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SS 6\Downloads\"/>
    </mc:Choice>
  </mc:AlternateContent>
  <xr:revisionPtr revIDLastSave="0" documentId="13_ncr:1_{7D87BCA9-5FDA-4D16-9008-4D8F0944FD47}" xr6:coauthVersionLast="47" xr6:coauthVersionMax="47" xr10:uidLastSave="{00000000-0000-0000-0000-000000000000}"/>
  <bookViews>
    <workbookView xWindow="-120" yWindow="-120" windowWidth="20730" windowHeight="11310" tabRatio="674" firstSheet="10" activeTab="11" xr2:uid="{00000000-000D-0000-FFFF-FFFF00000000}"/>
  </bookViews>
  <sheets>
    <sheet name="Sheet2" sheetId="23" state="hidden" r:id="rId1"/>
    <sheet name="Sheet10" sheetId="35" state="hidden" r:id="rId2"/>
    <sheet name="Sheet11" sheetId="36" state="hidden" r:id="rId3"/>
    <sheet name="Sheet12" sheetId="37" state="hidden" r:id="rId4"/>
    <sheet name="Sheet13" sheetId="38" state="hidden" r:id="rId5"/>
    <sheet name="Sheet14" sheetId="39" state="hidden" r:id="rId6"/>
    <sheet name="Sheet15" sheetId="40" state="hidden" r:id="rId7"/>
    <sheet name="Sheet16" sheetId="41" state="hidden" r:id="rId8"/>
    <sheet name="Sheet17" sheetId="42" state="hidden" r:id="rId9"/>
    <sheet name="Sheet18" sheetId="43" state="hidden" r:id="rId10"/>
    <sheet name="Master Data" sheetId="21" r:id="rId11"/>
    <sheet name="Dashboard" sheetId="33" r:id="rId12"/>
    <sheet name="Sheet3" sheetId="26" state="hidden" r:id="rId13"/>
    <sheet name="Sheet4" sheetId="27" state="hidden" r:id="rId14"/>
    <sheet name="Sheet1" sheetId="28" state="hidden" r:id="rId15"/>
    <sheet name="Sheet5" sheetId="30" state="hidden" r:id="rId16"/>
    <sheet name="Sales data" sheetId="12" r:id="rId17"/>
    <sheet name="Customer data" sheetId="16" r:id="rId18"/>
    <sheet name="Marketing data" sheetId="13" r:id="rId19"/>
    <sheet name="Store Data - Additional" sheetId="17" r:id="rId20"/>
    <sheet name="Data Dictionary" sheetId="2" r:id="rId21"/>
  </sheets>
  <definedNames>
    <definedName name="_xlchart.v1.0" hidden="1">Sheet15!$D$5:$D$8</definedName>
    <definedName name="_xlchart.v1.1" hidden="1">Sheet15!$E$5:$E$8</definedName>
    <definedName name="NativeTimeline_Date">#N/A</definedName>
    <definedName name="Slicer_Gender">#N/A</definedName>
  </definedNames>
  <calcPr calcId="191028"/>
  <pivotCaches>
    <pivotCache cacheId="0" r:id="rId22"/>
    <pivotCache cacheId="1" r:id="rId23"/>
    <pivotCache cacheId="2" r:id="rId24"/>
  </pivotCaches>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5" i="21" l="1"/>
  <c r="AG6" i="21"/>
  <c r="AS2" i="21"/>
  <c r="AS3" i="21"/>
  <c r="AS4" i="21"/>
  <c r="AS5" i="21"/>
  <c r="AS6" i="21"/>
  <c r="AS7" i="21"/>
  <c r="AS8" i="21"/>
  <c r="AS9" i="21"/>
  <c r="AS10" i="21"/>
  <c r="AS11" i="21"/>
  <c r="AS12" i="21"/>
  <c r="AS13" i="21"/>
  <c r="AS14" i="21"/>
  <c r="AS15" i="21"/>
  <c r="AS16" i="21"/>
  <c r="AS17" i="21"/>
  <c r="AS18" i="21"/>
  <c r="AS19" i="21"/>
  <c r="AS20" i="21"/>
  <c r="AS21" i="21"/>
  <c r="AS22" i="21"/>
  <c r="AS23" i="21"/>
  <c r="AS24" i="21"/>
  <c r="AS25" i="21"/>
  <c r="AS26" i="21"/>
  <c r="AS27" i="21"/>
  <c r="AS28" i="21"/>
  <c r="AS29" i="21"/>
  <c r="AS30" i="21"/>
  <c r="AS31" i="21"/>
  <c r="AS32" i="21"/>
  <c r="AS33" i="21"/>
  <c r="AS34" i="21"/>
  <c r="AS35" i="21"/>
  <c r="AS36" i="21"/>
  <c r="AS37" i="21"/>
  <c r="AS38" i="21"/>
  <c r="AS39" i="21"/>
  <c r="AS40" i="21"/>
  <c r="AS41" i="21"/>
  <c r="AS42" i="21"/>
  <c r="AS43" i="21"/>
  <c r="AS44" i="21"/>
  <c r="AS45" i="21"/>
  <c r="AS46" i="21"/>
  <c r="AS47" i="21"/>
  <c r="AS48" i="21"/>
  <c r="AS49" i="21"/>
  <c r="AS50" i="21"/>
  <c r="AS51" i="21"/>
  <c r="AS52" i="21"/>
  <c r="AS53" i="21"/>
  <c r="AS54" i="21"/>
  <c r="AS55" i="21"/>
  <c r="AS56" i="21"/>
  <c r="AS57" i="21"/>
  <c r="AS58" i="21"/>
  <c r="AS59" i="21"/>
  <c r="AS60" i="21"/>
  <c r="AS61" i="21"/>
  <c r="AS62" i="21"/>
  <c r="AS63" i="21"/>
  <c r="AS64" i="21"/>
  <c r="AS65" i="21"/>
  <c r="AS66" i="21"/>
  <c r="AS67" i="21"/>
  <c r="AS68" i="21"/>
  <c r="AS69" i="21"/>
  <c r="AS70" i="21"/>
  <c r="AS71" i="21"/>
  <c r="AS72" i="21"/>
  <c r="AS73" i="21"/>
  <c r="AS74" i="21"/>
  <c r="AS75" i="21"/>
  <c r="AS76" i="21"/>
  <c r="AS77" i="21"/>
  <c r="AS78" i="21"/>
  <c r="AS79" i="21"/>
  <c r="AS80" i="21"/>
  <c r="AS81" i="21"/>
  <c r="AS82" i="21"/>
  <c r="AS83" i="21"/>
  <c r="AS84" i="21"/>
  <c r="AS85" i="21"/>
  <c r="AS86" i="21"/>
  <c r="AS87" i="21"/>
  <c r="AS88" i="21"/>
  <c r="AS89" i="21"/>
  <c r="AS90" i="21"/>
  <c r="AS91" i="21"/>
  <c r="AS92" i="21"/>
  <c r="AS93" i="21"/>
  <c r="AS94" i="21"/>
  <c r="AS95" i="21"/>
  <c r="AS96" i="21"/>
  <c r="AS97" i="21"/>
  <c r="AS98" i="21"/>
  <c r="AS99" i="21"/>
  <c r="AS100" i="21"/>
  <c r="AS101" i="21"/>
  <c r="AS102" i="21"/>
  <c r="AS103" i="21"/>
  <c r="AS104" i="21"/>
  <c r="AS105" i="21"/>
  <c r="AS106" i="21"/>
  <c r="AS107" i="21"/>
  <c r="AS108" i="21"/>
  <c r="AS109" i="21"/>
  <c r="AS110" i="21"/>
  <c r="AS111" i="21"/>
  <c r="AS112" i="21"/>
  <c r="AS113" i="21"/>
  <c r="AS114" i="21"/>
  <c r="AS115" i="21"/>
  <c r="AS116" i="21"/>
  <c r="AS117" i="21"/>
  <c r="AS118" i="21"/>
  <c r="AS119" i="21"/>
  <c r="AS120" i="21"/>
  <c r="AS121" i="21"/>
  <c r="AS122" i="21"/>
  <c r="AS123" i="21"/>
  <c r="AS124" i="21"/>
  <c r="AS125" i="21"/>
  <c r="AS126" i="21"/>
  <c r="AS127" i="21"/>
  <c r="AS128" i="21"/>
  <c r="AS129" i="21"/>
  <c r="AS130" i="21"/>
  <c r="AS131" i="21"/>
  <c r="AS132" i="21"/>
  <c r="AS133" i="21"/>
  <c r="AS134" i="21"/>
  <c r="AS135" i="21"/>
  <c r="AS136" i="21"/>
  <c r="AS137" i="21"/>
  <c r="AS138" i="21"/>
  <c r="AS139" i="21"/>
  <c r="AS140" i="21"/>
  <c r="AS141" i="21"/>
  <c r="AS142" i="21"/>
  <c r="AS143" i="21"/>
  <c r="AS144" i="21"/>
  <c r="AS145" i="21"/>
  <c r="AS146" i="21"/>
  <c r="AS147" i="21"/>
  <c r="AS148" i="21"/>
  <c r="AS149" i="21"/>
  <c r="AS150" i="21"/>
  <c r="AS151" i="21"/>
  <c r="AS152" i="21"/>
  <c r="AS153" i="21"/>
  <c r="AS154" i="21"/>
  <c r="AS155" i="21"/>
  <c r="AS156" i="21"/>
  <c r="AS157" i="21"/>
  <c r="AS158" i="21"/>
  <c r="AS159" i="21"/>
  <c r="AS160" i="21"/>
  <c r="AS161" i="21"/>
  <c r="AS162" i="21"/>
  <c r="AS163" i="21"/>
  <c r="AS164" i="21"/>
  <c r="AS165" i="21"/>
  <c r="AS166" i="21"/>
  <c r="AS167" i="21"/>
  <c r="AS168" i="21"/>
  <c r="AS169" i="21"/>
  <c r="AS170" i="21"/>
  <c r="AS171" i="21"/>
  <c r="AS172" i="21"/>
  <c r="AS173" i="21"/>
  <c r="AS174" i="21"/>
  <c r="AS175" i="21"/>
  <c r="AS176" i="21"/>
  <c r="AS177" i="21"/>
  <c r="AS178" i="21"/>
  <c r="AS179" i="21"/>
  <c r="AS180" i="21"/>
  <c r="AS181" i="21"/>
  <c r="AS182" i="21"/>
  <c r="AS183" i="21"/>
  <c r="AS184" i="21"/>
  <c r="AS185" i="21"/>
  <c r="AS186" i="21"/>
  <c r="AS187" i="21"/>
  <c r="AS188" i="21"/>
  <c r="AS189" i="21"/>
  <c r="AS190" i="21"/>
  <c r="AS191" i="21"/>
  <c r="AS192" i="21"/>
  <c r="AS193" i="21"/>
  <c r="AS194" i="21"/>
  <c r="AS195" i="21"/>
  <c r="AS196" i="21"/>
  <c r="AS197" i="21"/>
  <c r="AS198" i="21"/>
  <c r="AS199" i="21"/>
  <c r="AS200" i="21"/>
  <c r="AS201" i="21"/>
  <c r="AS202" i="21"/>
  <c r="AS203" i="21"/>
  <c r="AS204" i="21"/>
  <c r="AS205" i="21"/>
  <c r="AS206" i="21"/>
  <c r="AS207" i="21"/>
  <c r="AS208" i="21"/>
  <c r="AS209" i="21"/>
  <c r="AS210" i="21"/>
  <c r="AS211" i="21"/>
  <c r="AS212" i="21"/>
  <c r="AS213" i="21"/>
  <c r="AS214" i="21"/>
  <c r="AS215" i="21"/>
  <c r="AS216" i="21"/>
  <c r="AS217" i="21"/>
  <c r="AS218" i="21"/>
  <c r="AS219" i="21"/>
  <c r="AS220" i="21"/>
  <c r="AS221" i="21"/>
  <c r="AS222" i="21"/>
  <c r="AS223" i="21"/>
  <c r="AS224" i="21"/>
  <c r="AS225" i="21"/>
  <c r="AS226" i="21"/>
  <c r="AS227" i="21"/>
  <c r="AS228" i="21"/>
  <c r="AS229" i="21"/>
  <c r="AS230" i="21"/>
  <c r="AS231" i="21"/>
  <c r="AS232" i="21"/>
  <c r="AS233" i="21"/>
  <c r="AS234" i="21"/>
  <c r="AS235" i="21"/>
  <c r="AS236" i="21"/>
  <c r="AS237" i="21"/>
  <c r="AS238" i="21"/>
  <c r="AS239" i="21"/>
  <c r="AS240" i="21"/>
  <c r="AS241" i="21"/>
  <c r="AS242" i="21"/>
  <c r="AS243" i="21"/>
  <c r="AS244" i="21"/>
  <c r="AS245" i="21"/>
  <c r="AS246" i="21"/>
  <c r="AS247" i="21"/>
  <c r="AS248" i="21"/>
  <c r="AS249" i="21"/>
  <c r="AS250" i="21"/>
  <c r="AS251" i="21"/>
  <c r="AS252" i="21"/>
  <c r="AS253" i="21"/>
  <c r="AS254" i="21"/>
  <c r="AS255" i="21"/>
  <c r="AS256" i="21"/>
  <c r="AS257" i="21"/>
  <c r="AS258" i="21"/>
  <c r="AS259" i="21"/>
  <c r="AS260" i="21"/>
  <c r="AS261" i="21"/>
  <c r="AS262" i="21"/>
  <c r="AS263" i="21"/>
  <c r="AS264" i="21"/>
  <c r="AS265" i="21"/>
  <c r="AS266" i="21"/>
  <c r="AS267" i="21"/>
  <c r="AS268" i="21"/>
  <c r="AS269" i="21"/>
  <c r="AS270" i="21"/>
  <c r="AS271" i="21"/>
  <c r="AS272" i="21"/>
  <c r="AS273" i="21"/>
  <c r="AS274" i="21"/>
  <c r="AS275" i="21"/>
  <c r="AS276" i="21"/>
  <c r="AS277" i="21"/>
  <c r="AS278" i="21"/>
  <c r="AS279" i="21"/>
  <c r="AS280" i="21"/>
  <c r="AS281" i="21"/>
  <c r="AS282" i="21"/>
  <c r="AS283" i="21"/>
  <c r="AS284" i="21"/>
  <c r="AS285" i="21"/>
  <c r="AS286" i="21"/>
  <c r="AS287" i="21"/>
  <c r="AS288" i="21"/>
  <c r="AS289" i="21"/>
  <c r="AS290" i="21"/>
  <c r="AS291" i="21"/>
  <c r="AS292" i="21"/>
  <c r="AS293" i="21"/>
  <c r="AS294" i="21"/>
  <c r="AS295" i="21"/>
  <c r="AS296" i="21"/>
  <c r="AS297" i="21"/>
  <c r="AS298" i="21"/>
  <c r="AS299" i="21"/>
  <c r="AS300" i="21"/>
  <c r="AS301" i="21"/>
  <c r="AS302" i="21"/>
  <c r="AS303" i="21"/>
  <c r="AS304" i="21"/>
  <c r="AS305" i="21"/>
  <c r="AS306" i="21"/>
  <c r="AS307" i="21"/>
  <c r="AS308" i="21"/>
  <c r="AS309" i="21"/>
  <c r="AS310" i="21"/>
  <c r="AS311" i="21"/>
  <c r="AS312" i="21"/>
  <c r="AS313" i="21"/>
  <c r="AS314" i="21"/>
  <c r="AS315" i="21"/>
  <c r="AS316" i="21"/>
  <c r="AS317" i="21"/>
  <c r="AS318" i="21"/>
  <c r="AS319" i="21"/>
  <c r="AS320" i="21"/>
  <c r="AS321" i="21"/>
  <c r="AS322" i="21"/>
  <c r="AS323" i="21"/>
  <c r="AS324" i="21"/>
  <c r="AS325" i="21"/>
  <c r="AS326" i="21"/>
  <c r="AS327" i="21"/>
  <c r="AS328" i="21"/>
  <c r="AS329" i="21"/>
  <c r="AS330" i="21"/>
  <c r="AS331" i="21"/>
  <c r="AS332" i="21"/>
  <c r="AS333" i="21"/>
  <c r="AS334" i="21"/>
  <c r="AS335" i="21"/>
  <c r="AS336" i="21"/>
  <c r="AS337" i="21"/>
  <c r="AS338" i="21"/>
  <c r="AS339" i="21"/>
  <c r="AS340" i="21"/>
  <c r="AS341" i="21"/>
  <c r="AS342" i="21"/>
  <c r="AS343" i="21"/>
  <c r="AS344" i="21"/>
  <c r="AS345" i="21"/>
  <c r="AS346" i="21"/>
  <c r="AS347" i="21"/>
  <c r="AS348" i="21"/>
  <c r="AS349" i="21"/>
  <c r="AS350" i="21"/>
  <c r="AS351" i="21"/>
  <c r="AS352" i="21"/>
  <c r="AS353" i="21"/>
  <c r="AS354" i="21"/>
  <c r="AS355" i="21"/>
  <c r="AS356" i="21"/>
  <c r="AS357" i="21"/>
  <c r="AS358" i="21"/>
  <c r="AS359" i="21"/>
  <c r="AS360" i="21"/>
  <c r="AS361" i="21"/>
  <c r="AS362" i="21"/>
  <c r="AS363" i="21"/>
  <c r="AS364" i="21"/>
  <c r="AS365" i="21"/>
  <c r="AS366" i="21"/>
  <c r="AS367" i="21"/>
  <c r="AS368" i="21"/>
  <c r="AS369" i="21"/>
  <c r="AS370" i="21"/>
  <c r="AS371" i="21"/>
  <c r="AS372" i="21"/>
  <c r="AS373" i="21"/>
  <c r="AS374" i="21"/>
  <c r="AS375" i="21"/>
  <c r="AS376" i="21"/>
  <c r="AS377" i="21"/>
  <c r="AS378" i="21"/>
  <c r="AS379" i="21"/>
  <c r="AS380" i="21"/>
  <c r="AS381" i="21"/>
  <c r="AS382" i="21"/>
  <c r="AS383" i="21"/>
  <c r="AS384" i="21"/>
  <c r="AS385" i="21"/>
  <c r="AS386" i="21"/>
  <c r="AS387" i="21"/>
  <c r="AS388" i="21"/>
  <c r="AS389" i="21"/>
  <c r="AS390" i="21"/>
  <c r="AS391" i="21"/>
  <c r="AS392" i="21"/>
  <c r="AS393" i="21"/>
  <c r="AS394" i="21"/>
  <c r="AS395" i="21"/>
  <c r="AS396" i="21"/>
  <c r="AS397" i="21"/>
  <c r="AS398" i="21"/>
  <c r="AS399" i="21"/>
  <c r="AS400" i="21"/>
  <c r="AS401" i="21"/>
  <c r="AS402" i="21"/>
  <c r="AS403" i="21"/>
  <c r="AS404" i="21"/>
  <c r="AS405" i="21"/>
  <c r="AS406" i="21"/>
  <c r="AS407" i="21"/>
  <c r="AS408" i="21"/>
  <c r="AS409" i="21"/>
  <c r="AS410" i="21"/>
  <c r="AS411" i="21"/>
  <c r="AS412" i="21"/>
  <c r="AS413" i="21"/>
  <c r="AS414" i="21"/>
  <c r="AS415" i="21"/>
  <c r="AS416" i="21"/>
  <c r="AS417" i="21"/>
  <c r="AS418" i="21"/>
  <c r="AS419" i="21"/>
  <c r="AS420" i="21"/>
  <c r="AS421" i="21"/>
  <c r="AS422" i="21"/>
  <c r="AS423" i="21"/>
  <c r="AS424" i="21"/>
  <c r="AS425" i="21"/>
  <c r="AS426" i="21"/>
  <c r="AS427" i="21"/>
  <c r="AS428" i="21"/>
  <c r="AS429" i="21"/>
  <c r="AS430" i="21"/>
  <c r="AS431" i="21"/>
  <c r="AS432" i="21"/>
  <c r="AS433" i="21"/>
  <c r="AS434" i="21"/>
  <c r="AS435" i="21"/>
  <c r="AS436" i="21"/>
  <c r="AS437" i="21"/>
  <c r="AS438" i="21"/>
  <c r="AS439" i="21"/>
  <c r="AS440" i="21"/>
  <c r="AS441" i="21"/>
  <c r="AS442" i="21"/>
  <c r="AS443" i="21"/>
  <c r="AS444" i="21"/>
  <c r="AS445" i="21"/>
  <c r="AS446" i="21"/>
  <c r="AS447" i="21"/>
  <c r="AS448" i="21"/>
  <c r="AS449" i="21"/>
  <c r="AS450" i="21"/>
  <c r="AS451" i="21"/>
  <c r="AS452" i="21"/>
  <c r="AS453" i="21"/>
  <c r="AS454" i="21"/>
  <c r="AS455" i="21"/>
  <c r="AS456" i="21"/>
  <c r="AS457" i="21"/>
  <c r="AS458" i="21"/>
  <c r="AS459" i="21"/>
  <c r="AS460" i="21"/>
  <c r="AS461" i="21"/>
  <c r="AS462" i="21"/>
  <c r="AS463" i="21"/>
  <c r="AS464" i="21"/>
  <c r="AS465" i="21"/>
  <c r="AS466" i="21"/>
  <c r="AS467" i="21"/>
  <c r="AS468" i="21"/>
  <c r="AS469" i="21"/>
  <c r="AS470" i="21"/>
  <c r="AS471" i="21"/>
  <c r="AS472" i="21"/>
  <c r="AS473" i="21"/>
  <c r="AS474" i="21"/>
  <c r="AS475" i="21"/>
  <c r="AS476" i="21"/>
  <c r="AS477" i="21"/>
  <c r="AS478" i="21"/>
  <c r="AS479" i="21"/>
  <c r="AS480" i="21"/>
  <c r="AS481" i="21"/>
  <c r="AS482" i="21"/>
  <c r="AS483" i="21"/>
  <c r="AS484" i="21"/>
  <c r="AS485" i="21"/>
  <c r="AS486" i="21"/>
  <c r="AS487" i="21"/>
  <c r="AS488" i="21"/>
  <c r="AS489" i="21"/>
  <c r="AS490" i="21"/>
  <c r="AS491" i="21"/>
  <c r="AS492" i="21"/>
  <c r="AS493" i="21"/>
  <c r="AS494" i="21"/>
  <c r="AS495" i="21"/>
  <c r="AS496" i="21"/>
  <c r="AS497" i="21"/>
  <c r="AS498" i="21"/>
  <c r="AS499" i="21"/>
  <c r="AS500" i="21"/>
  <c r="AS501" i="21"/>
  <c r="AS502" i="21"/>
  <c r="AS503" i="21"/>
  <c r="AS504" i="21"/>
  <c r="AS505" i="21"/>
  <c r="AS506" i="21"/>
  <c r="AS507" i="21"/>
  <c r="AS508" i="21"/>
  <c r="AS509" i="21"/>
  <c r="AS510" i="21"/>
  <c r="AS511" i="21"/>
  <c r="AS512" i="21"/>
  <c r="AS513" i="21"/>
  <c r="AS514" i="21"/>
  <c r="AS515" i="21"/>
  <c r="AS516" i="21"/>
  <c r="AS517" i="21"/>
  <c r="AS518" i="21"/>
  <c r="AS519" i="21"/>
  <c r="AS520" i="21"/>
  <c r="AS521" i="21"/>
  <c r="AS522" i="21"/>
  <c r="AS523" i="21"/>
  <c r="AS524" i="21"/>
  <c r="AS525" i="21"/>
  <c r="AS526" i="21"/>
  <c r="AS527" i="21"/>
  <c r="AS528" i="21"/>
  <c r="AS529" i="21"/>
  <c r="AS530" i="21"/>
  <c r="AS531" i="21"/>
  <c r="AS532" i="21"/>
  <c r="AS533" i="21"/>
  <c r="AS534" i="21"/>
  <c r="AS535" i="21"/>
  <c r="AS536" i="21"/>
  <c r="AS537" i="21"/>
  <c r="AS538" i="21"/>
  <c r="AS539" i="21"/>
  <c r="AS540" i="21"/>
  <c r="AS541" i="21"/>
  <c r="AS542" i="21"/>
  <c r="AS543" i="21"/>
  <c r="AS544" i="21"/>
  <c r="AS545" i="21"/>
  <c r="AS546" i="21"/>
  <c r="AS547" i="21"/>
  <c r="AS548" i="21"/>
  <c r="AS549" i="21"/>
  <c r="AS550" i="21"/>
  <c r="AS551" i="21"/>
  <c r="AS552" i="21"/>
  <c r="AS553" i="21"/>
  <c r="AS554" i="21"/>
  <c r="AS555" i="21"/>
  <c r="AS556" i="21"/>
  <c r="AS557" i="21"/>
  <c r="AS558" i="21"/>
  <c r="AS559" i="21"/>
  <c r="AS560" i="21"/>
  <c r="AS561" i="21"/>
  <c r="AS562" i="21"/>
  <c r="AS563" i="21"/>
  <c r="AS564" i="21"/>
  <c r="AS565" i="21"/>
  <c r="AS566" i="21"/>
  <c r="AS567" i="21"/>
  <c r="AS568" i="21"/>
  <c r="AS569" i="21"/>
  <c r="AS570" i="21"/>
  <c r="AS571" i="21"/>
  <c r="AS572" i="21"/>
  <c r="AS573" i="21"/>
  <c r="AS574" i="21"/>
  <c r="AS575" i="21"/>
  <c r="AS576" i="21"/>
  <c r="AS577" i="21"/>
  <c r="AS578" i="21"/>
  <c r="AS579" i="21"/>
  <c r="AS580" i="21"/>
  <c r="AS581" i="21"/>
  <c r="AS582" i="21"/>
  <c r="AS583" i="21"/>
  <c r="AS584" i="21"/>
  <c r="AS585" i="21"/>
  <c r="AS586" i="21"/>
  <c r="AS587" i="21"/>
  <c r="AS588" i="21"/>
  <c r="AS589" i="21"/>
  <c r="AS590" i="21"/>
  <c r="AS591" i="21"/>
  <c r="AS592" i="21"/>
  <c r="AS593" i="21"/>
  <c r="AS594" i="21"/>
  <c r="AS595" i="21"/>
  <c r="AS596" i="21"/>
  <c r="AS597" i="21"/>
  <c r="AS598" i="21"/>
  <c r="AS599" i="21"/>
  <c r="AS600" i="21"/>
  <c r="AS601" i="21"/>
  <c r="AS602" i="21"/>
  <c r="AS603" i="21"/>
  <c r="AS604" i="21"/>
  <c r="AS605" i="21"/>
  <c r="AS606" i="21"/>
  <c r="AS607" i="21"/>
  <c r="AS608" i="21"/>
  <c r="AS609" i="21"/>
  <c r="AS610" i="21"/>
  <c r="AS611" i="21"/>
  <c r="AS612" i="21"/>
  <c r="AS613" i="21"/>
  <c r="AS614" i="21"/>
  <c r="AS615" i="21"/>
  <c r="AS616" i="21"/>
  <c r="AS617" i="21"/>
  <c r="AS618" i="21"/>
  <c r="AS619" i="21"/>
  <c r="AS620" i="21"/>
  <c r="AS621" i="21"/>
  <c r="AS622" i="21"/>
  <c r="AS623" i="21"/>
  <c r="AS624" i="21"/>
  <c r="AS625" i="21"/>
  <c r="AS626" i="21"/>
  <c r="AS627" i="21"/>
  <c r="AS628" i="21"/>
  <c r="AS629" i="21"/>
  <c r="AS630" i="21"/>
  <c r="AS631" i="21"/>
  <c r="AS632" i="21"/>
  <c r="AS633" i="21"/>
  <c r="AS634" i="21"/>
  <c r="AS635" i="21"/>
  <c r="AS636" i="21"/>
  <c r="AS637" i="21"/>
  <c r="AS638" i="21"/>
  <c r="AS639" i="21"/>
  <c r="AS640" i="21"/>
  <c r="AS641" i="21"/>
  <c r="AS642" i="21"/>
  <c r="AS643" i="21"/>
  <c r="AS644" i="21"/>
  <c r="AS645" i="21"/>
  <c r="AS646" i="21"/>
  <c r="AS647" i="21"/>
  <c r="AS648" i="21"/>
  <c r="AS649" i="21"/>
  <c r="AS650" i="21"/>
  <c r="AS651" i="21"/>
  <c r="AS652" i="21"/>
  <c r="AS653" i="21"/>
  <c r="AS654" i="21"/>
  <c r="AS655" i="21"/>
  <c r="AS656" i="21"/>
  <c r="AS657" i="21"/>
  <c r="AS658" i="21"/>
  <c r="AS659" i="21"/>
  <c r="AS660" i="21"/>
  <c r="AS661" i="21"/>
  <c r="AS662" i="21"/>
  <c r="AS663" i="21"/>
  <c r="AS664" i="21"/>
  <c r="AS665" i="21"/>
  <c r="AS666" i="21"/>
  <c r="AS667" i="21"/>
  <c r="AS668" i="21"/>
  <c r="AS669" i="21"/>
  <c r="AS670" i="21"/>
  <c r="AS671" i="21"/>
  <c r="AS672" i="21"/>
  <c r="AS673" i="21"/>
  <c r="AS674" i="21"/>
  <c r="AS675" i="21"/>
  <c r="AS676" i="21"/>
  <c r="AS677" i="21"/>
  <c r="AS678" i="21"/>
  <c r="AS679" i="21"/>
  <c r="AS680" i="21"/>
  <c r="AS681" i="21"/>
  <c r="AS682" i="21"/>
  <c r="AS683" i="21"/>
  <c r="AS684" i="21"/>
  <c r="AS685" i="21"/>
  <c r="AS686" i="21"/>
  <c r="AS687" i="21"/>
  <c r="AS688" i="21"/>
  <c r="AS689" i="21"/>
  <c r="AS690" i="21"/>
  <c r="AS691" i="21"/>
  <c r="AS692" i="21"/>
  <c r="AS693" i="21"/>
  <c r="AS694" i="21"/>
  <c r="AS695" i="21"/>
  <c r="AS696" i="21"/>
  <c r="AS697" i="21"/>
  <c r="AS698" i="21"/>
  <c r="AS699" i="21"/>
  <c r="AS700" i="21"/>
  <c r="AS701" i="21"/>
  <c r="AS702" i="21"/>
  <c r="AS703" i="21"/>
  <c r="AS704" i="21"/>
  <c r="AS705" i="21"/>
  <c r="AS706" i="21"/>
  <c r="AS707" i="21"/>
  <c r="AS708" i="21"/>
  <c r="AS709" i="21"/>
  <c r="AS710" i="21"/>
  <c r="AS711" i="21"/>
  <c r="AS712" i="21"/>
  <c r="AS713" i="21"/>
  <c r="AS714" i="21"/>
  <c r="AS715" i="21"/>
  <c r="AS716" i="21"/>
  <c r="AS717" i="21"/>
  <c r="AS718" i="21"/>
  <c r="AS719" i="21"/>
  <c r="AS720" i="21"/>
  <c r="AS721" i="21"/>
  <c r="AS722" i="21"/>
  <c r="AS723" i="21"/>
  <c r="AS724" i="21"/>
  <c r="AS725" i="21"/>
  <c r="AS726" i="21"/>
  <c r="AS727" i="21"/>
  <c r="AS728" i="21"/>
  <c r="AS729" i="21"/>
  <c r="AS730" i="21"/>
  <c r="AS731" i="21"/>
  <c r="AS732" i="21"/>
  <c r="AS733" i="21"/>
  <c r="AS734" i="21"/>
  <c r="AS735" i="21"/>
  <c r="AS736" i="21"/>
  <c r="AS737" i="21"/>
  <c r="AS738" i="21"/>
  <c r="AS739" i="21"/>
  <c r="AS740" i="21"/>
  <c r="AS741" i="21"/>
  <c r="AS742" i="21"/>
  <c r="AS743" i="21"/>
  <c r="AS744" i="21"/>
  <c r="AS745" i="21"/>
  <c r="AS746" i="21"/>
  <c r="AS747" i="21"/>
  <c r="AS748" i="21"/>
  <c r="AS749" i="21"/>
  <c r="AS750" i="21"/>
  <c r="AS751" i="21"/>
  <c r="AS752" i="21"/>
  <c r="AS753" i="21"/>
  <c r="AS754" i="21"/>
  <c r="AS755" i="21"/>
  <c r="AS756" i="21"/>
  <c r="AS757" i="21"/>
  <c r="AS758" i="21"/>
  <c r="AS759" i="21"/>
  <c r="AS760" i="21"/>
  <c r="AS761" i="21"/>
  <c r="AS762" i="21"/>
  <c r="AS763" i="21"/>
  <c r="AS764" i="21"/>
  <c r="AS765" i="21"/>
  <c r="AS766" i="21"/>
  <c r="AS767" i="21"/>
  <c r="AS768" i="21"/>
  <c r="AS769" i="21"/>
  <c r="AS770" i="21"/>
  <c r="AS771" i="21"/>
  <c r="AS772" i="21"/>
  <c r="AS773" i="21"/>
  <c r="AS774" i="21"/>
  <c r="AS775" i="21"/>
  <c r="AS776" i="21"/>
  <c r="AS777" i="21"/>
  <c r="AS778" i="21"/>
  <c r="AS779" i="21"/>
  <c r="AS780" i="21"/>
  <c r="AS781" i="21"/>
  <c r="AS782" i="21"/>
  <c r="AS783" i="21"/>
  <c r="AS784" i="21"/>
  <c r="AS785" i="21"/>
  <c r="AS786" i="21"/>
  <c r="AS787" i="21"/>
  <c r="AS788" i="21"/>
  <c r="AS789" i="21"/>
  <c r="AS790" i="21"/>
  <c r="AS791" i="21"/>
  <c r="AS792" i="21"/>
  <c r="AS793" i="21"/>
  <c r="AS794" i="21"/>
  <c r="AS795" i="21"/>
  <c r="AS796" i="21"/>
  <c r="AS797" i="21"/>
  <c r="AS798" i="21"/>
  <c r="AS799" i="21"/>
  <c r="AS800" i="21"/>
  <c r="AS801" i="21"/>
  <c r="AS802" i="21"/>
  <c r="AS803" i="21"/>
  <c r="AS804" i="21"/>
  <c r="AS805" i="21"/>
  <c r="AS806" i="21"/>
  <c r="AS807" i="21"/>
  <c r="AS808" i="21"/>
  <c r="AS809" i="21"/>
  <c r="AS810" i="21"/>
  <c r="AS811" i="21"/>
  <c r="AS812" i="21"/>
  <c r="AS813" i="21"/>
  <c r="AS814" i="21"/>
  <c r="AS815" i="21"/>
  <c r="AS816" i="21"/>
  <c r="AS817" i="21"/>
  <c r="AS818" i="21"/>
  <c r="AS819" i="21"/>
  <c r="AS820" i="21"/>
  <c r="AS821" i="21"/>
  <c r="AS822" i="21"/>
  <c r="AS823" i="21"/>
  <c r="AS824" i="21"/>
  <c r="AS825" i="21"/>
  <c r="AS826" i="21"/>
  <c r="AS827" i="21"/>
  <c r="AS828" i="21"/>
  <c r="AS829" i="21"/>
  <c r="AS830" i="21"/>
  <c r="AS831" i="21"/>
  <c r="AS832" i="21"/>
  <c r="AS833" i="21"/>
  <c r="AS834" i="21"/>
  <c r="AS835" i="21"/>
  <c r="AS836" i="21"/>
  <c r="AS837" i="21"/>
  <c r="AS838" i="21"/>
  <c r="AS839" i="21"/>
  <c r="AS840" i="21"/>
  <c r="AS841" i="21"/>
  <c r="AS842" i="21"/>
  <c r="AS843" i="21"/>
  <c r="AS844" i="21"/>
  <c r="AS845" i="21"/>
  <c r="AS846" i="21"/>
  <c r="AS847" i="21"/>
  <c r="AS848" i="21"/>
  <c r="AS849" i="21"/>
  <c r="AS850" i="21"/>
  <c r="AS851" i="21"/>
  <c r="AS852" i="21"/>
  <c r="AS853" i="21"/>
  <c r="AS854" i="21"/>
  <c r="AS855" i="21"/>
  <c r="AS856" i="21"/>
  <c r="AS857" i="21"/>
  <c r="AS858" i="21"/>
  <c r="AS859" i="21"/>
  <c r="AS860" i="21"/>
  <c r="AS861" i="21"/>
  <c r="AS862" i="21"/>
  <c r="AS863" i="21"/>
  <c r="AS864" i="21"/>
  <c r="AS865" i="21"/>
  <c r="AS866" i="21"/>
  <c r="AS867" i="21"/>
  <c r="AS868" i="21"/>
  <c r="AS869" i="21"/>
  <c r="AS870" i="21"/>
  <c r="AS871" i="21"/>
  <c r="AS872" i="21"/>
  <c r="AS873" i="21"/>
  <c r="AS874" i="21"/>
  <c r="AS875" i="21"/>
  <c r="AS876" i="21"/>
  <c r="AS877" i="21"/>
  <c r="AS878" i="21"/>
  <c r="AS879" i="21"/>
  <c r="AS880" i="21"/>
  <c r="AS881" i="21"/>
  <c r="AS882" i="21"/>
  <c r="AS883" i="21"/>
  <c r="AS884" i="21"/>
  <c r="AS885" i="21"/>
  <c r="AS886" i="21"/>
  <c r="AS887" i="21"/>
  <c r="AS888" i="21"/>
  <c r="AS889" i="21"/>
  <c r="AS890" i="21"/>
  <c r="AS891" i="21"/>
  <c r="AS892" i="21"/>
  <c r="AS893" i="21"/>
  <c r="AS894" i="21"/>
  <c r="AS895" i="21"/>
  <c r="AS896" i="21"/>
  <c r="AS897" i="21"/>
  <c r="AS898" i="21"/>
  <c r="AS899" i="21"/>
  <c r="AS900" i="21"/>
  <c r="AS901" i="21"/>
  <c r="AS902" i="21"/>
  <c r="AS903" i="21"/>
  <c r="AS904" i="21"/>
  <c r="AS905" i="21"/>
  <c r="AS906" i="21"/>
  <c r="AS907" i="21"/>
  <c r="AS908" i="21"/>
  <c r="AS909" i="21"/>
  <c r="AS910" i="21"/>
  <c r="AS911" i="21"/>
  <c r="AS912" i="21"/>
  <c r="AS913" i="21"/>
  <c r="AS914" i="21"/>
  <c r="AS915" i="21"/>
  <c r="AS916" i="21"/>
  <c r="AS917" i="21"/>
  <c r="AS918" i="21"/>
  <c r="AS919" i="21"/>
  <c r="AS920" i="21"/>
  <c r="AS921" i="21"/>
  <c r="AS922" i="21"/>
  <c r="AS923" i="21"/>
  <c r="AS924" i="21"/>
  <c r="AS925" i="21"/>
  <c r="AS926" i="21"/>
  <c r="AS927" i="21"/>
  <c r="AS928" i="21"/>
  <c r="AS929" i="21"/>
  <c r="AS930" i="21"/>
  <c r="AS931" i="21"/>
  <c r="AS932" i="21"/>
  <c r="AS933" i="21"/>
  <c r="AS934" i="21"/>
  <c r="AS935" i="21"/>
  <c r="AS936" i="21"/>
  <c r="AS937" i="21"/>
  <c r="AS938" i="21"/>
  <c r="AS939" i="21"/>
  <c r="AS940" i="21"/>
  <c r="AS941" i="21"/>
  <c r="AS942" i="21"/>
  <c r="AS943" i="21"/>
  <c r="AS944" i="21"/>
  <c r="AS945" i="21"/>
  <c r="AS946" i="21"/>
  <c r="AS947" i="21"/>
  <c r="AS948" i="21"/>
  <c r="AS949" i="21"/>
  <c r="AS950" i="21"/>
  <c r="AS951" i="21"/>
  <c r="AS952" i="21"/>
  <c r="AS953" i="21"/>
  <c r="AS954" i="21"/>
  <c r="AS955" i="21"/>
  <c r="AS956" i="21"/>
  <c r="AS957" i="21"/>
  <c r="AS958" i="21"/>
  <c r="AS959" i="21"/>
  <c r="AS960" i="21"/>
  <c r="AS961" i="21"/>
  <c r="AS962" i="21"/>
  <c r="AS963" i="21"/>
  <c r="AS964" i="21"/>
  <c r="AS965" i="21"/>
  <c r="AS966" i="21"/>
  <c r="AS967" i="21"/>
  <c r="AS968" i="21"/>
  <c r="AS969" i="21"/>
  <c r="AS970" i="21"/>
  <c r="AS971" i="21"/>
  <c r="AS972" i="21"/>
  <c r="AS973" i="21"/>
  <c r="AS974" i="21"/>
  <c r="AS975" i="21"/>
  <c r="AS976" i="21"/>
  <c r="AS977" i="21"/>
  <c r="AS978" i="21"/>
  <c r="AS979" i="21"/>
  <c r="AS980" i="21"/>
  <c r="AS981" i="21"/>
  <c r="AS982" i="21"/>
  <c r="AS983" i="21"/>
  <c r="AS984" i="21"/>
  <c r="AS985" i="21"/>
  <c r="AS986" i="21"/>
  <c r="AR2" i="21"/>
  <c r="AR3" i="21"/>
  <c r="AR4" i="21"/>
  <c r="AR5" i="21"/>
  <c r="AR6" i="21"/>
  <c r="AR7" i="21"/>
  <c r="AR8" i="21"/>
  <c r="AR9" i="21"/>
  <c r="AR10" i="21"/>
  <c r="AR11" i="21"/>
  <c r="AR12" i="21"/>
  <c r="AR13" i="21"/>
  <c r="AR14" i="21"/>
  <c r="AR15" i="21"/>
  <c r="AR16" i="21"/>
  <c r="AR17" i="21"/>
  <c r="AR18" i="21"/>
  <c r="AR19" i="21"/>
  <c r="AR20" i="21"/>
  <c r="AR21" i="21"/>
  <c r="AR22" i="21"/>
  <c r="AR23" i="21"/>
  <c r="AR24" i="21"/>
  <c r="AR25" i="21"/>
  <c r="AR26" i="21"/>
  <c r="AR27" i="21"/>
  <c r="AR28" i="21"/>
  <c r="AR29" i="21"/>
  <c r="AR30" i="21"/>
  <c r="AR31" i="21"/>
  <c r="AR32" i="21"/>
  <c r="AR33" i="21"/>
  <c r="AR34" i="21"/>
  <c r="AR35" i="21"/>
  <c r="AR36" i="21"/>
  <c r="AR37" i="21"/>
  <c r="AR38" i="21"/>
  <c r="AR39" i="21"/>
  <c r="AR40" i="21"/>
  <c r="AR41" i="21"/>
  <c r="AR42" i="21"/>
  <c r="AR43" i="21"/>
  <c r="AR44" i="21"/>
  <c r="AR45" i="21"/>
  <c r="AR46" i="21"/>
  <c r="AR47" i="21"/>
  <c r="AR48" i="21"/>
  <c r="AR49" i="21"/>
  <c r="AR50" i="21"/>
  <c r="AR51" i="21"/>
  <c r="AR52" i="21"/>
  <c r="AR53" i="21"/>
  <c r="AR54" i="21"/>
  <c r="AR55" i="21"/>
  <c r="AR56" i="21"/>
  <c r="AR57" i="21"/>
  <c r="AR58" i="21"/>
  <c r="AR59" i="21"/>
  <c r="AR60" i="21"/>
  <c r="AR61" i="21"/>
  <c r="AR62" i="21"/>
  <c r="AR63" i="21"/>
  <c r="AR64" i="21"/>
  <c r="AR65" i="21"/>
  <c r="AR66" i="21"/>
  <c r="AR67" i="21"/>
  <c r="AR68" i="21"/>
  <c r="AR69" i="21"/>
  <c r="AR70" i="21"/>
  <c r="AR71" i="21"/>
  <c r="AR72" i="21"/>
  <c r="AR73" i="21"/>
  <c r="AR74" i="21"/>
  <c r="AR75" i="21"/>
  <c r="AR76" i="21"/>
  <c r="AR77" i="21"/>
  <c r="AR78" i="21"/>
  <c r="AR79" i="21"/>
  <c r="AR80" i="21"/>
  <c r="AR81" i="21"/>
  <c r="AR82" i="21"/>
  <c r="AR83" i="21"/>
  <c r="AR84" i="21"/>
  <c r="AR85" i="21"/>
  <c r="AR86" i="21"/>
  <c r="AR87" i="21"/>
  <c r="AR88" i="21"/>
  <c r="AR89" i="21"/>
  <c r="AR90" i="21"/>
  <c r="AR91" i="21"/>
  <c r="AR92" i="21"/>
  <c r="AR93" i="21"/>
  <c r="AR94" i="21"/>
  <c r="AR95" i="21"/>
  <c r="AR96" i="21"/>
  <c r="AR97" i="21"/>
  <c r="AR98" i="21"/>
  <c r="AR99" i="21"/>
  <c r="AR100" i="21"/>
  <c r="AR101" i="21"/>
  <c r="AR102" i="21"/>
  <c r="AR103" i="21"/>
  <c r="AR104" i="21"/>
  <c r="AR105" i="21"/>
  <c r="AR106" i="21"/>
  <c r="AR107" i="21"/>
  <c r="AR108" i="21"/>
  <c r="AR109" i="21"/>
  <c r="AR110" i="21"/>
  <c r="AR111" i="21"/>
  <c r="AR112" i="21"/>
  <c r="AR113" i="21"/>
  <c r="AR114" i="21"/>
  <c r="AR115" i="21"/>
  <c r="AR116" i="21"/>
  <c r="AR117" i="21"/>
  <c r="AR118" i="21"/>
  <c r="AR119" i="21"/>
  <c r="AR120" i="21"/>
  <c r="AR121" i="21"/>
  <c r="AR122" i="21"/>
  <c r="AR123" i="21"/>
  <c r="AR124" i="21"/>
  <c r="AR125" i="21"/>
  <c r="AR126" i="21"/>
  <c r="AR127" i="21"/>
  <c r="AR128" i="21"/>
  <c r="AR129" i="21"/>
  <c r="AR130" i="21"/>
  <c r="AR131" i="21"/>
  <c r="AR132" i="21"/>
  <c r="AR133" i="21"/>
  <c r="AR134" i="21"/>
  <c r="AR135" i="21"/>
  <c r="AR136" i="21"/>
  <c r="AR137" i="21"/>
  <c r="AR138" i="21"/>
  <c r="AR139" i="21"/>
  <c r="AR140" i="21"/>
  <c r="AR141" i="21"/>
  <c r="AR142" i="21"/>
  <c r="AR143" i="21"/>
  <c r="AR144" i="21"/>
  <c r="AR145" i="21"/>
  <c r="AR146" i="21"/>
  <c r="AR147" i="21"/>
  <c r="AR148" i="21"/>
  <c r="AR149" i="21"/>
  <c r="AR150" i="21"/>
  <c r="AR151" i="21"/>
  <c r="AR152" i="21"/>
  <c r="AR153" i="21"/>
  <c r="AR154" i="21"/>
  <c r="AR155" i="21"/>
  <c r="AR156" i="21"/>
  <c r="AR157" i="21"/>
  <c r="AR158" i="21"/>
  <c r="AR159" i="21"/>
  <c r="AR160" i="21"/>
  <c r="AR161" i="21"/>
  <c r="AR162" i="21"/>
  <c r="AR163" i="21"/>
  <c r="AR164" i="21"/>
  <c r="AR165" i="21"/>
  <c r="AR166" i="21"/>
  <c r="AR167" i="21"/>
  <c r="AR168" i="21"/>
  <c r="AR169" i="21"/>
  <c r="AR170" i="21"/>
  <c r="AR171" i="21"/>
  <c r="AR172" i="21"/>
  <c r="AR173" i="21"/>
  <c r="AR174" i="21"/>
  <c r="AR175" i="21"/>
  <c r="AR176" i="21"/>
  <c r="AR177" i="21"/>
  <c r="AR178" i="21"/>
  <c r="AR179" i="21"/>
  <c r="AR180" i="21"/>
  <c r="AR181" i="21"/>
  <c r="AR182" i="21"/>
  <c r="AR183" i="21"/>
  <c r="AR184" i="21"/>
  <c r="AR185" i="21"/>
  <c r="AR186" i="21"/>
  <c r="AR187" i="21"/>
  <c r="AR188" i="21"/>
  <c r="AR189" i="21"/>
  <c r="AR190" i="21"/>
  <c r="AR191" i="21"/>
  <c r="AR192" i="21"/>
  <c r="AR193" i="21"/>
  <c r="AR194" i="21"/>
  <c r="AR195" i="21"/>
  <c r="AR196" i="21"/>
  <c r="AR197" i="21"/>
  <c r="AR198" i="21"/>
  <c r="AR199" i="21"/>
  <c r="AR200" i="21"/>
  <c r="AR201" i="21"/>
  <c r="AR202" i="21"/>
  <c r="AR203" i="21"/>
  <c r="AR204" i="21"/>
  <c r="AR205" i="21"/>
  <c r="AR206" i="21"/>
  <c r="AR207" i="21"/>
  <c r="AR208" i="21"/>
  <c r="AR209" i="21"/>
  <c r="AR210" i="21"/>
  <c r="AR211" i="21"/>
  <c r="AR212" i="21"/>
  <c r="AR213" i="21"/>
  <c r="AR214" i="21"/>
  <c r="AR215" i="21"/>
  <c r="AR216" i="21"/>
  <c r="AR217" i="21"/>
  <c r="AR218" i="21"/>
  <c r="AR219" i="21"/>
  <c r="AR220" i="21"/>
  <c r="AR221" i="21"/>
  <c r="AR222" i="21"/>
  <c r="AR223" i="21"/>
  <c r="AR224" i="21"/>
  <c r="AR225" i="21"/>
  <c r="AR226" i="21"/>
  <c r="AR227" i="21"/>
  <c r="AR228" i="21"/>
  <c r="AR229" i="21"/>
  <c r="AR230" i="21"/>
  <c r="AR231" i="21"/>
  <c r="AR232" i="21"/>
  <c r="AR233" i="21"/>
  <c r="AR234" i="21"/>
  <c r="AR235" i="21"/>
  <c r="AR236" i="21"/>
  <c r="AR237" i="21"/>
  <c r="AR238" i="21"/>
  <c r="AR239" i="21"/>
  <c r="AR240" i="21"/>
  <c r="AR241" i="21"/>
  <c r="AR242" i="21"/>
  <c r="AR243" i="21"/>
  <c r="AR244" i="21"/>
  <c r="AR245" i="21"/>
  <c r="AR246" i="21"/>
  <c r="AR247" i="21"/>
  <c r="AR248" i="21"/>
  <c r="AR249" i="21"/>
  <c r="AR250" i="21"/>
  <c r="AR251" i="21"/>
  <c r="AR252" i="21"/>
  <c r="AR253" i="21"/>
  <c r="AR254" i="21"/>
  <c r="AR255" i="21"/>
  <c r="AR256" i="21"/>
  <c r="AR257" i="21"/>
  <c r="AR258" i="21"/>
  <c r="AR259" i="21"/>
  <c r="AR260" i="21"/>
  <c r="AR261" i="21"/>
  <c r="AR262" i="21"/>
  <c r="AR263" i="21"/>
  <c r="AR264" i="21"/>
  <c r="AR265" i="21"/>
  <c r="AR266" i="21"/>
  <c r="AR267" i="21"/>
  <c r="AR268" i="21"/>
  <c r="AR269" i="21"/>
  <c r="AR270" i="21"/>
  <c r="AR271" i="21"/>
  <c r="AR272" i="21"/>
  <c r="AR273" i="21"/>
  <c r="AR274" i="21"/>
  <c r="AR275" i="21"/>
  <c r="AR276" i="21"/>
  <c r="AR277" i="21"/>
  <c r="AR278" i="21"/>
  <c r="AR279" i="21"/>
  <c r="AR280" i="21"/>
  <c r="AR281" i="21"/>
  <c r="AR282" i="21"/>
  <c r="AR283" i="21"/>
  <c r="AR284" i="21"/>
  <c r="AR285" i="21"/>
  <c r="AR286" i="21"/>
  <c r="AR287" i="21"/>
  <c r="AR288" i="21"/>
  <c r="AR289" i="21"/>
  <c r="AR290" i="21"/>
  <c r="AR291" i="21"/>
  <c r="AR292" i="21"/>
  <c r="AR293" i="21"/>
  <c r="AR294" i="21"/>
  <c r="AR295" i="21"/>
  <c r="AR296" i="21"/>
  <c r="AR297" i="21"/>
  <c r="AR298" i="21"/>
  <c r="AR299" i="21"/>
  <c r="AR300" i="21"/>
  <c r="AR301" i="21"/>
  <c r="AR302" i="21"/>
  <c r="AR303" i="21"/>
  <c r="AR304" i="21"/>
  <c r="AR305" i="21"/>
  <c r="AR306" i="21"/>
  <c r="AR307" i="21"/>
  <c r="AR308" i="21"/>
  <c r="AR309" i="21"/>
  <c r="AR310" i="21"/>
  <c r="AR311" i="21"/>
  <c r="AR312" i="21"/>
  <c r="AR313" i="21"/>
  <c r="AR314" i="21"/>
  <c r="AR315" i="21"/>
  <c r="AR316" i="21"/>
  <c r="AR317" i="21"/>
  <c r="AR318" i="21"/>
  <c r="AR319" i="21"/>
  <c r="AR320" i="21"/>
  <c r="AR321" i="21"/>
  <c r="AR322" i="21"/>
  <c r="AR323" i="21"/>
  <c r="AR324" i="21"/>
  <c r="AR325" i="21"/>
  <c r="AR326" i="21"/>
  <c r="AR327" i="21"/>
  <c r="AR328" i="21"/>
  <c r="AR329" i="21"/>
  <c r="AR330" i="21"/>
  <c r="AR331" i="21"/>
  <c r="AR332" i="21"/>
  <c r="AR333" i="21"/>
  <c r="AR334" i="21"/>
  <c r="AR335" i="21"/>
  <c r="AR336" i="21"/>
  <c r="AR337" i="21"/>
  <c r="AR338" i="21"/>
  <c r="AR339" i="21"/>
  <c r="AR340" i="21"/>
  <c r="AR341" i="21"/>
  <c r="AR342" i="21"/>
  <c r="AR343" i="21"/>
  <c r="AR344" i="21"/>
  <c r="AR345" i="21"/>
  <c r="AR346" i="21"/>
  <c r="AR347" i="21"/>
  <c r="AR348" i="21"/>
  <c r="AR349" i="21"/>
  <c r="AR350" i="21"/>
  <c r="AR351" i="21"/>
  <c r="AR352" i="21"/>
  <c r="AR353" i="21"/>
  <c r="AR354" i="21"/>
  <c r="AR355" i="21"/>
  <c r="AR356" i="21"/>
  <c r="AR357" i="21"/>
  <c r="AR358" i="21"/>
  <c r="AR359" i="21"/>
  <c r="AR360" i="21"/>
  <c r="AR361" i="21"/>
  <c r="AR362" i="21"/>
  <c r="AR363" i="21"/>
  <c r="AR364" i="21"/>
  <c r="AR365" i="21"/>
  <c r="AR366" i="21"/>
  <c r="AR367" i="21"/>
  <c r="AR368" i="21"/>
  <c r="AR369" i="21"/>
  <c r="AR370" i="21"/>
  <c r="AR371" i="21"/>
  <c r="AR372" i="21"/>
  <c r="AR373" i="21"/>
  <c r="AR374" i="21"/>
  <c r="AR375" i="21"/>
  <c r="AR376" i="21"/>
  <c r="AR377" i="21"/>
  <c r="AR378" i="21"/>
  <c r="AR379" i="21"/>
  <c r="AR380" i="21"/>
  <c r="AR381" i="21"/>
  <c r="AR382" i="21"/>
  <c r="AR383" i="21"/>
  <c r="AR384" i="21"/>
  <c r="AR385" i="21"/>
  <c r="AR386" i="21"/>
  <c r="AR387" i="21"/>
  <c r="AR388" i="21"/>
  <c r="AR389" i="21"/>
  <c r="AR390" i="21"/>
  <c r="AR391" i="21"/>
  <c r="AR392" i="21"/>
  <c r="AR393" i="21"/>
  <c r="AR394" i="21"/>
  <c r="AR395" i="21"/>
  <c r="AR396" i="21"/>
  <c r="AR397" i="21"/>
  <c r="AR398" i="21"/>
  <c r="AR399" i="21"/>
  <c r="AR400" i="21"/>
  <c r="AR401" i="21"/>
  <c r="AR402" i="21"/>
  <c r="AR403" i="21"/>
  <c r="AR404" i="21"/>
  <c r="AR405" i="21"/>
  <c r="AR406" i="21"/>
  <c r="AR407" i="21"/>
  <c r="AR408" i="21"/>
  <c r="AR409" i="21"/>
  <c r="AR410" i="21"/>
  <c r="AR411" i="21"/>
  <c r="AR412" i="21"/>
  <c r="AR413" i="21"/>
  <c r="AR414" i="21"/>
  <c r="AR415" i="21"/>
  <c r="AR416" i="21"/>
  <c r="AR417" i="21"/>
  <c r="AR418" i="21"/>
  <c r="AR419" i="21"/>
  <c r="AR420" i="21"/>
  <c r="AR421" i="21"/>
  <c r="AR422" i="21"/>
  <c r="AR423" i="21"/>
  <c r="AR424" i="21"/>
  <c r="AR425" i="21"/>
  <c r="AR426" i="21"/>
  <c r="AR427" i="21"/>
  <c r="AR428" i="21"/>
  <c r="AR429" i="21"/>
  <c r="AR430" i="21"/>
  <c r="AR431" i="21"/>
  <c r="AR432" i="21"/>
  <c r="AR433" i="21"/>
  <c r="AR434" i="21"/>
  <c r="AR435" i="21"/>
  <c r="AR436" i="21"/>
  <c r="AR437" i="21"/>
  <c r="AR438" i="21"/>
  <c r="AR439" i="21"/>
  <c r="AR440" i="21"/>
  <c r="AR441" i="21"/>
  <c r="AR442" i="21"/>
  <c r="AR443" i="21"/>
  <c r="AR444" i="21"/>
  <c r="AR445" i="21"/>
  <c r="AR446" i="21"/>
  <c r="AR447" i="21"/>
  <c r="AR448" i="21"/>
  <c r="AR449" i="21"/>
  <c r="AR450" i="21"/>
  <c r="AR451" i="21"/>
  <c r="AR452" i="21"/>
  <c r="AR453" i="21"/>
  <c r="AR454" i="21"/>
  <c r="AR455" i="21"/>
  <c r="AR456" i="21"/>
  <c r="AR457" i="21"/>
  <c r="AR458" i="21"/>
  <c r="AR459" i="21"/>
  <c r="AR460" i="21"/>
  <c r="AR461" i="21"/>
  <c r="AR462" i="21"/>
  <c r="AR463" i="21"/>
  <c r="AR464" i="21"/>
  <c r="AR465" i="21"/>
  <c r="AR466" i="21"/>
  <c r="AR467" i="21"/>
  <c r="AR468" i="21"/>
  <c r="AR469" i="21"/>
  <c r="AR470" i="21"/>
  <c r="AR471" i="21"/>
  <c r="AR472" i="21"/>
  <c r="AR473" i="21"/>
  <c r="AR474" i="21"/>
  <c r="AR475" i="21"/>
  <c r="AR476" i="21"/>
  <c r="AR477" i="21"/>
  <c r="AR478" i="21"/>
  <c r="AR479" i="21"/>
  <c r="AR480" i="21"/>
  <c r="AR481" i="21"/>
  <c r="AR482" i="21"/>
  <c r="AR483" i="21"/>
  <c r="AR484" i="21"/>
  <c r="AR485" i="21"/>
  <c r="AR486" i="21"/>
  <c r="AR487" i="21"/>
  <c r="AR488" i="21"/>
  <c r="AR489" i="21"/>
  <c r="AR490" i="21"/>
  <c r="AR491" i="21"/>
  <c r="AR492" i="21"/>
  <c r="AR493" i="21"/>
  <c r="AR494" i="21"/>
  <c r="AR495" i="21"/>
  <c r="AR496" i="21"/>
  <c r="AR497" i="21"/>
  <c r="AR498" i="21"/>
  <c r="AR499" i="21"/>
  <c r="AR500" i="21"/>
  <c r="AR501" i="21"/>
  <c r="AR502" i="21"/>
  <c r="AR503" i="21"/>
  <c r="AR504" i="21"/>
  <c r="AR505" i="21"/>
  <c r="AR506" i="21"/>
  <c r="AR507" i="21"/>
  <c r="AR508" i="21"/>
  <c r="AR509" i="21"/>
  <c r="AR510" i="21"/>
  <c r="AR511" i="21"/>
  <c r="AR512" i="21"/>
  <c r="AR513" i="21"/>
  <c r="AR514" i="21"/>
  <c r="AR515" i="21"/>
  <c r="AR516" i="21"/>
  <c r="AR517" i="21"/>
  <c r="AR518" i="21"/>
  <c r="AR519" i="21"/>
  <c r="AR520" i="21"/>
  <c r="AR521" i="21"/>
  <c r="AR522" i="21"/>
  <c r="AR523" i="21"/>
  <c r="AR524" i="21"/>
  <c r="AR525" i="21"/>
  <c r="AR526" i="21"/>
  <c r="AR527" i="21"/>
  <c r="AR528" i="21"/>
  <c r="AR529" i="21"/>
  <c r="AR530" i="21"/>
  <c r="AR531" i="21"/>
  <c r="AR532" i="21"/>
  <c r="AR533" i="21"/>
  <c r="AR534" i="21"/>
  <c r="AR535" i="21"/>
  <c r="AR536" i="21"/>
  <c r="AR537" i="21"/>
  <c r="AR538" i="21"/>
  <c r="AR539" i="21"/>
  <c r="AR540" i="21"/>
  <c r="AR541" i="21"/>
  <c r="AR542" i="21"/>
  <c r="AR543" i="21"/>
  <c r="AR544" i="21"/>
  <c r="AR545" i="21"/>
  <c r="AR546" i="21"/>
  <c r="AR547" i="21"/>
  <c r="AR548" i="21"/>
  <c r="AR549" i="21"/>
  <c r="AR550" i="21"/>
  <c r="AR551" i="21"/>
  <c r="AR552" i="21"/>
  <c r="AR553" i="21"/>
  <c r="AR554" i="21"/>
  <c r="AR555" i="21"/>
  <c r="AR556" i="21"/>
  <c r="AR557" i="21"/>
  <c r="AR558" i="21"/>
  <c r="AR559" i="21"/>
  <c r="AR560" i="21"/>
  <c r="AR561" i="21"/>
  <c r="AR562" i="21"/>
  <c r="AR563" i="21"/>
  <c r="AR564" i="21"/>
  <c r="AR565" i="21"/>
  <c r="AR566" i="21"/>
  <c r="AR567" i="21"/>
  <c r="AR568" i="21"/>
  <c r="AR569" i="21"/>
  <c r="AR570" i="21"/>
  <c r="AR571" i="21"/>
  <c r="AR572" i="21"/>
  <c r="AR573" i="21"/>
  <c r="AR574" i="21"/>
  <c r="AR575" i="21"/>
  <c r="AR576" i="21"/>
  <c r="AR577" i="21"/>
  <c r="AR578" i="21"/>
  <c r="AR579" i="21"/>
  <c r="AR580" i="21"/>
  <c r="AR581" i="21"/>
  <c r="AR582" i="21"/>
  <c r="AR583" i="21"/>
  <c r="AR584" i="21"/>
  <c r="AR585" i="21"/>
  <c r="AR586" i="21"/>
  <c r="AR587" i="21"/>
  <c r="AR588" i="21"/>
  <c r="AR589" i="21"/>
  <c r="AR590" i="21"/>
  <c r="AR591" i="21"/>
  <c r="AR592" i="21"/>
  <c r="AR593" i="21"/>
  <c r="AR594" i="21"/>
  <c r="AR595" i="21"/>
  <c r="AR596" i="21"/>
  <c r="AR597" i="21"/>
  <c r="AR598" i="21"/>
  <c r="AR599" i="21"/>
  <c r="AR600" i="21"/>
  <c r="AR601" i="21"/>
  <c r="AR602" i="21"/>
  <c r="AR603" i="21"/>
  <c r="AR604" i="21"/>
  <c r="AR605" i="21"/>
  <c r="AR606" i="21"/>
  <c r="AR607" i="21"/>
  <c r="AR608" i="21"/>
  <c r="AR609" i="21"/>
  <c r="AR610" i="21"/>
  <c r="AR611" i="21"/>
  <c r="AR612" i="21"/>
  <c r="AR613" i="21"/>
  <c r="AR614" i="21"/>
  <c r="AR615" i="21"/>
  <c r="AR616" i="21"/>
  <c r="AR617" i="21"/>
  <c r="AR618" i="21"/>
  <c r="AR619" i="21"/>
  <c r="AR620" i="21"/>
  <c r="AR621" i="21"/>
  <c r="AR622" i="21"/>
  <c r="AR623" i="21"/>
  <c r="AR624" i="21"/>
  <c r="AR625" i="21"/>
  <c r="AR626" i="21"/>
  <c r="AR627" i="21"/>
  <c r="AR628" i="21"/>
  <c r="AR629" i="21"/>
  <c r="AR630" i="21"/>
  <c r="AR631" i="21"/>
  <c r="AR632" i="21"/>
  <c r="AR633" i="21"/>
  <c r="AR634" i="21"/>
  <c r="AR635" i="21"/>
  <c r="AR636" i="21"/>
  <c r="AR637" i="21"/>
  <c r="AR638" i="21"/>
  <c r="AR639" i="21"/>
  <c r="AR640" i="21"/>
  <c r="AR641" i="21"/>
  <c r="AR642" i="21"/>
  <c r="AR643" i="21"/>
  <c r="AR644" i="21"/>
  <c r="AR645" i="21"/>
  <c r="AR646" i="21"/>
  <c r="AR647" i="21"/>
  <c r="AR648" i="21"/>
  <c r="AR649" i="21"/>
  <c r="AR650" i="21"/>
  <c r="AR651" i="21"/>
  <c r="AR652" i="21"/>
  <c r="AR653" i="21"/>
  <c r="AR654" i="21"/>
  <c r="AR655" i="21"/>
  <c r="AR656" i="21"/>
  <c r="AR657" i="21"/>
  <c r="AR658" i="21"/>
  <c r="AR659" i="21"/>
  <c r="AR660" i="21"/>
  <c r="AR661" i="21"/>
  <c r="AR662" i="21"/>
  <c r="AR663" i="21"/>
  <c r="AR664" i="21"/>
  <c r="AR665" i="21"/>
  <c r="AR666" i="21"/>
  <c r="AR667" i="21"/>
  <c r="AR668" i="21"/>
  <c r="AR669" i="21"/>
  <c r="AR670" i="21"/>
  <c r="AR671" i="21"/>
  <c r="AR672" i="21"/>
  <c r="AR673" i="21"/>
  <c r="AR674" i="21"/>
  <c r="AR675" i="21"/>
  <c r="AR676" i="21"/>
  <c r="AR677" i="21"/>
  <c r="AR678" i="21"/>
  <c r="AR679" i="21"/>
  <c r="AR680" i="21"/>
  <c r="AR681" i="21"/>
  <c r="AR682" i="21"/>
  <c r="AR683" i="21"/>
  <c r="AR684" i="21"/>
  <c r="AR685" i="21"/>
  <c r="AR686" i="21"/>
  <c r="AR687" i="21"/>
  <c r="AR688" i="21"/>
  <c r="AR689" i="21"/>
  <c r="AR690" i="21"/>
  <c r="AR691" i="21"/>
  <c r="AR692" i="21"/>
  <c r="AR693" i="21"/>
  <c r="AR694" i="21"/>
  <c r="AR695" i="21"/>
  <c r="AR696" i="21"/>
  <c r="AR697" i="21"/>
  <c r="AR698" i="21"/>
  <c r="AR699" i="21"/>
  <c r="AR700" i="21"/>
  <c r="AR701" i="21"/>
  <c r="AR702" i="21"/>
  <c r="AR703" i="21"/>
  <c r="AR704" i="21"/>
  <c r="AR705" i="21"/>
  <c r="AR706" i="21"/>
  <c r="AR707" i="21"/>
  <c r="AR708" i="21"/>
  <c r="AR709" i="21"/>
  <c r="AR710" i="21"/>
  <c r="AR711" i="21"/>
  <c r="AR712" i="21"/>
  <c r="AR713" i="21"/>
  <c r="AR714" i="21"/>
  <c r="AR715" i="21"/>
  <c r="AR716" i="21"/>
  <c r="AR717" i="21"/>
  <c r="AR718" i="21"/>
  <c r="AR719" i="21"/>
  <c r="AR720" i="21"/>
  <c r="AR721" i="21"/>
  <c r="AR722" i="21"/>
  <c r="AR723" i="21"/>
  <c r="AR724" i="21"/>
  <c r="AR725" i="21"/>
  <c r="AR726" i="21"/>
  <c r="AR727" i="21"/>
  <c r="AR728" i="21"/>
  <c r="AR729" i="21"/>
  <c r="AR730" i="21"/>
  <c r="AR731" i="21"/>
  <c r="AR732" i="21"/>
  <c r="AR733" i="21"/>
  <c r="AR734" i="21"/>
  <c r="AR735" i="21"/>
  <c r="AR736" i="21"/>
  <c r="AR737" i="21"/>
  <c r="AR738" i="21"/>
  <c r="AR739" i="21"/>
  <c r="AR740" i="21"/>
  <c r="AR741" i="21"/>
  <c r="AR742" i="21"/>
  <c r="AR743" i="21"/>
  <c r="AR744" i="21"/>
  <c r="AR745" i="21"/>
  <c r="AR746" i="21"/>
  <c r="AR747" i="21"/>
  <c r="AR748" i="21"/>
  <c r="AR749" i="21"/>
  <c r="AR750" i="21"/>
  <c r="AR751" i="21"/>
  <c r="AR752" i="21"/>
  <c r="AR753" i="21"/>
  <c r="AR754" i="21"/>
  <c r="AR755" i="21"/>
  <c r="AR756" i="21"/>
  <c r="AR757" i="21"/>
  <c r="AR758" i="21"/>
  <c r="AR759" i="21"/>
  <c r="AR760" i="21"/>
  <c r="AR761" i="21"/>
  <c r="AR762" i="21"/>
  <c r="AR763" i="21"/>
  <c r="AR764" i="21"/>
  <c r="AR765" i="21"/>
  <c r="AR766" i="21"/>
  <c r="AR767" i="21"/>
  <c r="AR768" i="21"/>
  <c r="AR769" i="21"/>
  <c r="AR770" i="21"/>
  <c r="AR771" i="21"/>
  <c r="AR772" i="21"/>
  <c r="AR773" i="21"/>
  <c r="AR774" i="21"/>
  <c r="AR775" i="21"/>
  <c r="AR776" i="21"/>
  <c r="AR777" i="21"/>
  <c r="AR778" i="21"/>
  <c r="AR779" i="21"/>
  <c r="AR780" i="21"/>
  <c r="AR781" i="21"/>
  <c r="AR782" i="21"/>
  <c r="AR783" i="21"/>
  <c r="AR784" i="21"/>
  <c r="AR785" i="21"/>
  <c r="AR786" i="21"/>
  <c r="AR787" i="21"/>
  <c r="AR788" i="21"/>
  <c r="AR789" i="21"/>
  <c r="AR790" i="21"/>
  <c r="AR791" i="21"/>
  <c r="AR792" i="21"/>
  <c r="AR793" i="21"/>
  <c r="AR794" i="21"/>
  <c r="AR795" i="21"/>
  <c r="AR796" i="21"/>
  <c r="AR797" i="21"/>
  <c r="AR798" i="21"/>
  <c r="AR799" i="21"/>
  <c r="AR800" i="21"/>
  <c r="AR801" i="21"/>
  <c r="AR802" i="21"/>
  <c r="AR803" i="21"/>
  <c r="AR804" i="21"/>
  <c r="AR805" i="21"/>
  <c r="AR806" i="21"/>
  <c r="AR807" i="21"/>
  <c r="AR808" i="21"/>
  <c r="AR809" i="21"/>
  <c r="AR810" i="21"/>
  <c r="AR811" i="21"/>
  <c r="AR812" i="21"/>
  <c r="AR813" i="21"/>
  <c r="AR814" i="21"/>
  <c r="AR815" i="21"/>
  <c r="AR816" i="21"/>
  <c r="AR817" i="21"/>
  <c r="AR818" i="21"/>
  <c r="AR819" i="21"/>
  <c r="AR820" i="21"/>
  <c r="AR821" i="21"/>
  <c r="AR822" i="21"/>
  <c r="AR823" i="21"/>
  <c r="AR824" i="21"/>
  <c r="AR825" i="21"/>
  <c r="AR826" i="21"/>
  <c r="AR827" i="21"/>
  <c r="AR828" i="21"/>
  <c r="AR829" i="21"/>
  <c r="AR830" i="21"/>
  <c r="AR831" i="21"/>
  <c r="AR832" i="21"/>
  <c r="AR833" i="21"/>
  <c r="AR834" i="21"/>
  <c r="AR835" i="21"/>
  <c r="AR836" i="21"/>
  <c r="AR837" i="21"/>
  <c r="AR838" i="21"/>
  <c r="AR839" i="21"/>
  <c r="AR840" i="21"/>
  <c r="AR841" i="21"/>
  <c r="AR842" i="21"/>
  <c r="AR843" i="21"/>
  <c r="AR844" i="21"/>
  <c r="AR845" i="21"/>
  <c r="AR846" i="21"/>
  <c r="AR847" i="21"/>
  <c r="AR848" i="21"/>
  <c r="AR849" i="21"/>
  <c r="AR850" i="21"/>
  <c r="AR851" i="21"/>
  <c r="AR852" i="21"/>
  <c r="AR853" i="21"/>
  <c r="AR854" i="21"/>
  <c r="AR855" i="21"/>
  <c r="AR856" i="21"/>
  <c r="AR857" i="21"/>
  <c r="AR858" i="21"/>
  <c r="AR859" i="21"/>
  <c r="AR860" i="21"/>
  <c r="AR861" i="21"/>
  <c r="AR862" i="21"/>
  <c r="AR863" i="21"/>
  <c r="AR864" i="21"/>
  <c r="AR865" i="21"/>
  <c r="AR866" i="21"/>
  <c r="AR867" i="21"/>
  <c r="AR868" i="21"/>
  <c r="AR869" i="21"/>
  <c r="AR870" i="21"/>
  <c r="AR871" i="21"/>
  <c r="AR872" i="21"/>
  <c r="AR873" i="21"/>
  <c r="AR874" i="21"/>
  <c r="AR875" i="21"/>
  <c r="AR876" i="21"/>
  <c r="AR877" i="21"/>
  <c r="AR878" i="21"/>
  <c r="AR879" i="21"/>
  <c r="AR880" i="21"/>
  <c r="AR881" i="21"/>
  <c r="AR882" i="21"/>
  <c r="AR883" i="21"/>
  <c r="AR884" i="21"/>
  <c r="AR885" i="21"/>
  <c r="AR886" i="21"/>
  <c r="AR887" i="21"/>
  <c r="AR888" i="21"/>
  <c r="AR889" i="21"/>
  <c r="AR890" i="21"/>
  <c r="AR891" i="21"/>
  <c r="AR892" i="21"/>
  <c r="AR893" i="21"/>
  <c r="AR894" i="21"/>
  <c r="AR895" i="21"/>
  <c r="AR896" i="21"/>
  <c r="AR897" i="21"/>
  <c r="AR898" i="21"/>
  <c r="AR899" i="21"/>
  <c r="AR900" i="21"/>
  <c r="AR901" i="21"/>
  <c r="AR902" i="21"/>
  <c r="AR903" i="21"/>
  <c r="AR904" i="21"/>
  <c r="AR905" i="21"/>
  <c r="AR906" i="21"/>
  <c r="AR907" i="21"/>
  <c r="AR908" i="21"/>
  <c r="AR909" i="21"/>
  <c r="AR910" i="21"/>
  <c r="AR911" i="21"/>
  <c r="AR912" i="21"/>
  <c r="AR913" i="21"/>
  <c r="AR914" i="21"/>
  <c r="AR915" i="21"/>
  <c r="AR916" i="21"/>
  <c r="AR917" i="21"/>
  <c r="AR918" i="21"/>
  <c r="AR919" i="21"/>
  <c r="AR920" i="21"/>
  <c r="AR921" i="21"/>
  <c r="AR922" i="21"/>
  <c r="AR923" i="21"/>
  <c r="AR924" i="21"/>
  <c r="AR925" i="21"/>
  <c r="AR926" i="21"/>
  <c r="AR927" i="21"/>
  <c r="AR928" i="21"/>
  <c r="AR929" i="21"/>
  <c r="AR930" i="21"/>
  <c r="AR931" i="21"/>
  <c r="AR932" i="21"/>
  <c r="AR933" i="21"/>
  <c r="AR934" i="21"/>
  <c r="AR935" i="21"/>
  <c r="AR936" i="21"/>
  <c r="AR937" i="21"/>
  <c r="AR938" i="21"/>
  <c r="AR939" i="21"/>
  <c r="AR940" i="21"/>
  <c r="AR941" i="21"/>
  <c r="AR942" i="21"/>
  <c r="AR943" i="21"/>
  <c r="AR944" i="21"/>
  <c r="AR945" i="21"/>
  <c r="AR946" i="21"/>
  <c r="AR947" i="21"/>
  <c r="AR948" i="21"/>
  <c r="AR949" i="21"/>
  <c r="AR950" i="21"/>
  <c r="AR951" i="21"/>
  <c r="AR952" i="21"/>
  <c r="AR953" i="21"/>
  <c r="AR954" i="21"/>
  <c r="AR955" i="21"/>
  <c r="AR956" i="21"/>
  <c r="AR957" i="21"/>
  <c r="AR958" i="21"/>
  <c r="AR959" i="21"/>
  <c r="AR960" i="21"/>
  <c r="AR961" i="21"/>
  <c r="AR962" i="21"/>
  <c r="AR963" i="21"/>
  <c r="AR964" i="21"/>
  <c r="AR965" i="21"/>
  <c r="AR966" i="21"/>
  <c r="AR967" i="21"/>
  <c r="AR968" i="21"/>
  <c r="AR969" i="21"/>
  <c r="AR970" i="21"/>
  <c r="AR971" i="21"/>
  <c r="AR972" i="21"/>
  <c r="AR973" i="21"/>
  <c r="AR974" i="21"/>
  <c r="AR975" i="21"/>
  <c r="AR976" i="21"/>
  <c r="AR977" i="21"/>
  <c r="AR978" i="21"/>
  <c r="AR979" i="21"/>
  <c r="AR980" i="21"/>
  <c r="AR981" i="21"/>
  <c r="AR982" i="21"/>
  <c r="AR983" i="21"/>
  <c r="AR984" i="21"/>
  <c r="AR985" i="21"/>
  <c r="AR986" i="21"/>
  <c r="AQ2" i="21"/>
  <c r="AQ3" i="21"/>
  <c r="AQ4" i="21"/>
  <c r="AQ5" i="21"/>
  <c r="AQ6" i="21"/>
  <c r="AQ7" i="21"/>
  <c r="AQ8" i="21"/>
  <c r="AQ9" i="21"/>
  <c r="AQ10" i="21"/>
  <c r="AQ11" i="21"/>
  <c r="AQ12" i="21"/>
  <c r="AQ13" i="21"/>
  <c r="AQ14" i="21"/>
  <c r="AQ15" i="21"/>
  <c r="AQ16" i="21"/>
  <c r="AQ17" i="21"/>
  <c r="AQ18" i="21"/>
  <c r="AQ19" i="21"/>
  <c r="AQ20" i="21"/>
  <c r="AQ21" i="21"/>
  <c r="AQ22" i="21"/>
  <c r="AQ23" i="21"/>
  <c r="AQ24" i="21"/>
  <c r="AQ25" i="21"/>
  <c r="AQ26" i="21"/>
  <c r="AQ27" i="21"/>
  <c r="AQ28" i="21"/>
  <c r="AQ29" i="21"/>
  <c r="AQ30" i="21"/>
  <c r="AQ31" i="21"/>
  <c r="AQ32" i="21"/>
  <c r="AQ33" i="21"/>
  <c r="AQ34" i="21"/>
  <c r="AQ35" i="21"/>
  <c r="AQ36" i="21"/>
  <c r="AQ37" i="21"/>
  <c r="AQ38" i="21"/>
  <c r="AQ39" i="21"/>
  <c r="AQ40" i="21"/>
  <c r="AQ41" i="21"/>
  <c r="AQ42" i="21"/>
  <c r="AQ43" i="21"/>
  <c r="AQ44" i="21"/>
  <c r="AQ45" i="21"/>
  <c r="AQ46" i="21"/>
  <c r="AQ47" i="21"/>
  <c r="AQ48" i="21"/>
  <c r="AQ49" i="21"/>
  <c r="AQ50" i="21"/>
  <c r="AQ51" i="21"/>
  <c r="AQ52" i="21"/>
  <c r="AQ53" i="21"/>
  <c r="AQ54" i="21"/>
  <c r="AQ55" i="21"/>
  <c r="AQ56" i="21"/>
  <c r="AQ57" i="21"/>
  <c r="AQ58" i="21"/>
  <c r="AQ59" i="21"/>
  <c r="AQ60" i="21"/>
  <c r="AQ61" i="21"/>
  <c r="AQ62" i="21"/>
  <c r="AQ63" i="21"/>
  <c r="AQ64" i="21"/>
  <c r="AQ65" i="21"/>
  <c r="AQ66" i="21"/>
  <c r="AQ67" i="21"/>
  <c r="AQ68" i="21"/>
  <c r="AQ69" i="21"/>
  <c r="AQ70" i="21"/>
  <c r="AQ71" i="21"/>
  <c r="AQ72" i="21"/>
  <c r="AQ73" i="21"/>
  <c r="AQ74" i="21"/>
  <c r="AQ75" i="21"/>
  <c r="AQ76" i="21"/>
  <c r="AQ77" i="21"/>
  <c r="AQ78" i="21"/>
  <c r="AQ79" i="21"/>
  <c r="AQ80" i="21"/>
  <c r="AQ81" i="21"/>
  <c r="AQ82" i="21"/>
  <c r="AQ83" i="21"/>
  <c r="AQ84" i="21"/>
  <c r="AQ85" i="21"/>
  <c r="AQ86" i="21"/>
  <c r="AQ87" i="21"/>
  <c r="AQ88" i="21"/>
  <c r="AQ89" i="21"/>
  <c r="AQ90" i="21"/>
  <c r="AQ91" i="21"/>
  <c r="AQ92" i="21"/>
  <c r="AQ93" i="21"/>
  <c r="AQ94" i="21"/>
  <c r="AQ95" i="21"/>
  <c r="AQ96" i="21"/>
  <c r="AQ97" i="21"/>
  <c r="AQ98" i="21"/>
  <c r="AQ99" i="21"/>
  <c r="AQ100" i="21"/>
  <c r="AQ101" i="21"/>
  <c r="AQ102" i="21"/>
  <c r="AQ103" i="21"/>
  <c r="AQ104" i="21"/>
  <c r="AQ105" i="21"/>
  <c r="AQ106" i="21"/>
  <c r="AQ107" i="21"/>
  <c r="AQ108" i="21"/>
  <c r="AQ109" i="21"/>
  <c r="AQ110" i="21"/>
  <c r="AQ111" i="21"/>
  <c r="AQ112" i="21"/>
  <c r="AQ113" i="21"/>
  <c r="AQ114" i="21"/>
  <c r="AQ115" i="21"/>
  <c r="AQ116" i="21"/>
  <c r="AQ117" i="21"/>
  <c r="AQ118" i="21"/>
  <c r="AQ119" i="21"/>
  <c r="AQ120" i="21"/>
  <c r="AQ121" i="21"/>
  <c r="AQ122" i="21"/>
  <c r="AQ123" i="21"/>
  <c r="AQ124" i="21"/>
  <c r="AQ125" i="21"/>
  <c r="AQ126" i="21"/>
  <c r="AQ127" i="21"/>
  <c r="AQ128" i="21"/>
  <c r="AQ129" i="21"/>
  <c r="AQ130" i="21"/>
  <c r="AQ131" i="21"/>
  <c r="AQ132" i="21"/>
  <c r="AQ133" i="21"/>
  <c r="AQ134" i="21"/>
  <c r="AQ135" i="21"/>
  <c r="AQ136" i="21"/>
  <c r="AQ137" i="21"/>
  <c r="AQ138" i="21"/>
  <c r="AQ139" i="21"/>
  <c r="AQ140" i="21"/>
  <c r="AQ141" i="21"/>
  <c r="AQ142" i="21"/>
  <c r="AQ143" i="21"/>
  <c r="AQ144" i="21"/>
  <c r="AQ145" i="21"/>
  <c r="AQ146" i="21"/>
  <c r="AQ147" i="21"/>
  <c r="AQ148" i="21"/>
  <c r="AQ149" i="21"/>
  <c r="AQ150" i="21"/>
  <c r="AQ151" i="21"/>
  <c r="AQ152" i="21"/>
  <c r="AQ153" i="21"/>
  <c r="AQ154" i="21"/>
  <c r="AQ155" i="21"/>
  <c r="AQ156" i="21"/>
  <c r="AQ157" i="21"/>
  <c r="AQ158" i="21"/>
  <c r="AQ159" i="21"/>
  <c r="AQ160" i="21"/>
  <c r="AQ161" i="21"/>
  <c r="AQ162" i="21"/>
  <c r="AQ163" i="21"/>
  <c r="AQ164" i="21"/>
  <c r="AQ165" i="21"/>
  <c r="AQ166" i="21"/>
  <c r="AQ167" i="21"/>
  <c r="AQ168" i="21"/>
  <c r="AQ169" i="21"/>
  <c r="AQ170" i="21"/>
  <c r="AQ171" i="21"/>
  <c r="AQ172" i="21"/>
  <c r="AQ173" i="21"/>
  <c r="AQ174" i="21"/>
  <c r="AQ175" i="21"/>
  <c r="AQ176" i="21"/>
  <c r="AQ177" i="21"/>
  <c r="AQ178" i="21"/>
  <c r="AQ179" i="21"/>
  <c r="AQ180" i="21"/>
  <c r="AQ181" i="21"/>
  <c r="AQ182" i="21"/>
  <c r="AQ183" i="21"/>
  <c r="AQ184" i="21"/>
  <c r="AQ185" i="21"/>
  <c r="AQ186" i="21"/>
  <c r="AQ187" i="21"/>
  <c r="AQ188" i="21"/>
  <c r="AQ189" i="21"/>
  <c r="AQ190" i="21"/>
  <c r="AQ191" i="21"/>
  <c r="AQ192" i="21"/>
  <c r="AQ193" i="21"/>
  <c r="AQ194" i="21"/>
  <c r="AQ195" i="21"/>
  <c r="AQ196" i="21"/>
  <c r="AQ197" i="21"/>
  <c r="AQ198" i="21"/>
  <c r="AQ199" i="21"/>
  <c r="AQ200" i="21"/>
  <c r="AQ201" i="21"/>
  <c r="AQ202" i="21"/>
  <c r="AQ203" i="21"/>
  <c r="AQ204" i="21"/>
  <c r="AQ205" i="21"/>
  <c r="AQ206" i="21"/>
  <c r="AQ207" i="21"/>
  <c r="AQ208" i="21"/>
  <c r="AQ209" i="21"/>
  <c r="AQ210" i="21"/>
  <c r="AQ211" i="21"/>
  <c r="AQ212" i="21"/>
  <c r="AQ213" i="21"/>
  <c r="AQ214" i="21"/>
  <c r="AQ215" i="21"/>
  <c r="AQ216" i="21"/>
  <c r="AQ217" i="21"/>
  <c r="AQ218" i="21"/>
  <c r="AQ219" i="21"/>
  <c r="AQ220" i="21"/>
  <c r="AQ221" i="21"/>
  <c r="AQ222" i="21"/>
  <c r="AQ223" i="21"/>
  <c r="AQ224" i="21"/>
  <c r="AQ225" i="21"/>
  <c r="AQ226" i="21"/>
  <c r="AQ227" i="21"/>
  <c r="AQ228" i="21"/>
  <c r="AQ229" i="21"/>
  <c r="AQ230" i="21"/>
  <c r="AQ231" i="21"/>
  <c r="AQ232" i="21"/>
  <c r="AQ233" i="21"/>
  <c r="AQ234" i="21"/>
  <c r="AQ235" i="21"/>
  <c r="AQ236" i="21"/>
  <c r="AQ237" i="21"/>
  <c r="AQ238" i="21"/>
  <c r="AQ239" i="21"/>
  <c r="AQ240" i="21"/>
  <c r="AQ241" i="21"/>
  <c r="AQ242" i="21"/>
  <c r="AQ243" i="21"/>
  <c r="AQ244" i="21"/>
  <c r="AQ245" i="21"/>
  <c r="AQ246" i="21"/>
  <c r="AQ247" i="21"/>
  <c r="AQ248" i="21"/>
  <c r="AQ249" i="21"/>
  <c r="AQ250" i="21"/>
  <c r="AQ251" i="21"/>
  <c r="AQ252" i="21"/>
  <c r="AQ253" i="21"/>
  <c r="AQ254" i="21"/>
  <c r="AQ255" i="21"/>
  <c r="AQ256" i="21"/>
  <c r="AQ257" i="21"/>
  <c r="AQ258" i="21"/>
  <c r="AQ259" i="21"/>
  <c r="AQ260" i="21"/>
  <c r="AQ261" i="21"/>
  <c r="AQ262" i="21"/>
  <c r="AQ263" i="21"/>
  <c r="AQ264" i="21"/>
  <c r="AQ265" i="21"/>
  <c r="AQ266" i="21"/>
  <c r="AQ267" i="21"/>
  <c r="AQ268" i="21"/>
  <c r="AQ269" i="21"/>
  <c r="AQ270" i="21"/>
  <c r="AQ271" i="21"/>
  <c r="AQ272" i="21"/>
  <c r="AQ273" i="21"/>
  <c r="AQ274" i="21"/>
  <c r="AQ275" i="21"/>
  <c r="AQ276" i="21"/>
  <c r="AQ277" i="21"/>
  <c r="AQ278" i="21"/>
  <c r="AQ279" i="21"/>
  <c r="AQ280" i="21"/>
  <c r="AQ281" i="21"/>
  <c r="AQ282" i="21"/>
  <c r="AQ283" i="21"/>
  <c r="AQ284" i="21"/>
  <c r="AQ285" i="21"/>
  <c r="AQ286" i="21"/>
  <c r="AQ287" i="21"/>
  <c r="AQ288" i="21"/>
  <c r="AQ289" i="21"/>
  <c r="AQ290" i="21"/>
  <c r="AQ291" i="21"/>
  <c r="AQ292" i="21"/>
  <c r="AQ293" i="21"/>
  <c r="AQ294" i="21"/>
  <c r="AQ295" i="21"/>
  <c r="AQ296" i="21"/>
  <c r="AQ297" i="21"/>
  <c r="AQ298" i="21"/>
  <c r="AQ299" i="21"/>
  <c r="AQ300" i="21"/>
  <c r="AQ301" i="21"/>
  <c r="AQ302" i="21"/>
  <c r="AQ303" i="21"/>
  <c r="AQ304" i="21"/>
  <c r="AQ305" i="21"/>
  <c r="AQ306" i="21"/>
  <c r="AQ307" i="21"/>
  <c r="AQ308" i="21"/>
  <c r="AQ309" i="21"/>
  <c r="AQ310" i="21"/>
  <c r="AQ311" i="21"/>
  <c r="AQ312" i="21"/>
  <c r="AQ313" i="21"/>
  <c r="AQ314" i="21"/>
  <c r="AQ315" i="21"/>
  <c r="AQ316" i="21"/>
  <c r="AQ317" i="21"/>
  <c r="AQ318" i="21"/>
  <c r="AQ319" i="21"/>
  <c r="AQ320" i="21"/>
  <c r="AQ321" i="21"/>
  <c r="AQ322" i="21"/>
  <c r="AQ323" i="21"/>
  <c r="AQ324" i="21"/>
  <c r="AQ325" i="21"/>
  <c r="AQ326" i="21"/>
  <c r="AQ327" i="21"/>
  <c r="AQ328" i="21"/>
  <c r="AQ329" i="21"/>
  <c r="AQ330" i="21"/>
  <c r="AQ331" i="21"/>
  <c r="AQ332" i="21"/>
  <c r="AQ333" i="21"/>
  <c r="AQ334" i="21"/>
  <c r="AQ335" i="21"/>
  <c r="AQ336" i="21"/>
  <c r="AQ337" i="21"/>
  <c r="AQ338" i="21"/>
  <c r="AQ339" i="21"/>
  <c r="AQ340" i="21"/>
  <c r="AQ341" i="21"/>
  <c r="AQ342" i="21"/>
  <c r="AQ343" i="21"/>
  <c r="AQ344" i="21"/>
  <c r="AQ345" i="21"/>
  <c r="AQ346" i="21"/>
  <c r="AQ347" i="21"/>
  <c r="AQ348" i="21"/>
  <c r="AQ349" i="21"/>
  <c r="AQ350" i="21"/>
  <c r="AQ351" i="21"/>
  <c r="AQ352" i="21"/>
  <c r="AQ353" i="21"/>
  <c r="AQ354" i="21"/>
  <c r="AQ355" i="21"/>
  <c r="AQ356" i="21"/>
  <c r="AQ357" i="21"/>
  <c r="AQ358" i="21"/>
  <c r="AQ359" i="21"/>
  <c r="AQ360" i="21"/>
  <c r="AQ361" i="21"/>
  <c r="AQ362" i="21"/>
  <c r="AQ363" i="21"/>
  <c r="AQ364" i="21"/>
  <c r="AQ365" i="21"/>
  <c r="AQ366" i="21"/>
  <c r="AQ367" i="21"/>
  <c r="AQ368" i="21"/>
  <c r="AQ369" i="21"/>
  <c r="AQ370" i="21"/>
  <c r="AQ371" i="21"/>
  <c r="AQ372" i="21"/>
  <c r="AQ373" i="21"/>
  <c r="AQ374" i="21"/>
  <c r="AQ375" i="21"/>
  <c r="AQ376" i="21"/>
  <c r="AQ377" i="21"/>
  <c r="AQ378" i="21"/>
  <c r="AQ379" i="21"/>
  <c r="AQ380" i="21"/>
  <c r="AQ381" i="21"/>
  <c r="AQ382" i="21"/>
  <c r="AQ383" i="21"/>
  <c r="AQ384" i="21"/>
  <c r="AQ385" i="21"/>
  <c r="AQ386" i="21"/>
  <c r="AQ387" i="21"/>
  <c r="AQ388" i="21"/>
  <c r="AQ389" i="21"/>
  <c r="AQ390" i="21"/>
  <c r="AQ391" i="21"/>
  <c r="AQ392" i="21"/>
  <c r="AQ393" i="21"/>
  <c r="AQ394" i="21"/>
  <c r="AQ395" i="21"/>
  <c r="AQ396" i="21"/>
  <c r="AQ397" i="21"/>
  <c r="AQ398" i="21"/>
  <c r="AQ399" i="21"/>
  <c r="AQ400" i="21"/>
  <c r="AQ401" i="21"/>
  <c r="AQ402" i="21"/>
  <c r="AQ403" i="21"/>
  <c r="AQ404" i="21"/>
  <c r="AQ405" i="21"/>
  <c r="AQ406" i="21"/>
  <c r="AQ407" i="21"/>
  <c r="AQ408" i="21"/>
  <c r="AQ409" i="21"/>
  <c r="AQ410" i="21"/>
  <c r="AQ411" i="21"/>
  <c r="AQ412" i="21"/>
  <c r="AQ413" i="21"/>
  <c r="AQ414" i="21"/>
  <c r="AQ415" i="21"/>
  <c r="AQ416" i="21"/>
  <c r="AQ417" i="21"/>
  <c r="AQ418" i="21"/>
  <c r="AQ419" i="21"/>
  <c r="AQ420" i="21"/>
  <c r="AQ421" i="21"/>
  <c r="AQ422" i="21"/>
  <c r="AQ423" i="21"/>
  <c r="AQ424" i="21"/>
  <c r="AQ425" i="21"/>
  <c r="AQ426" i="21"/>
  <c r="AQ427" i="21"/>
  <c r="AQ428" i="21"/>
  <c r="AQ429" i="21"/>
  <c r="AQ430" i="21"/>
  <c r="AQ431" i="21"/>
  <c r="AQ432" i="21"/>
  <c r="AQ433" i="21"/>
  <c r="AQ434" i="21"/>
  <c r="AQ435" i="21"/>
  <c r="AQ436" i="21"/>
  <c r="AQ437" i="21"/>
  <c r="AQ438" i="21"/>
  <c r="AQ439" i="21"/>
  <c r="AQ440" i="21"/>
  <c r="AQ441" i="21"/>
  <c r="AQ442" i="21"/>
  <c r="AQ443" i="21"/>
  <c r="AQ444" i="21"/>
  <c r="AQ445" i="21"/>
  <c r="AQ446" i="21"/>
  <c r="AQ447" i="21"/>
  <c r="AQ448" i="21"/>
  <c r="AQ449" i="21"/>
  <c r="AQ450" i="21"/>
  <c r="AQ451" i="21"/>
  <c r="AQ452" i="21"/>
  <c r="AQ453" i="21"/>
  <c r="AQ454" i="21"/>
  <c r="AQ455" i="21"/>
  <c r="AQ456" i="21"/>
  <c r="AQ457" i="21"/>
  <c r="AQ458" i="21"/>
  <c r="AQ459" i="21"/>
  <c r="AQ460" i="21"/>
  <c r="AQ461" i="21"/>
  <c r="AQ462" i="21"/>
  <c r="AQ463" i="21"/>
  <c r="AQ464" i="21"/>
  <c r="AQ465" i="21"/>
  <c r="AQ466" i="21"/>
  <c r="AQ467" i="21"/>
  <c r="AQ468" i="21"/>
  <c r="AQ469" i="21"/>
  <c r="AQ470" i="21"/>
  <c r="AQ471" i="21"/>
  <c r="AQ472" i="21"/>
  <c r="AQ473" i="21"/>
  <c r="AQ474" i="21"/>
  <c r="AQ475" i="21"/>
  <c r="AQ476" i="21"/>
  <c r="AQ477" i="21"/>
  <c r="AQ478" i="21"/>
  <c r="AQ479" i="21"/>
  <c r="AQ480" i="21"/>
  <c r="AQ481" i="21"/>
  <c r="AQ482" i="21"/>
  <c r="AQ483" i="21"/>
  <c r="AQ484" i="21"/>
  <c r="AQ485" i="21"/>
  <c r="AQ486" i="21"/>
  <c r="AQ487" i="21"/>
  <c r="AQ488" i="21"/>
  <c r="AQ489" i="21"/>
  <c r="AQ490" i="21"/>
  <c r="AQ491" i="21"/>
  <c r="AQ492" i="21"/>
  <c r="AQ493" i="21"/>
  <c r="AQ494" i="21"/>
  <c r="AQ495" i="21"/>
  <c r="AQ496" i="21"/>
  <c r="AQ497" i="21"/>
  <c r="AQ498" i="21"/>
  <c r="AQ499" i="21"/>
  <c r="AQ500" i="21"/>
  <c r="AQ501" i="21"/>
  <c r="AQ502" i="21"/>
  <c r="AQ503" i="21"/>
  <c r="AQ504" i="21"/>
  <c r="AQ505" i="21"/>
  <c r="AQ506" i="21"/>
  <c r="AQ507" i="21"/>
  <c r="AQ508" i="21"/>
  <c r="AQ509" i="21"/>
  <c r="AQ510" i="21"/>
  <c r="AQ511" i="21"/>
  <c r="AQ512" i="21"/>
  <c r="AQ513" i="21"/>
  <c r="AQ514" i="21"/>
  <c r="AQ515" i="21"/>
  <c r="AQ516" i="21"/>
  <c r="AQ517" i="21"/>
  <c r="AQ518" i="21"/>
  <c r="AQ519" i="21"/>
  <c r="AQ520" i="21"/>
  <c r="AQ521" i="21"/>
  <c r="AQ522" i="21"/>
  <c r="AQ523" i="21"/>
  <c r="AQ524" i="21"/>
  <c r="AQ525" i="21"/>
  <c r="AQ526" i="21"/>
  <c r="AQ527" i="21"/>
  <c r="AQ528" i="21"/>
  <c r="AQ529" i="21"/>
  <c r="AQ530" i="21"/>
  <c r="AQ531" i="21"/>
  <c r="AQ532" i="21"/>
  <c r="AQ533" i="21"/>
  <c r="AQ534" i="21"/>
  <c r="AQ535" i="21"/>
  <c r="AQ536" i="21"/>
  <c r="AQ537" i="21"/>
  <c r="AQ538" i="21"/>
  <c r="AQ539" i="21"/>
  <c r="AQ540" i="21"/>
  <c r="AQ541" i="21"/>
  <c r="AQ542" i="21"/>
  <c r="AQ543" i="21"/>
  <c r="AQ544" i="21"/>
  <c r="AQ545" i="21"/>
  <c r="AQ546" i="21"/>
  <c r="AQ547" i="21"/>
  <c r="AQ548" i="21"/>
  <c r="AQ549" i="21"/>
  <c r="AQ550" i="21"/>
  <c r="AQ551" i="21"/>
  <c r="AQ552" i="21"/>
  <c r="AQ553" i="21"/>
  <c r="AQ554" i="21"/>
  <c r="AQ555" i="21"/>
  <c r="AQ556" i="21"/>
  <c r="AQ557" i="21"/>
  <c r="AQ558" i="21"/>
  <c r="AQ559" i="21"/>
  <c r="AQ560" i="21"/>
  <c r="AQ561" i="21"/>
  <c r="AQ562" i="21"/>
  <c r="AQ563" i="21"/>
  <c r="AQ564" i="21"/>
  <c r="AQ565" i="21"/>
  <c r="AQ566" i="21"/>
  <c r="AQ567" i="21"/>
  <c r="AQ568" i="21"/>
  <c r="AQ569" i="21"/>
  <c r="AQ570" i="21"/>
  <c r="AQ571" i="21"/>
  <c r="AQ572" i="21"/>
  <c r="AQ573" i="21"/>
  <c r="AQ574" i="21"/>
  <c r="AQ575" i="21"/>
  <c r="AQ576" i="21"/>
  <c r="AQ577" i="21"/>
  <c r="AQ578" i="21"/>
  <c r="AQ579" i="21"/>
  <c r="AQ580" i="21"/>
  <c r="AQ581" i="21"/>
  <c r="AQ582" i="21"/>
  <c r="AQ583" i="21"/>
  <c r="AQ584" i="21"/>
  <c r="AQ585" i="21"/>
  <c r="AQ586" i="21"/>
  <c r="AQ587" i="21"/>
  <c r="AQ588" i="21"/>
  <c r="AQ589" i="21"/>
  <c r="AQ590" i="21"/>
  <c r="AQ591" i="21"/>
  <c r="AQ592" i="21"/>
  <c r="AQ593" i="21"/>
  <c r="AQ594" i="21"/>
  <c r="AQ595" i="21"/>
  <c r="AQ596" i="21"/>
  <c r="AQ597" i="21"/>
  <c r="AQ598" i="21"/>
  <c r="AQ599" i="21"/>
  <c r="AQ600" i="21"/>
  <c r="AQ601" i="21"/>
  <c r="AQ602" i="21"/>
  <c r="AQ603" i="21"/>
  <c r="AQ604" i="21"/>
  <c r="AQ605" i="21"/>
  <c r="AQ606" i="21"/>
  <c r="AQ607" i="21"/>
  <c r="AQ608" i="21"/>
  <c r="AQ609" i="21"/>
  <c r="AQ610" i="21"/>
  <c r="AQ611" i="21"/>
  <c r="AQ612" i="21"/>
  <c r="AQ613" i="21"/>
  <c r="AQ614" i="21"/>
  <c r="AQ615" i="21"/>
  <c r="AQ616" i="21"/>
  <c r="AQ617" i="21"/>
  <c r="AQ618" i="21"/>
  <c r="AQ619" i="21"/>
  <c r="AQ620" i="21"/>
  <c r="AQ621" i="21"/>
  <c r="AQ622" i="21"/>
  <c r="AQ623" i="21"/>
  <c r="AQ624" i="21"/>
  <c r="AQ625" i="21"/>
  <c r="AQ626" i="21"/>
  <c r="AQ627" i="21"/>
  <c r="AQ628" i="21"/>
  <c r="AQ629" i="21"/>
  <c r="AQ630" i="21"/>
  <c r="AQ631" i="21"/>
  <c r="AQ632" i="21"/>
  <c r="AQ633" i="21"/>
  <c r="AQ634" i="21"/>
  <c r="AQ635" i="21"/>
  <c r="AQ636" i="21"/>
  <c r="AQ637" i="21"/>
  <c r="AQ638" i="21"/>
  <c r="AQ639" i="21"/>
  <c r="AQ640" i="21"/>
  <c r="AQ641" i="21"/>
  <c r="AQ642" i="21"/>
  <c r="AQ643" i="21"/>
  <c r="AQ644" i="21"/>
  <c r="AQ645" i="21"/>
  <c r="AQ646" i="21"/>
  <c r="AQ647" i="21"/>
  <c r="AQ648" i="21"/>
  <c r="AQ649" i="21"/>
  <c r="AQ650" i="21"/>
  <c r="AQ651" i="21"/>
  <c r="AQ652" i="21"/>
  <c r="AQ653" i="21"/>
  <c r="AQ654" i="21"/>
  <c r="AQ655" i="21"/>
  <c r="AQ656" i="21"/>
  <c r="AQ657" i="21"/>
  <c r="AQ658" i="21"/>
  <c r="AQ659" i="21"/>
  <c r="AQ660" i="21"/>
  <c r="AQ661" i="21"/>
  <c r="AQ662" i="21"/>
  <c r="AQ663" i="21"/>
  <c r="AQ664" i="21"/>
  <c r="AQ665" i="21"/>
  <c r="AQ666" i="21"/>
  <c r="AQ667" i="21"/>
  <c r="AQ668" i="21"/>
  <c r="AQ669" i="21"/>
  <c r="AQ670" i="21"/>
  <c r="AQ671" i="21"/>
  <c r="AQ672" i="21"/>
  <c r="AQ673" i="21"/>
  <c r="AQ674" i="21"/>
  <c r="AQ675" i="21"/>
  <c r="AQ676" i="21"/>
  <c r="AQ677" i="21"/>
  <c r="AQ678" i="21"/>
  <c r="AQ679" i="21"/>
  <c r="AQ680" i="21"/>
  <c r="AQ681" i="21"/>
  <c r="AQ682" i="21"/>
  <c r="AQ683" i="21"/>
  <c r="AQ684" i="21"/>
  <c r="AQ685" i="21"/>
  <c r="AQ686" i="21"/>
  <c r="AQ687" i="21"/>
  <c r="AQ688" i="21"/>
  <c r="AQ689" i="21"/>
  <c r="AQ690" i="21"/>
  <c r="AQ691" i="21"/>
  <c r="AQ692" i="21"/>
  <c r="AQ693" i="21"/>
  <c r="AQ694" i="21"/>
  <c r="AQ695" i="21"/>
  <c r="AQ696" i="21"/>
  <c r="AQ697" i="21"/>
  <c r="AQ698" i="21"/>
  <c r="AQ699" i="21"/>
  <c r="AQ700" i="21"/>
  <c r="AQ701" i="21"/>
  <c r="AQ702" i="21"/>
  <c r="AQ703" i="21"/>
  <c r="AQ704" i="21"/>
  <c r="AQ705" i="21"/>
  <c r="AQ706" i="21"/>
  <c r="AQ707" i="21"/>
  <c r="AQ708" i="21"/>
  <c r="AQ709" i="21"/>
  <c r="AQ710" i="21"/>
  <c r="AQ711" i="21"/>
  <c r="AQ712" i="21"/>
  <c r="AQ713" i="21"/>
  <c r="AQ714" i="21"/>
  <c r="AQ715" i="21"/>
  <c r="AQ716" i="21"/>
  <c r="AQ717" i="21"/>
  <c r="AQ718" i="21"/>
  <c r="AQ719" i="21"/>
  <c r="AQ720" i="21"/>
  <c r="AQ721" i="21"/>
  <c r="AQ722" i="21"/>
  <c r="AQ723" i="21"/>
  <c r="AQ724" i="21"/>
  <c r="AQ725" i="21"/>
  <c r="AQ726" i="21"/>
  <c r="AQ727" i="21"/>
  <c r="AQ728" i="21"/>
  <c r="AQ729" i="21"/>
  <c r="AQ730" i="21"/>
  <c r="AQ731" i="21"/>
  <c r="AQ732" i="21"/>
  <c r="AQ733" i="21"/>
  <c r="AQ734" i="21"/>
  <c r="AQ735" i="21"/>
  <c r="AQ736" i="21"/>
  <c r="AQ737" i="21"/>
  <c r="AQ738" i="21"/>
  <c r="AQ739" i="21"/>
  <c r="AQ740" i="21"/>
  <c r="AQ741" i="21"/>
  <c r="AQ742" i="21"/>
  <c r="AQ743" i="21"/>
  <c r="AQ744" i="21"/>
  <c r="AQ745" i="21"/>
  <c r="AQ746" i="21"/>
  <c r="AQ747" i="21"/>
  <c r="AQ748" i="21"/>
  <c r="AQ749" i="21"/>
  <c r="AQ750" i="21"/>
  <c r="AQ751" i="21"/>
  <c r="AQ752" i="21"/>
  <c r="AQ753" i="21"/>
  <c r="AQ754" i="21"/>
  <c r="AQ755" i="21"/>
  <c r="AQ756" i="21"/>
  <c r="AQ757" i="21"/>
  <c r="AQ758" i="21"/>
  <c r="AQ759" i="21"/>
  <c r="AQ760" i="21"/>
  <c r="AQ761" i="21"/>
  <c r="AQ762" i="21"/>
  <c r="AQ763" i="21"/>
  <c r="AQ764" i="21"/>
  <c r="AQ765" i="21"/>
  <c r="AQ766" i="21"/>
  <c r="AQ767" i="21"/>
  <c r="AQ768" i="21"/>
  <c r="AQ769" i="21"/>
  <c r="AQ770" i="21"/>
  <c r="AQ771" i="21"/>
  <c r="AQ772" i="21"/>
  <c r="AQ773" i="21"/>
  <c r="AQ774" i="21"/>
  <c r="AQ775" i="21"/>
  <c r="AQ776" i="21"/>
  <c r="AQ777" i="21"/>
  <c r="AQ778" i="21"/>
  <c r="AQ779" i="21"/>
  <c r="AQ780" i="21"/>
  <c r="AQ781" i="21"/>
  <c r="AQ782" i="21"/>
  <c r="AQ783" i="21"/>
  <c r="AQ784" i="21"/>
  <c r="AQ785" i="21"/>
  <c r="AQ786" i="21"/>
  <c r="AQ787" i="21"/>
  <c r="AQ788" i="21"/>
  <c r="AQ789" i="21"/>
  <c r="AQ790" i="21"/>
  <c r="AQ791" i="21"/>
  <c r="AQ792" i="21"/>
  <c r="AQ793" i="21"/>
  <c r="AQ794" i="21"/>
  <c r="AQ795" i="21"/>
  <c r="AQ796" i="21"/>
  <c r="AQ797" i="21"/>
  <c r="AQ798" i="21"/>
  <c r="AQ799" i="21"/>
  <c r="AQ800" i="21"/>
  <c r="AQ801" i="21"/>
  <c r="AQ802" i="21"/>
  <c r="AQ803" i="21"/>
  <c r="AQ804" i="21"/>
  <c r="AQ805" i="21"/>
  <c r="AQ806" i="21"/>
  <c r="AQ807" i="21"/>
  <c r="AQ808" i="21"/>
  <c r="AQ809" i="21"/>
  <c r="AQ810" i="21"/>
  <c r="AQ811" i="21"/>
  <c r="AQ812" i="21"/>
  <c r="AQ813" i="21"/>
  <c r="AQ814" i="21"/>
  <c r="AQ815" i="21"/>
  <c r="AQ816" i="21"/>
  <c r="AQ817" i="21"/>
  <c r="AQ818" i="21"/>
  <c r="AQ819" i="21"/>
  <c r="AQ820" i="21"/>
  <c r="AQ821" i="21"/>
  <c r="AQ822" i="21"/>
  <c r="AQ823" i="21"/>
  <c r="AQ824" i="21"/>
  <c r="AQ825" i="21"/>
  <c r="AQ826" i="21"/>
  <c r="AQ827" i="21"/>
  <c r="AQ828" i="21"/>
  <c r="AQ829" i="21"/>
  <c r="AQ830" i="21"/>
  <c r="AQ831" i="21"/>
  <c r="AQ832" i="21"/>
  <c r="AQ833" i="21"/>
  <c r="AQ834" i="21"/>
  <c r="AQ835" i="21"/>
  <c r="AQ836" i="21"/>
  <c r="AQ837" i="21"/>
  <c r="AQ838" i="21"/>
  <c r="AQ839" i="21"/>
  <c r="AQ840" i="21"/>
  <c r="AQ841" i="21"/>
  <c r="AQ842" i="21"/>
  <c r="AQ843" i="21"/>
  <c r="AQ844" i="21"/>
  <c r="AQ845" i="21"/>
  <c r="AQ846" i="21"/>
  <c r="AQ847" i="21"/>
  <c r="AQ848" i="21"/>
  <c r="AQ849" i="21"/>
  <c r="AQ850" i="21"/>
  <c r="AQ851" i="21"/>
  <c r="AQ852" i="21"/>
  <c r="AQ853" i="21"/>
  <c r="AQ854" i="21"/>
  <c r="AQ855" i="21"/>
  <c r="AQ856" i="21"/>
  <c r="AQ857" i="21"/>
  <c r="AQ858" i="21"/>
  <c r="AQ859" i="21"/>
  <c r="AQ860" i="21"/>
  <c r="AQ861" i="21"/>
  <c r="AQ862" i="21"/>
  <c r="AQ863" i="21"/>
  <c r="AQ864" i="21"/>
  <c r="AQ865" i="21"/>
  <c r="AQ866" i="21"/>
  <c r="AQ867" i="21"/>
  <c r="AQ868" i="21"/>
  <c r="AQ869" i="21"/>
  <c r="AQ870" i="21"/>
  <c r="AQ871" i="21"/>
  <c r="AQ872" i="21"/>
  <c r="AQ873" i="21"/>
  <c r="AQ874" i="21"/>
  <c r="AQ875" i="21"/>
  <c r="AQ876" i="21"/>
  <c r="AQ877" i="21"/>
  <c r="AQ878" i="21"/>
  <c r="AQ879" i="21"/>
  <c r="AQ880" i="21"/>
  <c r="AQ881" i="21"/>
  <c r="AQ882" i="21"/>
  <c r="AQ883" i="21"/>
  <c r="AQ884" i="21"/>
  <c r="AQ885" i="21"/>
  <c r="AQ886" i="21"/>
  <c r="AQ887" i="21"/>
  <c r="AQ888" i="21"/>
  <c r="AQ889" i="21"/>
  <c r="AQ890" i="21"/>
  <c r="AQ891" i="21"/>
  <c r="AQ892" i="21"/>
  <c r="AQ893" i="21"/>
  <c r="AQ894" i="21"/>
  <c r="AQ895" i="21"/>
  <c r="AQ896" i="21"/>
  <c r="AQ897" i="21"/>
  <c r="AQ898" i="21"/>
  <c r="AQ899" i="21"/>
  <c r="AQ900" i="21"/>
  <c r="AQ901" i="21"/>
  <c r="AQ902" i="21"/>
  <c r="AQ903" i="21"/>
  <c r="AQ904" i="21"/>
  <c r="AQ905" i="21"/>
  <c r="AQ906" i="21"/>
  <c r="AQ907" i="21"/>
  <c r="AQ908" i="21"/>
  <c r="AQ909" i="21"/>
  <c r="AQ910" i="21"/>
  <c r="AQ911" i="21"/>
  <c r="AQ912" i="21"/>
  <c r="AQ913" i="21"/>
  <c r="AQ914" i="21"/>
  <c r="AQ915" i="21"/>
  <c r="AQ916" i="21"/>
  <c r="AQ917" i="21"/>
  <c r="AQ918" i="21"/>
  <c r="AQ919" i="21"/>
  <c r="AQ920" i="21"/>
  <c r="AQ921" i="21"/>
  <c r="AQ922" i="21"/>
  <c r="AQ923" i="21"/>
  <c r="AQ924" i="21"/>
  <c r="AQ925" i="21"/>
  <c r="AQ926" i="21"/>
  <c r="AQ927" i="21"/>
  <c r="AQ928" i="21"/>
  <c r="AQ929" i="21"/>
  <c r="AQ930" i="21"/>
  <c r="AQ931" i="21"/>
  <c r="AQ932" i="21"/>
  <c r="AQ933" i="21"/>
  <c r="AQ934" i="21"/>
  <c r="AQ935" i="21"/>
  <c r="AQ936" i="21"/>
  <c r="AQ937" i="21"/>
  <c r="AQ938" i="21"/>
  <c r="AQ939" i="21"/>
  <c r="AQ940" i="21"/>
  <c r="AQ941" i="21"/>
  <c r="AQ942" i="21"/>
  <c r="AQ943" i="21"/>
  <c r="AQ944" i="21"/>
  <c r="AQ945" i="21"/>
  <c r="AQ946" i="21"/>
  <c r="AQ947" i="21"/>
  <c r="AQ948" i="21"/>
  <c r="AQ949" i="21"/>
  <c r="AQ950" i="21"/>
  <c r="AQ951" i="21"/>
  <c r="AQ952" i="21"/>
  <c r="AQ953" i="21"/>
  <c r="AQ954" i="21"/>
  <c r="AQ955" i="21"/>
  <c r="AQ956" i="21"/>
  <c r="AQ957" i="21"/>
  <c r="AQ958" i="21"/>
  <c r="AQ959" i="21"/>
  <c r="AQ960" i="21"/>
  <c r="AQ961" i="21"/>
  <c r="AQ962" i="21"/>
  <c r="AQ963" i="21"/>
  <c r="AQ964" i="21"/>
  <c r="AQ965" i="21"/>
  <c r="AQ966" i="21"/>
  <c r="AQ967" i="21"/>
  <c r="AQ968" i="21"/>
  <c r="AQ969" i="21"/>
  <c r="AQ970" i="21"/>
  <c r="AQ971" i="21"/>
  <c r="AQ972" i="21"/>
  <c r="AQ973" i="21"/>
  <c r="AQ974" i="21"/>
  <c r="AQ975" i="21"/>
  <c r="AQ976" i="21"/>
  <c r="AQ977" i="21"/>
  <c r="AQ978" i="21"/>
  <c r="AQ979" i="21"/>
  <c r="AQ980" i="21"/>
  <c r="AQ981" i="21"/>
  <c r="AQ982" i="21"/>
  <c r="AQ983" i="21"/>
  <c r="AQ984" i="21"/>
  <c r="AQ985" i="21"/>
  <c r="AQ986" i="21"/>
  <c r="AP2" i="21"/>
  <c r="AP3" i="21"/>
  <c r="AP4" i="21"/>
  <c r="AP5" i="21"/>
  <c r="AP6" i="21"/>
  <c r="AP7" i="21"/>
  <c r="AP8" i="21"/>
  <c r="AP9" i="21"/>
  <c r="AP10" i="21"/>
  <c r="AP11" i="21"/>
  <c r="AP12" i="21"/>
  <c r="AP13" i="21"/>
  <c r="AP14" i="21"/>
  <c r="AP15" i="21"/>
  <c r="AP16" i="21"/>
  <c r="AP17" i="21"/>
  <c r="AP18" i="21"/>
  <c r="AP19" i="21"/>
  <c r="AP20" i="21"/>
  <c r="AP21" i="21"/>
  <c r="AP22" i="21"/>
  <c r="AP23" i="21"/>
  <c r="AP24" i="21"/>
  <c r="AP25" i="21"/>
  <c r="AP26" i="21"/>
  <c r="AP27" i="21"/>
  <c r="AP28" i="21"/>
  <c r="AP29" i="21"/>
  <c r="AP30" i="21"/>
  <c r="AP31" i="21"/>
  <c r="AP32" i="21"/>
  <c r="AP33" i="21"/>
  <c r="AP34" i="21"/>
  <c r="AP35" i="21"/>
  <c r="AP36" i="21"/>
  <c r="AP37" i="21"/>
  <c r="AP38" i="21"/>
  <c r="AP39" i="21"/>
  <c r="AP40" i="21"/>
  <c r="AP41" i="21"/>
  <c r="AP42" i="21"/>
  <c r="AP43" i="21"/>
  <c r="AP44" i="21"/>
  <c r="AP45" i="21"/>
  <c r="AP46" i="21"/>
  <c r="AP47" i="21"/>
  <c r="AP48" i="21"/>
  <c r="AP49" i="21"/>
  <c r="AP50" i="21"/>
  <c r="AP51" i="21"/>
  <c r="AP52" i="21"/>
  <c r="AP53" i="21"/>
  <c r="AP54" i="21"/>
  <c r="AP55" i="21"/>
  <c r="AP56" i="21"/>
  <c r="AP57" i="21"/>
  <c r="AP58" i="21"/>
  <c r="AP59" i="21"/>
  <c r="AP60" i="21"/>
  <c r="AP61" i="21"/>
  <c r="AP62" i="21"/>
  <c r="AP63" i="21"/>
  <c r="AP64" i="21"/>
  <c r="AP65" i="21"/>
  <c r="AP66" i="21"/>
  <c r="AP67" i="21"/>
  <c r="AP68" i="21"/>
  <c r="AP69" i="21"/>
  <c r="AP70" i="21"/>
  <c r="AP71" i="21"/>
  <c r="AP72" i="21"/>
  <c r="AP73" i="21"/>
  <c r="AP74" i="21"/>
  <c r="AP75" i="21"/>
  <c r="AP76" i="21"/>
  <c r="AP77" i="21"/>
  <c r="AP78" i="21"/>
  <c r="AP79" i="21"/>
  <c r="AP80" i="21"/>
  <c r="AP81" i="21"/>
  <c r="AP82" i="21"/>
  <c r="AP83" i="21"/>
  <c r="AP84" i="21"/>
  <c r="AP85" i="21"/>
  <c r="AP86" i="21"/>
  <c r="AP87" i="21"/>
  <c r="AP88" i="21"/>
  <c r="AP89" i="21"/>
  <c r="AP90" i="21"/>
  <c r="AP91" i="21"/>
  <c r="AP92" i="21"/>
  <c r="AP93" i="21"/>
  <c r="AP94" i="21"/>
  <c r="AP95" i="21"/>
  <c r="AP96" i="21"/>
  <c r="AP97" i="21"/>
  <c r="AP98" i="21"/>
  <c r="AP99" i="21"/>
  <c r="AP100" i="21"/>
  <c r="AP101" i="21"/>
  <c r="AP102" i="21"/>
  <c r="AP103" i="21"/>
  <c r="AP104" i="21"/>
  <c r="AP105" i="21"/>
  <c r="AP106" i="21"/>
  <c r="AP107" i="21"/>
  <c r="AP108" i="21"/>
  <c r="AP109" i="21"/>
  <c r="AP110" i="21"/>
  <c r="AP111" i="21"/>
  <c r="AP112" i="21"/>
  <c r="AP113" i="21"/>
  <c r="AP114" i="21"/>
  <c r="AP115" i="21"/>
  <c r="AP116" i="21"/>
  <c r="AP117" i="21"/>
  <c r="AP118" i="21"/>
  <c r="AP119" i="21"/>
  <c r="AP120" i="21"/>
  <c r="AP121" i="21"/>
  <c r="AP122" i="21"/>
  <c r="AP123" i="21"/>
  <c r="AP124" i="21"/>
  <c r="AP125" i="21"/>
  <c r="AP126" i="21"/>
  <c r="AP127" i="21"/>
  <c r="AP128" i="21"/>
  <c r="AP129" i="21"/>
  <c r="AP130" i="21"/>
  <c r="AP131" i="21"/>
  <c r="AP132" i="21"/>
  <c r="AP133" i="21"/>
  <c r="AP134" i="21"/>
  <c r="AP135" i="21"/>
  <c r="AP136" i="21"/>
  <c r="AP137" i="21"/>
  <c r="AP138" i="21"/>
  <c r="AP139" i="21"/>
  <c r="AP140" i="21"/>
  <c r="AP141" i="21"/>
  <c r="AP142" i="21"/>
  <c r="AP143" i="21"/>
  <c r="AP144" i="21"/>
  <c r="AP145" i="21"/>
  <c r="AP146" i="21"/>
  <c r="AP147" i="21"/>
  <c r="AP148" i="21"/>
  <c r="AP149" i="21"/>
  <c r="AP150" i="21"/>
  <c r="AP151" i="21"/>
  <c r="AP152" i="21"/>
  <c r="AP153" i="21"/>
  <c r="AP154" i="21"/>
  <c r="AP155" i="21"/>
  <c r="AP156" i="21"/>
  <c r="AP157" i="21"/>
  <c r="AP158" i="21"/>
  <c r="AP159" i="21"/>
  <c r="AP160" i="21"/>
  <c r="AP161" i="21"/>
  <c r="AP162" i="21"/>
  <c r="AP163" i="21"/>
  <c r="AP164" i="21"/>
  <c r="AP165" i="21"/>
  <c r="AP166" i="21"/>
  <c r="AP167" i="21"/>
  <c r="AP168" i="21"/>
  <c r="AP169" i="21"/>
  <c r="AP170" i="21"/>
  <c r="AP171" i="21"/>
  <c r="AP172" i="21"/>
  <c r="AP173" i="21"/>
  <c r="AP174" i="21"/>
  <c r="AP175" i="21"/>
  <c r="AP176" i="21"/>
  <c r="AP177" i="21"/>
  <c r="AP178" i="21"/>
  <c r="AP179" i="21"/>
  <c r="AP180" i="21"/>
  <c r="AP181" i="21"/>
  <c r="AP182" i="21"/>
  <c r="AP183" i="21"/>
  <c r="AP184" i="21"/>
  <c r="AP185" i="21"/>
  <c r="AP186" i="21"/>
  <c r="AP187" i="21"/>
  <c r="AP188" i="21"/>
  <c r="AP189" i="21"/>
  <c r="AP190" i="21"/>
  <c r="AP191" i="21"/>
  <c r="AP192" i="21"/>
  <c r="AP193" i="21"/>
  <c r="AP194" i="21"/>
  <c r="AP195" i="21"/>
  <c r="AP196" i="21"/>
  <c r="AP197" i="21"/>
  <c r="AP198" i="21"/>
  <c r="AP199" i="21"/>
  <c r="AP200" i="21"/>
  <c r="AP201" i="21"/>
  <c r="AP202" i="21"/>
  <c r="AP203" i="21"/>
  <c r="AP204" i="21"/>
  <c r="AP205" i="21"/>
  <c r="AP206" i="21"/>
  <c r="AP207" i="21"/>
  <c r="AP208" i="21"/>
  <c r="AP209" i="21"/>
  <c r="AP210" i="21"/>
  <c r="AP211" i="21"/>
  <c r="AP212" i="21"/>
  <c r="AP213" i="21"/>
  <c r="AP214" i="21"/>
  <c r="AP215" i="21"/>
  <c r="AP216" i="21"/>
  <c r="AP217" i="21"/>
  <c r="AP218" i="21"/>
  <c r="AP219" i="21"/>
  <c r="AP220" i="21"/>
  <c r="AP221" i="21"/>
  <c r="AP222" i="21"/>
  <c r="AP223" i="21"/>
  <c r="AP224" i="21"/>
  <c r="AP225" i="21"/>
  <c r="AP226" i="21"/>
  <c r="AP227" i="21"/>
  <c r="AP228" i="21"/>
  <c r="AP229" i="21"/>
  <c r="AP230" i="21"/>
  <c r="AP231" i="21"/>
  <c r="AP232" i="21"/>
  <c r="AP233" i="21"/>
  <c r="AP234" i="21"/>
  <c r="AP235" i="21"/>
  <c r="AP236" i="21"/>
  <c r="AP237" i="21"/>
  <c r="AP238" i="21"/>
  <c r="AP239" i="21"/>
  <c r="AP240" i="21"/>
  <c r="AP241" i="21"/>
  <c r="AP242" i="21"/>
  <c r="AP243" i="21"/>
  <c r="AP244" i="21"/>
  <c r="AP245" i="21"/>
  <c r="AP246" i="21"/>
  <c r="AP247" i="21"/>
  <c r="AP248" i="21"/>
  <c r="AP249" i="21"/>
  <c r="AP250" i="21"/>
  <c r="AP251" i="21"/>
  <c r="AP252" i="21"/>
  <c r="AP253" i="21"/>
  <c r="AP254" i="21"/>
  <c r="AP255" i="21"/>
  <c r="AP256" i="21"/>
  <c r="AP257" i="21"/>
  <c r="AP258" i="21"/>
  <c r="AP259" i="21"/>
  <c r="AP260" i="21"/>
  <c r="AP261" i="21"/>
  <c r="AP262" i="21"/>
  <c r="AP263" i="21"/>
  <c r="AP264" i="21"/>
  <c r="AP265" i="21"/>
  <c r="AP266" i="21"/>
  <c r="AP267" i="21"/>
  <c r="AP268" i="21"/>
  <c r="AP269" i="21"/>
  <c r="AP270" i="21"/>
  <c r="AP271" i="21"/>
  <c r="AP272" i="21"/>
  <c r="AP273" i="21"/>
  <c r="AP274" i="21"/>
  <c r="AP275" i="21"/>
  <c r="AP276" i="21"/>
  <c r="AP277" i="21"/>
  <c r="AP278" i="21"/>
  <c r="AP279" i="21"/>
  <c r="AP280" i="21"/>
  <c r="AP281" i="21"/>
  <c r="AP282" i="21"/>
  <c r="AP283" i="21"/>
  <c r="AP284" i="21"/>
  <c r="AP285" i="21"/>
  <c r="AP286" i="21"/>
  <c r="AP287" i="21"/>
  <c r="AP288" i="21"/>
  <c r="AP289" i="21"/>
  <c r="AP290" i="21"/>
  <c r="AP291" i="21"/>
  <c r="AP292" i="21"/>
  <c r="AP293" i="21"/>
  <c r="AP294" i="21"/>
  <c r="AP295" i="21"/>
  <c r="AP296" i="21"/>
  <c r="AP297" i="21"/>
  <c r="AP298" i="21"/>
  <c r="AP299" i="21"/>
  <c r="AP300" i="21"/>
  <c r="AP301" i="21"/>
  <c r="AP302" i="21"/>
  <c r="AP303" i="21"/>
  <c r="AP304" i="21"/>
  <c r="AP305" i="21"/>
  <c r="AP306" i="21"/>
  <c r="AP307" i="21"/>
  <c r="AP308" i="21"/>
  <c r="AP309" i="21"/>
  <c r="AP310" i="21"/>
  <c r="AP311" i="21"/>
  <c r="AP312" i="21"/>
  <c r="AP313" i="21"/>
  <c r="AP314" i="21"/>
  <c r="AP315" i="21"/>
  <c r="AP316" i="21"/>
  <c r="AP317" i="21"/>
  <c r="AP318" i="21"/>
  <c r="AP319" i="21"/>
  <c r="AP320" i="21"/>
  <c r="AP321" i="21"/>
  <c r="AP322" i="21"/>
  <c r="AP323" i="21"/>
  <c r="AP324" i="21"/>
  <c r="AP325" i="21"/>
  <c r="AP326" i="21"/>
  <c r="AP327" i="21"/>
  <c r="AP328" i="21"/>
  <c r="AP329" i="21"/>
  <c r="AP330" i="21"/>
  <c r="AP331" i="21"/>
  <c r="AP332" i="21"/>
  <c r="AP333" i="21"/>
  <c r="AP334" i="21"/>
  <c r="AP335" i="21"/>
  <c r="AP336" i="21"/>
  <c r="AP337" i="21"/>
  <c r="AP338" i="21"/>
  <c r="AP339" i="21"/>
  <c r="AP340" i="21"/>
  <c r="AP341" i="21"/>
  <c r="AP342" i="21"/>
  <c r="AP343" i="21"/>
  <c r="AP344" i="21"/>
  <c r="AP345" i="21"/>
  <c r="AP346" i="21"/>
  <c r="AP347" i="21"/>
  <c r="AP348" i="21"/>
  <c r="AP349" i="21"/>
  <c r="AP350" i="21"/>
  <c r="AP351" i="21"/>
  <c r="AP352" i="21"/>
  <c r="AP353" i="21"/>
  <c r="AP354" i="21"/>
  <c r="AP355" i="21"/>
  <c r="AP356" i="21"/>
  <c r="AP357" i="21"/>
  <c r="AP358" i="21"/>
  <c r="AP359" i="21"/>
  <c r="AP360" i="21"/>
  <c r="AP361" i="21"/>
  <c r="AP362" i="21"/>
  <c r="AP363" i="21"/>
  <c r="AP364" i="21"/>
  <c r="AP365" i="21"/>
  <c r="AP366" i="21"/>
  <c r="AP367" i="21"/>
  <c r="AP368" i="21"/>
  <c r="AP369" i="21"/>
  <c r="AP370" i="21"/>
  <c r="AP371" i="21"/>
  <c r="AP372" i="21"/>
  <c r="AP373" i="21"/>
  <c r="AP374" i="21"/>
  <c r="AP375" i="21"/>
  <c r="AP376" i="21"/>
  <c r="AP377" i="21"/>
  <c r="AP378" i="21"/>
  <c r="AP379" i="21"/>
  <c r="AP380" i="21"/>
  <c r="AP381" i="21"/>
  <c r="AP382" i="21"/>
  <c r="AP383" i="21"/>
  <c r="AP384" i="21"/>
  <c r="AP385" i="21"/>
  <c r="AP386" i="21"/>
  <c r="AP387" i="21"/>
  <c r="AP388" i="21"/>
  <c r="AP389" i="21"/>
  <c r="AP390" i="21"/>
  <c r="AP391" i="21"/>
  <c r="AP392" i="21"/>
  <c r="AP393" i="21"/>
  <c r="AP394" i="21"/>
  <c r="AP395" i="21"/>
  <c r="AP396" i="21"/>
  <c r="AP397" i="21"/>
  <c r="AP398" i="21"/>
  <c r="AP399" i="21"/>
  <c r="AP400" i="21"/>
  <c r="AP401" i="21"/>
  <c r="AP402" i="21"/>
  <c r="AP403" i="21"/>
  <c r="AP404" i="21"/>
  <c r="AP405" i="21"/>
  <c r="AP406" i="21"/>
  <c r="AP407" i="21"/>
  <c r="AP408" i="21"/>
  <c r="AP409" i="21"/>
  <c r="AP410" i="21"/>
  <c r="AP411" i="21"/>
  <c r="AP412" i="21"/>
  <c r="AP413" i="21"/>
  <c r="AP414" i="21"/>
  <c r="AP415" i="21"/>
  <c r="AP416" i="21"/>
  <c r="AP417" i="21"/>
  <c r="AP418" i="21"/>
  <c r="AP419" i="21"/>
  <c r="AP420" i="21"/>
  <c r="AP421" i="21"/>
  <c r="AP422" i="21"/>
  <c r="AP423" i="21"/>
  <c r="AP424" i="21"/>
  <c r="AP425" i="21"/>
  <c r="AP426" i="21"/>
  <c r="AP427" i="21"/>
  <c r="AP428" i="21"/>
  <c r="AP429" i="21"/>
  <c r="AP430" i="21"/>
  <c r="AP431" i="21"/>
  <c r="AP432" i="21"/>
  <c r="AP433" i="21"/>
  <c r="AP434" i="21"/>
  <c r="AP435" i="21"/>
  <c r="AP436" i="21"/>
  <c r="AP437" i="21"/>
  <c r="AP438" i="21"/>
  <c r="AP439" i="21"/>
  <c r="AP440" i="21"/>
  <c r="AP441" i="21"/>
  <c r="AP442" i="21"/>
  <c r="AP443" i="21"/>
  <c r="AP444" i="21"/>
  <c r="AP445" i="21"/>
  <c r="AP446" i="21"/>
  <c r="AP447" i="21"/>
  <c r="AP448" i="21"/>
  <c r="AP449" i="21"/>
  <c r="AP450" i="21"/>
  <c r="AP451" i="21"/>
  <c r="AP452" i="21"/>
  <c r="AP453" i="21"/>
  <c r="AP454" i="21"/>
  <c r="AP455" i="21"/>
  <c r="AP456" i="21"/>
  <c r="AP457" i="21"/>
  <c r="AP458" i="21"/>
  <c r="AP459" i="21"/>
  <c r="AP460" i="21"/>
  <c r="AP461" i="21"/>
  <c r="AP462" i="21"/>
  <c r="AP463" i="21"/>
  <c r="AP464" i="21"/>
  <c r="AP465" i="21"/>
  <c r="AP466" i="21"/>
  <c r="AP467" i="21"/>
  <c r="AP468" i="21"/>
  <c r="AP469" i="21"/>
  <c r="AP470" i="21"/>
  <c r="AP471" i="21"/>
  <c r="AP472" i="21"/>
  <c r="AP473" i="21"/>
  <c r="AP474" i="21"/>
  <c r="AP475" i="21"/>
  <c r="AP476" i="21"/>
  <c r="AP477" i="21"/>
  <c r="AP478" i="21"/>
  <c r="AP479" i="21"/>
  <c r="AP480" i="21"/>
  <c r="AP481" i="21"/>
  <c r="AP482" i="21"/>
  <c r="AP483" i="21"/>
  <c r="AP484" i="21"/>
  <c r="AP485" i="21"/>
  <c r="AP486" i="21"/>
  <c r="AP487" i="21"/>
  <c r="AP488" i="21"/>
  <c r="AP489" i="21"/>
  <c r="AP490" i="21"/>
  <c r="AP491" i="21"/>
  <c r="AP492" i="21"/>
  <c r="AP493" i="21"/>
  <c r="AP494" i="21"/>
  <c r="AP495" i="21"/>
  <c r="AP496" i="21"/>
  <c r="AP497" i="21"/>
  <c r="AP498" i="21"/>
  <c r="AP499" i="21"/>
  <c r="AP500" i="21"/>
  <c r="AP501" i="21"/>
  <c r="AP502" i="21"/>
  <c r="AP503" i="21"/>
  <c r="AP504" i="21"/>
  <c r="AP505" i="21"/>
  <c r="AP506" i="21"/>
  <c r="AP507" i="21"/>
  <c r="AP508" i="21"/>
  <c r="AP509" i="21"/>
  <c r="AP510" i="21"/>
  <c r="AP511" i="21"/>
  <c r="AP512" i="21"/>
  <c r="AP513" i="21"/>
  <c r="AP514" i="21"/>
  <c r="AP515" i="21"/>
  <c r="AP516" i="21"/>
  <c r="AP517" i="21"/>
  <c r="AP518" i="21"/>
  <c r="AP519" i="21"/>
  <c r="AP520" i="21"/>
  <c r="AP521" i="21"/>
  <c r="AP522" i="21"/>
  <c r="AP523" i="21"/>
  <c r="AP524" i="21"/>
  <c r="AP525" i="21"/>
  <c r="AP526" i="21"/>
  <c r="AP527" i="21"/>
  <c r="AP528" i="21"/>
  <c r="AP529" i="21"/>
  <c r="AP530" i="21"/>
  <c r="AP531" i="21"/>
  <c r="AP532" i="21"/>
  <c r="AP533" i="21"/>
  <c r="AP534" i="21"/>
  <c r="AP535" i="21"/>
  <c r="AP536" i="21"/>
  <c r="AP537" i="21"/>
  <c r="AP538" i="21"/>
  <c r="AP539" i="21"/>
  <c r="AP540" i="21"/>
  <c r="AP541" i="21"/>
  <c r="AP542" i="21"/>
  <c r="AP543" i="21"/>
  <c r="AP544" i="21"/>
  <c r="AP545" i="21"/>
  <c r="AP546" i="21"/>
  <c r="AP547" i="21"/>
  <c r="AP548" i="21"/>
  <c r="AP549" i="21"/>
  <c r="AP550" i="21"/>
  <c r="AP551" i="21"/>
  <c r="AP552" i="21"/>
  <c r="AP553" i="21"/>
  <c r="AP554" i="21"/>
  <c r="AP555" i="21"/>
  <c r="AP556" i="21"/>
  <c r="AP557" i="21"/>
  <c r="AP558" i="21"/>
  <c r="AP559" i="21"/>
  <c r="AP560" i="21"/>
  <c r="AP561" i="21"/>
  <c r="AP562" i="21"/>
  <c r="AP563" i="21"/>
  <c r="AP564" i="21"/>
  <c r="AP565" i="21"/>
  <c r="AP566" i="21"/>
  <c r="AP567" i="21"/>
  <c r="AP568" i="21"/>
  <c r="AP569" i="21"/>
  <c r="AP570" i="21"/>
  <c r="AP571" i="21"/>
  <c r="AP572" i="21"/>
  <c r="AP573" i="21"/>
  <c r="AP574" i="21"/>
  <c r="AP575" i="21"/>
  <c r="AP576" i="21"/>
  <c r="AP577" i="21"/>
  <c r="AP578" i="21"/>
  <c r="AP579" i="21"/>
  <c r="AP580" i="21"/>
  <c r="AP581" i="21"/>
  <c r="AP582" i="21"/>
  <c r="AP583" i="21"/>
  <c r="AP584" i="21"/>
  <c r="AP585" i="21"/>
  <c r="AP586" i="21"/>
  <c r="AP587" i="21"/>
  <c r="AP588" i="21"/>
  <c r="AP589" i="21"/>
  <c r="AP590" i="21"/>
  <c r="AP591" i="21"/>
  <c r="AP592" i="21"/>
  <c r="AP593" i="21"/>
  <c r="AP594" i="21"/>
  <c r="AP595" i="21"/>
  <c r="AP596" i="21"/>
  <c r="AP597" i="21"/>
  <c r="AP598" i="21"/>
  <c r="AP599" i="21"/>
  <c r="AP600" i="21"/>
  <c r="AP601" i="21"/>
  <c r="AP602" i="21"/>
  <c r="AP603" i="21"/>
  <c r="AP604" i="21"/>
  <c r="AP605" i="21"/>
  <c r="AP606" i="21"/>
  <c r="AP607" i="21"/>
  <c r="AP608" i="21"/>
  <c r="AP609" i="21"/>
  <c r="AP610" i="21"/>
  <c r="AP611" i="21"/>
  <c r="AP612" i="21"/>
  <c r="AP613" i="21"/>
  <c r="AP614" i="21"/>
  <c r="AP615" i="21"/>
  <c r="AP616" i="21"/>
  <c r="AP617" i="21"/>
  <c r="AP618" i="21"/>
  <c r="AP619" i="21"/>
  <c r="AP620" i="21"/>
  <c r="AP621" i="21"/>
  <c r="AP622" i="21"/>
  <c r="AP623" i="21"/>
  <c r="AP624" i="21"/>
  <c r="AP625" i="21"/>
  <c r="AP626" i="21"/>
  <c r="AP627" i="21"/>
  <c r="AP628" i="21"/>
  <c r="AP629" i="21"/>
  <c r="AP630" i="21"/>
  <c r="AP631" i="21"/>
  <c r="AP632" i="21"/>
  <c r="AP633" i="21"/>
  <c r="AP634" i="21"/>
  <c r="AP635" i="21"/>
  <c r="AP636" i="21"/>
  <c r="AP637" i="21"/>
  <c r="AP638" i="21"/>
  <c r="AP639" i="21"/>
  <c r="AP640" i="21"/>
  <c r="AP641" i="21"/>
  <c r="AP642" i="21"/>
  <c r="AP643" i="21"/>
  <c r="AP644" i="21"/>
  <c r="AP645" i="21"/>
  <c r="AP646" i="21"/>
  <c r="AP647" i="21"/>
  <c r="AP648" i="21"/>
  <c r="AP649" i="21"/>
  <c r="AP650" i="21"/>
  <c r="AP651" i="21"/>
  <c r="AP652" i="21"/>
  <c r="AP653" i="21"/>
  <c r="AP654" i="21"/>
  <c r="AP655" i="21"/>
  <c r="AP656" i="21"/>
  <c r="AP657" i="21"/>
  <c r="AP658" i="21"/>
  <c r="AP659" i="21"/>
  <c r="AP660" i="21"/>
  <c r="AP661" i="21"/>
  <c r="AP662" i="21"/>
  <c r="AP663" i="21"/>
  <c r="AP664" i="21"/>
  <c r="AP665" i="21"/>
  <c r="AP666" i="21"/>
  <c r="AP667" i="21"/>
  <c r="AP668" i="21"/>
  <c r="AP669" i="21"/>
  <c r="AP670" i="21"/>
  <c r="AP671" i="21"/>
  <c r="AP672" i="21"/>
  <c r="AP673" i="21"/>
  <c r="AP674" i="21"/>
  <c r="AP675" i="21"/>
  <c r="AP676" i="21"/>
  <c r="AP677" i="21"/>
  <c r="AP678" i="21"/>
  <c r="AP679" i="21"/>
  <c r="AP680" i="21"/>
  <c r="AP681" i="21"/>
  <c r="AP682" i="21"/>
  <c r="AP683" i="21"/>
  <c r="AP684" i="21"/>
  <c r="AP685" i="21"/>
  <c r="AP686" i="21"/>
  <c r="AP687" i="21"/>
  <c r="AP688" i="21"/>
  <c r="AP689" i="21"/>
  <c r="AP690" i="21"/>
  <c r="AP691" i="21"/>
  <c r="AP692" i="21"/>
  <c r="AP693" i="21"/>
  <c r="AP694" i="21"/>
  <c r="AP695" i="21"/>
  <c r="AP696" i="21"/>
  <c r="AP697" i="21"/>
  <c r="AP698" i="21"/>
  <c r="AP699" i="21"/>
  <c r="AP700" i="21"/>
  <c r="AP701" i="21"/>
  <c r="AP702" i="21"/>
  <c r="AP703" i="21"/>
  <c r="AP704" i="21"/>
  <c r="AP705" i="21"/>
  <c r="AP706" i="21"/>
  <c r="AP707" i="21"/>
  <c r="AP708" i="21"/>
  <c r="AP709" i="21"/>
  <c r="AP710" i="21"/>
  <c r="AP711" i="21"/>
  <c r="AP712" i="21"/>
  <c r="AP713" i="21"/>
  <c r="AP714" i="21"/>
  <c r="AP715" i="21"/>
  <c r="AP716" i="21"/>
  <c r="AP717" i="21"/>
  <c r="AP718" i="21"/>
  <c r="AP719" i="21"/>
  <c r="AP720" i="21"/>
  <c r="AP721" i="21"/>
  <c r="AP722" i="21"/>
  <c r="AP723" i="21"/>
  <c r="AP724" i="21"/>
  <c r="AP725" i="21"/>
  <c r="AP726" i="21"/>
  <c r="AP727" i="21"/>
  <c r="AP728" i="21"/>
  <c r="AP729" i="21"/>
  <c r="AP730" i="21"/>
  <c r="AP731" i="21"/>
  <c r="AP732" i="21"/>
  <c r="AP733" i="21"/>
  <c r="AP734" i="21"/>
  <c r="AP735" i="21"/>
  <c r="AP736" i="21"/>
  <c r="AP737" i="21"/>
  <c r="AP738" i="21"/>
  <c r="AP739" i="21"/>
  <c r="AP740" i="21"/>
  <c r="AP741" i="21"/>
  <c r="AP742" i="21"/>
  <c r="AP743" i="21"/>
  <c r="AP744" i="21"/>
  <c r="AP745" i="21"/>
  <c r="AP746" i="21"/>
  <c r="AP747" i="21"/>
  <c r="AP748" i="21"/>
  <c r="AP749" i="21"/>
  <c r="AP750" i="21"/>
  <c r="AP751" i="21"/>
  <c r="AP752" i="21"/>
  <c r="AP753" i="21"/>
  <c r="AP754" i="21"/>
  <c r="AP755" i="21"/>
  <c r="AP756" i="21"/>
  <c r="AP757" i="21"/>
  <c r="AP758" i="21"/>
  <c r="AP759" i="21"/>
  <c r="AP760" i="21"/>
  <c r="AP761" i="21"/>
  <c r="AP762" i="21"/>
  <c r="AP763" i="21"/>
  <c r="AP764" i="21"/>
  <c r="AP765" i="21"/>
  <c r="AP766" i="21"/>
  <c r="AP767" i="21"/>
  <c r="AP768" i="21"/>
  <c r="AP769" i="21"/>
  <c r="AP770" i="21"/>
  <c r="AP771" i="21"/>
  <c r="AP772" i="21"/>
  <c r="AP773" i="21"/>
  <c r="AP774" i="21"/>
  <c r="AP775" i="21"/>
  <c r="AP776" i="21"/>
  <c r="AP777" i="21"/>
  <c r="AP778" i="21"/>
  <c r="AP779" i="21"/>
  <c r="AP780" i="21"/>
  <c r="AP781" i="21"/>
  <c r="AP782" i="21"/>
  <c r="AP783" i="21"/>
  <c r="AP784" i="21"/>
  <c r="AP785" i="21"/>
  <c r="AP786" i="21"/>
  <c r="AP787" i="21"/>
  <c r="AP788" i="21"/>
  <c r="AP789" i="21"/>
  <c r="AP790" i="21"/>
  <c r="AP791" i="21"/>
  <c r="AP792" i="21"/>
  <c r="AP793" i="21"/>
  <c r="AP794" i="21"/>
  <c r="AP795" i="21"/>
  <c r="AP796" i="21"/>
  <c r="AP797" i="21"/>
  <c r="AP798" i="21"/>
  <c r="AP799" i="21"/>
  <c r="AP800" i="21"/>
  <c r="AP801" i="21"/>
  <c r="AP802" i="21"/>
  <c r="AP803" i="21"/>
  <c r="AP804" i="21"/>
  <c r="AP805" i="21"/>
  <c r="AP806" i="21"/>
  <c r="AP807" i="21"/>
  <c r="AP808" i="21"/>
  <c r="AP809" i="21"/>
  <c r="AP810" i="21"/>
  <c r="AP811" i="21"/>
  <c r="AP812" i="21"/>
  <c r="AP813" i="21"/>
  <c r="AP814" i="21"/>
  <c r="AP815" i="21"/>
  <c r="AP816" i="21"/>
  <c r="AP817" i="21"/>
  <c r="AP818" i="21"/>
  <c r="AP819" i="21"/>
  <c r="AP820" i="21"/>
  <c r="AP821" i="21"/>
  <c r="AP822" i="21"/>
  <c r="AP823" i="21"/>
  <c r="AP824" i="21"/>
  <c r="AP825" i="21"/>
  <c r="AP826" i="21"/>
  <c r="AP827" i="21"/>
  <c r="AP828" i="21"/>
  <c r="AP829" i="21"/>
  <c r="AP830" i="21"/>
  <c r="AP831" i="21"/>
  <c r="AP832" i="21"/>
  <c r="AP833" i="21"/>
  <c r="AP834" i="21"/>
  <c r="AP835" i="21"/>
  <c r="AP836" i="21"/>
  <c r="AP837" i="21"/>
  <c r="AP838" i="21"/>
  <c r="AP839" i="21"/>
  <c r="AP840" i="21"/>
  <c r="AP841" i="21"/>
  <c r="AP842" i="21"/>
  <c r="AP843" i="21"/>
  <c r="AP844" i="21"/>
  <c r="AP845" i="21"/>
  <c r="AP846" i="21"/>
  <c r="AP847" i="21"/>
  <c r="AP848" i="21"/>
  <c r="AP849" i="21"/>
  <c r="AP850" i="21"/>
  <c r="AP851" i="21"/>
  <c r="AP852" i="21"/>
  <c r="AP853" i="21"/>
  <c r="AP854" i="21"/>
  <c r="AP855" i="21"/>
  <c r="AP856" i="21"/>
  <c r="AP857" i="21"/>
  <c r="AP858" i="21"/>
  <c r="AP859" i="21"/>
  <c r="AP860" i="21"/>
  <c r="AP861" i="21"/>
  <c r="AP862" i="21"/>
  <c r="AP863" i="21"/>
  <c r="AP864" i="21"/>
  <c r="AP865" i="21"/>
  <c r="AP866" i="21"/>
  <c r="AP867" i="21"/>
  <c r="AP868" i="21"/>
  <c r="AP869" i="21"/>
  <c r="AP870" i="21"/>
  <c r="AP871" i="21"/>
  <c r="AP872" i="21"/>
  <c r="AP873" i="21"/>
  <c r="AP874" i="21"/>
  <c r="AP875" i="21"/>
  <c r="AP876" i="21"/>
  <c r="AP877" i="21"/>
  <c r="AP878" i="21"/>
  <c r="AP879" i="21"/>
  <c r="AP880" i="21"/>
  <c r="AP881" i="21"/>
  <c r="AP882" i="21"/>
  <c r="AP883" i="21"/>
  <c r="AP884" i="21"/>
  <c r="AP885" i="21"/>
  <c r="AP886" i="21"/>
  <c r="AP887" i="21"/>
  <c r="AP888" i="21"/>
  <c r="AP889" i="21"/>
  <c r="AP890" i="21"/>
  <c r="AP891" i="21"/>
  <c r="AP892" i="21"/>
  <c r="AP893" i="21"/>
  <c r="AP894" i="21"/>
  <c r="AP895" i="21"/>
  <c r="AP896" i="21"/>
  <c r="AP897" i="21"/>
  <c r="AP898" i="21"/>
  <c r="AP899" i="21"/>
  <c r="AP900" i="21"/>
  <c r="AP901" i="21"/>
  <c r="AP902" i="21"/>
  <c r="AP903" i="21"/>
  <c r="AP904" i="21"/>
  <c r="AP905" i="21"/>
  <c r="AP906" i="21"/>
  <c r="AP907" i="21"/>
  <c r="AP908" i="21"/>
  <c r="AP909" i="21"/>
  <c r="AP910" i="21"/>
  <c r="AP911" i="21"/>
  <c r="AP912" i="21"/>
  <c r="AP913" i="21"/>
  <c r="AP914" i="21"/>
  <c r="AP915" i="21"/>
  <c r="AP916" i="21"/>
  <c r="AP917" i="21"/>
  <c r="AP918" i="21"/>
  <c r="AP919" i="21"/>
  <c r="AP920" i="21"/>
  <c r="AP921" i="21"/>
  <c r="AP922" i="21"/>
  <c r="AP923" i="21"/>
  <c r="AP924" i="21"/>
  <c r="AP925" i="21"/>
  <c r="AP926" i="21"/>
  <c r="AP927" i="21"/>
  <c r="AP928" i="21"/>
  <c r="AP929" i="21"/>
  <c r="AP930" i="21"/>
  <c r="AP931" i="21"/>
  <c r="AP932" i="21"/>
  <c r="AP933" i="21"/>
  <c r="AP934" i="21"/>
  <c r="AP935" i="21"/>
  <c r="AP936" i="21"/>
  <c r="AP937" i="21"/>
  <c r="AP938" i="21"/>
  <c r="AP939" i="21"/>
  <c r="AP940" i="21"/>
  <c r="AP941" i="21"/>
  <c r="AP942" i="21"/>
  <c r="AP943" i="21"/>
  <c r="AP944" i="21"/>
  <c r="AP945" i="21"/>
  <c r="AP946" i="21"/>
  <c r="AP947" i="21"/>
  <c r="AP948" i="21"/>
  <c r="AP949" i="21"/>
  <c r="AP950" i="21"/>
  <c r="AP951" i="21"/>
  <c r="AP952" i="21"/>
  <c r="AP953" i="21"/>
  <c r="AP954" i="21"/>
  <c r="AP955" i="21"/>
  <c r="AP956" i="21"/>
  <c r="AP957" i="21"/>
  <c r="AP958" i="21"/>
  <c r="AP959" i="21"/>
  <c r="AP960" i="21"/>
  <c r="AP961" i="21"/>
  <c r="AP962" i="21"/>
  <c r="AP963" i="21"/>
  <c r="AP964" i="21"/>
  <c r="AP965" i="21"/>
  <c r="AP966" i="21"/>
  <c r="AP967" i="21"/>
  <c r="AP968" i="21"/>
  <c r="AP969" i="21"/>
  <c r="AP970" i="21"/>
  <c r="AP971" i="21"/>
  <c r="AP972" i="21"/>
  <c r="AP973" i="21"/>
  <c r="AP974" i="21"/>
  <c r="AP975" i="21"/>
  <c r="AP976" i="21"/>
  <c r="AP977" i="21"/>
  <c r="AP978" i="21"/>
  <c r="AP979" i="21"/>
  <c r="AP980" i="21"/>
  <c r="AP981" i="21"/>
  <c r="AP982" i="21"/>
  <c r="AP983" i="21"/>
  <c r="AP984" i="21"/>
  <c r="AP985" i="21"/>
  <c r="AP986" i="21"/>
  <c r="AO2" i="21"/>
  <c r="AO3" i="21"/>
  <c r="AO4" i="21"/>
  <c r="AO5" i="21"/>
  <c r="AO6" i="21"/>
  <c r="AO7" i="21"/>
  <c r="AO8" i="21"/>
  <c r="AO9" i="21"/>
  <c r="AO10" i="21"/>
  <c r="AO11" i="21"/>
  <c r="AO12" i="21"/>
  <c r="AO13" i="21"/>
  <c r="AO14" i="21"/>
  <c r="AO15" i="21"/>
  <c r="AO16" i="21"/>
  <c r="AO17" i="21"/>
  <c r="AO18" i="21"/>
  <c r="AO19" i="21"/>
  <c r="AO20" i="21"/>
  <c r="AO21" i="21"/>
  <c r="AO22" i="21"/>
  <c r="AO23" i="21"/>
  <c r="AO24" i="21"/>
  <c r="AO25" i="21"/>
  <c r="AO26" i="21"/>
  <c r="AO27" i="21"/>
  <c r="AO28" i="21"/>
  <c r="AO29" i="21"/>
  <c r="AO30" i="21"/>
  <c r="AO31" i="21"/>
  <c r="AO32" i="21"/>
  <c r="AO33" i="21"/>
  <c r="AO34" i="21"/>
  <c r="AO35" i="21"/>
  <c r="AO36" i="21"/>
  <c r="AO37" i="21"/>
  <c r="AO38" i="21"/>
  <c r="AO39" i="21"/>
  <c r="AO40" i="21"/>
  <c r="AO41" i="21"/>
  <c r="AO42" i="21"/>
  <c r="AO43" i="21"/>
  <c r="AO44" i="21"/>
  <c r="AO45" i="21"/>
  <c r="AO46" i="21"/>
  <c r="AO47" i="21"/>
  <c r="AO48" i="21"/>
  <c r="AO49" i="21"/>
  <c r="AO50" i="21"/>
  <c r="AO51" i="21"/>
  <c r="AO52" i="21"/>
  <c r="AO53" i="21"/>
  <c r="AO54" i="21"/>
  <c r="AO55" i="21"/>
  <c r="AO56" i="21"/>
  <c r="AO57" i="21"/>
  <c r="AO58" i="21"/>
  <c r="AO59" i="21"/>
  <c r="AO60" i="21"/>
  <c r="AO61" i="21"/>
  <c r="AO62" i="21"/>
  <c r="AO63" i="21"/>
  <c r="AO64" i="21"/>
  <c r="AO65" i="21"/>
  <c r="AO66" i="21"/>
  <c r="AO67" i="21"/>
  <c r="AO68" i="21"/>
  <c r="AO69" i="21"/>
  <c r="AO70" i="21"/>
  <c r="AO71" i="21"/>
  <c r="AO72" i="21"/>
  <c r="AO73" i="21"/>
  <c r="AO74" i="21"/>
  <c r="AO75" i="21"/>
  <c r="AO76" i="21"/>
  <c r="AO77" i="21"/>
  <c r="AO78" i="21"/>
  <c r="AO79" i="21"/>
  <c r="AO80" i="21"/>
  <c r="AO81" i="21"/>
  <c r="AO82" i="21"/>
  <c r="AO83" i="21"/>
  <c r="AO84" i="21"/>
  <c r="AO85" i="21"/>
  <c r="AO86" i="21"/>
  <c r="AO87" i="21"/>
  <c r="AO88" i="21"/>
  <c r="AO89" i="21"/>
  <c r="AO90" i="21"/>
  <c r="AO91" i="21"/>
  <c r="AO92" i="21"/>
  <c r="AO93" i="21"/>
  <c r="AO94" i="21"/>
  <c r="AO95" i="21"/>
  <c r="AO96" i="21"/>
  <c r="AO97" i="21"/>
  <c r="AO98" i="21"/>
  <c r="AO99" i="21"/>
  <c r="AO100" i="21"/>
  <c r="AO101" i="21"/>
  <c r="AO102" i="21"/>
  <c r="AO103" i="21"/>
  <c r="AO104" i="21"/>
  <c r="AO105" i="21"/>
  <c r="AO106" i="21"/>
  <c r="AO107" i="21"/>
  <c r="AO108" i="21"/>
  <c r="AO109" i="21"/>
  <c r="AO110" i="21"/>
  <c r="AO111" i="21"/>
  <c r="AO112" i="21"/>
  <c r="AO113" i="21"/>
  <c r="AO114" i="21"/>
  <c r="AO115" i="21"/>
  <c r="AO116" i="21"/>
  <c r="AO117" i="21"/>
  <c r="AO118" i="21"/>
  <c r="AO119" i="21"/>
  <c r="AO120" i="21"/>
  <c r="AO121" i="21"/>
  <c r="AO122" i="21"/>
  <c r="AO123" i="21"/>
  <c r="AO124" i="21"/>
  <c r="AO125" i="21"/>
  <c r="AO126" i="21"/>
  <c r="AO127" i="21"/>
  <c r="AO128" i="21"/>
  <c r="AO129" i="21"/>
  <c r="AO130" i="21"/>
  <c r="AO131" i="21"/>
  <c r="AO132" i="21"/>
  <c r="AO133" i="21"/>
  <c r="AO134" i="21"/>
  <c r="AO135" i="21"/>
  <c r="AO136" i="21"/>
  <c r="AO137" i="21"/>
  <c r="AO138" i="21"/>
  <c r="AO139" i="21"/>
  <c r="AO140" i="21"/>
  <c r="AO141" i="21"/>
  <c r="AO142" i="21"/>
  <c r="AO143" i="21"/>
  <c r="AO144" i="21"/>
  <c r="AO145" i="21"/>
  <c r="AO146" i="21"/>
  <c r="AO147" i="21"/>
  <c r="AO148" i="21"/>
  <c r="AO149" i="21"/>
  <c r="AO150" i="21"/>
  <c r="AO151" i="21"/>
  <c r="AO152" i="21"/>
  <c r="AO153" i="21"/>
  <c r="AO154" i="21"/>
  <c r="AO155" i="21"/>
  <c r="AO156" i="21"/>
  <c r="AO157" i="21"/>
  <c r="AO158" i="21"/>
  <c r="AO159" i="21"/>
  <c r="AO160" i="21"/>
  <c r="AO161" i="21"/>
  <c r="AO162" i="21"/>
  <c r="AO163" i="21"/>
  <c r="AO164" i="21"/>
  <c r="AO165" i="21"/>
  <c r="AO166" i="21"/>
  <c r="AO167" i="21"/>
  <c r="AO168" i="21"/>
  <c r="AO169" i="21"/>
  <c r="AO170" i="21"/>
  <c r="AO171" i="21"/>
  <c r="AO172" i="21"/>
  <c r="AO173" i="21"/>
  <c r="AO174" i="21"/>
  <c r="AO175" i="21"/>
  <c r="AO176" i="21"/>
  <c r="AO177" i="21"/>
  <c r="AO178" i="21"/>
  <c r="AO179" i="21"/>
  <c r="AO180" i="21"/>
  <c r="AO181" i="21"/>
  <c r="AO182" i="21"/>
  <c r="AO183" i="21"/>
  <c r="AO184" i="21"/>
  <c r="AO185" i="21"/>
  <c r="AO186" i="21"/>
  <c r="AO187" i="21"/>
  <c r="AO188" i="21"/>
  <c r="AO189" i="21"/>
  <c r="AO190" i="21"/>
  <c r="AO191" i="21"/>
  <c r="AO192" i="21"/>
  <c r="AO193" i="21"/>
  <c r="AO194" i="21"/>
  <c r="AO195" i="21"/>
  <c r="AO196" i="21"/>
  <c r="AO197" i="21"/>
  <c r="AO198" i="21"/>
  <c r="AO199" i="21"/>
  <c r="AO200" i="21"/>
  <c r="AO201" i="21"/>
  <c r="AO202" i="21"/>
  <c r="AO203" i="21"/>
  <c r="AO204" i="21"/>
  <c r="AO205" i="21"/>
  <c r="AO206" i="21"/>
  <c r="AO207" i="21"/>
  <c r="AO208" i="21"/>
  <c r="AO209" i="21"/>
  <c r="AO210" i="21"/>
  <c r="AO211" i="21"/>
  <c r="AO212" i="21"/>
  <c r="AO213" i="21"/>
  <c r="AO214" i="21"/>
  <c r="AO215" i="21"/>
  <c r="AO216" i="21"/>
  <c r="AO217" i="21"/>
  <c r="AO218" i="21"/>
  <c r="AO219" i="21"/>
  <c r="AO220" i="21"/>
  <c r="AO221" i="21"/>
  <c r="AO222" i="21"/>
  <c r="AO223" i="21"/>
  <c r="AO224" i="21"/>
  <c r="AO225" i="21"/>
  <c r="AO226" i="21"/>
  <c r="AO227" i="21"/>
  <c r="AO228" i="21"/>
  <c r="AO229" i="21"/>
  <c r="AO230" i="21"/>
  <c r="AO231" i="21"/>
  <c r="AO232" i="21"/>
  <c r="AO233" i="21"/>
  <c r="AO234" i="21"/>
  <c r="AO235" i="21"/>
  <c r="AO236" i="21"/>
  <c r="AO237" i="21"/>
  <c r="AO238" i="21"/>
  <c r="AO239" i="21"/>
  <c r="AO240" i="21"/>
  <c r="AO241" i="21"/>
  <c r="AO242" i="21"/>
  <c r="AO243" i="21"/>
  <c r="AO244" i="21"/>
  <c r="AO245" i="21"/>
  <c r="AO246" i="21"/>
  <c r="AO247" i="21"/>
  <c r="AO248" i="21"/>
  <c r="AO249" i="21"/>
  <c r="AO250" i="21"/>
  <c r="AO251" i="21"/>
  <c r="AO252" i="21"/>
  <c r="AO253" i="21"/>
  <c r="AO254" i="21"/>
  <c r="AO255" i="21"/>
  <c r="AO256" i="21"/>
  <c r="AO257" i="21"/>
  <c r="AO258" i="21"/>
  <c r="AO259" i="21"/>
  <c r="AO260" i="21"/>
  <c r="AO261" i="21"/>
  <c r="AO262" i="21"/>
  <c r="AO263" i="21"/>
  <c r="AO264" i="21"/>
  <c r="AO265" i="21"/>
  <c r="AO266" i="21"/>
  <c r="AO267" i="21"/>
  <c r="AO268" i="21"/>
  <c r="AO269" i="21"/>
  <c r="AO270" i="21"/>
  <c r="AO271" i="21"/>
  <c r="AO272" i="21"/>
  <c r="AO273" i="21"/>
  <c r="AO274" i="21"/>
  <c r="AO275" i="21"/>
  <c r="AO276" i="21"/>
  <c r="AO277" i="21"/>
  <c r="AO278" i="21"/>
  <c r="AO279" i="21"/>
  <c r="AO280" i="21"/>
  <c r="AO281" i="21"/>
  <c r="AO282" i="21"/>
  <c r="AO283" i="21"/>
  <c r="AO284" i="21"/>
  <c r="AO285" i="21"/>
  <c r="AO286" i="21"/>
  <c r="AO287" i="21"/>
  <c r="AO288" i="21"/>
  <c r="AO289" i="21"/>
  <c r="AO290" i="21"/>
  <c r="AO291" i="21"/>
  <c r="AO292" i="21"/>
  <c r="AO293" i="21"/>
  <c r="AO294" i="21"/>
  <c r="AO295" i="21"/>
  <c r="AO296" i="21"/>
  <c r="AO297" i="21"/>
  <c r="AO298" i="21"/>
  <c r="AO299" i="21"/>
  <c r="AO300" i="21"/>
  <c r="AO301" i="21"/>
  <c r="AO302" i="21"/>
  <c r="AO303" i="21"/>
  <c r="AO304" i="21"/>
  <c r="AO305" i="21"/>
  <c r="AO306" i="21"/>
  <c r="AO307" i="21"/>
  <c r="AO308" i="21"/>
  <c r="AO309" i="21"/>
  <c r="AO310" i="21"/>
  <c r="AO311" i="21"/>
  <c r="AO312" i="21"/>
  <c r="AO313" i="21"/>
  <c r="AO314" i="21"/>
  <c r="AO315" i="21"/>
  <c r="AO316" i="21"/>
  <c r="AO317" i="21"/>
  <c r="AO318" i="21"/>
  <c r="AO319" i="21"/>
  <c r="AO320" i="21"/>
  <c r="AO321" i="21"/>
  <c r="AO322" i="21"/>
  <c r="AO323" i="21"/>
  <c r="AO324" i="21"/>
  <c r="AO325" i="21"/>
  <c r="AO326" i="21"/>
  <c r="AO327" i="21"/>
  <c r="AO328" i="21"/>
  <c r="AO329" i="21"/>
  <c r="AO330" i="21"/>
  <c r="AO331" i="21"/>
  <c r="AO332" i="21"/>
  <c r="AO333" i="21"/>
  <c r="AO334" i="21"/>
  <c r="AO335" i="21"/>
  <c r="AO336" i="21"/>
  <c r="AO337" i="21"/>
  <c r="AO338" i="21"/>
  <c r="AO339" i="21"/>
  <c r="AO340" i="21"/>
  <c r="AO341" i="21"/>
  <c r="AO342" i="21"/>
  <c r="AO343" i="21"/>
  <c r="AO344" i="21"/>
  <c r="AO345" i="21"/>
  <c r="AO346" i="21"/>
  <c r="AO347" i="21"/>
  <c r="AO348" i="21"/>
  <c r="AO349" i="21"/>
  <c r="AO350" i="21"/>
  <c r="AO351" i="21"/>
  <c r="AO352" i="21"/>
  <c r="AO353" i="21"/>
  <c r="AO354" i="21"/>
  <c r="AO355" i="21"/>
  <c r="AO356" i="21"/>
  <c r="AO357" i="21"/>
  <c r="AO358" i="21"/>
  <c r="AO359" i="21"/>
  <c r="AO360" i="21"/>
  <c r="AO361" i="21"/>
  <c r="AO362" i="21"/>
  <c r="AO363" i="21"/>
  <c r="AO364" i="21"/>
  <c r="AO365" i="21"/>
  <c r="AO366" i="21"/>
  <c r="AO367" i="21"/>
  <c r="AO368" i="21"/>
  <c r="AO369" i="21"/>
  <c r="AO370" i="21"/>
  <c r="AO371" i="21"/>
  <c r="AO372" i="21"/>
  <c r="AO373" i="21"/>
  <c r="AO374" i="21"/>
  <c r="AO375" i="21"/>
  <c r="AO376" i="21"/>
  <c r="AO377" i="21"/>
  <c r="AO378" i="21"/>
  <c r="AO379" i="21"/>
  <c r="AO380" i="21"/>
  <c r="AO381" i="21"/>
  <c r="AO382" i="21"/>
  <c r="AO383" i="21"/>
  <c r="AO384" i="21"/>
  <c r="AO385" i="21"/>
  <c r="AO386" i="21"/>
  <c r="AO387" i="21"/>
  <c r="AO388" i="21"/>
  <c r="AO389" i="21"/>
  <c r="AO390" i="21"/>
  <c r="AO391" i="21"/>
  <c r="AO392" i="21"/>
  <c r="AO393" i="21"/>
  <c r="AO394" i="21"/>
  <c r="AO395" i="21"/>
  <c r="AO396" i="21"/>
  <c r="AO397" i="21"/>
  <c r="AO398" i="21"/>
  <c r="AO399" i="21"/>
  <c r="AO400" i="21"/>
  <c r="AO401" i="21"/>
  <c r="AO402" i="21"/>
  <c r="AO403" i="21"/>
  <c r="AO404" i="21"/>
  <c r="AO405" i="21"/>
  <c r="AO406" i="21"/>
  <c r="AO407" i="21"/>
  <c r="AO408" i="21"/>
  <c r="AO409" i="21"/>
  <c r="AO410" i="21"/>
  <c r="AO411" i="21"/>
  <c r="AO412" i="21"/>
  <c r="AO413" i="21"/>
  <c r="AO414" i="21"/>
  <c r="AO415" i="21"/>
  <c r="AO416" i="21"/>
  <c r="AO417" i="21"/>
  <c r="AO418" i="21"/>
  <c r="AO419" i="21"/>
  <c r="AO420" i="21"/>
  <c r="AO421" i="21"/>
  <c r="AO422" i="21"/>
  <c r="AO423" i="21"/>
  <c r="AO424" i="21"/>
  <c r="AO425" i="21"/>
  <c r="AO426" i="21"/>
  <c r="AO427" i="21"/>
  <c r="AO428" i="21"/>
  <c r="AO429" i="21"/>
  <c r="AO430" i="21"/>
  <c r="AO431" i="21"/>
  <c r="AO432" i="21"/>
  <c r="AO433" i="21"/>
  <c r="AO434" i="21"/>
  <c r="AO435" i="21"/>
  <c r="AO436" i="21"/>
  <c r="AO437" i="21"/>
  <c r="AO438" i="21"/>
  <c r="AO439" i="21"/>
  <c r="AO440" i="21"/>
  <c r="AO441" i="21"/>
  <c r="AO442" i="21"/>
  <c r="AO443" i="21"/>
  <c r="AO444" i="21"/>
  <c r="AO445" i="21"/>
  <c r="AO446" i="21"/>
  <c r="AO447" i="21"/>
  <c r="AO448" i="21"/>
  <c r="AO449" i="21"/>
  <c r="AO450" i="21"/>
  <c r="AO451" i="21"/>
  <c r="AO452" i="21"/>
  <c r="AO453" i="21"/>
  <c r="AO454" i="21"/>
  <c r="AO455" i="21"/>
  <c r="AO456" i="21"/>
  <c r="AO457" i="21"/>
  <c r="AO458" i="21"/>
  <c r="AO459" i="21"/>
  <c r="AO460" i="21"/>
  <c r="AO461" i="21"/>
  <c r="AO462" i="21"/>
  <c r="AO463" i="21"/>
  <c r="AO464" i="21"/>
  <c r="AO465" i="21"/>
  <c r="AO466" i="21"/>
  <c r="AO467" i="21"/>
  <c r="AO468" i="21"/>
  <c r="AO469" i="21"/>
  <c r="AO470" i="21"/>
  <c r="AO471" i="21"/>
  <c r="AO472" i="21"/>
  <c r="AO473" i="21"/>
  <c r="AO474" i="21"/>
  <c r="AO475" i="21"/>
  <c r="AO476" i="21"/>
  <c r="AO477" i="21"/>
  <c r="AO478" i="21"/>
  <c r="AO479" i="21"/>
  <c r="AO480" i="21"/>
  <c r="AO481" i="21"/>
  <c r="AO482" i="21"/>
  <c r="AO483" i="21"/>
  <c r="AO484" i="21"/>
  <c r="AO485" i="21"/>
  <c r="AO486" i="21"/>
  <c r="AO487" i="21"/>
  <c r="AO488" i="21"/>
  <c r="AO489" i="21"/>
  <c r="AO490" i="21"/>
  <c r="AO491" i="21"/>
  <c r="AO492" i="21"/>
  <c r="AO493" i="21"/>
  <c r="AO494" i="21"/>
  <c r="AO495" i="21"/>
  <c r="AO496" i="21"/>
  <c r="AO497" i="21"/>
  <c r="AO498" i="21"/>
  <c r="AO499" i="21"/>
  <c r="AO500" i="21"/>
  <c r="AO501" i="21"/>
  <c r="AO502" i="21"/>
  <c r="AO503" i="21"/>
  <c r="AO504" i="21"/>
  <c r="AO505" i="21"/>
  <c r="AO506" i="21"/>
  <c r="AO507" i="21"/>
  <c r="AO508" i="21"/>
  <c r="AO509" i="21"/>
  <c r="AO510" i="21"/>
  <c r="AO511" i="21"/>
  <c r="AO512" i="21"/>
  <c r="AO513" i="21"/>
  <c r="AO514" i="21"/>
  <c r="AO515" i="21"/>
  <c r="AO516" i="21"/>
  <c r="AO517" i="21"/>
  <c r="AO518" i="21"/>
  <c r="AO519" i="21"/>
  <c r="AO520" i="21"/>
  <c r="AO521" i="21"/>
  <c r="AO522" i="21"/>
  <c r="AO523" i="21"/>
  <c r="AO524" i="21"/>
  <c r="AO525" i="21"/>
  <c r="AO526" i="21"/>
  <c r="AO527" i="21"/>
  <c r="AO528" i="21"/>
  <c r="AO529" i="21"/>
  <c r="AO530" i="21"/>
  <c r="AO531" i="21"/>
  <c r="AO532" i="21"/>
  <c r="AO533" i="21"/>
  <c r="AO534" i="21"/>
  <c r="AO535" i="21"/>
  <c r="AO536" i="21"/>
  <c r="AO537" i="21"/>
  <c r="AO538" i="21"/>
  <c r="AO539" i="21"/>
  <c r="AO540" i="21"/>
  <c r="AO541" i="21"/>
  <c r="AO542" i="21"/>
  <c r="AO543" i="21"/>
  <c r="AO544" i="21"/>
  <c r="AO545" i="21"/>
  <c r="AO546" i="21"/>
  <c r="AO547" i="21"/>
  <c r="AO548" i="21"/>
  <c r="AO549" i="21"/>
  <c r="AO550" i="21"/>
  <c r="AO551" i="21"/>
  <c r="AO552" i="21"/>
  <c r="AO553" i="21"/>
  <c r="AO554" i="21"/>
  <c r="AO555" i="21"/>
  <c r="AO556" i="21"/>
  <c r="AO557" i="21"/>
  <c r="AO558" i="21"/>
  <c r="AO559" i="21"/>
  <c r="AO560" i="21"/>
  <c r="AO561" i="21"/>
  <c r="AO562" i="21"/>
  <c r="AO563" i="21"/>
  <c r="AO564" i="21"/>
  <c r="AO565" i="21"/>
  <c r="AO566" i="21"/>
  <c r="AO567" i="21"/>
  <c r="AO568" i="21"/>
  <c r="AO569" i="21"/>
  <c r="AO570" i="21"/>
  <c r="AO571" i="21"/>
  <c r="AO572" i="21"/>
  <c r="AO573" i="21"/>
  <c r="AO574" i="21"/>
  <c r="AO575" i="21"/>
  <c r="AO576" i="21"/>
  <c r="AO577" i="21"/>
  <c r="AO578" i="21"/>
  <c r="AO579" i="21"/>
  <c r="AO580" i="21"/>
  <c r="AO581" i="21"/>
  <c r="AO582" i="21"/>
  <c r="AO583" i="21"/>
  <c r="AO584" i="21"/>
  <c r="AO585" i="21"/>
  <c r="AO586" i="21"/>
  <c r="AO587" i="21"/>
  <c r="AO588" i="21"/>
  <c r="AO589" i="21"/>
  <c r="AO590" i="21"/>
  <c r="AO591" i="21"/>
  <c r="AO592" i="21"/>
  <c r="AO593" i="21"/>
  <c r="AO594" i="21"/>
  <c r="AO595" i="21"/>
  <c r="AO596" i="21"/>
  <c r="AO597" i="21"/>
  <c r="AO598" i="21"/>
  <c r="AO599" i="21"/>
  <c r="AO600" i="21"/>
  <c r="AO601" i="21"/>
  <c r="AO602" i="21"/>
  <c r="AO603" i="21"/>
  <c r="AO604" i="21"/>
  <c r="AO605" i="21"/>
  <c r="AO606" i="21"/>
  <c r="AO607" i="21"/>
  <c r="AO608" i="21"/>
  <c r="AO609" i="21"/>
  <c r="AO610" i="21"/>
  <c r="AO611" i="21"/>
  <c r="AO612" i="21"/>
  <c r="AO613" i="21"/>
  <c r="AO614" i="21"/>
  <c r="AO615" i="21"/>
  <c r="AO616" i="21"/>
  <c r="AO617" i="21"/>
  <c r="AO618" i="21"/>
  <c r="AO619" i="21"/>
  <c r="AO620" i="21"/>
  <c r="AO621" i="21"/>
  <c r="AO622" i="21"/>
  <c r="AO623" i="21"/>
  <c r="AO624" i="21"/>
  <c r="AO625" i="21"/>
  <c r="AO626" i="21"/>
  <c r="AO627" i="21"/>
  <c r="AO628" i="21"/>
  <c r="AO629" i="21"/>
  <c r="AO630" i="21"/>
  <c r="AO631" i="21"/>
  <c r="AO632" i="21"/>
  <c r="AO633" i="21"/>
  <c r="AO634" i="21"/>
  <c r="AO635" i="21"/>
  <c r="AO636" i="21"/>
  <c r="AO637" i="21"/>
  <c r="AO638" i="21"/>
  <c r="AO639" i="21"/>
  <c r="AO640" i="21"/>
  <c r="AO641" i="21"/>
  <c r="AO642" i="21"/>
  <c r="AO643" i="21"/>
  <c r="AO644" i="21"/>
  <c r="AO645" i="21"/>
  <c r="AO646" i="21"/>
  <c r="AO647" i="21"/>
  <c r="AO648" i="21"/>
  <c r="AO649" i="21"/>
  <c r="AO650" i="21"/>
  <c r="AO651" i="21"/>
  <c r="AO652" i="21"/>
  <c r="AO653" i="21"/>
  <c r="AO654" i="21"/>
  <c r="AO655" i="21"/>
  <c r="AO656" i="21"/>
  <c r="AO657" i="21"/>
  <c r="AO658" i="21"/>
  <c r="AO659" i="21"/>
  <c r="AO660" i="21"/>
  <c r="AO661" i="21"/>
  <c r="AO662" i="21"/>
  <c r="AO663" i="21"/>
  <c r="AO664" i="21"/>
  <c r="AO665" i="21"/>
  <c r="AO666" i="21"/>
  <c r="AO667" i="21"/>
  <c r="AO668" i="21"/>
  <c r="AO669" i="21"/>
  <c r="AO670" i="21"/>
  <c r="AO671" i="21"/>
  <c r="AO672" i="21"/>
  <c r="AO673" i="21"/>
  <c r="AO674" i="21"/>
  <c r="AO675" i="21"/>
  <c r="AO676" i="21"/>
  <c r="AO677" i="21"/>
  <c r="AO678" i="21"/>
  <c r="AO679" i="21"/>
  <c r="AO680" i="21"/>
  <c r="AO681" i="21"/>
  <c r="AO682" i="21"/>
  <c r="AO683" i="21"/>
  <c r="AO684" i="21"/>
  <c r="AO685" i="21"/>
  <c r="AO686" i="21"/>
  <c r="AO687" i="21"/>
  <c r="AO688" i="21"/>
  <c r="AO689" i="21"/>
  <c r="AO690" i="21"/>
  <c r="AO691" i="21"/>
  <c r="AO692" i="21"/>
  <c r="AO693" i="21"/>
  <c r="AO694" i="21"/>
  <c r="AO695" i="21"/>
  <c r="AO696" i="21"/>
  <c r="AO697" i="21"/>
  <c r="AO698" i="21"/>
  <c r="AO699" i="21"/>
  <c r="AO700" i="21"/>
  <c r="AO701" i="21"/>
  <c r="AO702" i="21"/>
  <c r="AO703" i="21"/>
  <c r="AO704" i="21"/>
  <c r="AO705" i="21"/>
  <c r="AO706" i="21"/>
  <c r="AO707" i="21"/>
  <c r="AO708" i="21"/>
  <c r="AO709" i="21"/>
  <c r="AO710" i="21"/>
  <c r="AO711" i="21"/>
  <c r="AO712" i="21"/>
  <c r="AO713" i="21"/>
  <c r="AO714" i="21"/>
  <c r="AO715" i="21"/>
  <c r="AO716" i="21"/>
  <c r="AO717" i="21"/>
  <c r="AO718" i="21"/>
  <c r="AO719" i="21"/>
  <c r="AO720" i="21"/>
  <c r="AO721" i="21"/>
  <c r="AO722" i="21"/>
  <c r="AO723" i="21"/>
  <c r="AO724" i="21"/>
  <c r="AO725" i="21"/>
  <c r="AO726" i="21"/>
  <c r="AO727" i="21"/>
  <c r="AO728" i="21"/>
  <c r="AO729" i="21"/>
  <c r="AO730" i="21"/>
  <c r="AO731" i="21"/>
  <c r="AO732" i="21"/>
  <c r="AO733" i="21"/>
  <c r="AO734" i="21"/>
  <c r="AO735" i="21"/>
  <c r="AO736" i="21"/>
  <c r="AO737" i="21"/>
  <c r="AO738" i="21"/>
  <c r="AO739" i="21"/>
  <c r="AO740" i="21"/>
  <c r="AO741" i="21"/>
  <c r="AO742" i="21"/>
  <c r="AO743" i="21"/>
  <c r="AO744" i="21"/>
  <c r="AO745" i="21"/>
  <c r="AO746" i="21"/>
  <c r="AO747" i="21"/>
  <c r="AO748" i="21"/>
  <c r="AO749" i="21"/>
  <c r="AO750" i="21"/>
  <c r="AO751" i="21"/>
  <c r="AO752" i="21"/>
  <c r="AO753" i="21"/>
  <c r="AO754" i="21"/>
  <c r="AO755" i="21"/>
  <c r="AO756" i="21"/>
  <c r="AO757" i="21"/>
  <c r="AO758" i="21"/>
  <c r="AO759" i="21"/>
  <c r="AO760" i="21"/>
  <c r="AO761" i="21"/>
  <c r="AO762" i="21"/>
  <c r="AO763" i="21"/>
  <c r="AO764" i="21"/>
  <c r="AO765" i="21"/>
  <c r="AO766" i="21"/>
  <c r="AO767" i="21"/>
  <c r="AO768" i="21"/>
  <c r="AO769" i="21"/>
  <c r="AO770" i="21"/>
  <c r="AO771" i="21"/>
  <c r="AO772" i="21"/>
  <c r="AO773" i="21"/>
  <c r="AO774" i="21"/>
  <c r="AO775" i="21"/>
  <c r="AO776" i="21"/>
  <c r="AO777" i="21"/>
  <c r="AO778" i="21"/>
  <c r="AO779" i="21"/>
  <c r="AO780" i="21"/>
  <c r="AO781" i="21"/>
  <c r="AO782" i="21"/>
  <c r="AO783" i="21"/>
  <c r="AO784" i="21"/>
  <c r="AO785" i="21"/>
  <c r="AO786" i="21"/>
  <c r="AO787" i="21"/>
  <c r="AO788" i="21"/>
  <c r="AO789" i="21"/>
  <c r="AO790" i="21"/>
  <c r="AO791" i="21"/>
  <c r="AO792" i="21"/>
  <c r="AO793" i="21"/>
  <c r="AO794" i="21"/>
  <c r="AO795" i="21"/>
  <c r="AO796" i="21"/>
  <c r="AO797" i="21"/>
  <c r="AO798" i="21"/>
  <c r="AO799" i="21"/>
  <c r="AO800" i="21"/>
  <c r="AO801" i="21"/>
  <c r="AO802" i="21"/>
  <c r="AO803" i="21"/>
  <c r="AO804" i="21"/>
  <c r="AO805" i="21"/>
  <c r="AO806" i="21"/>
  <c r="AO807" i="21"/>
  <c r="AO808" i="21"/>
  <c r="AO809" i="21"/>
  <c r="AO810" i="21"/>
  <c r="AO811" i="21"/>
  <c r="AO812" i="21"/>
  <c r="AO813" i="21"/>
  <c r="AO814" i="21"/>
  <c r="AO815" i="21"/>
  <c r="AO816" i="21"/>
  <c r="AO817" i="21"/>
  <c r="AO818" i="21"/>
  <c r="AO819" i="21"/>
  <c r="AO820" i="21"/>
  <c r="AO821" i="21"/>
  <c r="AO822" i="21"/>
  <c r="AO823" i="21"/>
  <c r="AO824" i="21"/>
  <c r="AO825" i="21"/>
  <c r="AO826" i="21"/>
  <c r="AO827" i="21"/>
  <c r="AO828" i="21"/>
  <c r="AO829" i="21"/>
  <c r="AO830" i="21"/>
  <c r="AO831" i="21"/>
  <c r="AO832" i="21"/>
  <c r="AO833" i="21"/>
  <c r="AO834" i="21"/>
  <c r="AO835" i="21"/>
  <c r="AO836" i="21"/>
  <c r="AO837" i="21"/>
  <c r="AO838" i="21"/>
  <c r="AO839" i="21"/>
  <c r="AO840" i="21"/>
  <c r="AO841" i="21"/>
  <c r="AO842" i="21"/>
  <c r="AO843" i="21"/>
  <c r="AO844" i="21"/>
  <c r="AO845" i="21"/>
  <c r="AO846" i="21"/>
  <c r="AO847" i="21"/>
  <c r="AO848" i="21"/>
  <c r="AO849" i="21"/>
  <c r="AO850" i="21"/>
  <c r="AO851" i="21"/>
  <c r="AO852" i="21"/>
  <c r="AO853" i="21"/>
  <c r="AO854" i="21"/>
  <c r="AO855" i="21"/>
  <c r="AO856" i="21"/>
  <c r="AO857" i="21"/>
  <c r="AO858" i="21"/>
  <c r="AO859" i="21"/>
  <c r="AO860" i="21"/>
  <c r="AO861" i="21"/>
  <c r="AO862" i="21"/>
  <c r="AO863" i="21"/>
  <c r="AO864" i="21"/>
  <c r="AO865" i="21"/>
  <c r="AO866" i="21"/>
  <c r="AO867" i="21"/>
  <c r="AO868" i="21"/>
  <c r="AO869" i="21"/>
  <c r="AO870" i="21"/>
  <c r="AO871" i="21"/>
  <c r="AO872" i="21"/>
  <c r="AO873" i="21"/>
  <c r="AO874" i="21"/>
  <c r="AO875" i="21"/>
  <c r="AO876" i="21"/>
  <c r="AO877" i="21"/>
  <c r="AO878" i="21"/>
  <c r="AO879" i="21"/>
  <c r="AO880" i="21"/>
  <c r="AO881" i="21"/>
  <c r="AO882" i="21"/>
  <c r="AO883" i="21"/>
  <c r="AO884" i="21"/>
  <c r="AO885" i="21"/>
  <c r="AO886" i="21"/>
  <c r="AO887" i="21"/>
  <c r="AO888" i="21"/>
  <c r="AO889" i="21"/>
  <c r="AO890" i="21"/>
  <c r="AO891" i="21"/>
  <c r="AO892" i="21"/>
  <c r="AO893" i="21"/>
  <c r="AO894" i="21"/>
  <c r="AO895" i="21"/>
  <c r="AO896" i="21"/>
  <c r="AO897" i="21"/>
  <c r="AO898" i="21"/>
  <c r="AO899" i="21"/>
  <c r="AO900" i="21"/>
  <c r="AO901" i="21"/>
  <c r="AO902" i="21"/>
  <c r="AO903" i="21"/>
  <c r="AO904" i="21"/>
  <c r="AO905" i="21"/>
  <c r="AO906" i="21"/>
  <c r="AO907" i="21"/>
  <c r="AO908" i="21"/>
  <c r="AO909" i="21"/>
  <c r="AO910" i="21"/>
  <c r="AO911" i="21"/>
  <c r="AO912" i="21"/>
  <c r="AO913" i="21"/>
  <c r="AO914" i="21"/>
  <c r="AO915" i="21"/>
  <c r="AO916" i="21"/>
  <c r="AO917" i="21"/>
  <c r="AO918" i="21"/>
  <c r="AO919" i="21"/>
  <c r="AO920" i="21"/>
  <c r="AO921" i="21"/>
  <c r="AO922" i="21"/>
  <c r="AO923" i="21"/>
  <c r="AO924" i="21"/>
  <c r="AO925" i="21"/>
  <c r="AO926" i="21"/>
  <c r="AO927" i="21"/>
  <c r="AO928" i="21"/>
  <c r="AO929" i="21"/>
  <c r="AO930" i="21"/>
  <c r="AO931" i="21"/>
  <c r="AO932" i="21"/>
  <c r="AO933" i="21"/>
  <c r="AO934" i="21"/>
  <c r="AO935" i="21"/>
  <c r="AO936" i="21"/>
  <c r="AO937" i="21"/>
  <c r="AO938" i="21"/>
  <c r="AO939" i="21"/>
  <c r="AO940" i="21"/>
  <c r="AO941" i="21"/>
  <c r="AO942" i="21"/>
  <c r="AO943" i="21"/>
  <c r="AO944" i="21"/>
  <c r="AO945" i="21"/>
  <c r="AO946" i="21"/>
  <c r="AO947" i="21"/>
  <c r="AO948" i="21"/>
  <c r="AO949" i="21"/>
  <c r="AO950" i="21"/>
  <c r="AO951" i="21"/>
  <c r="AO952" i="21"/>
  <c r="AO953" i="21"/>
  <c r="AO954" i="21"/>
  <c r="AO955" i="21"/>
  <c r="AO956" i="21"/>
  <c r="AO957" i="21"/>
  <c r="AO958" i="21"/>
  <c r="AO959" i="21"/>
  <c r="AO960" i="21"/>
  <c r="AO961" i="21"/>
  <c r="AO962" i="21"/>
  <c r="AO963" i="21"/>
  <c r="AO964" i="21"/>
  <c r="AO965" i="21"/>
  <c r="AO966" i="21"/>
  <c r="AO967" i="21"/>
  <c r="AO968" i="21"/>
  <c r="AO969" i="21"/>
  <c r="AO970" i="21"/>
  <c r="AO971" i="21"/>
  <c r="AO972" i="21"/>
  <c r="AO973" i="21"/>
  <c r="AO974" i="21"/>
  <c r="AO975" i="21"/>
  <c r="AO976" i="21"/>
  <c r="AO977" i="21"/>
  <c r="AO978" i="21"/>
  <c r="AO979" i="21"/>
  <c r="AO980" i="21"/>
  <c r="AO981" i="21"/>
  <c r="AO982" i="21"/>
  <c r="AO983" i="21"/>
  <c r="AO984" i="21"/>
  <c r="AO985" i="21"/>
  <c r="AO986" i="21"/>
  <c r="AN2" i="21"/>
  <c r="AN3" i="21"/>
  <c r="AN4" i="21"/>
  <c r="AN5" i="21"/>
  <c r="AN6" i="21"/>
  <c r="AN7" i="21"/>
  <c r="AN8" i="21"/>
  <c r="AN9" i="21"/>
  <c r="AN10" i="21"/>
  <c r="AN11" i="21"/>
  <c r="AN12" i="21"/>
  <c r="AN13" i="21"/>
  <c r="AN14" i="21"/>
  <c r="AN15" i="21"/>
  <c r="AN16" i="21"/>
  <c r="AN17" i="21"/>
  <c r="AN18" i="21"/>
  <c r="AN19" i="21"/>
  <c r="AN20" i="21"/>
  <c r="AN21" i="21"/>
  <c r="AN22" i="21"/>
  <c r="AN23" i="21"/>
  <c r="AN24" i="21"/>
  <c r="AN25" i="21"/>
  <c r="AN26" i="21"/>
  <c r="AN27" i="21"/>
  <c r="AN28" i="21"/>
  <c r="AN29" i="21"/>
  <c r="AN30" i="21"/>
  <c r="AN31" i="21"/>
  <c r="AN32" i="21"/>
  <c r="AN33" i="21"/>
  <c r="AN34" i="21"/>
  <c r="AN35" i="21"/>
  <c r="AN36" i="21"/>
  <c r="AN37" i="21"/>
  <c r="AN38" i="21"/>
  <c r="AN39" i="21"/>
  <c r="AN40" i="21"/>
  <c r="AN41" i="21"/>
  <c r="AN42" i="21"/>
  <c r="AN43" i="21"/>
  <c r="AN44" i="21"/>
  <c r="AN45" i="21"/>
  <c r="AN46" i="21"/>
  <c r="AN47" i="21"/>
  <c r="AN48" i="21"/>
  <c r="AN49" i="21"/>
  <c r="AN50" i="21"/>
  <c r="AN51" i="21"/>
  <c r="AN52" i="21"/>
  <c r="AN53" i="21"/>
  <c r="AN54" i="21"/>
  <c r="AN55" i="21"/>
  <c r="AN56" i="21"/>
  <c r="AN57" i="21"/>
  <c r="AN58" i="21"/>
  <c r="AN59" i="21"/>
  <c r="AN60" i="21"/>
  <c r="AN61" i="21"/>
  <c r="AN62" i="21"/>
  <c r="AN63" i="21"/>
  <c r="AN64" i="21"/>
  <c r="AN65" i="21"/>
  <c r="AN66" i="21"/>
  <c r="AN67" i="21"/>
  <c r="AN68" i="21"/>
  <c r="AN69" i="21"/>
  <c r="AN70" i="21"/>
  <c r="AN71" i="21"/>
  <c r="AN72" i="21"/>
  <c r="AN73" i="21"/>
  <c r="AN74" i="21"/>
  <c r="AN75" i="21"/>
  <c r="AN76" i="21"/>
  <c r="AN77" i="21"/>
  <c r="AN78" i="21"/>
  <c r="AN79" i="21"/>
  <c r="AN80" i="21"/>
  <c r="AN81" i="21"/>
  <c r="AN82" i="21"/>
  <c r="AN83" i="21"/>
  <c r="AN84" i="21"/>
  <c r="AN85" i="21"/>
  <c r="AN86" i="21"/>
  <c r="AN87" i="21"/>
  <c r="AN88" i="21"/>
  <c r="AN89" i="21"/>
  <c r="AN90" i="21"/>
  <c r="AN91" i="21"/>
  <c r="AN92" i="21"/>
  <c r="AN93" i="21"/>
  <c r="AN94" i="21"/>
  <c r="AN95" i="21"/>
  <c r="AN96" i="21"/>
  <c r="AN97" i="21"/>
  <c r="AN98" i="21"/>
  <c r="AN99" i="21"/>
  <c r="AN100" i="21"/>
  <c r="AN101" i="21"/>
  <c r="AN102" i="21"/>
  <c r="AN103" i="21"/>
  <c r="AN104" i="21"/>
  <c r="AN105" i="21"/>
  <c r="AN106" i="21"/>
  <c r="AN107" i="21"/>
  <c r="AN108" i="21"/>
  <c r="AN109" i="21"/>
  <c r="AN110" i="21"/>
  <c r="AN111" i="21"/>
  <c r="AN112" i="21"/>
  <c r="AN113" i="21"/>
  <c r="AN114" i="21"/>
  <c r="AN115" i="21"/>
  <c r="AN116" i="21"/>
  <c r="AN117" i="21"/>
  <c r="AN118" i="21"/>
  <c r="AN119" i="21"/>
  <c r="AN120" i="21"/>
  <c r="AN121" i="21"/>
  <c r="AN122" i="21"/>
  <c r="AN123" i="21"/>
  <c r="AN124" i="21"/>
  <c r="AN125" i="21"/>
  <c r="AN126" i="21"/>
  <c r="AN127" i="21"/>
  <c r="AN128" i="21"/>
  <c r="AN129" i="21"/>
  <c r="AN130" i="21"/>
  <c r="AN131" i="21"/>
  <c r="AN132" i="21"/>
  <c r="AN133" i="21"/>
  <c r="AN134" i="21"/>
  <c r="AN135" i="21"/>
  <c r="AN136" i="21"/>
  <c r="AN137" i="21"/>
  <c r="AN138" i="21"/>
  <c r="AN139" i="21"/>
  <c r="AN140" i="21"/>
  <c r="AN141" i="21"/>
  <c r="AN142" i="21"/>
  <c r="AN143" i="21"/>
  <c r="AN144" i="21"/>
  <c r="AN145" i="21"/>
  <c r="AN146" i="21"/>
  <c r="AN147" i="21"/>
  <c r="AN148" i="21"/>
  <c r="AN149" i="21"/>
  <c r="AN150" i="21"/>
  <c r="AN151" i="21"/>
  <c r="AN152" i="21"/>
  <c r="AN153" i="21"/>
  <c r="AN154" i="21"/>
  <c r="AN155" i="21"/>
  <c r="AN156" i="21"/>
  <c r="AN157" i="21"/>
  <c r="AN158" i="21"/>
  <c r="AN159" i="21"/>
  <c r="AN160" i="21"/>
  <c r="AN161" i="21"/>
  <c r="AN162" i="21"/>
  <c r="AN163" i="21"/>
  <c r="AN164" i="21"/>
  <c r="AN165" i="21"/>
  <c r="AN166" i="21"/>
  <c r="AN167" i="21"/>
  <c r="AN168" i="21"/>
  <c r="AN169" i="21"/>
  <c r="AN170" i="21"/>
  <c r="AN171" i="21"/>
  <c r="AN172" i="21"/>
  <c r="AN173" i="21"/>
  <c r="AN174" i="21"/>
  <c r="AN175" i="21"/>
  <c r="AN176" i="21"/>
  <c r="AN177" i="21"/>
  <c r="AN178" i="21"/>
  <c r="AN179" i="21"/>
  <c r="AN180" i="21"/>
  <c r="AN181" i="21"/>
  <c r="AN182" i="21"/>
  <c r="AN183" i="21"/>
  <c r="AN184" i="21"/>
  <c r="AN185" i="21"/>
  <c r="AN186" i="21"/>
  <c r="AN187" i="21"/>
  <c r="AN188" i="21"/>
  <c r="AN189" i="21"/>
  <c r="AN190" i="21"/>
  <c r="AN191" i="21"/>
  <c r="AN192" i="21"/>
  <c r="AN193" i="21"/>
  <c r="AN194" i="21"/>
  <c r="AN195" i="21"/>
  <c r="AN196" i="21"/>
  <c r="AN197" i="21"/>
  <c r="AN198" i="21"/>
  <c r="AN199" i="21"/>
  <c r="AN200" i="21"/>
  <c r="AN201" i="21"/>
  <c r="AN202" i="21"/>
  <c r="AN203" i="21"/>
  <c r="AN204" i="21"/>
  <c r="AN205" i="21"/>
  <c r="AN206" i="21"/>
  <c r="AN207" i="21"/>
  <c r="AN208" i="21"/>
  <c r="AN209" i="21"/>
  <c r="AN210" i="21"/>
  <c r="AN211" i="21"/>
  <c r="AN212" i="21"/>
  <c r="AN213" i="21"/>
  <c r="AN214" i="21"/>
  <c r="AN215" i="21"/>
  <c r="AN216" i="21"/>
  <c r="AN217" i="21"/>
  <c r="AN218" i="21"/>
  <c r="AN219" i="21"/>
  <c r="AN220" i="21"/>
  <c r="AN221" i="21"/>
  <c r="AN222" i="21"/>
  <c r="AN223" i="21"/>
  <c r="AN224" i="21"/>
  <c r="AN225" i="21"/>
  <c r="AN226" i="21"/>
  <c r="AN227" i="21"/>
  <c r="AN228" i="21"/>
  <c r="AN229" i="21"/>
  <c r="AN230" i="21"/>
  <c r="AN231" i="21"/>
  <c r="AN232" i="21"/>
  <c r="AN233" i="21"/>
  <c r="AN234" i="21"/>
  <c r="AN235" i="21"/>
  <c r="AN236" i="21"/>
  <c r="AN237" i="21"/>
  <c r="AN238" i="21"/>
  <c r="AN239" i="21"/>
  <c r="AN240" i="21"/>
  <c r="AN241" i="21"/>
  <c r="AN242" i="21"/>
  <c r="AN243" i="21"/>
  <c r="AN244" i="21"/>
  <c r="AN245" i="21"/>
  <c r="AN246" i="21"/>
  <c r="AN247" i="21"/>
  <c r="AN248" i="21"/>
  <c r="AN249" i="21"/>
  <c r="AN250" i="21"/>
  <c r="AN251" i="21"/>
  <c r="AN252" i="21"/>
  <c r="AN253" i="21"/>
  <c r="AN254" i="21"/>
  <c r="AN255" i="21"/>
  <c r="AN256" i="21"/>
  <c r="AN257" i="21"/>
  <c r="AN258" i="21"/>
  <c r="AN259" i="21"/>
  <c r="AN260" i="21"/>
  <c r="AN261" i="21"/>
  <c r="AN262" i="21"/>
  <c r="AN263" i="21"/>
  <c r="AN264" i="21"/>
  <c r="AN265" i="21"/>
  <c r="AN266" i="21"/>
  <c r="AN267" i="21"/>
  <c r="AN268" i="21"/>
  <c r="AN269" i="21"/>
  <c r="AN270" i="21"/>
  <c r="AN271" i="21"/>
  <c r="AN272" i="21"/>
  <c r="AN273" i="21"/>
  <c r="AN274" i="21"/>
  <c r="AN275" i="21"/>
  <c r="AN276" i="21"/>
  <c r="AN277" i="21"/>
  <c r="AN278" i="21"/>
  <c r="AN279" i="21"/>
  <c r="AN280" i="21"/>
  <c r="AN281" i="21"/>
  <c r="AN282" i="21"/>
  <c r="AN283" i="21"/>
  <c r="AN284" i="21"/>
  <c r="AN285" i="21"/>
  <c r="AN286" i="21"/>
  <c r="AN287" i="21"/>
  <c r="AN288" i="21"/>
  <c r="AN289" i="21"/>
  <c r="AN290" i="21"/>
  <c r="AN291" i="21"/>
  <c r="AN292" i="21"/>
  <c r="AN293" i="21"/>
  <c r="AN294" i="21"/>
  <c r="AN295" i="21"/>
  <c r="AN296" i="21"/>
  <c r="AN297" i="21"/>
  <c r="AN298" i="21"/>
  <c r="AN299" i="21"/>
  <c r="AN300" i="21"/>
  <c r="AN301" i="21"/>
  <c r="AN302" i="21"/>
  <c r="AN303" i="21"/>
  <c r="AN304" i="21"/>
  <c r="AN305" i="21"/>
  <c r="AN306" i="21"/>
  <c r="AN307" i="21"/>
  <c r="AN308" i="21"/>
  <c r="AN309" i="21"/>
  <c r="AN310" i="21"/>
  <c r="AN311" i="21"/>
  <c r="AN312" i="21"/>
  <c r="AN313" i="21"/>
  <c r="AN314" i="21"/>
  <c r="AN315" i="21"/>
  <c r="AN316" i="21"/>
  <c r="AN317" i="21"/>
  <c r="AN318" i="21"/>
  <c r="AN319" i="21"/>
  <c r="AN320" i="21"/>
  <c r="AN321" i="21"/>
  <c r="AN322" i="21"/>
  <c r="AN323" i="21"/>
  <c r="AN324" i="21"/>
  <c r="AN325" i="21"/>
  <c r="AN326" i="21"/>
  <c r="AN327" i="21"/>
  <c r="AN328" i="21"/>
  <c r="AN329" i="21"/>
  <c r="AN330" i="21"/>
  <c r="AN331" i="21"/>
  <c r="AN332" i="21"/>
  <c r="AN333" i="21"/>
  <c r="AN334" i="21"/>
  <c r="AN335" i="21"/>
  <c r="AN336" i="21"/>
  <c r="AN337" i="21"/>
  <c r="AN338" i="21"/>
  <c r="AN339" i="21"/>
  <c r="AN340" i="21"/>
  <c r="AN341" i="21"/>
  <c r="AN342" i="21"/>
  <c r="AN343" i="21"/>
  <c r="AN344" i="21"/>
  <c r="AN345" i="21"/>
  <c r="AN346" i="21"/>
  <c r="AN347" i="21"/>
  <c r="AN348" i="21"/>
  <c r="AN349" i="21"/>
  <c r="AN350" i="21"/>
  <c r="AN351" i="21"/>
  <c r="AN352" i="21"/>
  <c r="AN353" i="21"/>
  <c r="AN354" i="21"/>
  <c r="AN355" i="21"/>
  <c r="AN356" i="21"/>
  <c r="AN357" i="21"/>
  <c r="AN358" i="21"/>
  <c r="AN359" i="21"/>
  <c r="AN360" i="21"/>
  <c r="AN361" i="21"/>
  <c r="AN362" i="21"/>
  <c r="AN363" i="21"/>
  <c r="AN364" i="21"/>
  <c r="AN365" i="21"/>
  <c r="AN366" i="21"/>
  <c r="AN367" i="21"/>
  <c r="AN368" i="21"/>
  <c r="AN369" i="21"/>
  <c r="AN370" i="21"/>
  <c r="AN371" i="21"/>
  <c r="AN372" i="21"/>
  <c r="AN373" i="21"/>
  <c r="AN374" i="21"/>
  <c r="AN375" i="21"/>
  <c r="AN376" i="21"/>
  <c r="AN377" i="21"/>
  <c r="AN378" i="21"/>
  <c r="AN379" i="21"/>
  <c r="AN380" i="21"/>
  <c r="AN381" i="21"/>
  <c r="AN382" i="21"/>
  <c r="AN383" i="21"/>
  <c r="AN384" i="21"/>
  <c r="AN385" i="21"/>
  <c r="AN386" i="21"/>
  <c r="AN387" i="21"/>
  <c r="AN388" i="21"/>
  <c r="AN389" i="21"/>
  <c r="AN390" i="21"/>
  <c r="AN391" i="21"/>
  <c r="AN392" i="21"/>
  <c r="AN393" i="21"/>
  <c r="AN394" i="21"/>
  <c r="AN395" i="21"/>
  <c r="AN396" i="21"/>
  <c r="AN397" i="21"/>
  <c r="AN398" i="21"/>
  <c r="AN399" i="21"/>
  <c r="AN400" i="21"/>
  <c r="AN401" i="21"/>
  <c r="AN402" i="21"/>
  <c r="AN403" i="21"/>
  <c r="AN404" i="21"/>
  <c r="AN405" i="21"/>
  <c r="AN406" i="21"/>
  <c r="AN407" i="21"/>
  <c r="AN408" i="21"/>
  <c r="AN409" i="21"/>
  <c r="AN410" i="21"/>
  <c r="AN411" i="21"/>
  <c r="AN412" i="21"/>
  <c r="AN413" i="21"/>
  <c r="AN414" i="21"/>
  <c r="AN415" i="21"/>
  <c r="AN416" i="21"/>
  <c r="AN417" i="21"/>
  <c r="AN418" i="21"/>
  <c r="AN419" i="21"/>
  <c r="AN420" i="21"/>
  <c r="AN421" i="21"/>
  <c r="AN422" i="21"/>
  <c r="AN423" i="21"/>
  <c r="AN424" i="21"/>
  <c r="AN425" i="21"/>
  <c r="AN426" i="21"/>
  <c r="AN427" i="21"/>
  <c r="AN428" i="21"/>
  <c r="AN429" i="21"/>
  <c r="AN430" i="21"/>
  <c r="AN431" i="21"/>
  <c r="AN432" i="21"/>
  <c r="AN433" i="21"/>
  <c r="AN434" i="21"/>
  <c r="AN435" i="21"/>
  <c r="AN436" i="21"/>
  <c r="AN437" i="21"/>
  <c r="AN438" i="21"/>
  <c r="AN439" i="21"/>
  <c r="AN440" i="21"/>
  <c r="AN441" i="21"/>
  <c r="AN442" i="21"/>
  <c r="AN443" i="21"/>
  <c r="AN444" i="21"/>
  <c r="AN445" i="21"/>
  <c r="AN446" i="21"/>
  <c r="AN447" i="21"/>
  <c r="AN448" i="21"/>
  <c r="AN449" i="21"/>
  <c r="AN450" i="21"/>
  <c r="AN451" i="21"/>
  <c r="AN452" i="21"/>
  <c r="AN453" i="21"/>
  <c r="AN454" i="21"/>
  <c r="AN455" i="21"/>
  <c r="AN456" i="21"/>
  <c r="AN457" i="21"/>
  <c r="AN458" i="21"/>
  <c r="AN459" i="21"/>
  <c r="AN460" i="21"/>
  <c r="AN461" i="21"/>
  <c r="AN462" i="21"/>
  <c r="AN463" i="21"/>
  <c r="AN464" i="21"/>
  <c r="AN465" i="21"/>
  <c r="AN466" i="21"/>
  <c r="AN467" i="21"/>
  <c r="AN468" i="21"/>
  <c r="AN469" i="21"/>
  <c r="AN470" i="21"/>
  <c r="AN471" i="21"/>
  <c r="AN472" i="21"/>
  <c r="AN473" i="21"/>
  <c r="AN474" i="21"/>
  <c r="AN475" i="21"/>
  <c r="AN476" i="21"/>
  <c r="AN477" i="21"/>
  <c r="AN478" i="21"/>
  <c r="AN479" i="21"/>
  <c r="AN480" i="21"/>
  <c r="AN481" i="21"/>
  <c r="AN482" i="21"/>
  <c r="AN483" i="21"/>
  <c r="AN484" i="21"/>
  <c r="AN485" i="21"/>
  <c r="AN486" i="21"/>
  <c r="AN487" i="21"/>
  <c r="AN488" i="21"/>
  <c r="AN489" i="21"/>
  <c r="AN490" i="21"/>
  <c r="AN491" i="21"/>
  <c r="AN492" i="21"/>
  <c r="AN493" i="21"/>
  <c r="AN494" i="21"/>
  <c r="AN495" i="21"/>
  <c r="AN496" i="21"/>
  <c r="AN497" i="21"/>
  <c r="AN498" i="21"/>
  <c r="AN499" i="21"/>
  <c r="AN500" i="21"/>
  <c r="AN501" i="21"/>
  <c r="AN502" i="21"/>
  <c r="AN503" i="21"/>
  <c r="AN504" i="21"/>
  <c r="AN505" i="21"/>
  <c r="AN506" i="21"/>
  <c r="AN507" i="21"/>
  <c r="AN508" i="21"/>
  <c r="AN509" i="21"/>
  <c r="AN510" i="21"/>
  <c r="AN511" i="21"/>
  <c r="AN512" i="21"/>
  <c r="AN513" i="21"/>
  <c r="AN514" i="21"/>
  <c r="AN515" i="21"/>
  <c r="AN516" i="21"/>
  <c r="AN517" i="21"/>
  <c r="AN518" i="21"/>
  <c r="AN519" i="21"/>
  <c r="AN520" i="21"/>
  <c r="AN521" i="21"/>
  <c r="AN522" i="21"/>
  <c r="AN523" i="21"/>
  <c r="AN524" i="21"/>
  <c r="AN525" i="21"/>
  <c r="AN526" i="21"/>
  <c r="AN527" i="21"/>
  <c r="AN528" i="21"/>
  <c r="AN529" i="21"/>
  <c r="AN530" i="21"/>
  <c r="AN531" i="21"/>
  <c r="AN532" i="21"/>
  <c r="AN533" i="21"/>
  <c r="AN534" i="21"/>
  <c r="AN535" i="21"/>
  <c r="AN536" i="21"/>
  <c r="AN537" i="21"/>
  <c r="AN538" i="21"/>
  <c r="AN539" i="21"/>
  <c r="AN540" i="21"/>
  <c r="AN541" i="21"/>
  <c r="AN542" i="21"/>
  <c r="AN543" i="21"/>
  <c r="AN544" i="21"/>
  <c r="AN545" i="21"/>
  <c r="AN546" i="21"/>
  <c r="AN547" i="21"/>
  <c r="AN548" i="21"/>
  <c r="AN549" i="21"/>
  <c r="AN550" i="21"/>
  <c r="AN551" i="21"/>
  <c r="AN552" i="21"/>
  <c r="AN553" i="21"/>
  <c r="AN554" i="21"/>
  <c r="AN555" i="21"/>
  <c r="AN556" i="21"/>
  <c r="AN557" i="21"/>
  <c r="AN558" i="21"/>
  <c r="AN559" i="21"/>
  <c r="AN560" i="21"/>
  <c r="AN561" i="21"/>
  <c r="AN562" i="21"/>
  <c r="AN563" i="21"/>
  <c r="AN564" i="21"/>
  <c r="AN565" i="21"/>
  <c r="AN566" i="21"/>
  <c r="AN567" i="21"/>
  <c r="AN568" i="21"/>
  <c r="AN569" i="21"/>
  <c r="AN570" i="21"/>
  <c r="AN571" i="21"/>
  <c r="AN572" i="21"/>
  <c r="AN573" i="21"/>
  <c r="AN574" i="21"/>
  <c r="AN575" i="21"/>
  <c r="AN576" i="21"/>
  <c r="AN577" i="21"/>
  <c r="AN578" i="21"/>
  <c r="AN579" i="21"/>
  <c r="AN580" i="21"/>
  <c r="AN581" i="21"/>
  <c r="AN582" i="21"/>
  <c r="AN583" i="21"/>
  <c r="AN584" i="21"/>
  <c r="AN585" i="21"/>
  <c r="AN586" i="21"/>
  <c r="AN587" i="21"/>
  <c r="AN588" i="21"/>
  <c r="AN589" i="21"/>
  <c r="AN590" i="21"/>
  <c r="AN591" i="21"/>
  <c r="AN592" i="21"/>
  <c r="AN593" i="21"/>
  <c r="AN594" i="21"/>
  <c r="AN595" i="21"/>
  <c r="AN596" i="21"/>
  <c r="AN597" i="21"/>
  <c r="AN598" i="21"/>
  <c r="AN599" i="21"/>
  <c r="AN600" i="21"/>
  <c r="AN601" i="21"/>
  <c r="AN602" i="21"/>
  <c r="AN603" i="21"/>
  <c r="AN604" i="21"/>
  <c r="AN605" i="21"/>
  <c r="AN606" i="21"/>
  <c r="AN607" i="21"/>
  <c r="AN608" i="21"/>
  <c r="AN609" i="21"/>
  <c r="AN610" i="21"/>
  <c r="AN611" i="21"/>
  <c r="AN612" i="21"/>
  <c r="AN613" i="21"/>
  <c r="AN614" i="21"/>
  <c r="AN615" i="21"/>
  <c r="AN616" i="21"/>
  <c r="AN617" i="21"/>
  <c r="AN618" i="21"/>
  <c r="AN619" i="21"/>
  <c r="AN620" i="21"/>
  <c r="AN621" i="21"/>
  <c r="AN622" i="21"/>
  <c r="AN623" i="21"/>
  <c r="AN624" i="21"/>
  <c r="AN625" i="21"/>
  <c r="AN626" i="21"/>
  <c r="AN627" i="21"/>
  <c r="AN628" i="21"/>
  <c r="AN629" i="21"/>
  <c r="AN630" i="21"/>
  <c r="AN631" i="21"/>
  <c r="AN632" i="21"/>
  <c r="AN633" i="21"/>
  <c r="AN634" i="21"/>
  <c r="AN635" i="21"/>
  <c r="AN636" i="21"/>
  <c r="AN637" i="21"/>
  <c r="AN638" i="21"/>
  <c r="AN639" i="21"/>
  <c r="AN640" i="21"/>
  <c r="AN641" i="21"/>
  <c r="AN642" i="21"/>
  <c r="AN643" i="21"/>
  <c r="AN644" i="21"/>
  <c r="AN645" i="21"/>
  <c r="AN646" i="21"/>
  <c r="AN647" i="21"/>
  <c r="AN648" i="21"/>
  <c r="AN649" i="21"/>
  <c r="AN650" i="21"/>
  <c r="AN651" i="21"/>
  <c r="AN652" i="21"/>
  <c r="AN653" i="21"/>
  <c r="AN654" i="21"/>
  <c r="AN655" i="21"/>
  <c r="AN656" i="21"/>
  <c r="AN657" i="21"/>
  <c r="AN658" i="21"/>
  <c r="AN659" i="21"/>
  <c r="AN660" i="21"/>
  <c r="AN661" i="21"/>
  <c r="AN662" i="21"/>
  <c r="AN663" i="21"/>
  <c r="AN664" i="21"/>
  <c r="AN665" i="21"/>
  <c r="AN666" i="21"/>
  <c r="AN667" i="21"/>
  <c r="AN668" i="21"/>
  <c r="AN669" i="21"/>
  <c r="AN670" i="21"/>
  <c r="AN671" i="21"/>
  <c r="AN672" i="21"/>
  <c r="AN673" i="21"/>
  <c r="AN674" i="21"/>
  <c r="AN675" i="21"/>
  <c r="AN676" i="21"/>
  <c r="AN677" i="21"/>
  <c r="AN678" i="21"/>
  <c r="AN679" i="21"/>
  <c r="AN680" i="21"/>
  <c r="AN681" i="21"/>
  <c r="AN682" i="21"/>
  <c r="AN683" i="21"/>
  <c r="AN684" i="21"/>
  <c r="AN685" i="21"/>
  <c r="AN686" i="21"/>
  <c r="AN687" i="21"/>
  <c r="AN688" i="21"/>
  <c r="AN689" i="21"/>
  <c r="AN690" i="21"/>
  <c r="AN691" i="21"/>
  <c r="AN692" i="21"/>
  <c r="AN693" i="21"/>
  <c r="AN694" i="21"/>
  <c r="AN695" i="21"/>
  <c r="AN696" i="21"/>
  <c r="AN697" i="21"/>
  <c r="AN698" i="21"/>
  <c r="AN699" i="21"/>
  <c r="AN700" i="21"/>
  <c r="AN701" i="21"/>
  <c r="AN702" i="21"/>
  <c r="AN703" i="21"/>
  <c r="AN704" i="21"/>
  <c r="AN705" i="21"/>
  <c r="AN706" i="21"/>
  <c r="AN707" i="21"/>
  <c r="AN708" i="21"/>
  <c r="AN709" i="21"/>
  <c r="AN710" i="21"/>
  <c r="AN711" i="21"/>
  <c r="AN712" i="21"/>
  <c r="AN713" i="21"/>
  <c r="AN714" i="21"/>
  <c r="AN715" i="21"/>
  <c r="AN716" i="21"/>
  <c r="AN717" i="21"/>
  <c r="AN718" i="21"/>
  <c r="AN719" i="21"/>
  <c r="AN720" i="21"/>
  <c r="AN721" i="21"/>
  <c r="AN722" i="21"/>
  <c r="AN723" i="21"/>
  <c r="AN724" i="21"/>
  <c r="AN725" i="21"/>
  <c r="AN726" i="21"/>
  <c r="AN727" i="21"/>
  <c r="AN728" i="21"/>
  <c r="AN729" i="21"/>
  <c r="AN730" i="21"/>
  <c r="AN731" i="21"/>
  <c r="AN732" i="21"/>
  <c r="AN733" i="21"/>
  <c r="AN734" i="21"/>
  <c r="AN735" i="21"/>
  <c r="AN736" i="21"/>
  <c r="AN737" i="21"/>
  <c r="AN738" i="21"/>
  <c r="AN739" i="21"/>
  <c r="AN740" i="21"/>
  <c r="AN741" i="21"/>
  <c r="AN742" i="21"/>
  <c r="AN743" i="21"/>
  <c r="AN744" i="21"/>
  <c r="AN745" i="21"/>
  <c r="AN746" i="21"/>
  <c r="AN747" i="21"/>
  <c r="AN748" i="21"/>
  <c r="AN749" i="21"/>
  <c r="AN750" i="21"/>
  <c r="AN751" i="21"/>
  <c r="AN752" i="21"/>
  <c r="AN753" i="21"/>
  <c r="AN754" i="21"/>
  <c r="AN755" i="21"/>
  <c r="AN756" i="21"/>
  <c r="AN757" i="21"/>
  <c r="AN758" i="21"/>
  <c r="AN759" i="21"/>
  <c r="AN760" i="21"/>
  <c r="AN761" i="21"/>
  <c r="AN762" i="21"/>
  <c r="AN763" i="21"/>
  <c r="AN764" i="21"/>
  <c r="AN765" i="21"/>
  <c r="AN766" i="21"/>
  <c r="AN767" i="21"/>
  <c r="AN768" i="21"/>
  <c r="AN769" i="21"/>
  <c r="AN770" i="21"/>
  <c r="AN771" i="21"/>
  <c r="AN772" i="21"/>
  <c r="AN773" i="21"/>
  <c r="AN774" i="21"/>
  <c r="AN775" i="21"/>
  <c r="AN776" i="21"/>
  <c r="AN777" i="21"/>
  <c r="AN778" i="21"/>
  <c r="AN779" i="21"/>
  <c r="AN780" i="21"/>
  <c r="AN781" i="21"/>
  <c r="AN782" i="21"/>
  <c r="AN783" i="21"/>
  <c r="AN784" i="21"/>
  <c r="AN785" i="21"/>
  <c r="AN786" i="21"/>
  <c r="AN787" i="21"/>
  <c r="AN788" i="21"/>
  <c r="AN789" i="21"/>
  <c r="AN790" i="21"/>
  <c r="AN791" i="21"/>
  <c r="AN792" i="21"/>
  <c r="AN793" i="21"/>
  <c r="AN794" i="21"/>
  <c r="AN795" i="21"/>
  <c r="AN796" i="21"/>
  <c r="AN797" i="21"/>
  <c r="AN798" i="21"/>
  <c r="AN799" i="21"/>
  <c r="AN800" i="21"/>
  <c r="AN801" i="21"/>
  <c r="AN802" i="21"/>
  <c r="AN803" i="21"/>
  <c r="AN804" i="21"/>
  <c r="AN805" i="21"/>
  <c r="AN806" i="21"/>
  <c r="AN807" i="21"/>
  <c r="AN808" i="21"/>
  <c r="AN809" i="21"/>
  <c r="AN810" i="21"/>
  <c r="AN811" i="21"/>
  <c r="AN812" i="21"/>
  <c r="AN813" i="21"/>
  <c r="AN814" i="21"/>
  <c r="AN815" i="21"/>
  <c r="AN816" i="21"/>
  <c r="AN817" i="21"/>
  <c r="AN818" i="21"/>
  <c r="AN819" i="21"/>
  <c r="AN820" i="21"/>
  <c r="AN821" i="21"/>
  <c r="AN822" i="21"/>
  <c r="AN823" i="21"/>
  <c r="AN824" i="21"/>
  <c r="AN825" i="21"/>
  <c r="AN826" i="21"/>
  <c r="AN827" i="21"/>
  <c r="AN828" i="21"/>
  <c r="AN829" i="21"/>
  <c r="AN830" i="21"/>
  <c r="AN831" i="21"/>
  <c r="AN832" i="21"/>
  <c r="AN833" i="21"/>
  <c r="AN834" i="21"/>
  <c r="AN835" i="21"/>
  <c r="AN836" i="21"/>
  <c r="AN837" i="21"/>
  <c r="AN838" i="21"/>
  <c r="AN839" i="21"/>
  <c r="AN840" i="21"/>
  <c r="AN841" i="21"/>
  <c r="AN842" i="21"/>
  <c r="AN843" i="21"/>
  <c r="AN844" i="21"/>
  <c r="AN845" i="21"/>
  <c r="AN846" i="21"/>
  <c r="AN847" i="21"/>
  <c r="AN848" i="21"/>
  <c r="AN849" i="21"/>
  <c r="AN850" i="21"/>
  <c r="AN851" i="21"/>
  <c r="AN852" i="21"/>
  <c r="AN853" i="21"/>
  <c r="AN854" i="21"/>
  <c r="AN855" i="21"/>
  <c r="AN856" i="21"/>
  <c r="AN857" i="21"/>
  <c r="AN858" i="21"/>
  <c r="AN859" i="21"/>
  <c r="AN860" i="21"/>
  <c r="AN861" i="21"/>
  <c r="AN862" i="21"/>
  <c r="AN863" i="21"/>
  <c r="AN864" i="21"/>
  <c r="AN865" i="21"/>
  <c r="AN866" i="21"/>
  <c r="AN867" i="21"/>
  <c r="AN868" i="21"/>
  <c r="AN869" i="21"/>
  <c r="AN870" i="21"/>
  <c r="AN871" i="21"/>
  <c r="AN872" i="21"/>
  <c r="AN873" i="21"/>
  <c r="AN874" i="21"/>
  <c r="AN875" i="21"/>
  <c r="AN876" i="21"/>
  <c r="AN877" i="21"/>
  <c r="AN878" i="21"/>
  <c r="AN879" i="21"/>
  <c r="AN880" i="21"/>
  <c r="AN881" i="21"/>
  <c r="AN882" i="21"/>
  <c r="AN883" i="21"/>
  <c r="AN884" i="21"/>
  <c r="AN885" i="21"/>
  <c r="AN886" i="21"/>
  <c r="AN887" i="21"/>
  <c r="AN888" i="21"/>
  <c r="AN889" i="21"/>
  <c r="AN890" i="21"/>
  <c r="AN891" i="21"/>
  <c r="AN892" i="21"/>
  <c r="AN893" i="21"/>
  <c r="AN894" i="21"/>
  <c r="AN895" i="21"/>
  <c r="AN896" i="21"/>
  <c r="AN897" i="21"/>
  <c r="AN898" i="21"/>
  <c r="AN899" i="21"/>
  <c r="AN900" i="21"/>
  <c r="AN901" i="21"/>
  <c r="AN902" i="21"/>
  <c r="AN903" i="21"/>
  <c r="AN904" i="21"/>
  <c r="AN905" i="21"/>
  <c r="AN906" i="21"/>
  <c r="AN907" i="21"/>
  <c r="AN908" i="21"/>
  <c r="AN909" i="21"/>
  <c r="AN910" i="21"/>
  <c r="AN911" i="21"/>
  <c r="AN912" i="21"/>
  <c r="AN913" i="21"/>
  <c r="AN914" i="21"/>
  <c r="AN915" i="21"/>
  <c r="AN916" i="21"/>
  <c r="AN917" i="21"/>
  <c r="AN918" i="21"/>
  <c r="AN919" i="21"/>
  <c r="AN920" i="21"/>
  <c r="AN921" i="21"/>
  <c r="AN922" i="21"/>
  <c r="AN923" i="21"/>
  <c r="AN924" i="21"/>
  <c r="AN925" i="21"/>
  <c r="AN926" i="21"/>
  <c r="AN927" i="21"/>
  <c r="AN928" i="21"/>
  <c r="AN929" i="21"/>
  <c r="AN930" i="21"/>
  <c r="AN931" i="21"/>
  <c r="AN932" i="21"/>
  <c r="AN933" i="21"/>
  <c r="AN934" i="21"/>
  <c r="AN935" i="21"/>
  <c r="AN936" i="21"/>
  <c r="AN937" i="21"/>
  <c r="AN938" i="21"/>
  <c r="AN939" i="21"/>
  <c r="AN940" i="21"/>
  <c r="AN941" i="21"/>
  <c r="AN942" i="21"/>
  <c r="AN943" i="21"/>
  <c r="AN944" i="21"/>
  <c r="AN945" i="21"/>
  <c r="AN946" i="21"/>
  <c r="AN947" i="21"/>
  <c r="AN948" i="21"/>
  <c r="AN949" i="21"/>
  <c r="AN950" i="21"/>
  <c r="AN951" i="21"/>
  <c r="AN952" i="21"/>
  <c r="AN953" i="21"/>
  <c r="AN954" i="21"/>
  <c r="AN955" i="21"/>
  <c r="AN956" i="21"/>
  <c r="AN957" i="21"/>
  <c r="AN958" i="21"/>
  <c r="AN959" i="21"/>
  <c r="AN960" i="21"/>
  <c r="AN961" i="21"/>
  <c r="AN962" i="21"/>
  <c r="AN963" i="21"/>
  <c r="AN964" i="21"/>
  <c r="AN965" i="21"/>
  <c r="AN966" i="21"/>
  <c r="AN967" i="21"/>
  <c r="AN968" i="21"/>
  <c r="AN969" i="21"/>
  <c r="AN970" i="21"/>
  <c r="AN971" i="21"/>
  <c r="AN972" i="21"/>
  <c r="AN973" i="21"/>
  <c r="AN974" i="21"/>
  <c r="AN975" i="21"/>
  <c r="AN976" i="21"/>
  <c r="AN977" i="21"/>
  <c r="AN978" i="21"/>
  <c r="AN979" i="21"/>
  <c r="AN980" i="21"/>
  <c r="AN981" i="21"/>
  <c r="AN982" i="21"/>
  <c r="AN983" i="21"/>
  <c r="AN984" i="21"/>
  <c r="AN985" i="21"/>
  <c r="AN986" i="21"/>
  <c r="AM2" i="21"/>
  <c r="AM3" i="21"/>
  <c r="AM4" i="21"/>
  <c r="AM5" i="21"/>
  <c r="AM6" i="21"/>
  <c r="AM7" i="21"/>
  <c r="AM8" i="21"/>
  <c r="AM9" i="21"/>
  <c r="AM10" i="21"/>
  <c r="AM11" i="21"/>
  <c r="AM12" i="21"/>
  <c r="AM13" i="21"/>
  <c r="AM14" i="21"/>
  <c r="AM15" i="21"/>
  <c r="AM16" i="21"/>
  <c r="AM17" i="21"/>
  <c r="AM18" i="21"/>
  <c r="AM19" i="21"/>
  <c r="AM20" i="21"/>
  <c r="AM21" i="21"/>
  <c r="AM22" i="21"/>
  <c r="AM23" i="21"/>
  <c r="AM24" i="21"/>
  <c r="AM25" i="21"/>
  <c r="AM26" i="21"/>
  <c r="AM27" i="21"/>
  <c r="AM28" i="21"/>
  <c r="AM29" i="21"/>
  <c r="AM30" i="21"/>
  <c r="AM31" i="21"/>
  <c r="AM32" i="21"/>
  <c r="AM33" i="21"/>
  <c r="AM34" i="21"/>
  <c r="AM35" i="21"/>
  <c r="AM36" i="21"/>
  <c r="AM37" i="21"/>
  <c r="AM38"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74" i="21"/>
  <c r="AM75" i="21"/>
  <c r="AM76" i="21"/>
  <c r="AM77" i="21"/>
  <c r="AM78" i="21"/>
  <c r="AM79" i="21"/>
  <c r="AM80" i="21"/>
  <c r="AM81" i="21"/>
  <c r="AM82" i="21"/>
  <c r="AM83" i="21"/>
  <c r="AM84" i="21"/>
  <c r="AM85" i="21"/>
  <c r="AM86" i="21"/>
  <c r="AM87" i="21"/>
  <c r="AM88" i="21"/>
  <c r="AM89" i="21"/>
  <c r="AM90" i="21"/>
  <c r="AM91" i="21"/>
  <c r="AM92" i="21"/>
  <c r="AM93" i="21"/>
  <c r="AM94" i="21"/>
  <c r="AM95" i="21"/>
  <c r="AM96" i="21"/>
  <c r="AM97" i="21"/>
  <c r="AM98" i="21"/>
  <c r="AM99" i="21"/>
  <c r="AM100" i="21"/>
  <c r="AM101" i="21"/>
  <c r="AM102" i="21"/>
  <c r="AM103" i="21"/>
  <c r="AM104" i="21"/>
  <c r="AM105" i="21"/>
  <c r="AM106" i="21"/>
  <c r="AM107" i="21"/>
  <c r="AM108" i="21"/>
  <c r="AM109" i="21"/>
  <c r="AM110" i="21"/>
  <c r="AM111" i="21"/>
  <c r="AM112" i="21"/>
  <c r="AM113" i="21"/>
  <c r="AM114" i="21"/>
  <c r="AM115" i="21"/>
  <c r="AM116" i="21"/>
  <c r="AM117" i="21"/>
  <c r="AM118" i="21"/>
  <c r="AM119" i="21"/>
  <c r="AM120" i="21"/>
  <c r="AM121" i="21"/>
  <c r="AM122" i="21"/>
  <c r="AM123" i="21"/>
  <c r="AM124" i="21"/>
  <c r="AM125" i="21"/>
  <c r="AM126" i="21"/>
  <c r="AM127" i="21"/>
  <c r="AM128" i="21"/>
  <c r="AM129" i="21"/>
  <c r="AM130" i="21"/>
  <c r="AM131" i="21"/>
  <c r="AM132" i="21"/>
  <c r="AM133" i="21"/>
  <c r="AM134" i="21"/>
  <c r="AM135" i="21"/>
  <c r="AM136" i="21"/>
  <c r="AM137" i="21"/>
  <c r="AM138" i="21"/>
  <c r="AM139" i="21"/>
  <c r="AM140" i="21"/>
  <c r="AM141" i="21"/>
  <c r="AM142" i="21"/>
  <c r="AM143" i="21"/>
  <c r="AM144" i="21"/>
  <c r="AM145" i="21"/>
  <c r="AM146" i="21"/>
  <c r="AM147" i="21"/>
  <c r="AM148" i="21"/>
  <c r="AM149" i="21"/>
  <c r="AM150" i="21"/>
  <c r="AM151" i="21"/>
  <c r="AM152" i="21"/>
  <c r="AM153" i="21"/>
  <c r="AM154" i="21"/>
  <c r="AM155" i="21"/>
  <c r="AM156" i="21"/>
  <c r="AM157" i="21"/>
  <c r="AM158" i="21"/>
  <c r="AM159" i="21"/>
  <c r="AM160" i="21"/>
  <c r="AM161" i="21"/>
  <c r="AM162" i="21"/>
  <c r="AM163" i="21"/>
  <c r="AM164" i="21"/>
  <c r="AM165" i="21"/>
  <c r="AM166" i="21"/>
  <c r="AM167" i="21"/>
  <c r="AM168" i="21"/>
  <c r="AM169" i="21"/>
  <c r="AM170" i="21"/>
  <c r="AM171" i="21"/>
  <c r="AM172" i="21"/>
  <c r="AM173" i="21"/>
  <c r="AM174" i="21"/>
  <c r="AM175" i="21"/>
  <c r="AM176" i="21"/>
  <c r="AM177" i="21"/>
  <c r="AM178" i="21"/>
  <c r="AM179" i="21"/>
  <c r="AM180" i="21"/>
  <c r="AM181" i="21"/>
  <c r="AM182" i="21"/>
  <c r="AM183" i="21"/>
  <c r="AM184" i="21"/>
  <c r="AM185" i="21"/>
  <c r="AM186" i="21"/>
  <c r="AM187" i="21"/>
  <c r="AM188" i="21"/>
  <c r="AM189" i="21"/>
  <c r="AM190" i="21"/>
  <c r="AM191" i="21"/>
  <c r="AM192" i="21"/>
  <c r="AM193" i="21"/>
  <c r="AM194" i="21"/>
  <c r="AM195" i="21"/>
  <c r="AM196" i="21"/>
  <c r="AM197" i="21"/>
  <c r="AM198" i="21"/>
  <c r="AM199" i="21"/>
  <c r="AM200" i="21"/>
  <c r="AM201" i="21"/>
  <c r="AM202" i="21"/>
  <c r="AM203" i="21"/>
  <c r="AM204" i="21"/>
  <c r="AM205" i="21"/>
  <c r="AM206" i="21"/>
  <c r="AM207" i="21"/>
  <c r="AM208" i="21"/>
  <c r="AM209" i="21"/>
  <c r="AM210" i="21"/>
  <c r="AM211" i="21"/>
  <c r="AM212" i="21"/>
  <c r="AM213" i="21"/>
  <c r="AM214" i="21"/>
  <c r="AM215" i="21"/>
  <c r="AM216" i="21"/>
  <c r="AM217" i="21"/>
  <c r="AM218" i="21"/>
  <c r="AM219" i="21"/>
  <c r="AM220" i="21"/>
  <c r="AM221" i="21"/>
  <c r="AM222" i="21"/>
  <c r="AM223" i="21"/>
  <c r="AM224" i="21"/>
  <c r="AM225" i="21"/>
  <c r="AM226" i="21"/>
  <c r="AM227" i="21"/>
  <c r="AM228" i="21"/>
  <c r="AM229" i="21"/>
  <c r="AM230" i="21"/>
  <c r="AM231" i="21"/>
  <c r="AM232" i="21"/>
  <c r="AM233" i="21"/>
  <c r="AM234" i="21"/>
  <c r="AM235" i="21"/>
  <c r="AM236" i="21"/>
  <c r="AM237" i="21"/>
  <c r="AM238" i="21"/>
  <c r="AM239" i="21"/>
  <c r="AM240" i="21"/>
  <c r="AM241" i="21"/>
  <c r="AM242" i="21"/>
  <c r="AM243" i="21"/>
  <c r="AM244" i="21"/>
  <c r="AM245" i="21"/>
  <c r="AM246" i="21"/>
  <c r="AM247" i="21"/>
  <c r="AM248" i="21"/>
  <c r="AM249" i="21"/>
  <c r="AM250" i="21"/>
  <c r="AM251" i="21"/>
  <c r="AM252" i="21"/>
  <c r="AM253" i="21"/>
  <c r="AM254" i="21"/>
  <c r="AM255" i="21"/>
  <c r="AM256" i="21"/>
  <c r="AM257" i="21"/>
  <c r="AM258" i="21"/>
  <c r="AM259" i="21"/>
  <c r="AM260" i="21"/>
  <c r="AM261" i="21"/>
  <c r="AM262" i="21"/>
  <c r="AM263" i="21"/>
  <c r="AM264" i="21"/>
  <c r="AM265" i="21"/>
  <c r="AM266" i="21"/>
  <c r="AM267" i="21"/>
  <c r="AM268" i="21"/>
  <c r="AM269" i="21"/>
  <c r="AM270" i="21"/>
  <c r="AM271" i="21"/>
  <c r="AM272" i="21"/>
  <c r="AM273" i="21"/>
  <c r="AM274" i="21"/>
  <c r="AM275" i="21"/>
  <c r="AM276" i="21"/>
  <c r="AM277" i="21"/>
  <c r="AM278" i="21"/>
  <c r="AM279" i="21"/>
  <c r="AM280" i="21"/>
  <c r="AM281" i="21"/>
  <c r="AM282" i="21"/>
  <c r="AM283" i="21"/>
  <c r="AM284" i="21"/>
  <c r="AM285" i="21"/>
  <c r="AM286" i="21"/>
  <c r="AM287" i="21"/>
  <c r="AM288" i="21"/>
  <c r="AM289" i="21"/>
  <c r="AM290" i="21"/>
  <c r="AM291" i="21"/>
  <c r="AM292" i="21"/>
  <c r="AM293" i="21"/>
  <c r="AM294" i="21"/>
  <c r="AM295" i="21"/>
  <c r="AM296" i="21"/>
  <c r="AM297" i="21"/>
  <c r="AM298" i="21"/>
  <c r="AM299" i="21"/>
  <c r="AM300" i="21"/>
  <c r="AM301" i="21"/>
  <c r="AM302" i="21"/>
  <c r="AM303" i="21"/>
  <c r="AM304" i="21"/>
  <c r="AM305" i="21"/>
  <c r="AM306" i="21"/>
  <c r="AM307" i="21"/>
  <c r="AM308" i="21"/>
  <c r="AM309" i="21"/>
  <c r="AM310" i="21"/>
  <c r="AM311" i="21"/>
  <c r="AM312" i="21"/>
  <c r="AM313" i="21"/>
  <c r="AM314" i="21"/>
  <c r="AM315" i="21"/>
  <c r="AM316" i="21"/>
  <c r="AM317" i="21"/>
  <c r="AM318" i="21"/>
  <c r="AM319" i="21"/>
  <c r="AM320" i="21"/>
  <c r="AM321" i="21"/>
  <c r="AM322" i="21"/>
  <c r="AM323" i="21"/>
  <c r="AM324" i="21"/>
  <c r="AM325" i="21"/>
  <c r="AM326" i="21"/>
  <c r="AM327" i="21"/>
  <c r="AM328" i="21"/>
  <c r="AM329" i="21"/>
  <c r="AM330" i="21"/>
  <c r="AM331" i="21"/>
  <c r="AM332" i="21"/>
  <c r="AM333" i="21"/>
  <c r="AM334" i="21"/>
  <c r="AM335" i="21"/>
  <c r="AM336" i="21"/>
  <c r="AM337" i="21"/>
  <c r="AM338" i="21"/>
  <c r="AM339" i="21"/>
  <c r="AM340" i="21"/>
  <c r="AM341" i="21"/>
  <c r="AM342" i="21"/>
  <c r="AM343" i="21"/>
  <c r="AM344" i="21"/>
  <c r="AM345" i="21"/>
  <c r="AM346" i="21"/>
  <c r="AM347" i="21"/>
  <c r="AM348" i="21"/>
  <c r="AM349" i="21"/>
  <c r="AM350" i="21"/>
  <c r="AM351" i="21"/>
  <c r="AM352" i="21"/>
  <c r="AM353" i="21"/>
  <c r="AM354" i="21"/>
  <c r="AM355" i="21"/>
  <c r="AM356" i="21"/>
  <c r="AM357" i="21"/>
  <c r="AM358" i="21"/>
  <c r="AM359" i="21"/>
  <c r="AM360" i="21"/>
  <c r="AM361" i="21"/>
  <c r="AM362" i="21"/>
  <c r="AM363" i="21"/>
  <c r="AM364" i="21"/>
  <c r="AM365" i="21"/>
  <c r="AM366" i="21"/>
  <c r="AM367" i="21"/>
  <c r="AM368" i="21"/>
  <c r="AM369" i="21"/>
  <c r="AM370" i="21"/>
  <c r="AM371" i="21"/>
  <c r="AM372" i="21"/>
  <c r="AM373" i="21"/>
  <c r="AM374" i="21"/>
  <c r="AM375" i="21"/>
  <c r="AM376" i="21"/>
  <c r="AM377" i="21"/>
  <c r="AM378" i="21"/>
  <c r="AM379" i="21"/>
  <c r="AM380" i="21"/>
  <c r="AM381" i="21"/>
  <c r="AM382" i="21"/>
  <c r="AM383" i="21"/>
  <c r="AM384" i="21"/>
  <c r="AM385" i="21"/>
  <c r="AM386" i="21"/>
  <c r="AM387" i="21"/>
  <c r="AM388" i="21"/>
  <c r="AM389" i="21"/>
  <c r="AM390" i="21"/>
  <c r="AM391" i="21"/>
  <c r="AM392" i="21"/>
  <c r="AM393" i="21"/>
  <c r="AM394" i="21"/>
  <c r="AM395" i="21"/>
  <c r="AM396" i="21"/>
  <c r="AM397" i="21"/>
  <c r="AM398" i="21"/>
  <c r="AM399" i="21"/>
  <c r="AM400" i="21"/>
  <c r="AM401" i="21"/>
  <c r="AM402" i="21"/>
  <c r="AM403" i="21"/>
  <c r="AM404" i="21"/>
  <c r="AM405" i="21"/>
  <c r="AM406" i="21"/>
  <c r="AM407" i="21"/>
  <c r="AM408" i="21"/>
  <c r="AM409" i="21"/>
  <c r="AM410" i="21"/>
  <c r="AM411" i="21"/>
  <c r="AM412" i="21"/>
  <c r="AM413" i="21"/>
  <c r="AM414" i="21"/>
  <c r="AM415" i="21"/>
  <c r="AM416" i="21"/>
  <c r="AM417" i="21"/>
  <c r="AM418" i="21"/>
  <c r="AM419" i="21"/>
  <c r="AM420" i="21"/>
  <c r="AM421" i="21"/>
  <c r="AM422" i="21"/>
  <c r="AM423" i="21"/>
  <c r="AM424" i="21"/>
  <c r="AM425" i="21"/>
  <c r="AM426" i="21"/>
  <c r="AM427" i="21"/>
  <c r="AM428" i="21"/>
  <c r="AM429" i="21"/>
  <c r="AM430" i="21"/>
  <c r="AM431" i="21"/>
  <c r="AM432" i="21"/>
  <c r="AM433" i="21"/>
  <c r="AM434" i="21"/>
  <c r="AM435" i="21"/>
  <c r="AM436" i="21"/>
  <c r="AM437" i="21"/>
  <c r="AM438" i="21"/>
  <c r="AM439" i="21"/>
  <c r="AM440" i="21"/>
  <c r="AM441" i="21"/>
  <c r="AM442" i="21"/>
  <c r="AM443" i="21"/>
  <c r="AM444" i="21"/>
  <c r="AM445" i="21"/>
  <c r="AM446" i="21"/>
  <c r="AM447" i="21"/>
  <c r="AM448" i="21"/>
  <c r="AM449" i="21"/>
  <c r="AM450" i="21"/>
  <c r="AM451" i="21"/>
  <c r="AM452" i="21"/>
  <c r="AM453" i="21"/>
  <c r="AM454" i="21"/>
  <c r="AM455" i="21"/>
  <c r="AM456" i="21"/>
  <c r="AM457" i="21"/>
  <c r="AM458" i="21"/>
  <c r="AM459" i="21"/>
  <c r="AM460" i="21"/>
  <c r="AM461" i="21"/>
  <c r="AM462" i="21"/>
  <c r="AM463" i="21"/>
  <c r="AM464" i="21"/>
  <c r="AM465" i="21"/>
  <c r="AM466" i="21"/>
  <c r="AM467" i="21"/>
  <c r="AM468" i="21"/>
  <c r="AM469" i="21"/>
  <c r="AM470" i="21"/>
  <c r="AM471" i="21"/>
  <c r="AM472" i="21"/>
  <c r="AM473" i="21"/>
  <c r="AM474" i="21"/>
  <c r="AM475" i="21"/>
  <c r="AM476" i="21"/>
  <c r="AM477" i="21"/>
  <c r="AM478" i="21"/>
  <c r="AM479" i="21"/>
  <c r="AM480" i="21"/>
  <c r="AM481" i="21"/>
  <c r="AM482" i="21"/>
  <c r="AM483" i="21"/>
  <c r="AM484" i="21"/>
  <c r="AM485" i="21"/>
  <c r="AM486" i="21"/>
  <c r="AM487" i="21"/>
  <c r="AM488" i="21"/>
  <c r="AM489" i="21"/>
  <c r="AM490" i="21"/>
  <c r="AM491" i="21"/>
  <c r="AM492" i="21"/>
  <c r="AM493" i="21"/>
  <c r="AM494" i="21"/>
  <c r="AM495" i="21"/>
  <c r="AM496" i="21"/>
  <c r="AM497" i="21"/>
  <c r="AM498" i="21"/>
  <c r="AM499" i="21"/>
  <c r="AM500" i="21"/>
  <c r="AM501" i="21"/>
  <c r="AM502" i="21"/>
  <c r="AM503" i="21"/>
  <c r="AM504" i="21"/>
  <c r="AM505" i="21"/>
  <c r="AM506" i="21"/>
  <c r="AM507" i="21"/>
  <c r="AM508" i="21"/>
  <c r="AM509" i="21"/>
  <c r="AM510" i="21"/>
  <c r="AM511" i="21"/>
  <c r="AM512" i="21"/>
  <c r="AM513" i="21"/>
  <c r="AM514" i="21"/>
  <c r="AM515" i="21"/>
  <c r="AM516" i="21"/>
  <c r="AM517" i="21"/>
  <c r="AM518" i="21"/>
  <c r="AM519" i="21"/>
  <c r="AM520" i="21"/>
  <c r="AM521" i="21"/>
  <c r="AM522" i="21"/>
  <c r="AM523" i="21"/>
  <c r="AM524" i="21"/>
  <c r="AM525" i="21"/>
  <c r="AM526" i="21"/>
  <c r="AM527" i="21"/>
  <c r="AM528" i="21"/>
  <c r="AM529" i="21"/>
  <c r="AM530" i="21"/>
  <c r="AM531" i="21"/>
  <c r="AM532" i="21"/>
  <c r="AM533" i="21"/>
  <c r="AM534" i="21"/>
  <c r="AM535" i="21"/>
  <c r="AM536" i="21"/>
  <c r="AM537" i="21"/>
  <c r="AM538" i="21"/>
  <c r="AM539" i="21"/>
  <c r="AM540" i="21"/>
  <c r="AM541" i="21"/>
  <c r="AM542" i="21"/>
  <c r="AM543" i="21"/>
  <c r="AM544" i="21"/>
  <c r="AM545" i="21"/>
  <c r="AM546" i="21"/>
  <c r="AM547" i="21"/>
  <c r="AM548" i="21"/>
  <c r="AM549" i="21"/>
  <c r="AM550" i="21"/>
  <c r="AM551" i="21"/>
  <c r="AM552" i="21"/>
  <c r="AM553" i="21"/>
  <c r="AM554" i="21"/>
  <c r="AM555" i="21"/>
  <c r="AM556" i="21"/>
  <c r="AM557" i="21"/>
  <c r="AM558" i="21"/>
  <c r="AM559" i="21"/>
  <c r="AM560" i="21"/>
  <c r="AM561" i="21"/>
  <c r="AM562" i="21"/>
  <c r="AM563" i="21"/>
  <c r="AM564" i="21"/>
  <c r="AM565" i="21"/>
  <c r="AM566" i="21"/>
  <c r="AM567" i="21"/>
  <c r="AM568" i="21"/>
  <c r="AM569" i="21"/>
  <c r="AM570" i="21"/>
  <c r="AM571" i="21"/>
  <c r="AM572" i="21"/>
  <c r="AM573" i="21"/>
  <c r="AM574" i="21"/>
  <c r="AM575" i="21"/>
  <c r="AM576" i="21"/>
  <c r="AM577" i="21"/>
  <c r="AM578" i="21"/>
  <c r="AM579" i="21"/>
  <c r="AM580" i="21"/>
  <c r="AM581" i="21"/>
  <c r="AM582" i="21"/>
  <c r="AM583" i="21"/>
  <c r="AM584" i="21"/>
  <c r="AM585" i="21"/>
  <c r="AM586" i="21"/>
  <c r="AM587" i="21"/>
  <c r="AM588" i="21"/>
  <c r="AM589" i="21"/>
  <c r="AM590" i="21"/>
  <c r="AM591" i="21"/>
  <c r="AM592" i="21"/>
  <c r="AM593" i="21"/>
  <c r="AM594" i="21"/>
  <c r="AM595" i="21"/>
  <c r="AM596" i="21"/>
  <c r="AM597" i="21"/>
  <c r="AM598" i="21"/>
  <c r="AM599" i="21"/>
  <c r="AM600" i="21"/>
  <c r="AM601" i="21"/>
  <c r="AM602" i="21"/>
  <c r="AM603" i="21"/>
  <c r="AM604" i="21"/>
  <c r="AM605" i="21"/>
  <c r="AM606" i="21"/>
  <c r="AM607" i="21"/>
  <c r="AM608" i="21"/>
  <c r="AM609" i="21"/>
  <c r="AM610" i="21"/>
  <c r="AM611" i="21"/>
  <c r="AM612" i="21"/>
  <c r="AM613" i="21"/>
  <c r="AM614" i="21"/>
  <c r="AM615" i="21"/>
  <c r="AM616" i="21"/>
  <c r="AM617" i="21"/>
  <c r="AM618" i="21"/>
  <c r="AM619" i="21"/>
  <c r="AM620" i="21"/>
  <c r="AM621" i="21"/>
  <c r="AM622" i="21"/>
  <c r="AM623" i="21"/>
  <c r="AM624" i="21"/>
  <c r="AM625" i="21"/>
  <c r="AM626" i="21"/>
  <c r="AM627" i="21"/>
  <c r="AM628" i="21"/>
  <c r="AM629" i="21"/>
  <c r="AM630" i="21"/>
  <c r="AM631" i="21"/>
  <c r="AM632" i="21"/>
  <c r="AM633" i="21"/>
  <c r="AM634" i="21"/>
  <c r="AM635" i="21"/>
  <c r="AM636" i="21"/>
  <c r="AM637" i="21"/>
  <c r="AM638" i="21"/>
  <c r="AM639" i="21"/>
  <c r="AM640" i="21"/>
  <c r="AM641" i="21"/>
  <c r="AM642" i="21"/>
  <c r="AM643" i="21"/>
  <c r="AM644" i="21"/>
  <c r="AM645" i="21"/>
  <c r="AM646" i="21"/>
  <c r="AM647" i="21"/>
  <c r="AM648" i="21"/>
  <c r="AM649" i="21"/>
  <c r="AM650" i="21"/>
  <c r="AM651" i="21"/>
  <c r="AM652" i="21"/>
  <c r="AM653" i="21"/>
  <c r="AM654" i="21"/>
  <c r="AM655" i="21"/>
  <c r="AM656" i="21"/>
  <c r="AM657" i="21"/>
  <c r="AM658" i="21"/>
  <c r="AM659" i="21"/>
  <c r="AM660" i="21"/>
  <c r="AM661" i="21"/>
  <c r="AM662" i="21"/>
  <c r="AM663" i="21"/>
  <c r="AM664" i="21"/>
  <c r="AM665" i="21"/>
  <c r="AM666" i="21"/>
  <c r="AM667" i="21"/>
  <c r="AM668" i="21"/>
  <c r="AM669" i="21"/>
  <c r="AM670" i="21"/>
  <c r="AM671" i="21"/>
  <c r="AM672" i="21"/>
  <c r="AM673" i="21"/>
  <c r="AM674" i="21"/>
  <c r="AM675" i="21"/>
  <c r="AM676" i="21"/>
  <c r="AM677" i="21"/>
  <c r="AM678" i="21"/>
  <c r="AM679" i="21"/>
  <c r="AM680" i="21"/>
  <c r="AM681" i="21"/>
  <c r="AM682" i="21"/>
  <c r="AM683" i="21"/>
  <c r="AM684" i="21"/>
  <c r="AM685" i="21"/>
  <c r="AM686" i="21"/>
  <c r="AM687" i="21"/>
  <c r="AM688" i="21"/>
  <c r="AM689" i="21"/>
  <c r="AM690" i="21"/>
  <c r="AM691" i="21"/>
  <c r="AM692" i="21"/>
  <c r="AM693" i="21"/>
  <c r="AM694" i="21"/>
  <c r="AM695" i="21"/>
  <c r="AM696" i="21"/>
  <c r="AM697" i="21"/>
  <c r="AM698" i="21"/>
  <c r="AM699" i="21"/>
  <c r="AM700" i="21"/>
  <c r="AM701" i="21"/>
  <c r="AM702" i="21"/>
  <c r="AM703" i="21"/>
  <c r="AM704" i="21"/>
  <c r="AM705" i="21"/>
  <c r="AM706" i="21"/>
  <c r="AM707" i="21"/>
  <c r="AM708" i="21"/>
  <c r="AM709" i="21"/>
  <c r="AM710" i="21"/>
  <c r="AM711" i="21"/>
  <c r="AM712" i="21"/>
  <c r="AM713" i="21"/>
  <c r="AM714" i="21"/>
  <c r="AM715" i="21"/>
  <c r="AM716" i="21"/>
  <c r="AM717" i="21"/>
  <c r="AM718" i="21"/>
  <c r="AM719" i="21"/>
  <c r="AM720" i="21"/>
  <c r="AM721" i="21"/>
  <c r="AM722" i="21"/>
  <c r="AM723" i="21"/>
  <c r="AM724" i="21"/>
  <c r="AM725" i="21"/>
  <c r="AM726" i="21"/>
  <c r="AM727" i="21"/>
  <c r="AM728" i="21"/>
  <c r="AM729" i="21"/>
  <c r="AM730" i="21"/>
  <c r="AM731" i="21"/>
  <c r="AM732" i="21"/>
  <c r="AM733" i="21"/>
  <c r="AM734" i="21"/>
  <c r="AM735" i="21"/>
  <c r="AM736" i="21"/>
  <c r="AM737" i="21"/>
  <c r="AM738" i="21"/>
  <c r="AM739" i="21"/>
  <c r="AM740" i="21"/>
  <c r="AM741" i="21"/>
  <c r="AM742" i="21"/>
  <c r="AM743" i="21"/>
  <c r="AM744" i="21"/>
  <c r="AM745" i="21"/>
  <c r="AM746" i="21"/>
  <c r="AM747" i="21"/>
  <c r="AM748" i="21"/>
  <c r="AM749" i="21"/>
  <c r="AM750" i="21"/>
  <c r="AM751" i="21"/>
  <c r="AM752" i="21"/>
  <c r="AM753" i="21"/>
  <c r="AM754" i="21"/>
  <c r="AM755" i="21"/>
  <c r="AM756" i="21"/>
  <c r="AM757" i="21"/>
  <c r="AM758" i="21"/>
  <c r="AM759" i="21"/>
  <c r="AM760" i="21"/>
  <c r="AM761" i="21"/>
  <c r="AM762" i="21"/>
  <c r="AM763" i="21"/>
  <c r="AM764" i="21"/>
  <c r="AM765" i="21"/>
  <c r="AM766" i="21"/>
  <c r="AM767" i="21"/>
  <c r="AM768" i="21"/>
  <c r="AM769" i="21"/>
  <c r="AM770" i="21"/>
  <c r="AM771" i="21"/>
  <c r="AM772" i="21"/>
  <c r="AM773" i="21"/>
  <c r="AM774" i="21"/>
  <c r="AM775" i="21"/>
  <c r="AM776" i="21"/>
  <c r="AM777" i="21"/>
  <c r="AM778" i="21"/>
  <c r="AM779" i="21"/>
  <c r="AM780" i="21"/>
  <c r="AM781" i="21"/>
  <c r="AM782" i="21"/>
  <c r="AM783" i="21"/>
  <c r="AM784" i="21"/>
  <c r="AM785" i="21"/>
  <c r="AM786" i="21"/>
  <c r="AM787" i="21"/>
  <c r="AM788" i="21"/>
  <c r="AM789" i="21"/>
  <c r="AM790" i="21"/>
  <c r="AM791" i="21"/>
  <c r="AM792" i="21"/>
  <c r="AM793" i="21"/>
  <c r="AM794" i="21"/>
  <c r="AM795" i="21"/>
  <c r="AM796" i="21"/>
  <c r="AM797" i="21"/>
  <c r="AM798" i="21"/>
  <c r="AM799" i="21"/>
  <c r="AM800" i="21"/>
  <c r="AM801" i="21"/>
  <c r="AM802" i="21"/>
  <c r="AM803" i="21"/>
  <c r="AM804" i="21"/>
  <c r="AM805" i="21"/>
  <c r="AM806" i="21"/>
  <c r="AM807" i="21"/>
  <c r="AM808" i="21"/>
  <c r="AM809" i="21"/>
  <c r="AM810" i="21"/>
  <c r="AM811" i="21"/>
  <c r="AM812" i="21"/>
  <c r="AM813" i="21"/>
  <c r="AM814" i="21"/>
  <c r="AM815" i="21"/>
  <c r="AM816" i="21"/>
  <c r="AM817" i="21"/>
  <c r="AM818" i="21"/>
  <c r="AM819" i="21"/>
  <c r="AM820" i="21"/>
  <c r="AM821" i="21"/>
  <c r="AM822" i="21"/>
  <c r="AM823" i="21"/>
  <c r="AM824" i="21"/>
  <c r="AM825" i="21"/>
  <c r="AM826" i="21"/>
  <c r="AM827" i="21"/>
  <c r="AM828" i="21"/>
  <c r="AM829" i="21"/>
  <c r="AM830" i="21"/>
  <c r="AM831" i="21"/>
  <c r="AM832" i="21"/>
  <c r="AM833" i="21"/>
  <c r="AM834" i="21"/>
  <c r="AM835" i="21"/>
  <c r="AM836" i="21"/>
  <c r="AM837" i="21"/>
  <c r="AM838" i="21"/>
  <c r="AM839" i="21"/>
  <c r="AM840" i="21"/>
  <c r="AM841" i="21"/>
  <c r="AM842" i="21"/>
  <c r="AM843" i="21"/>
  <c r="AM844" i="21"/>
  <c r="AM845" i="21"/>
  <c r="AM846" i="21"/>
  <c r="AM847" i="21"/>
  <c r="AM848" i="21"/>
  <c r="AM849" i="21"/>
  <c r="AM850" i="21"/>
  <c r="AM851" i="21"/>
  <c r="AM852" i="21"/>
  <c r="AM853" i="21"/>
  <c r="AM854" i="21"/>
  <c r="AM855" i="21"/>
  <c r="AM856" i="21"/>
  <c r="AM857" i="21"/>
  <c r="AM858" i="21"/>
  <c r="AM859" i="21"/>
  <c r="AM860" i="21"/>
  <c r="AM861" i="21"/>
  <c r="AM862" i="21"/>
  <c r="AM863" i="21"/>
  <c r="AM864" i="21"/>
  <c r="AM865" i="21"/>
  <c r="AM866" i="21"/>
  <c r="AM867" i="21"/>
  <c r="AM868" i="21"/>
  <c r="AM869" i="21"/>
  <c r="AM870" i="21"/>
  <c r="AM871" i="21"/>
  <c r="AM872" i="21"/>
  <c r="AM873" i="21"/>
  <c r="AM874" i="21"/>
  <c r="AM875" i="21"/>
  <c r="AM876" i="21"/>
  <c r="AM877" i="21"/>
  <c r="AM878" i="21"/>
  <c r="AM879" i="21"/>
  <c r="AM880" i="21"/>
  <c r="AM881" i="21"/>
  <c r="AM882" i="21"/>
  <c r="AM883" i="21"/>
  <c r="AM884" i="21"/>
  <c r="AM885" i="21"/>
  <c r="AM886" i="21"/>
  <c r="AM887" i="21"/>
  <c r="AM888" i="21"/>
  <c r="AM889" i="21"/>
  <c r="AM890" i="21"/>
  <c r="AM891" i="21"/>
  <c r="AM892" i="21"/>
  <c r="AM893" i="21"/>
  <c r="AM894" i="21"/>
  <c r="AM895" i="21"/>
  <c r="AM896" i="21"/>
  <c r="AM897" i="21"/>
  <c r="AM898" i="21"/>
  <c r="AM899" i="21"/>
  <c r="AM900" i="21"/>
  <c r="AM901" i="21"/>
  <c r="AM902" i="21"/>
  <c r="AM903" i="21"/>
  <c r="AM904" i="21"/>
  <c r="AM905" i="21"/>
  <c r="AM906" i="21"/>
  <c r="AM907" i="21"/>
  <c r="AM908" i="21"/>
  <c r="AM909" i="21"/>
  <c r="AM910" i="21"/>
  <c r="AM911" i="21"/>
  <c r="AM912" i="21"/>
  <c r="AM913" i="21"/>
  <c r="AM914" i="21"/>
  <c r="AM915" i="21"/>
  <c r="AM916" i="21"/>
  <c r="AM917" i="21"/>
  <c r="AM918" i="21"/>
  <c r="AM919" i="21"/>
  <c r="AM920" i="21"/>
  <c r="AM921" i="21"/>
  <c r="AM922" i="21"/>
  <c r="AM923" i="21"/>
  <c r="AM924" i="21"/>
  <c r="AM925" i="21"/>
  <c r="AM926" i="21"/>
  <c r="AM927" i="21"/>
  <c r="AM928" i="21"/>
  <c r="AM929" i="21"/>
  <c r="AM930" i="21"/>
  <c r="AM931" i="21"/>
  <c r="AM932" i="21"/>
  <c r="AM933" i="21"/>
  <c r="AM934" i="21"/>
  <c r="AM935" i="21"/>
  <c r="AM936" i="21"/>
  <c r="AM937" i="21"/>
  <c r="AM938" i="21"/>
  <c r="AM939" i="21"/>
  <c r="AM940" i="21"/>
  <c r="AM941" i="21"/>
  <c r="AM942" i="21"/>
  <c r="AM943" i="21"/>
  <c r="AM944" i="21"/>
  <c r="AM945" i="21"/>
  <c r="AM946" i="21"/>
  <c r="AM947" i="21"/>
  <c r="AM948" i="21"/>
  <c r="AM949" i="21"/>
  <c r="AM950" i="21"/>
  <c r="AM951" i="21"/>
  <c r="AM952" i="21"/>
  <c r="AM953" i="21"/>
  <c r="AM954" i="21"/>
  <c r="AM955" i="21"/>
  <c r="AM956" i="21"/>
  <c r="AM957" i="21"/>
  <c r="AM958" i="21"/>
  <c r="AM959" i="21"/>
  <c r="AM960" i="21"/>
  <c r="AM961" i="21"/>
  <c r="AM962" i="21"/>
  <c r="AM963" i="21"/>
  <c r="AM964" i="21"/>
  <c r="AM965" i="21"/>
  <c r="AM966" i="21"/>
  <c r="AM967" i="21"/>
  <c r="AM968" i="21"/>
  <c r="AM969" i="21"/>
  <c r="AM970" i="21"/>
  <c r="AM971" i="21"/>
  <c r="AM972" i="21"/>
  <c r="AM973" i="21"/>
  <c r="AM974" i="21"/>
  <c r="AM975" i="21"/>
  <c r="AM976" i="21"/>
  <c r="AM977" i="21"/>
  <c r="AM978" i="21"/>
  <c r="AM979" i="21"/>
  <c r="AM980" i="21"/>
  <c r="AM981" i="21"/>
  <c r="AM982" i="21"/>
  <c r="AM983" i="21"/>
  <c r="AM984" i="21"/>
  <c r="AM985" i="21"/>
  <c r="AM986" i="21"/>
  <c r="AL2" i="21"/>
  <c r="AL3" i="21"/>
  <c r="AL4" i="21"/>
  <c r="AL5" i="21"/>
  <c r="AL6" i="21"/>
  <c r="AL7" i="21"/>
  <c r="AL8" i="21"/>
  <c r="AL9" i="21"/>
  <c r="AL10" i="21"/>
  <c r="AL11" i="21"/>
  <c r="AL12" i="21"/>
  <c r="AL13" i="21"/>
  <c r="AL14" i="21"/>
  <c r="AL15" i="21"/>
  <c r="AL16" i="21"/>
  <c r="AL17" i="21"/>
  <c r="AL18" i="21"/>
  <c r="AL19" i="21"/>
  <c r="AL20" i="21"/>
  <c r="AL21" i="21"/>
  <c r="AL22" i="21"/>
  <c r="AL23" i="21"/>
  <c r="AL24" i="21"/>
  <c r="AL25" i="21"/>
  <c r="AL26" i="21"/>
  <c r="AL27" i="21"/>
  <c r="AL28" i="21"/>
  <c r="AL29" i="21"/>
  <c r="AL30" i="21"/>
  <c r="AL31" i="21"/>
  <c r="AL32" i="21"/>
  <c r="AL33" i="21"/>
  <c r="AL34" i="21"/>
  <c r="AL35" i="21"/>
  <c r="AL36" i="21"/>
  <c r="AL37" i="21"/>
  <c r="AL38" i="21"/>
  <c r="AL39" i="21"/>
  <c r="AL40" i="21"/>
  <c r="AL41" i="21"/>
  <c r="AL42" i="21"/>
  <c r="AL43" i="21"/>
  <c r="AL44" i="21"/>
  <c r="AL45" i="21"/>
  <c r="AL46" i="21"/>
  <c r="AL47" i="21"/>
  <c r="AL48" i="21"/>
  <c r="AL49" i="21"/>
  <c r="AL50" i="21"/>
  <c r="AL51" i="21"/>
  <c r="AL52" i="21"/>
  <c r="AL53" i="21"/>
  <c r="AL54" i="21"/>
  <c r="AL55" i="21"/>
  <c r="AL56" i="21"/>
  <c r="AL57" i="21"/>
  <c r="AL58" i="21"/>
  <c r="AL59" i="21"/>
  <c r="AL60" i="21"/>
  <c r="AL61" i="21"/>
  <c r="AL62" i="21"/>
  <c r="AL63" i="21"/>
  <c r="AL64" i="21"/>
  <c r="AL65" i="21"/>
  <c r="AL66" i="21"/>
  <c r="AL67" i="21"/>
  <c r="AL68" i="21"/>
  <c r="AL69" i="21"/>
  <c r="AL70" i="21"/>
  <c r="AL71" i="21"/>
  <c r="AL72" i="21"/>
  <c r="AL73" i="21"/>
  <c r="AL74" i="21"/>
  <c r="AL75" i="21"/>
  <c r="AL76" i="21"/>
  <c r="AL77" i="21"/>
  <c r="AL78" i="21"/>
  <c r="AL79" i="21"/>
  <c r="AL80" i="21"/>
  <c r="AL81" i="21"/>
  <c r="AL82" i="21"/>
  <c r="AL83" i="21"/>
  <c r="AL84" i="21"/>
  <c r="AL85" i="21"/>
  <c r="AL86" i="21"/>
  <c r="AL87" i="21"/>
  <c r="AL88" i="21"/>
  <c r="AL89" i="21"/>
  <c r="AL90" i="21"/>
  <c r="AL91" i="21"/>
  <c r="AL92" i="21"/>
  <c r="AL93" i="21"/>
  <c r="AL94" i="21"/>
  <c r="AL95" i="21"/>
  <c r="AL96" i="21"/>
  <c r="AL97" i="21"/>
  <c r="AL98" i="21"/>
  <c r="AL99" i="21"/>
  <c r="AL100" i="21"/>
  <c r="AL101" i="21"/>
  <c r="AL102" i="21"/>
  <c r="AL103" i="21"/>
  <c r="AL104" i="21"/>
  <c r="AL105" i="21"/>
  <c r="AL106" i="21"/>
  <c r="AL107" i="21"/>
  <c r="AL108" i="21"/>
  <c r="AL109" i="21"/>
  <c r="AL110" i="21"/>
  <c r="AL111" i="21"/>
  <c r="AL112" i="21"/>
  <c r="AL113" i="21"/>
  <c r="AL114" i="21"/>
  <c r="AL115" i="21"/>
  <c r="AL116" i="21"/>
  <c r="AL117" i="21"/>
  <c r="AL118" i="21"/>
  <c r="AL119" i="21"/>
  <c r="AL120" i="21"/>
  <c r="AL121" i="21"/>
  <c r="AL122" i="21"/>
  <c r="AL123" i="21"/>
  <c r="AL124" i="21"/>
  <c r="AL125" i="21"/>
  <c r="AL126" i="21"/>
  <c r="AL127" i="21"/>
  <c r="AL128" i="21"/>
  <c r="AL129" i="21"/>
  <c r="AL130" i="21"/>
  <c r="AL131" i="21"/>
  <c r="AL132" i="21"/>
  <c r="AL133" i="21"/>
  <c r="AL134" i="21"/>
  <c r="AL135" i="21"/>
  <c r="AL136" i="21"/>
  <c r="AL137" i="21"/>
  <c r="AL138" i="21"/>
  <c r="AL139" i="21"/>
  <c r="AL140" i="21"/>
  <c r="AL141" i="21"/>
  <c r="AL142" i="21"/>
  <c r="AL143" i="21"/>
  <c r="AL144" i="21"/>
  <c r="AL145" i="21"/>
  <c r="AL146" i="21"/>
  <c r="AL147" i="21"/>
  <c r="AL148" i="21"/>
  <c r="AL149" i="21"/>
  <c r="AL150" i="21"/>
  <c r="AL151" i="21"/>
  <c r="AL152" i="21"/>
  <c r="AL153" i="21"/>
  <c r="AL154" i="21"/>
  <c r="AL155" i="21"/>
  <c r="AL156" i="21"/>
  <c r="AL157" i="21"/>
  <c r="AL158" i="21"/>
  <c r="AL159" i="21"/>
  <c r="AL160" i="21"/>
  <c r="AL161" i="21"/>
  <c r="AL162" i="21"/>
  <c r="AL163" i="21"/>
  <c r="AL164" i="21"/>
  <c r="AL165" i="21"/>
  <c r="AL166" i="21"/>
  <c r="AL167" i="21"/>
  <c r="AL168" i="21"/>
  <c r="AL169" i="21"/>
  <c r="AL170" i="21"/>
  <c r="AL171" i="21"/>
  <c r="AL172" i="21"/>
  <c r="AL173" i="21"/>
  <c r="AL174" i="21"/>
  <c r="AL175" i="21"/>
  <c r="AL176" i="21"/>
  <c r="AL177" i="21"/>
  <c r="AL178" i="21"/>
  <c r="AL179" i="21"/>
  <c r="AL180" i="21"/>
  <c r="AL181" i="21"/>
  <c r="AL182" i="21"/>
  <c r="AL183" i="21"/>
  <c r="AL184" i="21"/>
  <c r="AL185" i="21"/>
  <c r="AL186" i="21"/>
  <c r="AL187" i="21"/>
  <c r="AL188" i="21"/>
  <c r="AL189" i="21"/>
  <c r="AL190" i="21"/>
  <c r="AL191" i="21"/>
  <c r="AL192" i="21"/>
  <c r="AL193" i="21"/>
  <c r="AL194" i="21"/>
  <c r="AL195" i="21"/>
  <c r="AL196" i="21"/>
  <c r="AL197" i="21"/>
  <c r="AL198" i="21"/>
  <c r="AL199" i="21"/>
  <c r="AL200" i="21"/>
  <c r="AL201" i="21"/>
  <c r="AL202" i="21"/>
  <c r="AL203" i="21"/>
  <c r="AL204" i="21"/>
  <c r="AL205" i="21"/>
  <c r="AL206" i="21"/>
  <c r="AL207" i="21"/>
  <c r="AL208" i="21"/>
  <c r="AL209" i="21"/>
  <c r="AL210" i="21"/>
  <c r="AL211" i="21"/>
  <c r="AL212" i="21"/>
  <c r="AL213" i="21"/>
  <c r="AL214" i="21"/>
  <c r="AL215" i="21"/>
  <c r="AL216" i="21"/>
  <c r="AL217" i="21"/>
  <c r="AL218" i="21"/>
  <c r="AL219" i="21"/>
  <c r="AL220" i="21"/>
  <c r="AL221" i="21"/>
  <c r="AL222" i="21"/>
  <c r="AL223" i="21"/>
  <c r="AL224" i="21"/>
  <c r="AL225" i="21"/>
  <c r="AL226" i="21"/>
  <c r="AL227" i="21"/>
  <c r="AL228" i="21"/>
  <c r="AL229" i="21"/>
  <c r="AL230" i="21"/>
  <c r="AL231" i="21"/>
  <c r="AL232" i="21"/>
  <c r="AL233" i="21"/>
  <c r="AL234" i="21"/>
  <c r="AL235" i="21"/>
  <c r="AL236" i="21"/>
  <c r="AL237" i="21"/>
  <c r="AL238" i="21"/>
  <c r="AL239" i="21"/>
  <c r="AL240" i="21"/>
  <c r="AL241" i="21"/>
  <c r="AL242" i="21"/>
  <c r="AL243" i="21"/>
  <c r="AL244" i="21"/>
  <c r="AL245" i="21"/>
  <c r="AL246" i="21"/>
  <c r="AL247" i="21"/>
  <c r="AL248" i="21"/>
  <c r="AL249" i="21"/>
  <c r="AL250" i="21"/>
  <c r="AL251" i="21"/>
  <c r="AL252" i="21"/>
  <c r="AL253" i="21"/>
  <c r="AL254" i="21"/>
  <c r="AL255" i="21"/>
  <c r="AL256" i="21"/>
  <c r="AL257" i="21"/>
  <c r="AL258" i="21"/>
  <c r="AL259" i="21"/>
  <c r="AL260" i="21"/>
  <c r="AL261" i="21"/>
  <c r="AL262" i="21"/>
  <c r="AL263" i="21"/>
  <c r="AL264" i="21"/>
  <c r="AL265" i="21"/>
  <c r="AL266" i="21"/>
  <c r="AL267" i="21"/>
  <c r="AL268" i="21"/>
  <c r="AL269" i="21"/>
  <c r="AL270" i="21"/>
  <c r="AL271" i="21"/>
  <c r="AL272" i="21"/>
  <c r="AL273" i="21"/>
  <c r="AL274" i="21"/>
  <c r="AL275" i="21"/>
  <c r="AL276" i="21"/>
  <c r="AL277" i="21"/>
  <c r="AL278" i="21"/>
  <c r="AL279" i="21"/>
  <c r="AL280" i="21"/>
  <c r="AL281" i="21"/>
  <c r="AL282" i="21"/>
  <c r="AL283" i="21"/>
  <c r="AL284" i="21"/>
  <c r="AL285" i="21"/>
  <c r="AL286" i="21"/>
  <c r="AL287" i="21"/>
  <c r="AL288" i="21"/>
  <c r="AL289" i="21"/>
  <c r="AL290" i="21"/>
  <c r="AL291" i="21"/>
  <c r="AL292" i="21"/>
  <c r="AL293" i="21"/>
  <c r="AL294" i="21"/>
  <c r="AL295" i="21"/>
  <c r="AL296" i="21"/>
  <c r="AL297" i="21"/>
  <c r="AL298" i="21"/>
  <c r="AL299" i="21"/>
  <c r="AL300" i="21"/>
  <c r="AL301" i="21"/>
  <c r="AL302" i="21"/>
  <c r="AL303" i="21"/>
  <c r="AL304" i="21"/>
  <c r="AL305" i="21"/>
  <c r="AL306" i="21"/>
  <c r="AL307" i="21"/>
  <c r="AL308" i="21"/>
  <c r="AL309" i="21"/>
  <c r="AL310" i="21"/>
  <c r="AL311" i="21"/>
  <c r="AL312" i="21"/>
  <c r="AL313" i="21"/>
  <c r="AL314" i="21"/>
  <c r="AL315" i="21"/>
  <c r="AL316" i="21"/>
  <c r="AL317" i="21"/>
  <c r="AL318" i="21"/>
  <c r="AL319" i="21"/>
  <c r="AL320" i="21"/>
  <c r="AL321" i="21"/>
  <c r="AL322" i="21"/>
  <c r="AL323" i="21"/>
  <c r="AL324" i="21"/>
  <c r="AL325" i="21"/>
  <c r="AL326" i="21"/>
  <c r="AL327" i="21"/>
  <c r="AL328" i="21"/>
  <c r="AL329" i="21"/>
  <c r="AL330" i="21"/>
  <c r="AL331" i="21"/>
  <c r="AL332" i="21"/>
  <c r="AL333" i="21"/>
  <c r="AL334" i="21"/>
  <c r="AL335" i="21"/>
  <c r="AL336" i="21"/>
  <c r="AL337" i="21"/>
  <c r="AL338" i="21"/>
  <c r="AL339" i="21"/>
  <c r="AL340" i="21"/>
  <c r="AL341" i="21"/>
  <c r="AL342" i="21"/>
  <c r="AL343" i="21"/>
  <c r="AL344" i="21"/>
  <c r="AL345" i="21"/>
  <c r="AL346" i="21"/>
  <c r="AL347" i="21"/>
  <c r="AL348" i="21"/>
  <c r="AL349" i="21"/>
  <c r="AL350" i="21"/>
  <c r="AL351" i="21"/>
  <c r="AL352" i="21"/>
  <c r="AL353" i="21"/>
  <c r="AL354" i="21"/>
  <c r="AL355" i="21"/>
  <c r="AL356" i="21"/>
  <c r="AL357" i="21"/>
  <c r="AL358" i="21"/>
  <c r="AL359" i="21"/>
  <c r="AL360" i="21"/>
  <c r="AL361" i="21"/>
  <c r="AL362" i="21"/>
  <c r="AL363" i="21"/>
  <c r="AL364" i="21"/>
  <c r="AL365" i="21"/>
  <c r="AL366" i="21"/>
  <c r="AL367" i="21"/>
  <c r="AL368" i="21"/>
  <c r="AL369" i="21"/>
  <c r="AL370" i="21"/>
  <c r="AL371" i="21"/>
  <c r="AL372" i="21"/>
  <c r="AL373" i="21"/>
  <c r="AL374" i="21"/>
  <c r="AL375" i="21"/>
  <c r="AL376" i="21"/>
  <c r="AL377" i="21"/>
  <c r="AL378" i="21"/>
  <c r="AL379" i="21"/>
  <c r="AL380" i="21"/>
  <c r="AL381" i="21"/>
  <c r="AL382" i="21"/>
  <c r="AL383" i="21"/>
  <c r="AL384" i="21"/>
  <c r="AL385" i="21"/>
  <c r="AL386" i="21"/>
  <c r="AL387" i="21"/>
  <c r="AL388" i="21"/>
  <c r="AL389" i="21"/>
  <c r="AL390" i="21"/>
  <c r="AL391" i="21"/>
  <c r="AL392" i="21"/>
  <c r="AL393" i="21"/>
  <c r="AL394" i="21"/>
  <c r="AL395" i="21"/>
  <c r="AL396" i="21"/>
  <c r="AL397" i="21"/>
  <c r="AL398" i="21"/>
  <c r="AL399" i="21"/>
  <c r="AL400" i="21"/>
  <c r="AL401" i="21"/>
  <c r="AL402" i="21"/>
  <c r="AL403" i="21"/>
  <c r="AL404" i="21"/>
  <c r="AL405" i="21"/>
  <c r="AL406" i="21"/>
  <c r="AL407" i="21"/>
  <c r="AL408" i="21"/>
  <c r="AL409" i="21"/>
  <c r="AL410" i="21"/>
  <c r="AL411" i="21"/>
  <c r="AL412" i="21"/>
  <c r="AL413" i="21"/>
  <c r="AL414" i="21"/>
  <c r="AL415" i="21"/>
  <c r="AL416" i="21"/>
  <c r="AL417" i="21"/>
  <c r="AL418" i="21"/>
  <c r="AL419" i="21"/>
  <c r="AL420" i="21"/>
  <c r="AL421" i="21"/>
  <c r="AL422" i="21"/>
  <c r="AL423" i="21"/>
  <c r="AL424" i="21"/>
  <c r="AL425" i="21"/>
  <c r="AL426" i="21"/>
  <c r="AL427" i="21"/>
  <c r="AL428" i="21"/>
  <c r="AL429" i="21"/>
  <c r="AL430" i="21"/>
  <c r="AL431" i="21"/>
  <c r="AL432" i="21"/>
  <c r="AL433" i="21"/>
  <c r="AL434" i="21"/>
  <c r="AL435" i="21"/>
  <c r="AL436" i="21"/>
  <c r="AL437" i="21"/>
  <c r="AL438" i="21"/>
  <c r="AL439" i="21"/>
  <c r="AL440" i="21"/>
  <c r="AL441" i="21"/>
  <c r="AL442" i="21"/>
  <c r="AL443" i="21"/>
  <c r="AL444" i="21"/>
  <c r="AL445" i="21"/>
  <c r="AL446" i="21"/>
  <c r="AL447" i="21"/>
  <c r="AL448" i="21"/>
  <c r="AL449" i="21"/>
  <c r="AL450" i="21"/>
  <c r="AL451" i="21"/>
  <c r="AL452" i="21"/>
  <c r="AL453" i="21"/>
  <c r="AL454" i="21"/>
  <c r="AL455" i="21"/>
  <c r="AL456" i="21"/>
  <c r="AL457" i="21"/>
  <c r="AL458" i="21"/>
  <c r="AL459" i="21"/>
  <c r="AL460" i="21"/>
  <c r="AL461" i="21"/>
  <c r="AL462" i="21"/>
  <c r="AL463" i="21"/>
  <c r="AL464" i="21"/>
  <c r="AL465" i="21"/>
  <c r="AL466" i="21"/>
  <c r="AL467" i="21"/>
  <c r="AL468" i="21"/>
  <c r="AL469" i="21"/>
  <c r="AL470" i="21"/>
  <c r="AL471" i="21"/>
  <c r="AL472" i="21"/>
  <c r="AL473" i="21"/>
  <c r="AL474" i="21"/>
  <c r="AL475" i="21"/>
  <c r="AL476" i="21"/>
  <c r="AL477" i="21"/>
  <c r="AL478" i="21"/>
  <c r="AL479" i="21"/>
  <c r="AL480" i="21"/>
  <c r="AL481" i="21"/>
  <c r="AL482" i="21"/>
  <c r="AL483" i="21"/>
  <c r="AL484" i="21"/>
  <c r="AL485" i="21"/>
  <c r="AL486" i="21"/>
  <c r="AL487" i="21"/>
  <c r="AL488" i="21"/>
  <c r="AL489" i="21"/>
  <c r="AL490" i="21"/>
  <c r="AL491" i="21"/>
  <c r="AL492" i="21"/>
  <c r="AL493" i="21"/>
  <c r="AL494" i="21"/>
  <c r="AL495" i="21"/>
  <c r="AL496" i="21"/>
  <c r="AL497" i="21"/>
  <c r="AL498" i="21"/>
  <c r="AL499" i="21"/>
  <c r="AL500" i="21"/>
  <c r="AL501" i="21"/>
  <c r="AL502" i="21"/>
  <c r="AL503" i="21"/>
  <c r="AL504" i="21"/>
  <c r="AL505" i="21"/>
  <c r="AL506" i="21"/>
  <c r="AL507" i="21"/>
  <c r="AL508" i="21"/>
  <c r="AL509" i="21"/>
  <c r="AL510" i="21"/>
  <c r="AL511" i="21"/>
  <c r="AL512" i="21"/>
  <c r="AL513" i="21"/>
  <c r="AL514" i="21"/>
  <c r="AL515" i="21"/>
  <c r="AL516" i="21"/>
  <c r="AL517" i="21"/>
  <c r="AL518" i="21"/>
  <c r="AL519" i="21"/>
  <c r="AL520" i="21"/>
  <c r="AL521" i="21"/>
  <c r="AL522" i="21"/>
  <c r="AL523" i="21"/>
  <c r="AL524" i="21"/>
  <c r="AL525" i="21"/>
  <c r="AL526" i="21"/>
  <c r="AL527" i="21"/>
  <c r="AL528" i="21"/>
  <c r="AL529" i="21"/>
  <c r="AL530" i="21"/>
  <c r="AL531" i="21"/>
  <c r="AL532" i="21"/>
  <c r="AL533" i="21"/>
  <c r="AL534" i="21"/>
  <c r="AL535" i="21"/>
  <c r="AL536" i="21"/>
  <c r="AL537" i="21"/>
  <c r="AL538" i="21"/>
  <c r="AL539" i="21"/>
  <c r="AL540" i="21"/>
  <c r="AL541" i="21"/>
  <c r="AL542" i="21"/>
  <c r="AL543" i="21"/>
  <c r="AL544" i="21"/>
  <c r="AL545" i="21"/>
  <c r="AL546" i="21"/>
  <c r="AL547" i="21"/>
  <c r="AL548" i="21"/>
  <c r="AL549" i="21"/>
  <c r="AL550" i="21"/>
  <c r="AL551" i="21"/>
  <c r="AL552" i="21"/>
  <c r="AL553" i="21"/>
  <c r="AL554" i="21"/>
  <c r="AL555" i="21"/>
  <c r="AL556" i="21"/>
  <c r="AL557" i="21"/>
  <c r="AL558" i="21"/>
  <c r="AL559" i="21"/>
  <c r="AL560" i="21"/>
  <c r="AL561" i="21"/>
  <c r="AL562" i="21"/>
  <c r="AL563" i="21"/>
  <c r="AL564" i="21"/>
  <c r="AL565" i="21"/>
  <c r="AL566" i="21"/>
  <c r="AL567" i="21"/>
  <c r="AL568" i="21"/>
  <c r="AL569" i="21"/>
  <c r="AL570" i="21"/>
  <c r="AL571" i="21"/>
  <c r="AL572" i="21"/>
  <c r="AL573" i="21"/>
  <c r="AL574" i="21"/>
  <c r="AL575" i="21"/>
  <c r="AL576" i="21"/>
  <c r="AL577" i="21"/>
  <c r="AL578" i="21"/>
  <c r="AL579" i="21"/>
  <c r="AL580" i="21"/>
  <c r="AL581" i="21"/>
  <c r="AL582" i="21"/>
  <c r="AL583" i="21"/>
  <c r="AL584" i="21"/>
  <c r="AL585" i="21"/>
  <c r="AL586" i="21"/>
  <c r="AL587" i="21"/>
  <c r="AL588" i="21"/>
  <c r="AL589" i="21"/>
  <c r="AL590" i="21"/>
  <c r="AL591" i="21"/>
  <c r="AL592" i="21"/>
  <c r="AL593" i="21"/>
  <c r="AL594" i="21"/>
  <c r="AL595" i="21"/>
  <c r="AL596" i="21"/>
  <c r="AL597" i="21"/>
  <c r="AL598" i="21"/>
  <c r="AL599" i="21"/>
  <c r="AL600" i="21"/>
  <c r="AL601" i="21"/>
  <c r="AL602" i="21"/>
  <c r="AL603" i="21"/>
  <c r="AL604" i="21"/>
  <c r="AL605" i="21"/>
  <c r="AL606" i="21"/>
  <c r="AL607" i="21"/>
  <c r="AL608" i="21"/>
  <c r="AL609" i="21"/>
  <c r="AL610" i="21"/>
  <c r="AL611" i="21"/>
  <c r="AL612" i="21"/>
  <c r="AL613" i="21"/>
  <c r="AL614" i="21"/>
  <c r="AL615" i="21"/>
  <c r="AL616" i="21"/>
  <c r="AL617" i="21"/>
  <c r="AL618" i="21"/>
  <c r="AL619" i="21"/>
  <c r="AL620" i="21"/>
  <c r="AL621" i="21"/>
  <c r="AL622" i="21"/>
  <c r="AL623" i="21"/>
  <c r="AL624" i="21"/>
  <c r="AL625" i="21"/>
  <c r="AL626" i="21"/>
  <c r="AL627" i="21"/>
  <c r="AL628" i="21"/>
  <c r="AL629" i="21"/>
  <c r="AL630" i="21"/>
  <c r="AL631" i="21"/>
  <c r="AL632" i="21"/>
  <c r="AL633" i="21"/>
  <c r="AL634" i="21"/>
  <c r="AL635" i="21"/>
  <c r="AL636" i="21"/>
  <c r="AL637" i="21"/>
  <c r="AL638" i="21"/>
  <c r="AL639" i="21"/>
  <c r="AL640" i="21"/>
  <c r="AL641" i="21"/>
  <c r="AL642" i="21"/>
  <c r="AL643" i="21"/>
  <c r="AL644" i="21"/>
  <c r="AL645" i="21"/>
  <c r="AL646" i="21"/>
  <c r="AL647" i="21"/>
  <c r="AL648" i="21"/>
  <c r="AL649" i="21"/>
  <c r="AL650" i="21"/>
  <c r="AL651" i="21"/>
  <c r="AL652" i="21"/>
  <c r="AL653" i="21"/>
  <c r="AL654" i="21"/>
  <c r="AL655" i="21"/>
  <c r="AL656" i="21"/>
  <c r="AL657" i="21"/>
  <c r="AL658" i="21"/>
  <c r="AL659" i="21"/>
  <c r="AL660" i="21"/>
  <c r="AL661" i="21"/>
  <c r="AL662" i="21"/>
  <c r="AL663" i="21"/>
  <c r="AL664" i="21"/>
  <c r="AL665" i="21"/>
  <c r="AL666" i="21"/>
  <c r="AL667" i="21"/>
  <c r="AL668" i="21"/>
  <c r="AL669" i="21"/>
  <c r="AL670" i="21"/>
  <c r="AL671" i="21"/>
  <c r="AL672" i="21"/>
  <c r="AL673" i="21"/>
  <c r="AL674" i="21"/>
  <c r="AL675" i="21"/>
  <c r="AL676" i="21"/>
  <c r="AL677" i="21"/>
  <c r="AL678" i="21"/>
  <c r="AL679" i="21"/>
  <c r="AL680" i="21"/>
  <c r="AL681" i="21"/>
  <c r="AL682" i="21"/>
  <c r="AL683" i="21"/>
  <c r="AL684" i="21"/>
  <c r="AL685" i="21"/>
  <c r="AL686" i="21"/>
  <c r="AL687" i="21"/>
  <c r="AL688" i="21"/>
  <c r="AL689" i="21"/>
  <c r="AL690" i="21"/>
  <c r="AL691" i="21"/>
  <c r="AL692" i="21"/>
  <c r="AL693" i="21"/>
  <c r="AL694" i="21"/>
  <c r="AL695" i="21"/>
  <c r="AL696" i="21"/>
  <c r="AL697" i="21"/>
  <c r="AL698" i="21"/>
  <c r="AL699" i="21"/>
  <c r="AL700" i="21"/>
  <c r="AL701" i="21"/>
  <c r="AL702" i="21"/>
  <c r="AL703" i="21"/>
  <c r="AL704" i="21"/>
  <c r="AL705" i="21"/>
  <c r="AL706" i="21"/>
  <c r="AL707" i="21"/>
  <c r="AL708" i="21"/>
  <c r="AL709" i="21"/>
  <c r="AL710" i="21"/>
  <c r="AL711" i="21"/>
  <c r="AL712" i="21"/>
  <c r="AL713" i="21"/>
  <c r="AL714" i="21"/>
  <c r="AL715" i="21"/>
  <c r="AL716" i="21"/>
  <c r="AL717" i="21"/>
  <c r="AL718" i="21"/>
  <c r="AL719" i="21"/>
  <c r="AL720" i="21"/>
  <c r="AL721" i="21"/>
  <c r="AL722" i="21"/>
  <c r="AL723" i="21"/>
  <c r="AL724" i="21"/>
  <c r="AL725" i="21"/>
  <c r="AL726" i="21"/>
  <c r="AL727" i="21"/>
  <c r="AL728" i="21"/>
  <c r="AL729" i="21"/>
  <c r="AL730" i="21"/>
  <c r="AL731" i="21"/>
  <c r="AL732" i="21"/>
  <c r="AL733" i="21"/>
  <c r="AL734" i="21"/>
  <c r="AL735" i="21"/>
  <c r="AL736" i="21"/>
  <c r="AL737" i="21"/>
  <c r="AL738" i="21"/>
  <c r="AL739" i="21"/>
  <c r="AL740" i="21"/>
  <c r="AL741" i="21"/>
  <c r="AL742" i="21"/>
  <c r="AL743" i="21"/>
  <c r="AL744" i="21"/>
  <c r="AL745" i="21"/>
  <c r="AL746" i="21"/>
  <c r="AL747" i="21"/>
  <c r="AL748" i="21"/>
  <c r="AL749" i="21"/>
  <c r="AL750" i="21"/>
  <c r="AL751" i="21"/>
  <c r="AL752" i="21"/>
  <c r="AL753" i="21"/>
  <c r="AL754" i="21"/>
  <c r="AL755" i="21"/>
  <c r="AL756" i="21"/>
  <c r="AL757" i="21"/>
  <c r="AL758" i="21"/>
  <c r="AL759" i="21"/>
  <c r="AL760" i="21"/>
  <c r="AL761" i="21"/>
  <c r="AL762" i="21"/>
  <c r="AL763" i="21"/>
  <c r="AL764" i="21"/>
  <c r="AL765" i="21"/>
  <c r="AL766" i="21"/>
  <c r="AL767" i="21"/>
  <c r="AL768" i="21"/>
  <c r="AL769" i="21"/>
  <c r="AL770" i="21"/>
  <c r="AL771" i="21"/>
  <c r="AL772" i="21"/>
  <c r="AL773" i="21"/>
  <c r="AL774" i="21"/>
  <c r="AL775" i="21"/>
  <c r="AL776" i="21"/>
  <c r="AL777" i="21"/>
  <c r="AL778" i="21"/>
  <c r="AL779" i="21"/>
  <c r="AL780" i="21"/>
  <c r="AL781" i="21"/>
  <c r="AL782" i="21"/>
  <c r="AL783" i="21"/>
  <c r="AL784" i="21"/>
  <c r="AL785" i="21"/>
  <c r="AL786" i="21"/>
  <c r="AL787" i="21"/>
  <c r="AL788" i="21"/>
  <c r="AL789" i="21"/>
  <c r="AL790" i="21"/>
  <c r="AL791" i="21"/>
  <c r="AL792" i="21"/>
  <c r="AL793" i="21"/>
  <c r="AL794" i="21"/>
  <c r="AL795" i="21"/>
  <c r="AL796" i="21"/>
  <c r="AL797" i="21"/>
  <c r="AL798" i="21"/>
  <c r="AL799" i="21"/>
  <c r="AL800" i="21"/>
  <c r="AL801" i="21"/>
  <c r="AL802" i="21"/>
  <c r="AL803" i="21"/>
  <c r="AL804" i="21"/>
  <c r="AL805" i="21"/>
  <c r="AL806" i="21"/>
  <c r="AL807" i="21"/>
  <c r="AL808" i="21"/>
  <c r="AL809" i="21"/>
  <c r="AL810" i="21"/>
  <c r="AL811" i="21"/>
  <c r="AL812" i="21"/>
  <c r="AL813" i="21"/>
  <c r="AL814" i="21"/>
  <c r="AL815" i="21"/>
  <c r="AL816" i="21"/>
  <c r="AL817" i="21"/>
  <c r="AL818" i="21"/>
  <c r="AL819" i="21"/>
  <c r="AL820" i="21"/>
  <c r="AL821" i="21"/>
  <c r="AL822" i="21"/>
  <c r="AL823" i="21"/>
  <c r="AL824" i="21"/>
  <c r="AL825" i="21"/>
  <c r="AL826" i="21"/>
  <c r="AL827" i="21"/>
  <c r="AL828" i="21"/>
  <c r="AL829" i="21"/>
  <c r="AL830" i="21"/>
  <c r="AL831" i="21"/>
  <c r="AL832" i="21"/>
  <c r="AL833" i="21"/>
  <c r="AL834" i="21"/>
  <c r="AL835" i="21"/>
  <c r="AL836" i="21"/>
  <c r="AL837" i="21"/>
  <c r="AL838" i="21"/>
  <c r="AL839" i="21"/>
  <c r="AL840" i="21"/>
  <c r="AL841" i="21"/>
  <c r="AL842" i="21"/>
  <c r="AL843" i="21"/>
  <c r="AL844" i="21"/>
  <c r="AL845" i="21"/>
  <c r="AL846" i="21"/>
  <c r="AL847" i="21"/>
  <c r="AL848" i="21"/>
  <c r="AL849" i="21"/>
  <c r="AL850" i="21"/>
  <c r="AL851" i="21"/>
  <c r="AL852" i="21"/>
  <c r="AL853" i="21"/>
  <c r="AL854" i="21"/>
  <c r="AL855" i="21"/>
  <c r="AL856" i="21"/>
  <c r="AL857" i="21"/>
  <c r="AL858" i="21"/>
  <c r="AL859" i="21"/>
  <c r="AL860" i="21"/>
  <c r="AL861" i="21"/>
  <c r="AL862" i="21"/>
  <c r="AL863" i="21"/>
  <c r="AL864" i="21"/>
  <c r="AL865" i="21"/>
  <c r="AL866" i="21"/>
  <c r="AL867" i="21"/>
  <c r="AL868" i="21"/>
  <c r="AL869" i="21"/>
  <c r="AL870" i="21"/>
  <c r="AL871" i="21"/>
  <c r="AL872" i="21"/>
  <c r="AL873" i="21"/>
  <c r="AL874" i="21"/>
  <c r="AL875" i="21"/>
  <c r="AL876" i="21"/>
  <c r="AL877" i="21"/>
  <c r="AL878" i="21"/>
  <c r="AL879" i="21"/>
  <c r="AL880" i="21"/>
  <c r="AL881" i="21"/>
  <c r="AL882" i="21"/>
  <c r="AL883" i="21"/>
  <c r="AL884" i="21"/>
  <c r="AL885" i="21"/>
  <c r="AL886" i="21"/>
  <c r="AL887" i="21"/>
  <c r="AL888" i="21"/>
  <c r="AL889" i="21"/>
  <c r="AL890" i="21"/>
  <c r="AL891" i="21"/>
  <c r="AL892" i="21"/>
  <c r="AL893" i="21"/>
  <c r="AL894" i="21"/>
  <c r="AL895" i="21"/>
  <c r="AL896" i="21"/>
  <c r="AL897" i="21"/>
  <c r="AL898" i="21"/>
  <c r="AL899" i="21"/>
  <c r="AL900" i="21"/>
  <c r="AL901" i="21"/>
  <c r="AL902" i="21"/>
  <c r="AL903" i="21"/>
  <c r="AL904" i="21"/>
  <c r="AL905" i="21"/>
  <c r="AL906" i="21"/>
  <c r="AL907" i="21"/>
  <c r="AL908" i="21"/>
  <c r="AL909" i="21"/>
  <c r="AL910" i="21"/>
  <c r="AL911" i="21"/>
  <c r="AL912" i="21"/>
  <c r="AL913" i="21"/>
  <c r="AL914" i="21"/>
  <c r="AL915" i="21"/>
  <c r="AL916" i="21"/>
  <c r="AL917" i="21"/>
  <c r="AL918" i="21"/>
  <c r="AL919" i="21"/>
  <c r="AL920" i="21"/>
  <c r="AL921" i="21"/>
  <c r="AL922" i="21"/>
  <c r="AL923" i="21"/>
  <c r="AL924" i="21"/>
  <c r="AL925" i="21"/>
  <c r="AL926" i="21"/>
  <c r="AL927" i="21"/>
  <c r="AL928" i="21"/>
  <c r="AL929" i="21"/>
  <c r="AL930" i="21"/>
  <c r="AL931" i="21"/>
  <c r="AL932" i="21"/>
  <c r="AL933" i="21"/>
  <c r="AL934" i="21"/>
  <c r="AL935" i="21"/>
  <c r="AL936" i="21"/>
  <c r="AL937" i="21"/>
  <c r="AL938" i="21"/>
  <c r="AL939" i="21"/>
  <c r="AL940" i="21"/>
  <c r="AL941" i="21"/>
  <c r="AL942" i="21"/>
  <c r="AL943" i="21"/>
  <c r="AL944" i="21"/>
  <c r="AL945" i="21"/>
  <c r="AL946" i="21"/>
  <c r="AL947" i="21"/>
  <c r="AL948" i="21"/>
  <c r="AL949" i="21"/>
  <c r="AL950" i="21"/>
  <c r="AL951" i="21"/>
  <c r="AL952" i="21"/>
  <c r="AL953" i="21"/>
  <c r="AL954" i="21"/>
  <c r="AL955" i="21"/>
  <c r="AL956" i="21"/>
  <c r="AL957" i="21"/>
  <c r="AL958" i="21"/>
  <c r="AL959" i="21"/>
  <c r="AL960" i="21"/>
  <c r="AL961" i="21"/>
  <c r="AL962" i="21"/>
  <c r="AL963" i="21"/>
  <c r="AL964" i="21"/>
  <c r="AL965" i="21"/>
  <c r="AL966" i="21"/>
  <c r="AL967" i="21"/>
  <c r="AL968" i="21"/>
  <c r="AL969" i="21"/>
  <c r="AL970" i="21"/>
  <c r="AL971" i="21"/>
  <c r="AL972" i="21"/>
  <c r="AL973" i="21"/>
  <c r="AL974" i="21"/>
  <c r="AL975" i="21"/>
  <c r="AL976" i="21"/>
  <c r="AL977" i="21"/>
  <c r="AL978" i="21"/>
  <c r="AL979" i="21"/>
  <c r="AL980" i="21"/>
  <c r="AL981" i="21"/>
  <c r="AL982" i="21"/>
  <c r="AL983" i="21"/>
  <c r="AL984" i="21"/>
  <c r="AL985" i="21"/>
  <c r="AL986" i="21"/>
  <c r="AK2" i="21"/>
  <c r="AK3" i="21"/>
  <c r="AK4" i="21"/>
  <c r="AK5" i="21"/>
  <c r="AK6" i="21"/>
  <c r="AK7" i="21"/>
  <c r="AK8" i="21"/>
  <c r="AK9" i="21"/>
  <c r="AK10" i="21"/>
  <c r="AK11" i="21"/>
  <c r="AK12" i="21"/>
  <c r="AK13" i="21"/>
  <c r="AK14" i="21"/>
  <c r="AK15" i="21"/>
  <c r="AK16" i="21"/>
  <c r="AK17" i="21"/>
  <c r="AK18" i="21"/>
  <c r="AK19" i="21"/>
  <c r="AK20" i="21"/>
  <c r="AK21" i="21"/>
  <c r="AK22" i="21"/>
  <c r="AK23" i="21"/>
  <c r="AK24" i="21"/>
  <c r="AK25" i="21"/>
  <c r="AK26" i="21"/>
  <c r="AK27" i="21"/>
  <c r="AK28" i="21"/>
  <c r="AK29" i="21"/>
  <c r="AK30" i="21"/>
  <c r="AK31" i="21"/>
  <c r="AK32" i="21"/>
  <c r="AK33" i="21"/>
  <c r="AK34" i="21"/>
  <c r="AK35" i="21"/>
  <c r="AK36" i="21"/>
  <c r="AK37" i="21"/>
  <c r="AK38" i="21"/>
  <c r="AK39" i="21"/>
  <c r="AK40" i="21"/>
  <c r="AK41" i="21"/>
  <c r="AK42" i="21"/>
  <c r="AK43" i="21"/>
  <c r="AK44" i="21"/>
  <c r="AK45" i="21"/>
  <c r="AK46" i="21"/>
  <c r="AK47" i="21"/>
  <c r="AK48" i="21"/>
  <c r="AK49" i="21"/>
  <c r="AK50" i="21"/>
  <c r="AK51" i="21"/>
  <c r="AK52" i="21"/>
  <c r="AK53" i="21"/>
  <c r="AK54" i="21"/>
  <c r="AK55" i="21"/>
  <c r="AK56" i="21"/>
  <c r="AK57" i="21"/>
  <c r="AK58" i="21"/>
  <c r="AK59" i="21"/>
  <c r="AK60" i="21"/>
  <c r="AK61" i="21"/>
  <c r="AK62" i="21"/>
  <c r="AK63" i="21"/>
  <c r="AK64" i="21"/>
  <c r="AK65" i="21"/>
  <c r="AK66" i="21"/>
  <c r="AK67" i="21"/>
  <c r="AK68" i="21"/>
  <c r="AK69" i="21"/>
  <c r="AK70" i="21"/>
  <c r="AK71" i="21"/>
  <c r="AK72" i="21"/>
  <c r="AK73" i="21"/>
  <c r="AK74" i="21"/>
  <c r="AK75" i="21"/>
  <c r="AK76" i="21"/>
  <c r="AK77" i="21"/>
  <c r="AK78" i="21"/>
  <c r="AK79" i="21"/>
  <c r="AK80" i="21"/>
  <c r="AK81" i="21"/>
  <c r="AK82" i="21"/>
  <c r="AK83" i="21"/>
  <c r="AK84" i="21"/>
  <c r="AK85" i="21"/>
  <c r="AK86" i="21"/>
  <c r="AK87" i="21"/>
  <c r="AK88" i="21"/>
  <c r="AK89" i="21"/>
  <c r="AK90" i="21"/>
  <c r="AK91" i="21"/>
  <c r="AK92" i="21"/>
  <c r="AK93" i="21"/>
  <c r="AK94" i="21"/>
  <c r="AK95" i="21"/>
  <c r="AK96" i="21"/>
  <c r="AK97" i="21"/>
  <c r="AK98" i="21"/>
  <c r="AK99" i="21"/>
  <c r="AK100" i="21"/>
  <c r="AK101" i="21"/>
  <c r="AK102" i="21"/>
  <c r="AK103" i="21"/>
  <c r="AK104" i="21"/>
  <c r="AK105" i="21"/>
  <c r="AK106" i="21"/>
  <c r="AK107" i="21"/>
  <c r="AK108" i="21"/>
  <c r="AK109" i="21"/>
  <c r="AK110" i="21"/>
  <c r="AK111" i="21"/>
  <c r="AK112" i="21"/>
  <c r="AK113" i="21"/>
  <c r="AK114" i="21"/>
  <c r="AK115" i="21"/>
  <c r="AK116" i="21"/>
  <c r="AK117" i="21"/>
  <c r="AK118" i="21"/>
  <c r="AK119" i="21"/>
  <c r="AK120" i="21"/>
  <c r="AK121" i="21"/>
  <c r="AK122" i="21"/>
  <c r="AK123" i="21"/>
  <c r="AK124" i="21"/>
  <c r="AK125" i="21"/>
  <c r="AK126" i="21"/>
  <c r="AK127" i="21"/>
  <c r="AK128" i="21"/>
  <c r="AK129" i="21"/>
  <c r="AK130" i="21"/>
  <c r="AK131" i="21"/>
  <c r="AK132" i="21"/>
  <c r="AK133" i="21"/>
  <c r="AK134" i="21"/>
  <c r="AK135" i="21"/>
  <c r="AK136" i="21"/>
  <c r="AK137" i="21"/>
  <c r="AK138" i="21"/>
  <c r="AK139" i="21"/>
  <c r="AK140" i="21"/>
  <c r="AK141" i="21"/>
  <c r="AK142" i="21"/>
  <c r="AK143" i="21"/>
  <c r="AK144" i="21"/>
  <c r="AK145" i="21"/>
  <c r="AK146" i="21"/>
  <c r="AK147" i="21"/>
  <c r="AK148" i="21"/>
  <c r="AK149" i="21"/>
  <c r="AK150" i="21"/>
  <c r="AK151" i="21"/>
  <c r="AK152" i="21"/>
  <c r="AK153" i="21"/>
  <c r="AK154" i="21"/>
  <c r="AK155" i="21"/>
  <c r="AK156" i="21"/>
  <c r="AK157" i="21"/>
  <c r="AK158" i="21"/>
  <c r="AK159" i="21"/>
  <c r="AK160" i="21"/>
  <c r="AK161" i="21"/>
  <c r="AK162" i="21"/>
  <c r="AK163" i="21"/>
  <c r="AK164" i="21"/>
  <c r="AK165" i="21"/>
  <c r="AK166" i="21"/>
  <c r="AK167" i="21"/>
  <c r="AK168" i="21"/>
  <c r="AK169" i="21"/>
  <c r="AK170" i="21"/>
  <c r="AK171" i="21"/>
  <c r="AK172" i="21"/>
  <c r="AK173" i="21"/>
  <c r="AK174" i="21"/>
  <c r="AK175" i="21"/>
  <c r="AK176" i="21"/>
  <c r="AK177" i="21"/>
  <c r="AK178" i="21"/>
  <c r="AK179" i="21"/>
  <c r="AK180" i="21"/>
  <c r="AK181" i="21"/>
  <c r="AK182" i="21"/>
  <c r="AK183" i="21"/>
  <c r="AK184" i="21"/>
  <c r="AK185" i="21"/>
  <c r="AK186" i="21"/>
  <c r="AK187" i="21"/>
  <c r="AK188" i="21"/>
  <c r="AK189" i="21"/>
  <c r="AK190" i="21"/>
  <c r="AK191" i="21"/>
  <c r="AK192" i="21"/>
  <c r="AK193" i="21"/>
  <c r="AK194" i="21"/>
  <c r="AK195" i="21"/>
  <c r="AK196" i="21"/>
  <c r="AK197" i="21"/>
  <c r="AK198" i="21"/>
  <c r="AK199" i="21"/>
  <c r="AK200" i="21"/>
  <c r="AK201" i="21"/>
  <c r="AK202" i="21"/>
  <c r="AK203" i="21"/>
  <c r="AK204" i="21"/>
  <c r="AK205" i="21"/>
  <c r="AK206" i="21"/>
  <c r="AK207" i="21"/>
  <c r="AK208" i="21"/>
  <c r="AK209" i="21"/>
  <c r="AK210" i="21"/>
  <c r="AK211" i="21"/>
  <c r="AK212" i="21"/>
  <c r="AK213" i="21"/>
  <c r="AK214" i="21"/>
  <c r="AK215" i="21"/>
  <c r="AK216" i="21"/>
  <c r="AK217" i="21"/>
  <c r="AK218" i="21"/>
  <c r="AK219" i="21"/>
  <c r="AK220" i="21"/>
  <c r="AK221" i="21"/>
  <c r="AK222" i="21"/>
  <c r="AK223" i="21"/>
  <c r="AK224" i="21"/>
  <c r="AK225" i="21"/>
  <c r="AK226" i="21"/>
  <c r="AK227" i="21"/>
  <c r="AK228" i="21"/>
  <c r="AK229" i="21"/>
  <c r="AK230" i="21"/>
  <c r="AK231" i="21"/>
  <c r="AK232" i="21"/>
  <c r="AK233" i="21"/>
  <c r="AK234" i="21"/>
  <c r="AK235" i="21"/>
  <c r="AK236" i="21"/>
  <c r="AK237" i="21"/>
  <c r="AK238" i="21"/>
  <c r="AK239" i="21"/>
  <c r="AK240" i="21"/>
  <c r="AK241" i="21"/>
  <c r="AK242" i="21"/>
  <c r="AK243" i="21"/>
  <c r="AK244" i="21"/>
  <c r="AK245" i="21"/>
  <c r="AK246" i="21"/>
  <c r="AK247" i="21"/>
  <c r="AK248" i="21"/>
  <c r="AK249" i="21"/>
  <c r="AK250" i="21"/>
  <c r="AK251" i="21"/>
  <c r="AK252" i="21"/>
  <c r="AK253" i="21"/>
  <c r="AK254" i="21"/>
  <c r="AK255" i="21"/>
  <c r="AK256" i="21"/>
  <c r="AK257" i="21"/>
  <c r="AK258" i="21"/>
  <c r="AK259" i="21"/>
  <c r="AK260" i="21"/>
  <c r="AK261" i="21"/>
  <c r="AK262" i="21"/>
  <c r="AK263" i="21"/>
  <c r="AK264" i="21"/>
  <c r="AK265" i="21"/>
  <c r="AK266" i="21"/>
  <c r="AK267" i="21"/>
  <c r="AK268" i="21"/>
  <c r="AK269" i="21"/>
  <c r="AK270" i="21"/>
  <c r="AK271" i="21"/>
  <c r="AK272" i="21"/>
  <c r="AK273" i="21"/>
  <c r="AK274" i="21"/>
  <c r="AK275" i="21"/>
  <c r="AK276" i="21"/>
  <c r="AK277" i="21"/>
  <c r="AK278" i="21"/>
  <c r="AK279" i="21"/>
  <c r="AK280" i="21"/>
  <c r="AK281" i="21"/>
  <c r="AK282" i="21"/>
  <c r="AK283" i="21"/>
  <c r="AK284" i="21"/>
  <c r="AK285" i="21"/>
  <c r="AK286" i="21"/>
  <c r="AK287" i="21"/>
  <c r="AK288" i="21"/>
  <c r="AK289" i="21"/>
  <c r="AK290" i="21"/>
  <c r="AK291" i="21"/>
  <c r="AK292" i="21"/>
  <c r="AK293" i="21"/>
  <c r="AK294" i="21"/>
  <c r="AK295" i="21"/>
  <c r="AK296" i="21"/>
  <c r="AK297" i="21"/>
  <c r="AK298" i="21"/>
  <c r="AK299" i="21"/>
  <c r="AK300" i="21"/>
  <c r="AK301" i="21"/>
  <c r="AK302" i="21"/>
  <c r="AK303" i="21"/>
  <c r="AK304" i="21"/>
  <c r="AK305" i="21"/>
  <c r="AK306" i="21"/>
  <c r="AK307" i="21"/>
  <c r="AK308" i="21"/>
  <c r="AK309" i="21"/>
  <c r="AK310" i="21"/>
  <c r="AK311" i="21"/>
  <c r="AK312" i="21"/>
  <c r="AK313" i="21"/>
  <c r="AK314" i="21"/>
  <c r="AK315" i="21"/>
  <c r="AK316" i="21"/>
  <c r="AK317" i="21"/>
  <c r="AK318" i="21"/>
  <c r="AK319" i="21"/>
  <c r="AK320" i="21"/>
  <c r="AK321" i="21"/>
  <c r="AK322" i="21"/>
  <c r="AK323" i="21"/>
  <c r="AK324" i="21"/>
  <c r="AK325" i="21"/>
  <c r="AK326" i="21"/>
  <c r="AK327" i="21"/>
  <c r="AK328" i="21"/>
  <c r="AK329" i="21"/>
  <c r="AK330" i="21"/>
  <c r="AK331" i="21"/>
  <c r="AK332" i="21"/>
  <c r="AK333" i="21"/>
  <c r="AK334" i="21"/>
  <c r="AK335" i="21"/>
  <c r="AK336" i="21"/>
  <c r="AK337" i="21"/>
  <c r="AK338" i="21"/>
  <c r="AK339" i="21"/>
  <c r="AK340" i="21"/>
  <c r="AK341" i="21"/>
  <c r="AK342" i="21"/>
  <c r="AK343" i="21"/>
  <c r="AK344" i="21"/>
  <c r="AK345" i="21"/>
  <c r="AK346" i="21"/>
  <c r="AK347" i="21"/>
  <c r="AK348" i="21"/>
  <c r="AK349" i="21"/>
  <c r="AK350" i="21"/>
  <c r="AK351" i="21"/>
  <c r="AK352" i="21"/>
  <c r="AK353" i="21"/>
  <c r="AK354" i="21"/>
  <c r="AK355" i="21"/>
  <c r="AK356" i="21"/>
  <c r="AK357" i="21"/>
  <c r="AK358" i="21"/>
  <c r="AK359" i="21"/>
  <c r="AK360" i="21"/>
  <c r="AK361" i="21"/>
  <c r="AK362" i="21"/>
  <c r="AK363" i="21"/>
  <c r="AK364" i="21"/>
  <c r="AK365" i="21"/>
  <c r="AK366" i="21"/>
  <c r="AK367" i="21"/>
  <c r="AK368" i="21"/>
  <c r="AK369" i="21"/>
  <c r="AK370" i="21"/>
  <c r="AK371" i="21"/>
  <c r="AK372" i="21"/>
  <c r="AK373" i="21"/>
  <c r="AK374" i="21"/>
  <c r="AK375" i="21"/>
  <c r="AK376" i="21"/>
  <c r="AK377" i="21"/>
  <c r="AK378" i="21"/>
  <c r="AK379" i="21"/>
  <c r="AK380" i="21"/>
  <c r="AK381" i="21"/>
  <c r="AK382" i="21"/>
  <c r="AK383" i="21"/>
  <c r="AK384" i="21"/>
  <c r="AK385" i="21"/>
  <c r="AK386" i="21"/>
  <c r="AK387" i="21"/>
  <c r="AK388" i="21"/>
  <c r="AK389" i="21"/>
  <c r="AK390" i="21"/>
  <c r="AK391" i="21"/>
  <c r="AK392" i="21"/>
  <c r="AK393" i="21"/>
  <c r="AK394" i="21"/>
  <c r="AK395" i="21"/>
  <c r="AK396" i="21"/>
  <c r="AK397" i="21"/>
  <c r="AK398" i="21"/>
  <c r="AK399" i="21"/>
  <c r="AK400" i="21"/>
  <c r="AK401" i="21"/>
  <c r="AK402" i="21"/>
  <c r="AK403" i="21"/>
  <c r="AK404" i="21"/>
  <c r="AK405" i="21"/>
  <c r="AK406" i="21"/>
  <c r="AK407" i="21"/>
  <c r="AK408" i="21"/>
  <c r="AK409" i="21"/>
  <c r="AK410" i="21"/>
  <c r="AK411" i="21"/>
  <c r="AK412" i="21"/>
  <c r="AK413" i="21"/>
  <c r="AK414" i="21"/>
  <c r="AK415" i="21"/>
  <c r="AK416" i="21"/>
  <c r="AK417" i="21"/>
  <c r="AK418" i="21"/>
  <c r="AK419" i="21"/>
  <c r="AK420" i="21"/>
  <c r="AK421" i="21"/>
  <c r="AK422" i="21"/>
  <c r="AK423" i="21"/>
  <c r="AK424" i="21"/>
  <c r="AK425" i="21"/>
  <c r="AK426" i="21"/>
  <c r="AK427" i="21"/>
  <c r="AK428" i="21"/>
  <c r="AK429" i="21"/>
  <c r="AK430" i="21"/>
  <c r="AK431" i="21"/>
  <c r="AK432" i="21"/>
  <c r="AK433" i="21"/>
  <c r="AK434" i="21"/>
  <c r="AK435" i="21"/>
  <c r="AK436" i="21"/>
  <c r="AK437" i="21"/>
  <c r="AK438" i="21"/>
  <c r="AK439" i="21"/>
  <c r="AK440" i="21"/>
  <c r="AK441" i="21"/>
  <c r="AK442" i="21"/>
  <c r="AK443" i="21"/>
  <c r="AK444" i="21"/>
  <c r="AK445" i="21"/>
  <c r="AK446" i="21"/>
  <c r="AK447" i="21"/>
  <c r="AK448" i="21"/>
  <c r="AK449" i="21"/>
  <c r="AK450" i="21"/>
  <c r="AK451" i="21"/>
  <c r="AK452" i="21"/>
  <c r="AK453" i="21"/>
  <c r="AK454" i="21"/>
  <c r="AK455" i="21"/>
  <c r="AK456" i="21"/>
  <c r="AK457" i="21"/>
  <c r="AK458" i="21"/>
  <c r="AK459" i="21"/>
  <c r="AK460" i="21"/>
  <c r="AK461" i="21"/>
  <c r="AK462" i="21"/>
  <c r="AK463" i="21"/>
  <c r="AK464" i="21"/>
  <c r="AK465" i="21"/>
  <c r="AK466" i="21"/>
  <c r="AK467" i="21"/>
  <c r="AK468" i="21"/>
  <c r="AK469" i="21"/>
  <c r="AK470" i="21"/>
  <c r="AK471" i="21"/>
  <c r="AK472" i="21"/>
  <c r="AK473" i="21"/>
  <c r="AK474" i="21"/>
  <c r="AK475" i="21"/>
  <c r="AK476" i="21"/>
  <c r="AK477" i="21"/>
  <c r="AK478" i="21"/>
  <c r="AK479" i="21"/>
  <c r="AK480" i="21"/>
  <c r="AK481" i="21"/>
  <c r="AK482" i="21"/>
  <c r="AK483" i="21"/>
  <c r="AK484" i="21"/>
  <c r="AK485" i="21"/>
  <c r="AK486" i="21"/>
  <c r="AK487" i="21"/>
  <c r="AK488" i="21"/>
  <c r="AK489" i="21"/>
  <c r="AK490" i="21"/>
  <c r="AK491" i="21"/>
  <c r="AK492" i="21"/>
  <c r="AK493" i="21"/>
  <c r="AK494" i="21"/>
  <c r="AK495" i="21"/>
  <c r="AK496" i="21"/>
  <c r="AK497" i="21"/>
  <c r="AK498" i="21"/>
  <c r="AK499" i="21"/>
  <c r="AK500" i="21"/>
  <c r="AK501" i="21"/>
  <c r="AK502" i="21"/>
  <c r="AK503" i="21"/>
  <c r="AK504" i="21"/>
  <c r="AK505" i="21"/>
  <c r="AK506" i="21"/>
  <c r="AK507" i="21"/>
  <c r="AK508" i="21"/>
  <c r="AK509" i="21"/>
  <c r="AK510" i="21"/>
  <c r="AK511" i="21"/>
  <c r="AK512" i="21"/>
  <c r="AK513" i="21"/>
  <c r="AK514" i="21"/>
  <c r="AK515" i="21"/>
  <c r="AK516" i="21"/>
  <c r="AK517" i="21"/>
  <c r="AK518" i="21"/>
  <c r="AK519" i="21"/>
  <c r="AK520" i="21"/>
  <c r="AK521" i="21"/>
  <c r="AK522" i="21"/>
  <c r="AK523" i="21"/>
  <c r="AK524" i="21"/>
  <c r="AK525" i="21"/>
  <c r="AK526" i="21"/>
  <c r="AK527" i="21"/>
  <c r="AK528" i="21"/>
  <c r="AK529" i="21"/>
  <c r="AK530" i="21"/>
  <c r="AK531" i="21"/>
  <c r="AK532" i="21"/>
  <c r="AK533" i="21"/>
  <c r="AK534" i="21"/>
  <c r="AK535" i="21"/>
  <c r="AK536" i="21"/>
  <c r="AK537" i="21"/>
  <c r="AK538" i="21"/>
  <c r="AK539" i="21"/>
  <c r="AK540" i="21"/>
  <c r="AK541" i="21"/>
  <c r="AK542" i="21"/>
  <c r="AK543" i="21"/>
  <c r="AK544" i="21"/>
  <c r="AK545" i="21"/>
  <c r="AK546" i="21"/>
  <c r="AK547" i="21"/>
  <c r="AK548" i="21"/>
  <c r="AK549" i="21"/>
  <c r="AK550" i="21"/>
  <c r="AK551" i="21"/>
  <c r="AK552" i="21"/>
  <c r="AK553" i="21"/>
  <c r="AK554" i="21"/>
  <c r="AK555" i="21"/>
  <c r="AK556" i="21"/>
  <c r="AK557" i="21"/>
  <c r="AK558" i="21"/>
  <c r="AK559" i="21"/>
  <c r="AK560" i="21"/>
  <c r="AK561" i="21"/>
  <c r="AK562" i="21"/>
  <c r="AK563" i="21"/>
  <c r="AK564" i="21"/>
  <c r="AK565" i="21"/>
  <c r="AK566" i="21"/>
  <c r="AK567" i="21"/>
  <c r="AK568" i="21"/>
  <c r="AK569" i="21"/>
  <c r="AK570" i="21"/>
  <c r="AK571" i="21"/>
  <c r="AK572" i="21"/>
  <c r="AK573" i="21"/>
  <c r="AK574" i="21"/>
  <c r="AK575" i="21"/>
  <c r="AK576" i="21"/>
  <c r="AK577" i="21"/>
  <c r="AK578" i="21"/>
  <c r="AK579" i="21"/>
  <c r="AK580" i="21"/>
  <c r="AK581" i="21"/>
  <c r="AK582" i="21"/>
  <c r="AK583" i="21"/>
  <c r="AK584" i="21"/>
  <c r="AK585" i="21"/>
  <c r="AK586" i="21"/>
  <c r="AK587" i="21"/>
  <c r="AK588" i="21"/>
  <c r="AK589" i="21"/>
  <c r="AK590" i="21"/>
  <c r="AK591" i="21"/>
  <c r="AK592" i="21"/>
  <c r="AK593" i="21"/>
  <c r="AK594" i="21"/>
  <c r="AK595" i="21"/>
  <c r="AK596" i="21"/>
  <c r="AK597" i="21"/>
  <c r="AK598" i="21"/>
  <c r="AK599" i="21"/>
  <c r="AK600" i="21"/>
  <c r="AK601" i="21"/>
  <c r="AK602" i="21"/>
  <c r="AK603" i="21"/>
  <c r="AK604" i="21"/>
  <c r="AK605" i="21"/>
  <c r="AK606" i="21"/>
  <c r="AK607" i="21"/>
  <c r="AK608" i="21"/>
  <c r="AK609" i="21"/>
  <c r="AK610" i="21"/>
  <c r="AK611" i="21"/>
  <c r="AK612" i="21"/>
  <c r="AK613" i="21"/>
  <c r="AK614" i="21"/>
  <c r="AK615" i="21"/>
  <c r="AK616" i="21"/>
  <c r="AK617" i="21"/>
  <c r="AK618" i="21"/>
  <c r="AK619" i="21"/>
  <c r="AK620" i="21"/>
  <c r="AK621" i="21"/>
  <c r="AK622" i="21"/>
  <c r="AK623" i="21"/>
  <c r="AK624" i="21"/>
  <c r="AK625" i="21"/>
  <c r="AK626" i="21"/>
  <c r="AK627" i="21"/>
  <c r="AK628" i="21"/>
  <c r="AK629" i="21"/>
  <c r="AK630" i="21"/>
  <c r="AK631" i="21"/>
  <c r="AK632" i="21"/>
  <c r="AK633" i="21"/>
  <c r="AK634" i="21"/>
  <c r="AK635" i="21"/>
  <c r="AK636" i="21"/>
  <c r="AK637" i="21"/>
  <c r="AK638" i="21"/>
  <c r="AK639" i="21"/>
  <c r="AK640" i="21"/>
  <c r="AK641" i="21"/>
  <c r="AK642" i="21"/>
  <c r="AK643" i="21"/>
  <c r="AK644" i="21"/>
  <c r="AK645" i="21"/>
  <c r="AK646" i="21"/>
  <c r="AK647" i="21"/>
  <c r="AK648" i="21"/>
  <c r="AK649" i="21"/>
  <c r="AK650" i="21"/>
  <c r="AK651" i="21"/>
  <c r="AK652" i="21"/>
  <c r="AK653" i="21"/>
  <c r="AK654" i="21"/>
  <c r="AK655" i="21"/>
  <c r="AK656" i="21"/>
  <c r="AK657" i="21"/>
  <c r="AK658" i="21"/>
  <c r="AK659" i="21"/>
  <c r="AK660" i="21"/>
  <c r="AK661" i="21"/>
  <c r="AK662" i="21"/>
  <c r="AK663" i="21"/>
  <c r="AK664" i="21"/>
  <c r="AK665" i="21"/>
  <c r="AK666" i="21"/>
  <c r="AK667" i="21"/>
  <c r="AK668" i="21"/>
  <c r="AK669" i="21"/>
  <c r="AK670" i="21"/>
  <c r="AK671" i="21"/>
  <c r="AK672" i="21"/>
  <c r="AK673" i="21"/>
  <c r="AK674" i="21"/>
  <c r="AK675" i="21"/>
  <c r="AK676" i="21"/>
  <c r="AK677" i="21"/>
  <c r="AK678" i="21"/>
  <c r="AK679" i="21"/>
  <c r="AK680" i="21"/>
  <c r="AK681" i="21"/>
  <c r="AK682" i="21"/>
  <c r="AK683" i="21"/>
  <c r="AK684" i="21"/>
  <c r="AK685" i="21"/>
  <c r="AK686" i="21"/>
  <c r="AK687" i="21"/>
  <c r="AK688" i="21"/>
  <c r="AK689" i="21"/>
  <c r="AK690" i="21"/>
  <c r="AK691" i="21"/>
  <c r="AK692" i="21"/>
  <c r="AK693" i="21"/>
  <c r="AK694" i="21"/>
  <c r="AK695" i="21"/>
  <c r="AK696" i="21"/>
  <c r="AK697" i="21"/>
  <c r="AK698" i="21"/>
  <c r="AK699" i="21"/>
  <c r="AK700" i="21"/>
  <c r="AK701" i="21"/>
  <c r="AK702" i="21"/>
  <c r="AK703" i="21"/>
  <c r="AK704" i="21"/>
  <c r="AK705" i="21"/>
  <c r="AK706" i="21"/>
  <c r="AK707" i="21"/>
  <c r="AK708" i="21"/>
  <c r="AK709" i="21"/>
  <c r="AK710" i="21"/>
  <c r="AK711" i="21"/>
  <c r="AK712" i="21"/>
  <c r="AK713" i="21"/>
  <c r="AK714" i="21"/>
  <c r="AK715" i="21"/>
  <c r="AK716" i="21"/>
  <c r="AK717" i="21"/>
  <c r="AK718" i="21"/>
  <c r="AK719" i="21"/>
  <c r="AK720" i="21"/>
  <c r="AK721" i="21"/>
  <c r="AK722" i="21"/>
  <c r="AK723" i="21"/>
  <c r="AK724" i="21"/>
  <c r="AK725" i="21"/>
  <c r="AK726" i="21"/>
  <c r="AK727" i="21"/>
  <c r="AK728" i="21"/>
  <c r="AK729" i="21"/>
  <c r="AK730" i="21"/>
  <c r="AK731" i="21"/>
  <c r="AK732" i="21"/>
  <c r="AK733" i="21"/>
  <c r="AK734" i="21"/>
  <c r="AK735" i="21"/>
  <c r="AK736" i="21"/>
  <c r="AK737" i="21"/>
  <c r="AK738" i="21"/>
  <c r="AK739" i="21"/>
  <c r="AK740" i="21"/>
  <c r="AK741" i="21"/>
  <c r="AK742" i="21"/>
  <c r="AK743" i="21"/>
  <c r="AK744" i="21"/>
  <c r="AK745" i="21"/>
  <c r="AK746" i="21"/>
  <c r="AK747" i="21"/>
  <c r="AK748" i="21"/>
  <c r="AK749" i="21"/>
  <c r="AK750" i="21"/>
  <c r="AK751" i="21"/>
  <c r="AK752" i="21"/>
  <c r="AK753" i="21"/>
  <c r="AK754" i="21"/>
  <c r="AK755" i="21"/>
  <c r="AK756" i="21"/>
  <c r="AK757" i="21"/>
  <c r="AK758" i="21"/>
  <c r="AK759" i="21"/>
  <c r="AK760" i="21"/>
  <c r="AK761" i="21"/>
  <c r="AK762" i="21"/>
  <c r="AK763" i="21"/>
  <c r="AK764" i="21"/>
  <c r="AK765" i="21"/>
  <c r="AK766" i="21"/>
  <c r="AK767" i="21"/>
  <c r="AK768" i="21"/>
  <c r="AK769" i="21"/>
  <c r="AK770" i="21"/>
  <c r="AK771" i="21"/>
  <c r="AK772" i="21"/>
  <c r="AK773" i="21"/>
  <c r="AK774" i="21"/>
  <c r="AK775" i="21"/>
  <c r="AK776" i="21"/>
  <c r="AK777" i="21"/>
  <c r="AK778" i="21"/>
  <c r="AK779" i="21"/>
  <c r="AK780" i="21"/>
  <c r="AK781" i="21"/>
  <c r="AK782" i="21"/>
  <c r="AK783" i="21"/>
  <c r="AK784" i="21"/>
  <c r="AK785" i="21"/>
  <c r="AK786" i="21"/>
  <c r="AK787" i="21"/>
  <c r="AK788" i="21"/>
  <c r="AK789" i="21"/>
  <c r="AK790" i="21"/>
  <c r="AK791" i="21"/>
  <c r="AK792" i="21"/>
  <c r="AK793" i="21"/>
  <c r="AK794" i="21"/>
  <c r="AK795" i="21"/>
  <c r="AK796" i="21"/>
  <c r="AK797" i="21"/>
  <c r="AK798" i="21"/>
  <c r="AK799" i="21"/>
  <c r="AK800" i="21"/>
  <c r="AK801" i="21"/>
  <c r="AK802" i="21"/>
  <c r="AK803" i="21"/>
  <c r="AK804" i="21"/>
  <c r="AK805" i="21"/>
  <c r="AK806" i="21"/>
  <c r="AK807" i="21"/>
  <c r="AK808" i="21"/>
  <c r="AK809" i="21"/>
  <c r="AK810" i="21"/>
  <c r="AK811" i="21"/>
  <c r="AK812" i="21"/>
  <c r="AK813" i="21"/>
  <c r="AK814" i="21"/>
  <c r="AK815" i="21"/>
  <c r="AK816" i="21"/>
  <c r="AK817" i="21"/>
  <c r="AK818" i="21"/>
  <c r="AK819" i="21"/>
  <c r="AK820" i="21"/>
  <c r="AK821" i="21"/>
  <c r="AK822" i="21"/>
  <c r="AK823" i="21"/>
  <c r="AK824" i="21"/>
  <c r="AK825" i="21"/>
  <c r="AK826" i="21"/>
  <c r="AK827" i="21"/>
  <c r="AK828" i="21"/>
  <c r="AK829" i="21"/>
  <c r="AK830" i="21"/>
  <c r="AK831" i="21"/>
  <c r="AK832" i="21"/>
  <c r="AK833" i="21"/>
  <c r="AK834" i="21"/>
  <c r="AK835" i="21"/>
  <c r="AK836" i="21"/>
  <c r="AK837" i="21"/>
  <c r="AK838" i="21"/>
  <c r="AK839" i="21"/>
  <c r="AK840" i="21"/>
  <c r="AK841" i="21"/>
  <c r="AK842" i="21"/>
  <c r="AK843" i="21"/>
  <c r="AK844" i="21"/>
  <c r="AK845" i="21"/>
  <c r="AK846" i="21"/>
  <c r="AK847" i="21"/>
  <c r="AK848" i="21"/>
  <c r="AK849" i="21"/>
  <c r="AK850" i="21"/>
  <c r="AK851" i="21"/>
  <c r="AK852" i="21"/>
  <c r="AK853" i="21"/>
  <c r="AK854" i="21"/>
  <c r="AK855" i="21"/>
  <c r="AK856" i="21"/>
  <c r="AK857" i="21"/>
  <c r="AK858" i="21"/>
  <c r="AK859" i="21"/>
  <c r="AK860" i="21"/>
  <c r="AK861" i="21"/>
  <c r="AK862" i="21"/>
  <c r="AK863" i="21"/>
  <c r="AK864" i="21"/>
  <c r="AK865" i="21"/>
  <c r="AK866" i="21"/>
  <c r="AK867" i="21"/>
  <c r="AK868" i="21"/>
  <c r="AK869" i="21"/>
  <c r="AK870" i="21"/>
  <c r="AK871" i="21"/>
  <c r="AK872" i="21"/>
  <c r="AK873" i="21"/>
  <c r="AK874" i="21"/>
  <c r="AK875" i="21"/>
  <c r="AK876" i="21"/>
  <c r="AK877" i="21"/>
  <c r="AK878" i="21"/>
  <c r="AK879" i="21"/>
  <c r="AK880" i="21"/>
  <c r="AK881" i="21"/>
  <c r="AK882" i="21"/>
  <c r="AK883" i="21"/>
  <c r="AK884" i="21"/>
  <c r="AK885" i="21"/>
  <c r="AK886" i="21"/>
  <c r="AK887" i="21"/>
  <c r="AK888" i="21"/>
  <c r="AK889" i="21"/>
  <c r="AK890" i="21"/>
  <c r="AK891" i="21"/>
  <c r="AK892" i="21"/>
  <c r="AK893" i="21"/>
  <c r="AK894" i="21"/>
  <c r="AK895" i="21"/>
  <c r="AK896" i="21"/>
  <c r="AK897" i="21"/>
  <c r="AK898" i="21"/>
  <c r="AK899" i="21"/>
  <c r="AK900" i="21"/>
  <c r="AK901" i="21"/>
  <c r="AK902" i="21"/>
  <c r="AK903" i="21"/>
  <c r="AK904" i="21"/>
  <c r="AK905" i="21"/>
  <c r="AK906" i="21"/>
  <c r="AK907" i="21"/>
  <c r="AK908" i="21"/>
  <c r="AK909" i="21"/>
  <c r="AK910" i="21"/>
  <c r="AK911" i="21"/>
  <c r="AK912" i="21"/>
  <c r="AK913" i="21"/>
  <c r="AK914" i="21"/>
  <c r="AK915" i="21"/>
  <c r="AK916" i="21"/>
  <c r="AK917" i="21"/>
  <c r="AK918" i="21"/>
  <c r="AK919" i="21"/>
  <c r="AK920" i="21"/>
  <c r="AK921" i="21"/>
  <c r="AK922" i="21"/>
  <c r="AK923" i="21"/>
  <c r="AK924" i="21"/>
  <c r="AK925" i="21"/>
  <c r="AK926" i="21"/>
  <c r="AK927" i="21"/>
  <c r="AK928" i="21"/>
  <c r="AK929" i="21"/>
  <c r="AK930" i="21"/>
  <c r="AK931" i="21"/>
  <c r="AK932" i="21"/>
  <c r="AK933" i="21"/>
  <c r="AK934" i="21"/>
  <c r="AK935" i="21"/>
  <c r="AK936" i="21"/>
  <c r="AK937" i="21"/>
  <c r="AK938" i="21"/>
  <c r="AK939" i="21"/>
  <c r="AK940" i="21"/>
  <c r="AK941" i="21"/>
  <c r="AK942" i="21"/>
  <c r="AK943" i="21"/>
  <c r="AK944" i="21"/>
  <c r="AK945" i="21"/>
  <c r="AK946" i="21"/>
  <c r="AK947" i="21"/>
  <c r="AK948" i="21"/>
  <c r="AK949" i="21"/>
  <c r="AK950" i="21"/>
  <c r="AK951" i="21"/>
  <c r="AK952" i="21"/>
  <c r="AK953" i="21"/>
  <c r="AK954" i="21"/>
  <c r="AK955" i="21"/>
  <c r="AK956" i="21"/>
  <c r="AK957" i="21"/>
  <c r="AK958" i="21"/>
  <c r="AK959" i="21"/>
  <c r="AK960" i="21"/>
  <c r="AK961" i="21"/>
  <c r="AK962" i="21"/>
  <c r="AK963" i="21"/>
  <c r="AK964" i="21"/>
  <c r="AK965" i="21"/>
  <c r="AK966" i="21"/>
  <c r="AK967" i="21"/>
  <c r="AK968" i="21"/>
  <c r="AK969" i="21"/>
  <c r="AK970" i="21"/>
  <c r="AK971" i="21"/>
  <c r="AK972" i="21"/>
  <c r="AK973" i="21"/>
  <c r="AK974" i="21"/>
  <c r="AK975" i="21"/>
  <c r="AK976" i="21"/>
  <c r="AK977" i="21"/>
  <c r="AK978" i="21"/>
  <c r="AK979" i="21"/>
  <c r="AK980" i="21"/>
  <c r="AK981" i="21"/>
  <c r="AK982" i="21"/>
  <c r="AK983" i="21"/>
  <c r="AK984" i="21"/>
  <c r="AK985" i="21"/>
  <c r="AK986" i="21"/>
  <c r="AJ2" i="21"/>
  <c r="AJ3" i="21"/>
  <c r="AJ4" i="21"/>
  <c r="AJ5" i="21"/>
  <c r="AJ6" i="21"/>
  <c r="AJ7" i="21"/>
  <c r="AJ8" i="21"/>
  <c r="AJ9" i="21"/>
  <c r="AJ10" i="21"/>
  <c r="AJ11" i="21"/>
  <c r="AJ12" i="21"/>
  <c r="AJ13" i="21"/>
  <c r="AJ14" i="21"/>
  <c r="AJ15" i="21"/>
  <c r="AJ16" i="21"/>
  <c r="AJ17" i="21"/>
  <c r="AJ18" i="21"/>
  <c r="AJ19" i="21"/>
  <c r="AJ20" i="21"/>
  <c r="AJ21" i="21"/>
  <c r="AJ22" i="21"/>
  <c r="AJ23" i="21"/>
  <c r="AJ24" i="21"/>
  <c r="AJ25" i="21"/>
  <c r="AJ26" i="21"/>
  <c r="AJ27" i="21"/>
  <c r="AJ28" i="21"/>
  <c r="AJ29" i="21"/>
  <c r="AJ30" i="21"/>
  <c r="AJ31" i="21"/>
  <c r="AJ32" i="21"/>
  <c r="AJ33" i="21"/>
  <c r="AJ34" i="21"/>
  <c r="AJ35" i="21"/>
  <c r="AJ36" i="21"/>
  <c r="AJ37" i="21"/>
  <c r="AJ38" i="21"/>
  <c r="AJ39" i="21"/>
  <c r="AJ40" i="21"/>
  <c r="AJ41" i="21"/>
  <c r="AJ42" i="21"/>
  <c r="AJ43" i="21"/>
  <c r="AJ44" i="21"/>
  <c r="AJ45" i="21"/>
  <c r="AJ46" i="21"/>
  <c r="AJ47" i="21"/>
  <c r="AJ48" i="21"/>
  <c r="AJ49" i="21"/>
  <c r="AJ50" i="21"/>
  <c r="AJ51" i="21"/>
  <c r="AJ52" i="21"/>
  <c r="AJ53" i="21"/>
  <c r="AJ54" i="21"/>
  <c r="AJ55" i="21"/>
  <c r="AJ56" i="21"/>
  <c r="AJ57" i="21"/>
  <c r="AJ58" i="21"/>
  <c r="AJ59" i="21"/>
  <c r="AJ60" i="21"/>
  <c r="AJ61" i="21"/>
  <c r="AJ62" i="21"/>
  <c r="AJ63" i="21"/>
  <c r="AJ64" i="21"/>
  <c r="AJ65" i="21"/>
  <c r="AJ66" i="21"/>
  <c r="AJ67" i="21"/>
  <c r="AJ68" i="21"/>
  <c r="AJ69" i="21"/>
  <c r="AJ70" i="21"/>
  <c r="AJ71" i="21"/>
  <c r="AJ72" i="21"/>
  <c r="AJ73" i="21"/>
  <c r="AJ74" i="21"/>
  <c r="AJ75" i="21"/>
  <c r="AJ76" i="21"/>
  <c r="AJ77" i="21"/>
  <c r="AJ78" i="21"/>
  <c r="AJ79" i="21"/>
  <c r="AJ80" i="21"/>
  <c r="AJ81" i="21"/>
  <c r="AJ82" i="21"/>
  <c r="AJ83" i="21"/>
  <c r="AJ84" i="21"/>
  <c r="AJ85" i="21"/>
  <c r="AJ86" i="21"/>
  <c r="AJ87" i="21"/>
  <c r="AJ88" i="21"/>
  <c r="AJ89" i="21"/>
  <c r="AJ90" i="21"/>
  <c r="AJ91" i="21"/>
  <c r="AJ92" i="21"/>
  <c r="AJ93" i="21"/>
  <c r="AJ94" i="21"/>
  <c r="AJ95" i="21"/>
  <c r="AJ96" i="21"/>
  <c r="AJ97" i="21"/>
  <c r="AJ98" i="21"/>
  <c r="AJ99" i="21"/>
  <c r="AJ100" i="21"/>
  <c r="AJ101" i="21"/>
  <c r="AJ102" i="21"/>
  <c r="AJ103" i="21"/>
  <c r="AJ104" i="21"/>
  <c r="AJ105" i="21"/>
  <c r="AJ106" i="21"/>
  <c r="AJ107" i="21"/>
  <c r="AJ108" i="21"/>
  <c r="AJ109" i="21"/>
  <c r="AJ110" i="21"/>
  <c r="AJ111" i="21"/>
  <c r="AJ112" i="21"/>
  <c r="AJ113" i="21"/>
  <c r="AJ114" i="21"/>
  <c r="AJ115" i="21"/>
  <c r="AJ116" i="21"/>
  <c r="AJ117" i="21"/>
  <c r="AJ118" i="21"/>
  <c r="AJ119" i="21"/>
  <c r="AJ120" i="21"/>
  <c r="AJ121" i="21"/>
  <c r="AJ122" i="21"/>
  <c r="AJ123" i="21"/>
  <c r="AJ124" i="21"/>
  <c r="AJ125" i="21"/>
  <c r="AJ126" i="21"/>
  <c r="AJ127" i="21"/>
  <c r="AJ128" i="21"/>
  <c r="AJ129" i="21"/>
  <c r="AJ130" i="21"/>
  <c r="AJ131" i="21"/>
  <c r="AJ132" i="21"/>
  <c r="AJ133" i="21"/>
  <c r="AJ134" i="21"/>
  <c r="AJ135" i="21"/>
  <c r="AJ136" i="21"/>
  <c r="AJ137" i="21"/>
  <c r="AJ138" i="21"/>
  <c r="AJ139" i="21"/>
  <c r="AJ140" i="21"/>
  <c r="AJ141" i="21"/>
  <c r="AJ142" i="21"/>
  <c r="AJ143" i="21"/>
  <c r="AJ144" i="21"/>
  <c r="AJ145" i="21"/>
  <c r="AJ146" i="21"/>
  <c r="AJ147" i="21"/>
  <c r="AJ148" i="21"/>
  <c r="AJ149" i="21"/>
  <c r="AJ150" i="21"/>
  <c r="AJ151" i="21"/>
  <c r="AJ152" i="21"/>
  <c r="AJ153" i="21"/>
  <c r="AJ154" i="21"/>
  <c r="AJ155" i="21"/>
  <c r="AJ156" i="21"/>
  <c r="AJ157" i="21"/>
  <c r="AJ158" i="21"/>
  <c r="AJ159" i="21"/>
  <c r="AJ160" i="21"/>
  <c r="AJ161" i="21"/>
  <c r="AJ162" i="21"/>
  <c r="AJ163" i="21"/>
  <c r="AJ164" i="21"/>
  <c r="AJ165" i="21"/>
  <c r="AJ166" i="21"/>
  <c r="AJ167" i="21"/>
  <c r="AJ168" i="21"/>
  <c r="AJ169" i="21"/>
  <c r="AJ170" i="21"/>
  <c r="AJ171" i="21"/>
  <c r="AJ172" i="21"/>
  <c r="AJ173" i="21"/>
  <c r="AJ174" i="21"/>
  <c r="AJ175" i="21"/>
  <c r="AJ176" i="21"/>
  <c r="AJ177" i="21"/>
  <c r="AJ178" i="21"/>
  <c r="AJ179" i="21"/>
  <c r="AJ180" i="21"/>
  <c r="AJ181" i="21"/>
  <c r="AJ182" i="21"/>
  <c r="AJ183" i="21"/>
  <c r="AJ184" i="21"/>
  <c r="AJ185" i="21"/>
  <c r="AJ186" i="21"/>
  <c r="AJ187" i="21"/>
  <c r="AJ188" i="21"/>
  <c r="AJ189" i="21"/>
  <c r="AJ190" i="21"/>
  <c r="AJ191" i="21"/>
  <c r="AJ192" i="21"/>
  <c r="AJ193" i="21"/>
  <c r="AJ194" i="21"/>
  <c r="AJ195" i="21"/>
  <c r="AJ196" i="21"/>
  <c r="AJ197" i="21"/>
  <c r="AJ198" i="21"/>
  <c r="AJ199" i="21"/>
  <c r="AJ200" i="21"/>
  <c r="AJ201" i="21"/>
  <c r="AJ202" i="21"/>
  <c r="AJ203" i="21"/>
  <c r="AJ204" i="21"/>
  <c r="AJ205" i="21"/>
  <c r="AJ206" i="21"/>
  <c r="AJ207" i="21"/>
  <c r="AJ208" i="21"/>
  <c r="AJ209" i="21"/>
  <c r="AJ210" i="21"/>
  <c r="AJ211" i="21"/>
  <c r="AJ212" i="21"/>
  <c r="AJ213" i="21"/>
  <c r="AJ214" i="21"/>
  <c r="AJ215" i="21"/>
  <c r="AJ216" i="21"/>
  <c r="AJ217" i="21"/>
  <c r="AJ218" i="21"/>
  <c r="AJ219" i="21"/>
  <c r="AJ220" i="21"/>
  <c r="AJ221" i="21"/>
  <c r="AJ222" i="21"/>
  <c r="AJ223" i="21"/>
  <c r="AJ224" i="21"/>
  <c r="AJ225" i="21"/>
  <c r="AJ226" i="21"/>
  <c r="AJ227" i="21"/>
  <c r="AJ228" i="21"/>
  <c r="AJ229" i="21"/>
  <c r="AJ230" i="21"/>
  <c r="AJ231" i="21"/>
  <c r="AJ232" i="21"/>
  <c r="AJ233" i="21"/>
  <c r="AJ234" i="21"/>
  <c r="AJ235" i="21"/>
  <c r="AJ236" i="21"/>
  <c r="AJ237" i="21"/>
  <c r="AJ238" i="21"/>
  <c r="AJ239" i="21"/>
  <c r="AJ240" i="21"/>
  <c r="AJ241" i="21"/>
  <c r="AJ242" i="21"/>
  <c r="AJ243" i="21"/>
  <c r="AJ244" i="21"/>
  <c r="AJ245" i="21"/>
  <c r="AJ246" i="21"/>
  <c r="AJ247" i="21"/>
  <c r="AJ248" i="21"/>
  <c r="AJ249" i="21"/>
  <c r="AJ250" i="21"/>
  <c r="AJ251" i="21"/>
  <c r="AJ252" i="21"/>
  <c r="AJ253" i="21"/>
  <c r="AJ254" i="21"/>
  <c r="AJ255" i="21"/>
  <c r="AJ256" i="21"/>
  <c r="AJ257" i="21"/>
  <c r="AJ258" i="21"/>
  <c r="AJ259" i="21"/>
  <c r="AJ260" i="21"/>
  <c r="AJ261" i="21"/>
  <c r="AJ262" i="21"/>
  <c r="AJ263" i="21"/>
  <c r="AJ264" i="21"/>
  <c r="AJ265" i="21"/>
  <c r="AJ266" i="21"/>
  <c r="AJ267" i="21"/>
  <c r="AJ268" i="21"/>
  <c r="AJ269" i="21"/>
  <c r="AJ270" i="21"/>
  <c r="AJ271" i="21"/>
  <c r="AJ272" i="21"/>
  <c r="AJ273" i="21"/>
  <c r="AJ274" i="21"/>
  <c r="AJ275" i="21"/>
  <c r="AJ276" i="21"/>
  <c r="AJ277" i="21"/>
  <c r="AJ278" i="21"/>
  <c r="AJ279" i="21"/>
  <c r="AJ280" i="21"/>
  <c r="AJ281" i="21"/>
  <c r="AJ282" i="21"/>
  <c r="AJ283" i="21"/>
  <c r="AJ284" i="21"/>
  <c r="AJ285" i="21"/>
  <c r="AJ286" i="21"/>
  <c r="AJ287" i="21"/>
  <c r="AJ288" i="21"/>
  <c r="AJ289" i="21"/>
  <c r="AJ290" i="21"/>
  <c r="AJ291" i="21"/>
  <c r="AJ292" i="21"/>
  <c r="AJ293" i="21"/>
  <c r="AJ294" i="21"/>
  <c r="AJ295" i="21"/>
  <c r="AJ296" i="21"/>
  <c r="AJ297" i="21"/>
  <c r="AJ298" i="21"/>
  <c r="AJ299" i="21"/>
  <c r="AJ300" i="21"/>
  <c r="AJ301" i="21"/>
  <c r="AJ302" i="21"/>
  <c r="AJ303" i="21"/>
  <c r="AJ304" i="21"/>
  <c r="AJ305" i="21"/>
  <c r="AJ306" i="21"/>
  <c r="AJ307" i="21"/>
  <c r="AJ308" i="21"/>
  <c r="AJ309" i="21"/>
  <c r="AJ310" i="21"/>
  <c r="AJ311" i="21"/>
  <c r="AJ312" i="21"/>
  <c r="AJ313" i="21"/>
  <c r="AJ314" i="21"/>
  <c r="AJ315" i="21"/>
  <c r="AJ316" i="21"/>
  <c r="AJ317" i="21"/>
  <c r="AJ318" i="21"/>
  <c r="AJ319" i="21"/>
  <c r="AJ320" i="21"/>
  <c r="AJ321" i="21"/>
  <c r="AJ322" i="21"/>
  <c r="AJ323" i="21"/>
  <c r="AJ324" i="21"/>
  <c r="AJ325" i="21"/>
  <c r="AJ326" i="21"/>
  <c r="AJ327" i="21"/>
  <c r="AJ328" i="21"/>
  <c r="AJ329" i="21"/>
  <c r="AJ330" i="21"/>
  <c r="AJ331" i="21"/>
  <c r="AJ332" i="21"/>
  <c r="AJ333" i="21"/>
  <c r="AJ334" i="21"/>
  <c r="AJ335" i="21"/>
  <c r="AJ336" i="21"/>
  <c r="AJ337" i="21"/>
  <c r="AJ338" i="21"/>
  <c r="AJ339" i="21"/>
  <c r="AJ340" i="21"/>
  <c r="AJ341" i="21"/>
  <c r="AJ342" i="21"/>
  <c r="AJ343" i="21"/>
  <c r="AJ344" i="21"/>
  <c r="AJ345" i="21"/>
  <c r="AJ346" i="21"/>
  <c r="AJ347" i="21"/>
  <c r="AJ348" i="21"/>
  <c r="AJ349" i="21"/>
  <c r="AJ350" i="21"/>
  <c r="AJ351" i="21"/>
  <c r="AJ352" i="21"/>
  <c r="AJ353" i="21"/>
  <c r="AJ354" i="21"/>
  <c r="AJ355" i="21"/>
  <c r="AJ356" i="21"/>
  <c r="AJ357" i="21"/>
  <c r="AJ358" i="21"/>
  <c r="AJ359" i="21"/>
  <c r="AJ360" i="21"/>
  <c r="AJ361" i="21"/>
  <c r="AJ362" i="21"/>
  <c r="AJ363" i="21"/>
  <c r="AJ364" i="21"/>
  <c r="AJ365" i="21"/>
  <c r="AJ366" i="21"/>
  <c r="AJ367" i="21"/>
  <c r="AJ368" i="21"/>
  <c r="AJ369" i="21"/>
  <c r="AJ370" i="21"/>
  <c r="AJ371" i="21"/>
  <c r="AJ372" i="21"/>
  <c r="AJ373" i="21"/>
  <c r="AJ374" i="21"/>
  <c r="AJ375" i="21"/>
  <c r="AJ376" i="21"/>
  <c r="AJ377" i="21"/>
  <c r="AJ378" i="21"/>
  <c r="AJ379" i="21"/>
  <c r="AJ380" i="21"/>
  <c r="AJ381" i="21"/>
  <c r="AJ382" i="21"/>
  <c r="AJ383" i="21"/>
  <c r="AJ384" i="21"/>
  <c r="AJ385" i="21"/>
  <c r="AJ386" i="21"/>
  <c r="AJ387" i="21"/>
  <c r="AJ388" i="21"/>
  <c r="AJ389" i="21"/>
  <c r="AJ390" i="21"/>
  <c r="AJ391" i="21"/>
  <c r="AJ392" i="21"/>
  <c r="AJ393" i="21"/>
  <c r="AJ394" i="21"/>
  <c r="AJ395" i="21"/>
  <c r="AJ396" i="21"/>
  <c r="AJ397" i="21"/>
  <c r="AJ398" i="21"/>
  <c r="AJ399" i="21"/>
  <c r="AJ400" i="21"/>
  <c r="AJ401" i="21"/>
  <c r="AJ402" i="21"/>
  <c r="AJ403" i="21"/>
  <c r="AJ404" i="21"/>
  <c r="AJ405" i="21"/>
  <c r="AJ406" i="21"/>
  <c r="AJ407" i="21"/>
  <c r="AJ408" i="21"/>
  <c r="AJ409" i="21"/>
  <c r="AJ410" i="21"/>
  <c r="AJ411" i="21"/>
  <c r="AJ412" i="21"/>
  <c r="AJ413" i="21"/>
  <c r="AJ414" i="21"/>
  <c r="AJ415" i="21"/>
  <c r="AJ416" i="21"/>
  <c r="AJ417" i="21"/>
  <c r="AJ418" i="21"/>
  <c r="AJ419" i="21"/>
  <c r="AJ420" i="21"/>
  <c r="AJ421" i="21"/>
  <c r="AJ422" i="21"/>
  <c r="AJ423" i="21"/>
  <c r="AJ424" i="21"/>
  <c r="AJ425" i="21"/>
  <c r="AJ426" i="21"/>
  <c r="AJ427" i="21"/>
  <c r="AJ428" i="21"/>
  <c r="AJ429" i="21"/>
  <c r="AJ430" i="21"/>
  <c r="AJ431" i="21"/>
  <c r="AJ432" i="21"/>
  <c r="AJ433" i="21"/>
  <c r="AJ434" i="21"/>
  <c r="AJ435" i="21"/>
  <c r="AJ436" i="21"/>
  <c r="AJ437" i="21"/>
  <c r="AJ438" i="21"/>
  <c r="AJ439" i="21"/>
  <c r="AJ440" i="21"/>
  <c r="AJ441" i="21"/>
  <c r="AJ442" i="21"/>
  <c r="AJ443" i="21"/>
  <c r="AJ444" i="21"/>
  <c r="AJ445" i="21"/>
  <c r="AJ446" i="21"/>
  <c r="AJ447" i="21"/>
  <c r="AJ448" i="21"/>
  <c r="AJ449" i="21"/>
  <c r="AJ450" i="21"/>
  <c r="AJ451" i="21"/>
  <c r="AJ452" i="21"/>
  <c r="AJ453" i="21"/>
  <c r="AJ454" i="21"/>
  <c r="AJ455" i="21"/>
  <c r="AJ456" i="21"/>
  <c r="AJ457" i="21"/>
  <c r="AJ458" i="21"/>
  <c r="AJ459" i="21"/>
  <c r="AJ460" i="21"/>
  <c r="AJ461" i="21"/>
  <c r="AJ462" i="21"/>
  <c r="AJ463" i="21"/>
  <c r="AJ464" i="21"/>
  <c r="AJ465" i="21"/>
  <c r="AJ466" i="21"/>
  <c r="AJ467" i="21"/>
  <c r="AJ468" i="21"/>
  <c r="AJ469" i="21"/>
  <c r="AJ470" i="21"/>
  <c r="AJ471" i="21"/>
  <c r="AJ472" i="21"/>
  <c r="AJ473" i="21"/>
  <c r="AJ474" i="21"/>
  <c r="AJ475" i="21"/>
  <c r="AJ476" i="21"/>
  <c r="AJ477" i="21"/>
  <c r="AJ478" i="21"/>
  <c r="AJ479" i="21"/>
  <c r="AJ480" i="21"/>
  <c r="AJ481" i="21"/>
  <c r="AJ482" i="21"/>
  <c r="AJ483" i="21"/>
  <c r="AJ484" i="21"/>
  <c r="AJ485" i="21"/>
  <c r="AJ486" i="21"/>
  <c r="AJ487" i="21"/>
  <c r="AJ488" i="21"/>
  <c r="AJ489" i="21"/>
  <c r="AJ490" i="21"/>
  <c r="AJ491" i="21"/>
  <c r="AJ492" i="21"/>
  <c r="AJ493" i="21"/>
  <c r="AJ494" i="21"/>
  <c r="AJ495" i="21"/>
  <c r="AJ496" i="21"/>
  <c r="AJ497" i="21"/>
  <c r="AJ498" i="21"/>
  <c r="AJ499" i="21"/>
  <c r="AJ500" i="21"/>
  <c r="AJ501" i="21"/>
  <c r="AJ502" i="21"/>
  <c r="AJ503" i="21"/>
  <c r="AJ504" i="21"/>
  <c r="AJ505" i="21"/>
  <c r="AJ506" i="21"/>
  <c r="AJ507" i="21"/>
  <c r="AJ508" i="21"/>
  <c r="AJ509" i="21"/>
  <c r="AJ510" i="21"/>
  <c r="AJ511" i="21"/>
  <c r="AJ512" i="21"/>
  <c r="AJ513" i="21"/>
  <c r="AJ514" i="21"/>
  <c r="AJ515" i="21"/>
  <c r="AJ516" i="21"/>
  <c r="AJ517" i="21"/>
  <c r="AJ518" i="21"/>
  <c r="AJ519" i="21"/>
  <c r="AJ520" i="21"/>
  <c r="AJ521" i="21"/>
  <c r="AJ522" i="21"/>
  <c r="AJ523" i="21"/>
  <c r="AJ524" i="21"/>
  <c r="AJ525" i="21"/>
  <c r="AJ526" i="21"/>
  <c r="AJ527" i="21"/>
  <c r="AJ528" i="21"/>
  <c r="AJ529" i="21"/>
  <c r="AJ530" i="21"/>
  <c r="AJ531" i="21"/>
  <c r="AJ532" i="21"/>
  <c r="AJ533" i="21"/>
  <c r="AJ534" i="21"/>
  <c r="AJ535" i="21"/>
  <c r="AJ536" i="21"/>
  <c r="AJ537" i="21"/>
  <c r="AJ538" i="21"/>
  <c r="AJ539" i="21"/>
  <c r="AJ540" i="21"/>
  <c r="AJ541" i="21"/>
  <c r="AJ542" i="21"/>
  <c r="AJ543" i="21"/>
  <c r="AJ544" i="21"/>
  <c r="AJ545" i="21"/>
  <c r="AJ546" i="21"/>
  <c r="AJ547" i="21"/>
  <c r="AJ548" i="21"/>
  <c r="AJ549" i="21"/>
  <c r="AJ550" i="21"/>
  <c r="AJ551" i="21"/>
  <c r="AJ552" i="21"/>
  <c r="AJ553" i="21"/>
  <c r="AJ554" i="21"/>
  <c r="AJ555" i="21"/>
  <c r="AJ556" i="21"/>
  <c r="AJ557" i="21"/>
  <c r="AJ558" i="21"/>
  <c r="AJ559" i="21"/>
  <c r="AJ560" i="21"/>
  <c r="AJ561" i="21"/>
  <c r="AJ562" i="21"/>
  <c r="AJ563" i="21"/>
  <c r="AJ564" i="21"/>
  <c r="AJ565" i="21"/>
  <c r="AJ566" i="21"/>
  <c r="AJ567" i="21"/>
  <c r="AJ568" i="21"/>
  <c r="AJ569" i="21"/>
  <c r="AJ570" i="21"/>
  <c r="AJ571" i="21"/>
  <c r="AJ572" i="21"/>
  <c r="AJ573" i="21"/>
  <c r="AJ574" i="21"/>
  <c r="AJ575" i="21"/>
  <c r="AJ576" i="21"/>
  <c r="AJ577" i="21"/>
  <c r="AJ578" i="21"/>
  <c r="AJ579" i="21"/>
  <c r="AJ580" i="21"/>
  <c r="AJ581" i="21"/>
  <c r="AJ582" i="21"/>
  <c r="AJ583" i="21"/>
  <c r="AJ584" i="21"/>
  <c r="AJ585" i="21"/>
  <c r="AJ586" i="21"/>
  <c r="AJ587" i="21"/>
  <c r="AJ588" i="21"/>
  <c r="AJ589" i="21"/>
  <c r="AJ590" i="21"/>
  <c r="AJ591" i="21"/>
  <c r="AJ592" i="21"/>
  <c r="AJ593" i="21"/>
  <c r="AJ594" i="21"/>
  <c r="AJ595" i="21"/>
  <c r="AJ596" i="21"/>
  <c r="AJ597" i="21"/>
  <c r="AJ598" i="21"/>
  <c r="AJ599" i="21"/>
  <c r="AJ600" i="21"/>
  <c r="AJ601" i="21"/>
  <c r="AJ602" i="21"/>
  <c r="AJ603" i="21"/>
  <c r="AJ604" i="21"/>
  <c r="AJ605" i="21"/>
  <c r="AJ606" i="21"/>
  <c r="AJ607" i="21"/>
  <c r="AJ608" i="21"/>
  <c r="AJ609" i="21"/>
  <c r="AJ610" i="21"/>
  <c r="AJ611" i="21"/>
  <c r="AJ612" i="21"/>
  <c r="AJ613" i="21"/>
  <c r="AJ614" i="21"/>
  <c r="AJ615" i="21"/>
  <c r="AJ616" i="21"/>
  <c r="AJ617" i="21"/>
  <c r="AJ618" i="21"/>
  <c r="AJ619" i="21"/>
  <c r="AJ620" i="21"/>
  <c r="AJ621" i="21"/>
  <c r="AJ622" i="21"/>
  <c r="AJ623" i="21"/>
  <c r="AJ624" i="21"/>
  <c r="AJ625" i="21"/>
  <c r="AJ626" i="21"/>
  <c r="AJ627" i="21"/>
  <c r="AJ628" i="21"/>
  <c r="AJ629" i="21"/>
  <c r="AJ630" i="21"/>
  <c r="AJ631" i="21"/>
  <c r="AJ632" i="21"/>
  <c r="AJ633" i="21"/>
  <c r="AJ634" i="21"/>
  <c r="AJ635" i="21"/>
  <c r="AJ636" i="21"/>
  <c r="AJ637" i="21"/>
  <c r="AJ638" i="21"/>
  <c r="AJ639" i="21"/>
  <c r="AJ640" i="21"/>
  <c r="AJ641" i="21"/>
  <c r="AJ642" i="21"/>
  <c r="AJ643" i="21"/>
  <c r="AJ644" i="21"/>
  <c r="AJ645" i="21"/>
  <c r="AJ646" i="21"/>
  <c r="AJ647" i="21"/>
  <c r="AJ648" i="21"/>
  <c r="AJ649" i="21"/>
  <c r="AJ650" i="21"/>
  <c r="AJ651" i="21"/>
  <c r="AJ652" i="21"/>
  <c r="AJ653" i="21"/>
  <c r="AJ654" i="21"/>
  <c r="AJ655" i="21"/>
  <c r="AJ656" i="21"/>
  <c r="AJ657" i="21"/>
  <c r="AJ658" i="21"/>
  <c r="AJ659" i="21"/>
  <c r="AJ660" i="21"/>
  <c r="AJ661" i="21"/>
  <c r="AJ662" i="21"/>
  <c r="AJ663" i="21"/>
  <c r="AJ664" i="21"/>
  <c r="AJ665" i="21"/>
  <c r="AJ666" i="21"/>
  <c r="AJ667" i="21"/>
  <c r="AJ668" i="21"/>
  <c r="AJ669" i="21"/>
  <c r="AJ670" i="21"/>
  <c r="AJ671" i="21"/>
  <c r="AJ672" i="21"/>
  <c r="AJ673" i="21"/>
  <c r="AJ674" i="21"/>
  <c r="AJ675" i="21"/>
  <c r="AJ676" i="21"/>
  <c r="AJ677" i="21"/>
  <c r="AJ678" i="21"/>
  <c r="AJ679" i="21"/>
  <c r="AJ680" i="21"/>
  <c r="AJ681" i="21"/>
  <c r="AJ682" i="21"/>
  <c r="AJ683" i="21"/>
  <c r="AJ684" i="21"/>
  <c r="AJ685" i="21"/>
  <c r="AJ686" i="21"/>
  <c r="AJ687" i="21"/>
  <c r="AJ688" i="21"/>
  <c r="AJ689" i="21"/>
  <c r="AJ690" i="21"/>
  <c r="AJ691" i="21"/>
  <c r="AJ692" i="21"/>
  <c r="AJ693" i="21"/>
  <c r="AJ694" i="21"/>
  <c r="AJ695" i="21"/>
  <c r="AJ696" i="21"/>
  <c r="AJ697" i="21"/>
  <c r="AJ698" i="21"/>
  <c r="AJ699" i="21"/>
  <c r="AJ700" i="21"/>
  <c r="AJ701" i="21"/>
  <c r="AJ702" i="21"/>
  <c r="AJ703" i="21"/>
  <c r="AJ704" i="21"/>
  <c r="AJ705" i="21"/>
  <c r="AJ706" i="21"/>
  <c r="AJ707" i="21"/>
  <c r="AJ708" i="21"/>
  <c r="AJ709" i="21"/>
  <c r="AJ710" i="21"/>
  <c r="AJ711" i="21"/>
  <c r="AJ712" i="21"/>
  <c r="AJ713" i="21"/>
  <c r="AJ714" i="21"/>
  <c r="AJ715" i="21"/>
  <c r="AJ716" i="21"/>
  <c r="AJ717" i="21"/>
  <c r="AJ718" i="21"/>
  <c r="AJ719" i="21"/>
  <c r="AJ720" i="21"/>
  <c r="AJ721" i="21"/>
  <c r="AJ722" i="21"/>
  <c r="AJ723" i="21"/>
  <c r="AJ724" i="21"/>
  <c r="AJ725" i="21"/>
  <c r="AJ726" i="21"/>
  <c r="AJ727" i="21"/>
  <c r="AJ728" i="21"/>
  <c r="AJ729" i="21"/>
  <c r="AJ730" i="21"/>
  <c r="AJ731" i="21"/>
  <c r="AJ732" i="21"/>
  <c r="AJ733" i="21"/>
  <c r="AJ734" i="21"/>
  <c r="AJ735" i="21"/>
  <c r="AJ736" i="21"/>
  <c r="AJ737" i="21"/>
  <c r="AJ738" i="21"/>
  <c r="AJ739" i="21"/>
  <c r="AJ740" i="21"/>
  <c r="AJ741" i="21"/>
  <c r="AJ742" i="21"/>
  <c r="AJ743" i="21"/>
  <c r="AJ744" i="21"/>
  <c r="AJ745" i="21"/>
  <c r="AJ746" i="21"/>
  <c r="AJ747" i="21"/>
  <c r="AJ748" i="21"/>
  <c r="AJ749" i="21"/>
  <c r="AJ750" i="21"/>
  <c r="AJ751" i="21"/>
  <c r="AJ752" i="21"/>
  <c r="AJ753" i="21"/>
  <c r="AJ754" i="21"/>
  <c r="AJ755" i="21"/>
  <c r="AJ756" i="21"/>
  <c r="AJ757" i="21"/>
  <c r="AJ758" i="21"/>
  <c r="AJ759" i="21"/>
  <c r="AJ760" i="21"/>
  <c r="AJ761" i="21"/>
  <c r="AJ762" i="21"/>
  <c r="AJ763" i="21"/>
  <c r="AJ764" i="21"/>
  <c r="AJ765" i="21"/>
  <c r="AJ766" i="21"/>
  <c r="AJ767" i="21"/>
  <c r="AJ768" i="21"/>
  <c r="AJ769" i="21"/>
  <c r="AJ770" i="21"/>
  <c r="AJ771" i="21"/>
  <c r="AJ772" i="21"/>
  <c r="AJ773" i="21"/>
  <c r="AJ774" i="21"/>
  <c r="AJ775" i="21"/>
  <c r="AJ776" i="21"/>
  <c r="AJ777" i="21"/>
  <c r="AJ778" i="21"/>
  <c r="AJ779" i="21"/>
  <c r="AJ780" i="21"/>
  <c r="AJ781" i="21"/>
  <c r="AJ782" i="21"/>
  <c r="AJ783" i="21"/>
  <c r="AJ784" i="21"/>
  <c r="AJ785" i="21"/>
  <c r="AJ786" i="21"/>
  <c r="AJ787" i="21"/>
  <c r="AJ788" i="21"/>
  <c r="AJ789" i="21"/>
  <c r="AJ790" i="21"/>
  <c r="AJ791" i="21"/>
  <c r="AJ792" i="21"/>
  <c r="AJ793" i="21"/>
  <c r="AJ794" i="21"/>
  <c r="AJ795" i="21"/>
  <c r="AJ796" i="21"/>
  <c r="AJ797" i="21"/>
  <c r="AJ798" i="21"/>
  <c r="AJ799" i="21"/>
  <c r="AJ800" i="21"/>
  <c r="AJ801" i="21"/>
  <c r="AJ802" i="21"/>
  <c r="AJ803" i="21"/>
  <c r="AJ804" i="21"/>
  <c r="AJ805" i="21"/>
  <c r="AJ806" i="21"/>
  <c r="AJ807" i="21"/>
  <c r="AJ808" i="21"/>
  <c r="AJ809" i="21"/>
  <c r="AJ810" i="21"/>
  <c r="AJ811" i="21"/>
  <c r="AJ812" i="21"/>
  <c r="AJ813" i="21"/>
  <c r="AJ814" i="21"/>
  <c r="AJ815" i="21"/>
  <c r="AJ816" i="21"/>
  <c r="AJ817" i="21"/>
  <c r="AJ818" i="21"/>
  <c r="AJ819" i="21"/>
  <c r="AJ820" i="21"/>
  <c r="AJ821" i="21"/>
  <c r="AJ822" i="21"/>
  <c r="AJ823" i="21"/>
  <c r="AJ824" i="21"/>
  <c r="AJ825" i="21"/>
  <c r="AJ826" i="21"/>
  <c r="AJ827" i="21"/>
  <c r="AJ828" i="21"/>
  <c r="AJ829" i="21"/>
  <c r="AJ830" i="21"/>
  <c r="AJ831" i="21"/>
  <c r="AJ832" i="21"/>
  <c r="AJ833" i="21"/>
  <c r="AJ834" i="21"/>
  <c r="AJ835" i="21"/>
  <c r="AJ836" i="21"/>
  <c r="AJ837" i="21"/>
  <c r="AJ838" i="21"/>
  <c r="AJ839" i="21"/>
  <c r="AJ840" i="21"/>
  <c r="AJ841" i="21"/>
  <c r="AJ842" i="21"/>
  <c r="AJ843" i="21"/>
  <c r="AJ844" i="21"/>
  <c r="AJ845" i="21"/>
  <c r="AJ846" i="21"/>
  <c r="AJ847" i="21"/>
  <c r="AJ848" i="21"/>
  <c r="AJ849" i="21"/>
  <c r="AJ850" i="21"/>
  <c r="AJ851" i="21"/>
  <c r="AJ852" i="21"/>
  <c r="AJ853" i="21"/>
  <c r="AJ854" i="21"/>
  <c r="AJ855" i="21"/>
  <c r="AJ856" i="21"/>
  <c r="AJ857" i="21"/>
  <c r="AJ858" i="21"/>
  <c r="AJ859" i="21"/>
  <c r="AJ860" i="21"/>
  <c r="AJ861" i="21"/>
  <c r="AJ862" i="21"/>
  <c r="AJ863" i="21"/>
  <c r="AJ864" i="21"/>
  <c r="AJ865" i="21"/>
  <c r="AJ866" i="21"/>
  <c r="AJ867" i="21"/>
  <c r="AJ868" i="21"/>
  <c r="AJ869" i="21"/>
  <c r="AJ870" i="21"/>
  <c r="AJ871" i="21"/>
  <c r="AJ872" i="21"/>
  <c r="AJ873" i="21"/>
  <c r="AJ874" i="21"/>
  <c r="AJ875" i="21"/>
  <c r="AJ876" i="21"/>
  <c r="AJ877" i="21"/>
  <c r="AJ878" i="21"/>
  <c r="AJ879" i="21"/>
  <c r="AJ880" i="21"/>
  <c r="AJ881" i="21"/>
  <c r="AJ882" i="21"/>
  <c r="AJ883" i="21"/>
  <c r="AJ884" i="21"/>
  <c r="AJ885" i="21"/>
  <c r="AJ886" i="21"/>
  <c r="AJ887" i="21"/>
  <c r="AJ888" i="21"/>
  <c r="AJ889" i="21"/>
  <c r="AJ890" i="21"/>
  <c r="AJ891" i="21"/>
  <c r="AJ892" i="21"/>
  <c r="AJ893" i="21"/>
  <c r="AJ894" i="21"/>
  <c r="AJ895" i="21"/>
  <c r="AJ896" i="21"/>
  <c r="AJ897" i="21"/>
  <c r="AJ898" i="21"/>
  <c r="AJ899" i="21"/>
  <c r="AJ900" i="21"/>
  <c r="AJ901" i="21"/>
  <c r="AJ902" i="21"/>
  <c r="AJ903" i="21"/>
  <c r="AJ904" i="21"/>
  <c r="AJ905" i="21"/>
  <c r="AJ906" i="21"/>
  <c r="AJ907" i="21"/>
  <c r="AJ908" i="21"/>
  <c r="AJ909" i="21"/>
  <c r="AJ910" i="21"/>
  <c r="AJ911" i="21"/>
  <c r="AJ912" i="21"/>
  <c r="AJ913" i="21"/>
  <c r="AJ914" i="21"/>
  <c r="AJ915" i="21"/>
  <c r="AJ916" i="21"/>
  <c r="AJ917" i="21"/>
  <c r="AJ918" i="21"/>
  <c r="AJ919" i="21"/>
  <c r="AJ920" i="21"/>
  <c r="AJ921" i="21"/>
  <c r="AJ922" i="21"/>
  <c r="AJ923" i="21"/>
  <c r="AJ924" i="21"/>
  <c r="AJ925" i="21"/>
  <c r="AJ926" i="21"/>
  <c r="AJ927" i="21"/>
  <c r="AJ928" i="21"/>
  <c r="AJ929" i="21"/>
  <c r="AJ930" i="21"/>
  <c r="AJ931" i="21"/>
  <c r="AJ932" i="21"/>
  <c r="AJ933" i="21"/>
  <c r="AJ934" i="21"/>
  <c r="AJ935" i="21"/>
  <c r="AJ936" i="21"/>
  <c r="AJ937" i="21"/>
  <c r="AJ938" i="21"/>
  <c r="AJ939" i="21"/>
  <c r="AJ940" i="21"/>
  <c r="AJ941" i="21"/>
  <c r="AJ942" i="21"/>
  <c r="AJ943" i="21"/>
  <c r="AJ944" i="21"/>
  <c r="AJ945" i="21"/>
  <c r="AJ946" i="21"/>
  <c r="AJ947" i="21"/>
  <c r="AJ948" i="21"/>
  <c r="AJ949" i="21"/>
  <c r="AJ950" i="21"/>
  <c r="AJ951" i="21"/>
  <c r="AJ952" i="21"/>
  <c r="AJ953" i="21"/>
  <c r="AJ954" i="21"/>
  <c r="AJ955" i="21"/>
  <c r="AJ956" i="21"/>
  <c r="AJ957" i="21"/>
  <c r="AJ958" i="21"/>
  <c r="AJ959" i="21"/>
  <c r="AJ960" i="21"/>
  <c r="AJ961" i="21"/>
  <c r="AJ962" i="21"/>
  <c r="AJ963" i="21"/>
  <c r="AJ964" i="21"/>
  <c r="AJ965" i="21"/>
  <c r="AJ966" i="21"/>
  <c r="AJ967" i="21"/>
  <c r="AJ968" i="21"/>
  <c r="AJ969" i="21"/>
  <c r="AJ970" i="21"/>
  <c r="AJ971" i="21"/>
  <c r="AJ972" i="21"/>
  <c r="AJ973" i="21"/>
  <c r="AJ974" i="21"/>
  <c r="AJ975" i="21"/>
  <c r="AJ976" i="21"/>
  <c r="AJ977" i="21"/>
  <c r="AJ978" i="21"/>
  <c r="AJ979" i="21"/>
  <c r="AJ980" i="21"/>
  <c r="AJ981" i="21"/>
  <c r="AJ982" i="21"/>
  <c r="AJ983" i="21"/>
  <c r="AJ984" i="21"/>
  <c r="AJ985" i="21"/>
  <c r="AJ986" i="21"/>
  <c r="AI2" i="21"/>
  <c r="AI3" i="21"/>
  <c r="AI4" i="21"/>
  <c r="AI5" i="21"/>
  <c r="AI6" i="21"/>
  <c r="AI7" i="21"/>
  <c r="AI8" i="21"/>
  <c r="AI9" i="21"/>
  <c r="AI10" i="21"/>
  <c r="AI11" i="21"/>
  <c r="AI12" i="21"/>
  <c r="AI13" i="21"/>
  <c r="AI14" i="21"/>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93" i="21"/>
  <c r="AI94" i="21"/>
  <c r="AI95" i="21"/>
  <c r="AI96" i="21"/>
  <c r="AI97" i="21"/>
  <c r="AI98" i="21"/>
  <c r="AI99" i="21"/>
  <c r="AI100" i="21"/>
  <c r="AI101" i="21"/>
  <c r="AI102" i="21"/>
  <c r="AI103" i="21"/>
  <c r="AI104" i="21"/>
  <c r="AI105" i="21"/>
  <c r="AI106" i="21"/>
  <c r="AI107" i="21"/>
  <c r="AI108" i="21"/>
  <c r="AI109" i="21"/>
  <c r="AI110" i="21"/>
  <c r="AI111" i="21"/>
  <c r="AI112" i="21"/>
  <c r="AI113" i="21"/>
  <c r="AI114" i="21"/>
  <c r="AI115" i="21"/>
  <c r="AI116" i="21"/>
  <c r="AI117" i="21"/>
  <c r="AI118" i="21"/>
  <c r="AI119" i="21"/>
  <c r="AI120" i="21"/>
  <c r="AI121" i="21"/>
  <c r="AI122" i="21"/>
  <c r="AI123" i="21"/>
  <c r="AI124" i="21"/>
  <c r="AI125" i="21"/>
  <c r="AI126" i="21"/>
  <c r="AI127" i="21"/>
  <c r="AI128" i="21"/>
  <c r="AI129" i="21"/>
  <c r="AI130" i="21"/>
  <c r="AI131" i="21"/>
  <c r="AI132" i="21"/>
  <c r="AI133" i="21"/>
  <c r="AI134" i="21"/>
  <c r="AI135" i="21"/>
  <c r="AI136" i="21"/>
  <c r="AI137" i="21"/>
  <c r="AI138" i="21"/>
  <c r="AI139" i="21"/>
  <c r="AI140" i="21"/>
  <c r="AI141" i="21"/>
  <c r="AI142" i="21"/>
  <c r="AI143" i="21"/>
  <c r="AI144" i="21"/>
  <c r="AI145" i="21"/>
  <c r="AI146" i="21"/>
  <c r="AI147" i="21"/>
  <c r="AI148" i="21"/>
  <c r="AI149" i="21"/>
  <c r="AI150" i="21"/>
  <c r="AI151" i="21"/>
  <c r="AI152" i="21"/>
  <c r="AI153" i="21"/>
  <c r="AI154" i="21"/>
  <c r="AI155" i="21"/>
  <c r="AI156" i="21"/>
  <c r="AI157" i="21"/>
  <c r="AI158" i="21"/>
  <c r="AI159" i="21"/>
  <c r="AI160" i="21"/>
  <c r="AI161" i="21"/>
  <c r="AI162" i="21"/>
  <c r="AI163" i="21"/>
  <c r="AI164" i="21"/>
  <c r="AI165" i="21"/>
  <c r="AI166" i="21"/>
  <c r="AI167" i="21"/>
  <c r="AI168" i="21"/>
  <c r="AI169" i="21"/>
  <c r="AI170" i="21"/>
  <c r="AI171" i="21"/>
  <c r="AI172" i="21"/>
  <c r="AI173" i="21"/>
  <c r="AI174" i="21"/>
  <c r="AI175" i="21"/>
  <c r="AI176" i="21"/>
  <c r="AI177" i="21"/>
  <c r="AI178" i="21"/>
  <c r="AI179" i="21"/>
  <c r="AI180" i="21"/>
  <c r="AI181" i="21"/>
  <c r="AI182" i="21"/>
  <c r="AI183" i="21"/>
  <c r="AI184" i="21"/>
  <c r="AI185" i="21"/>
  <c r="AI186" i="21"/>
  <c r="AI187" i="21"/>
  <c r="AI188" i="21"/>
  <c r="AI189" i="21"/>
  <c r="AI190" i="21"/>
  <c r="AI191" i="21"/>
  <c r="AI192" i="21"/>
  <c r="AI193" i="21"/>
  <c r="AI194" i="21"/>
  <c r="AI195" i="21"/>
  <c r="AI196" i="21"/>
  <c r="AI197" i="21"/>
  <c r="AI198" i="21"/>
  <c r="AI199" i="21"/>
  <c r="AI200" i="21"/>
  <c r="AI201" i="21"/>
  <c r="AI202" i="21"/>
  <c r="AI203" i="21"/>
  <c r="AI204" i="21"/>
  <c r="AI205" i="21"/>
  <c r="AI206" i="21"/>
  <c r="AI207" i="21"/>
  <c r="AI208" i="21"/>
  <c r="AI209" i="21"/>
  <c r="AI210" i="21"/>
  <c r="AI211" i="21"/>
  <c r="AI212" i="21"/>
  <c r="AI213" i="21"/>
  <c r="AI214" i="21"/>
  <c r="AI215" i="21"/>
  <c r="AI216" i="21"/>
  <c r="AI217" i="21"/>
  <c r="AI218" i="21"/>
  <c r="AI219" i="21"/>
  <c r="AI220" i="21"/>
  <c r="AI221" i="21"/>
  <c r="AI222" i="21"/>
  <c r="AI223" i="21"/>
  <c r="AI224" i="21"/>
  <c r="AI225" i="21"/>
  <c r="AI226" i="21"/>
  <c r="AI227" i="21"/>
  <c r="AI228" i="21"/>
  <c r="AI229" i="21"/>
  <c r="AI230" i="21"/>
  <c r="AI231" i="21"/>
  <c r="AI232" i="21"/>
  <c r="AI233" i="21"/>
  <c r="AI234" i="21"/>
  <c r="AI235" i="21"/>
  <c r="AI236" i="21"/>
  <c r="AI237" i="21"/>
  <c r="AI238" i="21"/>
  <c r="AI239" i="21"/>
  <c r="AI240" i="21"/>
  <c r="AI241" i="21"/>
  <c r="AI242" i="21"/>
  <c r="AI243" i="21"/>
  <c r="AI244" i="21"/>
  <c r="AI245" i="21"/>
  <c r="AI246" i="21"/>
  <c r="AI247" i="21"/>
  <c r="AI248" i="21"/>
  <c r="AI249" i="21"/>
  <c r="AI250" i="21"/>
  <c r="AI251" i="21"/>
  <c r="AI252" i="21"/>
  <c r="AI253" i="21"/>
  <c r="AI254" i="21"/>
  <c r="AI255" i="21"/>
  <c r="AI256" i="21"/>
  <c r="AI257" i="21"/>
  <c r="AI258" i="21"/>
  <c r="AI259" i="21"/>
  <c r="AI260" i="21"/>
  <c r="AI261" i="21"/>
  <c r="AI262" i="21"/>
  <c r="AI263" i="21"/>
  <c r="AI264" i="21"/>
  <c r="AI265" i="21"/>
  <c r="AI266" i="21"/>
  <c r="AI267" i="21"/>
  <c r="AI268" i="21"/>
  <c r="AI269" i="21"/>
  <c r="AI270" i="21"/>
  <c r="AI271" i="21"/>
  <c r="AI272" i="21"/>
  <c r="AI273" i="21"/>
  <c r="AI274" i="21"/>
  <c r="AI275" i="21"/>
  <c r="AI276" i="21"/>
  <c r="AI277" i="21"/>
  <c r="AI278" i="21"/>
  <c r="AI279" i="21"/>
  <c r="AI280" i="21"/>
  <c r="AI281" i="21"/>
  <c r="AI282" i="21"/>
  <c r="AI283" i="21"/>
  <c r="AI284" i="21"/>
  <c r="AI285" i="21"/>
  <c r="AI286" i="21"/>
  <c r="AI287" i="21"/>
  <c r="AI288" i="21"/>
  <c r="AI289" i="21"/>
  <c r="AI290" i="21"/>
  <c r="AI291" i="21"/>
  <c r="AI292" i="21"/>
  <c r="AI293" i="21"/>
  <c r="AI294" i="21"/>
  <c r="AI295" i="21"/>
  <c r="AI296" i="21"/>
  <c r="AI297" i="21"/>
  <c r="AI298" i="21"/>
  <c r="AI299" i="21"/>
  <c r="AI300" i="21"/>
  <c r="AI301" i="21"/>
  <c r="AI302" i="21"/>
  <c r="AI303" i="21"/>
  <c r="AI304" i="21"/>
  <c r="AI305" i="21"/>
  <c r="AI306" i="21"/>
  <c r="AI307" i="21"/>
  <c r="AI308" i="21"/>
  <c r="AI309" i="21"/>
  <c r="AI310" i="21"/>
  <c r="AI311" i="21"/>
  <c r="AI312" i="21"/>
  <c r="AI313" i="21"/>
  <c r="AI314" i="21"/>
  <c r="AI315" i="21"/>
  <c r="AI316" i="21"/>
  <c r="AI317" i="21"/>
  <c r="AI318" i="21"/>
  <c r="AI319" i="21"/>
  <c r="AI320" i="21"/>
  <c r="AI321" i="21"/>
  <c r="AI322" i="21"/>
  <c r="AI323" i="21"/>
  <c r="AI324" i="21"/>
  <c r="AI325" i="21"/>
  <c r="AI326" i="21"/>
  <c r="AI327" i="21"/>
  <c r="AI328" i="21"/>
  <c r="AI329" i="21"/>
  <c r="AI330" i="21"/>
  <c r="AI331" i="21"/>
  <c r="AI332" i="21"/>
  <c r="AI333" i="21"/>
  <c r="AI334" i="21"/>
  <c r="AI335" i="21"/>
  <c r="AI336" i="21"/>
  <c r="AI337" i="21"/>
  <c r="AI338" i="21"/>
  <c r="AI339" i="21"/>
  <c r="AI340" i="21"/>
  <c r="AI341" i="21"/>
  <c r="AI342" i="21"/>
  <c r="AI343" i="21"/>
  <c r="AI344" i="21"/>
  <c r="AI345" i="21"/>
  <c r="AI346" i="21"/>
  <c r="AI347" i="21"/>
  <c r="AI348" i="21"/>
  <c r="AI349" i="21"/>
  <c r="AI350" i="21"/>
  <c r="AI351" i="21"/>
  <c r="AI352" i="21"/>
  <c r="AI353" i="21"/>
  <c r="AI354" i="21"/>
  <c r="AI355" i="21"/>
  <c r="AI356" i="21"/>
  <c r="AI357" i="21"/>
  <c r="AI358" i="21"/>
  <c r="AI359" i="21"/>
  <c r="AI360" i="21"/>
  <c r="AI361" i="21"/>
  <c r="AI362" i="21"/>
  <c r="AI363" i="21"/>
  <c r="AI364" i="21"/>
  <c r="AI365" i="21"/>
  <c r="AI366" i="21"/>
  <c r="AI367" i="21"/>
  <c r="AI368" i="21"/>
  <c r="AI369" i="21"/>
  <c r="AI370" i="21"/>
  <c r="AI371" i="21"/>
  <c r="AI372" i="21"/>
  <c r="AI373" i="21"/>
  <c r="AI374" i="21"/>
  <c r="AI375" i="21"/>
  <c r="AI376" i="21"/>
  <c r="AI377" i="21"/>
  <c r="AI378" i="21"/>
  <c r="AI379" i="21"/>
  <c r="AI380" i="21"/>
  <c r="AI381" i="21"/>
  <c r="AI382" i="21"/>
  <c r="AI383" i="21"/>
  <c r="AI384" i="21"/>
  <c r="AI385" i="21"/>
  <c r="AI386" i="21"/>
  <c r="AI387" i="21"/>
  <c r="AI388" i="21"/>
  <c r="AI389" i="21"/>
  <c r="AI390" i="21"/>
  <c r="AI391" i="21"/>
  <c r="AI392" i="21"/>
  <c r="AI393" i="21"/>
  <c r="AI394" i="21"/>
  <c r="AI395" i="21"/>
  <c r="AI396" i="21"/>
  <c r="AI397" i="21"/>
  <c r="AI398" i="21"/>
  <c r="AI399" i="21"/>
  <c r="AI400" i="21"/>
  <c r="AI401" i="21"/>
  <c r="AI402" i="21"/>
  <c r="AI403" i="21"/>
  <c r="AI404" i="21"/>
  <c r="AI405" i="21"/>
  <c r="AI406" i="21"/>
  <c r="AI407" i="21"/>
  <c r="AI408" i="21"/>
  <c r="AI409" i="21"/>
  <c r="AI410" i="21"/>
  <c r="AI411" i="21"/>
  <c r="AI412" i="21"/>
  <c r="AI413" i="21"/>
  <c r="AI414" i="21"/>
  <c r="AI415" i="21"/>
  <c r="AI416" i="21"/>
  <c r="AI417" i="21"/>
  <c r="AI418" i="21"/>
  <c r="AI419" i="21"/>
  <c r="AI420" i="21"/>
  <c r="AI421" i="21"/>
  <c r="AI422" i="21"/>
  <c r="AI423" i="21"/>
  <c r="AI424" i="21"/>
  <c r="AI425" i="21"/>
  <c r="AI426" i="21"/>
  <c r="AI427" i="21"/>
  <c r="AI428" i="21"/>
  <c r="AI429" i="21"/>
  <c r="AI430" i="21"/>
  <c r="AI431" i="21"/>
  <c r="AI432" i="21"/>
  <c r="AI433" i="21"/>
  <c r="AI434" i="21"/>
  <c r="AI435" i="21"/>
  <c r="AI436" i="21"/>
  <c r="AI437" i="21"/>
  <c r="AI438" i="21"/>
  <c r="AI439" i="21"/>
  <c r="AI440" i="21"/>
  <c r="AI441" i="21"/>
  <c r="AI442" i="21"/>
  <c r="AI443" i="21"/>
  <c r="AI444" i="21"/>
  <c r="AI445" i="21"/>
  <c r="AI446" i="21"/>
  <c r="AI447" i="21"/>
  <c r="AI448" i="21"/>
  <c r="AI449" i="21"/>
  <c r="AI450" i="21"/>
  <c r="AI451" i="21"/>
  <c r="AI452" i="21"/>
  <c r="AI453" i="21"/>
  <c r="AI454" i="21"/>
  <c r="AI455" i="21"/>
  <c r="AI456" i="21"/>
  <c r="AI457" i="21"/>
  <c r="AI458" i="21"/>
  <c r="AI459" i="21"/>
  <c r="AI460" i="21"/>
  <c r="AI461" i="21"/>
  <c r="AI462" i="21"/>
  <c r="AI463" i="21"/>
  <c r="AI464" i="21"/>
  <c r="AI465" i="21"/>
  <c r="AI466" i="21"/>
  <c r="AI467" i="21"/>
  <c r="AI468" i="21"/>
  <c r="AI469" i="21"/>
  <c r="AI470" i="21"/>
  <c r="AI471" i="21"/>
  <c r="AI472" i="21"/>
  <c r="AI473" i="21"/>
  <c r="AI474" i="21"/>
  <c r="AI475" i="21"/>
  <c r="AI476" i="21"/>
  <c r="AI477" i="21"/>
  <c r="AI478" i="21"/>
  <c r="AI479" i="21"/>
  <c r="AI480" i="21"/>
  <c r="AI481" i="21"/>
  <c r="AI482" i="21"/>
  <c r="AI483" i="21"/>
  <c r="AI484" i="21"/>
  <c r="AI485" i="21"/>
  <c r="AI486" i="21"/>
  <c r="AI487" i="21"/>
  <c r="AI488" i="21"/>
  <c r="AI489" i="21"/>
  <c r="AI490" i="21"/>
  <c r="AI491" i="21"/>
  <c r="AI492" i="21"/>
  <c r="AI493" i="21"/>
  <c r="AI494" i="21"/>
  <c r="AI495" i="21"/>
  <c r="AI496" i="21"/>
  <c r="AI497" i="21"/>
  <c r="AI498" i="21"/>
  <c r="AI499" i="21"/>
  <c r="AI500" i="21"/>
  <c r="AI501" i="21"/>
  <c r="AI502" i="21"/>
  <c r="AI503" i="21"/>
  <c r="AI504" i="21"/>
  <c r="AI505" i="21"/>
  <c r="AI506" i="21"/>
  <c r="AI507" i="21"/>
  <c r="AI508" i="21"/>
  <c r="AI509" i="21"/>
  <c r="AI510" i="21"/>
  <c r="AI511" i="21"/>
  <c r="AI512" i="21"/>
  <c r="AI513" i="21"/>
  <c r="AI514" i="21"/>
  <c r="AI515" i="21"/>
  <c r="AI516" i="21"/>
  <c r="AI517" i="21"/>
  <c r="AI518" i="21"/>
  <c r="AI519" i="21"/>
  <c r="AI520" i="21"/>
  <c r="AI521" i="21"/>
  <c r="AI522" i="21"/>
  <c r="AI523" i="21"/>
  <c r="AI524" i="21"/>
  <c r="AI525" i="21"/>
  <c r="AI526" i="21"/>
  <c r="AI527" i="21"/>
  <c r="AI528" i="21"/>
  <c r="AI529" i="21"/>
  <c r="AI530" i="21"/>
  <c r="AI531" i="21"/>
  <c r="AI532" i="21"/>
  <c r="AI533" i="21"/>
  <c r="AI534" i="21"/>
  <c r="AI535" i="21"/>
  <c r="AI536" i="21"/>
  <c r="AI537" i="21"/>
  <c r="AI538" i="21"/>
  <c r="AI539" i="21"/>
  <c r="AI540" i="21"/>
  <c r="AI541" i="21"/>
  <c r="AI542" i="21"/>
  <c r="AI543" i="21"/>
  <c r="AI544" i="21"/>
  <c r="AI545" i="21"/>
  <c r="AI546" i="21"/>
  <c r="AI547" i="21"/>
  <c r="AI548" i="21"/>
  <c r="AI549" i="21"/>
  <c r="AI550" i="21"/>
  <c r="AI551" i="21"/>
  <c r="AI552" i="21"/>
  <c r="AI553" i="21"/>
  <c r="AI554" i="21"/>
  <c r="AI555" i="21"/>
  <c r="AI556" i="21"/>
  <c r="AI557" i="21"/>
  <c r="AI558" i="21"/>
  <c r="AI559" i="21"/>
  <c r="AI560" i="21"/>
  <c r="AI561" i="21"/>
  <c r="AI562" i="21"/>
  <c r="AI563" i="21"/>
  <c r="AI564" i="21"/>
  <c r="AI565" i="21"/>
  <c r="AI566" i="21"/>
  <c r="AI567" i="21"/>
  <c r="AI568" i="21"/>
  <c r="AI569" i="21"/>
  <c r="AI570" i="21"/>
  <c r="AI571" i="21"/>
  <c r="AI572" i="21"/>
  <c r="AI573" i="21"/>
  <c r="AI574" i="21"/>
  <c r="AI575" i="21"/>
  <c r="AI576" i="21"/>
  <c r="AI577" i="21"/>
  <c r="AI578" i="21"/>
  <c r="AI579" i="21"/>
  <c r="AI580" i="21"/>
  <c r="AI581" i="21"/>
  <c r="AI582" i="21"/>
  <c r="AI583" i="21"/>
  <c r="AI584" i="21"/>
  <c r="AI585" i="21"/>
  <c r="AI586" i="21"/>
  <c r="AI587" i="21"/>
  <c r="AI588" i="21"/>
  <c r="AI589" i="21"/>
  <c r="AI590" i="21"/>
  <c r="AI591" i="21"/>
  <c r="AI592" i="21"/>
  <c r="AI593" i="21"/>
  <c r="AI594" i="21"/>
  <c r="AI595" i="21"/>
  <c r="AI596" i="21"/>
  <c r="AI597" i="21"/>
  <c r="AI598" i="21"/>
  <c r="AI599" i="21"/>
  <c r="AI600" i="21"/>
  <c r="AI601" i="21"/>
  <c r="AI602" i="21"/>
  <c r="AI603" i="21"/>
  <c r="AI604" i="21"/>
  <c r="AI605" i="21"/>
  <c r="AI606" i="21"/>
  <c r="AI607" i="21"/>
  <c r="AI608" i="21"/>
  <c r="AI609" i="21"/>
  <c r="AI610" i="21"/>
  <c r="AI611" i="21"/>
  <c r="AI612" i="21"/>
  <c r="AI613" i="21"/>
  <c r="AI614" i="21"/>
  <c r="AI615" i="21"/>
  <c r="AI616" i="21"/>
  <c r="AI617" i="21"/>
  <c r="AI618" i="21"/>
  <c r="AI619" i="21"/>
  <c r="AI620" i="21"/>
  <c r="AI621" i="21"/>
  <c r="AI622" i="21"/>
  <c r="AI623" i="21"/>
  <c r="AI624" i="21"/>
  <c r="AI625" i="21"/>
  <c r="AI626" i="21"/>
  <c r="AI627" i="21"/>
  <c r="AI628" i="21"/>
  <c r="AI629" i="21"/>
  <c r="AI630" i="21"/>
  <c r="AI631" i="21"/>
  <c r="AI632" i="21"/>
  <c r="AI633" i="21"/>
  <c r="AI634" i="21"/>
  <c r="AI635" i="21"/>
  <c r="AI636" i="21"/>
  <c r="AI637" i="21"/>
  <c r="AI638" i="21"/>
  <c r="AI639" i="21"/>
  <c r="AI640" i="21"/>
  <c r="AI641" i="21"/>
  <c r="AI642" i="21"/>
  <c r="AI643" i="21"/>
  <c r="AI644" i="21"/>
  <c r="AI645" i="21"/>
  <c r="AI646" i="21"/>
  <c r="AI647" i="21"/>
  <c r="AI648" i="21"/>
  <c r="AI649" i="21"/>
  <c r="AI650" i="21"/>
  <c r="AI651" i="21"/>
  <c r="AI652" i="21"/>
  <c r="AI653" i="21"/>
  <c r="AI654" i="21"/>
  <c r="AI655" i="21"/>
  <c r="AI656" i="21"/>
  <c r="AI657" i="21"/>
  <c r="AI658" i="21"/>
  <c r="AI659" i="21"/>
  <c r="AI660" i="21"/>
  <c r="AI661" i="21"/>
  <c r="AI662" i="21"/>
  <c r="AI663" i="21"/>
  <c r="AI664" i="21"/>
  <c r="AI665" i="21"/>
  <c r="AI666" i="21"/>
  <c r="AI667" i="21"/>
  <c r="AI668" i="21"/>
  <c r="AI669" i="21"/>
  <c r="AI670" i="21"/>
  <c r="AI671" i="21"/>
  <c r="AI672" i="21"/>
  <c r="AI673" i="21"/>
  <c r="AI674" i="21"/>
  <c r="AI675" i="21"/>
  <c r="AI676" i="21"/>
  <c r="AI677" i="21"/>
  <c r="AI678" i="21"/>
  <c r="AI679" i="21"/>
  <c r="AI680" i="21"/>
  <c r="AI681" i="21"/>
  <c r="AI682" i="21"/>
  <c r="AI683" i="21"/>
  <c r="AI684" i="21"/>
  <c r="AI685" i="21"/>
  <c r="AI686" i="21"/>
  <c r="AI687" i="21"/>
  <c r="AI688" i="21"/>
  <c r="AI689" i="21"/>
  <c r="AI690" i="21"/>
  <c r="AI691" i="21"/>
  <c r="AI692" i="21"/>
  <c r="AI693" i="21"/>
  <c r="AI694" i="21"/>
  <c r="AI695" i="21"/>
  <c r="AI696" i="21"/>
  <c r="AI697" i="21"/>
  <c r="AI698" i="21"/>
  <c r="AI699" i="21"/>
  <c r="AI700" i="21"/>
  <c r="AI701" i="21"/>
  <c r="AI702" i="21"/>
  <c r="AI703" i="21"/>
  <c r="AI704" i="21"/>
  <c r="AI705" i="21"/>
  <c r="AI706" i="21"/>
  <c r="AI707" i="21"/>
  <c r="AI708" i="21"/>
  <c r="AI709" i="21"/>
  <c r="AI710" i="21"/>
  <c r="AI711" i="21"/>
  <c r="AI712" i="21"/>
  <c r="AI713" i="21"/>
  <c r="AI714" i="21"/>
  <c r="AI715" i="21"/>
  <c r="AI716" i="21"/>
  <c r="AI717" i="21"/>
  <c r="AI718" i="21"/>
  <c r="AI719" i="21"/>
  <c r="AI720" i="21"/>
  <c r="AI721" i="21"/>
  <c r="AI722" i="21"/>
  <c r="AI723" i="21"/>
  <c r="AI724" i="21"/>
  <c r="AI725" i="21"/>
  <c r="AI726" i="21"/>
  <c r="AI727" i="21"/>
  <c r="AI728" i="21"/>
  <c r="AI729" i="21"/>
  <c r="AI730" i="21"/>
  <c r="AI731" i="21"/>
  <c r="AI732" i="21"/>
  <c r="AI733" i="21"/>
  <c r="AI734" i="21"/>
  <c r="AI735" i="21"/>
  <c r="AI736" i="21"/>
  <c r="AI737" i="21"/>
  <c r="AI738" i="21"/>
  <c r="AI739" i="21"/>
  <c r="AI740" i="21"/>
  <c r="AI741" i="21"/>
  <c r="AI742" i="21"/>
  <c r="AI743" i="21"/>
  <c r="AI744" i="21"/>
  <c r="AI745" i="21"/>
  <c r="AI746" i="21"/>
  <c r="AI747" i="21"/>
  <c r="AI748" i="21"/>
  <c r="AI749" i="21"/>
  <c r="AI750" i="21"/>
  <c r="AI751" i="21"/>
  <c r="AI752" i="21"/>
  <c r="AI753" i="21"/>
  <c r="AI754" i="21"/>
  <c r="AI755" i="21"/>
  <c r="AI756" i="21"/>
  <c r="AI757" i="21"/>
  <c r="AI758" i="21"/>
  <c r="AI759" i="21"/>
  <c r="AI760" i="21"/>
  <c r="AI761" i="21"/>
  <c r="AI762" i="21"/>
  <c r="AI763" i="21"/>
  <c r="AI764" i="21"/>
  <c r="AI765" i="21"/>
  <c r="AI766" i="21"/>
  <c r="AI767" i="21"/>
  <c r="AI768" i="21"/>
  <c r="AI769" i="21"/>
  <c r="AI770" i="21"/>
  <c r="AI771" i="21"/>
  <c r="AI772" i="21"/>
  <c r="AI773" i="21"/>
  <c r="AI774" i="21"/>
  <c r="AI775" i="21"/>
  <c r="AI776" i="21"/>
  <c r="AI777" i="21"/>
  <c r="AI778" i="21"/>
  <c r="AI779" i="21"/>
  <c r="AI780" i="21"/>
  <c r="AI781" i="21"/>
  <c r="AI782" i="21"/>
  <c r="AI783" i="21"/>
  <c r="AI784" i="21"/>
  <c r="AI785" i="21"/>
  <c r="AI786" i="21"/>
  <c r="AI787" i="21"/>
  <c r="AI788" i="21"/>
  <c r="AI789" i="21"/>
  <c r="AI790" i="21"/>
  <c r="AI791" i="21"/>
  <c r="AI792" i="21"/>
  <c r="AI793" i="21"/>
  <c r="AI794" i="21"/>
  <c r="AI795" i="21"/>
  <c r="AI796" i="21"/>
  <c r="AI797" i="21"/>
  <c r="AI798" i="21"/>
  <c r="AI799" i="21"/>
  <c r="AI800" i="21"/>
  <c r="AI801" i="21"/>
  <c r="AI802" i="21"/>
  <c r="AI803" i="21"/>
  <c r="AI804" i="21"/>
  <c r="AI805" i="21"/>
  <c r="AI806" i="21"/>
  <c r="AI807" i="21"/>
  <c r="AI808" i="21"/>
  <c r="AI809" i="21"/>
  <c r="AI810" i="21"/>
  <c r="AI811" i="21"/>
  <c r="AI812" i="21"/>
  <c r="AI813" i="21"/>
  <c r="AI814" i="21"/>
  <c r="AI815" i="21"/>
  <c r="AI816" i="21"/>
  <c r="AI817" i="21"/>
  <c r="AI818" i="21"/>
  <c r="AI819" i="21"/>
  <c r="AI820" i="21"/>
  <c r="AI821" i="21"/>
  <c r="AI822" i="21"/>
  <c r="AI823" i="21"/>
  <c r="AI824" i="21"/>
  <c r="AI825" i="21"/>
  <c r="AI826" i="21"/>
  <c r="AI827" i="21"/>
  <c r="AI828" i="21"/>
  <c r="AI829" i="21"/>
  <c r="AI830" i="21"/>
  <c r="AI831" i="21"/>
  <c r="AI832" i="21"/>
  <c r="AI833" i="21"/>
  <c r="AI834" i="21"/>
  <c r="AI835" i="21"/>
  <c r="AI836" i="21"/>
  <c r="AI837" i="21"/>
  <c r="AI838" i="21"/>
  <c r="AI839" i="21"/>
  <c r="AI840" i="21"/>
  <c r="AI841" i="21"/>
  <c r="AI842" i="21"/>
  <c r="AI843" i="21"/>
  <c r="AI844" i="21"/>
  <c r="AI845" i="21"/>
  <c r="AI846" i="21"/>
  <c r="AI847" i="21"/>
  <c r="AI848" i="21"/>
  <c r="AI849" i="21"/>
  <c r="AI850" i="21"/>
  <c r="AI851" i="21"/>
  <c r="AI852" i="21"/>
  <c r="AI853" i="21"/>
  <c r="AI854" i="21"/>
  <c r="AI855" i="21"/>
  <c r="AI856" i="21"/>
  <c r="AI857" i="21"/>
  <c r="AI858" i="21"/>
  <c r="AI859" i="21"/>
  <c r="AI860" i="21"/>
  <c r="AI861" i="21"/>
  <c r="AI862" i="21"/>
  <c r="AI863" i="21"/>
  <c r="AI864" i="21"/>
  <c r="AI865" i="21"/>
  <c r="AI866" i="21"/>
  <c r="AI867" i="21"/>
  <c r="AI868" i="21"/>
  <c r="AI869" i="21"/>
  <c r="AI870" i="21"/>
  <c r="AI871" i="21"/>
  <c r="AI872" i="21"/>
  <c r="AI873" i="21"/>
  <c r="AI874" i="21"/>
  <c r="AI875" i="21"/>
  <c r="AI876" i="21"/>
  <c r="AI877" i="21"/>
  <c r="AI878" i="21"/>
  <c r="AI879" i="21"/>
  <c r="AI880" i="21"/>
  <c r="AI881" i="21"/>
  <c r="AI882" i="21"/>
  <c r="AI883" i="21"/>
  <c r="AI884" i="21"/>
  <c r="AI885" i="21"/>
  <c r="AI886" i="21"/>
  <c r="AI887" i="21"/>
  <c r="AI888" i="21"/>
  <c r="AI889" i="21"/>
  <c r="AI890" i="21"/>
  <c r="AI891" i="21"/>
  <c r="AI892" i="21"/>
  <c r="AI893" i="21"/>
  <c r="AI894" i="21"/>
  <c r="AI895" i="21"/>
  <c r="AI896" i="21"/>
  <c r="AI897" i="21"/>
  <c r="AI898" i="21"/>
  <c r="AI899" i="21"/>
  <c r="AI900" i="21"/>
  <c r="AI901" i="21"/>
  <c r="AI902" i="21"/>
  <c r="AI903" i="21"/>
  <c r="AI904" i="21"/>
  <c r="AI905" i="21"/>
  <c r="AI906" i="21"/>
  <c r="AI907" i="21"/>
  <c r="AI908" i="21"/>
  <c r="AI909" i="21"/>
  <c r="AI910" i="21"/>
  <c r="AI911" i="21"/>
  <c r="AI912" i="21"/>
  <c r="AI913" i="21"/>
  <c r="AI914" i="21"/>
  <c r="AI915" i="21"/>
  <c r="AI916" i="21"/>
  <c r="AI917" i="21"/>
  <c r="AI918" i="21"/>
  <c r="AI919" i="21"/>
  <c r="AI920" i="21"/>
  <c r="AI921" i="21"/>
  <c r="AI922" i="21"/>
  <c r="AI923" i="21"/>
  <c r="AI924" i="21"/>
  <c r="AI925" i="21"/>
  <c r="AI926" i="21"/>
  <c r="AI927" i="21"/>
  <c r="AI928" i="21"/>
  <c r="AI929" i="21"/>
  <c r="AI930" i="21"/>
  <c r="AI931" i="21"/>
  <c r="AI932" i="21"/>
  <c r="AI933" i="21"/>
  <c r="AI934" i="21"/>
  <c r="AI935" i="21"/>
  <c r="AI936" i="21"/>
  <c r="AI937" i="21"/>
  <c r="AI938" i="21"/>
  <c r="AI939" i="21"/>
  <c r="AI940" i="21"/>
  <c r="AI941" i="21"/>
  <c r="AI942" i="21"/>
  <c r="AI943" i="21"/>
  <c r="AI944" i="21"/>
  <c r="AI945" i="21"/>
  <c r="AI946" i="21"/>
  <c r="AI947" i="21"/>
  <c r="AI948" i="21"/>
  <c r="AI949" i="21"/>
  <c r="AI950" i="21"/>
  <c r="AI951" i="21"/>
  <c r="AI952" i="21"/>
  <c r="AI953" i="21"/>
  <c r="AI954" i="21"/>
  <c r="AI955" i="21"/>
  <c r="AI956" i="21"/>
  <c r="AI957" i="21"/>
  <c r="AI958" i="21"/>
  <c r="AI959" i="21"/>
  <c r="AI960" i="21"/>
  <c r="AI961" i="21"/>
  <c r="AI962" i="21"/>
  <c r="AI963" i="21"/>
  <c r="AI964" i="21"/>
  <c r="AI965" i="21"/>
  <c r="AI966" i="21"/>
  <c r="AI967" i="21"/>
  <c r="AI968" i="21"/>
  <c r="AI969" i="21"/>
  <c r="AI970" i="21"/>
  <c r="AI971" i="21"/>
  <c r="AI972" i="21"/>
  <c r="AI973" i="21"/>
  <c r="AI974" i="21"/>
  <c r="AI975" i="21"/>
  <c r="AI976" i="21"/>
  <c r="AI977" i="21"/>
  <c r="AI978" i="21"/>
  <c r="AI979" i="21"/>
  <c r="AI980" i="21"/>
  <c r="AI981" i="21"/>
  <c r="AI982" i="21"/>
  <c r="AI983" i="21"/>
  <c r="AI984" i="21"/>
  <c r="AI985" i="21"/>
  <c r="AI986" i="21"/>
  <c r="AH2" i="21"/>
  <c r="AH3" i="21"/>
  <c r="AH4" i="21"/>
  <c r="AH5" i="21"/>
  <c r="AH6" i="21"/>
  <c r="AH7" i="21"/>
  <c r="AH8" i="21"/>
  <c r="AH9" i="21"/>
  <c r="AH10" i="21"/>
  <c r="AH11" i="21"/>
  <c r="AH12" i="21"/>
  <c r="AH13" i="21"/>
  <c r="AH14" i="21"/>
  <c r="AH15" i="21"/>
  <c r="AH16" i="21"/>
  <c r="AH17" i="21"/>
  <c r="AH18" i="21"/>
  <c r="AH19" i="21"/>
  <c r="AH20" i="21"/>
  <c r="AH21" i="21"/>
  <c r="AH22" i="21"/>
  <c r="AH23" i="21"/>
  <c r="AH24" i="21"/>
  <c r="AH25" i="21"/>
  <c r="AH26" i="21"/>
  <c r="AH27" i="21"/>
  <c r="AH28" i="21"/>
  <c r="AH29" i="21"/>
  <c r="AH30" i="21"/>
  <c r="AH31" i="21"/>
  <c r="AH32" i="21"/>
  <c r="AH33" i="21"/>
  <c r="AH34" i="21"/>
  <c r="AH35" i="21"/>
  <c r="AH36" i="21"/>
  <c r="AH37" i="21"/>
  <c r="AH38" i="21"/>
  <c r="AH39" i="21"/>
  <c r="AH40" i="21"/>
  <c r="AH41" i="21"/>
  <c r="AH42" i="21"/>
  <c r="AH43" i="21"/>
  <c r="AH44" i="21"/>
  <c r="AH45" i="21"/>
  <c r="AH46" i="21"/>
  <c r="AH47" i="21"/>
  <c r="AH48" i="21"/>
  <c r="AH49" i="21"/>
  <c r="AH50" i="21"/>
  <c r="AH51" i="21"/>
  <c r="AH52" i="21"/>
  <c r="AH53" i="21"/>
  <c r="AH54" i="21"/>
  <c r="AH55" i="21"/>
  <c r="AH56" i="21"/>
  <c r="AH57" i="21"/>
  <c r="AH58" i="21"/>
  <c r="AH59" i="21"/>
  <c r="AH60" i="21"/>
  <c r="AH61" i="21"/>
  <c r="AH62" i="21"/>
  <c r="AH63" i="21"/>
  <c r="AH64" i="21"/>
  <c r="AH65" i="21"/>
  <c r="AH66" i="21"/>
  <c r="AH67" i="21"/>
  <c r="AH68" i="21"/>
  <c r="AH69" i="21"/>
  <c r="AH70" i="21"/>
  <c r="AH71" i="21"/>
  <c r="AH72" i="21"/>
  <c r="AH73" i="21"/>
  <c r="AH74" i="21"/>
  <c r="AH75" i="21"/>
  <c r="AH76" i="21"/>
  <c r="AH77" i="21"/>
  <c r="AH78" i="21"/>
  <c r="AH79" i="21"/>
  <c r="AH80" i="21"/>
  <c r="AH81" i="21"/>
  <c r="AH82" i="21"/>
  <c r="AH83" i="21"/>
  <c r="AH84" i="21"/>
  <c r="AH85" i="21"/>
  <c r="AH86" i="21"/>
  <c r="AH87" i="21"/>
  <c r="AH88" i="21"/>
  <c r="AH89" i="21"/>
  <c r="AH90" i="21"/>
  <c r="AH91" i="21"/>
  <c r="AH92" i="21"/>
  <c r="AH93" i="21"/>
  <c r="AH94" i="21"/>
  <c r="AH95" i="21"/>
  <c r="AH96" i="21"/>
  <c r="AH97" i="21"/>
  <c r="AH98" i="21"/>
  <c r="AH99" i="21"/>
  <c r="AH100" i="21"/>
  <c r="AH101" i="21"/>
  <c r="AH102" i="21"/>
  <c r="AH103" i="21"/>
  <c r="AH104" i="21"/>
  <c r="AH105" i="21"/>
  <c r="AH106" i="21"/>
  <c r="AH107" i="21"/>
  <c r="AH108" i="21"/>
  <c r="AH109" i="21"/>
  <c r="AH110" i="21"/>
  <c r="AH111" i="21"/>
  <c r="AH112" i="21"/>
  <c r="AH113" i="21"/>
  <c r="AH114" i="21"/>
  <c r="AH115" i="21"/>
  <c r="AH116" i="21"/>
  <c r="AH117" i="21"/>
  <c r="AH118" i="21"/>
  <c r="AH119" i="21"/>
  <c r="AH120" i="21"/>
  <c r="AH121" i="21"/>
  <c r="AH122" i="21"/>
  <c r="AH123" i="21"/>
  <c r="AH124" i="21"/>
  <c r="AH125" i="21"/>
  <c r="AH126" i="21"/>
  <c r="AH127" i="21"/>
  <c r="AH128" i="21"/>
  <c r="AH129" i="21"/>
  <c r="AH130" i="21"/>
  <c r="AH131" i="21"/>
  <c r="AH132" i="21"/>
  <c r="AH133" i="21"/>
  <c r="AH134" i="21"/>
  <c r="AH135" i="21"/>
  <c r="AH136" i="21"/>
  <c r="AH137" i="21"/>
  <c r="AH138" i="21"/>
  <c r="AH139" i="21"/>
  <c r="AH140" i="21"/>
  <c r="AH141" i="21"/>
  <c r="AH142" i="21"/>
  <c r="AH143" i="21"/>
  <c r="AH144" i="21"/>
  <c r="AH145" i="21"/>
  <c r="AH146" i="21"/>
  <c r="AH147" i="21"/>
  <c r="AH148" i="21"/>
  <c r="AH149" i="21"/>
  <c r="AH150" i="21"/>
  <c r="AH151" i="21"/>
  <c r="AH152" i="21"/>
  <c r="AH153" i="21"/>
  <c r="AH154" i="21"/>
  <c r="AH155" i="21"/>
  <c r="AH156" i="21"/>
  <c r="AH157" i="21"/>
  <c r="AH158" i="21"/>
  <c r="AH159" i="21"/>
  <c r="AH160" i="21"/>
  <c r="AH161" i="21"/>
  <c r="AH162" i="21"/>
  <c r="AH163" i="21"/>
  <c r="AH164" i="21"/>
  <c r="AH165" i="21"/>
  <c r="AH166" i="21"/>
  <c r="AH167" i="21"/>
  <c r="AH168" i="21"/>
  <c r="AH169" i="21"/>
  <c r="AH170" i="21"/>
  <c r="AH171" i="21"/>
  <c r="AH172" i="21"/>
  <c r="AH173" i="21"/>
  <c r="AH174" i="21"/>
  <c r="AH175" i="21"/>
  <c r="AH176" i="21"/>
  <c r="AH177" i="21"/>
  <c r="AH178" i="21"/>
  <c r="AH179" i="21"/>
  <c r="AH180" i="21"/>
  <c r="AH181" i="21"/>
  <c r="AH182" i="21"/>
  <c r="AH183" i="21"/>
  <c r="AH184" i="21"/>
  <c r="AH185" i="21"/>
  <c r="AH186" i="21"/>
  <c r="AH187" i="21"/>
  <c r="AH188" i="21"/>
  <c r="AH189" i="21"/>
  <c r="AH190" i="21"/>
  <c r="AH191" i="21"/>
  <c r="AH192" i="21"/>
  <c r="AH193" i="21"/>
  <c r="AH194" i="21"/>
  <c r="AH195" i="21"/>
  <c r="AH196" i="21"/>
  <c r="AH197" i="21"/>
  <c r="AH198" i="21"/>
  <c r="AH199" i="21"/>
  <c r="AH200" i="21"/>
  <c r="AH201" i="21"/>
  <c r="AH202" i="21"/>
  <c r="AH203" i="21"/>
  <c r="AH204" i="21"/>
  <c r="AH205" i="21"/>
  <c r="AH206" i="21"/>
  <c r="AH207" i="21"/>
  <c r="AH208" i="21"/>
  <c r="AH209" i="21"/>
  <c r="AH210" i="21"/>
  <c r="AH211" i="21"/>
  <c r="AH212" i="21"/>
  <c r="AH213" i="21"/>
  <c r="AH214" i="21"/>
  <c r="AH215" i="21"/>
  <c r="AH216" i="21"/>
  <c r="AH217" i="21"/>
  <c r="AH218" i="21"/>
  <c r="AH219" i="21"/>
  <c r="AH220" i="21"/>
  <c r="AH221" i="21"/>
  <c r="AH222" i="21"/>
  <c r="AH223" i="21"/>
  <c r="AH224" i="21"/>
  <c r="AH225" i="21"/>
  <c r="AH226" i="21"/>
  <c r="AH227" i="21"/>
  <c r="AH228" i="21"/>
  <c r="AH229" i="21"/>
  <c r="AH230" i="21"/>
  <c r="AH231" i="21"/>
  <c r="AH232" i="21"/>
  <c r="AH233" i="21"/>
  <c r="AH234" i="21"/>
  <c r="AH235" i="21"/>
  <c r="AH236" i="21"/>
  <c r="AH237" i="21"/>
  <c r="AH238" i="21"/>
  <c r="AH239" i="21"/>
  <c r="AH240" i="21"/>
  <c r="AH241" i="21"/>
  <c r="AH242" i="21"/>
  <c r="AH243" i="21"/>
  <c r="AH244" i="21"/>
  <c r="AH245" i="21"/>
  <c r="AH246" i="21"/>
  <c r="AH247" i="21"/>
  <c r="AH248" i="21"/>
  <c r="AH249" i="21"/>
  <c r="AH250" i="21"/>
  <c r="AH251" i="21"/>
  <c r="AH252" i="21"/>
  <c r="AH253" i="21"/>
  <c r="AH254" i="21"/>
  <c r="AH255" i="21"/>
  <c r="AH256" i="21"/>
  <c r="AH257" i="21"/>
  <c r="AH258" i="21"/>
  <c r="AH259" i="21"/>
  <c r="AH260" i="21"/>
  <c r="AH261" i="21"/>
  <c r="AH262" i="21"/>
  <c r="AH263" i="21"/>
  <c r="AH264" i="21"/>
  <c r="AH265" i="21"/>
  <c r="AH266" i="21"/>
  <c r="AH267" i="21"/>
  <c r="AH268" i="21"/>
  <c r="AH269" i="21"/>
  <c r="AH270" i="21"/>
  <c r="AH271" i="21"/>
  <c r="AH272" i="21"/>
  <c r="AH273" i="21"/>
  <c r="AH274" i="21"/>
  <c r="AH275" i="21"/>
  <c r="AH276" i="21"/>
  <c r="AH277" i="21"/>
  <c r="AH278" i="21"/>
  <c r="AH279" i="21"/>
  <c r="AH280" i="21"/>
  <c r="AH281" i="21"/>
  <c r="AH282" i="21"/>
  <c r="AH283" i="21"/>
  <c r="AH284" i="21"/>
  <c r="AH285" i="21"/>
  <c r="AH286" i="21"/>
  <c r="AH287" i="21"/>
  <c r="AH288" i="21"/>
  <c r="AH289" i="21"/>
  <c r="AH290" i="21"/>
  <c r="AH291" i="21"/>
  <c r="AH292" i="21"/>
  <c r="AH293" i="21"/>
  <c r="AH294" i="21"/>
  <c r="AH295" i="21"/>
  <c r="AH296" i="21"/>
  <c r="AH297" i="21"/>
  <c r="AH298" i="21"/>
  <c r="AH299" i="21"/>
  <c r="AH300" i="21"/>
  <c r="AH301" i="21"/>
  <c r="AH302" i="21"/>
  <c r="AH303" i="21"/>
  <c r="AH304" i="21"/>
  <c r="AH305" i="21"/>
  <c r="AH306" i="21"/>
  <c r="AH307" i="21"/>
  <c r="AH308" i="21"/>
  <c r="AH309" i="21"/>
  <c r="AH310" i="21"/>
  <c r="AH311" i="21"/>
  <c r="AH312" i="21"/>
  <c r="AH313" i="21"/>
  <c r="AH314" i="21"/>
  <c r="AH315" i="21"/>
  <c r="AH316" i="21"/>
  <c r="AH317" i="21"/>
  <c r="AH318" i="21"/>
  <c r="AH319" i="21"/>
  <c r="AH320" i="21"/>
  <c r="AH321" i="21"/>
  <c r="AH322" i="21"/>
  <c r="AH323" i="21"/>
  <c r="AH324" i="21"/>
  <c r="AH325" i="21"/>
  <c r="AH326" i="21"/>
  <c r="AH327" i="21"/>
  <c r="AH328" i="21"/>
  <c r="AH329" i="21"/>
  <c r="AH330" i="21"/>
  <c r="AH331" i="21"/>
  <c r="AH332" i="21"/>
  <c r="AH333" i="21"/>
  <c r="AH334" i="21"/>
  <c r="AH335" i="21"/>
  <c r="AH336" i="21"/>
  <c r="AH337" i="21"/>
  <c r="AH338" i="21"/>
  <c r="AH339" i="21"/>
  <c r="AH340" i="21"/>
  <c r="AH341" i="21"/>
  <c r="AH342" i="21"/>
  <c r="AH343" i="21"/>
  <c r="AH344" i="21"/>
  <c r="AH345" i="21"/>
  <c r="AH346" i="21"/>
  <c r="AH347" i="21"/>
  <c r="AH348" i="21"/>
  <c r="AH349" i="21"/>
  <c r="AH350" i="21"/>
  <c r="AH351" i="21"/>
  <c r="AH352" i="21"/>
  <c r="AH353" i="21"/>
  <c r="AH354" i="21"/>
  <c r="AH355" i="21"/>
  <c r="AH356" i="21"/>
  <c r="AH357" i="21"/>
  <c r="AH358" i="21"/>
  <c r="AH359" i="21"/>
  <c r="AH360" i="21"/>
  <c r="AH361" i="21"/>
  <c r="AH362" i="21"/>
  <c r="AH363" i="21"/>
  <c r="AH364" i="21"/>
  <c r="AH365" i="21"/>
  <c r="AH366" i="21"/>
  <c r="AH367" i="21"/>
  <c r="AH368" i="21"/>
  <c r="AH369" i="21"/>
  <c r="AH370" i="21"/>
  <c r="AH371" i="21"/>
  <c r="AH372" i="21"/>
  <c r="AH373" i="21"/>
  <c r="AH374" i="21"/>
  <c r="AH375" i="21"/>
  <c r="AH376" i="21"/>
  <c r="AH377" i="21"/>
  <c r="AH378" i="21"/>
  <c r="AH379" i="21"/>
  <c r="AH380" i="21"/>
  <c r="AH381" i="21"/>
  <c r="AH382" i="21"/>
  <c r="AH383" i="21"/>
  <c r="AH384" i="21"/>
  <c r="AH385" i="21"/>
  <c r="AH386" i="21"/>
  <c r="AH387" i="21"/>
  <c r="AH388" i="21"/>
  <c r="AH389" i="21"/>
  <c r="AH390" i="21"/>
  <c r="AH391" i="21"/>
  <c r="AH392" i="21"/>
  <c r="AH393" i="21"/>
  <c r="AH394" i="21"/>
  <c r="AH395" i="21"/>
  <c r="AH396" i="21"/>
  <c r="AH397" i="21"/>
  <c r="AH398" i="21"/>
  <c r="AH399" i="21"/>
  <c r="AH400" i="21"/>
  <c r="AH401" i="21"/>
  <c r="AH402" i="21"/>
  <c r="AH403" i="21"/>
  <c r="AH404" i="21"/>
  <c r="AH405" i="21"/>
  <c r="AH406" i="21"/>
  <c r="AH407" i="21"/>
  <c r="AH408" i="21"/>
  <c r="AH409" i="21"/>
  <c r="AH410" i="21"/>
  <c r="AH411" i="21"/>
  <c r="AH412" i="21"/>
  <c r="AH413" i="21"/>
  <c r="AH414" i="21"/>
  <c r="AH415" i="21"/>
  <c r="AH416" i="21"/>
  <c r="AH417" i="21"/>
  <c r="AH418" i="21"/>
  <c r="AH419" i="21"/>
  <c r="AH420" i="21"/>
  <c r="AH421" i="21"/>
  <c r="AH422" i="21"/>
  <c r="AH423" i="21"/>
  <c r="AH424" i="21"/>
  <c r="AH425" i="21"/>
  <c r="AH426" i="21"/>
  <c r="AH427" i="21"/>
  <c r="AH428" i="21"/>
  <c r="AH429" i="21"/>
  <c r="AH430" i="21"/>
  <c r="AH431" i="21"/>
  <c r="AH432" i="21"/>
  <c r="AH433" i="21"/>
  <c r="AH434" i="21"/>
  <c r="AH435" i="21"/>
  <c r="AH436" i="21"/>
  <c r="AH437" i="21"/>
  <c r="AH438" i="21"/>
  <c r="AH439" i="21"/>
  <c r="AH440" i="21"/>
  <c r="AH441" i="21"/>
  <c r="AH442" i="21"/>
  <c r="AH443" i="21"/>
  <c r="AH444" i="21"/>
  <c r="AH445" i="21"/>
  <c r="AH446" i="21"/>
  <c r="AH447" i="21"/>
  <c r="AH448" i="21"/>
  <c r="AH449" i="21"/>
  <c r="AH450" i="21"/>
  <c r="AH451" i="21"/>
  <c r="AH452" i="21"/>
  <c r="AH453" i="21"/>
  <c r="AH454" i="21"/>
  <c r="AH455" i="21"/>
  <c r="AH456" i="21"/>
  <c r="AH457" i="21"/>
  <c r="AH458" i="21"/>
  <c r="AH459" i="21"/>
  <c r="AH460" i="21"/>
  <c r="AH461" i="21"/>
  <c r="AH462" i="21"/>
  <c r="AH463" i="21"/>
  <c r="AH464" i="21"/>
  <c r="AH465" i="21"/>
  <c r="AH466" i="21"/>
  <c r="AH467" i="21"/>
  <c r="AH468" i="21"/>
  <c r="AH469" i="21"/>
  <c r="AH470" i="21"/>
  <c r="AH471" i="21"/>
  <c r="AH472" i="21"/>
  <c r="AH473" i="21"/>
  <c r="AH474" i="21"/>
  <c r="AH475" i="21"/>
  <c r="AH476" i="21"/>
  <c r="AH477" i="21"/>
  <c r="AH478" i="21"/>
  <c r="AH479" i="21"/>
  <c r="AH480" i="21"/>
  <c r="AH481" i="21"/>
  <c r="AH482" i="21"/>
  <c r="AH483" i="21"/>
  <c r="AH484" i="21"/>
  <c r="AH485" i="21"/>
  <c r="AH486" i="21"/>
  <c r="AH487" i="21"/>
  <c r="AH488" i="21"/>
  <c r="AH489" i="21"/>
  <c r="AH490" i="21"/>
  <c r="AH491" i="21"/>
  <c r="AH492" i="21"/>
  <c r="AH493" i="21"/>
  <c r="AH494" i="21"/>
  <c r="AH495" i="21"/>
  <c r="AH496" i="21"/>
  <c r="AH497" i="21"/>
  <c r="AH498" i="21"/>
  <c r="AH499" i="21"/>
  <c r="AH500" i="21"/>
  <c r="AH501" i="21"/>
  <c r="AH502" i="21"/>
  <c r="AH503" i="21"/>
  <c r="AH504" i="21"/>
  <c r="AH505" i="21"/>
  <c r="AH506" i="21"/>
  <c r="AH507" i="21"/>
  <c r="AH508" i="21"/>
  <c r="AH509" i="21"/>
  <c r="AH510" i="21"/>
  <c r="AH511" i="21"/>
  <c r="AH512" i="21"/>
  <c r="AH513" i="21"/>
  <c r="AH514" i="21"/>
  <c r="AH515" i="21"/>
  <c r="AH516" i="21"/>
  <c r="AH517" i="21"/>
  <c r="AH518" i="21"/>
  <c r="AH519" i="21"/>
  <c r="AH520" i="21"/>
  <c r="AH521" i="21"/>
  <c r="AH522" i="21"/>
  <c r="AH523" i="21"/>
  <c r="AH524" i="21"/>
  <c r="AH525" i="21"/>
  <c r="AH526" i="21"/>
  <c r="AH527" i="21"/>
  <c r="AH528" i="21"/>
  <c r="AH529" i="21"/>
  <c r="AH530" i="21"/>
  <c r="AH531" i="21"/>
  <c r="AH532" i="21"/>
  <c r="AH533" i="21"/>
  <c r="AH534" i="21"/>
  <c r="AH535" i="21"/>
  <c r="AH536" i="21"/>
  <c r="AH537" i="21"/>
  <c r="AH538" i="21"/>
  <c r="AH539" i="21"/>
  <c r="AH540" i="21"/>
  <c r="AH541" i="21"/>
  <c r="AH542" i="21"/>
  <c r="AH543" i="21"/>
  <c r="AH544" i="21"/>
  <c r="AH545" i="21"/>
  <c r="AH546" i="21"/>
  <c r="AH547" i="21"/>
  <c r="AH548" i="21"/>
  <c r="AH549" i="21"/>
  <c r="AH550" i="21"/>
  <c r="AH551" i="21"/>
  <c r="AH552" i="21"/>
  <c r="AH553" i="21"/>
  <c r="AH554" i="21"/>
  <c r="AH555" i="21"/>
  <c r="AH556" i="21"/>
  <c r="AH557" i="21"/>
  <c r="AH558" i="21"/>
  <c r="AH559" i="21"/>
  <c r="AH560" i="21"/>
  <c r="AH561" i="21"/>
  <c r="AH562" i="21"/>
  <c r="AH563" i="21"/>
  <c r="AH564" i="21"/>
  <c r="AH565" i="21"/>
  <c r="AH566" i="21"/>
  <c r="AH567" i="21"/>
  <c r="AH568" i="21"/>
  <c r="AH569" i="21"/>
  <c r="AH570" i="21"/>
  <c r="AH571" i="21"/>
  <c r="AH572" i="21"/>
  <c r="AH573" i="21"/>
  <c r="AH574" i="21"/>
  <c r="AH575" i="21"/>
  <c r="AH576" i="21"/>
  <c r="AH577" i="21"/>
  <c r="AH578" i="21"/>
  <c r="AH579" i="21"/>
  <c r="AH580" i="21"/>
  <c r="AH581" i="21"/>
  <c r="AH582" i="21"/>
  <c r="AH583" i="21"/>
  <c r="AH584" i="21"/>
  <c r="AH585" i="21"/>
  <c r="AH586" i="21"/>
  <c r="AH587" i="21"/>
  <c r="AH588" i="21"/>
  <c r="AH589" i="21"/>
  <c r="AH590" i="21"/>
  <c r="AH591" i="21"/>
  <c r="AH592" i="21"/>
  <c r="AH593" i="21"/>
  <c r="AH594" i="21"/>
  <c r="AH595" i="21"/>
  <c r="AH596" i="21"/>
  <c r="AH597" i="21"/>
  <c r="AH598" i="21"/>
  <c r="AH599" i="21"/>
  <c r="AH600" i="21"/>
  <c r="AH601" i="21"/>
  <c r="AH602" i="21"/>
  <c r="AH603" i="21"/>
  <c r="AH604" i="21"/>
  <c r="AH605" i="21"/>
  <c r="AH606" i="21"/>
  <c r="AH607" i="21"/>
  <c r="AH608" i="21"/>
  <c r="AH609" i="21"/>
  <c r="AH610" i="21"/>
  <c r="AH611" i="21"/>
  <c r="AH612" i="21"/>
  <c r="AH613" i="21"/>
  <c r="AH614" i="21"/>
  <c r="AH615" i="21"/>
  <c r="AH616" i="21"/>
  <c r="AH617" i="21"/>
  <c r="AH618" i="21"/>
  <c r="AH619" i="21"/>
  <c r="AH620" i="21"/>
  <c r="AH621" i="21"/>
  <c r="AH622" i="21"/>
  <c r="AH623" i="21"/>
  <c r="AH624" i="21"/>
  <c r="AH625" i="21"/>
  <c r="AH626" i="21"/>
  <c r="AH627" i="21"/>
  <c r="AH628" i="21"/>
  <c r="AH629" i="21"/>
  <c r="AH630" i="21"/>
  <c r="AH631" i="21"/>
  <c r="AH632" i="21"/>
  <c r="AH633" i="21"/>
  <c r="AH634" i="21"/>
  <c r="AH635" i="21"/>
  <c r="AH636" i="21"/>
  <c r="AH637" i="21"/>
  <c r="AH638" i="21"/>
  <c r="AH639" i="21"/>
  <c r="AH640" i="21"/>
  <c r="AH641" i="21"/>
  <c r="AH642" i="21"/>
  <c r="AH643" i="21"/>
  <c r="AH644" i="21"/>
  <c r="AH645" i="21"/>
  <c r="AH646" i="21"/>
  <c r="AH647" i="21"/>
  <c r="AH648" i="21"/>
  <c r="AH649" i="21"/>
  <c r="AH650" i="21"/>
  <c r="AH651" i="21"/>
  <c r="AH652" i="21"/>
  <c r="AH653" i="21"/>
  <c r="AH654" i="21"/>
  <c r="AH655" i="21"/>
  <c r="AH656" i="21"/>
  <c r="AH657" i="21"/>
  <c r="AH658" i="21"/>
  <c r="AH659" i="21"/>
  <c r="AH660" i="21"/>
  <c r="AH661" i="21"/>
  <c r="AH662" i="21"/>
  <c r="AH663" i="21"/>
  <c r="AH664" i="21"/>
  <c r="AH665" i="21"/>
  <c r="AH666" i="21"/>
  <c r="AH667" i="21"/>
  <c r="AH668" i="21"/>
  <c r="AH669" i="21"/>
  <c r="AH670" i="21"/>
  <c r="AH671" i="21"/>
  <c r="AH672" i="21"/>
  <c r="AH673" i="21"/>
  <c r="AH674" i="21"/>
  <c r="AH675" i="21"/>
  <c r="AH676" i="21"/>
  <c r="AH677" i="21"/>
  <c r="AH678" i="21"/>
  <c r="AH679" i="21"/>
  <c r="AH680" i="21"/>
  <c r="AH681" i="21"/>
  <c r="AH682" i="21"/>
  <c r="AH683" i="21"/>
  <c r="AH684" i="21"/>
  <c r="AH685" i="21"/>
  <c r="AH686" i="21"/>
  <c r="AH687" i="21"/>
  <c r="AH688" i="21"/>
  <c r="AH689" i="21"/>
  <c r="AH690" i="21"/>
  <c r="AH691" i="21"/>
  <c r="AH692" i="21"/>
  <c r="AH693" i="21"/>
  <c r="AH694" i="21"/>
  <c r="AH695" i="21"/>
  <c r="AH696" i="21"/>
  <c r="AH697" i="21"/>
  <c r="AH698" i="21"/>
  <c r="AH699" i="21"/>
  <c r="AH700" i="21"/>
  <c r="AH701" i="21"/>
  <c r="AH702" i="21"/>
  <c r="AH703" i="21"/>
  <c r="AH704" i="21"/>
  <c r="AH705" i="21"/>
  <c r="AH706" i="21"/>
  <c r="AH707" i="21"/>
  <c r="AH708" i="21"/>
  <c r="AH709" i="21"/>
  <c r="AH710" i="21"/>
  <c r="AH711" i="21"/>
  <c r="AH712" i="21"/>
  <c r="AH713" i="21"/>
  <c r="AH714" i="21"/>
  <c r="AH715" i="21"/>
  <c r="AH716" i="21"/>
  <c r="AH717" i="21"/>
  <c r="AH718" i="21"/>
  <c r="AH719" i="21"/>
  <c r="AH720" i="21"/>
  <c r="AH721" i="21"/>
  <c r="AH722" i="21"/>
  <c r="AH723" i="21"/>
  <c r="AH724" i="21"/>
  <c r="AH725" i="21"/>
  <c r="AH726" i="21"/>
  <c r="AH727" i="21"/>
  <c r="AH728" i="21"/>
  <c r="AH729" i="21"/>
  <c r="AH730" i="21"/>
  <c r="AH731" i="21"/>
  <c r="AH732" i="21"/>
  <c r="AH733" i="21"/>
  <c r="AH734" i="21"/>
  <c r="AH735" i="21"/>
  <c r="AH736" i="21"/>
  <c r="AH737" i="21"/>
  <c r="AH738" i="21"/>
  <c r="AH739" i="21"/>
  <c r="AH740" i="21"/>
  <c r="AH741" i="21"/>
  <c r="AH742" i="21"/>
  <c r="AH743" i="21"/>
  <c r="AH744" i="21"/>
  <c r="AH745" i="21"/>
  <c r="AH746" i="21"/>
  <c r="AH747" i="21"/>
  <c r="AH748" i="21"/>
  <c r="AH749" i="21"/>
  <c r="AH750" i="21"/>
  <c r="AH751" i="21"/>
  <c r="AH752" i="21"/>
  <c r="AH753" i="21"/>
  <c r="AH754" i="21"/>
  <c r="AH755" i="21"/>
  <c r="AH756" i="21"/>
  <c r="AH757" i="21"/>
  <c r="AH758" i="21"/>
  <c r="AH759" i="21"/>
  <c r="AH760" i="21"/>
  <c r="AH761" i="21"/>
  <c r="AH762" i="21"/>
  <c r="AH763" i="21"/>
  <c r="AH764" i="21"/>
  <c r="AH765" i="21"/>
  <c r="AH766" i="21"/>
  <c r="AH767" i="21"/>
  <c r="AH768" i="21"/>
  <c r="AH769" i="21"/>
  <c r="AH770" i="21"/>
  <c r="AH771" i="21"/>
  <c r="AH772" i="21"/>
  <c r="AH773" i="21"/>
  <c r="AH774" i="21"/>
  <c r="AH775" i="21"/>
  <c r="AH776" i="21"/>
  <c r="AH777" i="21"/>
  <c r="AH778" i="21"/>
  <c r="AH779" i="21"/>
  <c r="AH780" i="21"/>
  <c r="AH781" i="21"/>
  <c r="AH782" i="21"/>
  <c r="AH783" i="21"/>
  <c r="AH784" i="21"/>
  <c r="AH785" i="21"/>
  <c r="AH786" i="21"/>
  <c r="AH787" i="21"/>
  <c r="AH788" i="21"/>
  <c r="AH789" i="21"/>
  <c r="AH790" i="21"/>
  <c r="AH791" i="21"/>
  <c r="AH792" i="21"/>
  <c r="AH793" i="21"/>
  <c r="AH794" i="21"/>
  <c r="AH795" i="21"/>
  <c r="AH796" i="21"/>
  <c r="AH797" i="21"/>
  <c r="AH798" i="21"/>
  <c r="AH799" i="21"/>
  <c r="AH800" i="21"/>
  <c r="AH801" i="21"/>
  <c r="AH802" i="21"/>
  <c r="AH803" i="21"/>
  <c r="AH804" i="21"/>
  <c r="AH805" i="21"/>
  <c r="AH806" i="21"/>
  <c r="AH807" i="21"/>
  <c r="AH808" i="21"/>
  <c r="AH809" i="21"/>
  <c r="AH810" i="21"/>
  <c r="AH811" i="21"/>
  <c r="AH812" i="21"/>
  <c r="AH813" i="21"/>
  <c r="AH814" i="21"/>
  <c r="AH815" i="21"/>
  <c r="AH816" i="21"/>
  <c r="AH817" i="21"/>
  <c r="AH818" i="21"/>
  <c r="AH819" i="21"/>
  <c r="AH820" i="21"/>
  <c r="AH821" i="21"/>
  <c r="AH822" i="21"/>
  <c r="AH823" i="21"/>
  <c r="AH824" i="21"/>
  <c r="AH825" i="21"/>
  <c r="AH826" i="21"/>
  <c r="AH827" i="21"/>
  <c r="AH828" i="21"/>
  <c r="AH829" i="21"/>
  <c r="AH830" i="21"/>
  <c r="AH831" i="21"/>
  <c r="AH832" i="21"/>
  <c r="AH833" i="21"/>
  <c r="AH834" i="21"/>
  <c r="AH835" i="21"/>
  <c r="AH836" i="21"/>
  <c r="AH837" i="21"/>
  <c r="AH838" i="21"/>
  <c r="AH839" i="21"/>
  <c r="AH840" i="21"/>
  <c r="AH841" i="21"/>
  <c r="AH842" i="21"/>
  <c r="AH843" i="21"/>
  <c r="AH844" i="21"/>
  <c r="AH845" i="21"/>
  <c r="AH846" i="21"/>
  <c r="AH847" i="21"/>
  <c r="AH848" i="21"/>
  <c r="AH849" i="21"/>
  <c r="AH850" i="21"/>
  <c r="AH851" i="21"/>
  <c r="AH852" i="21"/>
  <c r="AH853" i="21"/>
  <c r="AH854" i="21"/>
  <c r="AH855" i="21"/>
  <c r="AH856" i="21"/>
  <c r="AH857" i="21"/>
  <c r="AH858" i="21"/>
  <c r="AH859" i="21"/>
  <c r="AH860" i="21"/>
  <c r="AH861" i="21"/>
  <c r="AH862" i="21"/>
  <c r="AH863" i="21"/>
  <c r="AH864" i="21"/>
  <c r="AH865" i="21"/>
  <c r="AH866" i="21"/>
  <c r="AH867" i="21"/>
  <c r="AH868" i="21"/>
  <c r="AH869" i="21"/>
  <c r="AH870" i="21"/>
  <c r="AH871" i="21"/>
  <c r="AH872" i="21"/>
  <c r="AH873" i="21"/>
  <c r="AH874" i="21"/>
  <c r="AH875" i="21"/>
  <c r="AH876" i="21"/>
  <c r="AH877" i="21"/>
  <c r="AH878" i="21"/>
  <c r="AH879" i="21"/>
  <c r="AH880" i="21"/>
  <c r="AH881" i="21"/>
  <c r="AH882" i="21"/>
  <c r="AH883" i="21"/>
  <c r="AH884" i="21"/>
  <c r="AH885" i="21"/>
  <c r="AH886" i="21"/>
  <c r="AH887" i="21"/>
  <c r="AH888" i="21"/>
  <c r="AH889" i="21"/>
  <c r="AH890" i="21"/>
  <c r="AH891" i="21"/>
  <c r="AH892" i="21"/>
  <c r="AH893" i="21"/>
  <c r="AH894" i="21"/>
  <c r="AH895" i="21"/>
  <c r="AH896" i="21"/>
  <c r="AH897" i="21"/>
  <c r="AH898" i="21"/>
  <c r="AH899" i="21"/>
  <c r="AH900" i="21"/>
  <c r="AH901" i="21"/>
  <c r="AH902" i="21"/>
  <c r="AH903" i="21"/>
  <c r="AH904" i="21"/>
  <c r="AH905" i="21"/>
  <c r="AH906" i="21"/>
  <c r="AH907" i="21"/>
  <c r="AH908" i="21"/>
  <c r="AH909" i="21"/>
  <c r="AH910" i="21"/>
  <c r="AH911" i="21"/>
  <c r="AH912" i="21"/>
  <c r="AH913" i="21"/>
  <c r="AH914" i="21"/>
  <c r="AH915" i="21"/>
  <c r="AH916" i="21"/>
  <c r="AH917" i="21"/>
  <c r="AH918" i="21"/>
  <c r="AH919" i="21"/>
  <c r="AH920" i="21"/>
  <c r="AH921" i="21"/>
  <c r="AH922" i="21"/>
  <c r="AH923" i="21"/>
  <c r="AH924" i="21"/>
  <c r="AH925" i="21"/>
  <c r="AH926" i="21"/>
  <c r="AH927" i="21"/>
  <c r="AH928" i="21"/>
  <c r="AH929" i="21"/>
  <c r="AH930" i="21"/>
  <c r="AH931" i="21"/>
  <c r="AH932" i="21"/>
  <c r="AH933" i="21"/>
  <c r="AH934" i="21"/>
  <c r="AH935" i="21"/>
  <c r="AH936" i="21"/>
  <c r="AH937" i="21"/>
  <c r="AH938" i="21"/>
  <c r="AH939" i="21"/>
  <c r="AH940" i="21"/>
  <c r="AH941" i="21"/>
  <c r="AH942" i="21"/>
  <c r="AH943" i="21"/>
  <c r="AH944" i="21"/>
  <c r="AH945" i="21"/>
  <c r="AH946" i="21"/>
  <c r="AH947" i="21"/>
  <c r="AH948" i="21"/>
  <c r="AH949" i="21"/>
  <c r="AH950" i="21"/>
  <c r="AH951" i="21"/>
  <c r="AH952" i="21"/>
  <c r="AH953" i="21"/>
  <c r="AH954" i="21"/>
  <c r="AH955" i="21"/>
  <c r="AH956" i="21"/>
  <c r="AH957" i="21"/>
  <c r="AH958" i="21"/>
  <c r="AH959" i="21"/>
  <c r="AH960" i="21"/>
  <c r="AH961" i="21"/>
  <c r="AH962" i="21"/>
  <c r="AH963" i="21"/>
  <c r="AH964" i="21"/>
  <c r="AH965" i="21"/>
  <c r="AH966" i="21"/>
  <c r="AH967" i="21"/>
  <c r="AH968" i="21"/>
  <c r="AH969" i="21"/>
  <c r="AH970" i="21"/>
  <c r="AH971" i="21"/>
  <c r="AH972" i="21"/>
  <c r="AH973" i="21"/>
  <c r="AH974" i="21"/>
  <c r="AH975" i="21"/>
  <c r="AH976" i="21"/>
  <c r="AH977" i="21"/>
  <c r="AH978" i="21"/>
  <c r="AH979" i="21"/>
  <c r="AH980" i="21"/>
  <c r="AH981" i="21"/>
  <c r="AH982" i="21"/>
  <c r="AH983" i="21"/>
  <c r="AH984" i="21"/>
  <c r="AH985" i="21"/>
  <c r="AH986" i="21"/>
  <c r="AG2" i="21"/>
  <c r="AG3" i="21"/>
  <c r="AG4" i="21"/>
  <c r="AG5"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AG34" i="21"/>
  <c r="AG35" i="21"/>
  <c r="AG36" i="21"/>
  <c r="AG37" i="21"/>
  <c r="AG38" i="21"/>
  <c r="AG39" i="21"/>
  <c r="AG40" i="21"/>
  <c r="AG41" i="21"/>
  <c r="AG42" i="21"/>
  <c r="AG43" i="21"/>
  <c r="AG44" i="21"/>
  <c r="AG45" i="21"/>
  <c r="AG46" i="21"/>
  <c r="AG47" i="21"/>
  <c r="AG48" i="21"/>
  <c r="AG49" i="21"/>
  <c r="AG50" i="21"/>
  <c r="AG51" i="21"/>
  <c r="AG52" i="21"/>
  <c r="AG53" i="21"/>
  <c r="AG54" i="21"/>
  <c r="AG55" i="21"/>
  <c r="AG56" i="21"/>
  <c r="AG57" i="21"/>
  <c r="AG58" i="21"/>
  <c r="AG59" i="21"/>
  <c r="AG60" i="21"/>
  <c r="AG61" i="21"/>
  <c r="AG62" i="21"/>
  <c r="AG63" i="21"/>
  <c r="AG64" i="21"/>
  <c r="AG65" i="21"/>
  <c r="AG66" i="21"/>
  <c r="AG67" i="21"/>
  <c r="AG68" i="21"/>
  <c r="AG69" i="21"/>
  <c r="AG70" i="21"/>
  <c r="AG71" i="21"/>
  <c r="AG72" i="21"/>
  <c r="AG73" i="21"/>
  <c r="AG74" i="21"/>
  <c r="AG75" i="21"/>
  <c r="AG76" i="21"/>
  <c r="AG77" i="21"/>
  <c r="AG78" i="21"/>
  <c r="AG79" i="21"/>
  <c r="AG80" i="21"/>
  <c r="AG81" i="21"/>
  <c r="AG82" i="21"/>
  <c r="AG83" i="21"/>
  <c r="AG84" i="21"/>
  <c r="AG85" i="21"/>
  <c r="AG86" i="21"/>
  <c r="AG87" i="21"/>
  <c r="AG88" i="21"/>
  <c r="AG89" i="21"/>
  <c r="AG90" i="21"/>
  <c r="AG91" i="21"/>
  <c r="AG92" i="21"/>
  <c r="AG93" i="21"/>
  <c r="AG94" i="21"/>
  <c r="AG95" i="21"/>
  <c r="AG96" i="21"/>
  <c r="AG97" i="21"/>
  <c r="AG98" i="21"/>
  <c r="AG99" i="21"/>
  <c r="AG100" i="21"/>
  <c r="AG101" i="21"/>
  <c r="AG102" i="21"/>
  <c r="AG103" i="21"/>
  <c r="AG104" i="21"/>
  <c r="AG105" i="21"/>
  <c r="AG106" i="21"/>
  <c r="AG107" i="21"/>
  <c r="AG108" i="21"/>
  <c r="AG109" i="21"/>
  <c r="AG110" i="21"/>
  <c r="AG111" i="21"/>
  <c r="AG112" i="21"/>
  <c r="AG113" i="21"/>
  <c r="AG114" i="21"/>
  <c r="AG115" i="21"/>
  <c r="AG116" i="21"/>
  <c r="AG117" i="21"/>
  <c r="AG118" i="21"/>
  <c r="AG119" i="21"/>
  <c r="AG120" i="21"/>
  <c r="AG121" i="21"/>
  <c r="AG122" i="21"/>
  <c r="AG123" i="21"/>
  <c r="AG124" i="21"/>
  <c r="AG125" i="21"/>
  <c r="AG126" i="21"/>
  <c r="AG127" i="21"/>
  <c r="AG128" i="21"/>
  <c r="AG129" i="21"/>
  <c r="AG130" i="21"/>
  <c r="AG131" i="21"/>
  <c r="AG132" i="21"/>
  <c r="AG133" i="21"/>
  <c r="AG134" i="21"/>
  <c r="AG135" i="21"/>
  <c r="AG136" i="21"/>
  <c r="AG137" i="21"/>
  <c r="AG138" i="21"/>
  <c r="AG139" i="21"/>
  <c r="AG140" i="21"/>
  <c r="AG141" i="21"/>
  <c r="AG142" i="21"/>
  <c r="AG143" i="21"/>
  <c r="AG144" i="21"/>
  <c r="AG145" i="21"/>
  <c r="AG146" i="21"/>
  <c r="AG147" i="21"/>
  <c r="AG148" i="21"/>
  <c r="AG149" i="21"/>
  <c r="AG150" i="21"/>
  <c r="AG151" i="21"/>
  <c r="AG152" i="21"/>
  <c r="AG153" i="21"/>
  <c r="AG154" i="21"/>
  <c r="AG155" i="21"/>
  <c r="AG156" i="21"/>
  <c r="AG157" i="21"/>
  <c r="AG158" i="21"/>
  <c r="AG159" i="21"/>
  <c r="AG160" i="21"/>
  <c r="AG161" i="21"/>
  <c r="AG162" i="21"/>
  <c r="AG163" i="21"/>
  <c r="AG164" i="21"/>
  <c r="AG165" i="21"/>
  <c r="AG166" i="21"/>
  <c r="AG167" i="21"/>
  <c r="AG168" i="21"/>
  <c r="AG169" i="21"/>
  <c r="AG170" i="21"/>
  <c r="AG171" i="21"/>
  <c r="AG172" i="21"/>
  <c r="AG173" i="21"/>
  <c r="AG174" i="21"/>
  <c r="AG175" i="21"/>
  <c r="AG176" i="21"/>
  <c r="AG177" i="21"/>
  <c r="AG178" i="21"/>
  <c r="AG179" i="21"/>
  <c r="AG180" i="21"/>
  <c r="AG181" i="21"/>
  <c r="AG182" i="21"/>
  <c r="AG183" i="21"/>
  <c r="AG184" i="21"/>
  <c r="AG185" i="21"/>
  <c r="AG186" i="21"/>
  <c r="AG187" i="21"/>
  <c r="AG188" i="21"/>
  <c r="AG189" i="21"/>
  <c r="AG190" i="21"/>
  <c r="AG191" i="21"/>
  <c r="AG192" i="21"/>
  <c r="AG193" i="21"/>
  <c r="AG194" i="21"/>
  <c r="AG195" i="21"/>
  <c r="AG196" i="21"/>
  <c r="AG197" i="21"/>
  <c r="AG198" i="21"/>
  <c r="AG199" i="21"/>
  <c r="AG200" i="21"/>
  <c r="AG201" i="21"/>
  <c r="AG202" i="21"/>
  <c r="AG203" i="21"/>
  <c r="AG204" i="21"/>
  <c r="AG205" i="21"/>
  <c r="AG206" i="21"/>
  <c r="AG207" i="21"/>
  <c r="AG208" i="21"/>
  <c r="AG209" i="21"/>
  <c r="AG210" i="21"/>
  <c r="AG211" i="21"/>
  <c r="AG212" i="21"/>
  <c r="AG213" i="21"/>
  <c r="AG214" i="21"/>
  <c r="AG215" i="21"/>
  <c r="AG216" i="21"/>
  <c r="AG217" i="21"/>
  <c r="AG218" i="21"/>
  <c r="AG219" i="21"/>
  <c r="AG220" i="21"/>
  <c r="AG221" i="21"/>
  <c r="AG222" i="21"/>
  <c r="AG223" i="21"/>
  <c r="AG224" i="21"/>
  <c r="AG225" i="21"/>
  <c r="AG226" i="21"/>
  <c r="AG227" i="21"/>
  <c r="AG228" i="21"/>
  <c r="AG229" i="21"/>
  <c r="AG230" i="21"/>
  <c r="AG231" i="21"/>
  <c r="AG232" i="21"/>
  <c r="AG233" i="21"/>
  <c r="AG234" i="21"/>
  <c r="AG235" i="21"/>
  <c r="AG236" i="21"/>
  <c r="AG237" i="21"/>
  <c r="AG238" i="21"/>
  <c r="AG239" i="21"/>
  <c r="AG240" i="21"/>
  <c r="AG241" i="21"/>
  <c r="AG242" i="21"/>
  <c r="AG243" i="21"/>
  <c r="AG244" i="21"/>
  <c r="AG245" i="21"/>
  <c r="AG246" i="21"/>
  <c r="AG247" i="21"/>
  <c r="AG248" i="21"/>
  <c r="AG249" i="21"/>
  <c r="AG250" i="21"/>
  <c r="AG251" i="21"/>
  <c r="AG252" i="21"/>
  <c r="AG253" i="21"/>
  <c r="AG254" i="21"/>
  <c r="AG255" i="21"/>
  <c r="AG256" i="21"/>
  <c r="AG257" i="21"/>
  <c r="AG258" i="21"/>
  <c r="AG259" i="21"/>
  <c r="AG260" i="21"/>
  <c r="AG261" i="21"/>
  <c r="AG262" i="21"/>
  <c r="AG263" i="21"/>
  <c r="AG264" i="21"/>
  <c r="AG265" i="21"/>
  <c r="AG266" i="21"/>
  <c r="AG267" i="21"/>
  <c r="AG268" i="21"/>
  <c r="AG269" i="21"/>
  <c r="AG270" i="21"/>
  <c r="AG271" i="21"/>
  <c r="AG272" i="21"/>
  <c r="AG273" i="21"/>
  <c r="AG274" i="21"/>
  <c r="AG275" i="21"/>
  <c r="AG276" i="21"/>
  <c r="AG277" i="21"/>
  <c r="AG278" i="21"/>
  <c r="AG279" i="21"/>
  <c r="AG280" i="21"/>
  <c r="AG281" i="21"/>
  <c r="AG282" i="21"/>
  <c r="AG283" i="21"/>
  <c r="AG284" i="21"/>
  <c r="AG285" i="21"/>
  <c r="AG286" i="21"/>
  <c r="AG287" i="21"/>
  <c r="AG288" i="21"/>
  <c r="AG289" i="21"/>
  <c r="AG290" i="21"/>
  <c r="AG291" i="21"/>
  <c r="AG292" i="21"/>
  <c r="AG293" i="21"/>
  <c r="AG294" i="21"/>
  <c r="AG295" i="21"/>
  <c r="AG296" i="21"/>
  <c r="AG297" i="21"/>
  <c r="AG298" i="21"/>
  <c r="AG299" i="21"/>
  <c r="AG300" i="21"/>
  <c r="AG301" i="21"/>
  <c r="AG302" i="21"/>
  <c r="AG303" i="21"/>
  <c r="AG304" i="21"/>
  <c r="AG305" i="21"/>
  <c r="AG306" i="21"/>
  <c r="AG307" i="21"/>
  <c r="AG308" i="21"/>
  <c r="AG309" i="21"/>
  <c r="AG310" i="21"/>
  <c r="AG311" i="21"/>
  <c r="AG312" i="21"/>
  <c r="AG313" i="21"/>
  <c r="AG314" i="21"/>
  <c r="AG315" i="21"/>
  <c r="AG316" i="21"/>
  <c r="AG317" i="21"/>
  <c r="AG318" i="21"/>
  <c r="AG319" i="21"/>
  <c r="AG320" i="21"/>
  <c r="AG321" i="21"/>
  <c r="AG322" i="21"/>
  <c r="AG323" i="21"/>
  <c r="AG324" i="21"/>
  <c r="AG325" i="21"/>
  <c r="AG326" i="21"/>
  <c r="AG327" i="21"/>
  <c r="AG328" i="21"/>
  <c r="AG329" i="21"/>
  <c r="AG330" i="21"/>
  <c r="AG331" i="21"/>
  <c r="AG332" i="21"/>
  <c r="AG333" i="21"/>
  <c r="AG334" i="21"/>
  <c r="AG335" i="21"/>
  <c r="AG336" i="21"/>
  <c r="AG337" i="21"/>
  <c r="AG338" i="21"/>
  <c r="AG339" i="21"/>
  <c r="AG340" i="21"/>
  <c r="AG341" i="21"/>
  <c r="AG342" i="21"/>
  <c r="AG343" i="21"/>
  <c r="AG344" i="21"/>
  <c r="AG345" i="21"/>
  <c r="AG346" i="21"/>
  <c r="AG347" i="21"/>
  <c r="AG348" i="21"/>
  <c r="AG349" i="21"/>
  <c r="AG350" i="21"/>
  <c r="AG351" i="21"/>
  <c r="AG352" i="21"/>
  <c r="AG353" i="21"/>
  <c r="AG354" i="21"/>
  <c r="AG355" i="21"/>
  <c r="AG356" i="21"/>
  <c r="AG357" i="21"/>
  <c r="AG358" i="21"/>
  <c r="AG359" i="21"/>
  <c r="AG360" i="21"/>
  <c r="AG361" i="21"/>
  <c r="AG362" i="21"/>
  <c r="AG363" i="21"/>
  <c r="AG364" i="21"/>
  <c r="AG365" i="21"/>
  <c r="AG366" i="21"/>
  <c r="AG367" i="21"/>
  <c r="AG368" i="21"/>
  <c r="AG369" i="21"/>
  <c r="AG370" i="21"/>
  <c r="AG371" i="21"/>
  <c r="AG372" i="21"/>
  <c r="AG373" i="21"/>
  <c r="AG374" i="21"/>
  <c r="AG375" i="21"/>
  <c r="AG376" i="21"/>
  <c r="AG377" i="21"/>
  <c r="AG378" i="21"/>
  <c r="AG379" i="21"/>
  <c r="AG380" i="21"/>
  <c r="AG381" i="21"/>
  <c r="AG382" i="21"/>
  <c r="AG383" i="21"/>
  <c r="AG384" i="21"/>
  <c r="AG385" i="21"/>
  <c r="AG386" i="21"/>
  <c r="AG387" i="21"/>
  <c r="AG388" i="21"/>
  <c r="AG389" i="21"/>
  <c r="AG390" i="21"/>
  <c r="AG391" i="21"/>
  <c r="AG392" i="21"/>
  <c r="AG393" i="21"/>
  <c r="AG394" i="21"/>
  <c r="AG395" i="21"/>
  <c r="AG396" i="21"/>
  <c r="AG397" i="21"/>
  <c r="AG398" i="21"/>
  <c r="AG399" i="21"/>
  <c r="AG400" i="21"/>
  <c r="AG401" i="21"/>
  <c r="AG402" i="21"/>
  <c r="AG403" i="21"/>
  <c r="AG404" i="21"/>
  <c r="AG405" i="21"/>
  <c r="AG406" i="21"/>
  <c r="AG407" i="21"/>
  <c r="AG408" i="21"/>
  <c r="AG409" i="21"/>
  <c r="AG410" i="21"/>
  <c r="AG411" i="21"/>
  <c r="AG412" i="21"/>
  <c r="AG413" i="21"/>
  <c r="AG414" i="21"/>
  <c r="AG415" i="21"/>
  <c r="AG416" i="21"/>
  <c r="AG417" i="21"/>
  <c r="AG418" i="21"/>
  <c r="AG419" i="21"/>
  <c r="AG420" i="21"/>
  <c r="AG421" i="21"/>
  <c r="AG422" i="21"/>
  <c r="AG423" i="21"/>
  <c r="AG424" i="21"/>
  <c r="AG425" i="21"/>
  <c r="AG426" i="21"/>
  <c r="AG427" i="21"/>
  <c r="AG428" i="21"/>
  <c r="AG429" i="21"/>
  <c r="AG430" i="21"/>
  <c r="AG431" i="21"/>
  <c r="AG432" i="21"/>
  <c r="AG433" i="21"/>
  <c r="AG434" i="21"/>
  <c r="AG435" i="21"/>
  <c r="AG436" i="21"/>
  <c r="AG437" i="21"/>
  <c r="AG438" i="21"/>
  <c r="AG439" i="21"/>
  <c r="AG440" i="21"/>
  <c r="AG441" i="21"/>
  <c r="AG442" i="21"/>
  <c r="AG443" i="21"/>
  <c r="AG444" i="21"/>
  <c r="AG445" i="21"/>
  <c r="AG446" i="21"/>
  <c r="AG447" i="21"/>
  <c r="AG448" i="21"/>
  <c r="AG449" i="21"/>
  <c r="AG450" i="21"/>
  <c r="AG451" i="21"/>
  <c r="AG452" i="21"/>
  <c r="AG453" i="21"/>
  <c r="AG454" i="21"/>
  <c r="AG455" i="21"/>
  <c r="AG456" i="21"/>
  <c r="AG457" i="21"/>
  <c r="AG458" i="21"/>
  <c r="AG459" i="21"/>
  <c r="AG460" i="21"/>
  <c r="AG461" i="21"/>
  <c r="AG462" i="21"/>
  <c r="AG463" i="21"/>
  <c r="AG464" i="21"/>
  <c r="AG465" i="21"/>
  <c r="AG466" i="21"/>
  <c r="AG467" i="21"/>
  <c r="AG468" i="21"/>
  <c r="AG469" i="21"/>
  <c r="AG470" i="21"/>
  <c r="AG471" i="21"/>
  <c r="AG472" i="21"/>
  <c r="AG473" i="21"/>
  <c r="AG474" i="21"/>
  <c r="AG475" i="21"/>
  <c r="AG476" i="21"/>
  <c r="AG477" i="21"/>
  <c r="AG478" i="21"/>
  <c r="AG479" i="21"/>
  <c r="AG480" i="21"/>
  <c r="AG481" i="21"/>
  <c r="AG482" i="21"/>
  <c r="AG483" i="21"/>
  <c r="AG484" i="21"/>
  <c r="AG485" i="21"/>
  <c r="AG486" i="21"/>
  <c r="AG487" i="21"/>
  <c r="AG488" i="21"/>
  <c r="AG489" i="21"/>
  <c r="AG490" i="21"/>
  <c r="AG491" i="21"/>
  <c r="AG492" i="21"/>
  <c r="AG493" i="21"/>
  <c r="AG494" i="21"/>
  <c r="AG495" i="21"/>
  <c r="AG496" i="21"/>
  <c r="AG497" i="21"/>
  <c r="AG498" i="21"/>
  <c r="AG499" i="21"/>
  <c r="AG500" i="21"/>
  <c r="AG501" i="21"/>
  <c r="AG502" i="21"/>
  <c r="AG503" i="21"/>
  <c r="AG504" i="21"/>
  <c r="AG505" i="21"/>
  <c r="AG506" i="21"/>
  <c r="AG507" i="21"/>
  <c r="AG508" i="21"/>
  <c r="AG509" i="21"/>
  <c r="AG510" i="21"/>
  <c r="AG511" i="21"/>
  <c r="AG512" i="21"/>
  <c r="AG513" i="21"/>
  <c r="AG514" i="21"/>
  <c r="AG515" i="21"/>
  <c r="AG516" i="21"/>
  <c r="AG517" i="21"/>
  <c r="AG518" i="21"/>
  <c r="AG519" i="21"/>
  <c r="AG520" i="21"/>
  <c r="AG521" i="21"/>
  <c r="AG522" i="21"/>
  <c r="AG523" i="21"/>
  <c r="AG524" i="21"/>
  <c r="AG525" i="21"/>
  <c r="AG526" i="21"/>
  <c r="AG527" i="21"/>
  <c r="AG528" i="21"/>
  <c r="AG529" i="21"/>
  <c r="AG530" i="21"/>
  <c r="AG531" i="21"/>
  <c r="AG532" i="21"/>
  <c r="AG533" i="21"/>
  <c r="AG534" i="21"/>
  <c r="AG535" i="21"/>
  <c r="AG536" i="21"/>
  <c r="AG537" i="21"/>
  <c r="AG538" i="21"/>
  <c r="AG539" i="21"/>
  <c r="AG540" i="21"/>
  <c r="AG541" i="21"/>
  <c r="AG542" i="21"/>
  <c r="AG543" i="21"/>
  <c r="AG544" i="21"/>
  <c r="AG545" i="21"/>
  <c r="AG546" i="21"/>
  <c r="AG547" i="21"/>
  <c r="AG548" i="21"/>
  <c r="AG549" i="21"/>
  <c r="AG550" i="21"/>
  <c r="AG551" i="21"/>
  <c r="AG552" i="21"/>
  <c r="AG553" i="21"/>
  <c r="AG554" i="21"/>
  <c r="AG555" i="21"/>
  <c r="AG556" i="21"/>
  <c r="AG557" i="21"/>
  <c r="AG558" i="21"/>
  <c r="AG559" i="21"/>
  <c r="AG560" i="21"/>
  <c r="AG561" i="21"/>
  <c r="AG562" i="21"/>
  <c r="AG563" i="21"/>
  <c r="AG564" i="21"/>
  <c r="AG565" i="21"/>
  <c r="AG566" i="21"/>
  <c r="AG567" i="21"/>
  <c r="AG568" i="21"/>
  <c r="AG569" i="21"/>
  <c r="AG570" i="21"/>
  <c r="AG571" i="21"/>
  <c r="AG572" i="21"/>
  <c r="AG573" i="21"/>
  <c r="AG574" i="21"/>
  <c r="AG575" i="21"/>
  <c r="AG576" i="21"/>
  <c r="AG577" i="21"/>
  <c r="AG578" i="21"/>
  <c r="AG579" i="21"/>
  <c r="AG580" i="21"/>
  <c r="AG581" i="21"/>
  <c r="AG582" i="21"/>
  <c r="AG583" i="21"/>
  <c r="AG584" i="21"/>
  <c r="AG585" i="21"/>
  <c r="AG586" i="21"/>
  <c r="AG587" i="21"/>
  <c r="AG588" i="21"/>
  <c r="AG589" i="21"/>
  <c r="AG590" i="21"/>
  <c r="AG591" i="21"/>
  <c r="AG592" i="21"/>
  <c r="AG593" i="21"/>
  <c r="AG594" i="21"/>
  <c r="AG595" i="21"/>
  <c r="AG596" i="21"/>
  <c r="AG597" i="21"/>
  <c r="AG598" i="21"/>
  <c r="AG599" i="21"/>
  <c r="AG600" i="21"/>
  <c r="AG601" i="21"/>
  <c r="AG602" i="21"/>
  <c r="AG603" i="21"/>
  <c r="AG604" i="21"/>
  <c r="AG605" i="21"/>
  <c r="AG606" i="21"/>
  <c r="AG607" i="21"/>
  <c r="AG608" i="21"/>
  <c r="AG609" i="21"/>
  <c r="AG610" i="21"/>
  <c r="AG611" i="21"/>
  <c r="AG612" i="21"/>
  <c r="AG613" i="21"/>
  <c r="AG614" i="21"/>
  <c r="AG615" i="21"/>
  <c r="AG616" i="21"/>
  <c r="AG617" i="21"/>
  <c r="AG618" i="21"/>
  <c r="AG619" i="21"/>
  <c r="AG620" i="21"/>
  <c r="AG621" i="21"/>
  <c r="AG622" i="21"/>
  <c r="AG623" i="21"/>
  <c r="AG624" i="21"/>
  <c r="AG625" i="21"/>
  <c r="AG626" i="21"/>
  <c r="AG627" i="21"/>
  <c r="AG628" i="21"/>
  <c r="AG629" i="21"/>
  <c r="AG630" i="21"/>
  <c r="AG631" i="21"/>
  <c r="AG632" i="21"/>
  <c r="AG633" i="21"/>
  <c r="AG634" i="21"/>
  <c r="AG635" i="21"/>
  <c r="AG636" i="21"/>
  <c r="AG637" i="21"/>
  <c r="AG638" i="21"/>
  <c r="AG639" i="21"/>
  <c r="AG640" i="21"/>
  <c r="AG641" i="21"/>
  <c r="AG642" i="21"/>
  <c r="AG643" i="21"/>
  <c r="AG644" i="21"/>
  <c r="AG645" i="21"/>
  <c r="AG646" i="21"/>
  <c r="AG647" i="21"/>
  <c r="AG648" i="21"/>
  <c r="AG649" i="21"/>
  <c r="AG650" i="21"/>
  <c r="AG651" i="21"/>
  <c r="AG652" i="21"/>
  <c r="AG653" i="21"/>
  <c r="AG654" i="21"/>
  <c r="AG655" i="21"/>
  <c r="AG656" i="21"/>
  <c r="AG657" i="21"/>
  <c r="AG658" i="21"/>
  <c r="AG659" i="21"/>
  <c r="AG660" i="21"/>
  <c r="AG661" i="21"/>
  <c r="AG662" i="21"/>
  <c r="AG663" i="21"/>
  <c r="AG664" i="21"/>
  <c r="AG665" i="21"/>
  <c r="AG666" i="21"/>
  <c r="AG667" i="21"/>
  <c r="AG668" i="21"/>
  <c r="AG669" i="21"/>
  <c r="AG670" i="21"/>
  <c r="AG671" i="21"/>
  <c r="AG672" i="21"/>
  <c r="AG673" i="21"/>
  <c r="AG674" i="21"/>
  <c r="AG675" i="21"/>
  <c r="AG676" i="21"/>
  <c r="AG677" i="21"/>
  <c r="AG678" i="21"/>
  <c r="AG679" i="21"/>
  <c r="AG680" i="21"/>
  <c r="AG681" i="21"/>
  <c r="AG682" i="21"/>
  <c r="AG683" i="21"/>
  <c r="AG684" i="21"/>
  <c r="AG685" i="21"/>
  <c r="AG686" i="21"/>
  <c r="AG687" i="21"/>
  <c r="AG688" i="21"/>
  <c r="AG689" i="21"/>
  <c r="AG690" i="21"/>
  <c r="AG691" i="21"/>
  <c r="AG692" i="21"/>
  <c r="AG693" i="21"/>
  <c r="AG694" i="21"/>
  <c r="AG695" i="21"/>
  <c r="AG696" i="21"/>
  <c r="AG697" i="21"/>
  <c r="AG698" i="21"/>
  <c r="AG699" i="21"/>
  <c r="AG700" i="21"/>
  <c r="AG701" i="21"/>
  <c r="AG702" i="21"/>
  <c r="AG703" i="21"/>
  <c r="AG704" i="21"/>
  <c r="AG705" i="21"/>
  <c r="AG706" i="21"/>
  <c r="AG707" i="21"/>
  <c r="AG708" i="21"/>
  <c r="AG709" i="21"/>
  <c r="AG710" i="21"/>
  <c r="AG711" i="21"/>
  <c r="AG712" i="21"/>
  <c r="AG713" i="21"/>
  <c r="AG714" i="21"/>
  <c r="AG715" i="21"/>
  <c r="AG716" i="21"/>
  <c r="AG717" i="21"/>
  <c r="AG718" i="21"/>
  <c r="AG719" i="21"/>
  <c r="AG720" i="21"/>
  <c r="AG721" i="21"/>
  <c r="AG722" i="21"/>
  <c r="AG723" i="21"/>
  <c r="AG724" i="21"/>
  <c r="AG725" i="21"/>
  <c r="AG726" i="21"/>
  <c r="AG727" i="21"/>
  <c r="AG728" i="21"/>
  <c r="AG729" i="21"/>
  <c r="AG730" i="21"/>
  <c r="AG731" i="21"/>
  <c r="AG732" i="21"/>
  <c r="AG733" i="21"/>
  <c r="AG734" i="21"/>
  <c r="AG735" i="21"/>
  <c r="AG736" i="21"/>
  <c r="AG737" i="21"/>
  <c r="AG738" i="21"/>
  <c r="AG739" i="21"/>
  <c r="AG740" i="21"/>
  <c r="AG741" i="21"/>
  <c r="AG742" i="21"/>
  <c r="AG743" i="21"/>
  <c r="AG744" i="21"/>
  <c r="AG745" i="21"/>
  <c r="AG746" i="21"/>
  <c r="AG747" i="21"/>
  <c r="AG748" i="21"/>
  <c r="AG749" i="21"/>
  <c r="AG750" i="21"/>
  <c r="AG751" i="21"/>
  <c r="AG752" i="21"/>
  <c r="AG753" i="21"/>
  <c r="AG754" i="21"/>
  <c r="AG755" i="21"/>
  <c r="AG756" i="21"/>
  <c r="AG757" i="21"/>
  <c r="AG758" i="21"/>
  <c r="AG759" i="21"/>
  <c r="AG760" i="21"/>
  <c r="AG761" i="21"/>
  <c r="AG762" i="21"/>
  <c r="AG763" i="21"/>
  <c r="AG764" i="21"/>
  <c r="AG765" i="21"/>
  <c r="AG766" i="21"/>
  <c r="AG767" i="21"/>
  <c r="AG768" i="21"/>
  <c r="AG769" i="21"/>
  <c r="AG770" i="21"/>
  <c r="AG771" i="21"/>
  <c r="AG772" i="21"/>
  <c r="AG773" i="21"/>
  <c r="AG774" i="21"/>
  <c r="AG775" i="21"/>
  <c r="AG776" i="21"/>
  <c r="AG777" i="21"/>
  <c r="AG778" i="21"/>
  <c r="AG779" i="21"/>
  <c r="AG780" i="21"/>
  <c r="AG781" i="21"/>
  <c r="AG782" i="21"/>
  <c r="AG783" i="21"/>
  <c r="AG784" i="21"/>
  <c r="AG785" i="21"/>
  <c r="AG786" i="21"/>
  <c r="AG787" i="21"/>
  <c r="AG788" i="21"/>
  <c r="AG789" i="21"/>
  <c r="AG790" i="21"/>
  <c r="AG791" i="21"/>
  <c r="AG792" i="21"/>
  <c r="AG793" i="21"/>
  <c r="AG794" i="21"/>
  <c r="AG795" i="21"/>
  <c r="AG796" i="21"/>
  <c r="AG797" i="21"/>
  <c r="AG798" i="21"/>
  <c r="AG799" i="21"/>
  <c r="AG800" i="21"/>
  <c r="AG801" i="21"/>
  <c r="AG802" i="21"/>
  <c r="AG803" i="21"/>
  <c r="AG804" i="21"/>
  <c r="AG805" i="21"/>
  <c r="AG806" i="21"/>
  <c r="AG807" i="21"/>
  <c r="AG808" i="21"/>
  <c r="AG809" i="21"/>
  <c r="AG810" i="21"/>
  <c r="AG811" i="21"/>
  <c r="AG812" i="21"/>
  <c r="AG813" i="21"/>
  <c r="AG814" i="21"/>
  <c r="AG815" i="21"/>
  <c r="AG816" i="21"/>
  <c r="AG817" i="21"/>
  <c r="AG818" i="21"/>
  <c r="AG819" i="21"/>
  <c r="AG820" i="21"/>
  <c r="AG821" i="21"/>
  <c r="AG822" i="21"/>
  <c r="AG823" i="21"/>
  <c r="AG824" i="21"/>
  <c r="AG825" i="21"/>
  <c r="AG826" i="21"/>
  <c r="AG827" i="21"/>
  <c r="AG828" i="21"/>
  <c r="AG829" i="21"/>
  <c r="AG830" i="21"/>
  <c r="AG831" i="21"/>
  <c r="AG832" i="21"/>
  <c r="AG833" i="21"/>
  <c r="AG834" i="21"/>
  <c r="AG835" i="21"/>
  <c r="AG836" i="21"/>
  <c r="AG837" i="21"/>
  <c r="AG838" i="21"/>
  <c r="AG839" i="21"/>
  <c r="AG840" i="21"/>
  <c r="AG841" i="21"/>
  <c r="AG842" i="21"/>
  <c r="AG843" i="21"/>
  <c r="AG844" i="21"/>
  <c r="AG845" i="21"/>
  <c r="AG846" i="21"/>
  <c r="AG847" i="21"/>
  <c r="AG848" i="21"/>
  <c r="AG849" i="21"/>
  <c r="AG850" i="21"/>
  <c r="AG851" i="21"/>
  <c r="AG852" i="21"/>
  <c r="AG853" i="21"/>
  <c r="AG854" i="21"/>
  <c r="AG855" i="21"/>
  <c r="AG856" i="21"/>
  <c r="AG857" i="21"/>
  <c r="AG858" i="21"/>
  <c r="AG859" i="21"/>
  <c r="AG860" i="21"/>
  <c r="AG861" i="21"/>
  <c r="AG862" i="21"/>
  <c r="AG863" i="21"/>
  <c r="AG864" i="21"/>
  <c r="AG865" i="21"/>
  <c r="AG866" i="21"/>
  <c r="AG867" i="21"/>
  <c r="AG868" i="21"/>
  <c r="AG869" i="21"/>
  <c r="AG870" i="21"/>
  <c r="AG871" i="21"/>
  <c r="AG872" i="21"/>
  <c r="AG873" i="21"/>
  <c r="AG874" i="21"/>
  <c r="AG875" i="21"/>
  <c r="AG876" i="21"/>
  <c r="AG877" i="21"/>
  <c r="AG878" i="21"/>
  <c r="AG879" i="21"/>
  <c r="AG880" i="21"/>
  <c r="AG881" i="21"/>
  <c r="AG882" i="21"/>
  <c r="AG883" i="21"/>
  <c r="AG884" i="21"/>
  <c r="AG885" i="21"/>
  <c r="AG886" i="21"/>
  <c r="AG887" i="21"/>
  <c r="AG888" i="21"/>
  <c r="AG889" i="21"/>
  <c r="AG890" i="21"/>
  <c r="AG891" i="21"/>
  <c r="AG892" i="21"/>
  <c r="AG893" i="21"/>
  <c r="AG894" i="21"/>
  <c r="AG895" i="21"/>
  <c r="AG896" i="21"/>
  <c r="AG897" i="21"/>
  <c r="AG898" i="21"/>
  <c r="AG899" i="21"/>
  <c r="AG900" i="21"/>
  <c r="AG901" i="21"/>
  <c r="AG902" i="21"/>
  <c r="AG903" i="21"/>
  <c r="AG904" i="21"/>
  <c r="AG905" i="21"/>
  <c r="AG906" i="21"/>
  <c r="AG907" i="21"/>
  <c r="AG908" i="21"/>
  <c r="AG909" i="21"/>
  <c r="AG910" i="21"/>
  <c r="AG911" i="21"/>
  <c r="AG912" i="21"/>
  <c r="AG913" i="21"/>
  <c r="AG914" i="21"/>
  <c r="AG915" i="21"/>
  <c r="AG916" i="21"/>
  <c r="AG917" i="21"/>
  <c r="AG918" i="21"/>
  <c r="AG919" i="21"/>
  <c r="AG920" i="21"/>
  <c r="AG921" i="21"/>
  <c r="AG922" i="21"/>
  <c r="AG923" i="21"/>
  <c r="AG924" i="21"/>
  <c r="AG925" i="21"/>
  <c r="AG926" i="21"/>
  <c r="AG927" i="21"/>
  <c r="AG928" i="21"/>
  <c r="AG929" i="21"/>
  <c r="AG930" i="21"/>
  <c r="AG931" i="21"/>
  <c r="AG932" i="21"/>
  <c r="AG933" i="21"/>
  <c r="AG934" i="21"/>
  <c r="AG935" i="21"/>
  <c r="AG936" i="21"/>
  <c r="AG937" i="21"/>
  <c r="AG938" i="21"/>
  <c r="AG939" i="21"/>
  <c r="AG940" i="21"/>
  <c r="AG941" i="21"/>
  <c r="AG942" i="21"/>
  <c r="AG943" i="21"/>
  <c r="AG944" i="21"/>
  <c r="AG945" i="21"/>
  <c r="AG946" i="21"/>
  <c r="AG947" i="21"/>
  <c r="AG948" i="21"/>
  <c r="AG949" i="21"/>
  <c r="AG950" i="21"/>
  <c r="AG951" i="21"/>
  <c r="AG952" i="21"/>
  <c r="AG953" i="21"/>
  <c r="AG954" i="21"/>
  <c r="AG955" i="21"/>
  <c r="AG956" i="21"/>
  <c r="AG957" i="21"/>
  <c r="AG958" i="21"/>
  <c r="AG959" i="21"/>
  <c r="AG960" i="21"/>
  <c r="AG961" i="21"/>
  <c r="AG962" i="21"/>
  <c r="AG963" i="21"/>
  <c r="AG964" i="21"/>
  <c r="AG965" i="21"/>
  <c r="AG966" i="21"/>
  <c r="AG967" i="21"/>
  <c r="AG968" i="21"/>
  <c r="AG969" i="21"/>
  <c r="AG970" i="21"/>
  <c r="AG971" i="21"/>
  <c r="AG972" i="21"/>
  <c r="AG973" i="21"/>
  <c r="AG974" i="21"/>
  <c r="AG975" i="21"/>
  <c r="AG976" i="21"/>
  <c r="AG977" i="21"/>
  <c r="AG978" i="21"/>
  <c r="AG979" i="21"/>
  <c r="AG980" i="21"/>
  <c r="AG981" i="21"/>
  <c r="AG982" i="21"/>
  <c r="AG983" i="21"/>
  <c r="AG984" i="21"/>
  <c r="AG985" i="21"/>
  <c r="AG986" i="21"/>
  <c r="AF2" i="21"/>
  <c r="AF3" i="21"/>
  <c r="AF4" i="21"/>
  <c r="AF5" i="21"/>
  <c r="AF6" i="21"/>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AF34" i="21"/>
  <c r="AF35" i="21"/>
  <c r="AF36" i="21"/>
  <c r="AF37" i="21"/>
  <c r="AF38" i="21"/>
  <c r="AF39" i="21"/>
  <c r="AF40" i="21"/>
  <c r="AF41" i="21"/>
  <c r="AF42" i="21"/>
  <c r="AF43" i="21"/>
  <c r="AF44" i="21"/>
  <c r="AF45" i="21"/>
  <c r="AF46" i="21"/>
  <c r="AF47" i="21"/>
  <c r="AF48" i="21"/>
  <c r="AF49" i="21"/>
  <c r="AF50" i="21"/>
  <c r="AF51" i="21"/>
  <c r="AF52" i="21"/>
  <c r="AF53" i="21"/>
  <c r="AF54" i="21"/>
  <c r="AF55" i="21"/>
  <c r="AF56" i="21"/>
  <c r="AF57" i="21"/>
  <c r="AF58" i="21"/>
  <c r="AF59" i="21"/>
  <c r="AF60" i="21"/>
  <c r="AF61" i="21"/>
  <c r="AF62" i="21"/>
  <c r="AF63" i="21"/>
  <c r="AF64" i="21"/>
  <c r="AF65" i="21"/>
  <c r="AF66" i="21"/>
  <c r="AF67" i="21"/>
  <c r="AF68" i="21"/>
  <c r="AF69" i="21"/>
  <c r="AF70" i="21"/>
  <c r="AF71" i="21"/>
  <c r="AF72" i="21"/>
  <c r="AF73" i="21"/>
  <c r="AF74" i="21"/>
  <c r="AF75" i="21"/>
  <c r="AF76" i="21"/>
  <c r="AF77" i="21"/>
  <c r="AF78" i="21"/>
  <c r="AF79" i="21"/>
  <c r="AF80" i="21"/>
  <c r="AF81" i="21"/>
  <c r="AF82" i="21"/>
  <c r="AF83" i="21"/>
  <c r="AF84" i="21"/>
  <c r="AF85" i="21"/>
  <c r="AF86" i="21"/>
  <c r="AF87" i="21"/>
  <c r="AF88" i="21"/>
  <c r="AF89" i="21"/>
  <c r="AF90" i="21"/>
  <c r="AF91" i="21"/>
  <c r="AF92" i="21"/>
  <c r="AF93" i="21"/>
  <c r="AF94" i="21"/>
  <c r="AF95" i="21"/>
  <c r="AF96" i="21"/>
  <c r="AF97" i="21"/>
  <c r="AF98" i="21"/>
  <c r="AF99" i="21"/>
  <c r="AF100" i="21"/>
  <c r="AF101" i="21"/>
  <c r="AF102" i="21"/>
  <c r="AF103" i="21"/>
  <c r="AF104" i="21"/>
  <c r="AF105" i="21"/>
  <c r="AF106" i="21"/>
  <c r="AF107" i="21"/>
  <c r="AF108" i="21"/>
  <c r="AF109" i="21"/>
  <c r="AF110" i="21"/>
  <c r="AF111" i="21"/>
  <c r="AF112" i="21"/>
  <c r="AF113" i="21"/>
  <c r="AF114" i="21"/>
  <c r="AF115" i="21"/>
  <c r="AF116" i="21"/>
  <c r="AF117" i="21"/>
  <c r="AF118" i="21"/>
  <c r="AF119" i="21"/>
  <c r="AF120" i="21"/>
  <c r="AF121" i="21"/>
  <c r="AF122" i="21"/>
  <c r="AF123" i="21"/>
  <c r="AF124" i="21"/>
  <c r="AF125" i="21"/>
  <c r="AF126" i="21"/>
  <c r="AF127" i="21"/>
  <c r="AF128" i="21"/>
  <c r="AF129" i="21"/>
  <c r="AF130" i="21"/>
  <c r="AF131" i="21"/>
  <c r="AF132" i="21"/>
  <c r="AF133" i="21"/>
  <c r="AF134" i="21"/>
  <c r="AF135" i="21"/>
  <c r="AF136" i="21"/>
  <c r="AF137" i="21"/>
  <c r="AF138" i="21"/>
  <c r="AF139" i="21"/>
  <c r="AF140" i="21"/>
  <c r="AF141" i="21"/>
  <c r="AF142" i="21"/>
  <c r="AF143" i="21"/>
  <c r="AF144" i="21"/>
  <c r="AF145" i="21"/>
  <c r="AF146" i="21"/>
  <c r="AF147" i="21"/>
  <c r="AF148" i="21"/>
  <c r="AF149" i="21"/>
  <c r="AF150" i="21"/>
  <c r="AF151" i="21"/>
  <c r="AF152" i="21"/>
  <c r="AF153" i="21"/>
  <c r="AF154" i="21"/>
  <c r="AF155" i="21"/>
  <c r="AF156" i="21"/>
  <c r="AF157" i="21"/>
  <c r="AF158" i="21"/>
  <c r="AF159" i="21"/>
  <c r="AF160" i="21"/>
  <c r="AF161" i="21"/>
  <c r="AF162" i="21"/>
  <c r="AF163" i="21"/>
  <c r="AF164" i="21"/>
  <c r="AF165" i="21"/>
  <c r="AF166" i="21"/>
  <c r="AF167" i="21"/>
  <c r="AF168" i="21"/>
  <c r="AF169" i="21"/>
  <c r="AF170" i="21"/>
  <c r="AF171" i="21"/>
  <c r="AF172" i="21"/>
  <c r="AF173" i="21"/>
  <c r="AF174" i="21"/>
  <c r="AF175" i="21"/>
  <c r="AF176" i="21"/>
  <c r="AF177" i="21"/>
  <c r="AF178" i="21"/>
  <c r="AF179" i="21"/>
  <c r="AF180" i="21"/>
  <c r="AF181" i="21"/>
  <c r="AF182" i="21"/>
  <c r="AF183" i="21"/>
  <c r="AF184" i="21"/>
  <c r="AF185" i="21"/>
  <c r="AF186" i="21"/>
  <c r="AF187" i="21"/>
  <c r="AF188" i="21"/>
  <c r="AF189" i="21"/>
  <c r="AF190" i="21"/>
  <c r="AF191" i="21"/>
  <c r="AF192" i="21"/>
  <c r="AF193" i="21"/>
  <c r="AF194" i="21"/>
  <c r="AF195" i="21"/>
  <c r="AF196" i="21"/>
  <c r="AF197" i="21"/>
  <c r="AF198" i="21"/>
  <c r="AF199" i="21"/>
  <c r="AF200" i="21"/>
  <c r="AF201" i="21"/>
  <c r="AF202" i="21"/>
  <c r="AF203" i="21"/>
  <c r="AF204" i="21"/>
  <c r="AF205" i="21"/>
  <c r="AF206" i="21"/>
  <c r="AF207" i="21"/>
  <c r="AF208" i="21"/>
  <c r="AF209" i="21"/>
  <c r="AF210" i="21"/>
  <c r="AF211" i="21"/>
  <c r="AF212" i="21"/>
  <c r="AF213" i="21"/>
  <c r="AF214" i="21"/>
  <c r="AF215" i="21"/>
  <c r="AF216" i="21"/>
  <c r="AF217" i="21"/>
  <c r="AF218" i="21"/>
  <c r="AF219" i="21"/>
  <c r="AF220" i="21"/>
  <c r="AF221" i="21"/>
  <c r="AF222" i="21"/>
  <c r="AF223" i="21"/>
  <c r="AF224" i="21"/>
  <c r="AF225" i="21"/>
  <c r="AF226" i="21"/>
  <c r="AF227" i="21"/>
  <c r="AF228" i="21"/>
  <c r="AF229" i="21"/>
  <c r="AF230" i="21"/>
  <c r="AF231" i="21"/>
  <c r="AF232" i="21"/>
  <c r="AF233" i="21"/>
  <c r="AF234" i="21"/>
  <c r="AF235" i="21"/>
  <c r="AF236" i="21"/>
  <c r="AF237" i="21"/>
  <c r="AF238" i="21"/>
  <c r="AF239" i="21"/>
  <c r="AF240" i="21"/>
  <c r="AF241" i="21"/>
  <c r="AF242" i="21"/>
  <c r="AF243" i="21"/>
  <c r="AF244" i="21"/>
  <c r="AF245" i="21"/>
  <c r="AF246" i="21"/>
  <c r="AF247" i="21"/>
  <c r="AF248" i="21"/>
  <c r="AF249" i="21"/>
  <c r="AF250" i="21"/>
  <c r="AF251" i="21"/>
  <c r="AF252" i="21"/>
  <c r="AF253" i="21"/>
  <c r="AF254" i="21"/>
  <c r="AF255" i="21"/>
  <c r="AF256" i="21"/>
  <c r="AF257" i="21"/>
  <c r="AF258" i="21"/>
  <c r="AF259" i="21"/>
  <c r="AF260" i="21"/>
  <c r="AF261" i="21"/>
  <c r="AF262" i="21"/>
  <c r="AF263" i="21"/>
  <c r="AF264" i="21"/>
  <c r="AF265" i="21"/>
  <c r="AF266" i="21"/>
  <c r="AF267" i="21"/>
  <c r="AF268" i="21"/>
  <c r="AF269" i="21"/>
  <c r="AF270" i="21"/>
  <c r="AF271" i="21"/>
  <c r="AF272" i="21"/>
  <c r="AF273" i="21"/>
  <c r="AF274" i="21"/>
  <c r="AF275" i="21"/>
  <c r="AF276" i="21"/>
  <c r="AF277" i="21"/>
  <c r="AF278" i="21"/>
  <c r="AF279" i="21"/>
  <c r="AF280" i="21"/>
  <c r="AF281" i="21"/>
  <c r="AF282" i="21"/>
  <c r="AF283" i="21"/>
  <c r="AF284" i="21"/>
  <c r="AF285" i="21"/>
  <c r="AF286" i="21"/>
  <c r="AF287" i="21"/>
  <c r="AF288" i="21"/>
  <c r="AF289" i="21"/>
  <c r="AF290" i="21"/>
  <c r="AF291" i="21"/>
  <c r="AF292" i="21"/>
  <c r="AF293" i="21"/>
  <c r="AF294" i="21"/>
  <c r="AF295" i="21"/>
  <c r="AF296" i="21"/>
  <c r="AF297" i="21"/>
  <c r="AF298" i="21"/>
  <c r="AF299" i="21"/>
  <c r="AF300" i="21"/>
  <c r="AF301" i="21"/>
  <c r="AF302" i="21"/>
  <c r="AF303" i="21"/>
  <c r="AF304" i="21"/>
  <c r="AF305" i="21"/>
  <c r="AF306" i="21"/>
  <c r="AF307" i="21"/>
  <c r="AF308" i="21"/>
  <c r="AF309" i="21"/>
  <c r="AF310" i="21"/>
  <c r="AF311" i="21"/>
  <c r="AF312" i="21"/>
  <c r="AF313" i="21"/>
  <c r="AF314" i="21"/>
  <c r="AF315" i="21"/>
  <c r="AF316" i="21"/>
  <c r="AF317" i="21"/>
  <c r="AF318" i="21"/>
  <c r="AF319" i="21"/>
  <c r="AF320" i="21"/>
  <c r="AF321" i="21"/>
  <c r="AF322" i="21"/>
  <c r="AF323" i="21"/>
  <c r="AF324" i="21"/>
  <c r="AF325" i="21"/>
  <c r="AF326" i="21"/>
  <c r="AF327" i="21"/>
  <c r="AF328" i="21"/>
  <c r="AF329" i="21"/>
  <c r="AF330" i="21"/>
  <c r="AF331" i="21"/>
  <c r="AF332" i="21"/>
  <c r="AF333" i="21"/>
  <c r="AF334" i="21"/>
  <c r="AF335" i="21"/>
  <c r="AF336" i="21"/>
  <c r="AF337" i="21"/>
  <c r="AF338" i="21"/>
  <c r="AF339" i="21"/>
  <c r="AF340" i="21"/>
  <c r="AF341" i="21"/>
  <c r="AF342" i="21"/>
  <c r="AF343" i="21"/>
  <c r="AF344" i="21"/>
  <c r="AF345" i="21"/>
  <c r="AF346" i="21"/>
  <c r="AF347" i="21"/>
  <c r="AF348" i="21"/>
  <c r="AF349" i="21"/>
  <c r="AF350" i="21"/>
  <c r="AF351" i="21"/>
  <c r="AF352" i="21"/>
  <c r="AF353" i="21"/>
  <c r="AF354" i="21"/>
  <c r="AF355" i="21"/>
  <c r="AF356" i="21"/>
  <c r="AF357" i="21"/>
  <c r="AF358" i="21"/>
  <c r="AF359" i="21"/>
  <c r="AF360" i="21"/>
  <c r="AF361" i="21"/>
  <c r="AF362" i="21"/>
  <c r="AF363" i="21"/>
  <c r="AF364" i="21"/>
  <c r="AF365" i="21"/>
  <c r="AF366" i="21"/>
  <c r="AF367" i="21"/>
  <c r="AF368" i="21"/>
  <c r="AF369" i="21"/>
  <c r="AF370" i="21"/>
  <c r="AF371" i="21"/>
  <c r="AF372" i="21"/>
  <c r="AF373" i="21"/>
  <c r="AF374" i="21"/>
  <c r="AF375" i="21"/>
  <c r="AF376" i="21"/>
  <c r="AF377" i="21"/>
  <c r="AF378" i="21"/>
  <c r="AF379" i="21"/>
  <c r="AF380" i="21"/>
  <c r="AF381" i="21"/>
  <c r="AF382" i="21"/>
  <c r="AF383" i="21"/>
  <c r="AF384" i="21"/>
  <c r="AF385" i="21"/>
  <c r="AF386" i="21"/>
  <c r="AF387" i="21"/>
  <c r="AF388" i="21"/>
  <c r="AF389" i="21"/>
  <c r="AF390" i="21"/>
  <c r="AF391" i="21"/>
  <c r="AF392" i="21"/>
  <c r="AF393" i="21"/>
  <c r="AF394" i="21"/>
  <c r="AF395" i="21"/>
  <c r="AF396" i="21"/>
  <c r="AF397" i="21"/>
  <c r="AF398" i="21"/>
  <c r="AF399" i="21"/>
  <c r="AF400" i="21"/>
  <c r="AF401" i="21"/>
  <c r="AF402" i="21"/>
  <c r="AF403" i="21"/>
  <c r="AF404" i="21"/>
  <c r="AF405" i="21"/>
  <c r="AF406" i="21"/>
  <c r="AF407" i="21"/>
  <c r="AF408" i="21"/>
  <c r="AF409" i="21"/>
  <c r="AF410" i="21"/>
  <c r="AF411" i="21"/>
  <c r="AF412" i="21"/>
  <c r="AF413" i="21"/>
  <c r="AF414" i="21"/>
  <c r="AF415" i="21"/>
  <c r="AF416" i="21"/>
  <c r="AF417" i="21"/>
  <c r="AF418" i="21"/>
  <c r="AF419" i="21"/>
  <c r="AF420" i="21"/>
  <c r="AF421" i="21"/>
  <c r="AF422" i="21"/>
  <c r="AF423" i="21"/>
  <c r="AF424" i="21"/>
  <c r="AF425" i="21"/>
  <c r="AF426" i="21"/>
  <c r="AF427" i="21"/>
  <c r="AF428" i="21"/>
  <c r="AF429" i="21"/>
  <c r="AF430" i="21"/>
  <c r="AF431" i="21"/>
  <c r="AF432" i="21"/>
  <c r="AF433" i="21"/>
  <c r="AF434" i="21"/>
  <c r="AF435" i="21"/>
  <c r="AF436" i="21"/>
  <c r="AF437" i="21"/>
  <c r="AF438" i="21"/>
  <c r="AF439" i="21"/>
  <c r="AF440" i="21"/>
  <c r="AF441" i="21"/>
  <c r="AF442" i="21"/>
  <c r="AF443" i="21"/>
  <c r="AF444" i="21"/>
  <c r="AF445" i="21"/>
  <c r="AF446" i="21"/>
  <c r="AF447" i="21"/>
  <c r="AF448" i="21"/>
  <c r="AF449" i="21"/>
  <c r="AF450" i="21"/>
  <c r="AF451" i="21"/>
  <c r="AF452" i="21"/>
  <c r="AF453" i="21"/>
  <c r="AF454" i="21"/>
  <c r="AF455" i="21"/>
  <c r="AF456" i="21"/>
  <c r="AF457" i="21"/>
  <c r="AF458" i="21"/>
  <c r="AF459" i="21"/>
  <c r="AF460" i="21"/>
  <c r="AF461" i="21"/>
  <c r="AF462" i="21"/>
  <c r="AF463" i="21"/>
  <c r="AF464" i="21"/>
  <c r="AF465" i="21"/>
  <c r="AF466" i="21"/>
  <c r="AF467" i="21"/>
  <c r="AF468" i="21"/>
  <c r="AF469" i="21"/>
  <c r="AF470" i="21"/>
  <c r="AF471" i="21"/>
  <c r="AF472" i="21"/>
  <c r="AF473" i="21"/>
  <c r="AF474" i="21"/>
  <c r="AF475" i="21"/>
  <c r="AF476" i="21"/>
  <c r="AF477" i="21"/>
  <c r="AF478" i="21"/>
  <c r="AF479" i="21"/>
  <c r="AF480" i="21"/>
  <c r="AF481" i="21"/>
  <c r="AF482" i="21"/>
  <c r="AF483" i="21"/>
  <c r="AF484" i="21"/>
  <c r="AF485" i="21"/>
  <c r="AF486" i="21"/>
  <c r="AF487" i="21"/>
  <c r="AF488" i="21"/>
  <c r="AF489" i="21"/>
  <c r="AF490" i="21"/>
  <c r="AF491" i="21"/>
  <c r="AF492" i="21"/>
  <c r="AF493" i="21"/>
  <c r="AF494" i="21"/>
  <c r="AF495" i="21"/>
  <c r="AF496" i="21"/>
  <c r="AF497" i="21"/>
  <c r="AF498" i="21"/>
  <c r="AF499" i="21"/>
  <c r="AF500" i="21"/>
  <c r="AF501" i="21"/>
  <c r="AF502" i="21"/>
  <c r="AF503" i="21"/>
  <c r="AF504" i="21"/>
  <c r="AF505" i="21"/>
  <c r="AF506" i="21"/>
  <c r="AF507" i="21"/>
  <c r="AF508" i="21"/>
  <c r="AF509" i="21"/>
  <c r="AF510" i="21"/>
  <c r="AF511" i="21"/>
  <c r="AF512" i="21"/>
  <c r="AF513" i="21"/>
  <c r="AF514" i="21"/>
  <c r="AF515" i="21"/>
  <c r="AF516" i="21"/>
  <c r="AF517" i="21"/>
  <c r="AF518" i="21"/>
  <c r="AF519" i="21"/>
  <c r="AF520" i="21"/>
  <c r="AF521" i="21"/>
  <c r="AF522" i="21"/>
  <c r="AF523" i="21"/>
  <c r="AF524" i="21"/>
  <c r="AF525" i="21"/>
  <c r="AF526" i="21"/>
  <c r="AF527" i="21"/>
  <c r="AF528" i="21"/>
  <c r="AF529" i="21"/>
  <c r="AF530" i="21"/>
  <c r="AF531" i="21"/>
  <c r="AF532" i="21"/>
  <c r="AF533" i="21"/>
  <c r="AF534" i="21"/>
  <c r="AF535" i="21"/>
  <c r="AF536" i="21"/>
  <c r="AF537" i="21"/>
  <c r="AF538" i="21"/>
  <c r="AF539" i="21"/>
  <c r="AF540" i="21"/>
  <c r="AF541" i="21"/>
  <c r="AF542" i="21"/>
  <c r="AF543" i="21"/>
  <c r="AF544" i="21"/>
  <c r="AF545" i="21"/>
  <c r="AF546" i="21"/>
  <c r="AF547" i="21"/>
  <c r="AF548" i="21"/>
  <c r="AF549" i="21"/>
  <c r="AF550" i="21"/>
  <c r="AF551" i="21"/>
  <c r="AF552" i="21"/>
  <c r="AF553" i="21"/>
  <c r="AF554" i="21"/>
  <c r="AF555" i="21"/>
  <c r="AF556" i="21"/>
  <c r="AF557" i="21"/>
  <c r="AF558" i="21"/>
  <c r="AF559" i="21"/>
  <c r="AF560" i="21"/>
  <c r="AF561" i="21"/>
  <c r="AF562" i="21"/>
  <c r="AF563" i="21"/>
  <c r="AF564" i="21"/>
  <c r="AF565" i="21"/>
  <c r="AF566" i="21"/>
  <c r="AF567" i="21"/>
  <c r="AF568" i="21"/>
  <c r="AF569" i="21"/>
  <c r="AF570" i="21"/>
  <c r="AF571" i="21"/>
  <c r="AF572" i="21"/>
  <c r="AF573" i="21"/>
  <c r="AF574" i="21"/>
  <c r="AF575" i="21"/>
  <c r="AF576" i="21"/>
  <c r="AF577" i="21"/>
  <c r="AF578" i="21"/>
  <c r="AF579" i="21"/>
  <c r="AF580" i="21"/>
  <c r="AF581" i="21"/>
  <c r="AF582" i="21"/>
  <c r="AF583" i="21"/>
  <c r="AF584" i="21"/>
  <c r="AF585" i="21"/>
  <c r="AF586" i="21"/>
  <c r="AF587" i="21"/>
  <c r="AF588" i="21"/>
  <c r="AF589" i="21"/>
  <c r="AF590" i="21"/>
  <c r="AF591" i="21"/>
  <c r="AF592" i="21"/>
  <c r="AF593" i="21"/>
  <c r="AF594" i="21"/>
  <c r="AF595" i="21"/>
  <c r="AF596" i="21"/>
  <c r="AF597" i="21"/>
  <c r="AF598" i="21"/>
  <c r="AF599" i="21"/>
  <c r="AF600" i="21"/>
  <c r="AF601" i="21"/>
  <c r="AF602" i="21"/>
  <c r="AF603" i="21"/>
  <c r="AF604" i="21"/>
  <c r="AF605" i="21"/>
  <c r="AF606" i="21"/>
  <c r="AF607" i="21"/>
  <c r="AF608" i="21"/>
  <c r="AF609" i="21"/>
  <c r="AF610" i="21"/>
  <c r="AF611" i="21"/>
  <c r="AF612" i="21"/>
  <c r="AF613" i="21"/>
  <c r="AF614" i="21"/>
  <c r="AF615" i="21"/>
  <c r="AF616" i="21"/>
  <c r="AF617" i="21"/>
  <c r="AF618" i="21"/>
  <c r="AF619" i="21"/>
  <c r="AF620" i="21"/>
  <c r="AF621" i="21"/>
  <c r="AF622" i="21"/>
  <c r="AF623" i="21"/>
  <c r="AF624" i="21"/>
  <c r="AF625" i="21"/>
  <c r="AF626" i="21"/>
  <c r="AF627" i="21"/>
  <c r="AF628" i="21"/>
  <c r="AF629" i="21"/>
  <c r="AF630" i="21"/>
  <c r="AF631" i="21"/>
  <c r="AF632" i="21"/>
  <c r="AF633" i="21"/>
  <c r="AF634" i="21"/>
  <c r="AF635" i="21"/>
  <c r="AF636" i="21"/>
  <c r="AF637" i="21"/>
  <c r="AF638" i="21"/>
  <c r="AF639" i="21"/>
  <c r="AF640" i="21"/>
  <c r="AF641" i="21"/>
  <c r="AF642" i="21"/>
  <c r="AF643" i="21"/>
  <c r="AF644" i="21"/>
  <c r="AF645" i="21"/>
  <c r="AF646" i="21"/>
  <c r="AF647" i="21"/>
  <c r="AF648" i="21"/>
  <c r="AF649" i="21"/>
  <c r="AF650" i="21"/>
  <c r="AF651" i="21"/>
  <c r="AF652" i="21"/>
  <c r="AF653" i="21"/>
  <c r="AF654" i="21"/>
  <c r="AF655" i="21"/>
  <c r="AF656" i="21"/>
  <c r="AF657" i="21"/>
  <c r="AF658" i="21"/>
  <c r="AF659" i="21"/>
  <c r="AF660" i="21"/>
  <c r="AF661" i="21"/>
  <c r="AF662" i="21"/>
  <c r="AF663" i="21"/>
  <c r="AF664" i="21"/>
  <c r="AF665" i="21"/>
  <c r="AF666" i="21"/>
  <c r="AF667" i="21"/>
  <c r="AF668" i="21"/>
  <c r="AF669" i="21"/>
  <c r="AF670" i="21"/>
  <c r="AF671" i="21"/>
  <c r="AF672" i="21"/>
  <c r="AF673" i="21"/>
  <c r="AF674" i="21"/>
  <c r="AF675" i="21"/>
  <c r="AF676" i="21"/>
  <c r="AF677" i="21"/>
  <c r="AF678" i="21"/>
  <c r="AF679" i="21"/>
  <c r="AF680" i="21"/>
  <c r="AF681" i="21"/>
  <c r="AF682" i="21"/>
  <c r="AF683" i="21"/>
  <c r="AF684" i="21"/>
  <c r="AF685" i="21"/>
  <c r="AF686" i="21"/>
  <c r="AF687" i="21"/>
  <c r="AF688" i="21"/>
  <c r="AF689" i="21"/>
  <c r="AF690" i="21"/>
  <c r="AF691" i="21"/>
  <c r="AF692" i="21"/>
  <c r="AF693" i="21"/>
  <c r="AF694" i="21"/>
  <c r="AF695" i="21"/>
  <c r="AF696" i="21"/>
  <c r="AF697" i="21"/>
  <c r="AF698" i="21"/>
  <c r="AF699" i="21"/>
  <c r="AF700" i="21"/>
  <c r="AF701" i="21"/>
  <c r="AF702" i="21"/>
  <c r="AF703" i="21"/>
  <c r="AF704" i="21"/>
  <c r="AF705" i="21"/>
  <c r="AF706" i="21"/>
  <c r="AF707" i="21"/>
  <c r="AF708" i="21"/>
  <c r="AF709" i="21"/>
  <c r="AF710" i="21"/>
  <c r="AF711" i="21"/>
  <c r="AF712" i="21"/>
  <c r="AF713" i="21"/>
  <c r="AF714" i="21"/>
  <c r="AF715" i="21"/>
  <c r="AF716" i="21"/>
  <c r="AF717" i="21"/>
  <c r="AF718" i="21"/>
  <c r="AF719" i="21"/>
  <c r="AF720" i="21"/>
  <c r="AF721" i="21"/>
  <c r="AF722" i="21"/>
  <c r="AF723" i="21"/>
  <c r="AF724" i="21"/>
  <c r="AF725" i="21"/>
  <c r="AF726" i="21"/>
  <c r="AF727" i="21"/>
  <c r="AF728" i="21"/>
  <c r="AF729" i="21"/>
  <c r="AF730" i="21"/>
  <c r="AF731" i="21"/>
  <c r="AF732" i="21"/>
  <c r="AF733" i="21"/>
  <c r="AF734" i="21"/>
  <c r="AF735" i="21"/>
  <c r="AF736" i="21"/>
  <c r="AF737" i="21"/>
  <c r="AF738" i="21"/>
  <c r="AF739" i="21"/>
  <c r="AF740" i="21"/>
  <c r="AF741" i="21"/>
  <c r="AF742" i="21"/>
  <c r="AF743" i="21"/>
  <c r="AF744" i="21"/>
  <c r="AF745" i="21"/>
  <c r="AF746" i="21"/>
  <c r="AF747" i="21"/>
  <c r="AF748" i="21"/>
  <c r="AF749" i="21"/>
  <c r="AF750" i="21"/>
  <c r="AF751" i="21"/>
  <c r="AF752" i="21"/>
  <c r="AF753" i="21"/>
  <c r="AF754" i="21"/>
  <c r="AF755" i="21"/>
  <c r="AF756" i="21"/>
  <c r="AF757" i="21"/>
  <c r="AF758" i="21"/>
  <c r="AF759" i="21"/>
  <c r="AF760" i="21"/>
  <c r="AF761" i="21"/>
  <c r="AF762" i="21"/>
  <c r="AF763" i="21"/>
  <c r="AF764" i="21"/>
  <c r="AF765" i="21"/>
  <c r="AF766" i="21"/>
  <c r="AF767" i="21"/>
  <c r="AF768" i="21"/>
  <c r="AF769" i="21"/>
  <c r="AF770" i="21"/>
  <c r="AF771" i="21"/>
  <c r="AF772" i="21"/>
  <c r="AF773" i="21"/>
  <c r="AF774" i="21"/>
  <c r="AF775" i="21"/>
  <c r="AF776" i="21"/>
  <c r="AF777" i="21"/>
  <c r="AF778" i="21"/>
  <c r="AF779" i="21"/>
  <c r="AF780" i="21"/>
  <c r="AF781" i="21"/>
  <c r="AF782" i="21"/>
  <c r="AF783" i="21"/>
  <c r="AF784" i="21"/>
  <c r="AF785" i="21"/>
  <c r="AF786" i="21"/>
  <c r="AF787" i="21"/>
  <c r="AF788" i="21"/>
  <c r="AF789" i="21"/>
  <c r="AF790" i="21"/>
  <c r="AF791" i="21"/>
  <c r="AF792" i="21"/>
  <c r="AF793" i="21"/>
  <c r="AF794" i="21"/>
  <c r="AF795" i="21"/>
  <c r="AF796" i="21"/>
  <c r="AF797" i="21"/>
  <c r="AF798" i="21"/>
  <c r="AF799" i="21"/>
  <c r="AF800" i="21"/>
  <c r="AF801" i="21"/>
  <c r="AF802" i="21"/>
  <c r="AF803" i="21"/>
  <c r="AF804" i="21"/>
  <c r="AF805" i="21"/>
  <c r="AF806" i="21"/>
  <c r="AF807" i="21"/>
  <c r="AF808" i="21"/>
  <c r="AF809" i="21"/>
  <c r="AF810" i="21"/>
  <c r="AF811" i="21"/>
  <c r="AF812" i="21"/>
  <c r="AF813" i="21"/>
  <c r="AF814" i="21"/>
  <c r="AF815" i="21"/>
  <c r="AF816" i="21"/>
  <c r="AF817" i="21"/>
  <c r="AF818" i="21"/>
  <c r="AF819" i="21"/>
  <c r="AF820" i="21"/>
  <c r="AF821" i="21"/>
  <c r="AF822" i="21"/>
  <c r="AF823" i="21"/>
  <c r="AF824" i="21"/>
  <c r="AF825" i="21"/>
  <c r="AF826" i="21"/>
  <c r="AF827" i="21"/>
  <c r="AF828" i="21"/>
  <c r="AF829" i="21"/>
  <c r="AF830" i="21"/>
  <c r="AF831" i="21"/>
  <c r="AF832" i="21"/>
  <c r="AF833" i="21"/>
  <c r="AF834" i="21"/>
  <c r="AF835" i="21"/>
  <c r="AF836" i="21"/>
  <c r="AF837" i="21"/>
  <c r="AF838" i="21"/>
  <c r="AF839" i="21"/>
  <c r="AF840" i="21"/>
  <c r="AF841" i="21"/>
  <c r="AF842" i="21"/>
  <c r="AF843" i="21"/>
  <c r="AF844" i="21"/>
  <c r="AF845" i="21"/>
  <c r="AF846" i="21"/>
  <c r="AF847" i="21"/>
  <c r="AF848" i="21"/>
  <c r="AF849" i="21"/>
  <c r="AF850" i="21"/>
  <c r="AF851" i="21"/>
  <c r="AF852" i="21"/>
  <c r="AF853" i="21"/>
  <c r="AF854" i="21"/>
  <c r="AF855" i="21"/>
  <c r="AF856" i="21"/>
  <c r="AF857" i="21"/>
  <c r="AF858" i="21"/>
  <c r="AF859" i="21"/>
  <c r="AF860" i="21"/>
  <c r="AF861" i="21"/>
  <c r="AF862" i="21"/>
  <c r="AF863" i="21"/>
  <c r="AF864" i="21"/>
  <c r="AF865" i="21"/>
  <c r="AF866" i="21"/>
  <c r="AF867" i="21"/>
  <c r="AF868" i="21"/>
  <c r="AF869" i="21"/>
  <c r="AF870" i="21"/>
  <c r="AF871" i="21"/>
  <c r="AF872" i="21"/>
  <c r="AF873" i="21"/>
  <c r="AF874" i="21"/>
  <c r="AF875" i="21"/>
  <c r="AF876" i="21"/>
  <c r="AF877" i="21"/>
  <c r="AF878" i="21"/>
  <c r="AF879" i="21"/>
  <c r="AF880" i="21"/>
  <c r="AF881" i="21"/>
  <c r="AF882" i="21"/>
  <c r="AF883" i="21"/>
  <c r="AF884" i="21"/>
  <c r="AF885" i="21"/>
  <c r="AF886" i="21"/>
  <c r="AF887" i="21"/>
  <c r="AF888" i="21"/>
  <c r="AF889" i="21"/>
  <c r="AF890" i="21"/>
  <c r="AF891" i="21"/>
  <c r="AF892" i="21"/>
  <c r="AF893" i="21"/>
  <c r="AF894" i="21"/>
  <c r="AF895" i="21"/>
  <c r="AF896" i="21"/>
  <c r="AF897" i="21"/>
  <c r="AF898" i="21"/>
  <c r="AF899" i="21"/>
  <c r="AF900" i="21"/>
  <c r="AF901" i="21"/>
  <c r="AF902" i="21"/>
  <c r="AF903" i="21"/>
  <c r="AF904" i="21"/>
  <c r="AF905" i="21"/>
  <c r="AF906" i="21"/>
  <c r="AF907" i="21"/>
  <c r="AF908" i="21"/>
  <c r="AF909" i="21"/>
  <c r="AF910" i="21"/>
  <c r="AF911" i="21"/>
  <c r="AF912" i="21"/>
  <c r="AF913" i="21"/>
  <c r="AF914" i="21"/>
  <c r="AF915" i="21"/>
  <c r="AF916" i="21"/>
  <c r="AF917" i="21"/>
  <c r="AF918" i="21"/>
  <c r="AF919" i="21"/>
  <c r="AF920" i="21"/>
  <c r="AF921" i="21"/>
  <c r="AF922" i="21"/>
  <c r="AF923" i="21"/>
  <c r="AF924" i="21"/>
  <c r="AF925" i="21"/>
  <c r="AF926" i="21"/>
  <c r="AF927" i="21"/>
  <c r="AF928" i="21"/>
  <c r="AF929" i="21"/>
  <c r="AF930" i="21"/>
  <c r="AF931" i="21"/>
  <c r="AF932" i="21"/>
  <c r="AF933" i="21"/>
  <c r="AF934" i="21"/>
  <c r="AF935" i="21"/>
  <c r="AF936" i="21"/>
  <c r="AF937" i="21"/>
  <c r="AF938" i="21"/>
  <c r="AF939" i="21"/>
  <c r="AF940" i="21"/>
  <c r="AF941" i="21"/>
  <c r="AF942" i="21"/>
  <c r="AF943" i="21"/>
  <c r="AF944" i="21"/>
  <c r="AF945" i="21"/>
  <c r="AF946" i="21"/>
  <c r="AF947" i="21"/>
  <c r="AF948" i="21"/>
  <c r="AF949" i="21"/>
  <c r="AF950" i="21"/>
  <c r="AF951" i="21"/>
  <c r="AF952" i="21"/>
  <c r="AF953" i="21"/>
  <c r="AF954" i="21"/>
  <c r="AF955" i="21"/>
  <c r="AF956" i="21"/>
  <c r="AF957" i="21"/>
  <c r="AF958" i="21"/>
  <c r="AF959" i="21"/>
  <c r="AF960" i="21"/>
  <c r="AF961" i="21"/>
  <c r="AF962" i="21"/>
  <c r="AF963" i="21"/>
  <c r="AF964" i="21"/>
  <c r="AF965" i="21"/>
  <c r="AF966" i="21"/>
  <c r="AF967" i="21"/>
  <c r="AF968" i="21"/>
  <c r="AF969" i="21"/>
  <c r="AF970" i="21"/>
  <c r="AF971" i="21"/>
  <c r="AF972" i="21"/>
  <c r="AF973" i="21"/>
  <c r="AF974" i="21"/>
  <c r="AF975" i="21"/>
  <c r="AF976" i="21"/>
  <c r="AF977" i="21"/>
  <c r="AF978" i="21"/>
  <c r="AF979" i="21"/>
  <c r="AF980" i="21"/>
  <c r="AF981" i="21"/>
  <c r="AF982" i="21"/>
  <c r="AF983" i="21"/>
  <c r="AF984" i="21"/>
  <c r="AF985" i="21"/>
  <c r="AF986" i="21"/>
  <c r="AE2" i="21"/>
  <c r="AE3" i="21"/>
  <c r="AE4" i="21"/>
  <c r="AE6" i="21"/>
  <c r="AE7" i="21"/>
  <c r="AE8" i="21"/>
  <c r="AE9" i="21"/>
  <c r="AE10" i="21"/>
  <c r="AE11" i="21"/>
  <c r="AE12" i="21"/>
  <c r="AE13" i="21"/>
  <c r="AE14" i="21"/>
  <c r="AE15" i="21"/>
  <c r="AE16" i="21"/>
  <c r="AE17" i="21"/>
  <c r="AE18" i="21"/>
  <c r="AE19" i="21"/>
  <c r="AE20" i="21"/>
  <c r="AE21" i="21"/>
  <c r="AE22" i="21"/>
  <c r="AE23" i="21"/>
  <c r="AE24" i="21"/>
  <c r="AE25" i="21"/>
  <c r="AE26" i="21"/>
  <c r="AE27" i="21"/>
  <c r="AE28" i="21"/>
  <c r="AE29" i="21"/>
  <c r="AE30" i="21"/>
  <c r="AE31" i="21"/>
  <c r="AE32" i="21"/>
  <c r="AE33" i="21"/>
  <c r="AE34" i="21"/>
  <c r="AE35" i="21"/>
  <c r="AE36" i="21"/>
  <c r="AE37" i="21"/>
  <c r="AE38" i="21"/>
  <c r="AE39" i="21"/>
  <c r="AE40" i="21"/>
  <c r="AE41" i="21"/>
  <c r="AE42" i="21"/>
  <c r="AE43" i="21"/>
  <c r="AE44" i="21"/>
  <c r="AE45" i="21"/>
  <c r="AE46" i="21"/>
  <c r="AE47" i="21"/>
  <c r="AE48" i="21"/>
  <c r="AE49" i="21"/>
  <c r="AE50" i="21"/>
  <c r="AE51" i="21"/>
  <c r="AE52" i="21"/>
  <c r="AE53" i="21"/>
  <c r="AE54" i="21"/>
  <c r="AE55" i="21"/>
  <c r="AE56" i="21"/>
  <c r="AE57" i="21"/>
  <c r="AE58" i="21"/>
  <c r="AE59" i="21"/>
  <c r="AE60" i="21"/>
  <c r="AE61" i="21"/>
  <c r="AE62" i="21"/>
  <c r="AE63" i="21"/>
  <c r="AE64" i="21"/>
  <c r="AE65" i="21"/>
  <c r="AE66" i="21"/>
  <c r="AE67" i="21"/>
  <c r="AE68" i="21"/>
  <c r="AE69" i="21"/>
  <c r="AE70" i="21"/>
  <c r="AE71" i="21"/>
  <c r="AE72" i="21"/>
  <c r="AE73" i="21"/>
  <c r="AE74" i="21"/>
  <c r="AE75" i="21"/>
  <c r="AE76" i="21"/>
  <c r="AE77" i="21"/>
  <c r="AE78" i="21"/>
  <c r="AE79" i="21"/>
  <c r="AE80" i="21"/>
  <c r="AE81" i="21"/>
  <c r="AE82" i="21"/>
  <c r="AE83" i="21"/>
  <c r="AE84" i="21"/>
  <c r="AE85" i="21"/>
  <c r="AE86" i="21"/>
  <c r="AE87" i="21"/>
  <c r="AE88" i="21"/>
  <c r="AE89" i="21"/>
  <c r="AE90" i="21"/>
  <c r="AE91" i="21"/>
  <c r="AE92" i="21"/>
  <c r="AE93" i="21"/>
  <c r="AE94" i="21"/>
  <c r="AE95" i="21"/>
  <c r="AE96" i="21"/>
  <c r="AE97" i="21"/>
  <c r="AE98" i="21"/>
  <c r="AE99" i="21"/>
  <c r="AE100" i="21"/>
  <c r="AE101" i="21"/>
  <c r="AE102" i="21"/>
  <c r="AE103" i="21"/>
  <c r="AE104" i="21"/>
  <c r="AE105" i="21"/>
  <c r="AE106" i="21"/>
  <c r="AE107" i="21"/>
  <c r="AE108" i="21"/>
  <c r="AE109" i="21"/>
  <c r="AE110" i="21"/>
  <c r="AE111" i="21"/>
  <c r="AE112" i="21"/>
  <c r="AE113" i="21"/>
  <c r="AE114" i="21"/>
  <c r="AE115" i="21"/>
  <c r="AE116" i="21"/>
  <c r="AE117" i="21"/>
  <c r="AE118" i="21"/>
  <c r="AE119" i="21"/>
  <c r="AE120" i="21"/>
  <c r="AE121" i="21"/>
  <c r="AE122" i="21"/>
  <c r="AE123" i="21"/>
  <c r="AE124" i="21"/>
  <c r="AE125" i="21"/>
  <c r="AE126" i="21"/>
  <c r="AE127" i="21"/>
  <c r="AE128" i="21"/>
  <c r="AE129" i="21"/>
  <c r="AE130" i="21"/>
  <c r="AE131" i="21"/>
  <c r="AE132" i="21"/>
  <c r="AE133" i="21"/>
  <c r="AE134" i="21"/>
  <c r="AE135" i="21"/>
  <c r="AE136" i="21"/>
  <c r="AE137" i="21"/>
  <c r="AE138" i="21"/>
  <c r="AE139" i="21"/>
  <c r="AE140" i="21"/>
  <c r="AE141" i="21"/>
  <c r="AE142" i="21"/>
  <c r="AE143" i="21"/>
  <c r="AE144" i="21"/>
  <c r="AE145" i="21"/>
  <c r="AE146" i="21"/>
  <c r="AE147" i="21"/>
  <c r="AE148" i="21"/>
  <c r="AE149" i="21"/>
  <c r="AE150" i="21"/>
  <c r="AE151" i="21"/>
  <c r="AE152" i="21"/>
  <c r="AE153" i="21"/>
  <c r="AE154" i="21"/>
  <c r="AE155" i="21"/>
  <c r="AE156" i="21"/>
  <c r="AE157" i="21"/>
  <c r="AE158" i="21"/>
  <c r="AE159" i="21"/>
  <c r="AE160" i="21"/>
  <c r="AE161" i="21"/>
  <c r="AE162" i="21"/>
  <c r="AE163" i="21"/>
  <c r="AE164" i="21"/>
  <c r="AE165" i="21"/>
  <c r="AE166" i="21"/>
  <c r="AE167" i="21"/>
  <c r="AE168" i="21"/>
  <c r="AE169" i="21"/>
  <c r="AE170" i="21"/>
  <c r="AE171" i="21"/>
  <c r="AE172" i="21"/>
  <c r="AE173" i="21"/>
  <c r="AE174" i="21"/>
  <c r="AE175" i="21"/>
  <c r="AE176" i="21"/>
  <c r="AE177" i="21"/>
  <c r="AE178" i="21"/>
  <c r="AE179" i="21"/>
  <c r="AE180" i="21"/>
  <c r="AE181" i="21"/>
  <c r="AE182" i="21"/>
  <c r="AE183" i="21"/>
  <c r="AE184" i="21"/>
  <c r="AE185" i="21"/>
  <c r="AE186" i="21"/>
  <c r="AE187" i="21"/>
  <c r="AE188" i="21"/>
  <c r="AE189" i="21"/>
  <c r="AE190" i="21"/>
  <c r="AE191" i="21"/>
  <c r="AE192" i="21"/>
  <c r="AE193" i="21"/>
  <c r="AE194" i="21"/>
  <c r="AE195" i="21"/>
  <c r="AE196" i="21"/>
  <c r="AE197" i="21"/>
  <c r="AE198" i="21"/>
  <c r="AE199" i="21"/>
  <c r="AE200" i="21"/>
  <c r="AE201" i="21"/>
  <c r="AE202" i="21"/>
  <c r="AE203" i="21"/>
  <c r="AE204" i="21"/>
  <c r="AE205" i="21"/>
  <c r="AE206" i="21"/>
  <c r="AE207" i="21"/>
  <c r="AE208" i="21"/>
  <c r="AE209" i="21"/>
  <c r="AE210" i="21"/>
  <c r="AE211" i="21"/>
  <c r="AE212" i="21"/>
  <c r="AE213" i="21"/>
  <c r="AE214" i="21"/>
  <c r="AE215" i="21"/>
  <c r="AE216" i="21"/>
  <c r="AE217" i="21"/>
  <c r="AE218" i="21"/>
  <c r="AE219" i="21"/>
  <c r="AE220" i="21"/>
  <c r="AE221" i="21"/>
  <c r="AE222" i="21"/>
  <c r="AE223" i="21"/>
  <c r="AE224" i="21"/>
  <c r="AE225" i="21"/>
  <c r="AE226" i="21"/>
  <c r="AE227" i="21"/>
  <c r="AE228" i="21"/>
  <c r="AE229" i="21"/>
  <c r="AE230" i="21"/>
  <c r="AE231" i="21"/>
  <c r="AE232" i="21"/>
  <c r="AE233" i="21"/>
  <c r="AE234" i="21"/>
  <c r="AE235" i="21"/>
  <c r="AE236" i="21"/>
  <c r="AE237" i="21"/>
  <c r="AE238" i="21"/>
  <c r="AE239" i="21"/>
  <c r="AE240" i="21"/>
  <c r="AE241" i="21"/>
  <c r="AE242" i="21"/>
  <c r="AE243" i="21"/>
  <c r="AE244" i="21"/>
  <c r="AE245" i="21"/>
  <c r="AE246" i="21"/>
  <c r="AE247" i="21"/>
  <c r="AE248" i="21"/>
  <c r="AE249" i="21"/>
  <c r="AE250" i="21"/>
  <c r="AE251" i="21"/>
  <c r="AE252" i="21"/>
  <c r="AE253" i="21"/>
  <c r="AE254" i="21"/>
  <c r="AE255" i="21"/>
  <c r="AE256" i="21"/>
  <c r="AE257" i="21"/>
  <c r="AE258" i="21"/>
  <c r="AE259" i="21"/>
  <c r="AE260" i="21"/>
  <c r="AE261" i="21"/>
  <c r="AE262" i="21"/>
  <c r="AE263" i="21"/>
  <c r="AE264" i="21"/>
  <c r="AE265" i="21"/>
  <c r="AE266" i="21"/>
  <c r="AE267" i="21"/>
  <c r="AE268" i="21"/>
  <c r="AE269" i="21"/>
  <c r="AE270" i="21"/>
  <c r="AE271" i="21"/>
  <c r="AE272" i="21"/>
  <c r="AE273" i="21"/>
  <c r="AE274" i="21"/>
  <c r="AE275" i="21"/>
  <c r="AE276" i="21"/>
  <c r="AE277" i="21"/>
  <c r="AE278" i="21"/>
  <c r="AE279" i="21"/>
  <c r="AE280" i="21"/>
  <c r="AE281" i="21"/>
  <c r="AE282" i="21"/>
  <c r="AE283" i="21"/>
  <c r="AE284" i="21"/>
  <c r="AE285" i="21"/>
  <c r="AE286" i="21"/>
  <c r="AE287" i="21"/>
  <c r="AE288" i="21"/>
  <c r="AE289" i="21"/>
  <c r="AE290" i="21"/>
  <c r="AE291" i="21"/>
  <c r="AE292" i="21"/>
  <c r="AE293" i="21"/>
  <c r="AE294" i="21"/>
  <c r="AE295" i="21"/>
  <c r="AE296" i="21"/>
  <c r="AE297" i="21"/>
  <c r="AE298" i="21"/>
  <c r="AE299" i="21"/>
  <c r="AE300" i="21"/>
  <c r="AE301" i="21"/>
  <c r="AE302" i="21"/>
  <c r="AE303" i="21"/>
  <c r="AE304" i="21"/>
  <c r="AE305" i="21"/>
  <c r="AE306" i="21"/>
  <c r="AE307" i="21"/>
  <c r="AE308" i="21"/>
  <c r="AE309" i="21"/>
  <c r="AE310" i="21"/>
  <c r="AE311" i="21"/>
  <c r="AE312" i="21"/>
  <c r="AE313" i="21"/>
  <c r="AE314" i="21"/>
  <c r="AE315" i="21"/>
  <c r="AE316" i="21"/>
  <c r="AE317" i="21"/>
  <c r="AE318" i="21"/>
  <c r="AE319" i="21"/>
  <c r="AE320" i="21"/>
  <c r="AE321" i="21"/>
  <c r="AE322" i="21"/>
  <c r="AE323" i="21"/>
  <c r="AE324" i="21"/>
  <c r="AE325" i="21"/>
  <c r="AE326" i="21"/>
  <c r="AE327" i="21"/>
  <c r="AE328" i="21"/>
  <c r="AE329" i="21"/>
  <c r="AE330" i="21"/>
  <c r="AE331" i="21"/>
  <c r="AE332" i="21"/>
  <c r="AE333" i="21"/>
  <c r="AE334" i="21"/>
  <c r="AE335" i="21"/>
  <c r="AE336" i="21"/>
  <c r="AE337" i="21"/>
  <c r="AE338" i="21"/>
  <c r="AE339" i="21"/>
  <c r="AE340" i="21"/>
  <c r="AE341" i="21"/>
  <c r="AE342" i="21"/>
  <c r="AE343" i="21"/>
  <c r="AE344" i="21"/>
  <c r="AE345" i="21"/>
  <c r="AE346" i="21"/>
  <c r="AE347" i="21"/>
  <c r="AE348" i="21"/>
  <c r="AE349" i="21"/>
  <c r="AE350" i="21"/>
  <c r="AE351" i="21"/>
  <c r="AE352" i="21"/>
  <c r="AE353" i="21"/>
  <c r="AE354" i="21"/>
  <c r="AE355" i="21"/>
  <c r="AE356" i="21"/>
  <c r="AE357" i="21"/>
  <c r="AE358" i="21"/>
  <c r="AE359" i="21"/>
  <c r="AE360" i="21"/>
  <c r="AE361" i="21"/>
  <c r="AE362" i="21"/>
  <c r="AE363" i="21"/>
  <c r="AE364" i="21"/>
  <c r="AE365" i="21"/>
  <c r="AE366" i="21"/>
  <c r="AE367" i="21"/>
  <c r="AE368" i="21"/>
  <c r="AE369" i="21"/>
  <c r="AE370" i="21"/>
  <c r="AE371" i="21"/>
  <c r="AE372" i="21"/>
  <c r="AE373" i="21"/>
  <c r="AE374" i="21"/>
  <c r="AE375" i="21"/>
  <c r="AE376" i="21"/>
  <c r="AE377" i="21"/>
  <c r="AE378" i="21"/>
  <c r="AE379" i="21"/>
  <c r="AE380" i="21"/>
  <c r="AE381" i="21"/>
  <c r="AE382" i="21"/>
  <c r="AE383" i="21"/>
  <c r="AE384" i="21"/>
  <c r="AE385" i="21"/>
  <c r="AE386" i="21"/>
  <c r="AE387" i="21"/>
  <c r="AE388" i="21"/>
  <c r="AE389" i="21"/>
  <c r="AE390" i="21"/>
  <c r="AE391" i="21"/>
  <c r="AE392" i="21"/>
  <c r="AE393" i="21"/>
  <c r="AE394" i="21"/>
  <c r="AE395" i="21"/>
  <c r="AE396" i="21"/>
  <c r="AE397" i="21"/>
  <c r="AE398" i="21"/>
  <c r="AE399" i="21"/>
  <c r="AE400" i="21"/>
  <c r="AE401" i="21"/>
  <c r="AE402" i="21"/>
  <c r="AE403" i="21"/>
  <c r="AE404" i="21"/>
  <c r="AE405" i="21"/>
  <c r="AE406" i="21"/>
  <c r="AE407" i="21"/>
  <c r="AE408" i="21"/>
  <c r="AE409" i="21"/>
  <c r="AE410" i="21"/>
  <c r="AE411" i="21"/>
  <c r="AE412" i="21"/>
  <c r="AE413" i="21"/>
  <c r="AE414" i="21"/>
  <c r="AE415" i="21"/>
  <c r="AE416" i="21"/>
  <c r="AE417" i="21"/>
  <c r="AE418" i="21"/>
  <c r="AE419" i="21"/>
  <c r="AE420" i="21"/>
  <c r="AE421" i="21"/>
  <c r="AE422" i="21"/>
  <c r="AE423" i="21"/>
  <c r="AE424" i="21"/>
  <c r="AE425" i="21"/>
  <c r="AE426" i="21"/>
  <c r="AE427" i="21"/>
  <c r="AE428" i="21"/>
  <c r="AE429" i="21"/>
  <c r="AE430" i="21"/>
  <c r="AE431" i="21"/>
  <c r="AE432" i="21"/>
  <c r="AE433" i="21"/>
  <c r="AE434" i="21"/>
  <c r="AE435" i="21"/>
  <c r="AE436" i="21"/>
  <c r="AE437" i="21"/>
  <c r="AE438" i="21"/>
  <c r="AE439" i="21"/>
  <c r="AE440" i="21"/>
  <c r="AE441" i="21"/>
  <c r="AE442" i="21"/>
  <c r="AE443" i="21"/>
  <c r="AE444" i="21"/>
  <c r="AE445" i="21"/>
  <c r="AE446" i="21"/>
  <c r="AE447" i="21"/>
  <c r="AE448" i="21"/>
  <c r="AE449" i="21"/>
  <c r="AE450" i="21"/>
  <c r="AE451" i="21"/>
  <c r="AE452" i="21"/>
  <c r="AE453" i="21"/>
  <c r="AE454" i="21"/>
  <c r="AE455" i="21"/>
  <c r="AE456" i="21"/>
  <c r="AE457" i="21"/>
  <c r="AE458" i="21"/>
  <c r="AE459" i="21"/>
  <c r="AE460" i="21"/>
  <c r="AE461" i="21"/>
  <c r="AE462" i="21"/>
  <c r="AE463" i="21"/>
  <c r="AE464" i="21"/>
  <c r="AE465" i="21"/>
  <c r="AE466" i="21"/>
  <c r="AE467" i="21"/>
  <c r="AE468" i="21"/>
  <c r="AE469" i="21"/>
  <c r="AE470" i="21"/>
  <c r="AE471" i="21"/>
  <c r="AE472" i="21"/>
  <c r="AE473" i="21"/>
  <c r="AE474" i="21"/>
  <c r="AE475" i="21"/>
  <c r="AE476" i="21"/>
  <c r="AE477" i="21"/>
  <c r="AE478" i="21"/>
  <c r="AE479" i="21"/>
  <c r="AE480" i="21"/>
  <c r="AE481" i="21"/>
  <c r="AE482" i="21"/>
  <c r="AE483" i="21"/>
  <c r="AE484" i="21"/>
  <c r="AE485" i="21"/>
  <c r="AE486" i="21"/>
  <c r="AE487" i="21"/>
  <c r="AE488" i="21"/>
  <c r="AE489" i="21"/>
  <c r="AE490" i="21"/>
  <c r="AE491" i="21"/>
  <c r="AE492" i="21"/>
  <c r="AE493" i="21"/>
  <c r="AE494" i="21"/>
  <c r="AE495" i="21"/>
  <c r="AE496" i="21"/>
  <c r="AE497" i="21"/>
  <c r="AE498" i="21"/>
  <c r="AE499" i="21"/>
  <c r="AE500" i="21"/>
  <c r="AE501" i="21"/>
  <c r="AE502" i="21"/>
  <c r="AE503" i="21"/>
  <c r="AE504" i="21"/>
  <c r="AE505" i="21"/>
  <c r="AE506" i="21"/>
  <c r="AE507" i="21"/>
  <c r="AE508" i="21"/>
  <c r="AE509" i="21"/>
  <c r="AE510" i="21"/>
  <c r="AE511" i="21"/>
  <c r="AE512" i="21"/>
  <c r="AE513" i="21"/>
  <c r="AE514" i="21"/>
  <c r="AE515" i="21"/>
  <c r="AE516" i="21"/>
  <c r="AE517" i="21"/>
  <c r="AE518" i="21"/>
  <c r="AE519" i="21"/>
  <c r="AE520" i="21"/>
  <c r="AE521" i="21"/>
  <c r="AE522" i="21"/>
  <c r="AE523" i="21"/>
  <c r="AE524" i="21"/>
  <c r="AE525" i="21"/>
  <c r="AE526" i="21"/>
  <c r="AE527" i="21"/>
  <c r="AE528" i="21"/>
  <c r="AE529" i="21"/>
  <c r="AE530" i="21"/>
  <c r="AE531" i="21"/>
  <c r="AE532" i="21"/>
  <c r="AE533" i="21"/>
  <c r="AE534" i="21"/>
  <c r="AE535" i="21"/>
  <c r="AE536" i="21"/>
  <c r="AE537" i="21"/>
  <c r="AE538" i="21"/>
  <c r="AE539" i="21"/>
  <c r="AE540" i="21"/>
  <c r="AE541" i="21"/>
  <c r="AE542" i="21"/>
  <c r="AE543" i="21"/>
  <c r="AE544" i="21"/>
  <c r="AE545" i="21"/>
  <c r="AE546" i="21"/>
  <c r="AE547" i="21"/>
  <c r="AE548" i="21"/>
  <c r="AE549" i="21"/>
  <c r="AE550" i="21"/>
  <c r="AE551" i="21"/>
  <c r="AE552" i="21"/>
  <c r="AE553" i="21"/>
  <c r="AE554" i="21"/>
  <c r="AE555" i="21"/>
  <c r="AE556" i="21"/>
  <c r="AE557" i="21"/>
  <c r="AE558" i="21"/>
  <c r="AE559" i="21"/>
  <c r="AE560" i="21"/>
  <c r="AE561" i="21"/>
  <c r="AE562" i="21"/>
  <c r="AE563" i="21"/>
  <c r="AE564" i="21"/>
  <c r="AE565" i="21"/>
  <c r="AE566" i="21"/>
  <c r="AE567" i="21"/>
  <c r="AE568" i="21"/>
  <c r="AE569" i="21"/>
  <c r="AE570" i="21"/>
  <c r="AE571" i="21"/>
  <c r="AE572" i="21"/>
  <c r="AE573" i="21"/>
  <c r="AE574" i="21"/>
  <c r="AE575" i="21"/>
  <c r="AE576" i="21"/>
  <c r="AE577" i="21"/>
  <c r="AE578" i="21"/>
  <c r="AE579" i="21"/>
  <c r="AE580" i="21"/>
  <c r="AE581" i="21"/>
  <c r="AE582" i="21"/>
  <c r="AE583" i="21"/>
  <c r="AE584" i="21"/>
  <c r="AE585" i="21"/>
  <c r="AE586" i="21"/>
  <c r="AE587" i="21"/>
  <c r="AE588" i="21"/>
  <c r="AE589" i="21"/>
  <c r="AE590" i="21"/>
  <c r="AE591" i="21"/>
  <c r="AE592" i="21"/>
  <c r="AE593" i="21"/>
  <c r="AE594" i="21"/>
  <c r="AE595" i="21"/>
  <c r="AE596" i="21"/>
  <c r="AE597" i="21"/>
  <c r="AE598" i="21"/>
  <c r="AE599" i="21"/>
  <c r="AE600" i="21"/>
  <c r="AE601" i="21"/>
  <c r="AE602" i="21"/>
  <c r="AE603" i="21"/>
  <c r="AE604" i="21"/>
  <c r="AE605" i="21"/>
  <c r="AE606" i="21"/>
  <c r="AE607" i="21"/>
  <c r="AE608" i="21"/>
  <c r="AE609" i="21"/>
  <c r="AE610" i="21"/>
  <c r="AE611" i="21"/>
  <c r="AE612" i="21"/>
  <c r="AE613" i="21"/>
  <c r="AE614" i="21"/>
  <c r="AE615" i="21"/>
  <c r="AE616" i="21"/>
  <c r="AE617" i="21"/>
  <c r="AE618" i="21"/>
  <c r="AE619" i="21"/>
  <c r="AE620" i="21"/>
  <c r="AE621" i="21"/>
  <c r="AE622" i="21"/>
  <c r="AE623" i="21"/>
  <c r="AE624" i="21"/>
  <c r="AE625" i="21"/>
  <c r="AE626" i="21"/>
  <c r="AE627" i="21"/>
  <c r="AE628" i="21"/>
  <c r="AE629" i="21"/>
  <c r="AE630" i="21"/>
  <c r="AE631" i="21"/>
  <c r="AE632" i="21"/>
  <c r="AE633" i="21"/>
  <c r="AE634" i="21"/>
  <c r="AE635" i="21"/>
  <c r="AE636" i="21"/>
  <c r="AE637" i="21"/>
  <c r="AE638" i="21"/>
  <c r="AE639" i="21"/>
  <c r="AE640" i="21"/>
  <c r="AE641" i="21"/>
  <c r="AE642" i="21"/>
  <c r="AE643" i="21"/>
  <c r="AE644" i="21"/>
  <c r="AE645" i="21"/>
  <c r="AE646" i="21"/>
  <c r="AE647" i="21"/>
  <c r="AE648" i="21"/>
  <c r="AE649" i="21"/>
  <c r="AE650" i="21"/>
  <c r="AE651" i="21"/>
  <c r="AE652" i="21"/>
  <c r="AE653" i="21"/>
  <c r="AE654" i="21"/>
  <c r="AE655" i="21"/>
  <c r="AE656" i="21"/>
  <c r="AE657" i="21"/>
  <c r="AE658" i="21"/>
  <c r="AE659" i="21"/>
  <c r="AE660" i="21"/>
  <c r="AE661" i="21"/>
  <c r="AE662" i="21"/>
  <c r="AE663" i="21"/>
  <c r="AE664" i="21"/>
  <c r="AE665" i="21"/>
  <c r="AE666" i="21"/>
  <c r="AE667" i="21"/>
  <c r="AE668" i="21"/>
  <c r="AE669" i="21"/>
  <c r="AE670" i="21"/>
  <c r="AE671" i="21"/>
  <c r="AE672" i="21"/>
  <c r="AE673" i="21"/>
  <c r="AE674" i="21"/>
  <c r="AE675" i="21"/>
  <c r="AE676" i="21"/>
  <c r="AE677" i="21"/>
  <c r="AE678" i="21"/>
  <c r="AE679" i="21"/>
  <c r="AE680" i="21"/>
  <c r="AE681" i="21"/>
  <c r="AE682" i="21"/>
  <c r="AE683" i="21"/>
  <c r="AE684" i="21"/>
  <c r="AE685" i="21"/>
  <c r="AE686" i="21"/>
  <c r="AE687" i="21"/>
  <c r="AE688" i="21"/>
  <c r="AE689" i="21"/>
  <c r="AE690" i="21"/>
  <c r="AE691" i="21"/>
  <c r="AE692" i="21"/>
  <c r="AE693" i="21"/>
  <c r="AE694" i="21"/>
  <c r="AE695" i="21"/>
  <c r="AE696" i="21"/>
  <c r="AE697" i="21"/>
  <c r="AE698" i="21"/>
  <c r="AE699" i="21"/>
  <c r="AE700" i="21"/>
  <c r="AE701" i="21"/>
  <c r="AE702" i="21"/>
  <c r="AE703" i="21"/>
  <c r="AE704" i="21"/>
  <c r="AE705" i="21"/>
  <c r="AE706" i="21"/>
  <c r="AE707" i="21"/>
  <c r="AE708" i="21"/>
  <c r="AE709" i="21"/>
  <c r="AE710" i="21"/>
  <c r="AE711" i="21"/>
  <c r="AE712" i="21"/>
  <c r="AE713" i="21"/>
  <c r="AE714" i="21"/>
  <c r="AE715" i="21"/>
  <c r="AE716" i="21"/>
  <c r="AE717" i="21"/>
  <c r="AE718" i="21"/>
  <c r="AE719" i="21"/>
  <c r="AE720" i="21"/>
  <c r="AE721" i="21"/>
  <c r="AE722" i="21"/>
  <c r="AE723" i="21"/>
  <c r="AE724" i="21"/>
  <c r="AE725" i="21"/>
  <c r="AE726" i="21"/>
  <c r="AE727" i="21"/>
  <c r="AE728" i="21"/>
  <c r="AE729" i="21"/>
  <c r="AE730" i="21"/>
  <c r="AE731" i="21"/>
  <c r="AE732" i="21"/>
  <c r="AE733" i="21"/>
  <c r="AE734" i="21"/>
  <c r="AE735" i="21"/>
  <c r="AE736" i="21"/>
  <c r="AE737" i="21"/>
  <c r="AE738" i="21"/>
  <c r="AE739" i="21"/>
  <c r="AE740" i="21"/>
  <c r="AE741" i="21"/>
  <c r="AE742" i="21"/>
  <c r="AE743" i="21"/>
  <c r="AE744" i="21"/>
  <c r="AE745" i="21"/>
  <c r="AE746" i="21"/>
  <c r="AE747" i="21"/>
  <c r="AE748" i="21"/>
  <c r="AE749" i="21"/>
  <c r="AE750" i="21"/>
  <c r="AE751" i="21"/>
  <c r="AE752" i="21"/>
  <c r="AE753" i="21"/>
  <c r="AE754" i="21"/>
  <c r="AE755" i="21"/>
  <c r="AE756" i="21"/>
  <c r="AE757" i="21"/>
  <c r="AE758" i="21"/>
  <c r="AE759" i="21"/>
  <c r="AE760" i="21"/>
  <c r="AE761" i="21"/>
  <c r="AE762" i="21"/>
  <c r="AE763" i="21"/>
  <c r="AE764" i="21"/>
  <c r="AE765" i="21"/>
  <c r="AE766" i="21"/>
  <c r="AE767" i="21"/>
  <c r="AE768" i="21"/>
  <c r="AE769" i="21"/>
  <c r="AE770" i="21"/>
  <c r="AE771" i="21"/>
  <c r="AE772" i="21"/>
  <c r="AE773" i="21"/>
  <c r="AE774" i="21"/>
  <c r="AE775" i="21"/>
  <c r="AE776" i="21"/>
  <c r="AE777" i="21"/>
  <c r="AE778" i="21"/>
  <c r="AE779" i="21"/>
  <c r="AE780" i="21"/>
  <c r="AE781" i="21"/>
  <c r="AE782" i="21"/>
  <c r="AE783" i="21"/>
  <c r="AE784" i="21"/>
  <c r="AE785" i="21"/>
  <c r="AE786" i="21"/>
  <c r="AE787" i="21"/>
  <c r="AE788" i="21"/>
  <c r="AE789" i="21"/>
  <c r="AE790" i="21"/>
  <c r="AE791" i="21"/>
  <c r="AE792" i="21"/>
  <c r="AE793" i="21"/>
  <c r="AE794" i="21"/>
  <c r="AE795" i="21"/>
  <c r="AE796" i="21"/>
  <c r="AE797" i="21"/>
  <c r="AE798" i="21"/>
  <c r="AE799" i="21"/>
  <c r="AE800" i="21"/>
  <c r="AE801" i="21"/>
  <c r="AE802" i="21"/>
  <c r="AE803" i="21"/>
  <c r="AE804" i="21"/>
  <c r="AE805" i="21"/>
  <c r="AE806" i="21"/>
  <c r="AE807" i="21"/>
  <c r="AE808" i="21"/>
  <c r="AE809" i="21"/>
  <c r="AE810" i="21"/>
  <c r="AE811" i="21"/>
  <c r="AE812" i="21"/>
  <c r="AE813" i="21"/>
  <c r="AE814" i="21"/>
  <c r="AE815" i="21"/>
  <c r="AE816" i="21"/>
  <c r="AE817" i="21"/>
  <c r="AE818" i="21"/>
  <c r="AE819" i="21"/>
  <c r="AE820" i="21"/>
  <c r="AE821" i="21"/>
  <c r="AE822" i="21"/>
  <c r="AE823" i="21"/>
  <c r="AE824" i="21"/>
  <c r="AE825" i="21"/>
  <c r="AE826" i="21"/>
  <c r="AE827" i="21"/>
  <c r="AE828" i="21"/>
  <c r="AE829" i="21"/>
  <c r="AE830" i="21"/>
  <c r="AE831" i="21"/>
  <c r="AE832" i="21"/>
  <c r="AE833" i="21"/>
  <c r="AE834" i="21"/>
  <c r="AE835" i="21"/>
  <c r="AE836" i="21"/>
  <c r="AE837" i="21"/>
  <c r="AE838" i="21"/>
  <c r="AE839" i="21"/>
  <c r="AE840" i="21"/>
  <c r="AE841" i="21"/>
  <c r="AE842" i="21"/>
  <c r="AE843" i="21"/>
  <c r="AE844" i="21"/>
  <c r="AE845" i="21"/>
  <c r="AE846" i="21"/>
  <c r="AE847" i="21"/>
  <c r="AE848" i="21"/>
  <c r="AE849" i="21"/>
  <c r="AE850" i="21"/>
  <c r="AE851" i="21"/>
  <c r="AE852" i="21"/>
  <c r="AE853" i="21"/>
  <c r="AE854" i="21"/>
  <c r="AE855" i="21"/>
  <c r="AE856" i="21"/>
  <c r="AE857" i="21"/>
  <c r="AE858" i="21"/>
  <c r="AE859" i="21"/>
  <c r="AE860" i="21"/>
  <c r="AE861" i="21"/>
  <c r="AE862" i="21"/>
  <c r="AE863" i="21"/>
  <c r="AE864" i="21"/>
  <c r="AE865" i="21"/>
  <c r="AE866" i="21"/>
  <c r="AE867" i="21"/>
  <c r="AE868" i="21"/>
  <c r="AE869" i="21"/>
  <c r="AE870" i="21"/>
  <c r="AE871" i="21"/>
  <c r="AE872" i="21"/>
  <c r="AE873" i="21"/>
  <c r="AE874" i="21"/>
  <c r="AE875" i="21"/>
  <c r="AE876" i="21"/>
  <c r="AE877" i="21"/>
  <c r="AE878" i="21"/>
  <c r="AE879" i="21"/>
  <c r="AE880" i="21"/>
  <c r="AE881" i="21"/>
  <c r="AE882" i="21"/>
  <c r="AE883" i="21"/>
  <c r="AE884" i="21"/>
  <c r="AE885" i="21"/>
  <c r="AE886" i="21"/>
  <c r="AE887" i="21"/>
  <c r="AE888" i="21"/>
  <c r="AE889" i="21"/>
  <c r="AE890" i="21"/>
  <c r="AE891" i="21"/>
  <c r="AE892" i="21"/>
  <c r="AE893" i="21"/>
  <c r="AE894" i="21"/>
  <c r="AE895" i="21"/>
  <c r="AE896" i="21"/>
  <c r="AE897" i="21"/>
  <c r="AE898" i="21"/>
  <c r="AE899" i="21"/>
  <c r="AE900" i="21"/>
  <c r="AE901" i="21"/>
  <c r="AE902" i="21"/>
  <c r="AE903" i="21"/>
  <c r="AE904" i="21"/>
  <c r="AE905" i="21"/>
  <c r="AE906" i="21"/>
  <c r="AE907" i="21"/>
  <c r="AE908" i="21"/>
  <c r="AE909" i="21"/>
  <c r="AE910" i="21"/>
  <c r="AE911" i="21"/>
  <c r="AE912" i="21"/>
  <c r="AE913" i="21"/>
  <c r="AE914" i="21"/>
  <c r="AE915" i="21"/>
  <c r="AE916" i="21"/>
  <c r="AE917" i="21"/>
  <c r="AE918" i="21"/>
  <c r="AE919" i="21"/>
  <c r="AE920" i="21"/>
  <c r="AE921" i="21"/>
  <c r="AE922" i="21"/>
  <c r="AE923" i="21"/>
  <c r="AE924" i="21"/>
  <c r="AE925" i="21"/>
  <c r="AE926" i="21"/>
  <c r="AE927" i="21"/>
  <c r="AE928" i="21"/>
  <c r="AE929" i="21"/>
  <c r="AE930" i="21"/>
  <c r="AE931" i="21"/>
  <c r="AE932" i="21"/>
  <c r="AE933" i="21"/>
  <c r="AE934" i="21"/>
  <c r="AE935" i="21"/>
  <c r="AE936" i="21"/>
  <c r="AE937" i="21"/>
  <c r="AE938" i="21"/>
  <c r="AE939" i="21"/>
  <c r="AE940" i="21"/>
  <c r="AE941" i="21"/>
  <c r="AE942" i="21"/>
  <c r="AE943" i="21"/>
  <c r="AE944" i="21"/>
  <c r="AE945" i="21"/>
  <c r="AE946" i="21"/>
  <c r="AE947" i="21"/>
  <c r="AE948" i="21"/>
  <c r="AE949" i="21"/>
  <c r="AE950" i="21"/>
  <c r="AE951" i="21"/>
  <c r="AE952" i="21"/>
  <c r="AE953" i="21"/>
  <c r="AE954" i="21"/>
  <c r="AE955" i="21"/>
  <c r="AE956" i="21"/>
  <c r="AE957" i="21"/>
  <c r="AE958" i="21"/>
  <c r="AE959" i="21"/>
  <c r="AE960" i="21"/>
  <c r="AE961" i="21"/>
  <c r="AE962" i="21"/>
  <c r="AE963" i="21"/>
  <c r="AE964" i="21"/>
  <c r="AE965" i="21"/>
  <c r="AE966" i="21"/>
  <c r="AE967" i="21"/>
  <c r="AE968" i="21"/>
  <c r="AE969" i="21"/>
  <c r="AE970" i="21"/>
  <c r="AE971" i="21"/>
  <c r="AE972" i="21"/>
  <c r="AE973" i="21"/>
  <c r="AE974" i="21"/>
  <c r="AE975" i="21"/>
  <c r="AE976" i="21"/>
  <c r="AE977" i="21"/>
  <c r="AE978" i="21"/>
  <c r="AE979" i="21"/>
  <c r="AE980" i="21"/>
  <c r="AE981" i="21"/>
  <c r="AE982" i="21"/>
  <c r="AE983" i="21"/>
  <c r="AE984" i="21"/>
  <c r="AE985" i="21"/>
  <c r="AE986" i="21"/>
  <c r="AD2" i="21"/>
  <c r="AD3" i="21"/>
  <c r="AD4" i="21"/>
  <c r="AD5" i="21"/>
  <c r="AD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AD34" i="21"/>
  <c r="AD35" i="21"/>
  <c r="AD36" i="21"/>
  <c r="AD37" i="21"/>
  <c r="AD38" i="21"/>
  <c r="AD39" i="21"/>
  <c r="AD40" i="21"/>
  <c r="AD41" i="21"/>
  <c r="AD42" i="21"/>
  <c r="AD43" i="21"/>
  <c r="AD44" i="21"/>
  <c r="AD45" i="21"/>
  <c r="AD46" i="21"/>
  <c r="AD47" i="21"/>
  <c r="AD48" i="21"/>
  <c r="AD49" i="21"/>
  <c r="AD50" i="21"/>
  <c r="AD51" i="21"/>
  <c r="AD52" i="21"/>
  <c r="AD53" i="21"/>
  <c r="AD54" i="21"/>
  <c r="AD55" i="21"/>
  <c r="AD56" i="21"/>
  <c r="AD57" i="21"/>
  <c r="AD58" i="21"/>
  <c r="AD59" i="21"/>
  <c r="AD60" i="21"/>
  <c r="AD61" i="21"/>
  <c r="AD62" i="21"/>
  <c r="AD63" i="21"/>
  <c r="AD64" i="21"/>
  <c r="AD65" i="21"/>
  <c r="AD66" i="21"/>
  <c r="AD67" i="21"/>
  <c r="AD68" i="21"/>
  <c r="AD69" i="21"/>
  <c r="AD70" i="21"/>
  <c r="AD71" i="21"/>
  <c r="AD72" i="21"/>
  <c r="AD73" i="21"/>
  <c r="AD74" i="21"/>
  <c r="AD75" i="21"/>
  <c r="AD76" i="21"/>
  <c r="AD77" i="21"/>
  <c r="AD78" i="21"/>
  <c r="AD79" i="21"/>
  <c r="AD80" i="21"/>
  <c r="AD81" i="21"/>
  <c r="AD82" i="21"/>
  <c r="AD83" i="21"/>
  <c r="AD84" i="21"/>
  <c r="AD85" i="21"/>
  <c r="AD86" i="21"/>
  <c r="AD87" i="21"/>
  <c r="AD88" i="21"/>
  <c r="AD89" i="21"/>
  <c r="AD90" i="21"/>
  <c r="AD91" i="21"/>
  <c r="AD92" i="21"/>
  <c r="AD93" i="21"/>
  <c r="AD94" i="21"/>
  <c r="AD95" i="21"/>
  <c r="AD96" i="21"/>
  <c r="AD97" i="21"/>
  <c r="AD98" i="21"/>
  <c r="AD99" i="21"/>
  <c r="AD100" i="21"/>
  <c r="AD101" i="21"/>
  <c r="AD102" i="21"/>
  <c r="AD103" i="21"/>
  <c r="AD104" i="21"/>
  <c r="AD105" i="21"/>
  <c r="AD106" i="21"/>
  <c r="AD107" i="21"/>
  <c r="AD108" i="21"/>
  <c r="AD109" i="21"/>
  <c r="AD110" i="21"/>
  <c r="AD111" i="21"/>
  <c r="AD112" i="21"/>
  <c r="AD113" i="21"/>
  <c r="AD114" i="21"/>
  <c r="AD115" i="21"/>
  <c r="AD116" i="21"/>
  <c r="AD117" i="21"/>
  <c r="AD118" i="21"/>
  <c r="AD119" i="21"/>
  <c r="AD120" i="21"/>
  <c r="AD121" i="21"/>
  <c r="AD122" i="21"/>
  <c r="AD123" i="21"/>
  <c r="AD124" i="21"/>
  <c r="AD125" i="21"/>
  <c r="AD126" i="21"/>
  <c r="AD127" i="21"/>
  <c r="AD128" i="21"/>
  <c r="AD129" i="21"/>
  <c r="AD130" i="21"/>
  <c r="AD131" i="21"/>
  <c r="AD132" i="21"/>
  <c r="AD133" i="21"/>
  <c r="AD134" i="21"/>
  <c r="AD135" i="21"/>
  <c r="AD136" i="21"/>
  <c r="AD137" i="21"/>
  <c r="AD138" i="21"/>
  <c r="AD139" i="21"/>
  <c r="AD140" i="21"/>
  <c r="AD141" i="21"/>
  <c r="AD142" i="21"/>
  <c r="AD143" i="21"/>
  <c r="AD144" i="21"/>
  <c r="AD145" i="21"/>
  <c r="AD146" i="21"/>
  <c r="AD147" i="21"/>
  <c r="AD148" i="21"/>
  <c r="AD149" i="21"/>
  <c r="AD150" i="21"/>
  <c r="AD151" i="21"/>
  <c r="AD152" i="21"/>
  <c r="AD153" i="21"/>
  <c r="AD154" i="21"/>
  <c r="AD155" i="21"/>
  <c r="AD156" i="21"/>
  <c r="AD157" i="21"/>
  <c r="AD158" i="21"/>
  <c r="AD159" i="21"/>
  <c r="AD160" i="21"/>
  <c r="AD161" i="21"/>
  <c r="AD162" i="21"/>
  <c r="AD163" i="21"/>
  <c r="AD164" i="21"/>
  <c r="AD165" i="21"/>
  <c r="AD166" i="21"/>
  <c r="AD167" i="21"/>
  <c r="AD168" i="21"/>
  <c r="AD169" i="21"/>
  <c r="AD170" i="21"/>
  <c r="AD171" i="21"/>
  <c r="AD172" i="21"/>
  <c r="AD173" i="21"/>
  <c r="AD174" i="21"/>
  <c r="AD175" i="21"/>
  <c r="AD176" i="21"/>
  <c r="AD177" i="21"/>
  <c r="AD178" i="21"/>
  <c r="AD179" i="21"/>
  <c r="AD180" i="21"/>
  <c r="AD181" i="21"/>
  <c r="AD182" i="21"/>
  <c r="AD183" i="21"/>
  <c r="AD184" i="21"/>
  <c r="AD185" i="21"/>
  <c r="AD186" i="21"/>
  <c r="AD187" i="21"/>
  <c r="AD188" i="21"/>
  <c r="AD189" i="21"/>
  <c r="AD190" i="21"/>
  <c r="AD191" i="21"/>
  <c r="AD192" i="21"/>
  <c r="AD193" i="21"/>
  <c r="AD194" i="21"/>
  <c r="AD195" i="21"/>
  <c r="AD196" i="21"/>
  <c r="AD197" i="21"/>
  <c r="AD198" i="21"/>
  <c r="AD199" i="21"/>
  <c r="AD200" i="21"/>
  <c r="AD201" i="21"/>
  <c r="AD202" i="21"/>
  <c r="AD203" i="21"/>
  <c r="AD204" i="21"/>
  <c r="AD205" i="21"/>
  <c r="AD206" i="21"/>
  <c r="AD207" i="21"/>
  <c r="AD208" i="21"/>
  <c r="AD209" i="21"/>
  <c r="AD210" i="21"/>
  <c r="AD211" i="21"/>
  <c r="AD212" i="21"/>
  <c r="AD213" i="21"/>
  <c r="AD214" i="21"/>
  <c r="AD215" i="21"/>
  <c r="AD216" i="21"/>
  <c r="AD217" i="21"/>
  <c r="AD218" i="21"/>
  <c r="AD219" i="21"/>
  <c r="AD220" i="21"/>
  <c r="AD221" i="21"/>
  <c r="AD222" i="21"/>
  <c r="AD223" i="21"/>
  <c r="AD224" i="21"/>
  <c r="AD225" i="21"/>
  <c r="AD226" i="21"/>
  <c r="AD227" i="21"/>
  <c r="AD228" i="21"/>
  <c r="AD229" i="21"/>
  <c r="AD230" i="21"/>
  <c r="AD231" i="21"/>
  <c r="AD232" i="21"/>
  <c r="AD233" i="21"/>
  <c r="AD234" i="21"/>
  <c r="AD235" i="21"/>
  <c r="AD236" i="21"/>
  <c r="AD237" i="21"/>
  <c r="AD238" i="21"/>
  <c r="AD239" i="21"/>
  <c r="AD240" i="21"/>
  <c r="AD241" i="21"/>
  <c r="AD242" i="21"/>
  <c r="AD243" i="21"/>
  <c r="AD244" i="21"/>
  <c r="AD245" i="21"/>
  <c r="AD246" i="21"/>
  <c r="AD247" i="21"/>
  <c r="AD248" i="21"/>
  <c r="AD249" i="21"/>
  <c r="AD250" i="21"/>
  <c r="AD251" i="21"/>
  <c r="AD252" i="21"/>
  <c r="AD253" i="21"/>
  <c r="AD254" i="21"/>
  <c r="AD255" i="21"/>
  <c r="AD256" i="21"/>
  <c r="AD257" i="21"/>
  <c r="AD258" i="21"/>
  <c r="AD259" i="21"/>
  <c r="AD260" i="21"/>
  <c r="AD261" i="21"/>
  <c r="AD262" i="21"/>
  <c r="AD263" i="21"/>
  <c r="AD264" i="21"/>
  <c r="AD265" i="21"/>
  <c r="AD266" i="21"/>
  <c r="AD267" i="21"/>
  <c r="AD268" i="21"/>
  <c r="AD269" i="21"/>
  <c r="AD270" i="21"/>
  <c r="AD271" i="21"/>
  <c r="AD272" i="21"/>
  <c r="AD273" i="21"/>
  <c r="AD274" i="21"/>
  <c r="AD275" i="21"/>
  <c r="AD276" i="21"/>
  <c r="AD277" i="21"/>
  <c r="AD278" i="21"/>
  <c r="AD279" i="21"/>
  <c r="AD280" i="21"/>
  <c r="AD281" i="21"/>
  <c r="AD282" i="21"/>
  <c r="AD283" i="21"/>
  <c r="AD284" i="21"/>
  <c r="AD285" i="21"/>
  <c r="AD286" i="21"/>
  <c r="AD287" i="21"/>
  <c r="AD288" i="21"/>
  <c r="AD289" i="21"/>
  <c r="AD290" i="21"/>
  <c r="AD291" i="21"/>
  <c r="AD292" i="21"/>
  <c r="AD293" i="21"/>
  <c r="AD294" i="21"/>
  <c r="AD295" i="21"/>
  <c r="AD296" i="21"/>
  <c r="AD297" i="21"/>
  <c r="AD298" i="21"/>
  <c r="AD299" i="21"/>
  <c r="AD300" i="21"/>
  <c r="AD301" i="21"/>
  <c r="AD302" i="21"/>
  <c r="AD303" i="21"/>
  <c r="AD304" i="21"/>
  <c r="AD305" i="21"/>
  <c r="AD306" i="21"/>
  <c r="AD307" i="21"/>
  <c r="AD308" i="21"/>
  <c r="AD309" i="21"/>
  <c r="AD310" i="21"/>
  <c r="AD311" i="21"/>
  <c r="AD312" i="21"/>
  <c r="AD313" i="21"/>
  <c r="AD314" i="21"/>
  <c r="AD315" i="21"/>
  <c r="AD316" i="21"/>
  <c r="AD317" i="21"/>
  <c r="AD318" i="21"/>
  <c r="AD319" i="21"/>
  <c r="AD320" i="21"/>
  <c r="AD321" i="21"/>
  <c r="AD322" i="21"/>
  <c r="AD323" i="21"/>
  <c r="AD324" i="21"/>
  <c r="AD325" i="21"/>
  <c r="AD326" i="21"/>
  <c r="AD327" i="21"/>
  <c r="AD328" i="21"/>
  <c r="AD329" i="21"/>
  <c r="AD330" i="21"/>
  <c r="AD331" i="21"/>
  <c r="AD332" i="21"/>
  <c r="AD333" i="21"/>
  <c r="AD334" i="21"/>
  <c r="AD335" i="21"/>
  <c r="AD336" i="21"/>
  <c r="AD337" i="21"/>
  <c r="AD338" i="21"/>
  <c r="AD339" i="21"/>
  <c r="AD340" i="21"/>
  <c r="AD341" i="21"/>
  <c r="AD342" i="21"/>
  <c r="AD343" i="21"/>
  <c r="AD344" i="21"/>
  <c r="AD345" i="21"/>
  <c r="AD346" i="21"/>
  <c r="AD347" i="21"/>
  <c r="AD348" i="21"/>
  <c r="AD349" i="21"/>
  <c r="AD350" i="21"/>
  <c r="AD351" i="21"/>
  <c r="AD352" i="21"/>
  <c r="AD353" i="21"/>
  <c r="AD354" i="21"/>
  <c r="AD355" i="21"/>
  <c r="AD356" i="21"/>
  <c r="AD357" i="21"/>
  <c r="AD358" i="21"/>
  <c r="AD359" i="21"/>
  <c r="AD360" i="21"/>
  <c r="AD361" i="21"/>
  <c r="AD362" i="21"/>
  <c r="AD363" i="21"/>
  <c r="AD364" i="21"/>
  <c r="AD365" i="21"/>
  <c r="AD366" i="21"/>
  <c r="AD367" i="21"/>
  <c r="AD368" i="21"/>
  <c r="AD369" i="21"/>
  <c r="AD370" i="21"/>
  <c r="AD371" i="21"/>
  <c r="AD372" i="21"/>
  <c r="AD373" i="21"/>
  <c r="AD374" i="21"/>
  <c r="AD375" i="21"/>
  <c r="AD376" i="21"/>
  <c r="AD377" i="21"/>
  <c r="AD378" i="21"/>
  <c r="AD379" i="21"/>
  <c r="AD380" i="21"/>
  <c r="AD381" i="21"/>
  <c r="AD382" i="21"/>
  <c r="AD383" i="21"/>
  <c r="AD384" i="21"/>
  <c r="AD385" i="21"/>
  <c r="AD386" i="21"/>
  <c r="AD387" i="21"/>
  <c r="AD388" i="21"/>
  <c r="AD389" i="21"/>
  <c r="AD390" i="21"/>
  <c r="AD391" i="21"/>
  <c r="AD392" i="21"/>
  <c r="AD393" i="21"/>
  <c r="AD394" i="21"/>
  <c r="AD395" i="21"/>
  <c r="AD396" i="21"/>
  <c r="AD397" i="21"/>
  <c r="AD398" i="21"/>
  <c r="AD399" i="21"/>
  <c r="AD400" i="21"/>
  <c r="AD401" i="21"/>
  <c r="AD402" i="21"/>
  <c r="AD403" i="21"/>
  <c r="AD404" i="21"/>
  <c r="AD405" i="21"/>
  <c r="AD406" i="21"/>
  <c r="AD407" i="21"/>
  <c r="AD408" i="21"/>
  <c r="AD409" i="21"/>
  <c r="AD410" i="21"/>
  <c r="AD411" i="21"/>
  <c r="AD412" i="21"/>
  <c r="AD413" i="21"/>
  <c r="AD414" i="21"/>
  <c r="AD415" i="21"/>
  <c r="AD416" i="21"/>
  <c r="AD417" i="21"/>
  <c r="AD418" i="21"/>
  <c r="AD419" i="21"/>
  <c r="AD420" i="21"/>
  <c r="AD421" i="21"/>
  <c r="AD422" i="21"/>
  <c r="AD423" i="21"/>
  <c r="AD424" i="21"/>
  <c r="AD425" i="21"/>
  <c r="AD426" i="21"/>
  <c r="AD427" i="21"/>
  <c r="AD428" i="21"/>
  <c r="AD429" i="21"/>
  <c r="AD430" i="21"/>
  <c r="AD431" i="21"/>
  <c r="AD432" i="21"/>
  <c r="AD433" i="21"/>
  <c r="AD434" i="21"/>
  <c r="AD435" i="21"/>
  <c r="AD436" i="21"/>
  <c r="AD437" i="21"/>
  <c r="AD438" i="21"/>
  <c r="AD439" i="21"/>
  <c r="AD440" i="21"/>
  <c r="AD441" i="21"/>
  <c r="AD442" i="21"/>
  <c r="AD443" i="21"/>
  <c r="AD444" i="21"/>
  <c r="AD445" i="21"/>
  <c r="AD446" i="21"/>
  <c r="AD447" i="21"/>
  <c r="AD448" i="21"/>
  <c r="AD449" i="21"/>
  <c r="AD450" i="21"/>
  <c r="AD451" i="21"/>
  <c r="AD452" i="21"/>
  <c r="AD453" i="21"/>
  <c r="AD454" i="21"/>
  <c r="AD455" i="21"/>
  <c r="AD456" i="21"/>
  <c r="AD457" i="21"/>
  <c r="AD458" i="21"/>
  <c r="AD459" i="21"/>
  <c r="AD460" i="21"/>
  <c r="AD461" i="21"/>
  <c r="AD462" i="21"/>
  <c r="AD463" i="21"/>
  <c r="AD464" i="21"/>
  <c r="AD465" i="21"/>
  <c r="AD466" i="21"/>
  <c r="AD467" i="21"/>
  <c r="AD468" i="21"/>
  <c r="AD469" i="21"/>
  <c r="AD470" i="21"/>
  <c r="AD471" i="21"/>
  <c r="AD472" i="21"/>
  <c r="AD473" i="21"/>
  <c r="AD474" i="21"/>
  <c r="AD475" i="21"/>
  <c r="AD476" i="21"/>
  <c r="AD477" i="21"/>
  <c r="AD478" i="21"/>
  <c r="AD479" i="21"/>
  <c r="AD480" i="21"/>
  <c r="AD481" i="21"/>
  <c r="AD482" i="21"/>
  <c r="AD483" i="21"/>
  <c r="AD484" i="21"/>
  <c r="AD485" i="21"/>
  <c r="AD486" i="21"/>
  <c r="AD487" i="21"/>
  <c r="AD488" i="21"/>
  <c r="AD489" i="21"/>
  <c r="AD490" i="21"/>
  <c r="AD491" i="21"/>
  <c r="AD492" i="21"/>
  <c r="AD493" i="21"/>
  <c r="AD494" i="21"/>
  <c r="AD495" i="21"/>
  <c r="AD496" i="21"/>
  <c r="AD497" i="21"/>
  <c r="AD498" i="21"/>
  <c r="AD499" i="21"/>
  <c r="AD500" i="21"/>
  <c r="AD501" i="21"/>
  <c r="AD502" i="21"/>
  <c r="AD503" i="21"/>
  <c r="AD504" i="21"/>
  <c r="AD505" i="21"/>
  <c r="AD506" i="21"/>
  <c r="AD507" i="21"/>
  <c r="AD508" i="21"/>
  <c r="AD509" i="21"/>
  <c r="AD510" i="21"/>
  <c r="AD511" i="21"/>
  <c r="AD512" i="21"/>
  <c r="AD513" i="21"/>
  <c r="AD514" i="21"/>
  <c r="AD515" i="21"/>
  <c r="AD516" i="21"/>
  <c r="AD517" i="21"/>
  <c r="AD518" i="21"/>
  <c r="AD519" i="21"/>
  <c r="AD520" i="21"/>
  <c r="AD521" i="21"/>
  <c r="AD522" i="21"/>
  <c r="AD523" i="21"/>
  <c r="AD524" i="21"/>
  <c r="AD525" i="21"/>
  <c r="AD526" i="21"/>
  <c r="AD527" i="21"/>
  <c r="AD528" i="21"/>
  <c r="AD529" i="21"/>
  <c r="AD530" i="21"/>
  <c r="AD531" i="21"/>
  <c r="AD532" i="21"/>
  <c r="AD533" i="21"/>
  <c r="AD534" i="21"/>
  <c r="AD535" i="21"/>
  <c r="AD536" i="21"/>
  <c r="AD537" i="21"/>
  <c r="AD538" i="21"/>
  <c r="AD539" i="21"/>
  <c r="AD540" i="21"/>
  <c r="AD541" i="21"/>
  <c r="AD542" i="21"/>
  <c r="AD543" i="21"/>
  <c r="AD544" i="21"/>
  <c r="AD545" i="21"/>
  <c r="AD546" i="21"/>
  <c r="AD547" i="21"/>
  <c r="AD548" i="21"/>
  <c r="AD549" i="21"/>
  <c r="AD550" i="21"/>
  <c r="AD551" i="21"/>
  <c r="AD552" i="21"/>
  <c r="AD553" i="21"/>
  <c r="AD554" i="21"/>
  <c r="AD555" i="21"/>
  <c r="AD556" i="21"/>
  <c r="AD557" i="21"/>
  <c r="AD558" i="21"/>
  <c r="AD559" i="21"/>
  <c r="AD560" i="21"/>
  <c r="AD561" i="21"/>
  <c r="AD562" i="21"/>
  <c r="AD563" i="21"/>
  <c r="AD564" i="21"/>
  <c r="AD565" i="21"/>
  <c r="AD566" i="21"/>
  <c r="AD567" i="21"/>
  <c r="AD568" i="21"/>
  <c r="AD569" i="21"/>
  <c r="AD570" i="21"/>
  <c r="AD571" i="21"/>
  <c r="AD572" i="21"/>
  <c r="AD573" i="21"/>
  <c r="AD574" i="21"/>
  <c r="AD575" i="21"/>
  <c r="AD576" i="21"/>
  <c r="AD577" i="21"/>
  <c r="AD578" i="21"/>
  <c r="AD579" i="21"/>
  <c r="AD580" i="21"/>
  <c r="AD581" i="21"/>
  <c r="AD582" i="21"/>
  <c r="AD583" i="21"/>
  <c r="AD584" i="21"/>
  <c r="AD585" i="21"/>
  <c r="AD586" i="21"/>
  <c r="AD587" i="21"/>
  <c r="AD588" i="21"/>
  <c r="AD589" i="21"/>
  <c r="AD590" i="21"/>
  <c r="AD591" i="21"/>
  <c r="AD592" i="21"/>
  <c r="AD593" i="21"/>
  <c r="AD594" i="21"/>
  <c r="AD595" i="21"/>
  <c r="AD596" i="21"/>
  <c r="AD597" i="21"/>
  <c r="AD598" i="21"/>
  <c r="AD599" i="21"/>
  <c r="AD600" i="21"/>
  <c r="AD601" i="21"/>
  <c r="AD602" i="21"/>
  <c r="AD603" i="21"/>
  <c r="AD604" i="21"/>
  <c r="AD605" i="21"/>
  <c r="AD606" i="21"/>
  <c r="AD607" i="21"/>
  <c r="AD608" i="21"/>
  <c r="AD609" i="21"/>
  <c r="AD610" i="21"/>
  <c r="AD611" i="21"/>
  <c r="AD612" i="21"/>
  <c r="AD613" i="21"/>
  <c r="AD614" i="21"/>
  <c r="AD615" i="21"/>
  <c r="AD616" i="21"/>
  <c r="AD617" i="21"/>
  <c r="AD618" i="21"/>
  <c r="AD619" i="21"/>
  <c r="AD620" i="21"/>
  <c r="AD621" i="21"/>
  <c r="AD622" i="21"/>
  <c r="AD623" i="21"/>
  <c r="AD624" i="21"/>
  <c r="AD625" i="21"/>
  <c r="AD626" i="21"/>
  <c r="AD627" i="21"/>
  <c r="AD628" i="21"/>
  <c r="AD629" i="21"/>
  <c r="AD630" i="21"/>
  <c r="AD631" i="21"/>
  <c r="AD632" i="21"/>
  <c r="AD633" i="21"/>
  <c r="AD634" i="21"/>
  <c r="AD635" i="21"/>
  <c r="AD636" i="21"/>
  <c r="AD637" i="21"/>
  <c r="AD638" i="21"/>
  <c r="AD639" i="21"/>
  <c r="AD640" i="21"/>
  <c r="AD641" i="21"/>
  <c r="AD642" i="21"/>
  <c r="AD643" i="21"/>
  <c r="AD644" i="21"/>
  <c r="AD645" i="21"/>
  <c r="AD646" i="21"/>
  <c r="AD647" i="21"/>
  <c r="AD648" i="21"/>
  <c r="AD649" i="21"/>
  <c r="AD650" i="21"/>
  <c r="AD651" i="21"/>
  <c r="AD652" i="21"/>
  <c r="AD653" i="21"/>
  <c r="AD654" i="21"/>
  <c r="AD655" i="21"/>
  <c r="AD656" i="21"/>
  <c r="AD657" i="21"/>
  <c r="AD658" i="21"/>
  <c r="AD659" i="21"/>
  <c r="AD660" i="21"/>
  <c r="AD661" i="21"/>
  <c r="AD662" i="21"/>
  <c r="AD663" i="21"/>
  <c r="AD664" i="21"/>
  <c r="AD665" i="21"/>
  <c r="AD666" i="21"/>
  <c r="AD667" i="21"/>
  <c r="AD668" i="21"/>
  <c r="AD669" i="21"/>
  <c r="AD670" i="21"/>
  <c r="AD671" i="21"/>
  <c r="AD672" i="21"/>
  <c r="AD673" i="21"/>
  <c r="AD674" i="21"/>
  <c r="AD675" i="21"/>
  <c r="AD676" i="21"/>
  <c r="AD677" i="21"/>
  <c r="AD678" i="21"/>
  <c r="AD679" i="21"/>
  <c r="AD680" i="21"/>
  <c r="AD681" i="21"/>
  <c r="AD682" i="21"/>
  <c r="AD683" i="21"/>
  <c r="AD684" i="21"/>
  <c r="AD685" i="21"/>
  <c r="AD686" i="21"/>
  <c r="AD687" i="21"/>
  <c r="AD688" i="21"/>
  <c r="AD689" i="21"/>
  <c r="AD690" i="21"/>
  <c r="AD691" i="21"/>
  <c r="AD692" i="21"/>
  <c r="AD693" i="21"/>
  <c r="AD694" i="21"/>
  <c r="AD695" i="21"/>
  <c r="AD696" i="21"/>
  <c r="AD697" i="21"/>
  <c r="AD698" i="21"/>
  <c r="AD699" i="21"/>
  <c r="AD700" i="21"/>
  <c r="AD701" i="21"/>
  <c r="AD702" i="21"/>
  <c r="AD703" i="21"/>
  <c r="AD704" i="21"/>
  <c r="AD705" i="21"/>
  <c r="AD706" i="21"/>
  <c r="AD707" i="21"/>
  <c r="AD708" i="21"/>
  <c r="AD709" i="21"/>
  <c r="AD710" i="21"/>
  <c r="AD711" i="21"/>
  <c r="AD712" i="21"/>
  <c r="AD713" i="21"/>
  <c r="AD714" i="21"/>
  <c r="AD715" i="21"/>
  <c r="AD716" i="21"/>
  <c r="AD717" i="21"/>
  <c r="AD718" i="21"/>
  <c r="AD719" i="21"/>
  <c r="AD720" i="21"/>
  <c r="AD721" i="21"/>
  <c r="AD722" i="21"/>
  <c r="AD723" i="21"/>
  <c r="AD724" i="21"/>
  <c r="AD725" i="21"/>
  <c r="AD726" i="21"/>
  <c r="AD727" i="21"/>
  <c r="AD728" i="21"/>
  <c r="AD729" i="21"/>
  <c r="AD730" i="21"/>
  <c r="AD731" i="21"/>
  <c r="AD732" i="21"/>
  <c r="AD733" i="21"/>
  <c r="AD734" i="21"/>
  <c r="AD735" i="21"/>
  <c r="AD736" i="21"/>
  <c r="AD737" i="21"/>
  <c r="AD738" i="21"/>
  <c r="AD739" i="21"/>
  <c r="AD740" i="21"/>
  <c r="AD741" i="21"/>
  <c r="AD742" i="21"/>
  <c r="AD743" i="21"/>
  <c r="AD744" i="21"/>
  <c r="AD745" i="21"/>
  <c r="AD746" i="21"/>
  <c r="AD747" i="21"/>
  <c r="AD748" i="21"/>
  <c r="AD749" i="21"/>
  <c r="AD750" i="21"/>
  <c r="AD751" i="21"/>
  <c r="AD752" i="21"/>
  <c r="AD753" i="21"/>
  <c r="AD754" i="21"/>
  <c r="AD755" i="21"/>
  <c r="AD756" i="21"/>
  <c r="AD757" i="21"/>
  <c r="AD758" i="21"/>
  <c r="AD759" i="21"/>
  <c r="AD760" i="21"/>
  <c r="AD761" i="21"/>
  <c r="AD762" i="21"/>
  <c r="AD763" i="21"/>
  <c r="AD764" i="21"/>
  <c r="AD765" i="21"/>
  <c r="AD766" i="21"/>
  <c r="AD767" i="21"/>
  <c r="AD768" i="21"/>
  <c r="AD769" i="21"/>
  <c r="AD770" i="21"/>
  <c r="AD771" i="21"/>
  <c r="AD772" i="21"/>
  <c r="AD773" i="21"/>
  <c r="AD774" i="21"/>
  <c r="AD775" i="21"/>
  <c r="AD776" i="21"/>
  <c r="AD777" i="21"/>
  <c r="AD778" i="21"/>
  <c r="AD779" i="21"/>
  <c r="AD780" i="21"/>
  <c r="AD781" i="21"/>
  <c r="AD782" i="21"/>
  <c r="AD783" i="21"/>
  <c r="AD784" i="21"/>
  <c r="AD785" i="21"/>
  <c r="AD786" i="21"/>
  <c r="AD787" i="21"/>
  <c r="AD788" i="21"/>
  <c r="AD789" i="21"/>
  <c r="AD790" i="21"/>
  <c r="AD791" i="21"/>
  <c r="AD792" i="21"/>
  <c r="AD793" i="21"/>
  <c r="AD794" i="21"/>
  <c r="AD795" i="21"/>
  <c r="AD796" i="21"/>
  <c r="AD797" i="21"/>
  <c r="AD798" i="21"/>
  <c r="AD799" i="21"/>
  <c r="AD800" i="21"/>
  <c r="AD801" i="21"/>
  <c r="AD802" i="21"/>
  <c r="AD803" i="21"/>
  <c r="AD804" i="21"/>
  <c r="AD805" i="21"/>
  <c r="AD806" i="21"/>
  <c r="AD807" i="21"/>
  <c r="AD808" i="21"/>
  <c r="AD809" i="21"/>
  <c r="AD810" i="21"/>
  <c r="AD811" i="21"/>
  <c r="AD812" i="21"/>
  <c r="AD813" i="21"/>
  <c r="AD814" i="21"/>
  <c r="AD815" i="21"/>
  <c r="AD816" i="21"/>
  <c r="AD817" i="21"/>
  <c r="AD818" i="21"/>
  <c r="AD819" i="21"/>
  <c r="AD820" i="21"/>
  <c r="AD821" i="21"/>
  <c r="AD822" i="21"/>
  <c r="AD823" i="21"/>
  <c r="AD824" i="21"/>
  <c r="AD825" i="21"/>
  <c r="AD826" i="21"/>
  <c r="AD827" i="21"/>
  <c r="AD828" i="21"/>
  <c r="AD829" i="21"/>
  <c r="AD830" i="21"/>
  <c r="AD831" i="21"/>
  <c r="AD832" i="21"/>
  <c r="AD833" i="21"/>
  <c r="AD834" i="21"/>
  <c r="AD835" i="21"/>
  <c r="AD836" i="21"/>
  <c r="AD837" i="21"/>
  <c r="AD838" i="21"/>
  <c r="AD839" i="21"/>
  <c r="AD840" i="21"/>
  <c r="AD841" i="21"/>
  <c r="AD842" i="21"/>
  <c r="AD843" i="21"/>
  <c r="AD844" i="21"/>
  <c r="AD845" i="21"/>
  <c r="AD846" i="21"/>
  <c r="AD847" i="21"/>
  <c r="AD848" i="21"/>
  <c r="AD849" i="21"/>
  <c r="AD850" i="21"/>
  <c r="AD851" i="21"/>
  <c r="AD852" i="21"/>
  <c r="AD853" i="21"/>
  <c r="AD854" i="21"/>
  <c r="AD855" i="21"/>
  <c r="AD856" i="21"/>
  <c r="AD857" i="21"/>
  <c r="AD858" i="21"/>
  <c r="AD859" i="21"/>
  <c r="AD860" i="21"/>
  <c r="AD861" i="21"/>
  <c r="AD862" i="21"/>
  <c r="AD863" i="21"/>
  <c r="AD864" i="21"/>
  <c r="AD865" i="21"/>
  <c r="AD866" i="21"/>
  <c r="AD867" i="21"/>
  <c r="AD868" i="21"/>
  <c r="AD869" i="21"/>
  <c r="AD870" i="21"/>
  <c r="AD871" i="21"/>
  <c r="AD872" i="21"/>
  <c r="AD873" i="21"/>
  <c r="AD874" i="21"/>
  <c r="AD875" i="21"/>
  <c r="AD876" i="21"/>
  <c r="AD877" i="21"/>
  <c r="AD878" i="21"/>
  <c r="AD879" i="21"/>
  <c r="AD880" i="21"/>
  <c r="AD881" i="21"/>
  <c r="AD882" i="21"/>
  <c r="AD883" i="21"/>
  <c r="AD884" i="21"/>
  <c r="AD885" i="21"/>
  <c r="AD886" i="21"/>
  <c r="AD887" i="21"/>
  <c r="AD888" i="21"/>
  <c r="AD889" i="21"/>
  <c r="AD890" i="21"/>
  <c r="AD891" i="21"/>
  <c r="AD892" i="21"/>
  <c r="AD893" i="21"/>
  <c r="AD894" i="21"/>
  <c r="AD895" i="21"/>
  <c r="AD896" i="21"/>
  <c r="AD897" i="21"/>
  <c r="AD898" i="21"/>
  <c r="AD899" i="21"/>
  <c r="AD900" i="21"/>
  <c r="AD901" i="21"/>
  <c r="AD902" i="21"/>
  <c r="AD903" i="21"/>
  <c r="AD904" i="21"/>
  <c r="AD905" i="21"/>
  <c r="AD906" i="21"/>
  <c r="AD907" i="21"/>
  <c r="AD908" i="21"/>
  <c r="AD909" i="21"/>
  <c r="AD910" i="21"/>
  <c r="AD911" i="21"/>
  <c r="AD912" i="21"/>
  <c r="AD913" i="21"/>
  <c r="AD914" i="21"/>
  <c r="AD915" i="21"/>
  <c r="AD916" i="21"/>
  <c r="AD917" i="21"/>
  <c r="AD918" i="21"/>
  <c r="AD919" i="21"/>
  <c r="AD920" i="21"/>
  <c r="AD921" i="21"/>
  <c r="AD922" i="21"/>
  <c r="AD923" i="21"/>
  <c r="AD924" i="21"/>
  <c r="AD925" i="21"/>
  <c r="AD926" i="21"/>
  <c r="AD927" i="21"/>
  <c r="AD928" i="21"/>
  <c r="AD929" i="21"/>
  <c r="AD930" i="21"/>
  <c r="AD931" i="21"/>
  <c r="AD932" i="21"/>
  <c r="AD933" i="21"/>
  <c r="AD934" i="21"/>
  <c r="AD935" i="21"/>
  <c r="AD936" i="21"/>
  <c r="AD937" i="21"/>
  <c r="AD938" i="21"/>
  <c r="AD939" i="21"/>
  <c r="AD940" i="21"/>
  <c r="AD941" i="21"/>
  <c r="AD942" i="21"/>
  <c r="AD943" i="21"/>
  <c r="AD944" i="21"/>
  <c r="AD945" i="21"/>
  <c r="AD946" i="21"/>
  <c r="AD947" i="21"/>
  <c r="AD948" i="21"/>
  <c r="AD949" i="21"/>
  <c r="AD950" i="21"/>
  <c r="AD951" i="21"/>
  <c r="AD952" i="21"/>
  <c r="AD953" i="21"/>
  <c r="AD954" i="21"/>
  <c r="AD955" i="21"/>
  <c r="AD956" i="21"/>
  <c r="AD957" i="21"/>
  <c r="AD958" i="21"/>
  <c r="AD959" i="21"/>
  <c r="AD960" i="21"/>
  <c r="AD961" i="21"/>
  <c r="AD962" i="21"/>
  <c r="AD963" i="21"/>
  <c r="AD964" i="21"/>
  <c r="AD965" i="21"/>
  <c r="AD966" i="21"/>
  <c r="AD967" i="21"/>
  <c r="AD968" i="21"/>
  <c r="AD969" i="21"/>
  <c r="AD970" i="21"/>
  <c r="AD971" i="21"/>
  <c r="AD972" i="21"/>
  <c r="AD973" i="21"/>
  <c r="AD974" i="21"/>
  <c r="AD975" i="21"/>
  <c r="AD976" i="21"/>
  <c r="AD977" i="21"/>
  <c r="AD978" i="21"/>
  <c r="AD979" i="21"/>
  <c r="AD980" i="21"/>
  <c r="AD981" i="21"/>
  <c r="AD982" i="21"/>
  <c r="AD983" i="21"/>
  <c r="AD984" i="21"/>
  <c r="AD985" i="21"/>
  <c r="AD986" i="21"/>
  <c r="AC2" i="21"/>
  <c r="AC3" i="21"/>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C34" i="21"/>
  <c r="AC35" i="21"/>
  <c r="AC36" i="21"/>
  <c r="AC37" i="21"/>
  <c r="AC38" i="21"/>
  <c r="AC39" i="21"/>
  <c r="AC40" i="21"/>
  <c r="AC41" i="21"/>
  <c r="AC42" i="21"/>
  <c r="AC43" i="21"/>
  <c r="AC44" i="21"/>
  <c r="AC45" i="21"/>
  <c r="AC46" i="21"/>
  <c r="AC47" i="21"/>
  <c r="AC48" i="21"/>
  <c r="AC49" i="21"/>
  <c r="AC50" i="21"/>
  <c r="AC51" i="21"/>
  <c r="AC52" i="21"/>
  <c r="AC53" i="21"/>
  <c r="AC54" i="21"/>
  <c r="AC55" i="21"/>
  <c r="AC56" i="21"/>
  <c r="AC57" i="21"/>
  <c r="AC58" i="21"/>
  <c r="AC59" i="21"/>
  <c r="AC60" i="21"/>
  <c r="AC61" i="21"/>
  <c r="AC62" i="21"/>
  <c r="AC63" i="21"/>
  <c r="AC64" i="21"/>
  <c r="AC65" i="21"/>
  <c r="AC66" i="21"/>
  <c r="AC67" i="21"/>
  <c r="AC68" i="21"/>
  <c r="AC69" i="21"/>
  <c r="AC70" i="21"/>
  <c r="AC71" i="21"/>
  <c r="AC72" i="21"/>
  <c r="AC73" i="21"/>
  <c r="AC74" i="21"/>
  <c r="AC75" i="21"/>
  <c r="AC76" i="21"/>
  <c r="AC77" i="21"/>
  <c r="AC78" i="21"/>
  <c r="AC79" i="21"/>
  <c r="AC80" i="21"/>
  <c r="AC81" i="21"/>
  <c r="AC82" i="21"/>
  <c r="AC83" i="21"/>
  <c r="AC84" i="21"/>
  <c r="AC85" i="21"/>
  <c r="AC86" i="21"/>
  <c r="AC87" i="21"/>
  <c r="AC88" i="21"/>
  <c r="AC89" i="21"/>
  <c r="AC90" i="21"/>
  <c r="AC91" i="21"/>
  <c r="AC92" i="21"/>
  <c r="AC93" i="21"/>
  <c r="AC94" i="21"/>
  <c r="AC95" i="21"/>
  <c r="AC96" i="21"/>
  <c r="AC97" i="21"/>
  <c r="AC98" i="21"/>
  <c r="AC99" i="21"/>
  <c r="AC100" i="21"/>
  <c r="AC101" i="21"/>
  <c r="AC102" i="21"/>
  <c r="AC103" i="21"/>
  <c r="AC104" i="21"/>
  <c r="AC105" i="21"/>
  <c r="AC106" i="21"/>
  <c r="AC107" i="21"/>
  <c r="AC108" i="21"/>
  <c r="AC109" i="21"/>
  <c r="AC110" i="21"/>
  <c r="AC111" i="21"/>
  <c r="AC112" i="21"/>
  <c r="AC113" i="21"/>
  <c r="AC114" i="21"/>
  <c r="AC115" i="21"/>
  <c r="AC116" i="21"/>
  <c r="AC117" i="21"/>
  <c r="AC118" i="21"/>
  <c r="AC119" i="21"/>
  <c r="AC120" i="21"/>
  <c r="AC121" i="21"/>
  <c r="AC122" i="21"/>
  <c r="AC123" i="21"/>
  <c r="AC124" i="21"/>
  <c r="AC125" i="21"/>
  <c r="AC126" i="21"/>
  <c r="AC127" i="21"/>
  <c r="AC128" i="21"/>
  <c r="AC129" i="21"/>
  <c r="AC130" i="21"/>
  <c r="AC131" i="21"/>
  <c r="AC132" i="21"/>
  <c r="AC133" i="21"/>
  <c r="AC134" i="21"/>
  <c r="AC135" i="21"/>
  <c r="AC136" i="21"/>
  <c r="AC137" i="21"/>
  <c r="AC138" i="21"/>
  <c r="AC139" i="21"/>
  <c r="AC140" i="21"/>
  <c r="AC141" i="21"/>
  <c r="AC142" i="21"/>
  <c r="AC143" i="21"/>
  <c r="AC144" i="21"/>
  <c r="AC145" i="21"/>
  <c r="AC146" i="21"/>
  <c r="AC147" i="21"/>
  <c r="AC148" i="21"/>
  <c r="AC149" i="21"/>
  <c r="AC150" i="21"/>
  <c r="AC151" i="21"/>
  <c r="AC152" i="21"/>
  <c r="AC153" i="21"/>
  <c r="AC154" i="21"/>
  <c r="AC155" i="21"/>
  <c r="AC156" i="21"/>
  <c r="AC157" i="21"/>
  <c r="AC158" i="21"/>
  <c r="AC159" i="21"/>
  <c r="AC160" i="21"/>
  <c r="AC161" i="21"/>
  <c r="AC162" i="21"/>
  <c r="AC163" i="21"/>
  <c r="AC164" i="21"/>
  <c r="AC165" i="21"/>
  <c r="AC166" i="21"/>
  <c r="AC167" i="21"/>
  <c r="AC168" i="21"/>
  <c r="AC169" i="21"/>
  <c r="AC170" i="21"/>
  <c r="AC171" i="21"/>
  <c r="AC172" i="21"/>
  <c r="AC173" i="21"/>
  <c r="AC174" i="21"/>
  <c r="AC175" i="21"/>
  <c r="AC176" i="21"/>
  <c r="AC177" i="21"/>
  <c r="AC178" i="21"/>
  <c r="AC179" i="21"/>
  <c r="AC180" i="21"/>
  <c r="AC181" i="21"/>
  <c r="AC182" i="21"/>
  <c r="AC183" i="21"/>
  <c r="AC184" i="21"/>
  <c r="AC185" i="21"/>
  <c r="AC186" i="21"/>
  <c r="AC187" i="21"/>
  <c r="AC188" i="21"/>
  <c r="AC189" i="21"/>
  <c r="AC190" i="21"/>
  <c r="AC191" i="21"/>
  <c r="AC192" i="21"/>
  <c r="AC193" i="21"/>
  <c r="AC194" i="21"/>
  <c r="AC195" i="21"/>
  <c r="AC196" i="21"/>
  <c r="AC197" i="21"/>
  <c r="AC198" i="21"/>
  <c r="AC199" i="21"/>
  <c r="AC200" i="21"/>
  <c r="AC201" i="21"/>
  <c r="AC202" i="21"/>
  <c r="AC203" i="21"/>
  <c r="AC204" i="21"/>
  <c r="AC205" i="21"/>
  <c r="AC206" i="21"/>
  <c r="AC207" i="21"/>
  <c r="AC208" i="21"/>
  <c r="AC209" i="21"/>
  <c r="AC210" i="21"/>
  <c r="AC211" i="21"/>
  <c r="AC212" i="21"/>
  <c r="AC213" i="21"/>
  <c r="AC214" i="21"/>
  <c r="AC215" i="21"/>
  <c r="AC216" i="21"/>
  <c r="AC217" i="21"/>
  <c r="AC218" i="21"/>
  <c r="AC219" i="21"/>
  <c r="AC220" i="21"/>
  <c r="AC221" i="21"/>
  <c r="AC222" i="21"/>
  <c r="AC223" i="21"/>
  <c r="AC224" i="21"/>
  <c r="AC225" i="21"/>
  <c r="AC226" i="21"/>
  <c r="AC227" i="21"/>
  <c r="AC228" i="21"/>
  <c r="AC229" i="21"/>
  <c r="AC230" i="21"/>
  <c r="AC231" i="21"/>
  <c r="AC232" i="21"/>
  <c r="AC233" i="21"/>
  <c r="AC234" i="21"/>
  <c r="AC235" i="21"/>
  <c r="AC236" i="21"/>
  <c r="AC237" i="21"/>
  <c r="AC238" i="21"/>
  <c r="AC239" i="21"/>
  <c r="AC240" i="21"/>
  <c r="AC241" i="21"/>
  <c r="AC242" i="21"/>
  <c r="AC243" i="21"/>
  <c r="AC244" i="21"/>
  <c r="AC245" i="21"/>
  <c r="AC246" i="21"/>
  <c r="AC247" i="21"/>
  <c r="AC248" i="21"/>
  <c r="AC249" i="21"/>
  <c r="AC250" i="21"/>
  <c r="AC251" i="21"/>
  <c r="AC252" i="21"/>
  <c r="AC253" i="21"/>
  <c r="AC254" i="21"/>
  <c r="AC255" i="21"/>
  <c r="AC256" i="21"/>
  <c r="AC257" i="21"/>
  <c r="AC258" i="21"/>
  <c r="AC259" i="21"/>
  <c r="AC260" i="21"/>
  <c r="AC261" i="21"/>
  <c r="AC262" i="21"/>
  <c r="AC263" i="21"/>
  <c r="AC264" i="21"/>
  <c r="AC265" i="21"/>
  <c r="AC266" i="21"/>
  <c r="AC267" i="21"/>
  <c r="AC268" i="21"/>
  <c r="AC269" i="21"/>
  <c r="AC270" i="21"/>
  <c r="AC271" i="21"/>
  <c r="AC272" i="21"/>
  <c r="AC273" i="21"/>
  <c r="AC274" i="21"/>
  <c r="AC275" i="21"/>
  <c r="AC276" i="21"/>
  <c r="AC277" i="21"/>
  <c r="AC278" i="21"/>
  <c r="AC279" i="21"/>
  <c r="AC280" i="21"/>
  <c r="AC281" i="21"/>
  <c r="AC282" i="21"/>
  <c r="AC283" i="21"/>
  <c r="AC284" i="21"/>
  <c r="AC285" i="21"/>
  <c r="AC286" i="21"/>
  <c r="AC287" i="21"/>
  <c r="AC288" i="21"/>
  <c r="AC289" i="21"/>
  <c r="AC290" i="21"/>
  <c r="AC291" i="21"/>
  <c r="AC292" i="21"/>
  <c r="AC293" i="21"/>
  <c r="AC294" i="21"/>
  <c r="AC295" i="21"/>
  <c r="AC296" i="21"/>
  <c r="AC297" i="21"/>
  <c r="AC298" i="21"/>
  <c r="AC299" i="21"/>
  <c r="AC300" i="21"/>
  <c r="AC301" i="21"/>
  <c r="AC302" i="21"/>
  <c r="AC303" i="21"/>
  <c r="AC304" i="21"/>
  <c r="AC305" i="21"/>
  <c r="AC306" i="21"/>
  <c r="AC307" i="21"/>
  <c r="AC308" i="21"/>
  <c r="AC309" i="21"/>
  <c r="AC310" i="21"/>
  <c r="AC311" i="21"/>
  <c r="AC312" i="21"/>
  <c r="AC313" i="21"/>
  <c r="AC314" i="21"/>
  <c r="AC315" i="21"/>
  <c r="AC316" i="21"/>
  <c r="AC317" i="21"/>
  <c r="AC318" i="21"/>
  <c r="AC319" i="21"/>
  <c r="AC320" i="21"/>
  <c r="AC321" i="21"/>
  <c r="AC322" i="21"/>
  <c r="AC323" i="21"/>
  <c r="AC324" i="21"/>
  <c r="AC325" i="21"/>
  <c r="AC326" i="21"/>
  <c r="AC327" i="21"/>
  <c r="AC328" i="21"/>
  <c r="AC329" i="21"/>
  <c r="AC330" i="21"/>
  <c r="AC331" i="21"/>
  <c r="AC332" i="21"/>
  <c r="AC333" i="21"/>
  <c r="AC334" i="21"/>
  <c r="AC335" i="21"/>
  <c r="AC336" i="21"/>
  <c r="AC337" i="21"/>
  <c r="AC338" i="21"/>
  <c r="AC339" i="21"/>
  <c r="AC340" i="21"/>
  <c r="AC341" i="21"/>
  <c r="AC342" i="21"/>
  <c r="AC343" i="21"/>
  <c r="AC344" i="21"/>
  <c r="AC345" i="21"/>
  <c r="AC346" i="21"/>
  <c r="AC347" i="21"/>
  <c r="AC348" i="21"/>
  <c r="AC349" i="21"/>
  <c r="AC350" i="21"/>
  <c r="AC351" i="21"/>
  <c r="AC352" i="21"/>
  <c r="AC353" i="21"/>
  <c r="AC354" i="21"/>
  <c r="AC355" i="21"/>
  <c r="AC356" i="21"/>
  <c r="AC357" i="21"/>
  <c r="AC358" i="21"/>
  <c r="AC359" i="21"/>
  <c r="AC360" i="21"/>
  <c r="AC361" i="21"/>
  <c r="AC362" i="21"/>
  <c r="AC363" i="21"/>
  <c r="AC364" i="21"/>
  <c r="AC365" i="21"/>
  <c r="AC366" i="21"/>
  <c r="AC367" i="21"/>
  <c r="AC368" i="21"/>
  <c r="AC369" i="21"/>
  <c r="AC370" i="21"/>
  <c r="AC371" i="21"/>
  <c r="AC372" i="21"/>
  <c r="AC373" i="21"/>
  <c r="AC374" i="21"/>
  <c r="AC375" i="21"/>
  <c r="AC376" i="21"/>
  <c r="AC377" i="21"/>
  <c r="AC378" i="21"/>
  <c r="AC379" i="21"/>
  <c r="AC380" i="21"/>
  <c r="AC381" i="21"/>
  <c r="AC382" i="21"/>
  <c r="AC383" i="21"/>
  <c r="AC384" i="21"/>
  <c r="AC385" i="21"/>
  <c r="AC386" i="21"/>
  <c r="AC387" i="21"/>
  <c r="AC388" i="21"/>
  <c r="AC389" i="21"/>
  <c r="AC390" i="21"/>
  <c r="AC391" i="21"/>
  <c r="AC392" i="21"/>
  <c r="AC393" i="21"/>
  <c r="AC394" i="21"/>
  <c r="AC395" i="21"/>
  <c r="AC396" i="21"/>
  <c r="AC397" i="21"/>
  <c r="AC398" i="21"/>
  <c r="AC399" i="21"/>
  <c r="AC400" i="21"/>
  <c r="AC401" i="21"/>
  <c r="AC402" i="21"/>
  <c r="AC403" i="21"/>
  <c r="AC404" i="21"/>
  <c r="AC405" i="21"/>
  <c r="AC406" i="21"/>
  <c r="AC407" i="21"/>
  <c r="AC408" i="21"/>
  <c r="AC409" i="21"/>
  <c r="AC410" i="21"/>
  <c r="AC411" i="21"/>
  <c r="AC412" i="21"/>
  <c r="AC413" i="21"/>
  <c r="AC414" i="21"/>
  <c r="AC415" i="21"/>
  <c r="AC416" i="21"/>
  <c r="AC417" i="21"/>
  <c r="AC418" i="21"/>
  <c r="AC419" i="21"/>
  <c r="AC420" i="21"/>
  <c r="AC421" i="21"/>
  <c r="AC422" i="21"/>
  <c r="AC423" i="21"/>
  <c r="AC424" i="21"/>
  <c r="AC425" i="21"/>
  <c r="AC426" i="21"/>
  <c r="AC427" i="21"/>
  <c r="AC428" i="21"/>
  <c r="AC429" i="21"/>
  <c r="AC430" i="21"/>
  <c r="AC431" i="21"/>
  <c r="AC432" i="21"/>
  <c r="AC433" i="21"/>
  <c r="AC434" i="21"/>
  <c r="AC435" i="21"/>
  <c r="AC436" i="21"/>
  <c r="AC437" i="21"/>
  <c r="AC438" i="21"/>
  <c r="AC439" i="21"/>
  <c r="AC440" i="21"/>
  <c r="AC441" i="21"/>
  <c r="AC442" i="21"/>
  <c r="AC443" i="21"/>
  <c r="AC444" i="21"/>
  <c r="AC445" i="21"/>
  <c r="AC446" i="21"/>
  <c r="AC447" i="21"/>
  <c r="AC448" i="21"/>
  <c r="AC449" i="21"/>
  <c r="AC450" i="21"/>
  <c r="AC451" i="21"/>
  <c r="AC452" i="21"/>
  <c r="AC453" i="21"/>
  <c r="AC454" i="21"/>
  <c r="AC455" i="21"/>
  <c r="AC456" i="21"/>
  <c r="AC457" i="21"/>
  <c r="AC458" i="21"/>
  <c r="AC459" i="21"/>
  <c r="AC460" i="21"/>
  <c r="AC461" i="21"/>
  <c r="AC462" i="21"/>
  <c r="AC463" i="21"/>
  <c r="AC464" i="21"/>
  <c r="AC465" i="21"/>
  <c r="AC466" i="21"/>
  <c r="AC467" i="21"/>
  <c r="AC468" i="21"/>
  <c r="AC469" i="21"/>
  <c r="AC470" i="21"/>
  <c r="AC471" i="21"/>
  <c r="AC472" i="21"/>
  <c r="AC473" i="21"/>
  <c r="AC474" i="21"/>
  <c r="AC475" i="21"/>
  <c r="AC476" i="21"/>
  <c r="AC477" i="21"/>
  <c r="AC478" i="21"/>
  <c r="AC479" i="21"/>
  <c r="AC480" i="21"/>
  <c r="AC481" i="21"/>
  <c r="AC482" i="21"/>
  <c r="AC483" i="21"/>
  <c r="AC484" i="21"/>
  <c r="AC485" i="21"/>
  <c r="AC486" i="21"/>
  <c r="AC487" i="21"/>
  <c r="AC488" i="21"/>
  <c r="AC489" i="21"/>
  <c r="AC490" i="21"/>
  <c r="AC491" i="21"/>
  <c r="AC492" i="21"/>
  <c r="AC493" i="21"/>
  <c r="AC494" i="21"/>
  <c r="AC495" i="21"/>
  <c r="AC496" i="21"/>
  <c r="AC497" i="21"/>
  <c r="AC498" i="21"/>
  <c r="AC499" i="21"/>
  <c r="AC500" i="21"/>
  <c r="AC501" i="21"/>
  <c r="AC502" i="21"/>
  <c r="AC503" i="21"/>
  <c r="AC504" i="21"/>
  <c r="AC505" i="21"/>
  <c r="AC506" i="21"/>
  <c r="AC507" i="21"/>
  <c r="AC508" i="21"/>
  <c r="AC509" i="21"/>
  <c r="AC510" i="21"/>
  <c r="AC511" i="21"/>
  <c r="AC512" i="21"/>
  <c r="AC513" i="21"/>
  <c r="AC514" i="21"/>
  <c r="AC515" i="21"/>
  <c r="AC516" i="21"/>
  <c r="AC517" i="21"/>
  <c r="AC518" i="21"/>
  <c r="AC519" i="21"/>
  <c r="AC520" i="21"/>
  <c r="AC521" i="21"/>
  <c r="AC522" i="21"/>
  <c r="AC523" i="21"/>
  <c r="AC524" i="21"/>
  <c r="AC525" i="21"/>
  <c r="AC526" i="21"/>
  <c r="AC527" i="21"/>
  <c r="AC528" i="21"/>
  <c r="AC529" i="21"/>
  <c r="AC530" i="21"/>
  <c r="AC531" i="21"/>
  <c r="AC532" i="21"/>
  <c r="AC533" i="21"/>
  <c r="AC534" i="21"/>
  <c r="AC535" i="21"/>
  <c r="AC536" i="21"/>
  <c r="AC537" i="21"/>
  <c r="AC538" i="21"/>
  <c r="AC539" i="21"/>
  <c r="AC540" i="21"/>
  <c r="AC541" i="21"/>
  <c r="AC542" i="21"/>
  <c r="AC543" i="21"/>
  <c r="AC544" i="21"/>
  <c r="AC545" i="21"/>
  <c r="AC546" i="21"/>
  <c r="AC547" i="21"/>
  <c r="AC548" i="21"/>
  <c r="AC549" i="21"/>
  <c r="AC550" i="21"/>
  <c r="AC551" i="21"/>
  <c r="AC552" i="21"/>
  <c r="AC553" i="21"/>
  <c r="AC554" i="21"/>
  <c r="AC555" i="21"/>
  <c r="AC556" i="21"/>
  <c r="AC557" i="21"/>
  <c r="AC558" i="21"/>
  <c r="AC559" i="21"/>
  <c r="AC560" i="21"/>
  <c r="AC561" i="21"/>
  <c r="AC562" i="21"/>
  <c r="AC563" i="21"/>
  <c r="AC564" i="21"/>
  <c r="AC565" i="21"/>
  <c r="AC566" i="21"/>
  <c r="AC567" i="21"/>
  <c r="AC568" i="21"/>
  <c r="AC569" i="21"/>
  <c r="AC570" i="21"/>
  <c r="AC571" i="21"/>
  <c r="AC572" i="21"/>
  <c r="AC573" i="21"/>
  <c r="AC574" i="21"/>
  <c r="AC575" i="21"/>
  <c r="AC576" i="21"/>
  <c r="AC577" i="21"/>
  <c r="AC578" i="21"/>
  <c r="AC579" i="21"/>
  <c r="AC580" i="21"/>
  <c r="AC581" i="21"/>
  <c r="AC582" i="21"/>
  <c r="AC583" i="21"/>
  <c r="AC584" i="21"/>
  <c r="AC585" i="21"/>
  <c r="AC586" i="21"/>
  <c r="AC587" i="21"/>
  <c r="AC588" i="21"/>
  <c r="AC589" i="21"/>
  <c r="AC590" i="21"/>
  <c r="AC591" i="21"/>
  <c r="AC592" i="21"/>
  <c r="AC593" i="21"/>
  <c r="AC594" i="21"/>
  <c r="AC595" i="21"/>
  <c r="AC596" i="21"/>
  <c r="AC597" i="21"/>
  <c r="AC598" i="21"/>
  <c r="AC599" i="21"/>
  <c r="AC600" i="21"/>
  <c r="AC601" i="21"/>
  <c r="AC602" i="21"/>
  <c r="AC603" i="21"/>
  <c r="AC604" i="21"/>
  <c r="AC605" i="21"/>
  <c r="AC606" i="21"/>
  <c r="AC607" i="21"/>
  <c r="AC608" i="21"/>
  <c r="AC609" i="21"/>
  <c r="AC610" i="21"/>
  <c r="AC611" i="21"/>
  <c r="AC612" i="21"/>
  <c r="AC613" i="21"/>
  <c r="AC614" i="21"/>
  <c r="AC615" i="21"/>
  <c r="AC616" i="21"/>
  <c r="AC617" i="21"/>
  <c r="AC618" i="21"/>
  <c r="AC619" i="21"/>
  <c r="AC620" i="21"/>
  <c r="AC621" i="21"/>
  <c r="AC622" i="21"/>
  <c r="AC623" i="21"/>
  <c r="AC624" i="21"/>
  <c r="AC625" i="21"/>
  <c r="AC626" i="21"/>
  <c r="AC627" i="21"/>
  <c r="AC628" i="21"/>
  <c r="AC629" i="21"/>
  <c r="AC630" i="21"/>
  <c r="AC631" i="21"/>
  <c r="AC632" i="21"/>
  <c r="AC633" i="21"/>
  <c r="AC634" i="21"/>
  <c r="AC635" i="21"/>
  <c r="AC636" i="21"/>
  <c r="AC637" i="21"/>
  <c r="AC638" i="21"/>
  <c r="AC639" i="21"/>
  <c r="AC640" i="21"/>
  <c r="AC641" i="21"/>
  <c r="AC642" i="21"/>
  <c r="AC643" i="21"/>
  <c r="AC644" i="21"/>
  <c r="AC645" i="21"/>
  <c r="AC646" i="21"/>
  <c r="AC647" i="21"/>
  <c r="AC648" i="21"/>
  <c r="AC649" i="21"/>
  <c r="AC650" i="21"/>
  <c r="AC651" i="21"/>
  <c r="AC652" i="21"/>
  <c r="AC653" i="21"/>
  <c r="AC654" i="21"/>
  <c r="AC655" i="21"/>
  <c r="AC656" i="21"/>
  <c r="AC657" i="21"/>
  <c r="AC658" i="21"/>
  <c r="AC659" i="21"/>
  <c r="AC660" i="21"/>
  <c r="AC661" i="21"/>
  <c r="AC662" i="21"/>
  <c r="AC663" i="21"/>
  <c r="AC664" i="21"/>
  <c r="AC665" i="21"/>
  <c r="AC666" i="21"/>
  <c r="AC667" i="21"/>
  <c r="AC668" i="21"/>
  <c r="AC669" i="21"/>
  <c r="AC670" i="21"/>
  <c r="AC671" i="21"/>
  <c r="AC672" i="21"/>
  <c r="AC673" i="21"/>
  <c r="AC674" i="21"/>
  <c r="AC675" i="21"/>
  <c r="AC676" i="21"/>
  <c r="AC677" i="21"/>
  <c r="AC678" i="21"/>
  <c r="AC679" i="21"/>
  <c r="AC680" i="21"/>
  <c r="AC681" i="21"/>
  <c r="AC682" i="21"/>
  <c r="AC683" i="21"/>
  <c r="AC684" i="21"/>
  <c r="AC685" i="21"/>
  <c r="AC686" i="21"/>
  <c r="AC687" i="21"/>
  <c r="AC688" i="21"/>
  <c r="AC689" i="21"/>
  <c r="AC690" i="21"/>
  <c r="AC691" i="21"/>
  <c r="AC692" i="21"/>
  <c r="AC693" i="21"/>
  <c r="AC694" i="21"/>
  <c r="AC695" i="21"/>
  <c r="AC696" i="21"/>
  <c r="AC697" i="21"/>
  <c r="AC698" i="21"/>
  <c r="AC699" i="21"/>
  <c r="AC700" i="21"/>
  <c r="AC701" i="21"/>
  <c r="AC702" i="21"/>
  <c r="AC703" i="21"/>
  <c r="AC704" i="21"/>
  <c r="AC705" i="21"/>
  <c r="AC706" i="21"/>
  <c r="AC707" i="21"/>
  <c r="AC708" i="21"/>
  <c r="AC709" i="21"/>
  <c r="AC710" i="21"/>
  <c r="AC711" i="21"/>
  <c r="AC712" i="21"/>
  <c r="AC713" i="21"/>
  <c r="AC714" i="21"/>
  <c r="AC715" i="21"/>
  <c r="AC716" i="21"/>
  <c r="AC717" i="21"/>
  <c r="AC718" i="21"/>
  <c r="AC719" i="21"/>
  <c r="AC720" i="21"/>
  <c r="AC721" i="21"/>
  <c r="AC722" i="21"/>
  <c r="AC723" i="21"/>
  <c r="AC724" i="21"/>
  <c r="AC725" i="21"/>
  <c r="AC726" i="21"/>
  <c r="AC727" i="21"/>
  <c r="AC728" i="21"/>
  <c r="AC729" i="21"/>
  <c r="AC730" i="21"/>
  <c r="AC731" i="21"/>
  <c r="AC732" i="21"/>
  <c r="AC733" i="21"/>
  <c r="AC734" i="21"/>
  <c r="AC735" i="21"/>
  <c r="AC736" i="21"/>
  <c r="AC737" i="21"/>
  <c r="AC738" i="21"/>
  <c r="AC739" i="21"/>
  <c r="AC740" i="21"/>
  <c r="AC741" i="21"/>
  <c r="AC742" i="21"/>
  <c r="AC743" i="21"/>
  <c r="AC744" i="21"/>
  <c r="AC745" i="21"/>
  <c r="AC746" i="21"/>
  <c r="AC747" i="21"/>
  <c r="AC748" i="21"/>
  <c r="AC749" i="21"/>
  <c r="AC750" i="21"/>
  <c r="AC751" i="21"/>
  <c r="AC752" i="21"/>
  <c r="AC753" i="21"/>
  <c r="AC754" i="21"/>
  <c r="AC755" i="21"/>
  <c r="AC756" i="21"/>
  <c r="AC757" i="21"/>
  <c r="AC758" i="21"/>
  <c r="AC759" i="21"/>
  <c r="AC760" i="21"/>
  <c r="AC761" i="21"/>
  <c r="AC762" i="21"/>
  <c r="AC763" i="21"/>
  <c r="AC764" i="21"/>
  <c r="AC765" i="21"/>
  <c r="AC766" i="21"/>
  <c r="AC767" i="21"/>
  <c r="AC768" i="21"/>
  <c r="AC769" i="21"/>
  <c r="AC770" i="21"/>
  <c r="AC771" i="21"/>
  <c r="AC772" i="21"/>
  <c r="AC773" i="21"/>
  <c r="AC774" i="21"/>
  <c r="AC775" i="21"/>
  <c r="AC776" i="21"/>
  <c r="AC777" i="21"/>
  <c r="AC778" i="21"/>
  <c r="AC779" i="21"/>
  <c r="AC780" i="21"/>
  <c r="AC781" i="21"/>
  <c r="AC782" i="21"/>
  <c r="AC783" i="21"/>
  <c r="AC784" i="21"/>
  <c r="AC785" i="21"/>
  <c r="AC786" i="21"/>
  <c r="AC787" i="21"/>
  <c r="AC788" i="21"/>
  <c r="AC789" i="21"/>
  <c r="AC790" i="21"/>
  <c r="AC791" i="21"/>
  <c r="AC792" i="21"/>
  <c r="AC793" i="21"/>
  <c r="AC794" i="21"/>
  <c r="AC795" i="21"/>
  <c r="AC796" i="21"/>
  <c r="AC797" i="21"/>
  <c r="AC798" i="21"/>
  <c r="AC799" i="21"/>
  <c r="AC800" i="21"/>
  <c r="AC801" i="21"/>
  <c r="AC802" i="21"/>
  <c r="AC803" i="21"/>
  <c r="AC804" i="21"/>
  <c r="AC805" i="21"/>
  <c r="AC806" i="21"/>
  <c r="AC807" i="21"/>
  <c r="AC808" i="21"/>
  <c r="AC809" i="21"/>
  <c r="AC810" i="21"/>
  <c r="AC811" i="21"/>
  <c r="AC812" i="21"/>
  <c r="AC813" i="21"/>
  <c r="AC814" i="21"/>
  <c r="AC815" i="21"/>
  <c r="AC816" i="21"/>
  <c r="AC817" i="21"/>
  <c r="AC818" i="21"/>
  <c r="AC819" i="21"/>
  <c r="AC820" i="21"/>
  <c r="AC821" i="21"/>
  <c r="AC822" i="21"/>
  <c r="AC823" i="21"/>
  <c r="AC824" i="21"/>
  <c r="AC825" i="21"/>
  <c r="AC826" i="21"/>
  <c r="AC827" i="21"/>
  <c r="AC828" i="21"/>
  <c r="AC829" i="21"/>
  <c r="AC830" i="21"/>
  <c r="AC831" i="21"/>
  <c r="AC832" i="21"/>
  <c r="AC833" i="21"/>
  <c r="AC834" i="21"/>
  <c r="AC835" i="21"/>
  <c r="AC836" i="21"/>
  <c r="AC837" i="21"/>
  <c r="AC838" i="21"/>
  <c r="AC839" i="21"/>
  <c r="AC840" i="21"/>
  <c r="AC841" i="21"/>
  <c r="AC842" i="21"/>
  <c r="AC843" i="21"/>
  <c r="AC844" i="21"/>
  <c r="AC845" i="21"/>
  <c r="AC846" i="21"/>
  <c r="AC847" i="21"/>
  <c r="AC848" i="21"/>
  <c r="AC849" i="21"/>
  <c r="AC850" i="21"/>
  <c r="AC851" i="21"/>
  <c r="AC852" i="21"/>
  <c r="AC853" i="21"/>
  <c r="AC854" i="21"/>
  <c r="AC855" i="21"/>
  <c r="AC856" i="21"/>
  <c r="AC857" i="21"/>
  <c r="AC858" i="21"/>
  <c r="AC859" i="21"/>
  <c r="AC860" i="21"/>
  <c r="AC861" i="21"/>
  <c r="AC862" i="21"/>
  <c r="AC863" i="21"/>
  <c r="AC864" i="21"/>
  <c r="AC865" i="21"/>
  <c r="AC866" i="21"/>
  <c r="AC867" i="21"/>
  <c r="AC868" i="21"/>
  <c r="AC869" i="21"/>
  <c r="AC870" i="21"/>
  <c r="AC871" i="21"/>
  <c r="AC872" i="21"/>
  <c r="AC873" i="21"/>
  <c r="AC874" i="21"/>
  <c r="AC875" i="21"/>
  <c r="AC876" i="21"/>
  <c r="AC877" i="21"/>
  <c r="AC878" i="21"/>
  <c r="AC879" i="21"/>
  <c r="AC880" i="21"/>
  <c r="AC881" i="21"/>
  <c r="AC882" i="21"/>
  <c r="AC883" i="21"/>
  <c r="AC884" i="21"/>
  <c r="AC885" i="21"/>
  <c r="AC886" i="21"/>
  <c r="AC887" i="21"/>
  <c r="AC888" i="21"/>
  <c r="AC889" i="21"/>
  <c r="AC890" i="21"/>
  <c r="AC891" i="21"/>
  <c r="AC892" i="21"/>
  <c r="AC893" i="21"/>
  <c r="AC894" i="21"/>
  <c r="AC895" i="21"/>
  <c r="AC896" i="21"/>
  <c r="AC897" i="21"/>
  <c r="AC898" i="21"/>
  <c r="AC899" i="21"/>
  <c r="AC900" i="21"/>
  <c r="AC901" i="21"/>
  <c r="AC902" i="21"/>
  <c r="AC903" i="21"/>
  <c r="AC904" i="21"/>
  <c r="AC905" i="21"/>
  <c r="AC906" i="21"/>
  <c r="AC907" i="21"/>
  <c r="AC908" i="21"/>
  <c r="AC909" i="21"/>
  <c r="AC910" i="21"/>
  <c r="AC911" i="21"/>
  <c r="AC912" i="21"/>
  <c r="AC913" i="21"/>
  <c r="AC914" i="21"/>
  <c r="AC915" i="21"/>
  <c r="AC916" i="21"/>
  <c r="AC917" i="21"/>
  <c r="AC918" i="21"/>
  <c r="AC919" i="21"/>
  <c r="AC920" i="21"/>
  <c r="AC921" i="21"/>
  <c r="AC922" i="21"/>
  <c r="AC923" i="21"/>
  <c r="AC924" i="21"/>
  <c r="AC925" i="21"/>
  <c r="AC926" i="21"/>
  <c r="AC927" i="21"/>
  <c r="AC928" i="21"/>
  <c r="AC929" i="21"/>
  <c r="AC930" i="21"/>
  <c r="AC931" i="21"/>
  <c r="AC932" i="21"/>
  <c r="AC933" i="21"/>
  <c r="AC934" i="21"/>
  <c r="AC935" i="21"/>
  <c r="AC936" i="21"/>
  <c r="AC937" i="21"/>
  <c r="AC938" i="21"/>
  <c r="AC939" i="21"/>
  <c r="AC940" i="21"/>
  <c r="AC941" i="21"/>
  <c r="AC942" i="21"/>
  <c r="AC943" i="21"/>
  <c r="AC944" i="21"/>
  <c r="AC945" i="21"/>
  <c r="AC946" i="21"/>
  <c r="AC947" i="21"/>
  <c r="AC948" i="21"/>
  <c r="AC949" i="21"/>
  <c r="AC950" i="21"/>
  <c r="AC951" i="21"/>
  <c r="AC952" i="21"/>
  <c r="AC953" i="21"/>
  <c r="AC954" i="21"/>
  <c r="AC955" i="21"/>
  <c r="AC956" i="21"/>
  <c r="AC957" i="21"/>
  <c r="AC958" i="21"/>
  <c r="AC959" i="21"/>
  <c r="AC960" i="21"/>
  <c r="AC961" i="21"/>
  <c r="AC962" i="21"/>
  <c r="AC963" i="21"/>
  <c r="AC964" i="21"/>
  <c r="AC965" i="21"/>
  <c r="AC966" i="21"/>
  <c r="AC967" i="21"/>
  <c r="AC968" i="21"/>
  <c r="AC969" i="21"/>
  <c r="AC970" i="21"/>
  <c r="AC971" i="21"/>
  <c r="AC972" i="21"/>
  <c r="AC973" i="21"/>
  <c r="AC974" i="21"/>
  <c r="AC975" i="21"/>
  <c r="AC976" i="21"/>
  <c r="AC977" i="21"/>
  <c r="AC978" i="21"/>
  <c r="AC979" i="21"/>
  <c r="AC980" i="21"/>
  <c r="AC981" i="21"/>
  <c r="AC982" i="21"/>
  <c r="AC983" i="21"/>
  <c r="AC984" i="21"/>
  <c r="AC985" i="21"/>
  <c r="AC986" i="21"/>
  <c r="AB2" i="21"/>
  <c r="AB3" i="21"/>
  <c r="AB4" i="21"/>
  <c r="AB5" i="21"/>
  <c r="AB6" i="21"/>
  <c r="AB7" i="21"/>
  <c r="AB8" i="21"/>
  <c r="AB9" i="21"/>
  <c r="AB10" i="21"/>
  <c r="AB11" i="21"/>
  <c r="AB12" i="21"/>
  <c r="AB13" i="21"/>
  <c r="AB14" i="21"/>
  <c r="AB15" i="21"/>
  <c r="AB16" i="21"/>
  <c r="AB17" i="21"/>
  <c r="AB18" i="21"/>
  <c r="AB19" i="21"/>
  <c r="AB20" i="21"/>
  <c r="AB21" i="21"/>
  <c r="AB22" i="21"/>
  <c r="AB23" i="21"/>
  <c r="AB24" i="21"/>
  <c r="AB25" i="21"/>
  <c r="AB26" i="21"/>
  <c r="AB27" i="21"/>
  <c r="AB28" i="21"/>
  <c r="AB29" i="21"/>
  <c r="AB30" i="21"/>
  <c r="AB31" i="21"/>
  <c r="AB32" i="21"/>
  <c r="AB33" i="21"/>
  <c r="AB34" i="21"/>
  <c r="AB35" i="21"/>
  <c r="AB36" i="21"/>
  <c r="AB37" i="21"/>
  <c r="AB38" i="21"/>
  <c r="AB39" i="21"/>
  <c r="AB40" i="21"/>
  <c r="AB41" i="21"/>
  <c r="AB42" i="21"/>
  <c r="AB43" i="21"/>
  <c r="AB44" i="21"/>
  <c r="AB45" i="21"/>
  <c r="AB46" i="21"/>
  <c r="AB47" i="21"/>
  <c r="AB48" i="21"/>
  <c r="AB49" i="21"/>
  <c r="AB50" i="21"/>
  <c r="AB51" i="21"/>
  <c r="AB52" i="21"/>
  <c r="AB53" i="21"/>
  <c r="AB54" i="21"/>
  <c r="AB55" i="21"/>
  <c r="AB56" i="21"/>
  <c r="AB57" i="21"/>
  <c r="AB58" i="21"/>
  <c r="AB59" i="21"/>
  <c r="AB60" i="21"/>
  <c r="AB61" i="21"/>
  <c r="AB62" i="21"/>
  <c r="AB63" i="21"/>
  <c r="AB64" i="21"/>
  <c r="AB65" i="21"/>
  <c r="AB66" i="21"/>
  <c r="AB67" i="21"/>
  <c r="AB68" i="21"/>
  <c r="AB69" i="21"/>
  <c r="AB70" i="21"/>
  <c r="AB71" i="21"/>
  <c r="AB72" i="21"/>
  <c r="AB73" i="21"/>
  <c r="AB74" i="21"/>
  <c r="AB75" i="21"/>
  <c r="AB76" i="21"/>
  <c r="AB77" i="21"/>
  <c r="AB78" i="21"/>
  <c r="AB79" i="21"/>
  <c r="AB80" i="21"/>
  <c r="AB81" i="21"/>
  <c r="AB82" i="21"/>
  <c r="AB83" i="21"/>
  <c r="AB84" i="21"/>
  <c r="AB85" i="21"/>
  <c r="AB86" i="21"/>
  <c r="AB87" i="21"/>
  <c r="AB88" i="21"/>
  <c r="AB89" i="21"/>
  <c r="AB90" i="21"/>
  <c r="AB91" i="21"/>
  <c r="AB92" i="21"/>
  <c r="AB93" i="21"/>
  <c r="AB94" i="21"/>
  <c r="AB95" i="21"/>
  <c r="AB96" i="21"/>
  <c r="AB97" i="21"/>
  <c r="AB98" i="21"/>
  <c r="AB99" i="21"/>
  <c r="AB100" i="21"/>
  <c r="AB101" i="21"/>
  <c r="AB102" i="21"/>
  <c r="AB103" i="21"/>
  <c r="AB104" i="21"/>
  <c r="AB105" i="21"/>
  <c r="AB106" i="21"/>
  <c r="AB107" i="21"/>
  <c r="AB108" i="21"/>
  <c r="AB109" i="21"/>
  <c r="AB110" i="21"/>
  <c r="AB111" i="21"/>
  <c r="AB112" i="21"/>
  <c r="AB113" i="21"/>
  <c r="AB114" i="21"/>
  <c r="AB115" i="21"/>
  <c r="AB116" i="21"/>
  <c r="AB117" i="21"/>
  <c r="AB118" i="21"/>
  <c r="AB119" i="21"/>
  <c r="AB120" i="21"/>
  <c r="AB121" i="21"/>
  <c r="AB122" i="21"/>
  <c r="AB123" i="21"/>
  <c r="AB124" i="21"/>
  <c r="AB125" i="21"/>
  <c r="AB126" i="21"/>
  <c r="AB127" i="21"/>
  <c r="AB128" i="21"/>
  <c r="AB129" i="21"/>
  <c r="AB130" i="21"/>
  <c r="AB131" i="21"/>
  <c r="AB132" i="21"/>
  <c r="AB133" i="21"/>
  <c r="AB134" i="21"/>
  <c r="AB135" i="21"/>
  <c r="AB136" i="21"/>
  <c r="AB137" i="21"/>
  <c r="AB138" i="21"/>
  <c r="AB139" i="21"/>
  <c r="AB140" i="21"/>
  <c r="AB141" i="21"/>
  <c r="AB142" i="21"/>
  <c r="AB143" i="21"/>
  <c r="AB144" i="21"/>
  <c r="AB145" i="21"/>
  <c r="AB146" i="21"/>
  <c r="AB147" i="21"/>
  <c r="AB148" i="21"/>
  <c r="AB149" i="21"/>
  <c r="AB150" i="21"/>
  <c r="AB151" i="21"/>
  <c r="AB152" i="21"/>
  <c r="AB153" i="21"/>
  <c r="AB154" i="21"/>
  <c r="AB155" i="21"/>
  <c r="AB156" i="21"/>
  <c r="AB157" i="21"/>
  <c r="AB158" i="21"/>
  <c r="AB159" i="21"/>
  <c r="AB160" i="21"/>
  <c r="AB161" i="21"/>
  <c r="AB162" i="21"/>
  <c r="AB163" i="21"/>
  <c r="AB164" i="21"/>
  <c r="AB165" i="21"/>
  <c r="AB166" i="21"/>
  <c r="AB167" i="21"/>
  <c r="AB168" i="21"/>
  <c r="AB169" i="21"/>
  <c r="AB170" i="21"/>
  <c r="AB171" i="21"/>
  <c r="AB172" i="21"/>
  <c r="AB173" i="21"/>
  <c r="AB174" i="21"/>
  <c r="AB175" i="21"/>
  <c r="AB176" i="21"/>
  <c r="AB177" i="21"/>
  <c r="AB178" i="21"/>
  <c r="AB179" i="21"/>
  <c r="AB180" i="21"/>
  <c r="AB181" i="21"/>
  <c r="AB182" i="21"/>
  <c r="AB183" i="21"/>
  <c r="AB184" i="21"/>
  <c r="AB185" i="21"/>
  <c r="AB186" i="21"/>
  <c r="AB187" i="21"/>
  <c r="AB188" i="21"/>
  <c r="AB189" i="21"/>
  <c r="AB190" i="21"/>
  <c r="AB191" i="21"/>
  <c r="AB192" i="21"/>
  <c r="AB193" i="21"/>
  <c r="AB194" i="21"/>
  <c r="AB195" i="21"/>
  <c r="AB196" i="21"/>
  <c r="AB197" i="21"/>
  <c r="AB198" i="21"/>
  <c r="AB199" i="21"/>
  <c r="AB200" i="21"/>
  <c r="AB201" i="21"/>
  <c r="AB202" i="21"/>
  <c r="AB203" i="21"/>
  <c r="AB204" i="21"/>
  <c r="AB205" i="21"/>
  <c r="AB206" i="21"/>
  <c r="AB207" i="21"/>
  <c r="AB208" i="21"/>
  <c r="AB209" i="21"/>
  <c r="AB210" i="21"/>
  <c r="AB211" i="21"/>
  <c r="AB212" i="21"/>
  <c r="AB213" i="21"/>
  <c r="AB214" i="21"/>
  <c r="AB215" i="21"/>
  <c r="AB216" i="21"/>
  <c r="AB217" i="21"/>
  <c r="AB218" i="21"/>
  <c r="AB219" i="21"/>
  <c r="AB220" i="21"/>
  <c r="AB221" i="21"/>
  <c r="AB222" i="21"/>
  <c r="AB223" i="21"/>
  <c r="AB224" i="21"/>
  <c r="AB225" i="21"/>
  <c r="AB226" i="21"/>
  <c r="AB227" i="21"/>
  <c r="AB228" i="21"/>
  <c r="AB229" i="21"/>
  <c r="AB230" i="21"/>
  <c r="AB231" i="21"/>
  <c r="AB232" i="21"/>
  <c r="AB233" i="21"/>
  <c r="AB234" i="21"/>
  <c r="AB235" i="21"/>
  <c r="AB236" i="21"/>
  <c r="AB237" i="21"/>
  <c r="AB238" i="21"/>
  <c r="AB239" i="21"/>
  <c r="AB240" i="21"/>
  <c r="AB241" i="21"/>
  <c r="AB242" i="21"/>
  <c r="AB243" i="21"/>
  <c r="AB244" i="21"/>
  <c r="AB245" i="21"/>
  <c r="AB246" i="21"/>
  <c r="AB247" i="21"/>
  <c r="AB248" i="21"/>
  <c r="AB249" i="21"/>
  <c r="AB250" i="21"/>
  <c r="AB251" i="21"/>
  <c r="AB252" i="21"/>
  <c r="AB253" i="21"/>
  <c r="AB254" i="21"/>
  <c r="AB255" i="21"/>
  <c r="AB256" i="21"/>
  <c r="AB257" i="21"/>
  <c r="AB258" i="21"/>
  <c r="AB259" i="21"/>
  <c r="AB260" i="21"/>
  <c r="AB261" i="21"/>
  <c r="AB262" i="21"/>
  <c r="AB263" i="21"/>
  <c r="AB264" i="21"/>
  <c r="AB265" i="21"/>
  <c r="AB266" i="21"/>
  <c r="AB267" i="21"/>
  <c r="AB268" i="21"/>
  <c r="AB269" i="21"/>
  <c r="AB270" i="21"/>
  <c r="AB271" i="21"/>
  <c r="AB272" i="21"/>
  <c r="AB273" i="21"/>
  <c r="AB274" i="21"/>
  <c r="AB275" i="21"/>
  <c r="AB276" i="21"/>
  <c r="AB277" i="21"/>
  <c r="AB278" i="21"/>
  <c r="AB279" i="21"/>
  <c r="AB280" i="21"/>
  <c r="AB281" i="21"/>
  <c r="AB282" i="21"/>
  <c r="AB283" i="21"/>
  <c r="AB284" i="21"/>
  <c r="AB285" i="21"/>
  <c r="AB286" i="21"/>
  <c r="AB287" i="21"/>
  <c r="AB288" i="21"/>
  <c r="AB289" i="21"/>
  <c r="AB290" i="21"/>
  <c r="AB291" i="21"/>
  <c r="AB292" i="21"/>
  <c r="AB293" i="21"/>
  <c r="AB294" i="21"/>
  <c r="AB295" i="21"/>
  <c r="AB296" i="21"/>
  <c r="AB297" i="21"/>
  <c r="AB298" i="21"/>
  <c r="AB299" i="21"/>
  <c r="AB300" i="21"/>
  <c r="AB301" i="21"/>
  <c r="AB302" i="21"/>
  <c r="AB303" i="21"/>
  <c r="AB304" i="21"/>
  <c r="AB305" i="21"/>
  <c r="AB306" i="21"/>
  <c r="AB307" i="21"/>
  <c r="AB308" i="21"/>
  <c r="AB309" i="21"/>
  <c r="AB310" i="21"/>
  <c r="AB311" i="21"/>
  <c r="AB312" i="21"/>
  <c r="AB313" i="21"/>
  <c r="AB314" i="21"/>
  <c r="AB315" i="21"/>
  <c r="AB316" i="21"/>
  <c r="AB317" i="21"/>
  <c r="AB318" i="21"/>
  <c r="AB319" i="21"/>
  <c r="AB320" i="21"/>
  <c r="AB321" i="21"/>
  <c r="AB322" i="21"/>
  <c r="AB323" i="21"/>
  <c r="AB324" i="21"/>
  <c r="AB325" i="21"/>
  <c r="AB326" i="21"/>
  <c r="AB327" i="21"/>
  <c r="AB328" i="21"/>
  <c r="AB329" i="21"/>
  <c r="AB330" i="21"/>
  <c r="AB331" i="21"/>
  <c r="AB332" i="21"/>
  <c r="AB333" i="21"/>
  <c r="AB334" i="21"/>
  <c r="AB335" i="21"/>
  <c r="AB336" i="21"/>
  <c r="AB337" i="21"/>
  <c r="AB338" i="21"/>
  <c r="AB339" i="21"/>
  <c r="AB340" i="21"/>
  <c r="AB341" i="21"/>
  <c r="AB342" i="21"/>
  <c r="AB343" i="21"/>
  <c r="AB344" i="21"/>
  <c r="AB345" i="21"/>
  <c r="AB346" i="21"/>
  <c r="AB347" i="21"/>
  <c r="AB348" i="21"/>
  <c r="AB349" i="21"/>
  <c r="AB350" i="21"/>
  <c r="AB351" i="21"/>
  <c r="AB352" i="21"/>
  <c r="AB353" i="21"/>
  <c r="AB354" i="21"/>
  <c r="AB355" i="21"/>
  <c r="AB356" i="21"/>
  <c r="AB357" i="21"/>
  <c r="AB358" i="21"/>
  <c r="AB359" i="21"/>
  <c r="AB360" i="21"/>
  <c r="AB361" i="21"/>
  <c r="AB362" i="21"/>
  <c r="AB363" i="21"/>
  <c r="AB364" i="21"/>
  <c r="AB365" i="21"/>
  <c r="AB366" i="21"/>
  <c r="AB367" i="21"/>
  <c r="AB368" i="21"/>
  <c r="AB369" i="21"/>
  <c r="AB370" i="21"/>
  <c r="AB371" i="21"/>
  <c r="AB372" i="21"/>
  <c r="AB373" i="21"/>
  <c r="AB374" i="21"/>
  <c r="AB375" i="21"/>
  <c r="AB376" i="21"/>
  <c r="AB377" i="21"/>
  <c r="AB378" i="21"/>
  <c r="AB379" i="21"/>
  <c r="AB380" i="21"/>
  <c r="AB381" i="21"/>
  <c r="AB382" i="21"/>
  <c r="AB383" i="21"/>
  <c r="AB384" i="21"/>
  <c r="AB385" i="21"/>
  <c r="AB386" i="21"/>
  <c r="AB387" i="21"/>
  <c r="AB388" i="21"/>
  <c r="AB389" i="21"/>
  <c r="AB390" i="21"/>
  <c r="AB391" i="21"/>
  <c r="AB392" i="21"/>
  <c r="AB393" i="21"/>
  <c r="AB394" i="21"/>
  <c r="AB395" i="21"/>
  <c r="AB396" i="21"/>
  <c r="AB397" i="21"/>
  <c r="AB398" i="21"/>
  <c r="AB399" i="21"/>
  <c r="AB400" i="21"/>
  <c r="AB401" i="21"/>
  <c r="AB402" i="21"/>
  <c r="AB403" i="21"/>
  <c r="AB404" i="21"/>
  <c r="AB405" i="21"/>
  <c r="AB406" i="21"/>
  <c r="AB407" i="21"/>
  <c r="AB408" i="21"/>
  <c r="AB409" i="21"/>
  <c r="AB410" i="21"/>
  <c r="AB411" i="21"/>
  <c r="AB412" i="21"/>
  <c r="AB413" i="21"/>
  <c r="AB414" i="21"/>
  <c r="AB415" i="21"/>
  <c r="AB416" i="21"/>
  <c r="AB417" i="21"/>
  <c r="AB418" i="21"/>
  <c r="AB419" i="21"/>
  <c r="AB420" i="21"/>
  <c r="AB421" i="21"/>
  <c r="AB422" i="21"/>
  <c r="AB423" i="21"/>
  <c r="AB424" i="21"/>
  <c r="AB425" i="21"/>
  <c r="AB426" i="21"/>
  <c r="AB427" i="21"/>
  <c r="AB428" i="21"/>
  <c r="AB429" i="21"/>
  <c r="AB430" i="21"/>
  <c r="AB431" i="21"/>
  <c r="AB432" i="21"/>
  <c r="AB433" i="21"/>
  <c r="AB434" i="21"/>
  <c r="AB435" i="21"/>
  <c r="AB436" i="21"/>
  <c r="AB437" i="21"/>
  <c r="AB438" i="21"/>
  <c r="AB439" i="21"/>
  <c r="AB440" i="21"/>
  <c r="AB441" i="21"/>
  <c r="AB442" i="21"/>
  <c r="AB443" i="21"/>
  <c r="AB444" i="21"/>
  <c r="AB445" i="21"/>
  <c r="AB446" i="21"/>
  <c r="AB447" i="21"/>
  <c r="AB448" i="21"/>
  <c r="AB449" i="21"/>
  <c r="AB450" i="21"/>
  <c r="AB451" i="21"/>
  <c r="AB452" i="21"/>
  <c r="AB453" i="21"/>
  <c r="AB454" i="21"/>
  <c r="AB455" i="21"/>
  <c r="AB456" i="21"/>
  <c r="AB457" i="21"/>
  <c r="AB458" i="21"/>
  <c r="AB459" i="21"/>
  <c r="AB460" i="21"/>
  <c r="AB461" i="21"/>
  <c r="AB462" i="21"/>
  <c r="AB463" i="21"/>
  <c r="AB464" i="21"/>
  <c r="AB465" i="21"/>
  <c r="AB466" i="21"/>
  <c r="AB467" i="21"/>
  <c r="AB468" i="21"/>
  <c r="AB469" i="21"/>
  <c r="AB470" i="21"/>
  <c r="AB471" i="21"/>
  <c r="AB472" i="21"/>
  <c r="AB473" i="21"/>
  <c r="AB474" i="21"/>
  <c r="AB475" i="21"/>
  <c r="AB476" i="21"/>
  <c r="AB477" i="21"/>
  <c r="AB478" i="21"/>
  <c r="AB479" i="21"/>
  <c r="AB480" i="21"/>
  <c r="AB481" i="21"/>
  <c r="AB482" i="21"/>
  <c r="AB483" i="21"/>
  <c r="AB484" i="21"/>
  <c r="AB485" i="21"/>
  <c r="AB486" i="21"/>
  <c r="AB487" i="21"/>
  <c r="AB488" i="21"/>
  <c r="AB489" i="21"/>
  <c r="AB490" i="21"/>
  <c r="AB491" i="21"/>
  <c r="AB492" i="21"/>
  <c r="AB493" i="21"/>
  <c r="AB494" i="21"/>
  <c r="AB495" i="21"/>
  <c r="AB496" i="21"/>
  <c r="AB497" i="21"/>
  <c r="AB498" i="21"/>
  <c r="AB499" i="21"/>
  <c r="AB500" i="21"/>
  <c r="AB501" i="21"/>
  <c r="AB502" i="21"/>
  <c r="AB503" i="21"/>
  <c r="AB504" i="21"/>
  <c r="AB505" i="21"/>
  <c r="AB506" i="21"/>
  <c r="AB507" i="21"/>
  <c r="AB508" i="21"/>
  <c r="AB509" i="21"/>
  <c r="AB510" i="21"/>
  <c r="AB511" i="21"/>
  <c r="AB512" i="21"/>
  <c r="AB513" i="21"/>
  <c r="AB514" i="21"/>
  <c r="AB515" i="21"/>
  <c r="AB516" i="21"/>
  <c r="AB517" i="21"/>
  <c r="AB518" i="21"/>
  <c r="AB519" i="21"/>
  <c r="AB520" i="21"/>
  <c r="AB521" i="21"/>
  <c r="AB522" i="21"/>
  <c r="AB523" i="21"/>
  <c r="AB524" i="21"/>
  <c r="AB525" i="21"/>
  <c r="AB526" i="21"/>
  <c r="AB527" i="21"/>
  <c r="AB528" i="21"/>
  <c r="AB529" i="21"/>
  <c r="AB530" i="21"/>
  <c r="AB531" i="21"/>
  <c r="AB532" i="21"/>
  <c r="AB533" i="21"/>
  <c r="AB534" i="21"/>
  <c r="AB535" i="21"/>
  <c r="AB536" i="21"/>
  <c r="AB537" i="21"/>
  <c r="AB538" i="21"/>
  <c r="AB539" i="21"/>
  <c r="AB540" i="21"/>
  <c r="AB541" i="21"/>
  <c r="AB542" i="21"/>
  <c r="AB543" i="21"/>
  <c r="AB544" i="21"/>
  <c r="AB545" i="21"/>
  <c r="AB546" i="21"/>
  <c r="AB547" i="21"/>
  <c r="AB548" i="21"/>
  <c r="AB549" i="21"/>
  <c r="AB550" i="21"/>
  <c r="AB551" i="21"/>
  <c r="AB552" i="21"/>
  <c r="AB553" i="21"/>
  <c r="AB554" i="21"/>
  <c r="AB555" i="21"/>
  <c r="AB556" i="21"/>
  <c r="AB557" i="21"/>
  <c r="AB558" i="21"/>
  <c r="AB559" i="21"/>
  <c r="AB560" i="21"/>
  <c r="AB561" i="21"/>
  <c r="AB562" i="21"/>
  <c r="AB563" i="21"/>
  <c r="AB564" i="21"/>
  <c r="AB565" i="21"/>
  <c r="AB566" i="21"/>
  <c r="AB567" i="21"/>
  <c r="AB568" i="21"/>
  <c r="AB569" i="21"/>
  <c r="AB570" i="21"/>
  <c r="AB571" i="21"/>
  <c r="AB572" i="21"/>
  <c r="AB573" i="21"/>
  <c r="AB574" i="21"/>
  <c r="AB575" i="21"/>
  <c r="AB576" i="21"/>
  <c r="AB577" i="21"/>
  <c r="AB578" i="21"/>
  <c r="AB579" i="21"/>
  <c r="AB580" i="21"/>
  <c r="AB581" i="21"/>
  <c r="AB582" i="21"/>
  <c r="AB583" i="21"/>
  <c r="AB584" i="21"/>
  <c r="AB585" i="21"/>
  <c r="AB586" i="21"/>
  <c r="AB587" i="21"/>
  <c r="AB588" i="21"/>
  <c r="AB589" i="21"/>
  <c r="AB590" i="21"/>
  <c r="AB591" i="21"/>
  <c r="AB592" i="21"/>
  <c r="AB593" i="21"/>
  <c r="AB594" i="21"/>
  <c r="AB595" i="21"/>
  <c r="AB596" i="21"/>
  <c r="AB597" i="21"/>
  <c r="AB598" i="21"/>
  <c r="AB599" i="21"/>
  <c r="AB600" i="21"/>
  <c r="AB601" i="21"/>
  <c r="AB602" i="21"/>
  <c r="AB603" i="21"/>
  <c r="AB604" i="21"/>
  <c r="AB605" i="21"/>
  <c r="AB606" i="21"/>
  <c r="AB607" i="21"/>
  <c r="AB608" i="21"/>
  <c r="AB609" i="21"/>
  <c r="AB610" i="21"/>
  <c r="AB611" i="21"/>
  <c r="AB612" i="21"/>
  <c r="AB613" i="21"/>
  <c r="AB614" i="21"/>
  <c r="AB615" i="21"/>
  <c r="AB616" i="21"/>
  <c r="AB617" i="21"/>
  <c r="AB618" i="21"/>
  <c r="AB619" i="21"/>
  <c r="AB620" i="21"/>
  <c r="AB621" i="21"/>
  <c r="AB622" i="21"/>
  <c r="AB623" i="21"/>
  <c r="AB624" i="21"/>
  <c r="AB625" i="21"/>
  <c r="AB626" i="21"/>
  <c r="AB627" i="21"/>
  <c r="AB628" i="21"/>
  <c r="AB629" i="21"/>
  <c r="AB630" i="21"/>
  <c r="AB631" i="21"/>
  <c r="AB632" i="21"/>
  <c r="AB633" i="21"/>
  <c r="AB634" i="21"/>
  <c r="AB635" i="21"/>
  <c r="AB636" i="21"/>
  <c r="AB637" i="21"/>
  <c r="AB638" i="21"/>
  <c r="AB639" i="21"/>
  <c r="AB640" i="21"/>
  <c r="AB641" i="21"/>
  <c r="AB642" i="21"/>
  <c r="AB643" i="21"/>
  <c r="AB644" i="21"/>
  <c r="AB645" i="21"/>
  <c r="AB646" i="21"/>
  <c r="AB647" i="21"/>
  <c r="AB648" i="21"/>
  <c r="AB649" i="21"/>
  <c r="AB650" i="21"/>
  <c r="AB651" i="21"/>
  <c r="AB652" i="21"/>
  <c r="AB653" i="21"/>
  <c r="AB654" i="21"/>
  <c r="AB655" i="21"/>
  <c r="AB656" i="21"/>
  <c r="AB657" i="21"/>
  <c r="AB658" i="21"/>
  <c r="AB659" i="21"/>
  <c r="AB660" i="21"/>
  <c r="AB661" i="21"/>
  <c r="AB662" i="21"/>
  <c r="AB663" i="21"/>
  <c r="AB664" i="21"/>
  <c r="AB665" i="21"/>
  <c r="AB666" i="21"/>
  <c r="AB667" i="21"/>
  <c r="AB668" i="21"/>
  <c r="AB669" i="21"/>
  <c r="AB670" i="21"/>
  <c r="AB671" i="21"/>
  <c r="AB672" i="21"/>
  <c r="AB673" i="21"/>
  <c r="AB674" i="21"/>
  <c r="AB675" i="21"/>
  <c r="AB676" i="21"/>
  <c r="AB677" i="21"/>
  <c r="AB678" i="21"/>
  <c r="AB679" i="21"/>
  <c r="AB680" i="21"/>
  <c r="AB681" i="21"/>
  <c r="AB682" i="21"/>
  <c r="AB683" i="21"/>
  <c r="AB684" i="21"/>
  <c r="AB685" i="21"/>
  <c r="AB686" i="21"/>
  <c r="AB687" i="21"/>
  <c r="AB688" i="21"/>
  <c r="AB689" i="21"/>
  <c r="AB690" i="21"/>
  <c r="AB691" i="21"/>
  <c r="AB692" i="21"/>
  <c r="AB693" i="21"/>
  <c r="AB694" i="21"/>
  <c r="AB695" i="21"/>
  <c r="AB696" i="21"/>
  <c r="AB697" i="21"/>
  <c r="AB698" i="21"/>
  <c r="AB699" i="21"/>
  <c r="AB700" i="21"/>
  <c r="AB701" i="21"/>
  <c r="AB702" i="21"/>
  <c r="AB703" i="21"/>
  <c r="AB704" i="21"/>
  <c r="AB705" i="21"/>
  <c r="AB706" i="21"/>
  <c r="AB707" i="21"/>
  <c r="AB708" i="21"/>
  <c r="AB709" i="21"/>
  <c r="AB710" i="21"/>
  <c r="AB711" i="21"/>
  <c r="AB712" i="21"/>
  <c r="AB713" i="21"/>
  <c r="AB714" i="21"/>
  <c r="AB715" i="21"/>
  <c r="AB716" i="21"/>
  <c r="AB717" i="21"/>
  <c r="AB718" i="21"/>
  <c r="AB719" i="21"/>
  <c r="AB720" i="21"/>
  <c r="AB721" i="21"/>
  <c r="AB722" i="21"/>
  <c r="AB723" i="21"/>
  <c r="AB724" i="21"/>
  <c r="AB725" i="21"/>
  <c r="AB726" i="21"/>
  <c r="AB727" i="21"/>
  <c r="AB728" i="21"/>
  <c r="AB729" i="21"/>
  <c r="AB730" i="21"/>
  <c r="AB731" i="21"/>
  <c r="AB732" i="21"/>
  <c r="AB733" i="21"/>
  <c r="AB734" i="21"/>
  <c r="AB735" i="21"/>
  <c r="AB736" i="21"/>
  <c r="AB737" i="21"/>
  <c r="AB738" i="21"/>
  <c r="AB739" i="21"/>
  <c r="AB740" i="21"/>
  <c r="AB741" i="21"/>
  <c r="AB742" i="21"/>
  <c r="AB743" i="21"/>
  <c r="AB744" i="21"/>
  <c r="AB745" i="21"/>
  <c r="AB746" i="21"/>
  <c r="AB747" i="21"/>
  <c r="AB748" i="21"/>
  <c r="AB749" i="21"/>
  <c r="AB750" i="21"/>
  <c r="AB751" i="21"/>
  <c r="AB752" i="21"/>
  <c r="AB753" i="21"/>
  <c r="AB754" i="21"/>
  <c r="AB755" i="21"/>
  <c r="AB756" i="21"/>
  <c r="AB757" i="21"/>
  <c r="AB758" i="21"/>
  <c r="AB759" i="21"/>
  <c r="AB760" i="21"/>
  <c r="AB761" i="21"/>
  <c r="AB762" i="21"/>
  <c r="AB763" i="21"/>
  <c r="AB764" i="21"/>
  <c r="AB765" i="21"/>
  <c r="AB766" i="21"/>
  <c r="AB767" i="21"/>
  <c r="AB768" i="21"/>
  <c r="AB769" i="21"/>
  <c r="AB770" i="21"/>
  <c r="AB771" i="21"/>
  <c r="AB772" i="21"/>
  <c r="AB773" i="21"/>
  <c r="AB774" i="21"/>
  <c r="AB775" i="21"/>
  <c r="AB776" i="21"/>
  <c r="AB777" i="21"/>
  <c r="AB778" i="21"/>
  <c r="AB779" i="21"/>
  <c r="AB780" i="21"/>
  <c r="AB781" i="21"/>
  <c r="AB782" i="21"/>
  <c r="AB783" i="21"/>
  <c r="AB784" i="21"/>
  <c r="AB785" i="21"/>
  <c r="AB786" i="21"/>
  <c r="AB787" i="21"/>
  <c r="AB788" i="21"/>
  <c r="AB789" i="21"/>
  <c r="AB790" i="21"/>
  <c r="AB791" i="21"/>
  <c r="AB792" i="21"/>
  <c r="AB793" i="21"/>
  <c r="AB794" i="21"/>
  <c r="AB795" i="21"/>
  <c r="AB796" i="21"/>
  <c r="AB797" i="21"/>
  <c r="AB798" i="21"/>
  <c r="AB799" i="21"/>
  <c r="AB800" i="21"/>
  <c r="AB801" i="21"/>
  <c r="AB802" i="21"/>
  <c r="AB803" i="21"/>
  <c r="AB804" i="21"/>
  <c r="AB805" i="21"/>
  <c r="AB806" i="21"/>
  <c r="AB807" i="21"/>
  <c r="AB808" i="21"/>
  <c r="AB809" i="21"/>
  <c r="AB810" i="21"/>
  <c r="AB811" i="21"/>
  <c r="AB812" i="21"/>
  <c r="AB813" i="21"/>
  <c r="AB814" i="21"/>
  <c r="AB815" i="21"/>
  <c r="AB816" i="21"/>
  <c r="AB817" i="21"/>
  <c r="AB818" i="21"/>
  <c r="AB819" i="21"/>
  <c r="AB820" i="21"/>
  <c r="AB821" i="21"/>
  <c r="AB822" i="21"/>
  <c r="AB823" i="21"/>
  <c r="AB824" i="21"/>
  <c r="AB825" i="21"/>
  <c r="AB826" i="21"/>
  <c r="AB827" i="21"/>
  <c r="AB828" i="21"/>
  <c r="AB829" i="21"/>
  <c r="AB830" i="21"/>
  <c r="AB831" i="21"/>
  <c r="AB832" i="21"/>
  <c r="AB833" i="21"/>
  <c r="AB834" i="21"/>
  <c r="AB835" i="21"/>
  <c r="AB836" i="21"/>
  <c r="AB837" i="21"/>
  <c r="AB838" i="21"/>
  <c r="AB839" i="21"/>
  <c r="AB840" i="21"/>
  <c r="AB841" i="21"/>
  <c r="AB842" i="21"/>
  <c r="AB843" i="21"/>
  <c r="AB844" i="21"/>
  <c r="AB845" i="21"/>
  <c r="AB846" i="21"/>
  <c r="AB847" i="21"/>
  <c r="AB848" i="21"/>
  <c r="AB849" i="21"/>
  <c r="AB850" i="21"/>
  <c r="AB851" i="21"/>
  <c r="AB852" i="21"/>
  <c r="AB853" i="21"/>
  <c r="AB854" i="21"/>
  <c r="AB855" i="21"/>
  <c r="AB856" i="21"/>
  <c r="AB857" i="21"/>
  <c r="AB858" i="21"/>
  <c r="AB859" i="21"/>
  <c r="AB860" i="21"/>
  <c r="AB861" i="21"/>
  <c r="AB862" i="21"/>
  <c r="AB863" i="21"/>
  <c r="AB864" i="21"/>
  <c r="AB865" i="21"/>
  <c r="AB866" i="21"/>
  <c r="AB867" i="21"/>
  <c r="AB868" i="21"/>
  <c r="AB869" i="21"/>
  <c r="AB870" i="21"/>
  <c r="AB871" i="21"/>
  <c r="AB872" i="21"/>
  <c r="AB873" i="21"/>
  <c r="AB874" i="21"/>
  <c r="AB875" i="21"/>
  <c r="AB876" i="21"/>
  <c r="AB877" i="21"/>
  <c r="AB878" i="21"/>
  <c r="AB879" i="21"/>
  <c r="AB880" i="21"/>
  <c r="AB881" i="21"/>
  <c r="AB882" i="21"/>
  <c r="AB883" i="21"/>
  <c r="AB884" i="21"/>
  <c r="AB885" i="21"/>
  <c r="AB886" i="21"/>
  <c r="AB887" i="21"/>
  <c r="AB888" i="21"/>
  <c r="AB889" i="21"/>
  <c r="AB890" i="21"/>
  <c r="AB891" i="21"/>
  <c r="AB892" i="21"/>
  <c r="AB893" i="21"/>
  <c r="AB894" i="21"/>
  <c r="AB895" i="21"/>
  <c r="AB896" i="21"/>
  <c r="AB897" i="21"/>
  <c r="AB898" i="21"/>
  <c r="AB899" i="21"/>
  <c r="AB900" i="21"/>
  <c r="AB901" i="21"/>
  <c r="AB902" i="21"/>
  <c r="AB903" i="21"/>
  <c r="AB904" i="21"/>
  <c r="AB905" i="21"/>
  <c r="AB906" i="21"/>
  <c r="AB907" i="21"/>
  <c r="AB908" i="21"/>
  <c r="AB909" i="21"/>
  <c r="AB910" i="21"/>
  <c r="AB911" i="21"/>
  <c r="AB912" i="21"/>
  <c r="AB913" i="21"/>
  <c r="AB914" i="21"/>
  <c r="AB915" i="21"/>
  <c r="AB916" i="21"/>
  <c r="AB917" i="21"/>
  <c r="AB918" i="21"/>
  <c r="AB919" i="21"/>
  <c r="AB920" i="21"/>
  <c r="AB921" i="21"/>
  <c r="AB922" i="21"/>
  <c r="AB923" i="21"/>
  <c r="AB924" i="21"/>
  <c r="AB925" i="21"/>
  <c r="AB926" i="21"/>
  <c r="AB927" i="21"/>
  <c r="AB928" i="21"/>
  <c r="AB929" i="21"/>
  <c r="AB930" i="21"/>
  <c r="AB931" i="21"/>
  <c r="AB932" i="21"/>
  <c r="AB933" i="21"/>
  <c r="AB934" i="21"/>
  <c r="AB935" i="21"/>
  <c r="AB936" i="21"/>
  <c r="AB937" i="21"/>
  <c r="AB938" i="21"/>
  <c r="AB939" i="21"/>
  <c r="AB940" i="21"/>
  <c r="AB941" i="21"/>
  <c r="AB942" i="21"/>
  <c r="AB943" i="21"/>
  <c r="AB944" i="21"/>
  <c r="AB945" i="21"/>
  <c r="AB946" i="21"/>
  <c r="AB947" i="21"/>
  <c r="AB948" i="21"/>
  <c r="AB949" i="21"/>
  <c r="AB950" i="21"/>
  <c r="AB951" i="21"/>
  <c r="AB952" i="21"/>
  <c r="AB953" i="21"/>
  <c r="AB954" i="21"/>
  <c r="AB955" i="21"/>
  <c r="AB956" i="21"/>
  <c r="AB957" i="21"/>
  <c r="AB958" i="21"/>
  <c r="AB959" i="21"/>
  <c r="AB960" i="21"/>
  <c r="AB961" i="21"/>
  <c r="AB962" i="21"/>
  <c r="AB963" i="21"/>
  <c r="AB964" i="21"/>
  <c r="AB965" i="21"/>
  <c r="AB966" i="21"/>
  <c r="AB967" i="21"/>
  <c r="AB968" i="21"/>
  <c r="AB969" i="21"/>
  <c r="AB970" i="21"/>
  <c r="AB971" i="21"/>
  <c r="AB972" i="21"/>
  <c r="AB973" i="21"/>
  <c r="AB974" i="21"/>
  <c r="AB975" i="21"/>
  <c r="AB976" i="21"/>
  <c r="AB977" i="21"/>
  <c r="AB978" i="21"/>
  <c r="AB979" i="21"/>
  <c r="AB980" i="21"/>
  <c r="AB981" i="21"/>
  <c r="AB982" i="21"/>
  <c r="AB983" i="21"/>
  <c r="AB984" i="21"/>
  <c r="AB985" i="21"/>
  <c r="AB986" i="21"/>
  <c r="AA2" i="21"/>
  <c r="AA3" i="21"/>
  <c r="AA4" i="21"/>
  <c r="AA5" i="21"/>
  <c r="AA6" i="21"/>
  <c r="AA7" i="21"/>
  <c r="AA8" i="21"/>
  <c r="AA9" i="21"/>
  <c r="AA10" i="21"/>
  <c r="AA11" i="21"/>
  <c r="AA12" i="21"/>
  <c r="AA13" i="21"/>
  <c r="AA14" i="21"/>
  <c r="AA15" i="21"/>
  <c r="AA16" i="21"/>
  <c r="AA17" i="21"/>
  <c r="AA18" i="21"/>
  <c r="AA19" i="21"/>
  <c r="AA20" i="21"/>
  <c r="AA21" i="21"/>
  <c r="AA22" i="21"/>
  <c r="AA23" i="21"/>
  <c r="AA24" i="21"/>
  <c r="AA25" i="21"/>
  <c r="AA26" i="21"/>
  <c r="AA27" i="21"/>
  <c r="AA28" i="21"/>
  <c r="AA29" i="21"/>
  <c r="AA30" i="21"/>
  <c r="AA31" i="21"/>
  <c r="AA32" i="21"/>
  <c r="AA33" i="21"/>
  <c r="AA34" i="21"/>
  <c r="AA35" i="21"/>
  <c r="AA36" i="21"/>
  <c r="AA37" i="21"/>
  <c r="AA38" i="21"/>
  <c r="AA39" i="21"/>
  <c r="AA40" i="21"/>
  <c r="AA41" i="21"/>
  <c r="AA42" i="21"/>
  <c r="AA43" i="21"/>
  <c r="AA44" i="21"/>
  <c r="AA45" i="21"/>
  <c r="AA46" i="21"/>
  <c r="AA47" i="21"/>
  <c r="AA48" i="21"/>
  <c r="AA49" i="21"/>
  <c r="AA50" i="21"/>
  <c r="AA51" i="21"/>
  <c r="AA52" i="21"/>
  <c r="AA53" i="21"/>
  <c r="AA54" i="21"/>
  <c r="AA55" i="21"/>
  <c r="AA56" i="21"/>
  <c r="AA57" i="21"/>
  <c r="AA58" i="21"/>
  <c r="AA59" i="21"/>
  <c r="AA60" i="21"/>
  <c r="AA61" i="21"/>
  <c r="AA62" i="21"/>
  <c r="AA63" i="21"/>
  <c r="AA64" i="21"/>
  <c r="AA65" i="21"/>
  <c r="AA66" i="21"/>
  <c r="AA67" i="21"/>
  <c r="AA68" i="21"/>
  <c r="AA69" i="21"/>
  <c r="AA70" i="21"/>
  <c r="AA71" i="21"/>
  <c r="AA72" i="21"/>
  <c r="AA73" i="21"/>
  <c r="AA74" i="21"/>
  <c r="AA75" i="21"/>
  <c r="AA76" i="21"/>
  <c r="AA77" i="21"/>
  <c r="AA78" i="21"/>
  <c r="AA79" i="21"/>
  <c r="AA80" i="21"/>
  <c r="AA81" i="21"/>
  <c r="AA82" i="21"/>
  <c r="AA83" i="21"/>
  <c r="AA84" i="21"/>
  <c r="AA85" i="21"/>
  <c r="AA86" i="21"/>
  <c r="AA87" i="21"/>
  <c r="AA88" i="21"/>
  <c r="AA89" i="21"/>
  <c r="AA90" i="21"/>
  <c r="AA91" i="21"/>
  <c r="AA92" i="21"/>
  <c r="AA93" i="21"/>
  <c r="AA94" i="21"/>
  <c r="AA95" i="21"/>
  <c r="AA96" i="21"/>
  <c r="AA97" i="21"/>
  <c r="AA98" i="21"/>
  <c r="AA99" i="21"/>
  <c r="AA100" i="21"/>
  <c r="AA101" i="21"/>
  <c r="AA102" i="21"/>
  <c r="AA103" i="21"/>
  <c r="AA104" i="21"/>
  <c r="AA105" i="21"/>
  <c r="AA106" i="21"/>
  <c r="AA107" i="21"/>
  <c r="AA108" i="21"/>
  <c r="AA109" i="21"/>
  <c r="AA110" i="21"/>
  <c r="AA111" i="21"/>
  <c r="AA112" i="21"/>
  <c r="AA113" i="21"/>
  <c r="AA114" i="21"/>
  <c r="AA115" i="21"/>
  <c r="AA116" i="21"/>
  <c r="AA117" i="21"/>
  <c r="AA118" i="21"/>
  <c r="AA119" i="21"/>
  <c r="AA120" i="21"/>
  <c r="AA121" i="21"/>
  <c r="AA122" i="21"/>
  <c r="AA123" i="21"/>
  <c r="AA124" i="21"/>
  <c r="AA125" i="21"/>
  <c r="AA126" i="21"/>
  <c r="AA127" i="21"/>
  <c r="AA128" i="21"/>
  <c r="AA129" i="21"/>
  <c r="AA130" i="21"/>
  <c r="AA131" i="21"/>
  <c r="AA132" i="21"/>
  <c r="AA133" i="21"/>
  <c r="AA134" i="21"/>
  <c r="AA135" i="21"/>
  <c r="AA136" i="21"/>
  <c r="AA137" i="21"/>
  <c r="AA138" i="21"/>
  <c r="AA139" i="21"/>
  <c r="AA140" i="21"/>
  <c r="AA141" i="21"/>
  <c r="AA142" i="21"/>
  <c r="AA143" i="21"/>
  <c r="AA144" i="21"/>
  <c r="AA145" i="21"/>
  <c r="AA146" i="21"/>
  <c r="AA147" i="21"/>
  <c r="AA148" i="21"/>
  <c r="AA149" i="21"/>
  <c r="AA150" i="21"/>
  <c r="AA151" i="21"/>
  <c r="AA152" i="21"/>
  <c r="AA153" i="21"/>
  <c r="AA154" i="21"/>
  <c r="AA155" i="21"/>
  <c r="AA156" i="21"/>
  <c r="AA157" i="21"/>
  <c r="AA158" i="21"/>
  <c r="AA159" i="21"/>
  <c r="AA160" i="21"/>
  <c r="AA161" i="21"/>
  <c r="AA162" i="21"/>
  <c r="AA163" i="21"/>
  <c r="AA164" i="21"/>
  <c r="AA165" i="21"/>
  <c r="AA166" i="21"/>
  <c r="AA167" i="21"/>
  <c r="AA168" i="21"/>
  <c r="AA169" i="21"/>
  <c r="AA170" i="21"/>
  <c r="AA171" i="21"/>
  <c r="AA172" i="21"/>
  <c r="AA173" i="21"/>
  <c r="AA174" i="21"/>
  <c r="AA175" i="21"/>
  <c r="AA176" i="21"/>
  <c r="AA177" i="21"/>
  <c r="AA178" i="21"/>
  <c r="AA179" i="21"/>
  <c r="AA180" i="21"/>
  <c r="AA181" i="21"/>
  <c r="AA182" i="21"/>
  <c r="AA183" i="21"/>
  <c r="AA184" i="21"/>
  <c r="AA185" i="21"/>
  <c r="AA186" i="21"/>
  <c r="AA187" i="21"/>
  <c r="AA188" i="21"/>
  <c r="AA189" i="21"/>
  <c r="AA190" i="21"/>
  <c r="AA191" i="21"/>
  <c r="AA192" i="21"/>
  <c r="AA193" i="21"/>
  <c r="AA194" i="21"/>
  <c r="AA195" i="21"/>
  <c r="AA196" i="21"/>
  <c r="AA197" i="21"/>
  <c r="AA198" i="21"/>
  <c r="AA199" i="21"/>
  <c r="AA200" i="21"/>
  <c r="AA201" i="21"/>
  <c r="AA202" i="21"/>
  <c r="AA203" i="21"/>
  <c r="AA204" i="21"/>
  <c r="AA205" i="21"/>
  <c r="AA206" i="21"/>
  <c r="AA207" i="21"/>
  <c r="AA208" i="21"/>
  <c r="AA209" i="21"/>
  <c r="AA210" i="21"/>
  <c r="AA211" i="21"/>
  <c r="AA212" i="21"/>
  <c r="AA213" i="21"/>
  <c r="AA214" i="21"/>
  <c r="AA215" i="21"/>
  <c r="AA216" i="21"/>
  <c r="AA217" i="21"/>
  <c r="AA218" i="21"/>
  <c r="AA219" i="21"/>
  <c r="AA220" i="21"/>
  <c r="AA221" i="21"/>
  <c r="AA222" i="21"/>
  <c r="AA223" i="21"/>
  <c r="AA224" i="21"/>
  <c r="AA225" i="21"/>
  <c r="AA226" i="21"/>
  <c r="AA227" i="21"/>
  <c r="AA228" i="21"/>
  <c r="AA229" i="21"/>
  <c r="AA230" i="21"/>
  <c r="AA231" i="21"/>
  <c r="AA232" i="21"/>
  <c r="AA233" i="21"/>
  <c r="AA234" i="21"/>
  <c r="AA235" i="21"/>
  <c r="AA236" i="21"/>
  <c r="AA237" i="21"/>
  <c r="AA238" i="21"/>
  <c r="AA239" i="21"/>
  <c r="AA240" i="21"/>
  <c r="AA241" i="21"/>
  <c r="AA242" i="21"/>
  <c r="AA243" i="21"/>
  <c r="AA244" i="21"/>
  <c r="AA245" i="21"/>
  <c r="AA246" i="21"/>
  <c r="AA247" i="21"/>
  <c r="AA248" i="21"/>
  <c r="AA249" i="21"/>
  <c r="AA250" i="21"/>
  <c r="AA251" i="21"/>
  <c r="AA252" i="21"/>
  <c r="AA253" i="21"/>
  <c r="AA254" i="21"/>
  <c r="AA255" i="21"/>
  <c r="AA256" i="21"/>
  <c r="AA257" i="21"/>
  <c r="AA258" i="21"/>
  <c r="AA259" i="21"/>
  <c r="AA260" i="21"/>
  <c r="AA261" i="21"/>
  <c r="AA262" i="21"/>
  <c r="AA263" i="21"/>
  <c r="AA264" i="21"/>
  <c r="AA265" i="21"/>
  <c r="AA266" i="21"/>
  <c r="AA267" i="21"/>
  <c r="AA268" i="21"/>
  <c r="AA269" i="21"/>
  <c r="AA270" i="21"/>
  <c r="AA271" i="21"/>
  <c r="AA272" i="21"/>
  <c r="AA273" i="21"/>
  <c r="AA274" i="21"/>
  <c r="AA275" i="21"/>
  <c r="AA276" i="21"/>
  <c r="AA277" i="21"/>
  <c r="AA278" i="21"/>
  <c r="AA279" i="21"/>
  <c r="AA280" i="21"/>
  <c r="AA281" i="21"/>
  <c r="AA282" i="21"/>
  <c r="AA283" i="21"/>
  <c r="AA284" i="21"/>
  <c r="AA285" i="21"/>
  <c r="AA286" i="21"/>
  <c r="AA287" i="21"/>
  <c r="AA288" i="21"/>
  <c r="AA289" i="21"/>
  <c r="AA290" i="21"/>
  <c r="AA291" i="21"/>
  <c r="AA292" i="21"/>
  <c r="AA293" i="21"/>
  <c r="AA294" i="21"/>
  <c r="AA295" i="21"/>
  <c r="AA296" i="21"/>
  <c r="AA297" i="21"/>
  <c r="AA298" i="21"/>
  <c r="AA299" i="21"/>
  <c r="AA300" i="21"/>
  <c r="AA301" i="21"/>
  <c r="AA302" i="21"/>
  <c r="AA303" i="21"/>
  <c r="AA304" i="21"/>
  <c r="AA305" i="21"/>
  <c r="AA306" i="21"/>
  <c r="AA307" i="21"/>
  <c r="AA308" i="21"/>
  <c r="AA309" i="21"/>
  <c r="AA310" i="21"/>
  <c r="AA311" i="21"/>
  <c r="AA312" i="21"/>
  <c r="AA313" i="21"/>
  <c r="AA314" i="21"/>
  <c r="AA315" i="21"/>
  <c r="AA316" i="21"/>
  <c r="AA317" i="21"/>
  <c r="AA318" i="21"/>
  <c r="AA319" i="21"/>
  <c r="AA320" i="21"/>
  <c r="AA321" i="21"/>
  <c r="AA322" i="21"/>
  <c r="AA323" i="21"/>
  <c r="AA324" i="21"/>
  <c r="AA325" i="21"/>
  <c r="AA326" i="21"/>
  <c r="AA327" i="21"/>
  <c r="AA328" i="21"/>
  <c r="AA329" i="21"/>
  <c r="AA330" i="21"/>
  <c r="AA331" i="21"/>
  <c r="AA332" i="21"/>
  <c r="AA333" i="21"/>
  <c r="AA334" i="21"/>
  <c r="AA335" i="21"/>
  <c r="AA336" i="21"/>
  <c r="AA337" i="21"/>
  <c r="AA338" i="21"/>
  <c r="AA339" i="21"/>
  <c r="AA340" i="21"/>
  <c r="AA341" i="21"/>
  <c r="AA342" i="21"/>
  <c r="AA343" i="21"/>
  <c r="AA344" i="21"/>
  <c r="AA345" i="21"/>
  <c r="AA346" i="21"/>
  <c r="AA347" i="21"/>
  <c r="AA348" i="21"/>
  <c r="AA349" i="21"/>
  <c r="AA350" i="21"/>
  <c r="AA351" i="21"/>
  <c r="AA352" i="21"/>
  <c r="AA353" i="21"/>
  <c r="AA354" i="21"/>
  <c r="AA355" i="21"/>
  <c r="AA356" i="21"/>
  <c r="AA357" i="21"/>
  <c r="AA358" i="21"/>
  <c r="AA359" i="21"/>
  <c r="AA360" i="21"/>
  <c r="AA361" i="21"/>
  <c r="AA362" i="21"/>
  <c r="AA363" i="21"/>
  <c r="AA364" i="21"/>
  <c r="AA365" i="21"/>
  <c r="AA366" i="21"/>
  <c r="AA367" i="21"/>
  <c r="AA368" i="21"/>
  <c r="AA369" i="21"/>
  <c r="AA370" i="21"/>
  <c r="AA371" i="21"/>
  <c r="AA372" i="21"/>
  <c r="AA373" i="21"/>
  <c r="AA374" i="21"/>
  <c r="AA375" i="21"/>
  <c r="AA376" i="21"/>
  <c r="AA377" i="21"/>
  <c r="AA378" i="21"/>
  <c r="AA379" i="21"/>
  <c r="AA380" i="21"/>
  <c r="AA381" i="21"/>
  <c r="AA382" i="21"/>
  <c r="AA383" i="21"/>
  <c r="AA384" i="21"/>
  <c r="AA385" i="21"/>
  <c r="AA386" i="21"/>
  <c r="AA387" i="21"/>
  <c r="AA388" i="21"/>
  <c r="AA389" i="21"/>
  <c r="AA390" i="21"/>
  <c r="AA391" i="21"/>
  <c r="AA392" i="21"/>
  <c r="AA393" i="21"/>
  <c r="AA394" i="21"/>
  <c r="AA395" i="21"/>
  <c r="AA396" i="21"/>
  <c r="AA397" i="21"/>
  <c r="AA398" i="21"/>
  <c r="AA399" i="21"/>
  <c r="AA400" i="21"/>
  <c r="AA401" i="21"/>
  <c r="AA402" i="21"/>
  <c r="AA403" i="21"/>
  <c r="AA404" i="21"/>
  <c r="AA405" i="21"/>
  <c r="AA406" i="21"/>
  <c r="AA407" i="21"/>
  <c r="AA408" i="21"/>
  <c r="AA409" i="21"/>
  <c r="AA410" i="21"/>
  <c r="AA411" i="21"/>
  <c r="AA412" i="21"/>
  <c r="AA413" i="21"/>
  <c r="AA414" i="21"/>
  <c r="AA415" i="21"/>
  <c r="AA416" i="21"/>
  <c r="AA417" i="21"/>
  <c r="AA418" i="21"/>
  <c r="AA419" i="21"/>
  <c r="AA420" i="21"/>
  <c r="AA421" i="21"/>
  <c r="AA422" i="21"/>
  <c r="AA423" i="21"/>
  <c r="AA424" i="21"/>
  <c r="AA425" i="21"/>
  <c r="AA426" i="21"/>
  <c r="AA427" i="21"/>
  <c r="AA428" i="21"/>
  <c r="AA429" i="21"/>
  <c r="AA430" i="21"/>
  <c r="AA431" i="21"/>
  <c r="AA432" i="21"/>
  <c r="AA433" i="21"/>
  <c r="AA434" i="21"/>
  <c r="AA435" i="21"/>
  <c r="AA436" i="21"/>
  <c r="AA437" i="21"/>
  <c r="AA438" i="21"/>
  <c r="AA439" i="21"/>
  <c r="AA440" i="21"/>
  <c r="AA441" i="21"/>
  <c r="AA442" i="21"/>
  <c r="AA443" i="21"/>
  <c r="AA444" i="21"/>
  <c r="AA445" i="21"/>
  <c r="AA446" i="21"/>
  <c r="AA447" i="21"/>
  <c r="AA448" i="21"/>
  <c r="AA449" i="21"/>
  <c r="AA450" i="21"/>
  <c r="AA451" i="21"/>
  <c r="AA452" i="21"/>
  <c r="AA453" i="21"/>
  <c r="AA454" i="21"/>
  <c r="AA455" i="21"/>
  <c r="AA456" i="21"/>
  <c r="AA457" i="21"/>
  <c r="AA458" i="21"/>
  <c r="AA459" i="21"/>
  <c r="AA460" i="21"/>
  <c r="AA461" i="21"/>
  <c r="AA462" i="21"/>
  <c r="AA463" i="21"/>
  <c r="AA464" i="21"/>
  <c r="AA465" i="21"/>
  <c r="AA466" i="21"/>
  <c r="AA467" i="21"/>
  <c r="AA468" i="21"/>
  <c r="AA469" i="21"/>
  <c r="AA470" i="21"/>
  <c r="AA471" i="21"/>
  <c r="AA472" i="21"/>
  <c r="AA473" i="21"/>
  <c r="AA474" i="21"/>
  <c r="AA475" i="21"/>
  <c r="AA476" i="21"/>
  <c r="AA477" i="21"/>
  <c r="AA478" i="21"/>
  <c r="AA479" i="21"/>
  <c r="AA480" i="21"/>
  <c r="AA481" i="21"/>
  <c r="AA482" i="21"/>
  <c r="AA483" i="21"/>
  <c r="AA484" i="21"/>
  <c r="AA485" i="21"/>
  <c r="AA486" i="21"/>
  <c r="AA487" i="21"/>
  <c r="AA488" i="21"/>
  <c r="AA489" i="21"/>
  <c r="AA490" i="21"/>
  <c r="AA491" i="21"/>
  <c r="AA492" i="21"/>
  <c r="AA493" i="21"/>
  <c r="AA494" i="21"/>
  <c r="AA495" i="21"/>
  <c r="AA496" i="21"/>
  <c r="AA497" i="21"/>
  <c r="AA498" i="21"/>
  <c r="AA499" i="21"/>
  <c r="AA500" i="21"/>
  <c r="AA501" i="21"/>
  <c r="AA502" i="21"/>
  <c r="AA503" i="21"/>
  <c r="AA504" i="21"/>
  <c r="AA505" i="21"/>
  <c r="AA506" i="21"/>
  <c r="AA507" i="21"/>
  <c r="AA508" i="21"/>
  <c r="AA509" i="21"/>
  <c r="AA510" i="21"/>
  <c r="AA511" i="21"/>
  <c r="AA512" i="21"/>
  <c r="AA513" i="21"/>
  <c r="AA514" i="21"/>
  <c r="AA515" i="21"/>
  <c r="AA516" i="21"/>
  <c r="AA517" i="21"/>
  <c r="AA518" i="21"/>
  <c r="AA519" i="21"/>
  <c r="AA520" i="21"/>
  <c r="AA521" i="21"/>
  <c r="AA522" i="21"/>
  <c r="AA523" i="21"/>
  <c r="AA524" i="21"/>
  <c r="AA525" i="21"/>
  <c r="AA526" i="21"/>
  <c r="AA527" i="21"/>
  <c r="AA528" i="21"/>
  <c r="AA529" i="21"/>
  <c r="AA530" i="21"/>
  <c r="AA531" i="21"/>
  <c r="AA532" i="21"/>
  <c r="AA533" i="21"/>
  <c r="AA534" i="21"/>
  <c r="AA535" i="21"/>
  <c r="AA536" i="21"/>
  <c r="AA537" i="21"/>
  <c r="AA538" i="21"/>
  <c r="AA539" i="21"/>
  <c r="AA540" i="21"/>
  <c r="AA541" i="21"/>
  <c r="AA542" i="21"/>
  <c r="AA543" i="21"/>
  <c r="AA544" i="21"/>
  <c r="AA545" i="21"/>
  <c r="AA546" i="21"/>
  <c r="AA547" i="21"/>
  <c r="AA548" i="21"/>
  <c r="AA549" i="21"/>
  <c r="AA550" i="21"/>
  <c r="AA551" i="21"/>
  <c r="AA552" i="21"/>
  <c r="AA553" i="21"/>
  <c r="AA554" i="21"/>
  <c r="AA555" i="21"/>
  <c r="AA556" i="21"/>
  <c r="AA557" i="21"/>
  <c r="AA558" i="21"/>
  <c r="AA559" i="21"/>
  <c r="AA560" i="21"/>
  <c r="AA561" i="21"/>
  <c r="AA562" i="21"/>
  <c r="AA563" i="21"/>
  <c r="AA564" i="21"/>
  <c r="AA565" i="21"/>
  <c r="AA566" i="21"/>
  <c r="AA567" i="21"/>
  <c r="AA568" i="21"/>
  <c r="AA569" i="21"/>
  <c r="AA570" i="21"/>
  <c r="AA571" i="21"/>
  <c r="AA572" i="21"/>
  <c r="AA573" i="21"/>
  <c r="AA574" i="21"/>
  <c r="AA575" i="21"/>
  <c r="AA576" i="21"/>
  <c r="AA577" i="21"/>
  <c r="AA578" i="21"/>
  <c r="AA579" i="21"/>
  <c r="AA580" i="21"/>
  <c r="AA581" i="21"/>
  <c r="AA582" i="21"/>
  <c r="AA583" i="21"/>
  <c r="AA584" i="21"/>
  <c r="AA585" i="21"/>
  <c r="AA586" i="21"/>
  <c r="AA587" i="21"/>
  <c r="AA588" i="21"/>
  <c r="AA589" i="21"/>
  <c r="AA590" i="21"/>
  <c r="AA591" i="21"/>
  <c r="AA592" i="21"/>
  <c r="AA593" i="21"/>
  <c r="AA594" i="21"/>
  <c r="AA595" i="21"/>
  <c r="AA596" i="21"/>
  <c r="AA597" i="21"/>
  <c r="AA598" i="21"/>
  <c r="AA599" i="21"/>
  <c r="AA600" i="21"/>
  <c r="AA601" i="21"/>
  <c r="AA602" i="21"/>
  <c r="AA603" i="21"/>
  <c r="AA604" i="21"/>
  <c r="AA605" i="21"/>
  <c r="AA606" i="21"/>
  <c r="AA607" i="21"/>
  <c r="AA608" i="21"/>
  <c r="AA609" i="21"/>
  <c r="AA610" i="21"/>
  <c r="AA611" i="21"/>
  <c r="AA612" i="21"/>
  <c r="AA613" i="21"/>
  <c r="AA614" i="21"/>
  <c r="AA615" i="21"/>
  <c r="AA616" i="21"/>
  <c r="AA617" i="21"/>
  <c r="AA618" i="21"/>
  <c r="AA619" i="21"/>
  <c r="AA620" i="21"/>
  <c r="AA621" i="21"/>
  <c r="AA622" i="21"/>
  <c r="AA623" i="21"/>
  <c r="AA624" i="21"/>
  <c r="AA625" i="21"/>
  <c r="AA626" i="21"/>
  <c r="AA627" i="21"/>
  <c r="AA628" i="21"/>
  <c r="AA629" i="21"/>
  <c r="AA630" i="21"/>
  <c r="AA631" i="21"/>
  <c r="AA632" i="21"/>
  <c r="AA633" i="21"/>
  <c r="AA634" i="21"/>
  <c r="AA635" i="21"/>
  <c r="AA636" i="21"/>
  <c r="AA637" i="21"/>
  <c r="AA638" i="21"/>
  <c r="AA639" i="21"/>
  <c r="AA640" i="21"/>
  <c r="AA641" i="21"/>
  <c r="AA642" i="21"/>
  <c r="AA643" i="21"/>
  <c r="AA644" i="21"/>
  <c r="AA645" i="21"/>
  <c r="AA646" i="21"/>
  <c r="AA647" i="21"/>
  <c r="AA648" i="21"/>
  <c r="AA649" i="21"/>
  <c r="AA650" i="21"/>
  <c r="AA651" i="21"/>
  <c r="AA652" i="21"/>
  <c r="AA653" i="21"/>
  <c r="AA654" i="21"/>
  <c r="AA655" i="21"/>
  <c r="AA656" i="21"/>
  <c r="AA657" i="21"/>
  <c r="AA658" i="21"/>
  <c r="AA659" i="21"/>
  <c r="AA660" i="21"/>
  <c r="AA661" i="21"/>
  <c r="AA662" i="21"/>
  <c r="AA663" i="21"/>
  <c r="AA664" i="21"/>
  <c r="AA665" i="21"/>
  <c r="AA666" i="21"/>
  <c r="AA667" i="21"/>
  <c r="AA668" i="21"/>
  <c r="AA669" i="21"/>
  <c r="AA670" i="21"/>
  <c r="AA671" i="21"/>
  <c r="AA672" i="21"/>
  <c r="AA673" i="21"/>
  <c r="AA674" i="21"/>
  <c r="AA675" i="21"/>
  <c r="AA676" i="21"/>
  <c r="AA677" i="21"/>
  <c r="AA678" i="21"/>
  <c r="AA679" i="21"/>
  <c r="AA680" i="21"/>
  <c r="AA681" i="21"/>
  <c r="AA682" i="21"/>
  <c r="AA683" i="21"/>
  <c r="AA684" i="21"/>
  <c r="AA685" i="21"/>
  <c r="AA686" i="21"/>
  <c r="AA687" i="21"/>
  <c r="AA688" i="21"/>
  <c r="AA689" i="21"/>
  <c r="AA690" i="21"/>
  <c r="AA691" i="21"/>
  <c r="AA692" i="21"/>
  <c r="AA693" i="21"/>
  <c r="AA694" i="21"/>
  <c r="AA695" i="21"/>
  <c r="AA696" i="21"/>
  <c r="AA697" i="21"/>
  <c r="AA698" i="21"/>
  <c r="AA699" i="21"/>
  <c r="AA700" i="21"/>
  <c r="AA701" i="21"/>
  <c r="AA702" i="21"/>
  <c r="AA703" i="21"/>
  <c r="AA704" i="21"/>
  <c r="AA705" i="21"/>
  <c r="AA706" i="21"/>
  <c r="AA707" i="21"/>
  <c r="AA708" i="21"/>
  <c r="AA709" i="21"/>
  <c r="AA710" i="21"/>
  <c r="AA711" i="21"/>
  <c r="AA712" i="21"/>
  <c r="AA713" i="21"/>
  <c r="AA714" i="21"/>
  <c r="AA715" i="21"/>
  <c r="AA716" i="21"/>
  <c r="AA717" i="21"/>
  <c r="AA718" i="21"/>
  <c r="AA719" i="21"/>
  <c r="AA720" i="21"/>
  <c r="AA721" i="21"/>
  <c r="AA722" i="21"/>
  <c r="AA723" i="21"/>
  <c r="AA724" i="21"/>
  <c r="AA725" i="21"/>
  <c r="AA726" i="21"/>
  <c r="AA727" i="21"/>
  <c r="AA728" i="21"/>
  <c r="AA729" i="21"/>
  <c r="AA730" i="21"/>
  <c r="AA731" i="21"/>
  <c r="AA732" i="21"/>
  <c r="AA733" i="21"/>
  <c r="AA734" i="21"/>
  <c r="AA735" i="21"/>
  <c r="AA736" i="21"/>
  <c r="AA737" i="21"/>
  <c r="AA738" i="21"/>
  <c r="AA739" i="21"/>
  <c r="AA740" i="21"/>
  <c r="AA741" i="21"/>
  <c r="AA742" i="21"/>
  <c r="AA743" i="21"/>
  <c r="AA744" i="21"/>
  <c r="AA745" i="21"/>
  <c r="AA746" i="21"/>
  <c r="AA747" i="21"/>
  <c r="AA748" i="21"/>
  <c r="AA749" i="21"/>
  <c r="AA750" i="21"/>
  <c r="AA751" i="21"/>
  <c r="AA752" i="21"/>
  <c r="AA753" i="21"/>
  <c r="AA754" i="21"/>
  <c r="AA755" i="21"/>
  <c r="AA756" i="21"/>
  <c r="AA757" i="21"/>
  <c r="AA758" i="21"/>
  <c r="AA759" i="21"/>
  <c r="AA760" i="21"/>
  <c r="AA761" i="21"/>
  <c r="AA762" i="21"/>
  <c r="AA763" i="21"/>
  <c r="AA764" i="21"/>
  <c r="AA765" i="21"/>
  <c r="AA766" i="21"/>
  <c r="AA767" i="21"/>
  <c r="AA768" i="21"/>
  <c r="AA769" i="21"/>
  <c r="AA770" i="21"/>
  <c r="AA771" i="21"/>
  <c r="AA772" i="21"/>
  <c r="AA773" i="21"/>
  <c r="AA774" i="21"/>
  <c r="AA775" i="21"/>
  <c r="AA776" i="21"/>
  <c r="AA777" i="21"/>
  <c r="AA778" i="21"/>
  <c r="AA779" i="21"/>
  <c r="AA780" i="21"/>
  <c r="AA781" i="21"/>
  <c r="AA782" i="21"/>
  <c r="AA783" i="21"/>
  <c r="AA784" i="21"/>
  <c r="AA785" i="21"/>
  <c r="AA786" i="21"/>
  <c r="AA787" i="21"/>
  <c r="AA788" i="21"/>
  <c r="AA789" i="21"/>
  <c r="AA790" i="21"/>
  <c r="AA791" i="21"/>
  <c r="AA792" i="21"/>
  <c r="AA793" i="21"/>
  <c r="AA794" i="21"/>
  <c r="AA795" i="21"/>
  <c r="AA796" i="21"/>
  <c r="AA797" i="21"/>
  <c r="AA798" i="21"/>
  <c r="AA799" i="21"/>
  <c r="AA800" i="21"/>
  <c r="AA801" i="21"/>
  <c r="AA802" i="21"/>
  <c r="AA803" i="21"/>
  <c r="AA804" i="21"/>
  <c r="AA805" i="21"/>
  <c r="AA806" i="21"/>
  <c r="AA807" i="21"/>
  <c r="AA808" i="21"/>
  <c r="AA809" i="21"/>
  <c r="AA810" i="21"/>
  <c r="AA811" i="21"/>
  <c r="AA812" i="21"/>
  <c r="AA813" i="21"/>
  <c r="AA814" i="21"/>
  <c r="AA815" i="21"/>
  <c r="AA816" i="21"/>
  <c r="AA817" i="21"/>
  <c r="AA818" i="21"/>
  <c r="AA819" i="21"/>
  <c r="AA820" i="21"/>
  <c r="AA821" i="21"/>
  <c r="AA822" i="21"/>
  <c r="AA823" i="21"/>
  <c r="AA824" i="21"/>
  <c r="AA825" i="21"/>
  <c r="AA826" i="21"/>
  <c r="AA827" i="21"/>
  <c r="AA828" i="21"/>
  <c r="AA829" i="21"/>
  <c r="AA830" i="21"/>
  <c r="AA831" i="21"/>
  <c r="AA832" i="21"/>
  <c r="AA833" i="21"/>
  <c r="AA834" i="21"/>
  <c r="AA835" i="21"/>
  <c r="AA836" i="21"/>
  <c r="AA837" i="21"/>
  <c r="AA838" i="21"/>
  <c r="AA839" i="21"/>
  <c r="AA840" i="21"/>
  <c r="AA841" i="21"/>
  <c r="AA842" i="21"/>
  <c r="AA843" i="21"/>
  <c r="AA844" i="21"/>
  <c r="AA845" i="21"/>
  <c r="AA846" i="21"/>
  <c r="AA847" i="21"/>
  <c r="AA848" i="21"/>
  <c r="AA849" i="21"/>
  <c r="AA850" i="21"/>
  <c r="AA851" i="21"/>
  <c r="AA852" i="21"/>
  <c r="AA853" i="21"/>
  <c r="AA854" i="21"/>
  <c r="AA855" i="21"/>
  <c r="AA856" i="21"/>
  <c r="AA857" i="21"/>
  <c r="AA858" i="21"/>
  <c r="AA859" i="21"/>
  <c r="AA860" i="21"/>
  <c r="AA861" i="21"/>
  <c r="AA862" i="21"/>
  <c r="AA863" i="21"/>
  <c r="AA864" i="21"/>
  <c r="AA865" i="21"/>
  <c r="AA866" i="21"/>
  <c r="AA867" i="21"/>
  <c r="AA868" i="21"/>
  <c r="AA869" i="21"/>
  <c r="AA870" i="21"/>
  <c r="AA871" i="21"/>
  <c r="AA872" i="21"/>
  <c r="AA873" i="21"/>
  <c r="AA874" i="21"/>
  <c r="AA875" i="21"/>
  <c r="AA876" i="21"/>
  <c r="AA877" i="21"/>
  <c r="AA878" i="21"/>
  <c r="AA879" i="21"/>
  <c r="AA880" i="21"/>
  <c r="AA881" i="21"/>
  <c r="AA882" i="21"/>
  <c r="AA883" i="21"/>
  <c r="AA884" i="21"/>
  <c r="AA885" i="21"/>
  <c r="AA886" i="21"/>
  <c r="AA887" i="21"/>
  <c r="AA888" i="21"/>
  <c r="AA889" i="21"/>
  <c r="AA890" i="21"/>
  <c r="AA891" i="21"/>
  <c r="AA892" i="21"/>
  <c r="AA893" i="21"/>
  <c r="AA894" i="21"/>
  <c r="AA895" i="21"/>
  <c r="AA896" i="21"/>
  <c r="AA897" i="21"/>
  <c r="AA898" i="21"/>
  <c r="AA899" i="21"/>
  <c r="AA900" i="21"/>
  <c r="AA901" i="21"/>
  <c r="AA902" i="21"/>
  <c r="AA903" i="21"/>
  <c r="AA904" i="21"/>
  <c r="AA905" i="21"/>
  <c r="AA906" i="21"/>
  <c r="AA907" i="21"/>
  <c r="AA908" i="21"/>
  <c r="AA909" i="21"/>
  <c r="AA910" i="21"/>
  <c r="AA911" i="21"/>
  <c r="AA912" i="21"/>
  <c r="AA913" i="21"/>
  <c r="AA914" i="21"/>
  <c r="AA915" i="21"/>
  <c r="AA916" i="21"/>
  <c r="AA917" i="21"/>
  <c r="AA918" i="21"/>
  <c r="AA919" i="21"/>
  <c r="AA920" i="21"/>
  <c r="AA921" i="21"/>
  <c r="AA922" i="21"/>
  <c r="AA923" i="21"/>
  <c r="AA924" i="21"/>
  <c r="AA925" i="21"/>
  <c r="AA926" i="21"/>
  <c r="AA927" i="21"/>
  <c r="AA928" i="21"/>
  <c r="AA929" i="21"/>
  <c r="AA930" i="21"/>
  <c r="AA931" i="21"/>
  <c r="AA932" i="21"/>
  <c r="AA933" i="21"/>
  <c r="AA934" i="21"/>
  <c r="AA935" i="21"/>
  <c r="AA936" i="21"/>
  <c r="AA937" i="21"/>
  <c r="AA938" i="21"/>
  <c r="AA939" i="21"/>
  <c r="AA940" i="21"/>
  <c r="AA941" i="21"/>
  <c r="AA942" i="21"/>
  <c r="AA943" i="21"/>
  <c r="AA944" i="21"/>
  <c r="AA945" i="21"/>
  <c r="AA946" i="21"/>
  <c r="AA947" i="21"/>
  <c r="AA948" i="21"/>
  <c r="AA949" i="21"/>
  <c r="AA950" i="21"/>
  <c r="AA951" i="21"/>
  <c r="AA952" i="21"/>
  <c r="AA953" i="21"/>
  <c r="AA954" i="21"/>
  <c r="AA955" i="21"/>
  <c r="AA956" i="21"/>
  <c r="AA957" i="21"/>
  <c r="AA958" i="21"/>
  <c r="AA959" i="21"/>
  <c r="AA960" i="21"/>
  <c r="AA961" i="21"/>
  <c r="AA962" i="21"/>
  <c r="AA963" i="21"/>
  <c r="AA964" i="21"/>
  <c r="AA965" i="21"/>
  <c r="AA966" i="21"/>
  <c r="AA967" i="21"/>
  <c r="AA968" i="21"/>
  <c r="AA969" i="21"/>
  <c r="AA970" i="21"/>
  <c r="AA971" i="21"/>
  <c r="AA972" i="21"/>
  <c r="AA973" i="21"/>
  <c r="AA974" i="21"/>
  <c r="AA975" i="21"/>
  <c r="AA976" i="21"/>
  <c r="AA977" i="21"/>
  <c r="AA978" i="21"/>
  <c r="AA979" i="21"/>
  <c r="AA980" i="21"/>
  <c r="AA981" i="21"/>
  <c r="AA982" i="21"/>
  <c r="AA983" i="21"/>
  <c r="AA984" i="21"/>
  <c r="AA985" i="21"/>
  <c r="AA986" i="21"/>
  <c r="Z2" i="21"/>
  <c r="Z3" i="21"/>
  <c r="Z4" i="21"/>
  <c r="Z5" i="21"/>
  <c r="Z6" i="21"/>
  <c r="Z7" i="21"/>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104" i="21"/>
  <c r="Z105" i="21"/>
  <c r="Z106" i="21"/>
  <c r="Z107" i="21"/>
  <c r="Z108" i="21"/>
  <c r="Z109" i="21"/>
  <c r="Z110" i="21"/>
  <c r="Z111" i="21"/>
  <c r="Z112" i="21"/>
  <c r="Z113" i="21"/>
  <c r="Z114" i="21"/>
  <c r="Z115" i="21"/>
  <c r="Z116" i="21"/>
  <c r="Z117" i="21"/>
  <c r="Z118" i="21"/>
  <c r="Z119" i="21"/>
  <c r="Z120" i="21"/>
  <c r="Z121" i="21"/>
  <c r="Z122" i="21"/>
  <c r="Z123" i="21"/>
  <c r="Z124" i="21"/>
  <c r="Z125" i="21"/>
  <c r="Z126" i="21"/>
  <c r="Z127" i="21"/>
  <c r="Z128" i="21"/>
  <c r="Z129" i="21"/>
  <c r="Z130" i="21"/>
  <c r="Z131" i="21"/>
  <c r="Z132" i="21"/>
  <c r="Z133" i="21"/>
  <c r="Z134" i="21"/>
  <c r="Z135" i="21"/>
  <c r="Z136" i="21"/>
  <c r="Z137" i="21"/>
  <c r="Z138" i="21"/>
  <c r="Z139" i="21"/>
  <c r="Z140" i="21"/>
  <c r="Z141" i="21"/>
  <c r="Z142" i="21"/>
  <c r="Z143" i="21"/>
  <c r="Z144" i="21"/>
  <c r="Z145" i="21"/>
  <c r="Z146" i="21"/>
  <c r="Z147" i="21"/>
  <c r="Z148" i="21"/>
  <c r="Z149" i="21"/>
  <c r="Z150" i="21"/>
  <c r="Z151" i="21"/>
  <c r="Z152" i="21"/>
  <c r="Z153" i="21"/>
  <c r="Z154" i="21"/>
  <c r="Z155" i="21"/>
  <c r="Z156" i="21"/>
  <c r="Z157" i="21"/>
  <c r="Z158" i="21"/>
  <c r="Z159" i="21"/>
  <c r="Z160" i="21"/>
  <c r="Z161" i="21"/>
  <c r="Z162" i="21"/>
  <c r="Z163" i="21"/>
  <c r="Z164" i="21"/>
  <c r="Z165" i="21"/>
  <c r="Z166" i="21"/>
  <c r="Z167" i="21"/>
  <c r="Z168" i="21"/>
  <c r="Z169" i="21"/>
  <c r="Z170" i="21"/>
  <c r="Z171" i="21"/>
  <c r="Z172" i="21"/>
  <c r="Z173" i="21"/>
  <c r="Z174" i="21"/>
  <c r="Z175" i="21"/>
  <c r="Z176" i="21"/>
  <c r="Z177" i="21"/>
  <c r="Z178" i="21"/>
  <c r="Z179" i="21"/>
  <c r="Z180" i="21"/>
  <c r="Z181" i="21"/>
  <c r="Z182" i="21"/>
  <c r="Z183" i="21"/>
  <c r="Z184" i="21"/>
  <c r="Z185" i="21"/>
  <c r="Z186" i="21"/>
  <c r="Z187" i="21"/>
  <c r="Z188" i="21"/>
  <c r="Z189" i="21"/>
  <c r="Z190" i="21"/>
  <c r="Z191" i="21"/>
  <c r="Z192" i="21"/>
  <c r="Z193" i="21"/>
  <c r="Z194" i="21"/>
  <c r="Z195" i="21"/>
  <c r="Z196" i="21"/>
  <c r="Z197" i="21"/>
  <c r="Z198" i="21"/>
  <c r="Z199" i="21"/>
  <c r="Z200" i="21"/>
  <c r="Z201" i="21"/>
  <c r="Z202" i="21"/>
  <c r="Z203" i="21"/>
  <c r="Z204" i="21"/>
  <c r="Z205" i="21"/>
  <c r="Z206" i="21"/>
  <c r="Z207" i="21"/>
  <c r="Z208" i="21"/>
  <c r="Z209" i="21"/>
  <c r="Z210" i="21"/>
  <c r="Z211" i="21"/>
  <c r="Z212" i="21"/>
  <c r="Z213" i="21"/>
  <c r="Z214" i="21"/>
  <c r="Z215" i="21"/>
  <c r="Z216" i="21"/>
  <c r="Z217" i="21"/>
  <c r="Z218" i="21"/>
  <c r="Z219" i="21"/>
  <c r="Z220" i="21"/>
  <c r="Z221" i="21"/>
  <c r="Z222" i="21"/>
  <c r="Z223" i="21"/>
  <c r="Z224" i="21"/>
  <c r="Z225" i="21"/>
  <c r="Z226" i="21"/>
  <c r="Z227" i="21"/>
  <c r="Z228" i="21"/>
  <c r="Z229" i="21"/>
  <c r="Z230" i="21"/>
  <c r="Z231" i="21"/>
  <c r="Z232" i="21"/>
  <c r="Z233" i="21"/>
  <c r="Z234" i="21"/>
  <c r="Z235" i="21"/>
  <c r="Z236" i="21"/>
  <c r="Z237" i="21"/>
  <c r="Z238" i="21"/>
  <c r="Z239" i="21"/>
  <c r="Z240" i="21"/>
  <c r="Z241" i="21"/>
  <c r="Z242" i="21"/>
  <c r="Z243" i="21"/>
  <c r="Z244" i="21"/>
  <c r="Z245" i="21"/>
  <c r="Z246" i="21"/>
  <c r="Z247" i="21"/>
  <c r="Z248" i="21"/>
  <c r="Z249" i="21"/>
  <c r="Z250" i="21"/>
  <c r="Z251" i="21"/>
  <c r="Z252" i="21"/>
  <c r="Z253" i="21"/>
  <c r="Z254" i="21"/>
  <c r="Z255" i="21"/>
  <c r="Z256" i="21"/>
  <c r="Z257" i="21"/>
  <c r="Z258" i="21"/>
  <c r="Z259" i="21"/>
  <c r="Z260" i="21"/>
  <c r="Z261" i="21"/>
  <c r="Z262" i="21"/>
  <c r="Z263" i="21"/>
  <c r="Z264" i="21"/>
  <c r="Z265" i="21"/>
  <c r="Z266" i="21"/>
  <c r="Z267" i="21"/>
  <c r="Z268" i="21"/>
  <c r="Z269" i="21"/>
  <c r="Z270" i="21"/>
  <c r="Z271" i="21"/>
  <c r="Z272" i="21"/>
  <c r="Z273" i="21"/>
  <c r="Z274" i="21"/>
  <c r="Z275" i="21"/>
  <c r="Z276" i="21"/>
  <c r="Z277" i="21"/>
  <c r="Z278" i="21"/>
  <c r="Z279" i="21"/>
  <c r="Z280" i="21"/>
  <c r="Z281" i="21"/>
  <c r="Z282" i="21"/>
  <c r="Z283" i="21"/>
  <c r="Z284" i="21"/>
  <c r="Z285" i="21"/>
  <c r="Z286" i="21"/>
  <c r="Z287" i="21"/>
  <c r="Z288" i="21"/>
  <c r="Z289" i="21"/>
  <c r="Z290" i="21"/>
  <c r="Z291" i="21"/>
  <c r="Z292" i="21"/>
  <c r="Z293" i="21"/>
  <c r="Z294" i="21"/>
  <c r="Z295" i="21"/>
  <c r="Z296" i="21"/>
  <c r="Z297" i="21"/>
  <c r="Z298" i="21"/>
  <c r="Z299" i="21"/>
  <c r="Z300" i="21"/>
  <c r="Z301" i="21"/>
  <c r="Z302" i="21"/>
  <c r="Z303" i="21"/>
  <c r="Z304" i="21"/>
  <c r="Z305" i="21"/>
  <c r="Z306" i="21"/>
  <c r="Z307" i="21"/>
  <c r="Z308" i="21"/>
  <c r="Z309" i="21"/>
  <c r="Z310" i="21"/>
  <c r="Z311" i="21"/>
  <c r="Z312" i="21"/>
  <c r="Z313" i="21"/>
  <c r="Z314" i="21"/>
  <c r="Z315" i="21"/>
  <c r="Z316" i="21"/>
  <c r="Z317" i="21"/>
  <c r="Z318" i="21"/>
  <c r="Z319" i="21"/>
  <c r="Z320" i="21"/>
  <c r="Z321" i="21"/>
  <c r="Z322" i="21"/>
  <c r="Z323" i="21"/>
  <c r="Z324" i="21"/>
  <c r="Z325" i="21"/>
  <c r="Z326" i="21"/>
  <c r="Z327" i="21"/>
  <c r="Z328" i="21"/>
  <c r="Z329" i="21"/>
  <c r="Z330" i="21"/>
  <c r="Z331" i="21"/>
  <c r="Z332" i="21"/>
  <c r="Z333" i="21"/>
  <c r="Z334" i="21"/>
  <c r="Z335" i="21"/>
  <c r="Z336" i="21"/>
  <c r="Z337" i="21"/>
  <c r="Z338" i="21"/>
  <c r="Z339" i="21"/>
  <c r="Z340" i="21"/>
  <c r="Z341" i="21"/>
  <c r="Z342" i="21"/>
  <c r="Z343" i="21"/>
  <c r="Z344" i="21"/>
  <c r="Z345" i="21"/>
  <c r="Z346" i="21"/>
  <c r="Z347" i="21"/>
  <c r="Z348" i="21"/>
  <c r="Z349" i="21"/>
  <c r="Z350" i="21"/>
  <c r="Z351" i="21"/>
  <c r="Z352" i="21"/>
  <c r="Z353" i="21"/>
  <c r="Z354" i="21"/>
  <c r="Z355" i="21"/>
  <c r="Z356" i="21"/>
  <c r="Z357" i="21"/>
  <c r="Z358" i="21"/>
  <c r="Z359" i="21"/>
  <c r="Z360" i="21"/>
  <c r="Z361" i="21"/>
  <c r="Z362" i="21"/>
  <c r="Z363" i="21"/>
  <c r="Z364" i="21"/>
  <c r="Z365" i="21"/>
  <c r="Z366" i="21"/>
  <c r="Z367" i="21"/>
  <c r="Z368" i="21"/>
  <c r="Z369" i="21"/>
  <c r="Z370" i="21"/>
  <c r="Z371" i="21"/>
  <c r="Z372" i="21"/>
  <c r="Z373" i="21"/>
  <c r="Z374" i="21"/>
  <c r="Z375" i="21"/>
  <c r="Z376" i="21"/>
  <c r="Z377" i="21"/>
  <c r="Z378" i="21"/>
  <c r="Z379" i="21"/>
  <c r="Z380" i="21"/>
  <c r="Z381" i="21"/>
  <c r="Z382" i="21"/>
  <c r="Z383" i="21"/>
  <c r="Z384" i="21"/>
  <c r="Z385" i="21"/>
  <c r="Z386" i="21"/>
  <c r="Z387" i="21"/>
  <c r="Z388" i="21"/>
  <c r="Z389" i="21"/>
  <c r="Z390" i="21"/>
  <c r="Z391" i="21"/>
  <c r="Z392" i="21"/>
  <c r="Z393" i="21"/>
  <c r="Z394" i="21"/>
  <c r="Z395" i="21"/>
  <c r="Z396" i="21"/>
  <c r="Z397" i="21"/>
  <c r="Z398" i="21"/>
  <c r="Z399" i="21"/>
  <c r="Z400" i="21"/>
  <c r="Z401" i="21"/>
  <c r="Z402" i="21"/>
  <c r="Z403" i="21"/>
  <c r="Z404" i="21"/>
  <c r="Z405" i="21"/>
  <c r="Z406" i="21"/>
  <c r="Z407" i="21"/>
  <c r="Z408" i="21"/>
  <c r="Z409" i="21"/>
  <c r="Z410" i="21"/>
  <c r="Z411" i="21"/>
  <c r="Z412" i="21"/>
  <c r="Z413" i="21"/>
  <c r="Z414" i="21"/>
  <c r="Z415" i="21"/>
  <c r="Z416" i="21"/>
  <c r="Z417" i="21"/>
  <c r="Z418" i="21"/>
  <c r="Z419" i="21"/>
  <c r="Z420" i="21"/>
  <c r="Z421" i="21"/>
  <c r="Z422" i="21"/>
  <c r="Z423" i="21"/>
  <c r="Z424" i="21"/>
  <c r="Z425" i="21"/>
  <c r="Z426" i="21"/>
  <c r="Z427" i="21"/>
  <c r="Z428" i="21"/>
  <c r="Z429" i="21"/>
  <c r="Z430" i="21"/>
  <c r="Z431" i="21"/>
  <c r="Z432" i="21"/>
  <c r="Z433" i="21"/>
  <c r="Z434" i="21"/>
  <c r="Z435" i="21"/>
  <c r="Z436" i="21"/>
  <c r="Z437" i="21"/>
  <c r="Z438" i="21"/>
  <c r="Z439" i="21"/>
  <c r="Z440" i="21"/>
  <c r="Z441" i="21"/>
  <c r="Z442" i="21"/>
  <c r="Z443" i="21"/>
  <c r="Z444" i="21"/>
  <c r="Z445" i="21"/>
  <c r="Z446" i="21"/>
  <c r="Z447" i="21"/>
  <c r="Z448" i="21"/>
  <c r="Z449" i="21"/>
  <c r="Z450" i="21"/>
  <c r="Z451" i="21"/>
  <c r="Z452" i="21"/>
  <c r="Z453" i="21"/>
  <c r="Z454" i="21"/>
  <c r="Z455" i="21"/>
  <c r="Z456" i="21"/>
  <c r="Z457" i="21"/>
  <c r="Z458" i="21"/>
  <c r="Z459" i="21"/>
  <c r="Z460" i="21"/>
  <c r="Z461" i="21"/>
  <c r="Z462" i="21"/>
  <c r="Z463" i="21"/>
  <c r="Z464" i="21"/>
  <c r="Z465" i="21"/>
  <c r="Z466" i="21"/>
  <c r="Z467" i="21"/>
  <c r="Z468" i="21"/>
  <c r="Z469" i="21"/>
  <c r="Z470" i="21"/>
  <c r="Z471" i="21"/>
  <c r="Z472" i="21"/>
  <c r="Z473" i="21"/>
  <c r="Z474" i="21"/>
  <c r="Z475" i="21"/>
  <c r="Z476" i="21"/>
  <c r="Z477" i="21"/>
  <c r="Z478" i="21"/>
  <c r="Z479" i="21"/>
  <c r="Z480" i="21"/>
  <c r="Z481" i="21"/>
  <c r="Z482" i="21"/>
  <c r="Z483" i="21"/>
  <c r="Z484" i="21"/>
  <c r="Z485" i="21"/>
  <c r="Z486" i="21"/>
  <c r="Z487" i="21"/>
  <c r="Z488" i="21"/>
  <c r="Z489" i="21"/>
  <c r="Z490" i="21"/>
  <c r="Z491" i="21"/>
  <c r="Z492" i="21"/>
  <c r="Z493" i="21"/>
  <c r="Z494" i="21"/>
  <c r="Z495" i="21"/>
  <c r="Z496" i="21"/>
  <c r="Z497" i="21"/>
  <c r="Z498" i="21"/>
  <c r="Z499" i="21"/>
  <c r="Z500" i="21"/>
  <c r="Z501" i="21"/>
  <c r="Z502" i="21"/>
  <c r="Z503" i="21"/>
  <c r="Z504" i="21"/>
  <c r="Z505" i="21"/>
  <c r="Z506" i="21"/>
  <c r="Z507" i="21"/>
  <c r="Z508" i="21"/>
  <c r="Z509" i="21"/>
  <c r="Z510" i="21"/>
  <c r="Z511" i="21"/>
  <c r="Z512" i="21"/>
  <c r="Z513" i="21"/>
  <c r="Z514" i="21"/>
  <c r="Z515" i="21"/>
  <c r="Z516" i="21"/>
  <c r="Z517" i="21"/>
  <c r="Z518" i="21"/>
  <c r="Z519" i="21"/>
  <c r="Z520" i="21"/>
  <c r="Z521" i="21"/>
  <c r="Z522" i="21"/>
  <c r="Z523" i="21"/>
  <c r="Z524" i="21"/>
  <c r="Z525" i="21"/>
  <c r="Z526" i="21"/>
  <c r="Z527" i="21"/>
  <c r="Z528" i="21"/>
  <c r="Z529" i="21"/>
  <c r="Z530" i="21"/>
  <c r="Z531" i="21"/>
  <c r="Z532" i="21"/>
  <c r="Z533" i="21"/>
  <c r="Z534" i="21"/>
  <c r="Z535" i="21"/>
  <c r="Z536" i="21"/>
  <c r="Z537" i="21"/>
  <c r="Z538" i="21"/>
  <c r="Z539" i="21"/>
  <c r="Z540" i="21"/>
  <c r="Z541" i="21"/>
  <c r="Z542" i="21"/>
  <c r="Z543" i="21"/>
  <c r="Z544" i="21"/>
  <c r="Z545" i="21"/>
  <c r="Z546" i="21"/>
  <c r="Z547" i="21"/>
  <c r="Z548" i="21"/>
  <c r="Z549" i="21"/>
  <c r="Z550" i="21"/>
  <c r="Z551" i="21"/>
  <c r="Z552" i="21"/>
  <c r="Z553" i="21"/>
  <c r="Z554" i="21"/>
  <c r="Z555" i="21"/>
  <c r="Z556" i="21"/>
  <c r="Z557" i="21"/>
  <c r="Z558" i="21"/>
  <c r="Z559" i="21"/>
  <c r="Z560" i="21"/>
  <c r="Z561" i="21"/>
  <c r="Z562" i="21"/>
  <c r="Z563" i="21"/>
  <c r="Z564" i="21"/>
  <c r="Z565" i="21"/>
  <c r="Z566" i="21"/>
  <c r="Z567" i="21"/>
  <c r="Z568" i="21"/>
  <c r="Z569" i="21"/>
  <c r="Z570" i="21"/>
  <c r="Z571" i="21"/>
  <c r="Z572" i="21"/>
  <c r="Z573" i="21"/>
  <c r="Z574" i="21"/>
  <c r="Z575" i="21"/>
  <c r="Z576" i="21"/>
  <c r="Z577" i="21"/>
  <c r="Z578" i="21"/>
  <c r="Z579" i="21"/>
  <c r="Z580" i="21"/>
  <c r="Z581" i="21"/>
  <c r="Z582" i="21"/>
  <c r="Z583" i="21"/>
  <c r="Z584" i="21"/>
  <c r="Z585" i="21"/>
  <c r="Z586" i="21"/>
  <c r="Z587" i="21"/>
  <c r="Z588" i="21"/>
  <c r="Z589" i="21"/>
  <c r="Z590" i="21"/>
  <c r="Z591" i="21"/>
  <c r="Z592" i="21"/>
  <c r="Z593" i="21"/>
  <c r="Z594" i="21"/>
  <c r="Z595" i="21"/>
  <c r="Z596" i="21"/>
  <c r="Z597" i="21"/>
  <c r="Z598" i="21"/>
  <c r="Z599" i="21"/>
  <c r="Z600" i="21"/>
  <c r="Z601" i="21"/>
  <c r="Z602" i="21"/>
  <c r="Z603" i="21"/>
  <c r="Z604" i="21"/>
  <c r="Z605" i="21"/>
  <c r="Z606" i="21"/>
  <c r="Z607" i="21"/>
  <c r="Z608" i="21"/>
  <c r="Z609" i="21"/>
  <c r="Z610" i="21"/>
  <c r="Z611" i="21"/>
  <c r="Z612" i="21"/>
  <c r="Z613" i="21"/>
  <c r="Z614" i="21"/>
  <c r="Z615" i="21"/>
  <c r="Z616" i="21"/>
  <c r="Z617" i="21"/>
  <c r="Z618" i="21"/>
  <c r="Z619" i="21"/>
  <c r="Z620" i="21"/>
  <c r="Z621" i="21"/>
  <c r="Z622" i="21"/>
  <c r="Z623" i="21"/>
  <c r="Z624" i="21"/>
  <c r="Z625" i="21"/>
  <c r="Z626" i="21"/>
  <c r="Z627" i="21"/>
  <c r="Z628" i="21"/>
  <c r="Z629" i="21"/>
  <c r="Z630" i="21"/>
  <c r="Z631" i="21"/>
  <c r="Z632" i="21"/>
  <c r="Z633" i="21"/>
  <c r="Z634" i="21"/>
  <c r="Z635" i="21"/>
  <c r="Z636" i="21"/>
  <c r="Z637" i="21"/>
  <c r="Z638" i="21"/>
  <c r="Z639" i="21"/>
  <c r="Z640" i="21"/>
  <c r="Z641" i="21"/>
  <c r="Z642" i="21"/>
  <c r="Z643" i="21"/>
  <c r="Z644" i="21"/>
  <c r="Z645" i="21"/>
  <c r="Z646" i="21"/>
  <c r="Z647" i="21"/>
  <c r="Z648" i="21"/>
  <c r="Z649" i="21"/>
  <c r="Z650" i="21"/>
  <c r="Z651" i="21"/>
  <c r="Z652" i="21"/>
  <c r="Z653" i="21"/>
  <c r="Z654" i="21"/>
  <c r="Z655" i="21"/>
  <c r="Z656" i="21"/>
  <c r="Z657" i="21"/>
  <c r="Z658" i="21"/>
  <c r="Z659" i="21"/>
  <c r="Z660" i="21"/>
  <c r="Z661" i="21"/>
  <c r="Z662" i="21"/>
  <c r="Z663" i="21"/>
  <c r="Z664" i="21"/>
  <c r="Z665" i="21"/>
  <c r="Z666" i="21"/>
  <c r="Z667" i="21"/>
  <c r="Z668" i="21"/>
  <c r="Z669" i="21"/>
  <c r="Z670" i="21"/>
  <c r="Z671" i="21"/>
  <c r="Z672" i="21"/>
  <c r="Z673" i="21"/>
  <c r="Z674" i="21"/>
  <c r="Z675" i="21"/>
  <c r="Z676" i="21"/>
  <c r="Z677" i="21"/>
  <c r="Z678" i="21"/>
  <c r="Z679" i="21"/>
  <c r="Z680" i="21"/>
  <c r="Z681" i="21"/>
  <c r="Z682" i="21"/>
  <c r="Z683" i="21"/>
  <c r="Z684" i="21"/>
  <c r="Z685" i="21"/>
  <c r="Z686" i="21"/>
  <c r="Z687" i="21"/>
  <c r="Z688" i="21"/>
  <c r="Z689" i="21"/>
  <c r="Z690" i="21"/>
  <c r="Z691" i="21"/>
  <c r="Z692" i="21"/>
  <c r="Z693" i="21"/>
  <c r="Z694" i="21"/>
  <c r="Z695" i="21"/>
  <c r="Z696" i="21"/>
  <c r="Z697" i="21"/>
  <c r="Z698" i="21"/>
  <c r="Z699" i="21"/>
  <c r="Z700" i="21"/>
  <c r="Z701" i="21"/>
  <c r="Z702" i="21"/>
  <c r="Z703" i="21"/>
  <c r="Z704" i="21"/>
  <c r="Z705" i="21"/>
  <c r="Z706" i="21"/>
  <c r="Z707" i="21"/>
  <c r="Z708" i="21"/>
  <c r="Z709" i="21"/>
  <c r="Z710" i="21"/>
  <c r="Z711" i="21"/>
  <c r="Z712" i="21"/>
  <c r="Z713" i="21"/>
  <c r="Z714" i="21"/>
  <c r="Z715" i="21"/>
  <c r="Z716" i="21"/>
  <c r="Z717" i="21"/>
  <c r="Z718" i="21"/>
  <c r="Z719" i="21"/>
  <c r="Z720" i="21"/>
  <c r="Z721" i="21"/>
  <c r="Z722" i="21"/>
  <c r="Z723" i="21"/>
  <c r="Z724" i="21"/>
  <c r="Z725" i="21"/>
  <c r="Z726" i="21"/>
  <c r="Z727" i="21"/>
  <c r="Z728" i="21"/>
  <c r="Z729" i="21"/>
  <c r="Z730" i="21"/>
  <c r="Z731" i="21"/>
  <c r="Z732" i="21"/>
  <c r="Z733" i="21"/>
  <c r="Z734" i="21"/>
  <c r="Z735" i="21"/>
  <c r="Z736" i="21"/>
  <c r="Z737" i="21"/>
  <c r="Z738" i="21"/>
  <c r="Z739" i="21"/>
  <c r="Z740" i="21"/>
  <c r="Z741" i="21"/>
  <c r="Z742" i="21"/>
  <c r="Z743" i="21"/>
  <c r="Z744" i="21"/>
  <c r="Z745" i="21"/>
  <c r="Z746" i="21"/>
  <c r="Z747" i="21"/>
  <c r="Z748" i="21"/>
  <c r="Z749" i="21"/>
  <c r="Z750" i="21"/>
  <c r="Z751" i="21"/>
  <c r="Z752" i="21"/>
  <c r="Z753" i="21"/>
  <c r="Z754" i="21"/>
  <c r="Z755" i="21"/>
  <c r="Z756" i="21"/>
  <c r="Z757" i="21"/>
  <c r="Z758" i="21"/>
  <c r="Z759" i="21"/>
  <c r="Z760" i="21"/>
  <c r="Z761" i="21"/>
  <c r="Z762" i="21"/>
  <c r="Z763" i="21"/>
  <c r="Z764" i="21"/>
  <c r="Z765" i="21"/>
  <c r="Z766" i="21"/>
  <c r="Z767" i="21"/>
  <c r="Z768" i="21"/>
  <c r="Z769" i="21"/>
  <c r="Z770" i="21"/>
  <c r="Z771" i="21"/>
  <c r="Z772" i="21"/>
  <c r="Z773" i="21"/>
  <c r="Z774" i="21"/>
  <c r="Z775" i="21"/>
  <c r="Z776" i="21"/>
  <c r="Z777" i="21"/>
  <c r="Z778" i="21"/>
  <c r="Z779" i="21"/>
  <c r="Z780" i="21"/>
  <c r="Z781" i="21"/>
  <c r="Z782" i="21"/>
  <c r="Z783" i="21"/>
  <c r="Z784" i="21"/>
  <c r="Z785" i="21"/>
  <c r="Z786" i="21"/>
  <c r="Z787" i="21"/>
  <c r="Z788" i="21"/>
  <c r="Z789" i="21"/>
  <c r="Z790" i="21"/>
  <c r="Z791" i="21"/>
  <c r="Z792" i="21"/>
  <c r="Z793" i="21"/>
  <c r="Z794" i="21"/>
  <c r="Z795" i="21"/>
  <c r="Z796" i="21"/>
  <c r="Z797" i="21"/>
  <c r="Z798" i="21"/>
  <c r="Z799" i="21"/>
  <c r="Z800" i="21"/>
  <c r="Z801" i="21"/>
  <c r="Z802" i="21"/>
  <c r="Z803" i="21"/>
  <c r="Z804" i="21"/>
  <c r="Z805" i="21"/>
  <c r="Z806" i="21"/>
  <c r="Z807" i="21"/>
  <c r="Z808" i="21"/>
  <c r="Z809" i="21"/>
  <c r="Z810" i="21"/>
  <c r="Z811" i="21"/>
  <c r="Z812" i="21"/>
  <c r="Z813" i="21"/>
  <c r="Z814" i="21"/>
  <c r="Z815" i="21"/>
  <c r="Z816" i="21"/>
  <c r="Z817" i="21"/>
  <c r="Z818" i="21"/>
  <c r="Z819" i="21"/>
  <c r="Z820" i="21"/>
  <c r="Z821" i="21"/>
  <c r="Z822" i="21"/>
  <c r="Z823" i="21"/>
  <c r="Z824" i="21"/>
  <c r="Z825" i="21"/>
  <c r="Z826" i="21"/>
  <c r="Z827" i="21"/>
  <c r="Z828" i="21"/>
  <c r="Z829" i="21"/>
  <c r="Z830" i="21"/>
  <c r="Z831" i="21"/>
  <c r="Z832" i="21"/>
  <c r="Z833" i="21"/>
  <c r="Z834" i="21"/>
  <c r="Z835" i="21"/>
  <c r="Z836" i="21"/>
  <c r="Z837" i="21"/>
  <c r="Z838" i="21"/>
  <c r="Z839" i="21"/>
  <c r="Z840" i="21"/>
  <c r="Z841" i="21"/>
  <c r="Z842" i="21"/>
  <c r="Z843" i="21"/>
  <c r="Z844" i="21"/>
  <c r="Z845" i="21"/>
  <c r="Z846" i="21"/>
  <c r="Z847" i="21"/>
  <c r="Z848" i="21"/>
  <c r="Z849" i="21"/>
  <c r="Z850" i="21"/>
  <c r="Z851" i="21"/>
  <c r="Z852" i="21"/>
  <c r="Z853" i="21"/>
  <c r="Z854" i="21"/>
  <c r="Z855" i="21"/>
  <c r="Z856" i="21"/>
  <c r="Z857" i="21"/>
  <c r="Z858" i="21"/>
  <c r="Z859" i="21"/>
  <c r="Z860" i="21"/>
  <c r="Z861" i="21"/>
  <c r="Z862" i="21"/>
  <c r="Z863" i="21"/>
  <c r="Z864" i="21"/>
  <c r="Z865" i="21"/>
  <c r="Z866" i="21"/>
  <c r="Z867" i="21"/>
  <c r="Z868" i="21"/>
  <c r="Z869" i="21"/>
  <c r="Z870" i="21"/>
  <c r="Z871" i="21"/>
  <c r="Z872" i="21"/>
  <c r="Z873" i="21"/>
  <c r="Z874" i="21"/>
  <c r="Z875" i="21"/>
  <c r="Z876" i="21"/>
  <c r="Z877" i="21"/>
  <c r="Z878" i="21"/>
  <c r="Z879" i="21"/>
  <c r="Z880" i="21"/>
  <c r="Z881" i="21"/>
  <c r="Z882" i="21"/>
  <c r="Z883" i="21"/>
  <c r="Z884" i="21"/>
  <c r="Z885" i="21"/>
  <c r="Z886" i="21"/>
  <c r="Z887" i="21"/>
  <c r="Z888" i="21"/>
  <c r="Z889" i="21"/>
  <c r="Z890" i="21"/>
  <c r="Z891" i="21"/>
  <c r="Z892" i="21"/>
  <c r="Z893" i="21"/>
  <c r="Z894" i="21"/>
  <c r="Z895" i="21"/>
  <c r="Z896" i="21"/>
  <c r="Z897" i="21"/>
  <c r="Z898" i="21"/>
  <c r="Z899" i="21"/>
  <c r="Z900" i="21"/>
  <c r="Z901" i="21"/>
  <c r="Z902" i="21"/>
  <c r="Z903" i="21"/>
  <c r="Z904" i="21"/>
  <c r="Z905" i="21"/>
  <c r="Z906" i="21"/>
  <c r="Z907" i="21"/>
  <c r="Z908" i="21"/>
  <c r="Z909" i="21"/>
  <c r="Z910" i="21"/>
  <c r="Z911" i="21"/>
  <c r="Z912" i="21"/>
  <c r="Z913" i="21"/>
  <c r="Z914" i="21"/>
  <c r="Z915" i="21"/>
  <c r="Z916" i="21"/>
  <c r="Z917" i="21"/>
  <c r="Z918" i="21"/>
  <c r="Z919" i="21"/>
  <c r="Z920" i="21"/>
  <c r="Z921" i="21"/>
  <c r="Z922" i="21"/>
  <c r="Z923" i="21"/>
  <c r="Z924" i="21"/>
  <c r="Z925" i="21"/>
  <c r="Z926" i="21"/>
  <c r="Z927" i="21"/>
  <c r="Z928" i="21"/>
  <c r="Z929" i="21"/>
  <c r="Z930" i="21"/>
  <c r="Z931" i="21"/>
  <c r="Z932" i="21"/>
  <c r="Z933" i="21"/>
  <c r="Z934" i="21"/>
  <c r="Z935" i="21"/>
  <c r="Z936" i="21"/>
  <c r="Z937" i="21"/>
  <c r="Z938" i="21"/>
  <c r="Z939" i="21"/>
  <c r="Z940" i="21"/>
  <c r="Z941" i="21"/>
  <c r="Z942" i="21"/>
  <c r="Z943" i="21"/>
  <c r="Z944" i="21"/>
  <c r="Z945" i="21"/>
  <c r="Z946" i="21"/>
  <c r="Z947" i="21"/>
  <c r="Z948" i="21"/>
  <c r="Z949" i="21"/>
  <c r="Z950" i="21"/>
  <c r="Z951" i="21"/>
  <c r="Z952" i="21"/>
  <c r="Z953" i="21"/>
  <c r="Z954" i="21"/>
  <c r="Z955" i="21"/>
  <c r="Z956" i="21"/>
  <c r="Z957" i="21"/>
  <c r="Z958" i="21"/>
  <c r="Z959" i="21"/>
  <c r="Z960" i="21"/>
  <c r="Z961" i="21"/>
  <c r="Z962" i="21"/>
  <c r="Z963" i="21"/>
  <c r="Z964" i="21"/>
  <c r="Z965" i="21"/>
  <c r="Z966" i="21"/>
  <c r="Z967" i="21"/>
  <c r="Z968" i="21"/>
  <c r="Z969" i="21"/>
  <c r="Z970" i="21"/>
  <c r="Z971" i="21"/>
  <c r="Z972" i="21"/>
  <c r="Z973" i="21"/>
  <c r="Z974" i="21"/>
  <c r="Z975" i="21"/>
  <c r="Z976" i="21"/>
  <c r="Z977" i="21"/>
  <c r="Z978" i="21"/>
  <c r="Z979" i="21"/>
  <c r="Z980" i="21"/>
  <c r="Z981" i="21"/>
  <c r="Z982" i="21"/>
  <c r="Z983" i="21"/>
  <c r="Z984" i="21"/>
  <c r="Z985" i="21"/>
  <c r="Z986" i="21"/>
  <c r="Y2" i="21"/>
  <c r="Y3" i="21"/>
  <c r="Y4" i="21"/>
  <c r="Y5" i="21"/>
  <c r="Y6" i="21"/>
  <c r="Y7" i="21"/>
  <c r="Y8" i="21"/>
  <c r="Y9" i="21"/>
  <c r="Y10" i="21"/>
  <c r="Y11" i="21"/>
  <c r="Y12" i="21"/>
  <c r="Y13" i="21"/>
  <c r="Y14" i="21"/>
  <c r="Y15" i="21"/>
  <c r="Y16" i="21"/>
  <c r="Y17" i="21"/>
  <c r="Y18" i="21"/>
  <c r="Y19" i="21"/>
  <c r="Y20" i="21"/>
  <c r="Y21" i="21"/>
  <c r="Y22" i="21"/>
  <c r="Y23" i="21"/>
  <c r="Y24" i="21"/>
  <c r="Y25" i="21"/>
  <c r="Y26" i="21"/>
  <c r="Y27" i="21"/>
  <c r="Y28" i="21"/>
  <c r="Y29" i="21"/>
  <c r="Y30" i="21"/>
  <c r="Y31" i="21"/>
  <c r="Y32" i="21"/>
  <c r="Y33" i="21"/>
  <c r="Y34" i="21"/>
  <c r="Y35" i="21"/>
  <c r="Y36" i="21"/>
  <c r="Y37" i="21"/>
  <c r="Y38" i="21"/>
  <c r="Y39" i="21"/>
  <c r="Y40" i="21"/>
  <c r="Y41" i="21"/>
  <c r="Y42" i="21"/>
  <c r="Y43" i="21"/>
  <c r="Y44" i="21"/>
  <c r="Y45" i="21"/>
  <c r="Y46" i="21"/>
  <c r="Y47" i="21"/>
  <c r="Y48" i="21"/>
  <c r="Y49" i="21"/>
  <c r="Y50" i="21"/>
  <c r="Y51" i="21"/>
  <c r="Y52" i="21"/>
  <c r="Y53" i="21"/>
  <c r="Y54" i="21"/>
  <c r="Y55" i="21"/>
  <c r="Y56" i="21"/>
  <c r="Y57" i="21"/>
  <c r="Y58" i="21"/>
  <c r="Y59" i="21"/>
  <c r="Y60" i="21"/>
  <c r="Y61" i="21"/>
  <c r="Y62" i="21"/>
  <c r="Y63" i="21"/>
  <c r="Y64" i="21"/>
  <c r="Y65" i="21"/>
  <c r="Y66" i="21"/>
  <c r="Y67" i="21"/>
  <c r="Y68" i="21"/>
  <c r="Y69" i="21"/>
  <c r="Y70" i="21"/>
  <c r="Y71" i="2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370" i="21"/>
  <c r="Y371" i="21"/>
  <c r="Y372" i="21"/>
  <c r="Y373" i="21"/>
  <c r="Y374" i="21"/>
  <c r="Y375" i="21"/>
  <c r="Y376" i="21"/>
  <c r="Y377" i="21"/>
  <c r="Y378" i="21"/>
  <c r="Y379" i="21"/>
  <c r="Y380" i="21"/>
  <c r="Y381" i="21"/>
  <c r="Y382" i="21"/>
  <c r="Y383" i="21"/>
  <c r="Y384" i="21"/>
  <c r="Y385" i="21"/>
  <c r="Y386" i="21"/>
  <c r="Y387" i="21"/>
  <c r="Y388" i="21"/>
  <c r="Y389" i="21"/>
  <c r="Y390" i="21"/>
  <c r="Y391" i="21"/>
  <c r="Y392" i="21"/>
  <c r="Y393" i="21"/>
  <c r="Y394" i="21"/>
  <c r="Y395" i="21"/>
  <c r="Y396" i="21"/>
  <c r="Y397" i="21"/>
  <c r="Y398" i="21"/>
  <c r="Y399" i="21"/>
  <c r="Y400" i="21"/>
  <c r="Y401" i="21"/>
  <c r="Y402" i="21"/>
  <c r="Y403" i="21"/>
  <c r="Y404" i="21"/>
  <c r="Y405" i="21"/>
  <c r="Y406" i="21"/>
  <c r="Y407" i="21"/>
  <c r="Y408" i="21"/>
  <c r="Y409" i="21"/>
  <c r="Y410" i="21"/>
  <c r="Y411" i="21"/>
  <c r="Y412" i="21"/>
  <c r="Y413" i="21"/>
  <c r="Y414" i="21"/>
  <c r="Y415" i="21"/>
  <c r="Y416" i="21"/>
  <c r="Y417" i="21"/>
  <c r="Y418" i="21"/>
  <c r="Y419" i="21"/>
  <c r="Y420" i="21"/>
  <c r="Y421" i="21"/>
  <c r="Y422" i="21"/>
  <c r="Y423" i="21"/>
  <c r="Y424" i="21"/>
  <c r="Y425" i="21"/>
  <c r="Y426" i="21"/>
  <c r="Y427" i="21"/>
  <c r="Y428" i="21"/>
  <c r="Y429" i="21"/>
  <c r="Y430" i="21"/>
  <c r="Y431" i="21"/>
  <c r="Y432" i="21"/>
  <c r="Y433" i="21"/>
  <c r="Y434" i="21"/>
  <c r="Y435" i="21"/>
  <c r="Y436" i="21"/>
  <c r="Y437" i="21"/>
  <c r="Y438" i="21"/>
  <c r="Y439" i="21"/>
  <c r="Y440" i="21"/>
  <c r="Y441" i="21"/>
  <c r="Y442" i="21"/>
  <c r="Y443" i="21"/>
  <c r="Y444" i="21"/>
  <c r="Y445" i="21"/>
  <c r="Y446" i="21"/>
  <c r="Y447" i="21"/>
  <c r="Y448" i="21"/>
  <c r="Y449" i="21"/>
  <c r="Y450" i="21"/>
  <c r="Y451" i="21"/>
  <c r="Y452" i="21"/>
  <c r="Y453" i="21"/>
  <c r="Y454" i="21"/>
  <c r="Y455" i="21"/>
  <c r="Y456" i="21"/>
  <c r="Y457" i="21"/>
  <c r="Y458" i="21"/>
  <c r="Y459" i="21"/>
  <c r="Y460" i="21"/>
  <c r="Y461" i="21"/>
  <c r="Y462" i="21"/>
  <c r="Y463" i="21"/>
  <c r="Y464" i="21"/>
  <c r="Y465" i="21"/>
  <c r="Y466" i="21"/>
  <c r="Y467" i="21"/>
  <c r="Y468" i="21"/>
  <c r="Y469" i="21"/>
  <c r="Y470" i="21"/>
  <c r="Y471" i="21"/>
  <c r="Y472" i="21"/>
  <c r="Y473" i="21"/>
  <c r="Y474" i="21"/>
  <c r="Y475" i="21"/>
  <c r="Y476" i="21"/>
  <c r="Y477" i="21"/>
  <c r="Y478" i="21"/>
  <c r="Y479" i="21"/>
  <c r="Y480" i="21"/>
  <c r="Y481" i="21"/>
  <c r="Y482" i="21"/>
  <c r="Y483" i="21"/>
  <c r="Y484" i="21"/>
  <c r="Y485" i="21"/>
  <c r="Y486" i="21"/>
  <c r="Y487" i="21"/>
  <c r="Y488" i="21"/>
  <c r="Y489" i="21"/>
  <c r="Y490" i="21"/>
  <c r="Y491" i="21"/>
  <c r="Y492" i="21"/>
  <c r="Y493" i="21"/>
  <c r="Y494" i="21"/>
  <c r="Y495" i="21"/>
  <c r="Y496" i="21"/>
  <c r="Y497" i="21"/>
  <c r="Y498" i="21"/>
  <c r="Y499" i="21"/>
  <c r="Y500" i="21"/>
  <c r="Y501" i="21"/>
  <c r="Y502" i="21"/>
  <c r="Y503" i="21"/>
  <c r="Y504" i="21"/>
  <c r="Y505" i="21"/>
  <c r="Y506" i="21"/>
  <c r="Y507" i="21"/>
  <c r="Y508" i="21"/>
  <c r="Y509" i="21"/>
  <c r="Y510" i="21"/>
  <c r="Y511" i="21"/>
  <c r="Y512" i="21"/>
  <c r="Y513" i="21"/>
  <c r="Y514" i="21"/>
  <c r="Y515" i="21"/>
  <c r="Y516" i="21"/>
  <c r="Y517" i="21"/>
  <c r="Y518" i="21"/>
  <c r="Y519" i="21"/>
  <c r="Y520" i="21"/>
  <c r="Y521" i="21"/>
  <c r="Y522" i="21"/>
  <c r="Y523" i="21"/>
  <c r="Y524" i="21"/>
  <c r="Y525" i="21"/>
  <c r="Y526" i="21"/>
  <c r="Y527" i="21"/>
  <c r="Y528" i="21"/>
  <c r="Y529" i="21"/>
  <c r="Y530" i="21"/>
  <c r="Y531" i="21"/>
  <c r="Y532" i="21"/>
  <c r="Y533" i="21"/>
  <c r="Y534" i="21"/>
  <c r="Y535" i="21"/>
  <c r="Y536" i="21"/>
  <c r="Y537" i="21"/>
  <c r="Y538" i="21"/>
  <c r="Y539" i="21"/>
  <c r="Y540" i="21"/>
  <c r="Y541" i="21"/>
  <c r="Y542" i="21"/>
  <c r="Y543" i="21"/>
  <c r="Y544" i="21"/>
  <c r="Y545" i="21"/>
  <c r="Y546" i="21"/>
  <c r="Y547" i="21"/>
  <c r="Y548" i="21"/>
  <c r="Y549" i="21"/>
  <c r="Y550" i="21"/>
  <c r="Y551" i="21"/>
  <c r="Y552" i="21"/>
  <c r="Y553" i="21"/>
  <c r="Y554" i="21"/>
  <c r="Y555" i="21"/>
  <c r="Y556" i="21"/>
  <c r="Y557" i="21"/>
  <c r="Y558" i="21"/>
  <c r="Y559" i="21"/>
  <c r="Y560" i="21"/>
  <c r="Y561" i="21"/>
  <c r="Y562" i="21"/>
  <c r="Y563" i="21"/>
  <c r="Y564" i="21"/>
  <c r="Y565" i="21"/>
  <c r="Y566" i="21"/>
  <c r="Y567" i="21"/>
  <c r="Y568" i="21"/>
  <c r="Y569" i="21"/>
  <c r="Y570" i="21"/>
  <c r="Y571" i="21"/>
  <c r="Y572" i="21"/>
  <c r="Y573" i="21"/>
  <c r="Y574" i="21"/>
  <c r="Y575" i="21"/>
  <c r="Y576" i="21"/>
  <c r="Y577" i="21"/>
  <c r="Y578" i="21"/>
  <c r="Y579" i="21"/>
  <c r="Y580" i="21"/>
  <c r="Y581" i="21"/>
  <c r="Y582" i="21"/>
  <c r="Y583" i="21"/>
  <c r="Y584" i="21"/>
  <c r="Y585" i="21"/>
  <c r="Y586" i="21"/>
  <c r="Y587" i="21"/>
  <c r="Y588" i="21"/>
  <c r="Y589" i="21"/>
  <c r="Y590" i="21"/>
  <c r="Y591" i="21"/>
  <c r="Y592" i="21"/>
  <c r="Y593" i="21"/>
  <c r="Y594" i="21"/>
  <c r="Y595" i="21"/>
  <c r="Y596" i="21"/>
  <c r="Y597" i="21"/>
  <c r="Y598" i="21"/>
  <c r="Y599" i="21"/>
  <c r="Y600" i="21"/>
  <c r="Y601" i="21"/>
  <c r="Y602" i="21"/>
  <c r="Y603" i="21"/>
  <c r="Y604" i="21"/>
  <c r="Y605" i="21"/>
  <c r="Y606" i="21"/>
  <c r="Y607" i="21"/>
  <c r="Y608" i="21"/>
  <c r="Y609" i="21"/>
  <c r="Y610" i="21"/>
  <c r="Y611" i="21"/>
  <c r="Y612" i="21"/>
  <c r="Y613" i="21"/>
  <c r="Y614" i="21"/>
  <c r="Y615" i="21"/>
  <c r="Y616" i="21"/>
  <c r="Y617" i="21"/>
  <c r="Y618" i="21"/>
  <c r="Y619" i="21"/>
  <c r="Y620" i="21"/>
  <c r="Y621" i="21"/>
  <c r="Y622" i="21"/>
  <c r="Y623" i="21"/>
  <c r="Y624" i="21"/>
  <c r="Y625" i="21"/>
  <c r="Y626" i="21"/>
  <c r="Y627" i="21"/>
  <c r="Y628" i="21"/>
  <c r="Y629" i="21"/>
  <c r="Y630" i="21"/>
  <c r="Y631" i="21"/>
  <c r="Y632" i="21"/>
  <c r="Y633" i="21"/>
  <c r="Y634" i="21"/>
  <c r="Y635" i="21"/>
  <c r="Y636" i="21"/>
  <c r="Y637" i="21"/>
  <c r="Y638" i="21"/>
  <c r="Y639" i="21"/>
  <c r="Y640" i="21"/>
  <c r="Y641" i="21"/>
  <c r="Y642" i="21"/>
  <c r="Y643" i="21"/>
  <c r="Y644" i="21"/>
  <c r="Y645" i="21"/>
  <c r="Y646" i="21"/>
  <c r="Y647" i="21"/>
  <c r="Y648" i="21"/>
  <c r="Y649" i="21"/>
  <c r="Y650" i="21"/>
  <c r="Y651" i="21"/>
  <c r="Y652" i="21"/>
  <c r="Y653" i="21"/>
  <c r="Y654" i="21"/>
  <c r="Y655" i="21"/>
  <c r="Y656" i="21"/>
  <c r="Y657" i="21"/>
  <c r="Y658" i="21"/>
  <c r="Y659" i="21"/>
  <c r="Y660" i="21"/>
  <c r="Y661" i="21"/>
  <c r="Y662" i="21"/>
  <c r="Y663" i="21"/>
  <c r="Y664" i="21"/>
  <c r="Y665" i="21"/>
  <c r="Y666" i="21"/>
  <c r="Y667" i="21"/>
  <c r="Y668" i="21"/>
  <c r="Y669" i="21"/>
  <c r="Y670" i="21"/>
  <c r="Y671" i="21"/>
  <c r="Y672" i="21"/>
  <c r="Y673" i="21"/>
  <c r="Y674" i="21"/>
  <c r="Y675" i="21"/>
  <c r="Y676" i="21"/>
  <c r="Y677" i="21"/>
  <c r="Y678" i="21"/>
  <c r="Y679" i="21"/>
  <c r="Y680" i="21"/>
  <c r="Y681" i="21"/>
  <c r="Y682" i="21"/>
  <c r="Y683" i="21"/>
  <c r="Y684" i="21"/>
  <c r="Y685" i="21"/>
  <c r="Y686" i="21"/>
  <c r="Y687" i="21"/>
  <c r="Y688" i="21"/>
  <c r="Y689" i="21"/>
  <c r="Y690" i="21"/>
  <c r="Y691" i="21"/>
  <c r="Y692" i="21"/>
  <c r="Y693" i="21"/>
  <c r="Y694" i="21"/>
  <c r="Y695" i="21"/>
  <c r="Y696" i="21"/>
  <c r="Y697" i="21"/>
  <c r="Y698" i="21"/>
  <c r="Y699" i="21"/>
  <c r="Y700" i="21"/>
  <c r="Y701" i="21"/>
  <c r="Y702" i="21"/>
  <c r="Y703" i="21"/>
  <c r="Y704" i="21"/>
  <c r="Y705" i="21"/>
  <c r="Y706" i="21"/>
  <c r="Y707" i="21"/>
  <c r="Y708" i="21"/>
  <c r="Y709" i="21"/>
  <c r="Y710" i="21"/>
  <c r="Y711" i="21"/>
  <c r="Y712" i="21"/>
  <c r="Y713" i="21"/>
  <c r="Y714" i="21"/>
  <c r="Y715" i="21"/>
  <c r="Y716" i="21"/>
  <c r="Y717" i="21"/>
  <c r="Y718" i="21"/>
  <c r="Y719" i="21"/>
  <c r="Y720" i="21"/>
  <c r="Y721" i="21"/>
  <c r="Y722" i="21"/>
  <c r="Y723" i="21"/>
  <c r="Y724" i="21"/>
  <c r="Y725" i="21"/>
  <c r="Y726" i="21"/>
  <c r="Y727" i="21"/>
  <c r="Y728" i="21"/>
  <c r="Y729" i="21"/>
  <c r="Y730" i="21"/>
  <c r="Y731" i="21"/>
  <c r="Y732" i="21"/>
  <c r="Y733" i="21"/>
  <c r="Y734" i="21"/>
  <c r="Y735" i="21"/>
  <c r="Y736" i="21"/>
  <c r="Y737" i="21"/>
  <c r="Y738" i="21"/>
  <c r="Y739" i="21"/>
  <c r="Y740" i="21"/>
  <c r="Y741" i="21"/>
  <c r="Y742" i="21"/>
  <c r="Y743" i="21"/>
  <c r="Y744" i="21"/>
  <c r="Y745" i="21"/>
  <c r="Y746" i="21"/>
  <c r="Y747" i="21"/>
  <c r="Y748" i="21"/>
  <c r="Y749" i="21"/>
  <c r="Y750" i="21"/>
  <c r="Y751" i="21"/>
  <c r="Y752" i="21"/>
  <c r="Y753" i="21"/>
  <c r="Y754" i="21"/>
  <c r="Y755" i="21"/>
  <c r="Y756" i="21"/>
  <c r="Y757" i="21"/>
  <c r="Y758" i="21"/>
  <c r="Y759" i="21"/>
  <c r="Y760" i="21"/>
  <c r="Y761" i="21"/>
  <c r="Y762" i="21"/>
  <c r="Y763" i="21"/>
  <c r="Y764" i="21"/>
  <c r="Y765" i="21"/>
  <c r="Y766" i="21"/>
  <c r="Y767" i="21"/>
  <c r="Y768" i="21"/>
  <c r="Y769" i="21"/>
  <c r="Y770" i="21"/>
  <c r="Y771" i="21"/>
  <c r="Y772" i="21"/>
  <c r="Y773" i="21"/>
  <c r="Y774" i="21"/>
  <c r="Y775" i="21"/>
  <c r="Y776" i="21"/>
  <c r="Y777" i="21"/>
  <c r="Y778" i="21"/>
  <c r="Y779" i="21"/>
  <c r="Y780" i="21"/>
  <c r="Y781" i="21"/>
  <c r="Y782" i="21"/>
  <c r="Y783" i="21"/>
  <c r="Y784" i="21"/>
  <c r="Y785" i="21"/>
  <c r="Y786" i="21"/>
  <c r="Y787" i="21"/>
  <c r="Y788" i="21"/>
  <c r="Y789" i="21"/>
  <c r="Y790" i="21"/>
  <c r="Y791" i="21"/>
  <c r="Y792" i="21"/>
  <c r="Y793" i="21"/>
  <c r="Y794" i="21"/>
  <c r="Y795" i="21"/>
  <c r="Y796" i="21"/>
  <c r="Y797" i="21"/>
  <c r="Y798" i="21"/>
  <c r="Y799" i="21"/>
  <c r="Y800" i="21"/>
  <c r="Y801" i="21"/>
  <c r="Y802" i="21"/>
  <c r="Y803" i="21"/>
  <c r="Y804" i="21"/>
  <c r="Y805" i="21"/>
  <c r="Y806" i="21"/>
  <c r="Y807" i="21"/>
  <c r="Y808" i="21"/>
  <c r="Y809" i="21"/>
  <c r="Y810" i="21"/>
  <c r="Y811" i="21"/>
  <c r="Y812" i="21"/>
  <c r="Y813" i="21"/>
  <c r="Y814" i="21"/>
  <c r="Y815" i="21"/>
  <c r="Y816" i="21"/>
  <c r="Y817" i="21"/>
  <c r="Y818" i="21"/>
  <c r="Y819" i="21"/>
  <c r="Y820" i="21"/>
  <c r="Y821" i="21"/>
  <c r="Y822" i="21"/>
  <c r="Y823" i="21"/>
  <c r="Y824" i="21"/>
  <c r="Y825" i="21"/>
  <c r="Y826" i="21"/>
  <c r="Y827" i="21"/>
  <c r="Y828" i="21"/>
  <c r="Y829" i="21"/>
  <c r="Y830" i="21"/>
  <c r="Y831" i="21"/>
  <c r="Y832" i="21"/>
  <c r="Y833" i="21"/>
  <c r="Y834" i="21"/>
  <c r="Y835" i="21"/>
  <c r="Y836" i="21"/>
  <c r="Y837" i="21"/>
  <c r="Y838" i="21"/>
  <c r="Y839" i="21"/>
  <c r="Y840" i="21"/>
  <c r="Y841" i="21"/>
  <c r="Y842" i="21"/>
  <c r="Y843" i="21"/>
  <c r="Y844" i="21"/>
  <c r="Y845" i="21"/>
  <c r="Y846" i="21"/>
  <c r="Y847" i="21"/>
  <c r="Y848" i="21"/>
  <c r="Y849" i="21"/>
  <c r="Y850" i="21"/>
  <c r="Y851" i="21"/>
  <c r="Y852" i="21"/>
  <c r="Y853" i="21"/>
  <c r="Y854" i="21"/>
  <c r="Y855" i="21"/>
  <c r="Y856" i="21"/>
  <c r="Y857" i="21"/>
  <c r="Y858" i="21"/>
  <c r="Y859" i="21"/>
  <c r="Y860" i="21"/>
  <c r="Y861" i="21"/>
  <c r="Y862" i="21"/>
  <c r="Y863" i="21"/>
  <c r="Y864" i="21"/>
  <c r="Y865" i="21"/>
  <c r="Y866" i="21"/>
  <c r="Y867" i="21"/>
  <c r="Y868" i="21"/>
  <c r="Y869" i="21"/>
  <c r="Y870" i="21"/>
  <c r="Y871" i="21"/>
  <c r="Y872" i="21"/>
  <c r="Y873" i="21"/>
  <c r="Y874" i="21"/>
  <c r="Y875" i="21"/>
  <c r="Y876" i="21"/>
  <c r="Y877" i="21"/>
  <c r="Y878" i="21"/>
  <c r="Y879" i="21"/>
  <c r="Y880" i="21"/>
  <c r="Y881" i="21"/>
  <c r="Y882" i="21"/>
  <c r="Y883" i="21"/>
  <c r="Y884" i="21"/>
  <c r="Y885" i="21"/>
  <c r="Y886" i="21"/>
  <c r="Y887" i="21"/>
  <c r="Y888" i="21"/>
  <c r="Y889" i="21"/>
  <c r="Y890" i="21"/>
  <c r="Y891" i="21"/>
  <c r="Y892" i="21"/>
  <c r="Y893" i="21"/>
  <c r="Y894" i="21"/>
  <c r="Y895" i="21"/>
  <c r="Y896" i="21"/>
  <c r="Y897" i="21"/>
  <c r="Y898" i="21"/>
  <c r="Y899" i="21"/>
  <c r="Y900" i="21"/>
  <c r="Y901" i="21"/>
  <c r="Y902" i="21"/>
  <c r="Y903" i="21"/>
  <c r="Y904" i="21"/>
  <c r="Y905" i="21"/>
  <c r="Y906" i="21"/>
  <c r="Y907" i="21"/>
  <c r="Y908" i="21"/>
  <c r="Y909" i="21"/>
  <c r="Y910" i="21"/>
  <c r="Y911" i="21"/>
  <c r="Y912" i="21"/>
  <c r="Y913" i="21"/>
  <c r="Y914" i="21"/>
  <c r="Y915" i="21"/>
  <c r="Y916" i="21"/>
  <c r="Y917" i="21"/>
  <c r="Y918" i="21"/>
  <c r="Y919" i="21"/>
  <c r="Y920" i="21"/>
  <c r="Y921" i="21"/>
  <c r="Y922" i="21"/>
  <c r="Y923" i="21"/>
  <c r="Y924" i="21"/>
  <c r="Y925" i="21"/>
  <c r="Y926" i="21"/>
  <c r="Y927" i="21"/>
  <c r="Y928" i="21"/>
  <c r="Y929" i="21"/>
  <c r="Y930" i="21"/>
  <c r="Y931" i="21"/>
  <c r="Y932" i="21"/>
  <c r="Y933" i="21"/>
  <c r="Y934" i="21"/>
  <c r="Y935" i="21"/>
  <c r="Y936" i="21"/>
  <c r="Y937" i="21"/>
  <c r="Y938" i="21"/>
  <c r="Y939" i="21"/>
  <c r="Y940" i="21"/>
  <c r="Y941" i="21"/>
  <c r="Y942" i="21"/>
  <c r="Y943" i="21"/>
  <c r="Y944" i="21"/>
  <c r="Y945" i="21"/>
  <c r="Y946" i="21"/>
  <c r="Y947" i="21"/>
  <c r="Y948" i="21"/>
  <c r="Y949" i="21"/>
  <c r="Y950" i="21"/>
  <c r="Y951" i="21"/>
  <c r="Y952" i="21"/>
  <c r="Y953" i="21"/>
  <c r="Y954" i="21"/>
  <c r="Y955" i="21"/>
  <c r="Y956" i="21"/>
  <c r="Y957" i="21"/>
  <c r="Y958" i="21"/>
  <c r="Y959" i="21"/>
  <c r="Y960" i="21"/>
  <c r="Y961" i="21"/>
  <c r="Y962" i="21"/>
  <c r="Y963" i="21"/>
  <c r="Y964" i="21"/>
  <c r="Y965" i="21"/>
  <c r="Y966" i="21"/>
  <c r="Y967" i="21"/>
  <c r="Y968" i="21"/>
  <c r="Y969" i="21"/>
  <c r="Y970" i="21"/>
  <c r="Y971" i="21"/>
  <c r="Y972" i="21"/>
  <c r="Y973" i="21"/>
  <c r="Y974" i="21"/>
  <c r="Y975" i="21"/>
  <c r="Y976" i="21"/>
  <c r="Y977" i="21"/>
  <c r="Y978" i="21"/>
  <c r="Y979" i="21"/>
  <c r="Y980" i="21"/>
  <c r="Y981" i="21"/>
  <c r="Y982" i="21"/>
  <c r="Y983" i="21"/>
  <c r="Y984" i="21"/>
  <c r="Y985" i="21"/>
  <c r="Y986" i="21"/>
  <c r="W2" i="21"/>
  <c r="W3" i="21"/>
  <c r="W4" i="21"/>
  <c r="W5" i="21"/>
  <c r="W6" i="21"/>
  <c r="W7" i="21"/>
  <c r="W8" i="21"/>
  <c r="W9" i="21"/>
  <c r="W10" i="21"/>
  <c r="W11" i="21"/>
  <c r="W12" i="21"/>
  <c r="W13" i="21"/>
  <c r="W14" i="21"/>
  <c r="W15" i="21"/>
  <c r="W16" i="21"/>
  <c r="W17" i="21"/>
  <c r="W18" i="21"/>
  <c r="W19" i="21"/>
  <c r="W20" i="21"/>
  <c r="W21" i="21"/>
  <c r="W22" i="21"/>
  <c r="W23" i="21"/>
  <c r="W24" i="21"/>
  <c r="W25" i="21"/>
  <c r="W26" i="21"/>
  <c r="W27" i="21"/>
  <c r="W28" i="21"/>
  <c r="W29" i="21"/>
  <c r="W30" i="21"/>
  <c r="W31" i="21"/>
  <c r="W32" i="21"/>
  <c r="W33" i="21"/>
  <c r="W34" i="21"/>
  <c r="W35" i="21"/>
  <c r="W36" i="21"/>
  <c r="W37" i="21"/>
  <c r="W38" i="21"/>
  <c r="W39" i="21"/>
  <c r="W40" i="21"/>
  <c r="W41" i="21"/>
  <c r="W42" i="21"/>
  <c r="W43" i="21"/>
  <c r="W44" i="21"/>
  <c r="W45" i="21"/>
  <c r="W46" i="21"/>
  <c r="W47" i="21"/>
  <c r="W48" i="21"/>
  <c r="W49" i="21"/>
  <c r="W50" i="21"/>
  <c r="W51" i="21"/>
  <c r="W52" i="21"/>
  <c r="W53" i="21"/>
  <c r="W54" i="21"/>
  <c r="W55" i="21"/>
  <c r="W56" i="21"/>
  <c r="W57" i="21"/>
  <c r="W58" i="21"/>
  <c r="W59" i="21"/>
  <c r="W60" i="21"/>
  <c r="W61" i="21"/>
  <c r="W62" i="21"/>
  <c r="W63" i="21"/>
  <c r="W64" i="21"/>
  <c r="W65" i="21"/>
  <c r="W66" i="21"/>
  <c r="W67" i="21"/>
  <c r="W68" i="21"/>
  <c r="W69" i="21"/>
  <c r="W70" i="21"/>
  <c r="W71" i="21"/>
  <c r="W72" i="21"/>
  <c r="W73" i="21"/>
  <c r="W74" i="21"/>
  <c r="W75" i="21"/>
  <c r="W76" i="21"/>
  <c r="W77" i="21"/>
  <c r="W78" i="21"/>
  <c r="W79" i="21"/>
  <c r="W80" i="21"/>
  <c r="W81" i="21"/>
  <c r="W82" i="21"/>
  <c r="W83" i="21"/>
  <c r="W84" i="21"/>
  <c r="W85" i="21"/>
  <c r="W86" i="21"/>
  <c r="W87" i="21"/>
  <c r="W88" i="21"/>
  <c r="W89" i="21"/>
  <c r="W90" i="21"/>
  <c r="W91" i="21"/>
  <c r="W92" i="21"/>
  <c r="W93" i="21"/>
  <c r="W94" i="21"/>
  <c r="W95" i="21"/>
  <c r="W96" i="21"/>
  <c r="W97" i="21"/>
  <c r="W98" i="21"/>
  <c r="W99" i="21"/>
  <c r="W100" i="21"/>
  <c r="W101" i="21"/>
  <c r="W102" i="21"/>
  <c r="W103" i="21"/>
  <c r="W104" i="21"/>
  <c r="W105" i="21"/>
  <c r="W106" i="21"/>
  <c r="W107" i="21"/>
  <c r="W108" i="21"/>
  <c r="W109" i="21"/>
  <c r="W110" i="21"/>
  <c r="W111" i="21"/>
  <c r="W112" i="21"/>
  <c r="W113" i="21"/>
  <c r="W114" i="21"/>
  <c r="W115" i="21"/>
  <c r="W116" i="21"/>
  <c r="W117" i="21"/>
  <c r="W118" i="21"/>
  <c r="W119" i="21"/>
  <c r="W120" i="21"/>
  <c r="W121" i="21"/>
  <c r="W122" i="21"/>
  <c r="W123" i="21"/>
  <c r="W124" i="21"/>
  <c r="W125" i="21"/>
  <c r="W126" i="21"/>
  <c r="W127" i="21"/>
  <c r="W128" i="21"/>
  <c r="W129" i="21"/>
  <c r="W130" i="21"/>
  <c r="W131" i="21"/>
  <c r="W132" i="21"/>
  <c r="W133" i="21"/>
  <c r="W134" i="21"/>
  <c r="W135" i="21"/>
  <c r="W136" i="21"/>
  <c r="W137" i="21"/>
  <c r="W138" i="21"/>
  <c r="W139" i="21"/>
  <c r="W140" i="21"/>
  <c r="W141" i="21"/>
  <c r="W142" i="21"/>
  <c r="W143" i="21"/>
  <c r="W144" i="21"/>
  <c r="W145" i="21"/>
  <c r="W146" i="21"/>
  <c r="W147" i="21"/>
  <c r="W148" i="21"/>
  <c r="W149" i="21"/>
  <c r="W150" i="21"/>
  <c r="W151" i="21"/>
  <c r="W152" i="21"/>
  <c r="W153" i="21"/>
  <c r="W154" i="21"/>
  <c r="W155" i="21"/>
  <c r="W156" i="21"/>
  <c r="W157" i="21"/>
  <c r="W158" i="21"/>
  <c r="W159" i="21"/>
  <c r="W160" i="21"/>
  <c r="W161" i="21"/>
  <c r="W162" i="21"/>
  <c r="W163" i="21"/>
  <c r="W164" i="21"/>
  <c r="W165" i="21"/>
  <c r="W166" i="21"/>
  <c r="W167" i="21"/>
  <c r="W168" i="21"/>
  <c r="W169" i="21"/>
  <c r="W170" i="21"/>
  <c r="W171" i="21"/>
  <c r="W172" i="21"/>
  <c r="W173" i="21"/>
  <c r="W174" i="21"/>
  <c r="W175" i="21"/>
  <c r="W176" i="21"/>
  <c r="W177" i="21"/>
  <c r="W178" i="21"/>
  <c r="W179" i="21"/>
  <c r="W180" i="21"/>
  <c r="W181" i="21"/>
  <c r="W182" i="21"/>
  <c r="W183" i="21"/>
  <c r="W184" i="21"/>
  <c r="W185" i="21"/>
  <c r="W186" i="21"/>
  <c r="W187" i="21"/>
  <c r="W188" i="21"/>
  <c r="W189" i="21"/>
  <c r="W190" i="21"/>
  <c r="W191" i="21"/>
  <c r="W192" i="21"/>
  <c r="W193" i="21"/>
  <c r="W194" i="21"/>
  <c r="W195" i="21"/>
  <c r="W196" i="21"/>
  <c r="W197" i="21"/>
  <c r="W198" i="21"/>
  <c r="W199" i="21"/>
  <c r="W200" i="21"/>
  <c r="W201" i="21"/>
  <c r="W202" i="21"/>
  <c r="W203" i="21"/>
  <c r="W204" i="21"/>
  <c r="W205" i="21"/>
  <c r="W206" i="21"/>
  <c r="W207" i="21"/>
  <c r="W208" i="21"/>
  <c r="W209" i="21"/>
  <c r="W210" i="21"/>
  <c r="W211" i="21"/>
  <c r="W212" i="21"/>
  <c r="W213" i="21"/>
  <c r="W214" i="21"/>
  <c r="W215" i="21"/>
  <c r="W216" i="21"/>
  <c r="W217" i="21"/>
  <c r="W218" i="21"/>
  <c r="W219" i="21"/>
  <c r="W220" i="21"/>
  <c r="W221" i="21"/>
  <c r="W222" i="21"/>
  <c r="W223" i="21"/>
  <c r="W224" i="21"/>
  <c r="W225" i="21"/>
  <c r="W226" i="21"/>
  <c r="W227" i="21"/>
  <c r="W228" i="21"/>
  <c r="W229" i="21"/>
  <c r="W230" i="21"/>
  <c r="W231" i="21"/>
  <c r="W232" i="21"/>
  <c r="W233" i="21"/>
  <c r="W234" i="21"/>
  <c r="W235" i="21"/>
  <c r="W236" i="21"/>
  <c r="W237" i="21"/>
  <c r="W238" i="21"/>
  <c r="W239" i="21"/>
  <c r="W240" i="21"/>
  <c r="W241" i="21"/>
  <c r="W242" i="21"/>
  <c r="W243" i="21"/>
  <c r="W244" i="21"/>
  <c r="W245" i="21"/>
  <c r="W246" i="21"/>
  <c r="W247" i="21"/>
  <c r="W248" i="21"/>
  <c r="W249" i="21"/>
  <c r="W250" i="21"/>
  <c r="W251" i="21"/>
  <c r="W252" i="21"/>
  <c r="W253" i="21"/>
  <c r="W254" i="21"/>
  <c r="W255" i="21"/>
  <c r="W256" i="21"/>
  <c r="W257" i="21"/>
  <c r="W258" i="21"/>
  <c r="W259" i="21"/>
  <c r="W260" i="21"/>
  <c r="W261" i="21"/>
  <c r="W262" i="21"/>
  <c r="W263" i="21"/>
  <c r="W264" i="21"/>
  <c r="W265" i="21"/>
  <c r="W266" i="21"/>
  <c r="W267" i="21"/>
  <c r="W268" i="21"/>
  <c r="W269" i="21"/>
  <c r="W270" i="21"/>
  <c r="W271" i="21"/>
  <c r="W272" i="21"/>
  <c r="W273" i="21"/>
  <c r="W274" i="21"/>
  <c r="W275" i="21"/>
  <c r="W276" i="21"/>
  <c r="W277" i="21"/>
  <c r="W278" i="21"/>
  <c r="W279" i="21"/>
  <c r="W280" i="21"/>
  <c r="W281" i="21"/>
  <c r="W282" i="21"/>
  <c r="W283" i="21"/>
  <c r="W284" i="21"/>
  <c r="W285" i="21"/>
  <c r="W286" i="21"/>
  <c r="W287" i="21"/>
  <c r="W288" i="21"/>
  <c r="W289" i="21"/>
  <c r="W290" i="21"/>
  <c r="W291" i="21"/>
  <c r="W292" i="21"/>
  <c r="W293" i="21"/>
  <c r="W294" i="21"/>
  <c r="W295" i="21"/>
  <c r="W296" i="21"/>
  <c r="W297" i="21"/>
  <c r="W298" i="21"/>
  <c r="W299" i="21"/>
  <c r="W300" i="21"/>
  <c r="W301" i="21"/>
  <c r="W302" i="21"/>
  <c r="W303" i="21"/>
  <c r="W304" i="21"/>
  <c r="W305" i="21"/>
  <c r="W306" i="21"/>
  <c r="W307" i="21"/>
  <c r="W308" i="21"/>
  <c r="W309" i="21"/>
  <c r="W310" i="21"/>
  <c r="W311" i="21"/>
  <c r="W312" i="21"/>
  <c r="W313" i="21"/>
  <c r="W314" i="21"/>
  <c r="W315" i="21"/>
  <c r="W316" i="21"/>
  <c r="W317" i="21"/>
  <c r="W318" i="21"/>
  <c r="W319" i="21"/>
  <c r="W320" i="21"/>
  <c r="W321" i="21"/>
  <c r="W322" i="21"/>
  <c r="W323" i="21"/>
  <c r="W324" i="21"/>
  <c r="W325" i="21"/>
  <c r="W326" i="21"/>
  <c r="W327" i="21"/>
  <c r="W328" i="21"/>
  <c r="W329" i="21"/>
  <c r="W330" i="21"/>
  <c r="W331" i="21"/>
  <c r="W332" i="21"/>
  <c r="W333" i="21"/>
  <c r="W334" i="21"/>
  <c r="W335" i="21"/>
  <c r="W336" i="21"/>
  <c r="W337" i="21"/>
  <c r="W338" i="21"/>
  <c r="W339" i="21"/>
  <c r="W340" i="21"/>
  <c r="W341" i="21"/>
  <c r="W342" i="21"/>
  <c r="W343" i="21"/>
  <c r="W344" i="21"/>
  <c r="W345" i="21"/>
  <c r="W346" i="21"/>
  <c r="W347" i="21"/>
  <c r="W348" i="21"/>
  <c r="W349" i="21"/>
  <c r="W350" i="21"/>
  <c r="W351" i="21"/>
  <c r="W352" i="21"/>
  <c r="W353" i="21"/>
  <c r="W354" i="21"/>
  <c r="W355" i="21"/>
  <c r="W356" i="21"/>
  <c r="W357" i="21"/>
  <c r="W358" i="21"/>
  <c r="W359" i="21"/>
  <c r="W360" i="21"/>
  <c r="W361" i="21"/>
  <c r="W362" i="21"/>
  <c r="W363" i="21"/>
  <c r="W364" i="21"/>
  <c r="W365" i="21"/>
  <c r="W366" i="21"/>
  <c r="W367" i="21"/>
  <c r="W368" i="21"/>
  <c r="W369" i="21"/>
  <c r="W370" i="21"/>
  <c r="W371" i="21"/>
  <c r="W372" i="21"/>
  <c r="W373" i="21"/>
  <c r="W374" i="21"/>
  <c r="W375" i="21"/>
  <c r="W376" i="21"/>
  <c r="W377" i="21"/>
  <c r="W378" i="21"/>
  <c r="W379" i="21"/>
  <c r="W380" i="21"/>
  <c r="W381" i="21"/>
  <c r="W382" i="21"/>
  <c r="W383" i="21"/>
  <c r="W384" i="21"/>
  <c r="W385" i="21"/>
  <c r="W386" i="21"/>
  <c r="W387" i="21"/>
  <c r="W388" i="21"/>
  <c r="W389" i="21"/>
  <c r="W390" i="21"/>
  <c r="W391" i="21"/>
  <c r="W392" i="21"/>
  <c r="W393" i="21"/>
  <c r="W394" i="21"/>
  <c r="W395" i="21"/>
  <c r="W396" i="21"/>
  <c r="W397" i="21"/>
  <c r="W398" i="21"/>
  <c r="W399" i="21"/>
  <c r="W400" i="21"/>
  <c r="W401" i="21"/>
  <c r="W402" i="21"/>
  <c r="W403" i="21"/>
  <c r="W404" i="21"/>
  <c r="W405" i="21"/>
  <c r="W406" i="21"/>
  <c r="W407" i="21"/>
  <c r="W408" i="21"/>
  <c r="W409" i="21"/>
  <c r="W410" i="21"/>
  <c r="W411" i="21"/>
  <c r="W412" i="21"/>
  <c r="W413" i="21"/>
  <c r="W414" i="21"/>
  <c r="W415" i="21"/>
  <c r="W416" i="21"/>
  <c r="W417" i="21"/>
  <c r="W418" i="21"/>
  <c r="W419" i="21"/>
  <c r="W420" i="21"/>
  <c r="W421" i="21"/>
  <c r="W422" i="21"/>
  <c r="W423" i="21"/>
  <c r="W424" i="21"/>
  <c r="W425" i="21"/>
  <c r="W426" i="21"/>
  <c r="W427" i="21"/>
  <c r="W428" i="21"/>
  <c r="W429" i="21"/>
  <c r="W430" i="21"/>
  <c r="W431" i="21"/>
  <c r="W432" i="21"/>
  <c r="W433" i="21"/>
  <c r="W434" i="21"/>
  <c r="W435" i="21"/>
  <c r="W436" i="21"/>
  <c r="W437" i="21"/>
  <c r="W438" i="21"/>
  <c r="W439" i="21"/>
  <c r="W440" i="21"/>
  <c r="W441" i="21"/>
  <c r="W442" i="21"/>
  <c r="W443" i="21"/>
  <c r="W444" i="21"/>
  <c r="W445" i="21"/>
  <c r="W446" i="21"/>
  <c r="W447" i="21"/>
  <c r="W448" i="21"/>
  <c r="W449" i="21"/>
  <c r="W450" i="21"/>
  <c r="W451" i="21"/>
  <c r="W452" i="21"/>
  <c r="W453" i="21"/>
  <c r="W454" i="21"/>
  <c r="W455" i="21"/>
  <c r="W456" i="21"/>
  <c r="W457" i="21"/>
  <c r="W458" i="21"/>
  <c r="W459" i="21"/>
  <c r="W460" i="21"/>
  <c r="W461" i="21"/>
  <c r="W462" i="21"/>
  <c r="W463" i="21"/>
  <c r="W464" i="21"/>
  <c r="W465" i="21"/>
  <c r="W466" i="21"/>
  <c r="W467" i="21"/>
  <c r="W468" i="21"/>
  <c r="W469" i="21"/>
  <c r="W470" i="21"/>
  <c r="W471" i="21"/>
  <c r="W472" i="21"/>
  <c r="W473" i="21"/>
  <c r="W474" i="21"/>
  <c r="W475" i="21"/>
  <c r="W476" i="21"/>
  <c r="W477" i="21"/>
  <c r="W478" i="21"/>
  <c r="W479" i="21"/>
  <c r="W480" i="21"/>
  <c r="W481" i="21"/>
  <c r="W482" i="21"/>
  <c r="W483" i="21"/>
  <c r="W484" i="21"/>
  <c r="W485" i="21"/>
  <c r="W486" i="21"/>
  <c r="W487" i="21"/>
  <c r="W488" i="21"/>
  <c r="W489" i="21"/>
  <c r="W490" i="21"/>
  <c r="W491" i="21"/>
  <c r="W492" i="21"/>
  <c r="W493" i="21"/>
  <c r="W494" i="21"/>
  <c r="W495" i="21"/>
  <c r="W496" i="21"/>
  <c r="W497" i="21"/>
  <c r="W498" i="21"/>
  <c r="W499" i="21"/>
  <c r="W500" i="21"/>
  <c r="W501" i="21"/>
  <c r="W502" i="21"/>
  <c r="W503" i="21"/>
  <c r="W504" i="21"/>
  <c r="W505" i="21"/>
  <c r="W506" i="21"/>
  <c r="W507" i="21"/>
  <c r="W508" i="21"/>
  <c r="W509" i="21"/>
  <c r="W510" i="21"/>
  <c r="W511" i="21"/>
  <c r="W512" i="21"/>
  <c r="W513" i="21"/>
  <c r="W514" i="21"/>
  <c r="W515" i="21"/>
  <c r="W516" i="21"/>
  <c r="W517" i="21"/>
  <c r="W518" i="21"/>
  <c r="W519" i="21"/>
  <c r="W520" i="21"/>
  <c r="W521" i="21"/>
  <c r="W522" i="21"/>
  <c r="W523" i="21"/>
  <c r="W524" i="21"/>
  <c r="W525" i="21"/>
  <c r="W526" i="21"/>
  <c r="W527" i="21"/>
  <c r="W528" i="21"/>
  <c r="W529" i="21"/>
  <c r="W530" i="21"/>
  <c r="W531" i="21"/>
  <c r="W532" i="21"/>
  <c r="W533" i="21"/>
  <c r="W534" i="21"/>
  <c r="W535" i="21"/>
  <c r="W536" i="21"/>
  <c r="W537" i="21"/>
  <c r="W538" i="21"/>
  <c r="W539" i="21"/>
  <c r="W540" i="21"/>
  <c r="W541" i="21"/>
  <c r="W542" i="21"/>
  <c r="W543" i="21"/>
  <c r="W544" i="21"/>
  <c r="W545" i="21"/>
  <c r="W546" i="21"/>
  <c r="W547" i="21"/>
  <c r="W548" i="21"/>
  <c r="W549" i="21"/>
  <c r="W550" i="21"/>
  <c r="W551" i="21"/>
  <c r="W552" i="21"/>
  <c r="W553" i="21"/>
  <c r="W554" i="21"/>
  <c r="W555" i="21"/>
  <c r="W556" i="21"/>
  <c r="W557" i="21"/>
  <c r="W558" i="21"/>
  <c r="W559" i="21"/>
  <c r="W560" i="21"/>
  <c r="W561" i="21"/>
  <c r="W562" i="21"/>
  <c r="W563" i="21"/>
  <c r="W564" i="21"/>
  <c r="W565" i="21"/>
  <c r="W566" i="21"/>
  <c r="W567" i="21"/>
  <c r="W568" i="21"/>
  <c r="W569" i="21"/>
  <c r="W570" i="21"/>
  <c r="W571" i="21"/>
  <c r="W572" i="21"/>
  <c r="W573" i="21"/>
  <c r="W574" i="21"/>
  <c r="W575" i="21"/>
  <c r="W576" i="21"/>
  <c r="W577" i="21"/>
  <c r="W578" i="21"/>
  <c r="W579" i="21"/>
  <c r="W580" i="21"/>
  <c r="W581" i="21"/>
  <c r="W582" i="21"/>
  <c r="W583" i="21"/>
  <c r="W584" i="21"/>
  <c r="W585" i="21"/>
  <c r="W586" i="21"/>
  <c r="W587" i="21"/>
  <c r="W588" i="21"/>
  <c r="W589" i="21"/>
  <c r="W590" i="21"/>
  <c r="W591" i="21"/>
  <c r="W592" i="21"/>
  <c r="W593" i="21"/>
  <c r="W594" i="21"/>
  <c r="W595" i="21"/>
  <c r="W596" i="21"/>
  <c r="W597" i="21"/>
  <c r="W598" i="21"/>
  <c r="W599" i="21"/>
  <c r="W600" i="21"/>
  <c r="W601" i="21"/>
  <c r="W602" i="21"/>
  <c r="W603" i="21"/>
  <c r="W604" i="21"/>
  <c r="W605" i="21"/>
  <c r="W606" i="21"/>
  <c r="W607" i="21"/>
  <c r="W608" i="21"/>
  <c r="W609" i="21"/>
  <c r="W610" i="21"/>
  <c r="W611" i="21"/>
  <c r="W612" i="21"/>
  <c r="W613" i="21"/>
  <c r="W614" i="21"/>
  <c r="W615" i="21"/>
  <c r="W616" i="21"/>
  <c r="W617" i="21"/>
  <c r="W618" i="21"/>
  <c r="W619" i="21"/>
  <c r="W620" i="21"/>
  <c r="W621" i="21"/>
  <c r="W622" i="21"/>
  <c r="W623" i="21"/>
  <c r="W624" i="21"/>
  <c r="W625" i="21"/>
  <c r="W626" i="21"/>
  <c r="W627" i="21"/>
  <c r="W628" i="21"/>
  <c r="W629" i="21"/>
  <c r="W630" i="21"/>
  <c r="W631" i="21"/>
  <c r="W632" i="21"/>
  <c r="W633" i="21"/>
  <c r="W634" i="21"/>
  <c r="W635" i="21"/>
  <c r="W636" i="21"/>
  <c r="W637" i="21"/>
  <c r="W638" i="21"/>
  <c r="W639" i="21"/>
  <c r="W640" i="21"/>
  <c r="W641" i="21"/>
  <c r="W642" i="21"/>
  <c r="W643" i="21"/>
  <c r="W644" i="21"/>
  <c r="W645" i="21"/>
  <c r="W646" i="21"/>
  <c r="W647" i="21"/>
  <c r="W648" i="21"/>
  <c r="W649" i="21"/>
  <c r="W650" i="21"/>
  <c r="W651" i="21"/>
  <c r="W652" i="21"/>
  <c r="W653" i="21"/>
  <c r="W654" i="21"/>
  <c r="W655" i="21"/>
  <c r="W656" i="21"/>
  <c r="W657" i="21"/>
  <c r="W658" i="21"/>
  <c r="W659" i="21"/>
  <c r="W660" i="21"/>
  <c r="W661" i="21"/>
  <c r="W662" i="21"/>
  <c r="W663" i="21"/>
  <c r="W664" i="21"/>
  <c r="W665" i="21"/>
  <c r="W666" i="21"/>
  <c r="W667" i="21"/>
  <c r="W668" i="21"/>
  <c r="W669" i="21"/>
  <c r="W670" i="21"/>
  <c r="W671" i="21"/>
  <c r="W672" i="21"/>
  <c r="W673" i="21"/>
  <c r="W674" i="21"/>
  <c r="W675" i="21"/>
  <c r="W676" i="21"/>
  <c r="W677" i="21"/>
  <c r="W678" i="21"/>
  <c r="W679" i="21"/>
  <c r="W680" i="21"/>
  <c r="W681" i="21"/>
  <c r="W682" i="21"/>
  <c r="W683" i="21"/>
  <c r="W684" i="21"/>
  <c r="W685" i="21"/>
  <c r="W686" i="21"/>
  <c r="W687" i="21"/>
  <c r="W688" i="21"/>
  <c r="W689" i="21"/>
  <c r="W690" i="21"/>
  <c r="W691" i="21"/>
  <c r="W692" i="21"/>
  <c r="W693" i="21"/>
  <c r="W694" i="21"/>
  <c r="W695" i="21"/>
  <c r="W696" i="21"/>
  <c r="W697" i="21"/>
  <c r="W698" i="21"/>
  <c r="W699" i="21"/>
  <c r="W700" i="21"/>
  <c r="W701" i="21"/>
  <c r="W702" i="21"/>
  <c r="W703" i="21"/>
  <c r="W704" i="21"/>
  <c r="W705" i="21"/>
  <c r="W706" i="21"/>
  <c r="W707" i="21"/>
  <c r="W708" i="21"/>
  <c r="W709" i="21"/>
  <c r="W710" i="21"/>
  <c r="W711" i="21"/>
  <c r="W712" i="21"/>
  <c r="W713" i="21"/>
  <c r="W714" i="21"/>
  <c r="W715" i="21"/>
  <c r="W716" i="21"/>
  <c r="W717" i="21"/>
  <c r="W718" i="21"/>
  <c r="W719" i="21"/>
  <c r="W720" i="21"/>
  <c r="W721" i="21"/>
  <c r="W722" i="21"/>
  <c r="W723" i="21"/>
  <c r="W724" i="21"/>
  <c r="W725" i="21"/>
  <c r="W726" i="21"/>
  <c r="W727" i="21"/>
  <c r="W728" i="21"/>
  <c r="W729" i="21"/>
  <c r="W730" i="21"/>
  <c r="W731" i="21"/>
  <c r="W732" i="21"/>
  <c r="W733" i="21"/>
  <c r="W734" i="21"/>
  <c r="W735" i="21"/>
  <c r="W736" i="21"/>
  <c r="W737" i="21"/>
  <c r="W738" i="21"/>
  <c r="W739" i="21"/>
  <c r="W740" i="21"/>
  <c r="W741" i="21"/>
  <c r="W742" i="21"/>
  <c r="W743" i="21"/>
  <c r="W744" i="21"/>
  <c r="W745" i="21"/>
  <c r="W746" i="21"/>
  <c r="W747" i="21"/>
  <c r="W748" i="21"/>
  <c r="W749" i="21"/>
  <c r="W750" i="21"/>
  <c r="W751" i="21"/>
  <c r="W752" i="21"/>
  <c r="W753" i="21"/>
  <c r="W754" i="21"/>
  <c r="W755" i="21"/>
  <c r="W756" i="21"/>
  <c r="W757" i="21"/>
  <c r="W758" i="21"/>
  <c r="W759" i="21"/>
  <c r="W760" i="21"/>
  <c r="W761" i="21"/>
  <c r="W762" i="21"/>
  <c r="W763" i="21"/>
  <c r="W764" i="21"/>
  <c r="W765" i="21"/>
  <c r="W766" i="21"/>
  <c r="W767" i="21"/>
  <c r="W768" i="21"/>
  <c r="W769" i="21"/>
  <c r="W770" i="21"/>
  <c r="W771" i="21"/>
  <c r="W772" i="21"/>
  <c r="W773" i="21"/>
  <c r="W774" i="21"/>
  <c r="W775" i="21"/>
  <c r="W776" i="21"/>
  <c r="W777" i="21"/>
  <c r="W778" i="21"/>
  <c r="W779" i="21"/>
  <c r="W780" i="21"/>
  <c r="W781" i="21"/>
  <c r="W782" i="21"/>
  <c r="W783" i="21"/>
  <c r="W784" i="21"/>
  <c r="W785" i="21"/>
  <c r="W786" i="21"/>
  <c r="W787" i="21"/>
  <c r="W788" i="21"/>
  <c r="W789" i="21"/>
  <c r="W790" i="21"/>
  <c r="W791" i="21"/>
  <c r="W792" i="21"/>
  <c r="W793" i="21"/>
  <c r="W794" i="21"/>
  <c r="W795" i="21"/>
  <c r="W796" i="21"/>
  <c r="W797" i="21"/>
  <c r="W798" i="21"/>
  <c r="W799" i="21"/>
  <c r="W800" i="21"/>
  <c r="W801" i="21"/>
  <c r="W802" i="21"/>
  <c r="W803" i="21"/>
  <c r="W804" i="21"/>
  <c r="W805" i="21"/>
  <c r="W806" i="21"/>
  <c r="W807" i="21"/>
  <c r="W808" i="21"/>
  <c r="W809" i="21"/>
  <c r="W810" i="21"/>
  <c r="W811" i="21"/>
  <c r="W812" i="21"/>
  <c r="W813" i="21"/>
  <c r="W814" i="21"/>
  <c r="W815" i="21"/>
  <c r="W816" i="21"/>
  <c r="W817" i="21"/>
  <c r="W818" i="21"/>
  <c r="W819" i="21"/>
  <c r="W820" i="21"/>
  <c r="W821" i="21"/>
  <c r="W822" i="21"/>
  <c r="W823" i="21"/>
  <c r="W824" i="21"/>
  <c r="W825" i="21"/>
  <c r="W826" i="21"/>
  <c r="W827" i="21"/>
  <c r="W828" i="21"/>
  <c r="W829" i="21"/>
  <c r="W830" i="21"/>
  <c r="W831" i="21"/>
  <c r="W832" i="21"/>
  <c r="W833" i="21"/>
  <c r="W834" i="21"/>
  <c r="W835" i="21"/>
  <c r="W836" i="21"/>
  <c r="W837" i="21"/>
  <c r="W838" i="21"/>
  <c r="W839" i="21"/>
  <c r="W840" i="21"/>
  <c r="W841" i="21"/>
  <c r="W842" i="21"/>
  <c r="W843" i="21"/>
  <c r="W844" i="21"/>
  <c r="W845" i="21"/>
  <c r="W846" i="21"/>
  <c r="W847" i="21"/>
  <c r="W848" i="21"/>
  <c r="W849" i="21"/>
  <c r="W850" i="21"/>
  <c r="W851" i="21"/>
  <c r="W852" i="21"/>
  <c r="W853" i="21"/>
  <c r="W854" i="21"/>
  <c r="W855" i="21"/>
  <c r="W856" i="21"/>
  <c r="W857" i="21"/>
  <c r="W858" i="21"/>
  <c r="W859" i="21"/>
  <c r="W860" i="21"/>
  <c r="W861" i="21"/>
  <c r="W862" i="21"/>
  <c r="W863" i="21"/>
  <c r="W864" i="21"/>
  <c r="W865" i="21"/>
  <c r="W866" i="21"/>
  <c r="W867" i="21"/>
  <c r="W868" i="21"/>
  <c r="W869" i="21"/>
  <c r="W870" i="21"/>
  <c r="W871" i="21"/>
  <c r="W872" i="21"/>
  <c r="W873" i="21"/>
  <c r="W874" i="21"/>
  <c r="W875" i="21"/>
  <c r="W876" i="21"/>
  <c r="W877" i="21"/>
  <c r="W878" i="21"/>
  <c r="W879" i="21"/>
  <c r="W880" i="21"/>
  <c r="W881" i="21"/>
  <c r="W882" i="21"/>
  <c r="W883" i="21"/>
  <c r="W884" i="21"/>
  <c r="W885" i="21"/>
  <c r="W886" i="21"/>
  <c r="W887" i="21"/>
  <c r="W888" i="21"/>
  <c r="W889" i="21"/>
  <c r="W890" i="21"/>
  <c r="W891" i="21"/>
  <c r="W892" i="21"/>
  <c r="W893" i="21"/>
  <c r="W894" i="21"/>
  <c r="W895" i="21"/>
  <c r="W896" i="21"/>
  <c r="W897" i="21"/>
  <c r="W898" i="21"/>
  <c r="W899" i="21"/>
  <c r="W900" i="21"/>
  <c r="W901" i="21"/>
  <c r="W902" i="21"/>
  <c r="W903" i="21"/>
  <c r="W904" i="21"/>
  <c r="W905" i="21"/>
  <c r="W906" i="21"/>
  <c r="W907" i="21"/>
  <c r="W908" i="21"/>
  <c r="W909" i="21"/>
  <c r="W910" i="21"/>
  <c r="W911" i="21"/>
  <c r="W912" i="21"/>
  <c r="W913" i="21"/>
  <c r="W914" i="21"/>
  <c r="W915" i="21"/>
  <c r="W916" i="21"/>
  <c r="W917" i="21"/>
  <c r="W918" i="21"/>
  <c r="W919" i="21"/>
  <c r="W920" i="21"/>
  <c r="W921" i="21"/>
  <c r="W922" i="21"/>
  <c r="W923" i="21"/>
  <c r="W924" i="21"/>
  <c r="W925" i="21"/>
  <c r="W926" i="21"/>
  <c r="W927" i="21"/>
  <c r="W928" i="21"/>
  <c r="W929" i="21"/>
  <c r="W930" i="21"/>
  <c r="W931" i="21"/>
  <c r="W932" i="21"/>
  <c r="W933" i="21"/>
  <c r="W934" i="21"/>
  <c r="W935" i="21"/>
  <c r="W936" i="21"/>
  <c r="W937" i="21"/>
  <c r="W938" i="21"/>
  <c r="W939" i="21"/>
  <c r="W940" i="21"/>
  <c r="W941" i="21"/>
  <c r="W942" i="21"/>
  <c r="W943" i="21"/>
  <c r="W944" i="21"/>
  <c r="W945" i="21"/>
  <c r="W946" i="21"/>
  <c r="W947" i="21"/>
  <c r="W948" i="21"/>
  <c r="W949" i="21"/>
  <c r="W950" i="21"/>
  <c r="W951" i="21"/>
  <c r="W952" i="21"/>
  <c r="W953" i="21"/>
  <c r="W954" i="21"/>
  <c r="W955" i="21"/>
  <c r="W956" i="21"/>
  <c r="W957" i="21"/>
  <c r="W958" i="21"/>
  <c r="W959" i="21"/>
  <c r="W960" i="21"/>
  <c r="W961" i="21"/>
  <c r="W962" i="21"/>
  <c r="W963" i="21"/>
  <c r="W964" i="21"/>
  <c r="W965" i="21"/>
  <c r="W966" i="21"/>
  <c r="W967" i="21"/>
  <c r="W968" i="21"/>
  <c r="W969" i="21"/>
  <c r="W970" i="21"/>
  <c r="W971" i="21"/>
  <c r="W972" i="21"/>
  <c r="W973" i="21"/>
  <c r="W974" i="21"/>
  <c r="W975" i="21"/>
  <c r="W976" i="21"/>
  <c r="W977" i="21"/>
  <c r="W978" i="21"/>
  <c r="W979" i="21"/>
  <c r="W980" i="21"/>
  <c r="W981" i="21"/>
  <c r="W982" i="21"/>
  <c r="W983" i="21"/>
  <c r="W984" i="21"/>
  <c r="W985" i="21"/>
  <c r="W986" i="21"/>
  <c r="X2" i="21"/>
  <c r="X3" i="21"/>
  <c r="X4" i="21"/>
  <c r="X5" i="21"/>
  <c r="X6" i="21"/>
  <c r="X7" i="21"/>
  <c r="X8" i="21"/>
  <c r="X9" i="21"/>
  <c r="X10" i="21"/>
  <c r="X11" i="21"/>
  <c r="X12" i="21"/>
  <c r="X13" i="21"/>
  <c r="X14" i="21"/>
  <c r="X15" i="21"/>
  <c r="X16" i="21"/>
  <c r="X17" i="21"/>
  <c r="X18" i="21"/>
  <c r="X19" i="21"/>
  <c r="X20" i="21"/>
  <c r="X21" i="21"/>
  <c r="X22" i="21"/>
  <c r="X23" i="21"/>
  <c r="X24" i="21"/>
  <c r="X25" i="21"/>
  <c r="X26" i="21"/>
  <c r="X27" i="21"/>
  <c r="X28" i="21"/>
  <c r="X29" i="21"/>
  <c r="X30" i="21"/>
  <c r="X31" i="21"/>
  <c r="X32" i="21"/>
  <c r="X33" i="21"/>
  <c r="X34" i="21"/>
  <c r="X35" i="21"/>
  <c r="X36" i="21"/>
  <c r="X37" i="21"/>
  <c r="X38" i="21"/>
  <c r="X39" i="21"/>
  <c r="X40" i="21"/>
  <c r="X41" i="21"/>
  <c r="X42" i="21"/>
  <c r="X43" i="21"/>
  <c r="X44" i="21"/>
  <c r="X45" i="21"/>
  <c r="X46" i="21"/>
  <c r="X47" i="21"/>
  <c r="X48" i="21"/>
  <c r="X49" i="21"/>
  <c r="X50" i="21"/>
  <c r="X51" i="21"/>
  <c r="X52" i="21"/>
  <c r="X53" i="21"/>
  <c r="X54" i="21"/>
  <c r="X55" i="21"/>
  <c r="X56" i="21"/>
  <c r="X57" i="21"/>
  <c r="X58" i="21"/>
  <c r="X59" i="21"/>
  <c r="X60" i="21"/>
  <c r="X61" i="21"/>
  <c r="X62" i="21"/>
  <c r="X63" i="21"/>
  <c r="X64" i="21"/>
  <c r="X65" i="21"/>
  <c r="X66" i="21"/>
  <c r="X67" i="21"/>
  <c r="X68" i="21"/>
  <c r="X69" i="21"/>
  <c r="X70" i="21"/>
  <c r="X71" i="21"/>
  <c r="X72" i="21"/>
  <c r="X73" i="21"/>
  <c r="X74" i="21"/>
  <c r="X75" i="21"/>
  <c r="X76" i="21"/>
  <c r="X77" i="21"/>
  <c r="X78" i="21"/>
  <c r="X79" i="21"/>
  <c r="X80" i="21"/>
  <c r="X81" i="21"/>
  <c r="X82" i="21"/>
  <c r="X83" i="21"/>
  <c r="X84" i="21"/>
  <c r="X85" i="21"/>
  <c r="X86" i="21"/>
  <c r="X87" i="21"/>
  <c r="X88" i="21"/>
  <c r="X89" i="21"/>
  <c r="X90" i="21"/>
  <c r="X91" i="21"/>
  <c r="X92" i="21"/>
  <c r="X93" i="21"/>
  <c r="X94" i="21"/>
  <c r="X95" i="21"/>
  <c r="X96" i="21"/>
  <c r="X97" i="21"/>
  <c r="X98" i="21"/>
  <c r="X99" i="21"/>
  <c r="X100" i="21"/>
  <c r="X101" i="21"/>
  <c r="X102" i="21"/>
  <c r="X103" i="21"/>
  <c r="X104" i="21"/>
  <c r="X105" i="21"/>
  <c r="X106" i="21"/>
  <c r="X107" i="21"/>
  <c r="X108" i="21"/>
  <c r="X109" i="21"/>
  <c r="X110" i="21"/>
  <c r="X111" i="21"/>
  <c r="X112" i="21"/>
  <c r="X113" i="21"/>
  <c r="X114" i="21"/>
  <c r="X115" i="21"/>
  <c r="X116" i="21"/>
  <c r="X117" i="21"/>
  <c r="X118" i="21"/>
  <c r="X119" i="21"/>
  <c r="X120" i="21"/>
  <c r="X121" i="21"/>
  <c r="X122" i="21"/>
  <c r="X123" i="21"/>
  <c r="X124" i="21"/>
  <c r="X125" i="21"/>
  <c r="X126" i="21"/>
  <c r="X127" i="21"/>
  <c r="X128" i="21"/>
  <c r="X129" i="21"/>
  <c r="X130" i="21"/>
  <c r="X131" i="21"/>
  <c r="X132" i="21"/>
  <c r="X133" i="21"/>
  <c r="X134" i="21"/>
  <c r="X135" i="21"/>
  <c r="X136" i="21"/>
  <c r="X137" i="21"/>
  <c r="X138" i="21"/>
  <c r="X139" i="21"/>
  <c r="X140" i="21"/>
  <c r="X141" i="21"/>
  <c r="X142" i="21"/>
  <c r="X143" i="21"/>
  <c r="X144" i="21"/>
  <c r="X145" i="21"/>
  <c r="X146" i="21"/>
  <c r="X147" i="21"/>
  <c r="X148" i="21"/>
  <c r="X149" i="21"/>
  <c r="X150" i="21"/>
  <c r="X151" i="21"/>
  <c r="X152" i="21"/>
  <c r="X153" i="21"/>
  <c r="X154" i="21"/>
  <c r="X155" i="21"/>
  <c r="X156" i="21"/>
  <c r="X157" i="21"/>
  <c r="X158" i="21"/>
  <c r="X159" i="21"/>
  <c r="X160" i="21"/>
  <c r="X161" i="21"/>
  <c r="X162" i="21"/>
  <c r="X163" i="21"/>
  <c r="X164" i="21"/>
  <c r="X165" i="21"/>
  <c r="X166" i="21"/>
  <c r="X167" i="21"/>
  <c r="X168" i="21"/>
  <c r="X169" i="21"/>
  <c r="X170" i="21"/>
  <c r="X171" i="21"/>
  <c r="X172" i="21"/>
  <c r="X173" i="21"/>
  <c r="X174" i="21"/>
  <c r="X175" i="21"/>
  <c r="X176" i="21"/>
  <c r="X177" i="21"/>
  <c r="X178" i="21"/>
  <c r="X179" i="21"/>
  <c r="X180" i="21"/>
  <c r="X181" i="21"/>
  <c r="X182" i="21"/>
  <c r="X183" i="21"/>
  <c r="X184" i="21"/>
  <c r="X185" i="21"/>
  <c r="X186" i="21"/>
  <c r="X187" i="21"/>
  <c r="X188" i="21"/>
  <c r="X189" i="21"/>
  <c r="X190" i="21"/>
  <c r="X191" i="21"/>
  <c r="X192" i="21"/>
  <c r="X193" i="21"/>
  <c r="X194" i="21"/>
  <c r="X195" i="21"/>
  <c r="X196" i="21"/>
  <c r="X197" i="21"/>
  <c r="X198" i="21"/>
  <c r="X199" i="21"/>
  <c r="X200" i="21"/>
  <c r="X201" i="21"/>
  <c r="X202" i="21"/>
  <c r="X203" i="21"/>
  <c r="X204" i="21"/>
  <c r="X205" i="21"/>
  <c r="X206" i="21"/>
  <c r="X207" i="21"/>
  <c r="X208" i="21"/>
  <c r="X209" i="21"/>
  <c r="X210" i="21"/>
  <c r="X211" i="21"/>
  <c r="X212" i="21"/>
  <c r="X213" i="21"/>
  <c r="X214" i="21"/>
  <c r="X215" i="21"/>
  <c r="X216" i="21"/>
  <c r="X217" i="21"/>
  <c r="X218" i="21"/>
  <c r="X219" i="21"/>
  <c r="X220" i="21"/>
  <c r="X221" i="21"/>
  <c r="X222" i="21"/>
  <c r="X223" i="21"/>
  <c r="X224" i="21"/>
  <c r="X225" i="21"/>
  <c r="X226" i="21"/>
  <c r="X227" i="21"/>
  <c r="X228" i="21"/>
  <c r="X229" i="21"/>
  <c r="X230" i="21"/>
  <c r="X231" i="21"/>
  <c r="X232" i="21"/>
  <c r="X233" i="21"/>
  <c r="X234" i="21"/>
  <c r="X235" i="21"/>
  <c r="X236" i="21"/>
  <c r="X237" i="21"/>
  <c r="X238" i="21"/>
  <c r="X239" i="21"/>
  <c r="X240" i="21"/>
  <c r="X241" i="21"/>
  <c r="X242" i="21"/>
  <c r="X243" i="21"/>
  <c r="X244" i="21"/>
  <c r="X245" i="21"/>
  <c r="X246" i="21"/>
  <c r="X247" i="21"/>
  <c r="X248" i="21"/>
  <c r="X249" i="21"/>
  <c r="X250" i="21"/>
  <c r="X251" i="21"/>
  <c r="X252" i="21"/>
  <c r="X253" i="21"/>
  <c r="X254" i="21"/>
  <c r="X255" i="21"/>
  <c r="X256" i="21"/>
  <c r="X257" i="21"/>
  <c r="X258" i="21"/>
  <c r="X259" i="21"/>
  <c r="X260" i="21"/>
  <c r="X261" i="21"/>
  <c r="X262" i="21"/>
  <c r="X263" i="21"/>
  <c r="X264" i="21"/>
  <c r="X265" i="21"/>
  <c r="X266" i="21"/>
  <c r="X267" i="21"/>
  <c r="X268" i="21"/>
  <c r="X269" i="21"/>
  <c r="X270" i="21"/>
  <c r="X271" i="21"/>
  <c r="X272" i="21"/>
  <c r="X273" i="21"/>
  <c r="X274" i="21"/>
  <c r="X275" i="21"/>
  <c r="X276" i="21"/>
  <c r="X277" i="21"/>
  <c r="X278" i="21"/>
  <c r="X279" i="21"/>
  <c r="X280" i="21"/>
  <c r="X281" i="21"/>
  <c r="X282" i="21"/>
  <c r="X283" i="21"/>
  <c r="X284" i="21"/>
  <c r="X285" i="21"/>
  <c r="X286" i="21"/>
  <c r="X287" i="21"/>
  <c r="X288" i="21"/>
  <c r="X289" i="21"/>
  <c r="X290" i="21"/>
  <c r="X291" i="21"/>
  <c r="X292" i="21"/>
  <c r="X293" i="21"/>
  <c r="X294" i="21"/>
  <c r="X295" i="21"/>
  <c r="X296" i="21"/>
  <c r="X297" i="21"/>
  <c r="X298" i="21"/>
  <c r="X299" i="21"/>
  <c r="X300" i="21"/>
  <c r="X301" i="21"/>
  <c r="X302" i="21"/>
  <c r="X303" i="21"/>
  <c r="X304" i="21"/>
  <c r="X305" i="21"/>
  <c r="X306" i="21"/>
  <c r="X307" i="21"/>
  <c r="X308" i="21"/>
  <c r="X309" i="21"/>
  <c r="X310" i="21"/>
  <c r="X311" i="21"/>
  <c r="X312" i="21"/>
  <c r="X313" i="21"/>
  <c r="X314" i="21"/>
  <c r="X315" i="21"/>
  <c r="X316" i="21"/>
  <c r="X317" i="21"/>
  <c r="X318" i="21"/>
  <c r="X319" i="21"/>
  <c r="X320" i="21"/>
  <c r="X321" i="21"/>
  <c r="X322" i="21"/>
  <c r="X323" i="21"/>
  <c r="X324" i="21"/>
  <c r="X325" i="21"/>
  <c r="X326" i="21"/>
  <c r="X327" i="21"/>
  <c r="X328" i="21"/>
  <c r="X329" i="21"/>
  <c r="X330" i="21"/>
  <c r="X331" i="21"/>
  <c r="X332" i="21"/>
  <c r="X333" i="21"/>
  <c r="X334" i="21"/>
  <c r="X335" i="21"/>
  <c r="X336" i="21"/>
  <c r="X337" i="21"/>
  <c r="X338" i="21"/>
  <c r="X339" i="21"/>
  <c r="X340" i="21"/>
  <c r="X341" i="21"/>
  <c r="X342" i="21"/>
  <c r="X343" i="21"/>
  <c r="X344" i="21"/>
  <c r="X345" i="21"/>
  <c r="X346" i="21"/>
  <c r="X347" i="21"/>
  <c r="X348" i="21"/>
  <c r="X349" i="21"/>
  <c r="X350" i="21"/>
  <c r="X351" i="21"/>
  <c r="X352" i="21"/>
  <c r="X353" i="21"/>
  <c r="X354" i="21"/>
  <c r="X355" i="21"/>
  <c r="X356" i="21"/>
  <c r="X357" i="21"/>
  <c r="X358" i="21"/>
  <c r="X359" i="21"/>
  <c r="X360" i="21"/>
  <c r="X361" i="21"/>
  <c r="X362" i="21"/>
  <c r="X363" i="21"/>
  <c r="X364" i="21"/>
  <c r="X365" i="21"/>
  <c r="X366" i="21"/>
  <c r="X367" i="21"/>
  <c r="X368" i="21"/>
  <c r="X369" i="21"/>
  <c r="X370" i="21"/>
  <c r="X371" i="21"/>
  <c r="X372" i="21"/>
  <c r="X373" i="21"/>
  <c r="X374" i="21"/>
  <c r="X375" i="21"/>
  <c r="X376" i="21"/>
  <c r="X377" i="21"/>
  <c r="X378" i="21"/>
  <c r="X379" i="21"/>
  <c r="X380" i="21"/>
  <c r="X381" i="21"/>
  <c r="X382" i="21"/>
  <c r="X383" i="21"/>
  <c r="X384" i="21"/>
  <c r="X385" i="21"/>
  <c r="X386" i="21"/>
  <c r="X387" i="21"/>
  <c r="X388" i="21"/>
  <c r="X389" i="21"/>
  <c r="X390" i="21"/>
  <c r="X391" i="21"/>
  <c r="X392" i="21"/>
  <c r="X393" i="21"/>
  <c r="X394" i="21"/>
  <c r="X395" i="21"/>
  <c r="X396" i="21"/>
  <c r="X397" i="21"/>
  <c r="X398" i="21"/>
  <c r="X399" i="21"/>
  <c r="X400" i="21"/>
  <c r="X401" i="21"/>
  <c r="X402" i="21"/>
  <c r="X403" i="21"/>
  <c r="X404" i="21"/>
  <c r="X405" i="21"/>
  <c r="X406" i="21"/>
  <c r="X407" i="21"/>
  <c r="X408" i="21"/>
  <c r="X409" i="21"/>
  <c r="X410" i="21"/>
  <c r="X411" i="21"/>
  <c r="X412" i="21"/>
  <c r="X413" i="21"/>
  <c r="X414" i="21"/>
  <c r="X415" i="21"/>
  <c r="X416" i="21"/>
  <c r="X417" i="21"/>
  <c r="X418" i="21"/>
  <c r="X419" i="21"/>
  <c r="X420" i="21"/>
  <c r="X421" i="21"/>
  <c r="X422" i="21"/>
  <c r="X423" i="21"/>
  <c r="X424" i="21"/>
  <c r="X425" i="21"/>
  <c r="X426" i="21"/>
  <c r="X427" i="21"/>
  <c r="X428" i="21"/>
  <c r="X429" i="21"/>
  <c r="X430" i="21"/>
  <c r="X431" i="21"/>
  <c r="X432" i="21"/>
  <c r="X433" i="21"/>
  <c r="X434" i="21"/>
  <c r="X435" i="21"/>
  <c r="X436" i="21"/>
  <c r="X437" i="21"/>
  <c r="X438" i="21"/>
  <c r="X439" i="21"/>
  <c r="X440" i="21"/>
  <c r="X441" i="21"/>
  <c r="X442" i="21"/>
  <c r="X443" i="21"/>
  <c r="X444" i="21"/>
  <c r="X445" i="21"/>
  <c r="X446" i="21"/>
  <c r="X447" i="21"/>
  <c r="X448" i="21"/>
  <c r="X449" i="21"/>
  <c r="X450" i="21"/>
  <c r="X451" i="21"/>
  <c r="X452" i="21"/>
  <c r="X453" i="21"/>
  <c r="X454" i="21"/>
  <c r="X455" i="21"/>
  <c r="X456" i="21"/>
  <c r="X457" i="21"/>
  <c r="X458" i="21"/>
  <c r="X459" i="21"/>
  <c r="X460" i="21"/>
  <c r="X461" i="21"/>
  <c r="X462" i="21"/>
  <c r="X463" i="21"/>
  <c r="X464" i="21"/>
  <c r="X465" i="21"/>
  <c r="X466" i="21"/>
  <c r="X467" i="21"/>
  <c r="X468" i="21"/>
  <c r="X469" i="21"/>
  <c r="X470" i="21"/>
  <c r="X471" i="21"/>
  <c r="X472" i="21"/>
  <c r="X473" i="21"/>
  <c r="X474" i="21"/>
  <c r="X475" i="21"/>
  <c r="X476" i="21"/>
  <c r="X477" i="21"/>
  <c r="X478" i="21"/>
  <c r="X479" i="21"/>
  <c r="X480" i="21"/>
  <c r="X481" i="21"/>
  <c r="X482" i="21"/>
  <c r="X483" i="21"/>
  <c r="X484" i="21"/>
  <c r="X485" i="21"/>
  <c r="X486" i="21"/>
  <c r="X487" i="21"/>
  <c r="X488" i="21"/>
  <c r="X489" i="21"/>
  <c r="X490" i="21"/>
  <c r="X491" i="21"/>
  <c r="X492" i="21"/>
  <c r="X493" i="21"/>
  <c r="X494" i="21"/>
  <c r="X495" i="21"/>
  <c r="X496" i="21"/>
  <c r="X497" i="21"/>
  <c r="X498" i="21"/>
  <c r="X499" i="21"/>
  <c r="X500" i="21"/>
  <c r="X501" i="21"/>
  <c r="X502" i="21"/>
  <c r="X503" i="21"/>
  <c r="X504" i="21"/>
  <c r="X505" i="21"/>
  <c r="X506" i="21"/>
  <c r="X507" i="21"/>
  <c r="X508" i="21"/>
  <c r="X509" i="21"/>
  <c r="X510" i="21"/>
  <c r="X511" i="21"/>
  <c r="X512" i="21"/>
  <c r="X513" i="21"/>
  <c r="X514" i="21"/>
  <c r="X515" i="21"/>
  <c r="X516" i="21"/>
  <c r="X517" i="21"/>
  <c r="X518" i="21"/>
  <c r="X519" i="21"/>
  <c r="X520" i="21"/>
  <c r="X521" i="21"/>
  <c r="X522" i="21"/>
  <c r="X523" i="21"/>
  <c r="X524" i="21"/>
  <c r="X525" i="21"/>
  <c r="X526" i="21"/>
  <c r="X527" i="21"/>
  <c r="X528" i="21"/>
  <c r="X529" i="21"/>
  <c r="X530" i="21"/>
  <c r="X531" i="21"/>
  <c r="X532" i="21"/>
  <c r="X533" i="21"/>
  <c r="X534" i="21"/>
  <c r="X535" i="21"/>
  <c r="X536" i="21"/>
  <c r="X537" i="21"/>
  <c r="X538" i="21"/>
  <c r="X539" i="21"/>
  <c r="X540" i="21"/>
  <c r="X541" i="21"/>
  <c r="X542" i="21"/>
  <c r="X543" i="21"/>
  <c r="X544" i="21"/>
  <c r="X545" i="21"/>
  <c r="X546" i="21"/>
  <c r="X547" i="21"/>
  <c r="X548" i="21"/>
  <c r="X549" i="21"/>
  <c r="X550" i="21"/>
  <c r="X551" i="21"/>
  <c r="X552" i="21"/>
  <c r="X553" i="21"/>
  <c r="X554" i="21"/>
  <c r="X555" i="21"/>
  <c r="X556" i="21"/>
  <c r="X557" i="21"/>
  <c r="X558" i="21"/>
  <c r="X559" i="21"/>
  <c r="X560" i="21"/>
  <c r="X561" i="21"/>
  <c r="X562" i="21"/>
  <c r="X563" i="21"/>
  <c r="X564" i="21"/>
  <c r="X565" i="21"/>
  <c r="X566" i="21"/>
  <c r="X567" i="21"/>
  <c r="X568" i="21"/>
  <c r="X569" i="21"/>
  <c r="X570" i="21"/>
  <c r="X571" i="21"/>
  <c r="X572" i="21"/>
  <c r="X573" i="21"/>
  <c r="X574" i="21"/>
  <c r="X575" i="21"/>
  <c r="X576" i="21"/>
  <c r="X577" i="21"/>
  <c r="X578" i="21"/>
  <c r="X579" i="21"/>
  <c r="X580" i="21"/>
  <c r="X581" i="21"/>
  <c r="X582" i="21"/>
  <c r="X583" i="21"/>
  <c r="X584" i="21"/>
  <c r="X585" i="21"/>
  <c r="X586" i="21"/>
  <c r="X587" i="21"/>
  <c r="X588" i="21"/>
  <c r="X589" i="21"/>
  <c r="X590" i="21"/>
  <c r="X591" i="21"/>
  <c r="X592" i="21"/>
  <c r="X593" i="21"/>
  <c r="X594" i="21"/>
  <c r="X595" i="21"/>
  <c r="X596" i="21"/>
  <c r="X597" i="21"/>
  <c r="X598" i="21"/>
  <c r="X599" i="21"/>
  <c r="X600" i="21"/>
  <c r="X601" i="21"/>
  <c r="X602" i="21"/>
  <c r="X603" i="21"/>
  <c r="X604" i="21"/>
  <c r="X605" i="21"/>
  <c r="X606" i="21"/>
  <c r="X607" i="21"/>
  <c r="X608" i="21"/>
  <c r="X609" i="21"/>
  <c r="X610" i="21"/>
  <c r="X611" i="21"/>
  <c r="X612" i="21"/>
  <c r="X613" i="21"/>
  <c r="X614" i="21"/>
  <c r="X615" i="21"/>
  <c r="X616" i="21"/>
  <c r="X617" i="21"/>
  <c r="X618" i="21"/>
  <c r="X619" i="21"/>
  <c r="X620" i="21"/>
  <c r="X621" i="21"/>
  <c r="X622" i="21"/>
  <c r="X623" i="21"/>
  <c r="X624" i="21"/>
  <c r="X625" i="21"/>
  <c r="X626" i="21"/>
  <c r="X627" i="21"/>
  <c r="X628" i="21"/>
  <c r="X629" i="21"/>
  <c r="X630" i="21"/>
  <c r="X631" i="21"/>
  <c r="X632" i="21"/>
  <c r="X633" i="21"/>
  <c r="X634" i="21"/>
  <c r="X635" i="21"/>
  <c r="X636" i="21"/>
  <c r="X637" i="21"/>
  <c r="X638" i="21"/>
  <c r="X639" i="21"/>
  <c r="X640" i="21"/>
  <c r="X641" i="21"/>
  <c r="X642" i="21"/>
  <c r="X643" i="21"/>
  <c r="X644" i="21"/>
  <c r="X645" i="21"/>
  <c r="X646" i="21"/>
  <c r="X647" i="21"/>
  <c r="X648" i="21"/>
  <c r="X649" i="21"/>
  <c r="X650" i="21"/>
  <c r="X651" i="21"/>
  <c r="X652" i="21"/>
  <c r="X653" i="21"/>
  <c r="X654" i="21"/>
  <c r="X655" i="21"/>
  <c r="X656" i="21"/>
  <c r="X657" i="21"/>
  <c r="X658" i="21"/>
  <c r="X659" i="21"/>
  <c r="X660" i="21"/>
  <c r="X661" i="21"/>
  <c r="X662" i="21"/>
  <c r="X663" i="21"/>
  <c r="X664" i="21"/>
  <c r="X665" i="21"/>
  <c r="X666" i="21"/>
  <c r="X667" i="21"/>
  <c r="X668" i="21"/>
  <c r="X669" i="21"/>
  <c r="X670" i="21"/>
  <c r="X671" i="21"/>
  <c r="X672" i="21"/>
  <c r="X673" i="21"/>
  <c r="X674" i="21"/>
  <c r="X675" i="21"/>
  <c r="X676" i="21"/>
  <c r="X677" i="21"/>
  <c r="X678" i="21"/>
  <c r="X679" i="21"/>
  <c r="X680" i="21"/>
  <c r="X681" i="21"/>
  <c r="X682" i="21"/>
  <c r="X683" i="21"/>
  <c r="X684" i="21"/>
  <c r="X685" i="21"/>
  <c r="X686" i="21"/>
  <c r="X687" i="21"/>
  <c r="X688" i="21"/>
  <c r="X689" i="21"/>
  <c r="X690" i="21"/>
  <c r="X691" i="21"/>
  <c r="X692" i="21"/>
  <c r="X693" i="21"/>
  <c r="X694" i="21"/>
  <c r="X695" i="21"/>
  <c r="X696" i="21"/>
  <c r="X697" i="21"/>
  <c r="X698" i="21"/>
  <c r="X699" i="21"/>
  <c r="X700" i="21"/>
  <c r="X701" i="21"/>
  <c r="X702" i="21"/>
  <c r="X703" i="21"/>
  <c r="X704" i="21"/>
  <c r="X705" i="21"/>
  <c r="X706" i="21"/>
  <c r="X707" i="21"/>
  <c r="X708" i="21"/>
  <c r="X709" i="21"/>
  <c r="X710" i="21"/>
  <c r="X711" i="21"/>
  <c r="X712" i="21"/>
  <c r="X713" i="21"/>
  <c r="X714" i="21"/>
  <c r="X715" i="21"/>
  <c r="X716" i="21"/>
  <c r="X717" i="21"/>
  <c r="X718" i="21"/>
  <c r="X719" i="21"/>
  <c r="X720" i="21"/>
  <c r="X721" i="21"/>
  <c r="X722" i="21"/>
  <c r="X723" i="21"/>
  <c r="X724" i="21"/>
  <c r="X725" i="21"/>
  <c r="X726" i="21"/>
  <c r="X727" i="21"/>
  <c r="X728" i="21"/>
  <c r="X729" i="21"/>
  <c r="X730" i="21"/>
  <c r="X731" i="21"/>
  <c r="X732" i="21"/>
  <c r="X733" i="21"/>
  <c r="X734" i="21"/>
  <c r="X735" i="21"/>
  <c r="X736" i="21"/>
  <c r="X737" i="21"/>
  <c r="X738" i="21"/>
  <c r="X739" i="21"/>
  <c r="X740" i="21"/>
  <c r="X741" i="21"/>
  <c r="X742" i="21"/>
  <c r="X743" i="21"/>
  <c r="X744" i="21"/>
  <c r="X745" i="21"/>
  <c r="X746" i="21"/>
  <c r="X747" i="21"/>
  <c r="X748" i="21"/>
  <c r="X749" i="21"/>
  <c r="X750" i="21"/>
  <c r="X751" i="21"/>
  <c r="X752" i="21"/>
  <c r="X753" i="21"/>
  <c r="X754" i="21"/>
  <c r="X755" i="21"/>
  <c r="X756" i="21"/>
  <c r="X757" i="21"/>
  <c r="X758" i="21"/>
  <c r="X759" i="21"/>
  <c r="X760" i="21"/>
  <c r="X761" i="21"/>
  <c r="X762" i="21"/>
  <c r="X763" i="21"/>
  <c r="X764" i="21"/>
  <c r="X765" i="21"/>
  <c r="X766" i="21"/>
  <c r="X767" i="21"/>
  <c r="X768" i="21"/>
  <c r="X769" i="21"/>
  <c r="X770" i="21"/>
  <c r="X771" i="21"/>
  <c r="X772" i="21"/>
  <c r="X773" i="21"/>
  <c r="X774" i="21"/>
  <c r="X775" i="21"/>
  <c r="X776" i="21"/>
  <c r="X777" i="21"/>
  <c r="X778" i="21"/>
  <c r="X779" i="21"/>
  <c r="X780" i="21"/>
  <c r="X781" i="21"/>
  <c r="X782" i="21"/>
  <c r="X783" i="21"/>
  <c r="X784" i="21"/>
  <c r="X785" i="21"/>
  <c r="X786" i="21"/>
  <c r="X787" i="21"/>
  <c r="X788" i="21"/>
  <c r="X789" i="21"/>
  <c r="X790" i="21"/>
  <c r="X791" i="21"/>
  <c r="X792" i="21"/>
  <c r="X793" i="21"/>
  <c r="X794" i="21"/>
  <c r="X795" i="21"/>
  <c r="X796" i="21"/>
  <c r="X797" i="21"/>
  <c r="X798" i="21"/>
  <c r="X799" i="21"/>
  <c r="X800" i="21"/>
  <c r="X801" i="21"/>
  <c r="X802" i="21"/>
  <c r="X803" i="21"/>
  <c r="X804" i="21"/>
  <c r="X805" i="21"/>
  <c r="X806" i="21"/>
  <c r="X807" i="21"/>
  <c r="X808" i="21"/>
  <c r="X809" i="21"/>
  <c r="X810" i="21"/>
  <c r="X811" i="21"/>
  <c r="X812" i="21"/>
  <c r="X813" i="21"/>
  <c r="X814" i="21"/>
  <c r="X815" i="21"/>
  <c r="X816" i="21"/>
  <c r="X817" i="21"/>
  <c r="X818" i="21"/>
  <c r="X819" i="21"/>
  <c r="X820" i="21"/>
  <c r="X821" i="21"/>
  <c r="X822" i="21"/>
  <c r="X823" i="21"/>
  <c r="X824" i="21"/>
  <c r="X825" i="21"/>
  <c r="X826" i="21"/>
  <c r="X827" i="21"/>
  <c r="X828" i="21"/>
  <c r="X829" i="21"/>
  <c r="X830" i="21"/>
  <c r="X831" i="21"/>
  <c r="X832" i="21"/>
  <c r="X833" i="21"/>
  <c r="X834" i="21"/>
  <c r="X835" i="21"/>
  <c r="X836" i="21"/>
  <c r="X837" i="21"/>
  <c r="X838" i="21"/>
  <c r="X839" i="21"/>
  <c r="X840" i="21"/>
  <c r="X841" i="21"/>
  <c r="X842" i="21"/>
  <c r="X843" i="21"/>
  <c r="X844" i="21"/>
  <c r="X845" i="21"/>
  <c r="X846" i="21"/>
  <c r="X847" i="21"/>
  <c r="X848" i="21"/>
  <c r="X849" i="21"/>
  <c r="X850" i="21"/>
  <c r="X851" i="21"/>
  <c r="X852" i="21"/>
  <c r="X853" i="21"/>
  <c r="X854" i="21"/>
  <c r="X855" i="21"/>
  <c r="X856" i="21"/>
  <c r="X857" i="21"/>
  <c r="X858" i="21"/>
  <c r="X859" i="21"/>
  <c r="X860" i="21"/>
  <c r="X861" i="21"/>
  <c r="X862" i="21"/>
  <c r="X863" i="21"/>
  <c r="X864" i="21"/>
  <c r="X865" i="21"/>
  <c r="X866" i="21"/>
  <c r="X867" i="21"/>
  <c r="X868" i="21"/>
  <c r="X869" i="21"/>
  <c r="X870" i="21"/>
  <c r="X871" i="21"/>
  <c r="X872" i="21"/>
  <c r="X873" i="21"/>
  <c r="X874" i="21"/>
  <c r="X875" i="21"/>
  <c r="X876" i="21"/>
  <c r="X877" i="21"/>
  <c r="X878" i="21"/>
  <c r="X879" i="21"/>
  <c r="X880" i="21"/>
  <c r="X881" i="21"/>
  <c r="X882" i="21"/>
  <c r="X883" i="21"/>
  <c r="X884" i="21"/>
  <c r="X885" i="21"/>
  <c r="X886" i="21"/>
  <c r="X887" i="21"/>
  <c r="X888" i="21"/>
  <c r="X889" i="21"/>
  <c r="X890" i="21"/>
  <c r="X891" i="21"/>
  <c r="X892" i="21"/>
  <c r="X893" i="21"/>
  <c r="X894" i="21"/>
  <c r="X895" i="21"/>
  <c r="X896" i="21"/>
  <c r="X897" i="21"/>
  <c r="X898" i="21"/>
  <c r="X899" i="21"/>
  <c r="X900" i="21"/>
  <c r="X901" i="21"/>
  <c r="X902" i="21"/>
  <c r="X903" i="21"/>
  <c r="X904" i="21"/>
  <c r="X905" i="21"/>
  <c r="X906" i="21"/>
  <c r="X907" i="21"/>
  <c r="X908" i="21"/>
  <c r="X909" i="21"/>
  <c r="X910" i="21"/>
  <c r="X911" i="21"/>
  <c r="X912" i="21"/>
  <c r="X913" i="21"/>
  <c r="X914" i="21"/>
  <c r="X915" i="21"/>
  <c r="X916" i="21"/>
  <c r="X917" i="21"/>
  <c r="X918" i="21"/>
  <c r="X919" i="21"/>
  <c r="X920" i="21"/>
  <c r="X921" i="21"/>
  <c r="X922" i="21"/>
  <c r="X923" i="21"/>
  <c r="X924" i="21"/>
  <c r="X925" i="21"/>
  <c r="X926" i="21"/>
  <c r="X927" i="21"/>
  <c r="X928" i="21"/>
  <c r="X929" i="21"/>
  <c r="X930" i="21"/>
  <c r="X931" i="21"/>
  <c r="X932" i="21"/>
  <c r="X933" i="21"/>
  <c r="X934" i="21"/>
  <c r="X935" i="21"/>
  <c r="X936" i="21"/>
  <c r="X937" i="21"/>
  <c r="X938" i="21"/>
  <c r="X939" i="21"/>
  <c r="X940" i="21"/>
  <c r="X941" i="21"/>
  <c r="X942" i="21"/>
  <c r="X943" i="21"/>
  <c r="X944" i="21"/>
  <c r="X945" i="21"/>
  <c r="X946" i="21"/>
  <c r="X947" i="21"/>
  <c r="X948" i="21"/>
  <c r="X949" i="21"/>
  <c r="X950" i="21"/>
  <c r="X951" i="21"/>
  <c r="X952" i="21"/>
  <c r="X953" i="21"/>
  <c r="X954" i="21"/>
  <c r="X955" i="21"/>
  <c r="X956" i="21"/>
  <c r="X957" i="21"/>
  <c r="X958" i="21"/>
  <c r="X959" i="21"/>
  <c r="X960" i="21"/>
  <c r="X961" i="21"/>
  <c r="X962" i="21"/>
  <c r="X963" i="21"/>
  <c r="X964" i="21"/>
  <c r="X965" i="21"/>
  <c r="X966" i="21"/>
  <c r="X967" i="21"/>
  <c r="X968" i="21"/>
  <c r="X969" i="21"/>
  <c r="X970" i="21"/>
  <c r="X971" i="21"/>
  <c r="X972" i="21"/>
  <c r="X973" i="21"/>
  <c r="X974" i="21"/>
  <c r="X975" i="21"/>
  <c r="X976" i="21"/>
  <c r="X977" i="21"/>
  <c r="X978" i="21"/>
  <c r="X979" i="21"/>
  <c r="X980" i="21"/>
  <c r="X981" i="21"/>
  <c r="X982" i="21"/>
  <c r="X983" i="21"/>
  <c r="X984" i="21"/>
  <c r="X985" i="21"/>
  <c r="X986" i="21"/>
  <c r="V2" i="21"/>
  <c r="V3" i="21"/>
  <c r="V4" i="21"/>
  <c r="V5" i="21"/>
  <c r="V6" i="21"/>
  <c r="V7" i="21"/>
  <c r="V8" i="21"/>
  <c r="V9" i="21"/>
  <c r="V10" i="21"/>
  <c r="V11" i="21"/>
  <c r="V12" i="21"/>
  <c r="V13" i="21"/>
  <c r="V14" i="21"/>
  <c r="V15" i="21"/>
  <c r="V16" i="21"/>
  <c r="V17" i="21"/>
  <c r="V18" i="21"/>
  <c r="V19" i="21"/>
  <c r="V20" i="21"/>
  <c r="V21" i="21"/>
  <c r="V22" i="21"/>
  <c r="V23" i="21"/>
  <c r="V24" i="21"/>
  <c r="V25" i="21"/>
  <c r="V26" i="21"/>
  <c r="V27" i="21"/>
  <c r="V28" i="21"/>
  <c r="V29" i="21"/>
  <c r="V30" i="21"/>
  <c r="V31" i="21"/>
  <c r="V32" i="21"/>
  <c r="V33" i="21"/>
  <c r="V34" i="21"/>
  <c r="V35" i="21"/>
  <c r="V36" i="21"/>
  <c r="V37" i="21"/>
  <c r="V38" i="21"/>
  <c r="V39" i="21"/>
  <c r="V40" i="21"/>
  <c r="V41" i="21"/>
  <c r="V42" i="21"/>
  <c r="V43" i="21"/>
  <c r="V44" i="21"/>
  <c r="V45" i="21"/>
  <c r="V46" i="21"/>
  <c r="V47" i="21"/>
  <c r="V48" i="21"/>
  <c r="V49" i="21"/>
  <c r="V50" i="21"/>
  <c r="V51" i="21"/>
  <c r="V52" i="21"/>
  <c r="V53" i="21"/>
  <c r="V54" i="21"/>
  <c r="V55" i="21"/>
  <c r="V56" i="21"/>
  <c r="V57" i="21"/>
  <c r="V58" i="21"/>
  <c r="V59" i="21"/>
  <c r="V60" i="21"/>
  <c r="V61" i="21"/>
  <c r="V62" i="21"/>
  <c r="V63" i="21"/>
  <c r="V64" i="21"/>
  <c r="V65" i="21"/>
  <c r="V66" i="21"/>
  <c r="V67" i="21"/>
  <c r="V68" i="21"/>
  <c r="V69" i="21"/>
  <c r="V70" i="21"/>
  <c r="V71" i="21"/>
  <c r="V72" i="21"/>
  <c r="V73" i="21"/>
  <c r="V74" i="21"/>
  <c r="V75" i="21"/>
  <c r="V76" i="21"/>
  <c r="V77" i="21"/>
  <c r="V78" i="21"/>
  <c r="V79" i="21"/>
  <c r="V80" i="21"/>
  <c r="V81" i="21"/>
  <c r="V82" i="21"/>
  <c r="V83" i="21"/>
  <c r="V84" i="21"/>
  <c r="V85" i="21"/>
  <c r="V86" i="21"/>
  <c r="V87" i="21"/>
  <c r="V88" i="21"/>
  <c r="V89" i="21"/>
  <c r="V90" i="21"/>
  <c r="V91" i="21"/>
  <c r="V92" i="21"/>
  <c r="V93" i="21"/>
  <c r="V94" i="21"/>
  <c r="V95" i="21"/>
  <c r="V96" i="21"/>
  <c r="V97" i="21"/>
  <c r="V98" i="21"/>
  <c r="V99" i="21"/>
  <c r="V100" i="21"/>
  <c r="V101" i="21"/>
  <c r="V102" i="21"/>
  <c r="V103" i="21"/>
  <c r="V104" i="21"/>
  <c r="V105" i="21"/>
  <c r="V106" i="21"/>
  <c r="V107" i="21"/>
  <c r="V108" i="21"/>
  <c r="V109" i="21"/>
  <c r="V110" i="21"/>
  <c r="V111" i="21"/>
  <c r="V112" i="21"/>
  <c r="V113" i="21"/>
  <c r="V114" i="21"/>
  <c r="V115" i="21"/>
  <c r="V116" i="21"/>
  <c r="V117" i="21"/>
  <c r="V118" i="21"/>
  <c r="V119" i="21"/>
  <c r="V120" i="21"/>
  <c r="V121" i="21"/>
  <c r="V122" i="21"/>
  <c r="V123" i="21"/>
  <c r="V124" i="21"/>
  <c r="V125" i="21"/>
  <c r="V126" i="21"/>
  <c r="V127" i="21"/>
  <c r="V128" i="21"/>
  <c r="V129" i="21"/>
  <c r="V130" i="21"/>
  <c r="V131" i="21"/>
  <c r="V132" i="21"/>
  <c r="V133" i="21"/>
  <c r="V134" i="21"/>
  <c r="V135" i="21"/>
  <c r="V136" i="21"/>
  <c r="V137" i="21"/>
  <c r="V138" i="21"/>
  <c r="V139" i="21"/>
  <c r="V140" i="21"/>
  <c r="V141" i="21"/>
  <c r="V142" i="21"/>
  <c r="V143" i="21"/>
  <c r="V144" i="21"/>
  <c r="V145" i="21"/>
  <c r="V146" i="21"/>
  <c r="V147" i="21"/>
  <c r="V148" i="21"/>
  <c r="V149" i="21"/>
  <c r="V150" i="21"/>
  <c r="V151" i="21"/>
  <c r="V152" i="21"/>
  <c r="V153" i="21"/>
  <c r="V154" i="21"/>
  <c r="V155" i="21"/>
  <c r="V156" i="21"/>
  <c r="V157" i="21"/>
  <c r="V158" i="21"/>
  <c r="V159" i="21"/>
  <c r="V160" i="21"/>
  <c r="V161" i="21"/>
  <c r="V162" i="21"/>
  <c r="V163" i="21"/>
  <c r="V164" i="21"/>
  <c r="V165" i="21"/>
  <c r="V166" i="21"/>
  <c r="V167" i="21"/>
  <c r="V168" i="21"/>
  <c r="V169" i="21"/>
  <c r="V170" i="21"/>
  <c r="V171" i="21"/>
  <c r="V172" i="21"/>
  <c r="V173" i="21"/>
  <c r="V174" i="21"/>
  <c r="V175" i="21"/>
  <c r="V176" i="21"/>
  <c r="V177" i="21"/>
  <c r="V178" i="21"/>
  <c r="V179" i="21"/>
  <c r="V180" i="21"/>
  <c r="V181" i="21"/>
  <c r="V182" i="21"/>
  <c r="V183" i="21"/>
  <c r="V184" i="21"/>
  <c r="V185" i="21"/>
  <c r="V186" i="21"/>
  <c r="V187" i="21"/>
  <c r="V188" i="21"/>
  <c r="V189" i="21"/>
  <c r="V190" i="21"/>
  <c r="V191" i="21"/>
  <c r="V192" i="21"/>
  <c r="V193" i="21"/>
  <c r="V194" i="21"/>
  <c r="V195" i="21"/>
  <c r="V196" i="21"/>
  <c r="V197" i="21"/>
  <c r="V198" i="21"/>
  <c r="V199" i="21"/>
  <c r="V200" i="21"/>
  <c r="V201" i="21"/>
  <c r="V202" i="21"/>
  <c r="V203" i="21"/>
  <c r="V204" i="21"/>
  <c r="V205" i="21"/>
  <c r="V206" i="21"/>
  <c r="V207" i="21"/>
  <c r="V208" i="21"/>
  <c r="V209" i="21"/>
  <c r="V210" i="21"/>
  <c r="V211" i="21"/>
  <c r="V212" i="21"/>
  <c r="V213" i="21"/>
  <c r="V214" i="21"/>
  <c r="V215" i="21"/>
  <c r="V216" i="21"/>
  <c r="V217" i="21"/>
  <c r="V218" i="21"/>
  <c r="V219" i="21"/>
  <c r="V220" i="21"/>
  <c r="V221" i="21"/>
  <c r="V222" i="21"/>
  <c r="V223" i="21"/>
  <c r="V224" i="21"/>
  <c r="V225" i="21"/>
  <c r="V226" i="21"/>
  <c r="V227" i="21"/>
  <c r="V228" i="21"/>
  <c r="V229" i="21"/>
  <c r="V230" i="21"/>
  <c r="V231" i="21"/>
  <c r="V232" i="21"/>
  <c r="V233" i="21"/>
  <c r="V234" i="21"/>
  <c r="V235" i="21"/>
  <c r="V236" i="21"/>
  <c r="V237" i="21"/>
  <c r="V238" i="21"/>
  <c r="V239" i="21"/>
  <c r="V240" i="21"/>
  <c r="V241" i="21"/>
  <c r="V242" i="21"/>
  <c r="V243" i="21"/>
  <c r="V244" i="21"/>
  <c r="V245" i="21"/>
  <c r="V246" i="21"/>
  <c r="V247" i="21"/>
  <c r="V248" i="21"/>
  <c r="V249" i="21"/>
  <c r="V250" i="21"/>
  <c r="V251" i="21"/>
  <c r="V252" i="21"/>
  <c r="V253" i="21"/>
  <c r="V254" i="21"/>
  <c r="V255" i="21"/>
  <c r="V256" i="21"/>
  <c r="V257" i="21"/>
  <c r="V258" i="21"/>
  <c r="V259" i="21"/>
  <c r="V260" i="21"/>
  <c r="V261" i="21"/>
  <c r="V262" i="21"/>
  <c r="V263" i="21"/>
  <c r="V264" i="21"/>
  <c r="V265" i="21"/>
  <c r="V266" i="21"/>
  <c r="V267" i="21"/>
  <c r="V268" i="21"/>
  <c r="V269" i="21"/>
  <c r="V270" i="21"/>
  <c r="V271" i="21"/>
  <c r="V272" i="21"/>
  <c r="V273" i="21"/>
  <c r="V274" i="21"/>
  <c r="V275" i="21"/>
  <c r="V276" i="21"/>
  <c r="V277" i="21"/>
  <c r="V278" i="21"/>
  <c r="V279" i="21"/>
  <c r="V280" i="21"/>
  <c r="V281" i="21"/>
  <c r="V282" i="21"/>
  <c r="V283" i="21"/>
  <c r="V284" i="21"/>
  <c r="V285" i="21"/>
  <c r="V286" i="21"/>
  <c r="V287" i="21"/>
  <c r="V288" i="21"/>
  <c r="V289" i="21"/>
  <c r="V290" i="21"/>
  <c r="V291" i="21"/>
  <c r="V292" i="21"/>
  <c r="V293" i="21"/>
  <c r="V294" i="21"/>
  <c r="V295" i="21"/>
  <c r="V296" i="21"/>
  <c r="V297" i="21"/>
  <c r="V298" i="21"/>
  <c r="V299" i="21"/>
  <c r="V300" i="21"/>
  <c r="V301" i="21"/>
  <c r="V302" i="21"/>
  <c r="V303" i="21"/>
  <c r="V304" i="21"/>
  <c r="V305" i="21"/>
  <c r="V306" i="21"/>
  <c r="V307" i="21"/>
  <c r="V308" i="21"/>
  <c r="V309" i="21"/>
  <c r="V310" i="21"/>
  <c r="V311" i="21"/>
  <c r="V312" i="21"/>
  <c r="V313" i="21"/>
  <c r="V314" i="21"/>
  <c r="V315" i="21"/>
  <c r="V316" i="21"/>
  <c r="V317" i="21"/>
  <c r="V318" i="21"/>
  <c r="V319" i="21"/>
  <c r="V320" i="21"/>
  <c r="V321" i="21"/>
  <c r="V322" i="21"/>
  <c r="V323" i="21"/>
  <c r="V324" i="21"/>
  <c r="V325" i="21"/>
  <c r="V326" i="21"/>
  <c r="V327" i="21"/>
  <c r="V328" i="21"/>
  <c r="V329" i="21"/>
  <c r="V330" i="21"/>
  <c r="V331" i="21"/>
  <c r="V332" i="21"/>
  <c r="V333" i="21"/>
  <c r="V334" i="21"/>
  <c r="V335" i="21"/>
  <c r="V336" i="21"/>
  <c r="V337" i="21"/>
  <c r="V338" i="21"/>
  <c r="V339" i="21"/>
  <c r="V340" i="21"/>
  <c r="V341" i="21"/>
  <c r="V342" i="21"/>
  <c r="V343" i="21"/>
  <c r="V344" i="21"/>
  <c r="V345" i="21"/>
  <c r="V346" i="21"/>
  <c r="V347" i="21"/>
  <c r="V348" i="21"/>
  <c r="V349" i="21"/>
  <c r="V350" i="21"/>
  <c r="V351" i="21"/>
  <c r="V352" i="21"/>
  <c r="V353" i="21"/>
  <c r="V354" i="21"/>
  <c r="V355" i="21"/>
  <c r="V356" i="21"/>
  <c r="V357" i="21"/>
  <c r="V358" i="21"/>
  <c r="V359" i="21"/>
  <c r="V360" i="21"/>
  <c r="V361" i="21"/>
  <c r="V362" i="21"/>
  <c r="V363" i="21"/>
  <c r="V364" i="21"/>
  <c r="V365" i="21"/>
  <c r="V366" i="21"/>
  <c r="V367" i="21"/>
  <c r="V368" i="21"/>
  <c r="V369" i="21"/>
  <c r="V370" i="21"/>
  <c r="V371" i="21"/>
  <c r="V372" i="21"/>
  <c r="V373" i="21"/>
  <c r="V374" i="21"/>
  <c r="V375" i="21"/>
  <c r="V376" i="21"/>
  <c r="V377" i="21"/>
  <c r="V378" i="21"/>
  <c r="V379" i="21"/>
  <c r="V380" i="21"/>
  <c r="V381" i="21"/>
  <c r="V382" i="21"/>
  <c r="V383" i="21"/>
  <c r="V384" i="21"/>
  <c r="V385" i="21"/>
  <c r="V386" i="21"/>
  <c r="V387" i="21"/>
  <c r="V388" i="21"/>
  <c r="V389" i="21"/>
  <c r="V390" i="21"/>
  <c r="V391" i="21"/>
  <c r="V392" i="21"/>
  <c r="V393" i="21"/>
  <c r="V394" i="21"/>
  <c r="V395" i="21"/>
  <c r="V396" i="21"/>
  <c r="V397" i="21"/>
  <c r="V398" i="21"/>
  <c r="V399" i="21"/>
  <c r="V400" i="21"/>
  <c r="V401" i="21"/>
  <c r="V402" i="21"/>
  <c r="V403" i="21"/>
  <c r="V404" i="21"/>
  <c r="V405" i="21"/>
  <c r="V406" i="21"/>
  <c r="V407" i="21"/>
  <c r="V408" i="21"/>
  <c r="V409" i="21"/>
  <c r="V410" i="21"/>
  <c r="V411" i="21"/>
  <c r="V412" i="21"/>
  <c r="V413" i="21"/>
  <c r="V414" i="21"/>
  <c r="V415" i="21"/>
  <c r="V416" i="21"/>
  <c r="V417" i="21"/>
  <c r="V418" i="21"/>
  <c r="V419" i="21"/>
  <c r="V420" i="21"/>
  <c r="V421" i="21"/>
  <c r="V422" i="21"/>
  <c r="V423" i="21"/>
  <c r="V424" i="21"/>
  <c r="V425" i="21"/>
  <c r="V426" i="21"/>
  <c r="V427" i="21"/>
  <c r="V428" i="21"/>
  <c r="V429" i="21"/>
  <c r="V430" i="21"/>
  <c r="V431" i="21"/>
  <c r="V432" i="21"/>
  <c r="V433" i="21"/>
  <c r="V434" i="21"/>
  <c r="V435" i="21"/>
  <c r="V436" i="21"/>
  <c r="V437" i="21"/>
  <c r="V438" i="21"/>
  <c r="V439" i="21"/>
  <c r="V440" i="21"/>
  <c r="V441" i="21"/>
  <c r="V442" i="21"/>
  <c r="V443" i="21"/>
  <c r="V444" i="21"/>
  <c r="V445" i="21"/>
  <c r="V446" i="21"/>
  <c r="V447" i="21"/>
  <c r="V448" i="21"/>
  <c r="V449" i="21"/>
  <c r="V450" i="21"/>
  <c r="V451" i="21"/>
  <c r="V452" i="21"/>
  <c r="V453" i="21"/>
  <c r="V454" i="21"/>
  <c r="V455" i="21"/>
  <c r="V456" i="21"/>
  <c r="V457" i="21"/>
  <c r="V458" i="21"/>
  <c r="V459" i="21"/>
  <c r="V460" i="21"/>
  <c r="V461" i="21"/>
  <c r="V462" i="21"/>
  <c r="V463" i="21"/>
  <c r="V464" i="21"/>
  <c r="V465" i="21"/>
  <c r="V466" i="21"/>
  <c r="V467" i="21"/>
  <c r="V468" i="21"/>
  <c r="V469" i="21"/>
  <c r="V470" i="21"/>
  <c r="V471" i="21"/>
  <c r="V472" i="21"/>
  <c r="V473" i="21"/>
  <c r="V474" i="21"/>
  <c r="V475" i="21"/>
  <c r="V476" i="21"/>
  <c r="V477" i="21"/>
  <c r="V478" i="21"/>
  <c r="V479" i="21"/>
  <c r="V480" i="21"/>
  <c r="V481" i="21"/>
  <c r="V482" i="21"/>
  <c r="V483" i="21"/>
  <c r="V484" i="21"/>
  <c r="V485" i="21"/>
  <c r="V486" i="21"/>
  <c r="V487" i="21"/>
  <c r="V488" i="21"/>
  <c r="V489" i="21"/>
  <c r="V490" i="21"/>
  <c r="V491" i="21"/>
  <c r="V492" i="21"/>
  <c r="V493" i="21"/>
  <c r="V494" i="21"/>
  <c r="V495" i="21"/>
  <c r="V496" i="21"/>
  <c r="V497" i="21"/>
  <c r="V498" i="21"/>
  <c r="V499" i="21"/>
  <c r="V500" i="21"/>
  <c r="V501" i="21"/>
  <c r="V502" i="21"/>
  <c r="V503" i="21"/>
  <c r="V504" i="21"/>
  <c r="V505" i="21"/>
  <c r="V506" i="21"/>
  <c r="V507" i="21"/>
  <c r="V508" i="21"/>
  <c r="V509" i="21"/>
  <c r="V510" i="21"/>
  <c r="V511" i="21"/>
  <c r="V512" i="21"/>
  <c r="V513" i="21"/>
  <c r="V514" i="21"/>
  <c r="V515" i="21"/>
  <c r="V516" i="21"/>
  <c r="V517" i="21"/>
  <c r="V518" i="21"/>
  <c r="V519" i="21"/>
  <c r="V520" i="21"/>
  <c r="V521" i="21"/>
  <c r="V522" i="21"/>
  <c r="V523" i="21"/>
  <c r="V524" i="21"/>
  <c r="V525" i="21"/>
  <c r="V526" i="21"/>
  <c r="V527" i="21"/>
  <c r="V528" i="21"/>
  <c r="V529" i="21"/>
  <c r="V530" i="21"/>
  <c r="V531" i="21"/>
  <c r="V532" i="21"/>
  <c r="V533" i="21"/>
  <c r="V534" i="21"/>
  <c r="V535" i="21"/>
  <c r="V536" i="21"/>
  <c r="V537" i="21"/>
  <c r="V538" i="21"/>
  <c r="V539" i="21"/>
  <c r="V540" i="21"/>
  <c r="V541" i="21"/>
  <c r="V542" i="21"/>
  <c r="V543" i="21"/>
  <c r="V544" i="21"/>
  <c r="V545" i="21"/>
  <c r="V546" i="21"/>
  <c r="V547" i="21"/>
  <c r="V548" i="21"/>
  <c r="V549" i="21"/>
  <c r="V550" i="21"/>
  <c r="V551" i="21"/>
  <c r="V552" i="21"/>
  <c r="V553" i="21"/>
  <c r="V554" i="21"/>
  <c r="V555" i="21"/>
  <c r="V556" i="21"/>
  <c r="V557" i="21"/>
  <c r="V558" i="21"/>
  <c r="V559" i="21"/>
  <c r="V560" i="21"/>
  <c r="V561" i="21"/>
  <c r="V562" i="21"/>
  <c r="V563" i="21"/>
  <c r="V564" i="21"/>
  <c r="V565" i="21"/>
  <c r="V566" i="21"/>
  <c r="V567" i="21"/>
  <c r="V568" i="21"/>
  <c r="V569" i="21"/>
  <c r="V570" i="21"/>
  <c r="V571" i="21"/>
  <c r="V572" i="21"/>
  <c r="V573" i="21"/>
  <c r="V574" i="21"/>
  <c r="V575" i="21"/>
  <c r="V576" i="21"/>
  <c r="V577" i="21"/>
  <c r="V578" i="21"/>
  <c r="V579" i="21"/>
  <c r="V580" i="21"/>
  <c r="V581" i="21"/>
  <c r="V582" i="21"/>
  <c r="V583" i="21"/>
  <c r="V584" i="21"/>
  <c r="V585" i="21"/>
  <c r="V586" i="21"/>
  <c r="V587" i="21"/>
  <c r="V588" i="21"/>
  <c r="V589" i="21"/>
  <c r="V590" i="21"/>
  <c r="V591" i="21"/>
  <c r="V592" i="21"/>
  <c r="V593" i="21"/>
  <c r="V594" i="21"/>
  <c r="V595" i="21"/>
  <c r="V596" i="21"/>
  <c r="V597" i="21"/>
  <c r="V598" i="21"/>
  <c r="V599" i="21"/>
  <c r="V600" i="21"/>
  <c r="V601" i="21"/>
  <c r="V602" i="21"/>
  <c r="V603" i="21"/>
  <c r="V604" i="21"/>
  <c r="V605" i="21"/>
  <c r="V606" i="21"/>
  <c r="V607" i="21"/>
  <c r="V608" i="21"/>
  <c r="V609" i="21"/>
  <c r="V610" i="21"/>
  <c r="V611" i="21"/>
  <c r="V612" i="21"/>
  <c r="V613" i="21"/>
  <c r="V614" i="21"/>
  <c r="V615" i="21"/>
  <c r="V616" i="21"/>
  <c r="V617" i="21"/>
  <c r="V618" i="21"/>
  <c r="V619" i="21"/>
  <c r="V620" i="21"/>
  <c r="V621" i="21"/>
  <c r="V622" i="21"/>
  <c r="V623" i="21"/>
  <c r="V624" i="21"/>
  <c r="V625" i="21"/>
  <c r="V626" i="21"/>
  <c r="V627" i="21"/>
  <c r="V628" i="21"/>
  <c r="V629" i="21"/>
  <c r="V630" i="21"/>
  <c r="V631" i="21"/>
  <c r="V632" i="21"/>
  <c r="V633" i="21"/>
  <c r="V634" i="21"/>
  <c r="V635" i="21"/>
  <c r="V636" i="21"/>
  <c r="V637" i="21"/>
  <c r="V638" i="21"/>
  <c r="V639" i="21"/>
  <c r="V640" i="21"/>
  <c r="V641" i="21"/>
  <c r="V642" i="21"/>
  <c r="V643" i="21"/>
  <c r="V644" i="21"/>
  <c r="V645" i="21"/>
  <c r="V646" i="21"/>
  <c r="V647" i="21"/>
  <c r="V648" i="21"/>
  <c r="V649" i="21"/>
  <c r="V650" i="21"/>
  <c r="V651" i="21"/>
  <c r="V652" i="21"/>
  <c r="V653" i="21"/>
  <c r="V654" i="21"/>
  <c r="V655" i="21"/>
  <c r="V656" i="21"/>
  <c r="V657" i="21"/>
  <c r="V658" i="21"/>
  <c r="V659" i="21"/>
  <c r="V660" i="21"/>
  <c r="V661" i="21"/>
  <c r="V662" i="21"/>
  <c r="V663" i="21"/>
  <c r="V664" i="21"/>
  <c r="V665" i="21"/>
  <c r="V666" i="21"/>
  <c r="V667" i="21"/>
  <c r="V668" i="21"/>
  <c r="V669" i="21"/>
  <c r="V670" i="21"/>
  <c r="V671" i="21"/>
  <c r="V672" i="21"/>
  <c r="V673" i="21"/>
  <c r="V674" i="21"/>
  <c r="V675" i="21"/>
  <c r="V676" i="21"/>
  <c r="V677" i="21"/>
  <c r="V678" i="21"/>
  <c r="V679" i="21"/>
  <c r="V680" i="21"/>
  <c r="V681" i="21"/>
  <c r="V682" i="21"/>
  <c r="V683" i="21"/>
  <c r="V684" i="21"/>
  <c r="V685" i="21"/>
  <c r="V686" i="21"/>
  <c r="V687" i="21"/>
  <c r="V688" i="21"/>
  <c r="V689" i="21"/>
  <c r="V690" i="21"/>
  <c r="V691" i="21"/>
  <c r="V692" i="21"/>
  <c r="V693" i="21"/>
  <c r="V694" i="21"/>
  <c r="V695" i="21"/>
  <c r="V696" i="21"/>
  <c r="V697" i="21"/>
  <c r="V698" i="21"/>
  <c r="V699" i="21"/>
  <c r="V700" i="21"/>
  <c r="V701" i="21"/>
  <c r="V702" i="21"/>
  <c r="V703" i="21"/>
  <c r="V704" i="21"/>
  <c r="V705" i="21"/>
  <c r="V706" i="21"/>
  <c r="V707" i="21"/>
  <c r="V708" i="21"/>
  <c r="V709" i="21"/>
  <c r="V710" i="21"/>
  <c r="V711" i="21"/>
  <c r="V712" i="21"/>
  <c r="V713" i="21"/>
  <c r="V714" i="21"/>
  <c r="V715" i="21"/>
  <c r="V716" i="21"/>
  <c r="V717" i="21"/>
  <c r="V718" i="21"/>
  <c r="V719" i="21"/>
  <c r="V720" i="21"/>
  <c r="V721" i="21"/>
  <c r="V722" i="21"/>
  <c r="V723" i="21"/>
  <c r="V724" i="21"/>
  <c r="V725" i="21"/>
  <c r="V726" i="21"/>
  <c r="V727" i="21"/>
  <c r="V728" i="21"/>
  <c r="V729" i="21"/>
  <c r="V730" i="21"/>
  <c r="V731" i="21"/>
  <c r="V732" i="21"/>
  <c r="V733" i="21"/>
  <c r="V734" i="21"/>
  <c r="V735" i="21"/>
  <c r="V736" i="21"/>
  <c r="V737" i="21"/>
  <c r="V738" i="21"/>
  <c r="V739" i="21"/>
  <c r="V740" i="21"/>
  <c r="V741" i="21"/>
  <c r="V742" i="21"/>
  <c r="V743" i="21"/>
  <c r="V744" i="21"/>
  <c r="V745" i="21"/>
  <c r="V746" i="21"/>
  <c r="V747" i="21"/>
  <c r="V748" i="21"/>
  <c r="V749" i="21"/>
  <c r="V750" i="21"/>
  <c r="V751" i="21"/>
  <c r="V752" i="21"/>
  <c r="V753" i="21"/>
  <c r="V754" i="21"/>
  <c r="V755" i="21"/>
  <c r="V756" i="21"/>
  <c r="V757" i="21"/>
  <c r="V758" i="21"/>
  <c r="V759" i="21"/>
  <c r="V760" i="21"/>
  <c r="V761" i="21"/>
  <c r="V762" i="21"/>
  <c r="V763" i="21"/>
  <c r="V764" i="21"/>
  <c r="V765" i="21"/>
  <c r="V766" i="21"/>
  <c r="V767" i="21"/>
  <c r="V768" i="21"/>
  <c r="V769" i="21"/>
  <c r="V770" i="21"/>
  <c r="V771" i="21"/>
  <c r="V772" i="21"/>
  <c r="V773" i="21"/>
  <c r="V774" i="21"/>
  <c r="V775" i="21"/>
  <c r="V776" i="21"/>
  <c r="V777" i="21"/>
  <c r="V778" i="21"/>
  <c r="V779" i="21"/>
  <c r="V780" i="21"/>
  <c r="V781" i="21"/>
  <c r="V782" i="21"/>
  <c r="V783" i="21"/>
  <c r="V784" i="21"/>
  <c r="V785" i="21"/>
  <c r="V786" i="21"/>
  <c r="V787" i="21"/>
  <c r="V788" i="21"/>
  <c r="V789" i="21"/>
  <c r="V790" i="21"/>
  <c r="V791" i="21"/>
  <c r="V792" i="21"/>
  <c r="V793" i="21"/>
  <c r="V794" i="21"/>
  <c r="V795" i="21"/>
  <c r="V796" i="21"/>
  <c r="V797" i="21"/>
  <c r="V798" i="21"/>
  <c r="V799" i="21"/>
  <c r="V800" i="21"/>
  <c r="V801" i="21"/>
  <c r="V802" i="21"/>
  <c r="V803" i="21"/>
  <c r="V804" i="21"/>
  <c r="V805" i="21"/>
  <c r="V806" i="21"/>
  <c r="V807" i="21"/>
  <c r="V808" i="21"/>
  <c r="V809" i="21"/>
  <c r="V810" i="21"/>
  <c r="V811" i="21"/>
  <c r="V812" i="21"/>
  <c r="V813" i="21"/>
  <c r="V814" i="21"/>
  <c r="V815" i="21"/>
  <c r="V816" i="21"/>
  <c r="V817" i="21"/>
  <c r="V818" i="21"/>
  <c r="V819" i="21"/>
  <c r="V820" i="21"/>
  <c r="V821" i="21"/>
  <c r="V822" i="21"/>
  <c r="V823" i="21"/>
  <c r="V824" i="21"/>
  <c r="V825" i="21"/>
  <c r="V826" i="21"/>
  <c r="V827" i="21"/>
  <c r="V828" i="21"/>
  <c r="V829" i="21"/>
  <c r="V830" i="21"/>
  <c r="V831" i="21"/>
  <c r="V832" i="21"/>
  <c r="V833" i="21"/>
  <c r="V834" i="21"/>
  <c r="V835" i="21"/>
  <c r="V836" i="21"/>
  <c r="V837" i="21"/>
  <c r="V838" i="21"/>
  <c r="V839" i="21"/>
  <c r="V840" i="21"/>
  <c r="V841" i="21"/>
  <c r="V842" i="21"/>
  <c r="V843" i="21"/>
  <c r="V844" i="21"/>
  <c r="V845" i="21"/>
  <c r="V846" i="21"/>
  <c r="V847" i="21"/>
  <c r="V848" i="21"/>
  <c r="V849" i="21"/>
  <c r="V850" i="21"/>
  <c r="V851" i="21"/>
  <c r="V852" i="21"/>
  <c r="V853" i="21"/>
  <c r="V854" i="21"/>
  <c r="V855" i="21"/>
  <c r="V856" i="21"/>
  <c r="V857" i="21"/>
  <c r="V858" i="21"/>
  <c r="V859" i="21"/>
  <c r="V860" i="21"/>
  <c r="V861" i="21"/>
  <c r="V862" i="21"/>
  <c r="V863" i="21"/>
  <c r="V864" i="21"/>
  <c r="V865" i="21"/>
  <c r="V866" i="21"/>
  <c r="V867" i="21"/>
  <c r="V868" i="21"/>
  <c r="V869" i="21"/>
  <c r="V870" i="21"/>
  <c r="V871" i="21"/>
  <c r="V872" i="21"/>
  <c r="V873" i="21"/>
  <c r="V874" i="21"/>
  <c r="V875" i="21"/>
  <c r="V876" i="21"/>
  <c r="V877" i="21"/>
  <c r="V878" i="21"/>
  <c r="V879" i="21"/>
  <c r="V880" i="21"/>
  <c r="V881" i="21"/>
  <c r="V882" i="21"/>
  <c r="V883" i="21"/>
  <c r="V884" i="21"/>
  <c r="V885" i="21"/>
  <c r="V886" i="21"/>
  <c r="V887" i="21"/>
  <c r="V888" i="21"/>
  <c r="V889" i="21"/>
  <c r="V890" i="21"/>
  <c r="V891" i="21"/>
  <c r="V892" i="21"/>
  <c r="V893" i="21"/>
  <c r="V894" i="21"/>
  <c r="V895" i="21"/>
  <c r="V896" i="21"/>
  <c r="V897" i="21"/>
  <c r="V898" i="21"/>
  <c r="V899" i="21"/>
  <c r="V900" i="21"/>
  <c r="V901" i="21"/>
  <c r="V902" i="21"/>
  <c r="V903" i="21"/>
  <c r="V904" i="21"/>
  <c r="V905" i="21"/>
  <c r="V906" i="21"/>
  <c r="V907" i="21"/>
  <c r="V908" i="21"/>
  <c r="V909" i="21"/>
  <c r="V910" i="21"/>
  <c r="V911" i="21"/>
  <c r="V912" i="21"/>
  <c r="V913" i="21"/>
  <c r="V914" i="21"/>
  <c r="V915" i="21"/>
  <c r="V916" i="21"/>
  <c r="V917" i="21"/>
  <c r="V918" i="21"/>
  <c r="V919" i="21"/>
  <c r="V920" i="21"/>
  <c r="V921" i="21"/>
  <c r="V922" i="21"/>
  <c r="V923" i="21"/>
  <c r="V924" i="21"/>
  <c r="V925" i="21"/>
  <c r="V926" i="21"/>
  <c r="V927" i="21"/>
  <c r="V928" i="21"/>
  <c r="V929" i="21"/>
  <c r="V930" i="21"/>
  <c r="V931" i="21"/>
  <c r="V932" i="21"/>
  <c r="V933" i="21"/>
  <c r="V934" i="21"/>
  <c r="V935" i="21"/>
  <c r="V936" i="21"/>
  <c r="V937" i="21"/>
  <c r="V938" i="21"/>
  <c r="V939" i="21"/>
  <c r="V940" i="21"/>
  <c r="V941" i="21"/>
  <c r="V942" i="21"/>
  <c r="V943" i="21"/>
  <c r="V944" i="21"/>
  <c r="V945" i="21"/>
  <c r="V946" i="21"/>
  <c r="V947" i="21"/>
  <c r="V948" i="21"/>
  <c r="V949" i="21"/>
  <c r="V950" i="21"/>
  <c r="V951" i="21"/>
  <c r="V952" i="21"/>
  <c r="V953" i="21"/>
  <c r="V954" i="21"/>
  <c r="V955" i="21"/>
  <c r="V956" i="21"/>
  <c r="V957" i="21"/>
  <c r="V958" i="21"/>
  <c r="V959" i="21"/>
  <c r="V960" i="21"/>
  <c r="V961" i="21"/>
  <c r="V962" i="21"/>
  <c r="V963" i="21"/>
  <c r="V964" i="21"/>
  <c r="V965" i="21"/>
  <c r="V966" i="21"/>
  <c r="V967" i="21"/>
  <c r="V968" i="21"/>
  <c r="V969" i="21"/>
  <c r="V970" i="21"/>
  <c r="V971" i="21"/>
  <c r="V972" i="21"/>
  <c r="V973" i="21"/>
  <c r="V974" i="21"/>
  <c r="V975" i="21"/>
  <c r="V976" i="21"/>
  <c r="V977" i="21"/>
  <c r="V978" i="21"/>
  <c r="V979" i="21"/>
  <c r="V980" i="21"/>
  <c r="V981" i="21"/>
  <c r="V982" i="21"/>
  <c r="V983" i="21"/>
  <c r="V984" i="21"/>
  <c r="V985" i="21"/>
  <c r="V986" i="21"/>
  <c r="S2" i="21"/>
  <c r="S3" i="21"/>
  <c r="S4" i="21"/>
  <c r="S5" i="21"/>
  <c r="S6" i="21"/>
  <c r="S7" i="21"/>
  <c r="S8" i="21"/>
  <c r="S9" i="21"/>
  <c r="S10" i="21"/>
  <c r="S11" i="21"/>
  <c r="S12" i="21"/>
  <c r="S13" i="21"/>
  <c r="S14" i="21"/>
  <c r="S15" i="21"/>
  <c r="S16" i="21"/>
  <c r="S17" i="21"/>
  <c r="S18" i="21"/>
  <c r="S19" i="21"/>
  <c r="S20" i="21"/>
  <c r="S21" i="21"/>
  <c r="S22" i="21"/>
  <c r="S23" i="21"/>
  <c r="S24" i="21"/>
  <c r="S25" i="21"/>
  <c r="S26" i="21"/>
  <c r="S27" i="21"/>
  <c r="S28" i="21"/>
  <c r="S29" i="21"/>
  <c r="S30" i="21"/>
  <c r="S31" i="21"/>
  <c r="S32" i="21"/>
  <c r="S33" i="21"/>
  <c r="S34" i="21"/>
  <c r="S35" i="21"/>
  <c r="S36" i="21"/>
  <c r="S37" i="21"/>
  <c r="S38" i="21"/>
  <c r="S39" i="21"/>
  <c r="S40" i="21"/>
  <c r="S41" i="21"/>
  <c r="S42" i="21"/>
  <c r="S43" i="21"/>
  <c r="S44" i="21"/>
  <c r="S45" i="21"/>
  <c r="S46" i="21"/>
  <c r="S47" i="21"/>
  <c r="S48" i="21"/>
  <c r="S49" i="21"/>
  <c r="S50" i="21"/>
  <c r="S51" i="21"/>
  <c r="S52" i="21"/>
  <c r="S53" i="21"/>
  <c r="S54" i="21"/>
  <c r="S55" i="21"/>
  <c r="S56" i="21"/>
  <c r="S57" i="21"/>
  <c r="S58" i="21"/>
  <c r="S59" i="21"/>
  <c r="S60" i="21"/>
  <c r="S61" i="21"/>
  <c r="S62" i="21"/>
  <c r="S63" i="21"/>
  <c r="S64" i="21"/>
  <c r="S65" i="21"/>
  <c r="S66" i="21"/>
  <c r="S67" i="21"/>
  <c r="S68" i="21"/>
  <c r="S69" i="21"/>
  <c r="S70" i="21"/>
  <c r="S71" i="21"/>
  <c r="S72" i="21"/>
  <c r="S73" i="21"/>
  <c r="S74" i="21"/>
  <c r="S75" i="21"/>
  <c r="S76" i="21"/>
  <c r="S77" i="21"/>
  <c r="S78" i="21"/>
  <c r="S79" i="21"/>
  <c r="S80" i="21"/>
  <c r="S81" i="21"/>
  <c r="S82" i="21"/>
  <c r="S83" i="21"/>
  <c r="S84" i="21"/>
  <c r="S85" i="21"/>
  <c r="S86" i="21"/>
  <c r="S87" i="21"/>
  <c r="S88" i="21"/>
  <c r="S89" i="21"/>
  <c r="S90" i="21"/>
  <c r="S91" i="21"/>
  <c r="S92" i="21"/>
  <c r="S93" i="21"/>
  <c r="S94" i="21"/>
  <c r="S95" i="21"/>
  <c r="S96" i="21"/>
  <c r="S97" i="21"/>
  <c r="S98" i="21"/>
  <c r="S99" i="21"/>
  <c r="S100" i="21"/>
  <c r="S101" i="21"/>
  <c r="S102" i="21"/>
  <c r="S103" i="21"/>
  <c r="S104" i="21"/>
  <c r="S105" i="21"/>
  <c r="S106" i="21"/>
  <c r="S107" i="21"/>
  <c r="S108" i="21"/>
  <c r="S109" i="21"/>
  <c r="S110" i="21"/>
  <c r="S111" i="21"/>
  <c r="S112" i="21"/>
  <c r="S113" i="21"/>
  <c r="S114" i="21"/>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S425" i="21"/>
  <c r="S426" i="21"/>
  <c r="S427" i="21"/>
  <c r="S428" i="21"/>
  <c r="S429" i="21"/>
  <c r="S430" i="21"/>
  <c r="S431" i="21"/>
  <c r="S432" i="21"/>
  <c r="S433" i="21"/>
  <c r="S434" i="21"/>
  <c r="S435" i="21"/>
  <c r="S436" i="21"/>
  <c r="S437" i="21"/>
  <c r="S438" i="21"/>
  <c r="S439" i="21"/>
  <c r="S440" i="21"/>
  <c r="S441" i="21"/>
  <c r="S442" i="21"/>
  <c r="S443" i="21"/>
  <c r="S444" i="21"/>
  <c r="S445" i="21"/>
  <c r="S446" i="21"/>
  <c r="S447" i="21"/>
  <c r="S448" i="21"/>
  <c r="S449" i="21"/>
  <c r="S450" i="21"/>
  <c r="S451" i="21"/>
  <c r="S452" i="21"/>
  <c r="S453" i="21"/>
  <c r="S454" i="21"/>
  <c r="S455" i="21"/>
  <c r="S456" i="21"/>
  <c r="S457" i="21"/>
  <c r="S458" i="21"/>
  <c r="S459" i="21"/>
  <c r="S460" i="21"/>
  <c r="S461" i="21"/>
  <c r="S462" i="21"/>
  <c r="S463" i="21"/>
  <c r="S464" i="21"/>
  <c r="S465" i="21"/>
  <c r="S466" i="21"/>
  <c r="S467" i="21"/>
  <c r="S468" i="21"/>
  <c r="S469" i="21"/>
  <c r="S470" i="21"/>
  <c r="S471" i="21"/>
  <c r="S472" i="21"/>
  <c r="S473" i="21"/>
  <c r="S474" i="21"/>
  <c r="S475" i="21"/>
  <c r="S476" i="21"/>
  <c r="S477" i="21"/>
  <c r="S478" i="21"/>
  <c r="S479" i="21"/>
  <c r="S480" i="21"/>
  <c r="S481" i="21"/>
  <c r="S482" i="21"/>
  <c r="S483" i="21"/>
  <c r="S484" i="21"/>
  <c r="S485" i="21"/>
  <c r="S486" i="21"/>
  <c r="S487" i="21"/>
  <c r="S488" i="21"/>
  <c r="S489" i="21"/>
  <c r="S490" i="21"/>
  <c r="S491" i="21"/>
  <c r="S492" i="21"/>
  <c r="S493" i="21"/>
  <c r="S494" i="21"/>
  <c r="S495" i="21"/>
  <c r="S496" i="21"/>
  <c r="S497" i="21"/>
  <c r="S498" i="21"/>
  <c r="S499" i="21"/>
  <c r="S500" i="21"/>
  <c r="S501" i="21"/>
  <c r="S502" i="21"/>
  <c r="S503" i="21"/>
  <c r="S504" i="21"/>
  <c r="S505" i="21"/>
  <c r="S506" i="21"/>
  <c r="S507" i="21"/>
  <c r="S508" i="21"/>
  <c r="S509" i="21"/>
  <c r="S510" i="21"/>
  <c r="S511" i="21"/>
  <c r="S512" i="21"/>
  <c r="S513" i="21"/>
  <c r="S514" i="21"/>
  <c r="S515" i="21"/>
  <c r="S516" i="21"/>
  <c r="S517" i="21"/>
  <c r="S518" i="21"/>
  <c r="S519" i="21"/>
  <c r="S520" i="21"/>
  <c r="S521" i="21"/>
  <c r="S522" i="21"/>
  <c r="S523" i="21"/>
  <c r="S524" i="21"/>
  <c r="S525" i="21"/>
  <c r="S526" i="21"/>
  <c r="S527" i="21"/>
  <c r="S528" i="21"/>
  <c r="S529" i="21"/>
  <c r="S530" i="21"/>
  <c r="S531" i="21"/>
  <c r="S532" i="21"/>
  <c r="S533" i="21"/>
  <c r="S534" i="21"/>
  <c r="S535" i="21"/>
  <c r="S536" i="21"/>
  <c r="S537" i="21"/>
  <c r="S538" i="21"/>
  <c r="S539" i="21"/>
  <c r="S540" i="21"/>
  <c r="S541" i="21"/>
  <c r="S542" i="21"/>
  <c r="S543" i="21"/>
  <c r="S544" i="21"/>
  <c r="S545" i="21"/>
  <c r="S546" i="21"/>
  <c r="S547" i="21"/>
  <c r="S548" i="21"/>
  <c r="S549" i="21"/>
  <c r="S550" i="21"/>
  <c r="S551" i="21"/>
  <c r="S552" i="21"/>
  <c r="S553" i="21"/>
  <c r="S554" i="21"/>
  <c r="S555" i="21"/>
  <c r="S556" i="21"/>
  <c r="S557" i="21"/>
  <c r="S558" i="21"/>
  <c r="S559" i="21"/>
  <c r="S560" i="21"/>
  <c r="S561" i="21"/>
  <c r="S562" i="21"/>
  <c r="S563" i="21"/>
  <c r="S564" i="21"/>
  <c r="S565" i="21"/>
  <c r="S566" i="21"/>
  <c r="S567" i="21"/>
  <c r="S568" i="21"/>
  <c r="S569" i="21"/>
  <c r="S570" i="21"/>
  <c r="S571" i="21"/>
  <c r="S572" i="21"/>
  <c r="S573" i="21"/>
  <c r="S574" i="21"/>
  <c r="S575" i="21"/>
  <c r="S576" i="21"/>
  <c r="S577" i="21"/>
  <c r="S578" i="21"/>
  <c r="S579" i="21"/>
  <c r="S580" i="21"/>
  <c r="S581" i="21"/>
  <c r="S582" i="21"/>
  <c r="S583" i="21"/>
  <c r="S584" i="21"/>
  <c r="S585" i="21"/>
  <c r="S586" i="21"/>
  <c r="S587" i="21"/>
  <c r="S588" i="21"/>
  <c r="S589" i="21"/>
  <c r="S590" i="21"/>
  <c r="S591" i="21"/>
  <c r="S592" i="21"/>
  <c r="S593" i="21"/>
  <c r="S594" i="21"/>
  <c r="S595" i="21"/>
  <c r="S596" i="21"/>
  <c r="S597" i="21"/>
  <c r="S598" i="21"/>
  <c r="S599" i="21"/>
  <c r="S600" i="21"/>
  <c r="S601" i="21"/>
  <c r="S602" i="21"/>
  <c r="S603" i="21"/>
  <c r="S604" i="21"/>
  <c r="S605" i="21"/>
  <c r="S606" i="21"/>
  <c r="S607" i="21"/>
  <c r="S608" i="21"/>
  <c r="S609" i="21"/>
  <c r="S610" i="21"/>
  <c r="S611" i="21"/>
  <c r="S612" i="21"/>
  <c r="S613" i="21"/>
  <c r="S614" i="21"/>
  <c r="S615" i="21"/>
  <c r="S616" i="21"/>
  <c r="S617" i="21"/>
  <c r="S618" i="21"/>
  <c r="S619" i="21"/>
  <c r="S620" i="21"/>
  <c r="S621" i="21"/>
  <c r="S622" i="21"/>
  <c r="S623" i="21"/>
  <c r="S624" i="21"/>
  <c r="S625" i="21"/>
  <c r="S626" i="21"/>
  <c r="S627" i="21"/>
  <c r="S628" i="21"/>
  <c r="S629" i="21"/>
  <c r="S630" i="21"/>
  <c r="S631" i="21"/>
  <c r="S632" i="21"/>
  <c r="S633" i="21"/>
  <c r="S634" i="21"/>
  <c r="S635" i="21"/>
  <c r="S636" i="21"/>
  <c r="S637" i="21"/>
  <c r="S638" i="21"/>
  <c r="S639" i="21"/>
  <c r="S640" i="21"/>
  <c r="S641" i="21"/>
  <c r="S642" i="21"/>
  <c r="S643" i="21"/>
  <c r="S644" i="21"/>
  <c r="S645" i="21"/>
  <c r="S646" i="21"/>
  <c r="S647" i="21"/>
  <c r="S648" i="21"/>
  <c r="S649" i="21"/>
  <c r="S650" i="21"/>
  <c r="S651" i="21"/>
  <c r="S652" i="21"/>
  <c r="S653" i="21"/>
  <c r="S654" i="21"/>
  <c r="S655" i="21"/>
  <c r="S656" i="21"/>
  <c r="S657" i="21"/>
  <c r="S658" i="21"/>
  <c r="S659" i="21"/>
  <c r="S660" i="21"/>
  <c r="S661" i="21"/>
  <c r="S662" i="21"/>
  <c r="S663" i="21"/>
  <c r="S664" i="21"/>
  <c r="S665" i="21"/>
  <c r="S666" i="21"/>
  <c r="S667" i="21"/>
  <c r="S668" i="21"/>
  <c r="S669" i="21"/>
  <c r="S670" i="21"/>
  <c r="S671" i="21"/>
  <c r="S672" i="21"/>
  <c r="S673" i="21"/>
  <c r="S674" i="21"/>
  <c r="S675" i="21"/>
  <c r="S676" i="21"/>
  <c r="S677" i="21"/>
  <c r="S678" i="21"/>
  <c r="S679" i="21"/>
  <c r="S680" i="21"/>
  <c r="S681" i="21"/>
  <c r="S682" i="21"/>
  <c r="S683" i="21"/>
  <c r="S684" i="21"/>
  <c r="S685" i="21"/>
  <c r="S686" i="21"/>
  <c r="S687" i="21"/>
  <c r="S688" i="21"/>
  <c r="S689" i="21"/>
  <c r="S690" i="21"/>
  <c r="S691" i="21"/>
  <c r="S692" i="21"/>
  <c r="S693" i="21"/>
  <c r="S694" i="21"/>
  <c r="S695" i="21"/>
  <c r="S696" i="21"/>
  <c r="S697" i="21"/>
  <c r="S698" i="21"/>
  <c r="S699" i="21"/>
  <c r="S700" i="21"/>
  <c r="S701" i="21"/>
  <c r="S702" i="21"/>
  <c r="S703" i="21"/>
  <c r="S704" i="21"/>
  <c r="S705" i="21"/>
  <c r="S706" i="21"/>
  <c r="S707" i="21"/>
  <c r="S708" i="21"/>
  <c r="S709" i="21"/>
  <c r="S710" i="21"/>
  <c r="S711" i="21"/>
  <c r="S712" i="21"/>
  <c r="S713" i="21"/>
  <c r="S714" i="21"/>
  <c r="S715" i="21"/>
  <c r="S716" i="21"/>
  <c r="S717" i="21"/>
  <c r="S718" i="21"/>
  <c r="S719" i="21"/>
  <c r="S720" i="21"/>
  <c r="S721" i="21"/>
  <c r="S722" i="21"/>
  <c r="S723" i="21"/>
  <c r="S724" i="21"/>
  <c r="S725" i="21"/>
  <c r="S726" i="21"/>
  <c r="S727" i="21"/>
  <c r="S728" i="21"/>
  <c r="S729" i="21"/>
  <c r="S730" i="21"/>
  <c r="S731" i="21"/>
  <c r="S732" i="21"/>
  <c r="S733" i="21"/>
  <c r="S734" i="21"/>
  <c r="S735" i="21"/>
  <c r="S736" i="21"/>
  <c r="S737" i="21"/>
  <c r="S738" i="21"/>
  <c r="S739" i="21"/>
  <c r="S740" i="21"/>
  <c r="S741" i="21"/>
  <c r="S742" i="21"/>
  <c r="S743" i="21"/>
  <c r="S744" i="21"/>
  <c r="S745" i="21"/>
  <c r="S746" i="21"/>
  <c r="S747" i="21"/>
  <c r="S748" i="21"/>
  <c r="S749" i="21"/>
  <c r="S750" i="21"/>
  <c r="S751" i="21"/>
  <c r="S752" i="21"/>
  <c r="S753" i="21"/>
  <c r="S754" i="21"/>
  <c r="S755" i="21"/>
  <c r="S756" i="21"/>
  <c r="S757" i="21"/>
  <c r="S758" i="21"/>
  <c r="S759" i="21"/>
  <c r="S760" i="21"/>
  <c r="S761" i="21"/>
  <c r="S762" i="21"/>
  <c r="S763" i="21"/>
  <c r="S764" i="21"/>
  <c r="S765" i="21"/>
  <c r="S766" i="21"/>
  <c r="S767" i="21"/>
  <c r="S768" i="21"/>
  <c r="S769" i="21"/>
  <c r="S770" i="21"/>
  <c r="S771" i="21"/>
  <c r="S772" i="21"/>
  <c r="S773" i="21"/>
  <c r="S774" i="21"/>
  <c r="S775" i="21"/>
  <c r="S776" i="21"/>
  <c r="S777" i="21"/>
  <c r="S778" i="21"/>
  <c r="S779" i="21"/>
  <c r="S780" i="21"/>
  <c r="S781" i="21"/>
  <c r="S782" i="21"/>
  <c r="S783" i="21"/>
  <c r="S784" i="21"/>
  <c r="S785" i="21"/>
  <c r="S786" i="21"/>
  <c r="S787" i="21"/>
  <c r="S788" i="21"/>
  <c r="S789" i="21"/>
  <c r="S790" i="21"/>
  <c r="S791" i="21"/>
  <c r="S792" i="21"/>
  <c r="S793" i="21"/>
  <c r="S794" i="21"/>
  <c r="S795" i="21"/>
  <c r="S796" i="21"/>
  <c r="S797" i="21"/>
  <c r="S798" i="21"/>
  <c r="S799" i="21"/>
  <c r="S800" i="21"/>
  <c r="S801" i="21"/>
  <c r="S802" i="21"/>
  <c r="S803" i="21"/>
  <c r="S804" i="21"/>
  <c r="S805" i="21"/>
  <c r="S806" i="21"/>
  <c r="S807" i="21"/>
  <c r="S808" i="21"/>
  <c r="S809" i="21"/>
  <c r="S810" i="21"/>
  <c r="S811" i="21"/>
  <c r="S812" i="21"/>
  <c r="S813" i="21"/>
  <c r="S814" i="21"/>
  <c r="S815" i="21"/>
  <c r="S816" i="21"/>
  <c r="S817" i="21"/>
  <c r="S818" i="21"/>
  <c r="S819" i="21"/>
  <c r="S820" i="21"/>
  <c r="S821" i="21"/>
  <c r="S822" i="21"/>
  <c r="S823" i="21"/>
  <c r="S824" i="21"/>
  <c r="S825" i="21"/>
  <c r="S826" i="21"/>
  <c r="S827" i="21"/>
  <c r="S828" i="21"/>
  <c r="S829" i="21"/>
  <c r="S830" i="21"/>
  <c r="S831" i="21"/>
  <c r="S832" i="21"/>
  <c r="S833" i="21"/>
  <c r="S834" i="21"/>
  <c r="S835" i="21"/>
  <c r="S836" i="21"/>
  <c r="S837" i="21"/>
  <c r="S838" i="21"/>
  <c r="S839" i="21"/>
  <c r="S840" i="21"/>
  <c r="S841" i="21"/>
  <c r="S842" i="21"/>
  <c r="S843" i="21"/>
  <c r="S844" i="21"/>
  <c r="S845" i="21"/>
  <c r="S846" i="21"/>
  <c r="S847" i="21"/>
  <c r="S848" i="21"/>
  <c r="S849" i="21"/>
  <c r="S850" i="21"/>
  <c r="S851" i="21"/>
  <c r="S852" i="21"/>
  <c r="S853" i="21"/>
  <c r="S854" i="21"/>
  <c r="S855" i="21"/>
  <c r="S856" i="21"/>
  <c r="S857" i="21"/>
  <c r="S858" i="21"/>
  <c r="S859" i="21"/>
  <c r="S860" i="21"/>
  <c r="S861" i="21"/>
  <c r="S862" i="21"/>
  <c r="S863" i="21"/>
  <c r="S864" i="21"/>
  <c r="S865" i="21"/>
  <c r="S866" i="21"/>
  <c r="S867" i="21"/>
  <c r="S868" i="21"/>
  <c r="S869" i="21"/>
  <c r="S870" i="21"/>
  <c r="S871" i="21"/>
  <c r="S872" i="21"/>
  <c r="S873" i="21"/>
  <c r="S874" i="21"/>
  <c r="S875" i="21"/>
  <c r="S876" i="21"/>
  <c r="S877" i="21"/>
  <c r="S878" i="21"/>
  <c r="S879" i="21"/>
  <c r="S880" i="21"/>
  <c r="S881" i="21"/>
  <c r="S882" i="21"/>
  <c r="S883" i="21"/>
  <c r="S884" i="21"/>
  <c r="S885" i="21"/>
  <c r="S886" i="21"/>
  <c r="S887" i="21"/>
  <c r="S888" i="21"/>
  <c r="S889" i="21"/>
  <c r="S890" i="21"/>
  <c r="S891" i="21"/>
  <c r="S892" i="21"/>
  <c r="S893" i="21"/>
  <c r="S894" i="21"/>
  <c r="S895" i="21"/>
  <c r="S896" i="21"/>
  <c r="S897" i="21"/>
  <c r="S898" i="21"/>
  <c r="S899" i="21"/>
  <c r="S900" i="21"/>
  <c r="S901" i="21"/>
  <c r="S902" i="21"/>
  <c r="S903" i="21"/>
  <c r="S904" i="21"/>
  <c r="S905" i="21"/>
  <c r="S906" i="21"/>
  <c r="S907" i="21"/>
  <c r="S908" i="21"/>
  <c r="S909" i="21"/>
  <c r="S910" i="21"/>
  <c r="S911" i="21"/>
  <c r="S912" i="21"/>
  <c r="S913" i="21"/>
  <c r="S914" i="21"/>
  <c r="S915" i="21"/>
  <c r="S916" i="21"/>
  <c r="S917" i="21"/>
  <c r="S918" i="21"/>
  <c r="S919" i="21"/>
  <c r="S920" i="21"/>
  <c r="S921" i="21"/>
  <c r="S922" i="21"/>
  <c r="S923" i="21"/>
  <c r="S924" i="21"/>
  <c r="S925" i="21"/>
  <c r="S926" i="21"/>
  <c r="S927" i="21"/>
  <c r="S928" i="21"/>
  <c r="S929" i="21"/>
  <c r="S930" i="21"/>
  <c r="S931" i="21"/>
  <c r="S932" i="21"/>
  <c r="S933" i="21"/>
  <c r="S934" i="21"/>
  <c r="S935" i="21"/>
  <c r="S936" i="21"/>
  <c r="S937" i="21"/>
  <c r="S938" i="21"/>
  <c r="S939" i="21"/>
  <c r="S940" i="21"/>
  <c r="S941" i="21"/>
  <c r="S942" i="21"/>
  <c r="S943" i="21"/>
  <c r="S944" i="21"/>
  <c r="S945" i="21"/>
  <c r="S946" i="21"/>
  <c r="S947" i="21"/>
  <c r="S948" i="21"/>
  <c r="S949" i="21"/>
  <c r="S950" i="21"/>
  <c r="S951" i="21"/>
  <c r="S952" i="21"/>
  <c r="S953" i="21"/>
  <c r="S954" i="21"/>
  <c r="S955" i="21"/>
  <c r="S956" i="21"/>
  <c r="S957" i="21"/>
  <c r="S958" i="21"/>
  <c r="S959" i="21"/>
  <c r="S960" i="21"/>
  <c r="S961" i="21"/>
  <c r="S962" i="21"/>
  <c r="S963" i="21"/>
  <c r="S964" i="21"/>
  <c r="S965" i="21"/>
  <c r="S966" i="21"/>
  <c r="S967" i="21"/>
  <c r="S968" i="21"/>
  <c r="S969" i="21"/>
  <c r="S970" i="21"/>
  <c r="S971" i="21"/>
  <c r="S972" i="21"/>
  <c r="S973" i="21"/>
  <c r="S974" i="21"/>
  <c r="S975" i="21"/>
  <c r="S976" i="21"/>
  <c r="S977" i="21"/>
  <c r="S978" i="21"/>
  <c r="S979" i="21"/>
  <c r="S980" i="21"/>
  <c r="S981" i="21"/>
  <c r="S982" i="21"/>
  <c r="S983" i="21"/>
  <c r="S984" i="21"/>
  <c r="S985" i="21"/>
  <c r="S986" i="21"/>
  <c r="R2" i="21"/>
  <c r="R3" i="21"/>
  <c r="R4" i="21"/>
  <c r="R5" i="21"/>
  <c r="R6" i="21"/>
  <c r="R7" i="21"/>
  <c r="R8" i="21"/>
  <c r="R9" i="21"/>
  <c r="R10" i="21"/>
  <c r="R11" i="21"/>
  <c r="R12" i="21"/>
  <c r="R13" i="21"/>
  <c r="R14" i="21"/>
  <c r="R15" i="21"/>
  <c r="R16" i="21"/>
  <c r="R17" i="21"/>
  <c r="R18" i="21"/>
  <c r="R19" i="21"/>
  <c r="R20" i="21"/>
  <c r="R21" i="21"/>
  <c r="R22" i="21"/>
  <c r="R23" i="21"/>
  <c r="R24" i="21"/>
  <c r="R25" i="21"/>
  <c r="R26" i="21"/>
  <c r="R27" i="21"/>
  <c r="R28" i="21"/>
  <c r="R29" i="21"/>
  <c r="R30" i="21"/>
  <c r="R31" i="21"/>
  <c r="R32" i="21"/>
  <c r="R33" i="21"/>
  <c r="R34" i="21"/>
  <c r="R35" i="21"/>
  <c r="R36" i="21"/>
  <c r="R37" i="21"/>
  <c r="R38" i="21"/>
  <c r="R39" i="21"/>
  <c r="R40" i="21"/>
  <c r="R41" i="21"/>
  <c r="R42" i="21"/>
  <c r="R43" i="21"/>
  <c r="R44" i="21"/>
  <c r="R45" i="21"/>
  <c r="R46" i="21"/>
  <c r="R47" i="21"/>
  <c r="R48" i="21"/>
  <c r="R49" i="21"/>
  <c r="R50" i="21"/>
  <c r="R51" i="21"/>
  <c r="R52" i="21"/>
  <c r="R53" i="21"/>
  <c r="R54" i="21"/>
  <c r="R55" i="21"/>
  <c r="R56" i="21"/>
  <c r="R57" i="21"/>
  <c r="R58" i="21"/>
  <c r="R59" i="21"/>
  <c r="R60" i="21"/>
  <c r="R61" i="21"/>
  <c r="R62" i="21"/>
  <c r="R63" i="21"/>
  <c r="R64" i="21"/>
  <c r="R65" i="21"/>
  <c r="R66" i="21"/>
  <c r="R67" i="21"/>
  <c r="R68" i="21"/>
  <c r="R69" i="21"/>
  <c r="R70" i="21"/>
  <c r="R71" i="21"/>
  <c r="R72" i="21"/>
  <c r="R73" i="21"/>
  <c r="R74" i="21"/>
  <c r="R75" i="21"/>
  <c r="R76" i="21"/>
  <c r="R77" i="21"/>
  <c r="R78" i="21"/>
  <c r="R79" i="21"/>
  <c r="R80" i="21"/>
  <c r="R81" i="21"/>
  <c r="R82" i="21"/>
  <c r="R83" i="21"/>
  <c r="R84" i="21"/>
  <c r="R85" i="21"/>
  <c r="R86" i="21"/>
  <c r="R87" i="21"/>
  <c r="R88" i="21"/>
  <c r="R89" i="21"/>
  <c r="R90" i="21"/>
  <c r="R91" i="21"/>
  <c r="R92" i="21"/>
  <c r="R93" i="21"/>
  <c r="R94" i="21"/>
  <c r="R95" i="21"/>
  <c r="R96" i="21"/>
  <c r="R97" i="21"/>
  <c r="R98" i="21"/>
  <c r="R99" i="21"/>
  <c r="R100" i="21"/>
  <c r="R101" i="21"/>
  <c r="R102" i="21"/>
  <c r="R103" i="21"/>
  <c r="R104" i="21"/>
  <c r="R105" i="21"/>
  <c r="R106" i="21"/>
  <c r="R107" i="21"/>
  <c r="R108" i="21"/>
  <c r="R109" i="21"/>
  <c r="R110" i="21"/>
  <c r="R111" i="21"/>
  <c r="R112" i="21"/>
  <c r="R113" i="21"/>
  <c r="R114" i="21"/>
  <c r="R115" i="21"/>
  <c r="R116" i="21"/>
  <c r="R117" i="21"/>
  <c r="R118" i="21"/>
  <c r="R119" i="21"/>
  <c r="R120" i="21"/>
  <c r="R121" i="21"/>
  <c r="R122" i="21"/>
  <c r="R123" i="21"/>
  <c r="R124" i="21"/>
  <c r="R125" i="21"/>
  <c r="R126" i="21"/>
  <c r="R127" i="21"/>
  <c r="R128" i="21"/>
  <c r="R129" i="21"/>
  <c r="R130" i="21"/>
  <c r="R131" i="21"/>
  <c r="R132" i="21"/>
  <c r="R133" i="21"/>
  <c r="R134" i="21"/>
  <c r="R135" i="21"/>
  <c r="R136" i="21"/>
  <c r="R137" i="21"/>
  <c r="R138" i="21"/>
  <c r="R139" i="21"/>
  <c r="R140" i="21"/>
  <c r="R141" i="21"/>
  <c r="R142" i="21"/>
  <c r="R143" i="21"/>
  <c r="R144" i="21"/>
  <c r="R145" i="21"/>
  <c r="R146" i="21"/>
  <c r="R147" i="21"/>
  <c r="R148" i="21"/>
  <c r="R149" i="21"/>
  <c r="R150" i="21"/>
  <c r="R151" i="21"/>
  <c r="R152" i="21"/>
  <c r="R153" i="21"/>
  <c r="R154" i="21"/>
  <c r="R155" i="21"/>
  <c r="R156" i="21"/>
  <c r="R157" i="21"/>
  <c r="R158" i="21"/>
  <c r="R159" i="21"/>
  <c r="R160" i="21"/>
  <c r="R161" i="21"/>
  <c r="R162" i="21"/>
  <c r="R163" i="21"/>
  <c r="R164" i="21"/>
  <c r="R165" i="21"/>
  <c r="R166" i="21"/>
  <c r="R167" i="21"/>
  <c r="R168" i="21"/>
  <c r="R169" i="21"/>
  <c r="R170" i="21"/>
  <c r="R171" i="21"/>
  <c r="R172" i="21"/>
  <c r="R173" i="21"/>
  <c r="R174" i="21"/>
  <c r="R175" i="21"/>
  <c r="R176" i="21"/>
  <c r="R177" i="21"/>
  <c r="R178" i="21"/>
  <c r="R179" i="21"/>
  <c r="R180" i="21"/>
  <c r="R181" i="21"/>
  <c r="R182" i="21"/>
  <c r="R183" i="21"/>
  <c r="R184" i="21"/>
  <c r="R185" i="21"/>
  <c r="R186" i="21"/>
  <c r="R187" i="21"/>
  <c r="R188" i="21"/>
  <c r="R189" i="21"/>
  <c r="R190" i="21"/>
  <c r="R191" i="21"/>
  <c r="R192" i="21"/>
  <c r="R193" i="21"/>
  <c r="R194" i="21"/>
  <c r="R195" i="21"/>
  <c r="R196" i="21"/>
  <c r="R197" i="21"/>
  <c r="R198" i="21"/>
  <c r="R199" i="21"/>
  <c r="R200" i="21"/>
  <c r="R201" i="21"/>
  <c r="R202" i="21"/>
  <c r="R203" i="21"/>
  <c r="R204" i="21"/>
  <c r="R205" i="21"/>
  <c r="R206" i="21"/>
  <c r="R207" i="21"/>
  <c r="R208" i="21"/>
  <c r="R209" i="21"/>
  <c r="R210" i="21"/>
  <c r="R211" i="21"/>
  <c r="R212" i="21"/>
  <c r="R213" i="21"/>
  <c r="R214" i="21"/>
  <c r="R215" i="21"/>
  <c r="R216" i="21"/>
  <c r="R217" i="21"/>
  <c r="R218" i="21"/>
  <c r="R219" i="21"/>
  <c r="R220" i="21"/>
  <c r="R221" i="21"/>
  <c r="R222" i="21"/>
  <c r="R223" i="21"/>
  <c r="R224" i="21"/>
  <c r="R225" i="21"/>
  <c r="R226" i="21"/>
  <c r="R227" i="21"/>
  <c r="R228" i="21"/>
  <c r="R229" i="21"/>
  <c r="R230" i="21"/>
  <c r="R231" i="21"/>
  <c r="R232" i="21"/>
  <c r="R233" i="21"/>
  <c r="R234" i="21"/>
  <c r="R235" i="21"/>
  <c r="R236" i="21"/>
  <c r="R237" i="21"/>
  <c r="R238" i="21"/>
  <c r="R239" i="21"/>
  <c r="R240" i="21"/>
  <c r="R241" i="21"/>
  <c r="R242" i="21"/>
  <c r="R243" i="21"/>
  <c r="R244" i="21"/>
  <c r="R245" i="21"/>
  <c r="R246" i="21"/>
  <c r="R247" i="21"/>
  <c r="R248" i="21"/>
  <c r="R249" i="21"/>
  <c r="R250" i="21"/>
  <c r="R251" i="21"/>
  <c r="R252" i="21"/>
  <c r="R253" i="21"/>
  <c r="R254" i="21"/>
  <c r="R255" i="21"/>
  <c r="R256" i="21"/>
  <c r="R257" i="21"/>
  <c r="R258" i="21"/>
  <c r="R259" i="21"/>
  <c r="R260" i="21"/>
  <c r="R261" i="21"/>
  <c r="R262" i="21"/>
  <c r="R263" i="21"/>
  <c r="R264" i="21"/>
  <c r="R265" i="21"/>
  <c r="R266" i="21"/>
  <c r="R267" i="21"/>
  <c r="R268" i="21"/>
  <c r="R269" i="21"/>
  <c r="R270" i="21"/>
  <c r="R271" i="21"/>
  <c r="R272" i="21"/>
  <c r="R273" i="21"/>
  <c r="R274" i="21"/>
  <c r="R275" i="21"/>
  <c r="R276" i="21"/>
  <c r="R277" i="21"/>
  <c r="R278" i="21"/>
  <c r="R279" i="21"/>
  <c r="R280" i="21"/>
  <c r="R281" i="21"/>
  <c r="R282" i="21"/>
  <c r="R283" i="21"/>
  <c r="R284" i="21"/>
  <c r="R285" i="21"/>
  <c r="R286" i="21"/>
  <c r="R287" i="21"/>
  <c r="R288" i="21"/>
  <c r="R289" i="21"/>
  <c r="R290" i="21"/>
  <c r="R291" i="21"/>
  <c r="R292" i="21"/>
  <c r="R293" i="21"/>
  <c r="R294" i="21"/>
  <c r="R295" i="21"/>
  <c r="R296" i="21"/>
  <c r="R297" i="21"/>
  <c r="R298" i="21"/>
  <c r="R299" i="21"/>
  <c r="R300" i="21"/>
  <c r="R301" i="21"/>
  <c r="R302" i="21"/>
  <c r="R303" i="21"/>
  <c r="R304" i="21"/>
  <c r="R305" i="21"/>
  <c r="R306" i="21"/>
  <c r="R307" i="21"/>
  <c r="R308" i="21"/>
  <c r="R309" i="21"/>
  <c r="R310" i="21"/>
  <c r="R311" i="21"/>
  <c r="R312" i="21"/>
  <c r="R313" i="21"/>
  <c r="R314" i="21"/>
  <c r="R315" i="21"/>
  <c r="R316" i="21"/>
  <c r="R317" i="21"/>
  <c r="R318" i="21"/>
  <c r="R319" i="21"/>
  <c r="R320" i="21"/>
  <c r="R321" i="21"/>
  <c r="R322" i="21"/>
  <c r="R323" i="21"/>
  <c r="R324" i="21"/>
  <c r="R325" i="21"/>
  <c r="R326" i="21"/>
  <c r="R327" i="21"/>
  <c r="R328" i="21"/>
  <c r="R329" i="21"/>
  <c r="R330" i="21"/>
  <c r="R331" i="21"/>
  <c r="R332" i="21"/>
  <c r="R333" i="21"/>
  <c r="R334" i="21"/>
  <c r="R335" i="21"/>
  <c r="R336" i="21"/>
  <c r="R337" i="21"/>
  <c r="R338" i="21"/>
  <c r="R339" i="21"/>
  <c r="R340" i="21"/>
  <c r="R341" i="21"/>
  <c r="R342" i="21"/>
  <c r="R343" i="21"/>
  <c r="R344" i="21"/>
  <c r="R345" i="21"/>
  <c r="R346" i="21"/>
  <c r="R347" i="21"/>
  <c r="R348" i="21"/>
  <c r="R349" i="21"/>
  <c r="R350" i="21"/>
  <c r="R351" i="21"/>
  <c r="R352" i="21"/>
  <c r="R353" i="21"/>
  <c r="R354" i="21"/>
  <c r="R355" i="21"/>
  <c r="R356" i="21"/>
  <c r="R357" i="21"/>
  <c r="R358" i="21"/>
  <c r="R359" i="21"/>
  <c r="R360" i="21"/>
  <c r="R361" i="21"/>
  <c r="R362" i="21"/>
  <c r="R363" i="21"/>
  <c r="R364" i="21"/>
  <c r="R365" i="21"/>
  <c r="R366" i="21"/>
  <c r="R367" i="21"/>
  <c r="R368" i="21"/>
  <c r="R369" i="21"/>
  <c r="R370" i="21"/>
  <c r="R371" i="21"/>
  <c r="R372" i="21"/>
  <c r="R373" i="21"/>
  <c r="R374" i="21"/>
  <c r="R375" i="21"/>
  <c r="R376" i="21"/>
  <c r="R377" i="21"/>
  <c r="R378" i="21"/>
  <c r="R379" i="21"/>
  <c r="R380" i="21"/>
  <c r="R381" i="21"/>
  <c r="R382" i="21"/>
  <c r="R383" i="21"/>
  <c r="R384" i="21"/>
  <c r="R385" i="21"/>
  <c r="R386" i="21"/>
  <c r="R387" i="21"/>
  <c r="R388" i="21"/>
  <c r="R389" i="21"/>
  <c r="R390" i="21"/>
  <c r="R391" i="21"/>
  <c r="R392" i="21"/>
  <c r="R393" i="21"/>
  <c r="R394" i="21"/>
  <c r="R395" i="21"/>
  <c r="R396" i="21"/>
  <c r="R397" i="21"/>
  <c r="R398" i="21"/>
  <c r="R399" i="21"/>
  <c r="R400" i="21"/>
  <c r="R401" i="21"/>
  <c r="R402" i="21"/>
  <c r="R403" i="21"/>
  <c r="R404" i="21"/>
  <c r="R405" i="21"/>
  <c r="R406" i="21"/>
  <c r="R407" i="21"/>
  <c r="R408" i="21"/>
  <c r="R409" i="21"/>
  <c r="R410" i="21"/>
  <c r="R411" i="21"/>
  <c r="R412" i="21"/>
  <c r="R413" i="21"/>
  <c r="R414" i="21"/>
  <c r="R415" i="21"/>
  <c r="R416" i="21"/>
  <c r="R417" i="21"/>
  <c r="R418" i="21"/>
  <c r="R419" i="21"/>
  <c r="R420" i="21"/>
  <c r="R421" i="21"/>
  <c r="R422" i="21"/>
  <c r="R423" i="21"/>
  <c r="R424" i="21"/>
  <c r="R425" i="21"/>
  <c r="R426" i="21"/>
  <c r="R427" i="21"/>
  <c r="R428" i="21"/>
  <c r="R429" i="21"/>
  <c r="R430" i="21"/>
  <c r="R431" i="21"/>
  <c r="R432" i="21"/>
  <c r="R433" i="21"/>
  <c r="R434" i="21"/>
  <c r="R435" i="21"/>
  <c r="R436" i="21"/>
  <c r="R437" i="21"/>
  <c r="R438" i="21"/>
  <c r="R439" i="21"/>
  <c r="R440" i="21"/>
  <c r="R441" i="21"/>
  <c r="R442" i="21"/>
  <c r="R443" i="21"/>
  <c r="R444" i="21"/>
  <c r="R445" i="21"/>
  <c r="R446" i="21"/>
  <c r="R447" i="21"/>
  <c r="R448" i="21"/>
  <c r="R449" i="21"/>
  <c r="R450" i="21"/>
  <c r="R451" i="21"/>
  <c r="R452" i="21"/>
  <c r="R453" i="21"/>
  <c r="R454" i="21"/>
  <c r="R455" i="21"/>
  <c r="R456" i="21"/>
  <c r="R457" i="21"/>
  <c r="R458" i="21"/>
  <c r="R459" i="21"/>
  <c r="R460" i="21"/>
  <c r="R461" i="21"/>
  <c r="R462" i="21"/>
  <c r="R463" i="21"/>
  <c r="R464" i="21"/>
  <c r="R465" i="21"/>
  <c r="R466" i="21"/>
  <c r="R467" i="21"/>
  <c r="R468" i="21"/>
  <c r="R469" i="21"/>
  <c r="R470" i="21"/>
  <c r="R471" i="21"/>
  <c r="R472" i="21"/>
  <c r="R473" i="21"/>
  <c r="R474" i="21"/>
  <c r="R475" i="21"/>
  <c r="R476" i="21"/>
  <c r="R477" i="21"/>
  <c r="R478" i="21"/>
  <c r="R479" i="21"/>
  <c r="R480" i="21"/>
  <c r="R481" i="21"/>
  <c r="R482" i="21"/>
  <c r="R483" i="21"/>
  <c r="R484" i="21"/>
  <c r="R485" i="21"/>
  <c r="R486" i="21"/>
  <c r="R487" i="21"/>
  <c r="R488" i="21"/>
  <c r="R489" i="21"/>
  <c r="R490" i="21"/>
  <c r="R491" i="21"/>
  <c r="R492" i="21"/>
  <c r="R493" i="21"/>
  <c r="R494" i="21"/>
  <c r="R495" i="21"/>
  <c r="R496" i="21"/>
  <c r="R497" i="21"/>
  <c r="R498" i="21"/>
  <c r="R499" i="21"/>
  <c r="R500" i="21"/>
  <c r="R501" i="21"/>
  <c r="R502" i="21"/>
  <c r="R503" i="21"/>
  <c r="R504" i="21"/>
  <c r="R505" i="21"/>
  <c r="R506" i="21"/>
  <c r="R507" i="21"/>
  <c r="R508" i="21"/>
  <c r="R509" i="21"/>
  <c r="R510" i="21"/>
  <c r="R511" i="21"/>
  <c r="R512" i="21"/>
  <c r="R513" i="21"/>
  <c r="R514" i="21"/>
  <c r="R515" i="21"/>
  <c r="R516" i="21"/>
  <c r="R517" i="21"/>
  <c r="R518" i="21"/>
  <c r="R519" i="21"/>
  <c r="R520" i="21"/>
  <c r="R521" i="21"/>
  <c r="R522" i="21"/>
  <c r="R523" i="21"/>
  <c r="R524" i="21"/>
  <c r="R525" i="21"/>
  <c r="R526" i="21"/>
  <c r="R527" i="21"/>
  <c r="R528" i="21"/>
  <c r="R529" i="21"/>
  <c r="R530" i="21"/>
  <c r="R531" i="21"/>
  <c r="R532" i="21"/>
  <c r="R533" i="21"/>
  <c r="R534" i="21"/>
  <c r="R535" i="21"/>
  <c r="R536" i="21"/>
  <c r="R537" i="21"/>
  <c r="R538" i="21"/>
  <c r="R539" i="21"/>
  <c r="R540" i="21"/>
  <c r="R541" i="21"/>
  <c r="R542" i="21"/>
  <c r="R543" i="21"/>
  <c r="R544" i="21"/>
  <c r="R545" i="21"/>
  <c r="R546" i="21"/>
  <c r="R547" i="21"/>
  <c r="R548" i="21"/>
  <c r="R549" i="21"/>
  <c r="R550" i="21"/>
  <c r="R551" i="21"/>
  <c r="R552" i="21"/>
  <c r="R553" i="21"/>
  <c r="R554" i="21"/>
  <c r="R555" i="21"/>
  <c r="R556" i="21"/>
  <c r="R557" i="21"/>
  <c r="R558" i="21"/>
  <c r="R559" i="21"/>
  <c r="R560" i="21"/>
  <c r="R561" i="21"/>
  <c r="R562" i="21"/>
  <c r="R563" i="21"/>
  <c r="R564" i="21"/>
  <c r="R565" i="21"/>
  <c r="R566" i="21"/>
  <c r="R567" i="21"/>
  <c r="R568" i="21"/>
  <c r="R569" i="21"/>
  <c r="R570" i="21"/>
  <c r="R571" i="21"/>
  <c r="R572" i="21"/>
  <c r="R573" i="21"/>
  <c r="R574" i="21"/>
  <c r="R575" i="21"/>
  <c r="R576" i="21"/>
  <c r="R577" i="21"/>
  <c r="R578" i="21"/>
  <c r="R579" i="21"/>
  <c r="R580" i="21"/>
  <c r="R581" i="21"/>
  <c r="R582" i="21"/>
  <c r="R583" i="21"/>
  <c r="R584" i="21"/>
  <c r="R585" i="21"/>
  <c r="R586" i="21"/>
  <c r="R587" i="21"/>
  <c r="R588" i="21"/>
  <c r="R589" i="21"/>
  <c r="R590" i="21"/>
  <c r="R591" i="21"/>
  <c r="R592" i="21"/>
  <c r="R593" i="21"/>
  <c r="R594" i="21"/>
  <c r="R595" i="21"/>
  <c r="R596" i="21"/>
  <c r="R597" i="21"/>
  <c r="R598" i="21"/>
  <c r="R599" i="21"/>
  <c r="R600" i="21"/>
  <c r="R601" i="21"/>
  <c r="R602" i="21"/>
  <c r="R603" i="21"/>
  <c r="R604" i="21"/>
  <c r="R605" i="21"/>
  <c r="R606" i="21"/>
  <c r="R607" i="21"/>
  <c r="R608" i="21"/>
  <c r="R609" i="21"/>
  <c r="R610" i="21"/>
  <c r="R611" i="21"/>
  <c r="R612" i="21"/>
  <c r="R613" i="21"/>
  <c r="R614" i="21"/>
  <c r="R615" i="21"/>
  <c r="R616" i="21"/>
  <c r="R617" i="21"/>
  <c r="R618" i="21"/>
  <c r="R619" i="21"/>
  <c r="R620" i="21"/>
  <c r="R621" i="21"/>
  <c r="R622" i="21"/>
  <c r="R623" i="21"/>
  <c r="R624" i="21"/>
  <c r="R625" i="21"/>
  <c r="R626" i="21"/>
  <c r="R627" i="21"/>
  <c r="R628" i="21"/>
  <c r="R629" i="21"/>
  <c r="R630" i="21"/>
  <c r="R631" i="21"/>
  <c r="R632" i="21"/>
  <c r="R633" i="21"/>
  <c r="R634" i="21"/>
  <c r="R635" i="21"/>
  <c r="R636" i="21"/>
  <c r="R637" i="21"/>
  <c r="R638" i="21"/>
  <c r="R639" i="21"/>
  <c r="R640" i="21"/>
  <c r="R641" i="21"/>
  <c r="R642" i="21"/>
  <c r="R643" i="21"/>
  <c r="R644" i="21"/>
  <c r="R645" i="21"/>
  <c r="R646" i="21"/>
  <c r="R647" i="21"/>
  <c r="R648" i="21"/>
  <c r="R649" i="21"/>
  <c r="R650" i="21"/>
  <c r="R651" i="21"/>
  <c r="R652" i="21"/>
  <c r="R653" i="21"/>
  <c r="R654" i="21"/>
  <c r="R655" i="21"/>
  <c r="R656" i="21"/>
  <c r="R657" i="21"/>
  <c r="R658" i="21"/>
  <c r="R659" i="21"/>
  <c r="R660" i="21"/>
  <c r="R661" i="21"/>
  <c r="R662" i="21"/>
  <c r="R663" i="21"/>
  <c r="R664" i="21"/>
  <c r="R665" i="21"/>
  <c r="R666" i="21"/>
  <c r="R667" i="21"/>
  <c r="R668" i="21"/>
  <c r="R669" i="21"/>
  <c r="R670" i="21"/>
  <c r="R671" i="21"/>
  <c r="R672" i="21"/>
  <c r="R673" i="21"/>
  <c r="R674" i="21"/>
  <c r="R675" i="21"/>
  <c r="R676" i="21"/>
  <c r="R677" i="21"/>
  <c r="R678" i="21"/>
  <c r="R679" i="21"/>
  <c r="R680" i="21"/>
  <c r="R681" i="21"/>
  <c r="R682" i="21"/>
  <c r="R683" i="21"/>
  <c r="R684" i="21"/>
  <c r="R685" i="21"/>
  <c r="R686" i="21"/>
  <c r="R687" i="21"/>
  <c r="R688" i="21"/>
  <c r="R689" i="21"/>
  <c r="R690" i="21"/>
  <c r="R691" i="21"/>
  <c r="R692" i="21"/>
  <c r="R693" i="21"/>
  <c r="R694" i="21"/>
  <c r="R695" i="21"/>
  <c r="R696" i="21"/>
  <c r="R697" i="21"/>
  <c r="R698" i="21"/>
  <c r="R699" i="21"/>
  <c r="R700" i="21"/>
  <c r="R701" i="21"/>
  <c r="R702" i="21"/>
  <c r="R703" i="21"/>
  <c r="R704" i="21"/>
  <c r="R705" i="21"/>
  <c r="R706" i="21"/>
  <c r="R707" i="21"/>
  <c r="R708" i="21"/>
  <c r="R709" i="21"/>
  <c r="R710" i="21"/>
  <c r="R711" i="21"/>
  <c r="R712" i="21"/>
  <c r="R713" i="21"/>
  <c r="R714" i="21"/>
  <c r="R715" i="21"/>
  <c r="R716" i="21"/>
  <c r="R717" i="21"/>
  <c r="R718" i="21"/>
  <c r="R719" i="21"/>
  <c r="R720" i="21"/>
  <c r="R721" i="21"/>
  <c r="R722" i="21"/>
  <c r="R723" i="21"/>
  <c r="R724" i="21"/>
  <c r="R725" i="21"/>
  <c r="R726" i="21"/>
  <c r="R727" i="21"/>
  <c r="R728" i="21"/>
  <c r="R729" i="21"/>
  <c r="R730" i="21"/>
  <c r="R731" i="21"/>
  <c r="R732" i="21"/>
  <c r="R733" i="21"/>
  <c r="R734" i="21"/>
  <c r="R735" i="21"/>
  <c r="R736" i="21"/>
  <c r="R737" i="21"/>
  <c r="R738" i="21"/>
  <c r="R739" i="21"/>
  <c r="R740" i="21"/>
  <c r="R741" i="21"/>
  <c r="R742" i="21"/>
  <c r="R743" i="21"/>
  <c r="R744" i="21"/>
  <c r="R745" i="21"/>
  <c r="R746" i="21"/>
  <c r="R747" i="21"/>
  <c r="R748" i="21"/>
  <c r="R749" i="21"/>
  <c r="R750" i="21"/>
  <c r="R751" i="21"/>
  <c r="R752" i="21"/>
  <c r="R753" i="21"/>
  <c r="R754" i="21"/>
  <c r="R755" i="21"/>
  <c r="R756" i="21"/>
  <c r="R757" i="21"/>
  <c r="R758" i="21"/>
  <c r="R759" i="21"/>
  <c r="R760" i="21"/>
  <c r="R761" i="21"/>
  <c r="R762" i="21"/>
  <c r="R763" i="21"/>
  <c r="R764" i="21"/>
  <c r="R765" i="21"/>
  <c r="R766" i="21"/>
  <c r="R767" i="21"/>
  <c r="R768" i="21"/>
  <c r="R769" i="21"/>
  <c r="R770" i="21"/>
  <c r="R771" i="21"/>
  <c r="R772" i="21"/>
  <c r="R773" i="21"/>
  <c r="R774" i="21"/>
  <c r="R775" i="21"/>
  <c r="R776" i="21"/>
  <c r="R777" i="21"/>
  <c r="R778" i="21"/>
  <c r="R779" i="21"/>
  <c r="R780" i="21"/>
  <c r="R781" i="21"/>
  <c r="R782" i="21"/>
  <c r="R783" i="21"/>
  <c r="R784" i="21"/>
  <c r="R785" i="21"/>
  <c r="R786" i="21"/>
  <c r="R787" i="21"/>
  <c r="R788" i="21"/>
  <c r="R789" i="21"/>
  <c r="R790" i="21"/>
  <c r="R791" i="21"/>
  <c r="R792" i="21"/>
  <c r="R793" i="21"/>
  <c r="R794" i="21"/>
  <c r="R795" i="21"/>
  <c r="R796" i="21"/>
  <c r="R797" i="21"/>
  <c r="R798" i="21"/>
  <c r="R799" i="21"/>
  <c r="R800" i="21"/>
  <c r="R801" i="21"/>
  <c r="R802" i="21"/>
  <c r="R803" i="21"/>
  <c r="R804" i="21"/>
  <c r="R805" i="21"/>
  <c r="R806" i="21"/>
  <c r="R807" i="21"/>
  <c r="R808" i="21"/>
  <c r="R809" i="21"/>
  <c r="R810" i="21"/>
  <c r="R811" i="21"/>
  <c r="R812" i="21"/>
  <c r="R813" i="21"/>
  <c r="R814" i="21"/>
  <c r="R815" i="21"/>
  <c r="R816" i="21"/>
  <c r="R817" i="21"/>
  <c r="R818" i="21"/>
  <c r="R819" i="21"/>
  <c r="R820" i="21"/>
  <c r="R821" i="21"/>
  <c r="R822" i="21"/>
  <c r="R823" i="21"/>
  <c r="R824" i="21"/>
  <c r="R825" i="21"/>
  <c r="R826" i="21"/>
  <c r="R827" i="21"/>
  <c r="R828" i="21"/>
  <c r="R829" i="21"/>
  <c r="R830" i="21"/>
  <c r="R831" i="21"/>
  <c r="R832" i="21"/>
  <c r="R833" i="21"/>
  <c r="R834" i="21"/>
  <c r="R835" i="21"/>
  <c r="R836" i="21"/>
  <c r="R837" i="21"/>
  <c r="R838" i="21"/>
  <c r="R839" i="21"/>
  <c r="R840" i="21"/>
  <c r="R841" i="21"/>
  <c r="R842" i="21"/>
  <c r="R843" i="21"/>
  <c r="R844" i="21"/>
  <c r="R845" i="21"/>
  <c r="R846" i="21"/>
  <c r="R847" i="21"/>
  <c r="R848" i="21"/>
  <c r="R849" i="21"/>
  <c r="R850" i="21"/>
  <c r="R851" i="21"/>
  <c r="R852" i="21"/>
  <c r="R853" i="21"/>
  <c r="R854" i="21"/>
  <c r="R855" i="21"/>
  <c r="R856" i="21"/>
  <c r="R857" i="21"/>
  <c r="R858" i="21"/>
  <c r="R859" i="21"/>
  <c r="R860" i="21"/>
  <c r="R861" i="21"/>
  <c r="R862" i="21"/>
  <c r="R863" i="21"/>
  <c r="R864" i="21"/>
  <c r="R865" i="21"/>
  <c r="R866" i="21"/>
  <c r="R867" i="21"/>
  <c r="R868" i="21"/>
  <c r="R869" i="21"/>
  <c r="R870" i="21"/>
  <c r="R871" i="21"/>
  <c r="R872" i="21"/>
  <c r="R873" i="21"/>
  <c r="R874" i="21"/>
  <c r="R875" i="21"/>
  <c r="R876" i="21"/>
  <c r="R877" i="21"/>
  <c r="R878" i="21"/>
  <c r="R879" i="21"/>
  <c r="R880" i="21"/>
  <c r="R881" i="21"/>
  <c r="R882" i="21"/>
  <c r="R883" i="21"/>
  <c r="R884" i="21"/>
  <c r="R885" i="21"/>
  <c r="R886" i="21"/>
  <c r="R887" i="21"/>
  <c r="R888" i="21"/>
  <c r="R889" i="21"/>
  <c r="R890" i="21"/>
  <c r="R891" i="21"/>
  <c r="R892" i="21"/>
  <c r="R893" i="21"/>
  <c r="R894" i="21"/>
  <c r="R895" i="21"/>
  <c r="R896" i="21"/>
  <c r="R897" i="21"/>
  <c r="R898" i="21"/>
  <c r="R899" i="21"/>
  <c r="R900" i="21"/>
  <c r="R901" i="21"/>
  <c r="R902" i="21"/>
  <c r="R903" i="21"/>
  <c r="R904" i="21"/>
  <c r="R905" i="21"/>
  <c r="R906" i="21"/>
  <c r="R907" i="21"/>
  <c r="R908" i="21"/>
  <c r="R909" i="21"/>
  <c r="R910" i="21"/>
  <c r="R911" i="21"/>
  <c r="R912" i="21"/>
  <c r="R913" i="21"/>
  <c r="R914" i="21"/>
  <c r="R915" i="21"/>
  <c r="R916" i="21"/>
  <c r="R917" i="21"/>
  <c r="R918" i="21"/>
  <c r="R919" i="21"/>
  <c r="R920" i="21"/>
  <c r="R921" i="21"/>
  <c r="R922" i="21"/>
  <c r="R923" i="21"/>
  <c r="R924" i="21"/>
  <c r="R925" i="21"/>
  <c r="R926" i="21"/>
  <c r="R927" i="21"/>
  <c r="R928" i="21"/>
  <c r="R929" i="21"/>
  <c r="R930" i="21"/>
  <c r="R931" i="21"/>
  <c r="R932" i="21"/>
  <c r="R933" i="21"/>
  <c r="R934" i="21"/>
  <c r="R935" i="21"/>
  <c r="R936" i="21"/>
  <c r="R937" i="21"/>
  <c r="R938" i="21"/>
  <c r="R939" i="21"/>
  <c r="R940" i="21"/>
  <c r="R941" i="21"/>
  <c r="R942" i="21"/>
  <c r="R943" i="21"/>
  <c r="R944" i="21"/>
  <c r="R945" i="21"/>
  <c r="R946" i="21"/>
  <c r="R947" i="21"/>
  <c r="R948" i="21"/>
  <c r="R949" i="21"/>
  <c r="R950" i="21"/>
  <c r="R951" i="21"/>
  <c r="R952" i="21"/>
  <c r="R953" i="21"/>
  <c r="R954" i="21"/>
  <c r="R955" i="21"/>
  <c r="R956" i="21"/>
  <c r="R957" i="21"/>
  <c r="R958" i="21"/>
  <c r="R959" i="21"/>
  <c r="R960" i="21"/>
  <c r="R961" i="21"/>
  <c r="R962" i="21"/>
  <c r="R963" i="21"/>
  <c r="R964" i="21"/>
  <c r="R965" i="21"/>
  <c r="R966" i="21"/>
  <c r="R967" i="21"/>
  <c r="R968" i="21"/>
  <c r="R969" i="21"/>
  <c r="R970" i="21"/>
  <c r="R971" i="21"/>
  <c r="R972" i="21"/>
  <c r="R973" i="21"/>
  <c r="R974" i="21"/>
  <c r="R975" i="21"/>
  <c r="R976" i="21"/>
  <c r="R977" i="21"/>
  <c r="R978" i="21"/>
  <c r="R979" i="21"/>
  <c r="R980" i="21"/>
  <c r="R981" i="21"/>
  <c r="R982" i="21"/>
  <c r="R983" i="21"/>
  <c r="R984" i="21"/>
  <c r="R985" i="21"/>
  <c r="R986" i="21"/>
  <c r="T2" i="21"/>
  <c r="T3" i="21"/>
  <c r="T4" i="21"/>
  <c r="T5" i="21"/>
  <c r="T6" i="21"/>
  <c r="T7" i="21"/>
  <c r="T8" i="21"/>
  <c r="T9" i="21"/>
  <c r="T10" i="21"/>
  <c r="T11" i="21"/>
  <c r="T12" i="21"/>
  <c r="T13" i="21"/>
  <c r="T14" i="21"/>
  <c r="T15" i="21"/>
  <c r="T16" i="21"/>
  <c r="T17" i="21"/>
  <c r="T18" i="21"/>
  <c r="T19" i="21"/>
  <c r="T20" i="21"/>
  <c r="T21" i="21"/>
  <c r="T22" i="21"/>
  <c r="T23" i="21"/>
  <c r="T24" i="21"/>
  <c r="T25" i="21"/>
  <c r="T26" i="21"/>
  <c r="T27" i="21"/>
  <c r="T28" i="21"/>
  <c r="T29" i="21"/>
  <c r="T30" i="21"/>
  <c r="T31" i="21"/>
  <c r="T32" i="21"/>
  <c r="T33" i="21"/>
  <c r="T34" i="21"/>
  <c r="T35" i="21"/>
  <c r="T36" i="21"/>
  <c r="T37" i="21"/>
  <c r="T38" i="21"/>
  <c r="T39" i="21"/>
  <c r="T40" i="21"/>
  <c r="T41" i="21"/>
  <c r="T42" i="21"/>
  <c r="T43" i="21"/>
  <c r="T44" i="21"/>
  <c r="T45" i="21"/>
  <c r="T46" i="21"/>
  <c r="T47" i="21"/>
  <c r="T48" i="21"/>
  <c r="T49" i="21"/>
  <c r="T50" i="21"/>
  <c r="T51" i="21"/>
  <c r="T52" i="21"/>
  <c r="T53" i="21"/>
  <c r="T54" i="21"/>
  <c r="T55" i="21"/>
  <c r="T56" i="21"/>
  <c r="T57" i="21"/>
  <c r="T58" i="21"/>
  <c r="T59" i="21"/>
  <c r="T60" i="21"/>
  <c r="T61" i="21"/>
  <c r="T62" i="21"/>
  <c r="T63" i="21"/>
  <c r="T64" i="21"/>
  <c r="T65" i="21"/>
  <c r="T66" i="21"/>
  <c r="T67" i="21"/>
  <c r="T68" i="21"/>
  <c r="T69" i="21"/>
  <c r="T70" i="21"/>
  <c r="T71" i="21"/>
  <c r="T72" i="21"/>
  <c r="T73" i="21"/>
  <c r="T74" i="21"/>
  <c r="T75" i="21"/>
  <c r="T76" i="21"/>
  <c r="T77" i="21"/>
  <c r="T78" i="21"/>
  <c r="T79" i="21"/>
  <c r="T80" i="21"/>
  <c r="T81" i="21"/>
  <c r="T82" i="21"/>
  <c r="T83" i="21"/>
  <c r="T84" i="21"/>
  <c r="T85" i="21"/>
  <c r="T86" i="21"/>
  <c r="T87" i="21"/>
  <c r="T88" i="21"/>
  <c r="T89" i="21"/>
  <c r="T90" i="21"/>
  <c r="T91" i="21"/>
  <c r="T92" i="21"/>
  <c r="T93" i="21"/>
  <c r="T94" i="21"/>
  <c r="T95" i="21"/>
  <c r="T96" i="21"/>
  <c r="T97" i="21"/>
  <c r="T98" i="21"/>
  <c r="T99" i="21"/>
  <c r="T100" i="21"/>
  <c r="T101" i="21"/>
  <c r="T102" i="21"/>
  <c r="T103" i="21"/>
  <c r="T104" i="21"/>
  <c r="T105" i="21"/>
  <c r="T106" i="21"/>
  <c r="T107" i="21"/>
  <c r="T108" i="21"/>
  <c r="T109" i="21"/>
  <c r="T110" i="21"/>
  <c r="T111" i="21"/>
  <c r="T112" i="21"/>
  <c r="T113" i="21"/>
  <c r="T114" i="21"/>
  <c r="T115" i="21"/>
  <c r="T116" i="21"/>
  <c r="T117" i="21"/>
  <c r="T118" i="21"/>
  <c r="T119" i="21"/>
  <c r="T120" i="21"/>
  <c r="T121" i="21"/>
  <c r="T122" i="21"/>
  <c r="T123" i="21"/>
  <c r="T124" i="21"/>
  <c r="T125" i="21"/>
  <c r="T126" i="21"/>
  <c r="T127" i="21"/>
  <c r="T128" i="21"/>
  <c r="T129" i="21"/>
  <c r="T130" i="21"/>
  <c r="T131" i="21"/>
  <c r="T132" i="21"/>
  <c r="T133" i="21"/>
  <c r="T134" i="21"/>
  <c r="T135" i="21"/>
  <c r="T136" i="21"/>
  <c r="T137" i="21"/>
  <c r="T138" i="21"/>
  <c r="T139" i="21"/>
  <c r="T140" i="21"/>
  <c r="T141" i="21"/>
  <c r="T142" i="21"/>
  <c r="T143" i="21"/>
  <c r="T144" i="21"/>
  <c r="T145" i="21"/>
  <c r="T146" i="21"/>
  <c r="T147" i="21"/>
  <c r="T148" i="21"/>
  <c r="T149" i="21"/>
  <c r="T150" i="21"/>
  <c r="T151" i="21"/>
  <c r="T152" i="21"/>
  <c r="T153" i="21"/>
  <c r="T154" i="21"/>
  <c r="T155" i="21"/>
  <c r="T156" i="21"/>
  <c r="T157" i="21"/>
  <c r="T158" i="21"/>
  <c r="T159" i="21"/>
  <c r="T160" i="21"/>
  <c r="T161" i="21"/>
  <c r="T162" i="21"/>
  <c r="T163" i="21"/>
  <c r="T164" i="21"/>
  <c r="T165" i="21"/>
  <c r="T166" i="21"/>
  <c r="T167" i="21"/>
  <c r="T168" i="21"/>
  <c r="T169" i="21"/>
  <c r="T170" i="21"/>
  <c r="T171" i="21"/>
  <c r="T172" i="21"/>
  <c r="T173" i="21"/>
  <c r="T174" i="21"/>
  <c r="T175" i="21"/>
  <c r="T176" i="21"/>
  <c r="T177" i="21"/>
  <c r="T178" i="21"/>
  <c r="T179" i="21"/>
  <c r="T180" i="21"/>
  <c r="T181" i="21"/>
  <c r="T182" i="21"/>
  <c r="T183" i="21"/>
  <c r="T184" i="21"/>
  <c r="T185" i="21"/>
  <c r="T186" i="21"/>
  <c r="T187" i="21"/>
  <c r="T188" i="21"/>
  <c r="T189" i="21"/>
  <c r="T190" i="21"/>
  <c r="T191" i="21"/>
  <c r="T192" i="21"/>
  <c r="T193" i="21"/>
  <c r="T194" i="21"/>
  <c r="T195" i="21"/>
  <c r="T196" i="21"/>
  <c r="T197" i="21"/>
  <c r="T198" i="21"/>
  <c r="T199" i="21"/>
  <c r="T200" i="21"/>
  <c r="T201" i="21"/>
  <c r="T202" i="21"/>
  <c r="T203" i="21"/>
  <c r="T204" i="21"/>
  <c r="T205" i="21"/>
  <c r="T206" i="21"/>
  <c r="T207" i="21"/>
  <c r="T208" i="21"/>
  <c r="T209" i="21"/>
  <c r="T210" i="21"/>
  <c r="T211" i="21"/>
  <c r="T212" i="21"/>
  <c r="T213" i="21"/>
  <c r="T214" i="21"/>
  <c r="T215" i="21"/>
  <c r="T216" i="21"/>
  <c r="T217" i="21"/>
  <c r="T218" i="21"/>
  <c r="T219" i="21"/>
  <c r="T220" i="21"/>
  <c r="T221" i="21"/>
  <c r="T222" i="21"/>
  <c r="T223" i="21"/>
  <c r="T224" i="21"/>
  <c r="T225" i="21"/>
  <c r="T226" i="21"/>
  <c r="T227" i="21"/>
  <c r="T228" i="21"/>
  <c r="T229" i="21"/>
  <c r="T230" i="21"/>
  <c r="T231" i="21"/>
  <c r="T232" i="21"/>
  <c r="T233" i="21"/>
  <c r="T234" i="21"/>
  <c r="T235" i="21"/>
  <c r="T236" i="21"/>
  <c r="T237" i="21"/>
  <c r="T238" i="21"/>
  <c r="T239" i="21"/>
  <c r="T240" i="21"/>
  <c r="T241" i="21"/>
  <c r="T242" i="21"/>
  <c r="T243" i="21"/>
  <c r="T244" i="21"/>
  <c r="T245" i="21"/>
  <c r="T246" i="21"/>
  <c r="T247" i="21"/>
  <c r="T248" i="21"/>
  <c r="T249" i="21"/>
  <c r="T250" i="21"/>
  <c r="T251" i="21"/>
  <c r="T252" i="21"/>
  <c r="T253" i="21"/>
  <c r="T254" i="21"/>
  <c r="T255" i="21"/>
  <c r="T256" i="21"/>
  <c r="T257" i="21"/>
  <c r="T258" i="21"/>
  <c r="T259" i="21"/>
  <c r="T260" i="21"/>
  <c r="T261" i="21"/>
  <c r="T262" i="21"/>
  <c r="T263" i="21"/>
  <c r="T264" i="21"/>
  <c r="T265" i="21"/>
  <c r="T266" i="21"/>
  <c r="T267" i="21"/>
  <c r="T268" i="21"/>
  <c r="T269" i="21"/>
  <c r="T270" i="21"/>
  <c r="T271" i="21"/>
  <c r="T272" i="21"/>
  <c r="T273" i="21"/>
  <c r="T274" i="21"/>
  <c r="T275" i="21"/>
  <c r="T276" i="21"/>
  <c r="T277" i="21"/>
  <c r="T278" i="21"/>
  <c r="T279" i="21"/>
  <c r="T280" i="21"/>
  <c r="T281" i="21"/>
  <c r="T282" i="21"/>
  <c r="T283" i="21"/>
  <c r="T284" i="21"/>
  <c r="T285" i="21"/>
  <c r="T286" i="21"/>
  <c r="T287" i="21"/>
  <c r="T288" i="21"/>
  <c r="T289" i="21"/>
  <c r="T290" i="21"/>
  <c r="T291" i="21"/>
  <c r="T292" i="21"/>
  <c r="T293" i="21"/>
  <c r="T294" i="21"/>
  <c r="T295" i="21"/>
  <c r="T296" i="21"/>
  <c r="T297" i="21"/>
  <c r="T298" i="21"/>
  <c r="T299" i="21"/>
  <c r="T300" i="21"/>
  <c r="T301" i="21"/>
  <c r="T302" i="21"/>
  <c r="T303" i="21"/>
  <c r="T304" i="21"/>
  <c r="T305" i="21"/>
  <c r="T306" i="21"/>
  <c r="T307" i="21"/>
  <c r="T308" i="21"/>
  <c r="T309" i="21"/>
  <c r="T310" i="21"/>
  <c r="T311" i="21"/>
  <c r="T312" i="21"/>
  <c r="T313" i="21"/>
  <c r="T314" i="21"/>
  <c r="T315" i="21"/>
  <c r="T316" i="21"/>
  <c r="T317" i="21"/>
  <c r="T318" i="21"/>
  <c r="T319" i="21"/>
  <c r="T320" i="21"/>
  <c r="T321" i="21"/>
  <c r="T322" i="21"/>
  <c r="T323" i="21"/>
  <c r="T324" i="21"/>
  <c r="T325" i="21"/>
  <c r="T326" i="21"/>
  <c r="T327" i="21"/>
  <c r="T328" i="21"/>
  <c r="T329" i="21"/>
  <c r="T330" i="21"/>
  <c r="T331" i="21"/>
  <c r="T332" i="21"/>
  <c r="T333" i="21"/>
  <c r="T334" i="21"/>
  <c r="T335" i="21"/>
  <c r="T336" i="21"/>
  <c r="T337" i="21"/>
  <c r="T338" i="21"/>
  <c r="T339" i="21"/>
  <c r="T340" i="21"/>
  <c r="T341" i="21"/>
  <c r="T342" i="21"/>
  <c r="T343" i="21"/>
  <c r="T344" i="21"/>
  <c r="T345" i="21"/>
  <c r="T346" i="21"/>
  <c r="T347" i="21"/>
  <c r="T348" i="21"/>
  <c r="T349" i="21"/>
  <c r="T350" i="21"/>
  <c r="T351" i="21"/>
  <c r="T352" i="21"/>
  <c r="T353" i="21"/>
  <c r="T354" i="21"/>
  <c r="T355" i="21"/>
  <c r="T356" i="21"/>
  <c r="T357" i="21"/>
  <c r="T358" i="21"/>
  <c r="T359" i="21"/>
  <c r="T360" i="21"/>
  <c r="T361" i="21"/>
  <c r="T362" i="21"/>
  <c r="T363" i="21"/>
  <c r="T364" i="21"/>
  <c r="T365" i="21"/>
  <c r="T366" i="21"/>
  <c r="T367" i="21"/>
  <c r="T368" i="21"/>
  <c r="T369" i="21"/>
  <c r="T370" i="21"/>
  <c r="T371" i="21"/>
  <c r="T372" i="21"/>
  <c r="T373" i="21"/>
  <c r="T374" i="21"/>
  <c r="T375" i="21"/>
  <c r="T376" i="21"/>
  <c r="T377" i="21"/>
  <c r="T378" i="21"/>
  <c r="T379" i="21"/>
  <c r="T380" i="21"/>
  <c r="T381" i="21"/>
  <c r="T382" i="21"/>
  <c r="T383" i="21"/>
  <c r="T384" i="21"/>
  <c r="T385" i="21"/>
  <c r="T386" i="21"/>
  <c r="T387" i="21"/>
  <c r="T388" i="21"/>
  <c r="T389" i="21"/>
  <c r="T390" i="21"/>
  <c r="T391" i="21"/>
  <c r="T392" i="21"/>
  <c r="T393" i="21"/>
  <c r="T394" i="21"/>
  <c r="T395" i="21"/>
  <c r="T396" i="21"/>
  <c r="T397" i="21"/>
  <c r="T398" i="21"/>
  <c r="T399" i="21"/>
  <c r="T400" i="21"/>
  <c r="T401" i="21"/>
  <c r="T402" i="21"/>
  <c r="T403" i="21"/>
  <c r="T404" i="21"/>
  <c r="T405" i="21"/>
  <c r="T406" i="21"/>
  <c r="T407" i="21"/>
  <c r="T408" i="21"/>
  <c r="T409" i="21"/>
  <c r="T410" i="21"/>
  <c r="T411" i="21"/>
  <c r="T412" i="21"/>
  <c r="T413" i="21"/>
  <c r="T414" i="21"/>
  <c r="T415" i="21"/>
  <c r="T416" i="21"/>
  <c r="T417" i="21"/>
  <c r="T418" i="21"/>
  <c r="T419" i="21"/>
  <c r="T420" i="21"/>
  <c r="T421" i="21"/>
  <c r="T422" i="21"/>
  <c r="T423" i="21"/>
  <c r="T424" i="21"/>
  <c r="T425" i="21"/>
  <c r="T426" i="21"/>
  <c r="T427" i="21"/>
  <c r="T428" i="21"/>
  <c r="T429" i="21"/>
  <c r="T430" i="21"/>
  <c r="T431" i="21"/>
  <c r="T432" i="21"/>
  <c r="T433" i="21"/>
  <c r="T434" i="21"/>
  <c r="T435" i="21"/>
  <c r="T436" i="21"/>
  <c r="T437" i="21"/>
  <c r="T438" i="21"/>
  <c r="T439" i="21"/>
  <c r="T440" i="21"/>
  <c r="T441" i="21"/>
  <c r="T442" i="21"/>
  <c r="T443" i="21"/>
  <c r="T444" i="21"/>
  <c r="T445" i="21"/>
  <c r="T446" i="21"/>
  <c r="T447" i="21"/>
  <c r="T448" i="21"/>
  <c r="T449" i="21"/>
  <c r="T450" i="21"/>
  <c r="T451" i="21"/>
  <c r="T452" i="21"/>
  <c r="T453" i="21"/>
  <c r="T454" i="21"/>
  <c r="T455" i="21"/>
  <c r="T456" i="21"/>
  <c r="T457" i="21"/>
  <c r="T458" i="21"/>
  <c r="T459" i="21"/>
  <c r="T460" i="21"/>
  <c r="T461" i="21"/>
  <c r="T462" i="21"/>
  <c r="T463" i="21"/>
  <c r="T464" i="21"/>
  <c r="T465" i="21"/>
  <c r="T466" i="21"/>
  <c r="T467" i="21"/>
  <c r="T468" i="21"/>
  <c r="T469" i="21"/>
  <c r="T470" i="21"/>
  <c r="T471" i="21"/>
  <c r="T472" i="21"/>
  <c r="T473" i="21"/>
  <c r="T474" i="21"/>
  <c r="T475" i="21"/>
  <c r="T476" i="21"/>
  <c r="T477" i="21"/>
  <c r="T478" i="21"/>
  <c r="T479" i="21"/>
  <c r="T480" i="21"/>
  <c r="T481" i="21"/>
  <c r="T482" i="21"/>
  <c r="T483" i="21"/>
  <c r="T484" i="21"/>
  <c r="T485" i="21"/>
  <c r="T486" i="21"/>
  <c r="T487" i="21"/>
  <c r="T488" i="21"/>
  <c r="T489" i="21"/>
  <c r="T490" i="21"/>
  <c r="T491" i="21"/>
  <c r="T492" i="21"/>
  <c r="T493" i="21"/>
  <c r="T494" i="21"/>
  <c r="T495" i="21"/>
  <c r="T496" i="21"/>
  <c r="T497" i="21"/>
  <c r="T498" i="21"/>
  <c r="T499" i="21"/>
  <c r="T500" i="21"/>
  <c r="T501" i="21"/>
  <c r="T502" i="21"/>
  <c r="T503" i="21"/>
  <c r="T504" i="21"/>
  <c r="T505" i="21"/>
  <c r="T506" i="21"/>
  <c r="T507" i="21"/>
  <c r="T508" i="21"/>
  <c r="T509" i="21"/>
  <c r="T510" i="21"/>
  <c r="T511" i="21"/>
  <c r="T512" i="21"/>
  <c r="T513" i="21"/>
  <c r="T514" i="21"/>
  <c r="T515" i="21"/>
  <c r="T516" i="21"/>
  <c r="T517" i="21"/>
  <c r="T518" i="21"/>
  <c r="T519" i="21"/>
  <c r="T520" i="21"/>
  <c r="T521" i="21"/>
  <c r="T522" i="21"/>
  <c r="T523" i="21"/>
  <c r="T524" i="21"/>
  <c r="T525" i="21"/>
  <c r="T526" i="21"/>
  <c r="T527" i="21"/>
  <c r="T528" i="21"/>
  <c r="T529" i="21"/>
  <c r="T530" i="21"/>
  <c r="T531" i="21"/>
  <c r="T532" i="21"/>
  <c r="T533" i="21"/>
  <c r="T534" i="21"/>
  <c r="T535" i="21"/>
  <c r="T536" i="21"/>
  <c r="T537" i="21"/>
  <c r="T538" i="21"/>
  <c r="T539" i="21"/>
  <c r="T540" i="21"/>
  <c r="T541" i="21"/>
  <c r="T542" i="21"/>
  <c r="T543" i="21"/>
  <c r="T544" i="21"/>
  <c r="T545" i="21"/>
  <c r="T546" i="21"/>
  <c r="T547" i="21"/>
  <c r="T548" i="21"/>
  <c r="T549" i="21"/>
  <c r="T550" i="21"/>
  <c r="T551" i="21"/>
  <c r="T552" i="21"/>
  <c r="T553" i="21"/>
  <c r="T554" i="21"/>
  <c r="T555" i="21"/>
  <c r="T556" i="21"/>
  <c r="T557" i="21"/>
  <c r="T558" i="21"/>
  <c r="T559" i="21"/>
  <c r="T560" i="21"/>
  <c r="T561" i="21"/>
  <c r="T562" i="21"/>
  <c r="T563" i="21"/>
  <c r="T564" i="21"/>
  <c r="T565" i="21"/>
  <c r="T566" i="21"/>
  <c r="T567" i="21"/>
  <c r="T568" i="21"/>
  <c r="T569" i="21"/>
  <c r="T570" i="21"/>
  <c r="T571" i="21"/>
  <c r="T572" i="21"/>
  <c r="T573" i="21"/>
  <c r="T574" i="21"/>
  <c r="T575" i="21"/>
  <c r="T576" i="21"/>
  <c r="T577" i="21"/>
  <c r="T578" i="21"/>
  <c r="T579" i="21"/>
  <c r="T580" i="21"/>
  <c r="T581" i="21"/>
  <c r="T582" i="21"/>
  <c r="T583" i="21"/>
  <c r="T584" i="21"/>
  <c r="T585" i="21"/>
  <c r="T586" i="21"/>
  <c r="T587" i="21"/>
  <c r="T588" i="21"/>
  <c r="T589" i="21"/>
  <c r="T590" i="21"/>
  <c r="T591" i="21"/>
  <c r="T592" i="21"/>
  <c r="T593" i="21"/>
  <c r="T594" i="21"/>
  <c r="T595" i="21"/>
  <c r="T596" i="21"/>
  <c r="T597" i="21"/>
  <c r="T598" i="21"/>
  <c r="T599" i="21"/>
  <c r="T600" i="21"/>
  <c r="T601" i="21"/>
  <c r="T602" i="21"/>
  <c r="T603" i="21"/>
  <c r="T604" i="21"/>
  <c r="T605" i="21"/>
  <c r="T606" i="21"/>
  <c r="T607" i="21"/>
  <c r="T608" i="21"/>
  <c r="T609" i="21"/>
  <c r="T610" i="21"/>
  <c r="T611" i="21"/>
  <c r="T612" i="21"/>
  <c r="T613" i="21"/>
  <c r="T614" i="21"/>
  <c r="T615" i="21"/>
  <c r="T616" i="21"/>
  <c r="T617" i="21"/>
  <c r="T618" i="21"/>
  <c r="T619" i="21"/>
  <c r="T620" i="21"/>
  <c r="T621" i="21"/>
  <c r="T622" i="21"/>
  <c r="T623" i="21"/>
  <c r="T624" i="21"/>
  <c r="T625" i="21"/>
  <c r="T626" i="21"/>
  <c r="T627" i="21"/>
  <c r="T628" i="21"/>
  <c r="T629" i="21"/>
  <c r="T630" i="21"/>
  <c r="T631" i="21"/>
  <c r="T632" i="21"/>
  <c r="T633" i="21"/>
  <c r="T634" i="21"/>
  <c r="T635" i="21"/>
  <c r="T636" i="21"/>
  <c r="T637" i="21"/>
  <c r="T638" i="21"/>
  <c r="T639" i="21"/>
  <c r="T640" i="21"/>
  <c r="T641" i="21"/>
  <c r="T642" i="21"/>
  <c r="T643" i="21"/>
  <c r="T644" i="21"/>
  <c r="T645" i="21"/>
  <c r="T646" i="21"/>
  <c r="T647" i="21"/>
  <c r="T648" i="21"/>
  <c r="T649" i="21"/>
  <c r="T650" i="21"/>
  <c r="T651" i="21"/>
  <c r="T652" i="21"/>
  <c r="T653" i="21"/>
  <c r="T654" i="21"/>
  <c r="T655" i="21"/>
  <c r="T656" i="21"/>
  <c r="T657" i="21"/>
  <c r="T658" i="21"/>
  <c r="T659" i="21"/>
  <c r="T660" i="21"/>
  <c r="T661" i="21"/>
  <c r="T662" i="21"/>
  <c r="T663" i="21"/>
  <c r="T664" i="21"/>
  <c r="T665" i="21"/>
  <c r="T666" i="21"/>
  <c r="T667" i="21"/>
  <c r="T668" i="21"/>
  <c r="T669" i="21"/>
  <c r="T670" i="21"/>
  <c r="T671" i="21"/>
  <c r="T672" i="21"/>
  <c r="T673" i="21"/>
  <c r="T674" i="21"/>
  <c r="T675" i="21"/>
  <c r="T676" i="21"/>
  <c r="T677" i="21"/>
  <c r="T678" i="21"/>
  <c r="T679" i="21"/>
  <c r="T680" i="21"/>
  <c r="T681" i="21"/>
  <c r="T682" i="21"/>
  <c r="T683" i="21"/>
  <c r="T684" i="21"/>
  <c r="T685" i="21"/>
  <c r="T686" i="21"/>
  <c r="T687" i="21"/>
  <c r="T688" i="21"/>
  <c r="T689" i="21"/>
  <c r="T690" i="21"/>
  <c r="T691" i="21"/>
  <c r="T692" i="21"/>
  <c r="T693" i="21"/>
  <c r="T694" i="21"/>
  <c r="T695" i="21"/>
  <c r="T696" i="21"/>
  <c r="T697" i="21"/>
  <c r="T698" i="21"/>
  <c r="T699" i="21"/>
  <c r="T700" i="21"/>
  <c r="T701" i="21"/>
  <c r="T702" i="21"/>
  <c r="T703" i="21"/>
  <c r="T704" i="21"/>
  <c r="T705" i="21"/>
  <c r="T706" i="21"/>
  <c r="T707" i="21"/>
  <c r="T708" i="21"/>
  <c r="T709" i="21"/>
  <c r="T710" i="21"/>
  <c r="T711" i="21"/>
  <c r="T712" i="21"/>
  <c r="T713" i="21"/>
  <c r="T714" i="21"/>
  <c r="T715" i="21"/>
  <c r="T716" i="21"/>
  <c r="T717" i="21"/>
  <c r="T718" i="21"/>
  <c r="T719" i="21"/>
  <c r="T720" i="21"/>
  <c r="T721" i="21"/>
  <c r="T722" i="21"/>
  <c r="T723" i="21"/>
  <c r="T724" i="21"/>
  <c r="T725" i="21"/>
  <c r="T726" i="21"/>
  <c r="T727" i="21"/>
  <c r="T728" i="21"/>
  <c r="T729" i="21"/>
  <c r="T730" i="21"/>
  <c r="T731" i="21"/>
  <c r="T732" i="21"/>
  <c r="T733" i="21"/>
  <c r="T734" i="21"/>
  <c r="T735" i="21"/>
  <c r="T736" i="21"/>
  <c r="T737" i="21"/>
  <c r="T738" i="21"/>
  <c r="T739" i="21"/>
  <c r="T740" i="21"/>
  <c r="T741" i="21"/>
  <c r="T742" i="21"/>
  <c r="T743" i="21"/>
  <c r="T744" i="21"/>
  <c r="T745" i="21"/>
  <c r="T746" i="21"/>
  <c r="T747" i="21"/>
  <c r="T748" i="21"/>
  <c r="T749" i="21"/>
  <c r="T750" i="21"/>
  <c r="T751" i="21"/>
  <c r="T752" i="21"/>
  <c r="T753" i="21"/>
  <c r="T754" i="21"/>
  <c r="T755" i="21"/>
  <c r="T756" i="21"/>
  <c r="T757" i="21"/>
  <c r="T758" i="21"/>
  <c r="T759" i="21"/>
  <c r="T760" i="21"/>
  <c r="T761" i="21"/>
  <c r="T762" i="21"/>
  <c r="T763" i="21"/>
  <c r="T764" i="21"/>
  <c r="T765" i="21"/>
  <c r="T766" i="21"/>
  <c r="T767" i="21"/>
  <c r="T768" i="21"/>
  <c r="T769" i="21"/>
  <c r="T770" i="21"/>
  <c r="T771" i="21"/>
  <c r="T772" i="21"/>
  <c r="T773" i="21"/>
  <c r="T774" i="21"/>
  <c r="T775" i="21"/>
  <c r="T776" i="21"/>
  <c r="T777" i="21"/>
  <c r="T778" i="21"/>
  <c r="T779" i="21"/>
  <c r="T780" i="21"/>
  <c r="T781" i="21"/>
  <c r="T782" i="21"/>
  <c r="T783" i="21"/>
  <c r="T784" i="21"/>
  <c r="T785" i="21"/>
  <c r="T786" i="21"/>
  <c r="T787" i="21"/>
  <c r="T788" i="21"/>
  <c r="T789" i="21"/>
  <c r="T790" i="21"/>
  <c r="T791" i="21"/>
  <c r="T792" i="21"/>
  <c r="T793" i="21"/>
  <c r="T794" i="21"/>
  <c r="T795" i="21"/>
  <c r="T796" i="21"/>
  <c r="T797" i="21"/>
  <c r="T798" i="21"/>
  <c r="T799" i="21"/>
  <c r="T800" i="21"/>
  <c r="T801" i="21"/>
  <c r="T802" i="21"/>
  <c r="T803" i="21"/>
  <c r="T804" i="21"/>
  <c r="T805" i="21"/>
  <c r="T806" i="21"/>
  <c r="T807" i="21"/>
  <c r="T808" i="21"/>
  <c r="T809" i="21"/>
  <c r="T810" i="21"/>
  <c r="T811" i="21"/>
  <c r="T812" i="21"/>
  <c r="T813" i="21"/>
  <c r="T814" i="21"/>
  <c r="T815" i="21"/>
  <c r="T816" i="21"/>
  <c r="T817" i="21"/>
  <c r="T818" i="21"/>
  <c r="T819" i="21"/>
  <c r="T820" i="21"/>
  <c r="T821" i="21"/>
  <c r="T822" i="21"/>
  <c r="T823" i="21"/>
  <c r="T824" i="21"/>
  <c r="T825" i="21"/>
  <c r="T826" i="21"/>
  <c r="T827" i="21"/>
  <c r="T828" i="21"/>
  <c r="T829" i="21"/>
  <c r="T830" i="21"/>
  <c r="T831" i="21"/>
  <c r="T832" i="21"/>
  <c r="T833" i="21"/>
  <c r="T834" i="21"/>
  <c r="T835" i="21"/>
  <c r="T836" i="21"/>
  <c r="T837" i="21"/>
  <c r="T838" i="21"/>
  <c r="T839" i="21"/>
  <c r="T840" i="21"/>
  <c r="T841" i="21"/>
  <c r="T842" i="21"/>
  <c r="T843" i="21"/>
  <c r="T844" i="21"/>
  <c r="T845" i="21"/>
  <c r="T846" i="21"/>
  <c r="T847" i="21"/>
  <c r="T848" i="21"/>
  <c r="T849" i="21"/>
  <c r="T850" i="21"/>
  <c r="T851" i="21"/>
  <c r="T852" i="21"/>
  <c r="T853" i="21"/>
  <c r="T854" i="21"/>
  <c r="T855" i="21"/>
  <c r="T856" i="21"/>
  <c r="T857" i="21"/>
  <c r="T858" i="21"/>
  <c r="T859" i="21"/>
  <c r="T860" i="21"/>
  <c r="T861" i="21"/>
  <c r="T862" i="21"/>
  <c r="T863" i="21"/>
  <c r="T864" i="21"/>
  <c r="T865" i="21"/>
  <c r="T866" i="21"/>
  <c r="T867" i="21"/>
  <c r="T868" i="21"/>
  <c r="T869" i="21"/>
  <c r="T870" i="21"/>
  <c r="T871" i="21"/>
  <c r="T872" i="21"/>
  <c r="T873" i="21"/>
  <c r="T874" i="21"/>
  <c r="T875" i="21"/>
  <c r="T876" i="21"/>
  <c r="T877" i="21"/>
  <c r="T878" i="21"/>
  <c r="T879" i="21"/>
  <c r="T880" i="21"/>
  <c r="T881" i="21"/>
  <c r="T882" i="21"/>
  <c r="T883" i="21"/>
  <c r="T884" i="21"/>
  <c r="T885" i="21"/>
  <c r="T886" i="21"/>
  <c r="T887" i="21"/>
  <c r="T888" i="21"/>
  <c r="T889" i="21"/>
  <c r="T890" i="21"/>
  <c r="T891" i="21"/>
  <c r="T892" i="21"/>
  <c r="T893" i="21"/>
  <c r="T894" i="21"/>
  <c r="T895" i="21"/>
  <c r="T896" i="21"/>
  <c r="T897" i="21"/>
  <c r="T898" i="21"/>
  <c r="T899" i="21"/>
  <c r="T900" i="21"/>
  <c r="T901" i="21"/>
  <c r="T902" i="21"/>
  <c r="T903" i="21"/>
  <c r="T904" i="21"/>
  <c r="T905" i="21"/>
  <c r="T906" i="21"/>
  <c r="T907" i="21"/>
  <c r="T908" i="21"/>
  <c r="T909" i="21"/>
  <c r="T910" i="21"/>
  <c r="T911" i="21"/>
  <c r="T912" i="21"/>
  <c r="T913" i="21"/>
  <c r="T914" i="21"/>
  <c r="T915" i="21"/>
  <c r="T916" i="21"/>
  <c r="T917" i="21"/>
  <c r="T918" i="21"/>
  <c r="T919" i="21"/>
  <c r="T920" i="21"/>
  <c r="T921" i="21"/>
  <c r="T922" i="21"/>
  <c r="T923" i="21"/>
  <c r="T924" i="21"/>
  <c r="T925" i="21"/>
  <c r="T926" i="21"/>
  <c r="T927" i="21"/>
  <c r="T928" i="21"/>
  <c r="T929" i="21"/>
  <c r="T930" i="21"/>
  <c r="T931" i="21"/>
  <c r="T932" i="21"/>
  <c r="T933" i="21"/>
  <c r="T934" i="21"/>
  <c r="T935" i="21"/>
  <c r="T936" i="21"/>
  <c r="T937" i="21"/>
  <c r="T938" i="21"/>
  <c r="T939" i="21"/>
  <c r="T940" i="21"/>
  <c r="T941" i="21"/>
  <c r="T942" i="21"/>
  <c r="T943" i="21"/>
  <c r="T944" i="21"/>
  <c r="T945" i="21"/>
  <c r="T946" i="21"/>
  <c r="T947" i="21"/>
  <c r="T948" i="21"/>
  <c r="T949" i="21"/>
  <c r="T950" i="21"/>
  <c r="T951" i="21"/>
  <c r="T952" i="21"/>
  <c r="T953" i="21"/>
  <c r="T954" i="21"/>
  <c r="T955" i="21"/>
  <c r="T956" i="21"/>
  <c r="T957" i="21"/>
  <c r="T958" i="21"/>
  <c r="T959" i="21"/>
  <c r="T960" i="21"/>
  <c r="T961" i="21"/>
  <c r="T962" i="21"/>
  <c r="T963" i="21"/>
  <c r="T964" i="21"/>
  <c r="T965" i="21"/>
  <c r="T966" i="21"/>
  <c r="T967" i="21"/>
  <c r="T968" i="21"/>
  <c r="T969" i="21"/>
  <c r="T970" i="21"/>
  <c r="T971" i="21"/>
  <c r="T972" i="21"/>
  <c r="T973" i="21"/>
  <c r="T974" i="21"/>
  <c r="T975" i="21"/>
  <c r="T976" i="21"/>
  <c r="T977" i="21"/>
  <c r="T978" i="21"/>
  <c r="T979" i="21"/>
  <c r="T980" i="21"/>
  <c r="T981" i="21"/>
  <c r="T982" i="21"/>
  <c r="T983" i="21"/>
  <c r="T984" i="21"/>
  <c r="T985" i="21"/>
  <c r="T986" i="21"/>
  <c r="U3" i="21"/>
  <c r="U4" i="21"/>
  <c r="U5" i="21"/>
  <c r="U6" i="21"/>
  <c r="U7" i="21"/>
  <c r="U8" i="21"/>
  <c r="U9" i="21"/>
  <c r="U10" i="21"/>
  <c r="U11" i="21"/>
  <c r="U12" i="21"/>
  <c r="U13" i="21"/>
  <c r="U14" i="21"/>
  <c r="U15" i="21"/>
  <c r="U16" i="21"/>
  <c r="U17" i="21"/>
  <c r="U18" i="21"/>
  <c r="U19" i="21"/>
  <c r="U20" i="21"/>
  <c r="U21" i="2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83" i="21"/>
  <c r="U84" i="21"/>
  <c r="U85" i="21"/>
  <c r="U86" i="21"/>
  <c r="U87" i="21"/>
  <c r="U88" i="21"/>
  <c r="U89" i="21"/>
  <c r="U90" i="21"/>
  <c r="U91" i="21"/>
  <c r="U92" i="21"/>
  <c r="U93" i="21"/>
  <c r="U94" i="21"/>
  <c r="U95" i="21"/>
  <c r="U96" i="21"/>
  <c r="U97" i="21"/>
  <c r="U98" i="21"/>
  <c r="U99" i="21"/>
  <c r="U100" i="21"/>
  <c r="U101" i="21"/>
  <c r="U102" i="21"/>
  <c r="U103" i="21"/>
  <c r="U104" i="21"/>
  <c r="U105" i="21"/>
  <c r="U106" i="21"/>
  <c r="U107" i="21"/>
  <c r="U108" i="21"/>
  <c r="U109" i="21"/>
  <c r="U110" i="21"/>
  <c r="U111" i="21"/>
  <c r="U112" i="21"/>
  <c r="U113" i="21"/>
  <c r="U114" i="21"/>
  <c r="U115" i="21"/>
  <c r="U116" i="21"/>
  <c r="U117" i="21"/>
  <c r="U118" i="21"/>
  <c r="U119" i="21"/>
  <c r="U120" i="21"/>
  <c r="U121" i="21"/>
  <c r="U122" i="21"/>
  <c r="U123" i="21"/>
  <c r="U124" i="21"/>
  <c r="U125" i="21"/>
  <c r="U126" i="21"/>
  <c r="U127" i="21"/>
  <c r="U128" i="21"/>
  <c r="U129" i="21"/>
  <c r="U130" i="21"/>
  <c r="U131" i="21"/>
  <c r="U132" i="21"/>
  <c r="U133" i="21"/>
  <c r="U134" i="21"/>
  <c r="U135" i="21"/>
  <c r="U136" i="21"/>
  <c r="U137" i="21"/>
  <c r="U138" i="21"/>
  <c r="U139" i="21"/>
  <c r="U140" i="21"/>
  <c r="U141" i="21"/>
  <c r="U142" i="21"/>
  <c r="U143" i="21"/>
  <c r="U144" i="21"/>
  <c r="U145" i="21"/>
  <c r="U146" i="21"/>
  <c r="U147" i="21"/>
  <c r="U148" i="21"/>
  <c r="U149" i="21"/>
  <c r="U150" i="21"/>
  <c r="U151" i="21"/>
  <c r="U152" i="21"/>
  <c r="U153" i="21"/>
  <c r="U154" i="21"/>
  <c r="U155" i="21"/>
  <c r="U156" i="21"/>
  <c r="U157" i="21"/>
  <c r="U158" i="21"/>
  <c r="U159" i="21"/>
  <c r="U160" i="21"/>
  <c r="U161" i="21"/>
  <c r="U162" i="21"/>
  <c r="U163" i="21"/>
  <c r="U164" i="21"/>
  <c r="U165" i="21"/>
  <c r="U166" i="21"/>
  <c r="U167" i="21"/>
  <c r="U168" i="21"/>
  <c r="U169" i="21"/>
  <c r="U170" i="21"/>
  <c r="U171" i="21"/>
  <c r="U172" i="21"/>
  <c r="U173" i="21"/>
  <c r="U174" i="21"/>
  <c r="U175" i="21"/>
  <c r="U176" i="21"/>
  <c r="U177" i="21"/>
  <c r="U178" i="21"/>
  <c r="U179" i="21"/>
  <c r="U180" i="21"/>
  <c r="U181" i="21"/>
  <c r="U182" i="21"/>
  <c r="U183" i="21"/>
  <c r="U184" i="21"/>
  <c r="U185" i="21"/>
  <c r="U186" i="21"/>
  <c r="U187" i="21"/>
  <c r="U188" i="21"/>
  <c r="U189" i="21"/>
  <c r="U190" i="21"/>
  <c r="U191" i="21"/>
  <c r="U192" i="21"/>
  <c r="U193" i="21"/>
  <c r="U194" i="21"/>
  <c r="U195" i="21"/>
  <c r="U196" i="21"/>
  <c r="U197" i="21"/>
  <c r="U198" i="21"/>
  <c r="U199" i="21"/>
  <c r="U200" i="21"/>
  <c r="U201" i="21"/>
  <c r="U202" i="21"/>
  <c r="U203" i="21"/>
  <c r="U204" i="21"/>
  <c r="U205" i="21"/>
  <c r="U206" i="21"/>
  <c r="U207" i="21"/>
  <c r="U208" i="21"/>
  <c r="U209" i="21"/>
  <c r="U210" i="21"/>
  <c r="U211" i="21"/>
  <c r="U212" i="21"/>
  <c r="U213" i="21"/>
  <c r="U214" i="21"/>
  <c r="U215" i="21"/>
  <c r="U216" i="21"/>
  <c r="U217" i="21"/>
  <c r="U218" i="21"/>
  <c r="U219" i="21"/>
  <c r="U220" i="21"/>
  <c r="U221" i="21"/>
  <c r="U222" i="21"/>
  <c r="U223" i="21"/>
  <c r="U224" i="21"/>
  <c r="U225" i="21"/>
  <c r="U226" i="21"/>
  <c r="U227" i="21"/>
  <c r="U228" i="21"/>
  <c r="U229" i="21"/>
  <c r="U230" i="21"/>
  <c r="U231" i="21"/>
  <c r="U232" i="21"/>
  <c r="U233" i="21"/>
  <c r="U234" i="21"/>
  <c r="U235" i="21"/>
  <c r="U236" i="21"/>
  <c r="U237" i="21"/>
  <c r="U238" i="21"/>
  <c r="U239" i="21"/>
  <c r="U240" i="21"/>
  <c r="U241" i="21"/>
  <c r="U242" i="21"/>
  <c r="U243" i="21"/>
  <c r="U244" i="21"/>
  <c r="U245" i="21"/>
  <c r="U246" i="21"/>
  <c r="U247" i="21"/>
  <c r="U248" i="21"/>
  <c r="U249" i="21"/>
  <c r="U250" i="21"/>
  <c r="U251" i="21"/>
  <c r="U252" i="21"/>
  <c r="U253" i="21"/>
  <c r="U254" i="21"/>
  <c r="U255" i="21"/>
  <c r="U256" i="21"/>
  <c r="U257" i="21"/>
  <c r="U258" i="21"/>
  <c r="U259" i="21"/>
  <c r="U260" i="21"/>
  <c r="U261" i="21"/>
  <c r="U262" i="21"/>
  <c r="U263" i="21"/>
  <c r="U264" i="21"/>
  <c r="U265" i="21"/>
  <c r="U266" i="21"/>
  <c r="U267" i="21"/>
  <c r="U268" i="21"/>
  <c r="U269" i="21"/>
  <c r="U270" i="21"/>
  <c r="U271" i="21"/>
  <c r="U272" i="21"/>
  <c r="U273" i="21"/>
  <c r="U274" i="21"/>
  <c r="U275" i="21"/>
  <c r="U276" i="21"/>
  <c r="U277" i="21"/>
  <c r="U278" i="21"/>
  <c r="U279" i="21"/>
  <c r="U280" i="21"/>
  <c r="U281" i="21"/>
  <c r="U282" i="21"/>
  <c r="U283" i="21"/>
  <c r="U284" i="21"/>
  <c r="U285" i="21"/>
  <c r="U286" i="21"/>
  <c r="U287" i="21"/>
  <c r="U288" i="21"/>
  <c r="U289" i="21"/>
  <c r="U290" i="21"/>
  <c r="U291" i="21"/>
  <c r="U292" i="21"/>
  <c r="U293" i="21"/>
  <c r="U294" i="21"/>
  <c r="U295" i="21"/>
  <c r="U296" i="21"/>
  <c r="U297" i="21"/>
  <c r="U298" i="21"/>
  <c r="U299" i="21"/>
  <c r="U300" i="21"/>
  <c r="U301" i="21"/>
  <c r="U302" i="21"/>
  <c r="U303" i="21"/>
  <c r="U304" i="21"/>
  <c r="U305" i="21"/>
  <c r="U306" i="21"/>
  <c r="U307" i="21"/>
  <c r="U308" i="21"/>
  <c r="U309" i="21"/>
  <c r="U310" i="21"/>
  <c r="U311" i="21"/>
  <c r="U312" i="21"/>
  <c r="U313" i="21"/>
  <c r="U314" i="21"/>
  <c r="U315" i="21"/>
  <c r="U316" i="21"/>
  <c r="U317" i="21"/>
  <c r="U318" i="21"/>
  <c r="U319" i="21"/>
  <c r="U320" i="21"/>
  <c r="U321" i="21"/>
  <c r="U322" i="21"/>
  <c r="U323" i="21"/>
  <c r="U324" i="21"/>
  <c r="U325" i="21"/>
  <c r="U326" i="21"/>
  <c r="U327" i="21"/>
  <c r="U328" i="21"/>
  <c r="U329" i="21"/>
  <c r="U330" i="21"/>
  <c r="U331" i="21"/>
  <c r="U332" i="21"/>
  <c r="U333" i="21"/>
  <c r="U334" i="21"/>
  <c r="U335" i="21"/>
  <c r="U336" i="21"/>
  <c r="U337" i="21"/>
  <c r="U338" i="21"/>
  <c r="U339" i="21"/>
  <c r="U340" i="21"/>
  <c r="U341" i="21"/>
  <c r="U342" i="21"/>
  <c r="U343" i="21"/>
  <c r="U344" i="21"/>
  <c r="U345" i="21"/>
  <c r="U346" i="21"/>
  <c r="U347" i="21"/>
  <c r="U348" i="21"/>
  <c r="U349" i="21"/>
  <c r="U350" i="21"/>
  <c r="U351" i="21"/>
  <c r="U352" i="21"/>
  <c r="U353" i="21"/>
  <c r="U354" i="21"/>
  <c r="U355" i="21"/>
  <c r="U356" i="21"/>
  <c r="U357" i="21"/>
  <c r="U358" i="21"/>
  <c r="U359" i="21"/>
  <c r="U360" i="21"/>
  <c r="U361" i="21"/>
  <c r="U362" i="21"/>
  <c r="U363" i="21"/>
  <c r="U364" i="21"/>
  <c r="U365" i="21"/>
  <c r="U366" i="21"/>
  <c r="U367" i="21"/>
  <c r="U368" i="21"/>
  <c r="U369" i="21"/>
  <c r="U370" i="21"/>
  <c r="U371" i="21"/>
  <c r="U372" i="21"/>
  <c r="U373" i="21"/>
  <c r="U374" i="21"/>
  <c r="U375" i="21"/>
  <c r="U376" i="21"/>
  <c r="U377" i="21"/>
  <c r="U378" i="21"/>
  <c r="U379" i="21"/>
  <c r="U380" i="21"/>
  <c r="U381" i="21"/>
  <c r="U382" i="21"/>
  <c r="U383" i="21"/>
  <c r="U384" i="21"/>
  <c r="U385" i="21"/>
  <c r="U386" i="21"/>
  <c r="U387" i="21"/>
  <c r="U388" i="21"/>
  <c r="U389" i="21"/>
  <c r="U390" i="21"/>
  <c r="U391" i="21"/>
  <c r="U392" i="21"/>
  <c r="U393" i="21"/>
  <c r="U394" i="21"/>
  <c r="U395" i="21"/>
  <c r="U396" i="21"/>
  <c r="U397" i="21"/>
  <c r="U398" i="21"/>
  <c r="U399" i="21"/>
  <c r="U400" i="21"/>
  <c r="U401" i="21"/>
  <c r="U402" i="21"/>
  <c r="U403" i="21"/>
  <c r="U404" i="21"/>
  <c r="U405" i="21"/>
  <c r="U406" i="21"/>
  <c r="U407" i="21"/>
  <c r="U408" i="21"/>
  <c r="U409" i="21"/>
  <c r="U410" i="21"/>
  <c r="U411" i="21"/>
  <c r="U412" i="21"/>
  <c r="U413" i="21"/>
  <c r="U414" i="21"/>
  <c r="U415" i="21"/>
  <c r="U416" i="21"/>
  <c r="U417" i="21"/>
  <c r="U418" i="21"/>
  <c r="U419" i="21"/>
  <c r="U420" i="21"/>
  <c r="U421" i="21"/>
  <c r="U422" i="21"/>
  <c r="U423" i="21"/>
  <c r="U424" i="21"/>
  <c r="U425" i="21"/>
  <c r="U426" i="21"/>
  <c r="U427" i="21"/>
  <c r="U428" i="21"/>
  <c r="U429" i="21"/>
  <c r="U430" i="21"/>
  <c r="U431" i="21"/>
  <c r="U432" i="21"/>
  <c r="U433" i="21"/>
  <c r="U434" i="21"/>
  <c r="U435" i="21"/>
  <c r="U436" i="21"/>
  <c r="U437" i="21"/>
  <c r="U438" i="21"/>
  <c r="U439" i="21"/>
  <c r="U440" i="21"/>
  <c r="U441" i="21"/>
  <c r="U442" i="21"/>
  <c r="U443" i="21"/>
  <c r="U444" i="21"/>
  <c r="U445" i="21"/>
  <c r="U446" i="21"/>
  <c r="U447" i="21"/>
  <c r="U448" i="21"/>
  <c r="U449" i="21"/>
  <c r="U450" i="21"/>
  <c r="U451" i="21"/>
  <c r="U452" i="21"/>
  <c r="U453" i="21"/>
  <c r="U454" i="21"/>
  <c r="U455" i="21"/>
  <c r="U456" i="21"/>
  <c r="U457" i="21"/>
  <c r="U458" i="21"/>
  <c r="U459" i="21"/>
  <c r="U460" i="21"/>
  <c r="U461" i="21"/>
  <c r="U462" i="21"/>
  <c r="U463" i="21"/>
  <c r="U464" i="21"/>
  <c r="U465" i="21"/>
  <c r="U466" i="21"/>
  <c r="U467" i="21"/>
  <c r="U468" i="21"/>
  <c r="U469" i="21"/>
  <c r="U470" i="21"/>
  <c r="U471" i="21"/>
  <c r="U472" i="21"/>
  <c r="U473" i="21"/>
  <c r="U474" i="21"/>
  <c r="U475" i="21"/>
  <c r="U476" i="21"/>
  <c r="U477" i="21"/>
  <c r="U478" i="21"/>
  <c r="U479" i="21"/>
  <c r="U480" i="21"/>
  <c r="U481" i="21"/>
  <c r="U482" i="21"/>
  <c r="U483" i="21"/>
  <c r="U484" i="21"/>
  <c r="U485" i="21"/>
  <c r="U486" i="21"/>
  <c r="U487" i="21"/>
  <c r="U488" i="21"/>
  <c r="U489" i="21"/>
  <c r="U490" i="21"/>
  <c r="U491" i="21"/>
  <c r="U492" i="21"/>
  <c r="U493" i="21"/>
  <c r="U494" i="21"/>
  <c r="U495" i="21"/>
  <c r="U496" i="21"/>
  <c r="U497" i="21"/>
  <c r="U498" i="21"/>
  <c r="U499" i="21"/>
  <c r="U500" i="21"/>
  <c r="U501" i="21"/>
  <c r="U502" i="21"/>
  <c r="U503" i="21"/>
  <c r="U504" i="21"/>
  <c r="U505" i="21"/>
  <c r="U506" i="21"/>
  <c r="U507" i="21"/>
  <c r="U508" i="21"/>
  <c r="U509" i="21"/>
  <c r="U510" i="21"/>
  <c r="U511" i="21"/>
  <c r="U512" i="21"/>
  <c r="U513" i="21"/>
  <c r="U514" i="21"/>
  <c r="U515" i="21"/>
  <c r="U516" i="21"/>
  <c r="U517" i="21"/>
  <c r="U518" i="21"/>
  <c r="U519" i="21"/>
  <c r="U520" i="21"/>
  <c r="U521" i="21"/>
  <c r="U522" i="21"/>
  <c r="U523" i="21"/>
  <c r="U524" i="21"/>
  <c r="U525" i="21"/>
  <c r="U526" i="21"/>
  <c r="U527" i="21"/>
  <c r="U528" i="21"/>
  <c r="U529" i="21"/>
  <c r="U530" i="21"/>
  <c r="U531" i="21"/>
  <c r="U532" i="21"/>
  <c r="U533" i="21"/>
  <c r="U534" i="21"/>
  <c r="U535" i="21"/>
  <c r="U536" i="21"/>
  <c r="U537" i="21"/>
  <c r="U538" i="21"/>
  <c r="U539" i="21"/>
  <c r="U540" i="21"/>
  <c r="U541" i="21"/>
  <c r="U542" i="21"/>
  <c r="U543" i="21"/>
  <c r="U544" i="21"/>
  <c r="U545" i="21"/>
  <c r="U546" i="21"/>
  <c r="U547" i="21"/>
  <c r="U548" i="21"/>
  <c r="U549" i="21"/>
  <c r="U550" i="21"/>
  <c r="U551" i="21"/>
  <c r="U552" i="21"/>
  <c r="U553" i="21"/>
  <c r="U554" i="21"/>
  <c r="U555" i="21"/>
  <c r="U556" i="21"/>
  <c r="U557" i="21"/>
  <c r="U558" i="21"/>
  <c r="U559" i="21"/>
  <c r="U560" i="21"/>
  <c r="U561" i="21"/>
  <c r="U562" i="21"/>
  <c r="U563" i="21"/>
  <c r="U564" i="21"/>
  <c r="U565" i="21"/>
  <c r="U566" i="21"/>
  <c r="U567" i="21"/>
  <c r="U568" i="21"/>
  <c r="U569" i="21"/>
  <c r="U570" i="21"/>
  <c r="U571" i="21"/>
  <c r="U572" i="21"/>
  <c r="U573" i="21"/>
  <c r="U574" i="21"/>
  <c r="U575" i="21"/>
  <c r="U576" i="21"/>
  <c r="U577" i="21"/>
  <c r="U578" i="21"/>
  <c r="U579" i="21"/>
  <c r="U580" i="21"/>
  <c r="U581" i="21"/>
  <c r="U582" i="21"/>
  <c r="U583" i="21"/>
  <c r="U584" i="21"/>
  <c r="U585" i="21"/>
  <c r="U586" i="21"/>
  <c r="U587" i="21"/>
  <c r="U588" i="21"/>
  <c r="U589" i="21"/>
  <c r="U590" i="21"/>
  <c r="U591" i="21"/>
  <c r="U592" i="21"/>
  <c r="U593" i="21"/>
  <c r="U594" i="21"/>
  <c r="U595" i="21"/>
  <c r="U596" i="21"/>
  <c r="U597" i="21"/>
  <c r="U598" i="21"/>
  <c r="U599" i="21"/>
  <c r="U600" i="21"/>
  <c r="U601" i="21"/>
  <c r="U602" i="21"/>
  <c r="U603" i="21"/>
  <c r="U604" i="21"/>
  <c r="U605" i="21"/>
  <c r="U606" i="21"/>
  <c r="U607" i="21"/>
  <c r="U608" i="21"/>
  <c r="U609" i="21"/>
  <c r="U610" i="21"/>
  <c r="U611" i="21"/>
  <c r="U612" i="21"/>
  <c r="U613" i="21"/>
  <c r="U614" i="21"/>
  <c r="U615" i="21"/>
  <c r="U616" i="21"/>
  <c r="U617" i="21"/>
  <c r="U618" i="21"/>
  <c r="U619" i="21"/>
  <c r="U620" i="21"/>
  <c r="U621" i="21"/>
  <c r="U622" i="21"/>
  <c r="U623" i="21"/>
  <c r="U624" i="21"/>
  <c r="U625" i="21"/>
  <c r="U626" i="21"/>
  <c r="U627" i="21"/>
  <c r="U628" i="21"/>
  <c r="U629" i="21"/>
  <c r="U630" i="21"/>
  <c r="U631" i="21"/>
  <c r="U632" i="21"/>
  <c r="U633" i="21"/>
  <c r="U634" i="21"/>
  <c r="U635" i="21"/>
  <c r="U636" i="21"/>
  <c r="U637" i="21"/>
  <c r="U638" i="21"/>
  <c r="U639" i="21"/>
  <c r="U640" i="21"/>
  <c r="U641" i="21"/>
  <c r="U642" i="21"/>
  <c r="U643" i="21"/>
  <c r="U644" i="21"/>
  <c r="U645" i="21"/>
  <c r="U646" i="21"/>
  <c r="U647" i="21"/>
  <c r="U648" i="21"/>
  <c r="U649" i="21"/>
  <c r="U650" i="21"/>
  <c r="U651" i="21"/>
  <c r="U652" i="21"/>
  <c r="U653" i="21"/>
  <c r="U654" i="21"/>
  <c r="U655" i="21"/>
  <c r="U656" i="21"/>
  <c r="U657" i="21"/>
  <c r="U658" i="21"/>
  <c r="U659" i="21"/>
  <c r="U660" i="21"/>
  <c r="U661" i="21"/>
  <c r="U662" i="21"/>
  <c r="U663" i="21"/>
  <c r="U664" i="21"/>
  <c r="U665" i="21"/>
  <c r="U666" i="21"/>
  <c r="U667" i="21"/>
  <c r="U668" i="21"/>
  <c r="U669" i="21"/>
  <c r="U670" i="21"/>
  <c r="U671" i="21"/>
  <c r="U672" i="21"/>
  <c r="U673" i="21"/>
  <c r="U674" i="21"/>
  <c r="U675" i="21"/>
  <c r="U676" i="21"/>
  <c r="U677" i="21"/>
  <c r="U678" i="21"/>
  <c r="U679" i="21"/>
  <c r="U680" i="21"/>
  <c r="U681" i="21"/>
  <c r="U682" i="21"/>
  <c r="U683" i="21"/>
  <c r="U684" i="21"/>
  <c r="U685" i="21"/>
  <c r="U686" i="21"/>
  <c r="U687" i="21"/>
  <c r="U688" i="21"/>
  <c r="U689" i="21"/>
  <c r="U690" i="21"/>
  <c r="U691" i="21"/>
  <c r="U692" i="21"/>
  <c r="U693" i="21"/>
  <c r="U694" i="21"/>
  <c r="U695" i="21"/>
  <c r="U696" i="21"/>
  <c r="U697" i="21"/>
  <c r="U698" i="21"/>
  <c r="U699" i="21"/>
  <c r="U700" i="21"/>
  <c r="U701" i="21"/>
  <c r="U702" i="21"/>
  <c r="U703" i="21"/>
  <c r="U704" i="21"/>
  <c r="U705" i="21"/>
  <c r="U706" i="21"/>
  <c r="U707" i="21"/>
  <c r="U708" i="21"/>
  <c r="U709" i="21"/>
  <c r="U710" i="21"/>
  <c r="U711" i="21"/>
  <c r="U712" i="21"/>
  <c r="U713" i="21"/>
  <c r="U714" i="21"/>
  <c r="U715" i="21"/>
  <c r="U716" i="21"/>
  <c r="U717" i="21"/>
  <c r="U718" i="21"/>
  <c r="U719" i="21"/>
  <c r="U720" i="21"/>
  <c r="U721" i="21"/>
  <c r="U722" i="21"/>
  <c r="U723" i="21"/>
  <c r="U724" i="21"/>
  <c r="U725" i="21"/>
  <c r="U726" i="21"/>
  <c r="U727" i="21"/>
  <c r="U728" i="21"/>
  <c r="U729" i="21"/>
  <c r="U730" i="21"/>
  <c r="U731" i="21"/>
  <c r="U732" i="21"/>
  <c r="U733" i="21"/>
  <c r="U734" i="21"/>
  <c r="U735" i="21"/>
  <c r="U736" i="21"/>
  <c r="U737" i="21"/>
  <c r="U738" i="21"/>
  <c r="U739" i="21"/>
  <c r="U740" i="21"/>
  <c r="U741" i="21"/>
  <c r="U742" i="21"/>
  <c r="U743" i="21"/>
  <c r="U744" i="21"/>
  <c r="U745" i="21"/>
  <c r="U746" i="21"/>
  <c r="U747" i="21"/>
  <c r="U748" i="21"/>
  <c r="U749" i="21"/>
  <c r="U750" i="21"/>
  <c r="U751" i="21"/>
  <c r="U752" i="21"/>
  <c r="U753" i="21"/>
  <c r="U754" i="21"/>
  <c r="U755" i="21"/>
  <c r="U756" i="21"/>
  <c r="U757" i="21"/>
  <c r="U758" i="21"/>
  <c r="U759" i="21"/>
  <c r="U760" i="21"/>
  <c r="U761" i="21"/>
  <c r="U762" i="21"/>
  <c r="U763" i="21"/>
  <c r="U764" i="21"/>
  <c r="U765" i="21"/>
  <c r="U766" i="21"/>
  <c r="U767" i="21"/>
  <c r="U768" i="21"/>
  <c r="U769" i="21"/>
  <c r="U770" i="21"/>
  <c r="U771" i="21"/>
  <c r="U772" i="21"/>
  <c r="U773" i="21"/>
  <c r="U774" i="21"/>
  <c r="U775" i="21"/>
  <c r="U776" i="21"/>
  <c r="U777" i="21"/>
  <c r="U778" i="21"/>
  <c r="U779" i="21"/>
  <c r="U780" i="21"/>
  <c r="U781" i="21"/>
  <c r="U782" i="21"/>
  <c r="U783" i="21"/>
  <c r="U784" i="21"/>
  <c r="U785" i="21"/>
  <c r="U786" i="21"/>
  <c r="U787" i="21"/>
  <c r="U788" i="21"/>
  <c r="U789" i="21"/>
  <c r="U790" i="21"/>
  <c r="U791" i="21"/>
  <c r="U792" i="21"/>
  <c r="U793" i="21"/>
  <c r="U794" i="21"/>
  <c r="U795" i="21"/>
  <c r="U796" i="21"/>
  <c r="U797" i="21"/>
  <c r="U798" i="21"/>
  <c r="U799" i="21"/>
  <c r="U800" i="21"/>
  <c r="U801" i="21"/>
  <c r="U802" i="21"/>
  <c r="U803" i="21"/>
  <c r="U804" i="21"/>
  <c r="U805" i="21"/>
  <c r="U806" i="21"/>
  <c r="U807" i="21"/>
  <c r="U808" i="21"/>
  <c r="U809" i="21"/>
  <c r="U810" i="21"/>
  <c r="U811" i="21"/>
  <c r="U812" i="21"/>
  <c r="U813" i="21"/>
  <c r="U814" i="21"/>
  <c r="U815" i="21"/>
  <c r="U816" i="21"/>
  <c r="U817" i="21"/>
  <c r="U818" i="21"/>
  <c r="U819" i="21"/>
  <c r="U820" i="21"/>
  <c r="U821" i="21"/>
  <c r="U822" i="21"/>
  <c r="U823" i="21"/>
  <c r="U824" i="21"/>
  <c r="U825" i="21"/>
  <c r="U826" i="21"/>
  <c r="U827" i="21"/>
  <c r="U828" i="21"/>
  <c r="U829" i="21"/>
  <c r="U830" i="21"/>
  <c r="U831" i="21"/>
  <c r="U832" i="21"/>
  <c r="U833" i="21"/>
  <c r="U834" i="21"/>
  <c r="U835" i="21"/>
  <c r="U836" i="21"/>
  <c r="U837" i="21"/>
  <c r="U838" i="21"/>
  <c r="U839" i="21"/>
  <c r="U840" i="21"/>
  <c r="U841" i="21"/>
  <c r="U842" i="21"/>
  <c r="U843" i="21"/>
  <c r="U844" i="21"/>
  <c r="U845" i="21"/>
  <c r="U846" i="21"/>
  <c r="U847" i="21"/>
  <c r="U848" i="21"/>
  <c r="U849" i="21"/>
  <c r="U850" i="21"/>
  <c r="U851" i="21"/>
  <c r="U852" i="21"/>
  <c r="U853" i="21"/>
  <c r="U854" i="21"/>
  <c r="U855" i="21"/>
  <c r="U856" i="21"/>
  <c r="U857" i="21"/>
  <c r="U858" i="21"/>
  <c r="U859" i="21"/>
  <c r="U860" i="21"/>
  <c r="U861" i="21"/>
  <c r="U862" i="21"/>
  <c r="U863" i="21"/>
  <c r="U864" i="21"/>
  <c r="U865" i="21"/>
  <c r="U866" i="21"/>
  <c r="U867" i="21"/>
  <c r="U868" i="21"/>
  <c r="U869" i="21"/>
  <c r="U870" i="21"/>
  <c r="U871" i="21"/>
  <c r="U872" i="21"/>
  <c r="U873" i="21"/>
  <c r="U874" i="21"/>
  <c r="U875" i="21"/>
  <c r="U876" i="21"/>
  <c r="U877" i="21"/>
  <c r="U878" i="21"/>
  <c r="U879" i="21"/>
  <c r="U880" i="21"/>
  <c r="U881" i="21"/>
  <c r="U882" i="21"/>
  <c r="U883" i="21"/>
  <c r="U884" i="21"/>
  <c r="U885" i="21"/>
  <c r="U886" i="21"/>
  <c r="U887" i="21"/>
  <c r="U888" i="21"/>
  <c r="U889" i="21"/>
  <c r="U890" i="21"/>
  <c r="U891" i="21"/>
  <c r="U892" i="21"/>
  <c r="U893" i="21"/>
  <c r="U894" i="21"/>
  <c r="U895" i="21"/>
  <c r="U896" i="21"/>
  <c r="U897" i="21"/>
  <c r="U898" i="21"/>
  <c r="U899" i="21"/>
  <c r="U900" i="21"/>
  <c r="U901" i="21"/>
  <c r="U902" i="21"/>
  <c r="U903" i="21"/>
  <c r="U904" i="21"/>
  <c r="U905" i="21"/>
  <c r="U906" i="21"/>
  <c r="U907" i="21"/>
  <c r="U908" i="21"/>
  <c r="U909" i="21"/>
  <c r="U910" i="21"/>
  <c r="U911" i="21"/>
  <c r="U912" i="21"/>
  <c r="U913" i="21"/>
  <c r="U914" i="21"/>
  <c r="U915" i="21"/>
  <c r="U916" i="21"/>
  <c r="U917" i="21"/>
  <c r="U918" i="21"/>
  <c r="U919" i="21"/>
  <c r="U920" i="21"/>
  <c r="U921" i="21"/>
  <c r="U922" i="21"/>
  <c r="U923" i="21"/>
  <c r="U924" i="21"/>
  <c r="U925" i="21"/>
  <c r="U926" i="21"/>
  <c r="U927" i="21"/>
  <c r="U928" i="21"/>
  <c r="U929" i="21"/>
  <c r="U930" i="21"/>
  <c r="U931" i="21"/>
  <c r="U932" i="21"/>
  <c r="U933" i="21"/>
  <c r="U934" i="21"/>
  <c r="U935" i="21"/>
  <c r="U936" i="21"/>
  <c r="U937" i="21"/>
  <c r="U938" i="21"/>
  <c r="U939" i="21"/>
  <c r="U940" i="21"/>
  <c r="U941" i="21"/>
  <c r="U942" i="21"/>
  <c r="U943" i="21"/>
  <c r="U944" i="21"/>
  <c r="U945" i="21"/>
  <c r="U946" i="21"/>
  <c r="U947" i="21"/>
  <c r="U948" i="21"/>
  <c r="U949" i="21"/>
  <c r="U950" i="21"/>
  <c r="U951" i="21"/>
  <c r="U952" i="21"/>
  <c r="U953" i="21"/>
  <c r="U954" i="21"/>
  <c r="U955" i="21"/>
  <c r="U956" i="21"/>
  <c r="U957" i="21"/>
  <c r="U958" i="21"/>
  <c r="U959" i="21"/>
  <c r="U960" i="21"/>
  <c r="U961" i="21"/>
  <c r="U962" i="21"/>
  <c r="U963" i="21"/>
  <c r="U964" i="21"/>
  <c r="U965" i="21"/>
  <c r="U966" i="21"/>
  <c r="U967" i="21"/>
  <c r="U968" i="21"/>
  <c r="U969" i="21"/>
  <c r="U970" i="21"/>
  <c r="U971" i="21"/>
  <c r="U972" i="21"/>
  <c r="U973" i="21"/>
  <c r="U974" i="21"/>
  <c r="U975" i="21"/>
  <c r="U976" i="21"/>
  <c r="U977" i="21"/>
  <c r="U978" i="21"/>
  <c r="U979" i="21"/>
  <c r="U980" i="21"/>
  <c r="U981" i="21"/>
  <c r="U982" i="21"/>
  <c r="U983" i="21"/>
  <c r="U984" i="21"/>
  <c r="U985" i="21"/>
  <c r="U986" i="21"/>
  <c r="U2" i="21"/>
  <c r="Q2" i="16" a="1"/>
  <c r="Q2" i="16" s="1"/>
  <c r="Q3" i="16" a="1"/>
  <c r="Q3" i="16" s="1"/>
  <c r="Q4" i="16" a="1"/>
  <c r="Q4" i="16" s="1"/>
  <c r="Q5" i="16" a="1"/>
  <c r="Q5" i="16" s="1"/>
  <c r="Q6" i="16" a="1"/>
  <c r="Q6" i="16" s="1"/>
  <c r="Q7" i="16" a="1"/>
  <c r="Q7" i="16" s="1"/>
  <c r="Q8" i="16" a="1"/>
  <c r="Q8" i="16" s="1"/>
  <c r="Q9" i="16" a="1"/>
  <c r="Q9" i="16" s="1"/>
  <c r="Q10" i="16" a="1"/>
  <c r="Q10" i="16" s="1"/>
  <c r="Q11" i="16" a="1"/>
  <c r="Q11" i="16"/>
  <c r="Q12" i="16" a="1"/>
  <c r="Q12" i="16" s="1"/>
  <c r="Q13" i="16" a="1"/>
  <c r="Q13" i="16" s="1"/>
  <c r="Q14" i="16" a="1"/>
  <c r="Q14" i="16" s="1"/>
  <c r="Q15" i="16" a="1"/>
  <c r="Q15" i="16" s="1"/>
  <c r="Q16" i="16" a="1"/>
  <c r="Q16" i="16" s="1"/>
  <c r="Q17" i="16" a="1"/>
  <c r="Q17" i="16" s="1"/>
  <c r="Q18" i="16" a="1"/>
  <c r="Q18" i="16" s="1"/>
  <c r="Q19" i="16" a="1"/>
  <c r="Q19" i="16"/>
  <c r="Q20" i="16" a="1"/>
  <c r="Q20" i="16" s="1"/>
  <c r="Q21" i="16" a="1"/>
  <c r="Q21" i="16" s="1"/>
  <c r="Q22" i="16" a="1"/>
  <c r="Q22" i="16" s="1"/>
  <c r="Q23" i="16" a="1"/>
  <c r="Q23" i="16" s="1"/>
  <c r="Q24" i="16" a="1"/>
  <c r="Q24" i="16" s="1"/>
  <c r="Q25" i="16" a="1"/>
  <c r="Q25" i="16" s="1"/>
  <c r="Q26" i="16" a="1"/>
  <c r="Q26" i="16" s="1"/>
  <c r="Q27" i="16" a="1"/>
  <c r="Q27" i="16" s="1"/>
  <c r="Q28" i="16" a="1"/>
  <c r="Q28" i="16" s="1"/>
  <c r="Q29" i="16" a="1"/>
  <c r="Q29" i="16" s="1"/>
  <c r="Q30" i="16" a="1"/>
  <c r="Q30" i="16" s="1"/>
  <c r="Q31" i="16" a="1"/>
  <c r="Q31" i="16" s="1"/>
  <c r="Q32" i="16" a="1"/>
  <c r="Q32" i="16" s="1"/>
  <c r="Q33" i="16" a="1"/>
  <c r="Q33" i="16"/>
  <c r="Q34" i="16" a="1"/>
  <c r="Q34" i="16" s="1"/>
  <c r="Q35" i="16" a="1"/>
  <c r="Q35" i="16" s="1"/>
  <c r="Q36" i="16" a="1"/>
  <c r="Q36" i="16" s="1"/>
  <c r="Q37" i="16" a="1"/>
  <c r="Q37" i="16" s="1"/>
  <c r="Q38" i="16" a="1"/>
  <c r="Q38" i="16" s="1"/>
  <c r="Q39" i="16" a="1"/>
  <c r="Q39" i="16" s="1"/>
  <c r="Q40" i="16" a="1"/>
  <c r="Q40" i="16" s="1"/>
  <c r="Q41" i="16" a="1"/>
  <c r="Q41" i="16" s="1"/>
  <c r="Q42" i="16" a="1"/>
  <c r="Q42" i="16" s="1"/>
  <c r="Q43" i="16" a="1"/>
  <c r="Q43" i="16"/>
  <c r="Q44" i="16" a="1"/>
  <c r="Q44" i="16" s="1"/>
  <c r="Q45" i="16" a="1"/>
  <c r="Q45" i="16" s="1"/>
  <c r="Q46" i="16" a="1"/>
  <c r="Q46" i="16" s="1"/>
  <c r="Q47" i="16" a="1"/>
  <c r="Q47" i="16" s="1"/>
  <c r="Q48" i="16" a="1"/>
  <c r="Q48" i="16" s="1"/>
  <c r="Q49" i="16" a="1"/>
  <c r="Q49" i="16" s="1"/>
  <c r="Q50" i="16" a="1"/>
  <c r="Q50" i="16" s="1"/>
  <c r="Q51" i="16" a="1"/>
  <c r="Q51" i="16" s="1"/>
  <c r="Q52" i="16" a="1"/>
  <c r="Q52" i="16" s="1"/>
  <c r="Q53" i="16" a="1"/>
  <c r="Q53" i="16" s="1"/>
  <c r="Q54" i="16" a="1"/>
  <c r="Q54" i="16" s="1"/>
  <c r="Q55" i="16" a="1"/>
  <c r="Q55" i="16" s="1"/>
  <c r="Q56" i="16" a="1"/>
  <c r="Q56" i="16" s="1"/>
  <c r="Q57" i="16" a="1"/>
  <c r="Q57" i="16"/>
  <c r="Q58" i="16" a="1"/>
  <c r="Q58" i="16" s="1"/>
  <c r="Q59" i="16" a="1"/>
  <c r="Q59" i="16" s="1"/>
  <c r="Q60" i="16" a="1"/>
  <c r="Q60" i="16" s="1"/>
  <c r="Q61" i="16" a="1"/>
  <c r="Q61" i="16" s="1"/>
  <c r="Q62" i="16" a="1"/>
  <c r="Q62" i="16" s="1"/>
  <c r="Q63" i="16" a="1"/>
  <c r="Q63" i="16" s="1"/>
  <c r="Q64" i="16" a="1"/>
  <c r="Q64" i="16" s="1"/>
  <c r="Q65" i="16" a="1"/>
  <c r="Q65" i="16" s="1"/>
  <c r="Q66" i="16" a="1"/>
  <c r="Q66" i="16" s="1"/>
  <c r="Q67" i="16" a="1"/>
  <c r="Q67" i="16" s="1"/>
  <c r="Q68" i="16" a="1"/>
  <c r="Q68" i="16" s="1"/>
  <c r="Q69" i="16" a="1"/>
  <c r="Q69" i="16" s="1"/>
  <c r="Q70" i="16" a="1"/>
  <c r="Q70" i="16" s="1"/>
  <c r="Q71" i="16" a="1"/>
  <c r="Q71" i="16" s="1"/>
  <c r="Q72" i="16" a="1"/>
  <c r="Q72" i="16" s="1"/>
  <c r="Q73" i="16" a="1"/>
  <c r="Q73" i="16" s="1"/>
  <c r="Q74" i="16" a="1"/>
  <c r="Q74" i="16" s="1"/>
  <c r="Q75" i="16" a="1"/>
  <c r="Q75" i="16"/>
  <c r="Q76" i="16" a="1"/>
  <c r="Q76" i="16" s="1"/>
  <c r="Q77" i="16" a="1"/>
  <c r="Q77" i="16" s="1"/>
  <c r="Q78" i="16" a="1"/>
  <c r="Q78" i="16" s="1"/>
  <c r="Q79" i="16" a="1"/>
  <c r="Q79" i="16" s="1"/>
  <c r="Q80" i="16" a="1"/>
  <c r="Q80" i="16" s="1"/>
  <c r="Q81" i="16" a="1"/>
  <c r="Q81" i="16" s="1"/>
  <c r="Q82" i="16" a="1"/>
  <c r="Q82" i="16" s="1"/>
  <c r="Q83" i="16" a="1"/>
  <c r="Q83" i="16" s="1"/>
  <c r="Q84" i="16" a="1"/>
  <c r="Q84" i="16" s="1"/>
  <c r="Q85" i="16" a="1"/>
  <c r="Q85" i="16"/>
  <c r="Q86" i="16" a="1"/>
  <c r="Q86" i="16" s="1"/>
  <c r="Q87" i="16" a="1"/>
  <c r="Q87" i="16" s="1"/>
  <c r="Q88" i="16" a="1"/>
  <c r="Q88" i="16" s="1"/>
  <c r="Q89" i="16" a="1"/>
  <c r="Q89" i="16" s="1"/>
  <c r="Q90" i="16" a="1"/>
  <c r="Q90" i="16" s="1"/>
  <c r="Q91" i="16" a="1"/>
  <c r="Q91" i="16" s="1"/>
  <c r="Q92" i="16" a="1"/>
  <c r="Q92" i="16" s="1"/>
  <c r="Q93" i="16" a="1"/>
  <c r="Q93" i="16"/>
  <c r="Q94" i="16" a="1"/>
  <c r="Q94" i="16" s="1"/>
  <c r="Q95" i="16" a="1"/>
  <c r="Q95" i="16" s="1"/>
  <c r="Q96" i="16" a="1"/>
  <c r="Q96" i="16" s="1"/>
  <c r="Q97" i="16" a="1"/>
  <c r="Q97" i="16" s="1"/>
  <c r="Q98" i="16" a="1"/>
  <c r="Q98" i="16" s="1"/>
  <c r="Q99" i="16" a="1"/>
  <c r="Q99" i="16" s="1"/>
  <c r="Q100" i="16" a="1"/>
  <c r="Q100" i="16" s="1"/>
  <c r="Q101" i="16" a="1"/>
  <c r="Q101" i="16" s="1"/>
  <c r="Q102" i="16" a="1"/>
  <c r="Q102" i="16" s="1"/>
  <c r="Q103" i="16" a="1"/>
  <c r="Q103" i="16" s="1"/>
  <c r="Q104" i="16" a="1"/>
  <c r="Q104" i="16" s="1"/>
  <c r="Q105" i="16" a="1"/>
  <c r="Q105" i="16" s="1"/>
  <c r="Q106" i="16" a="1"/>
  <c r="Q106" i="16" s="1"/>
  <c r="Q107" i="16" a="1"/>
  <c r="Q107" i="16"/>
  <c r="Q108" i="16" a="1"/>
  <c r="Q108" i="16" s="1"/>
  <c r="Q109" i="16" a="1"/>
  <c r="Q109" i="16" s="1"/>
  <c r="Q110" i="16" a="1"/>
  <c r="Q110" i="16" s="1"/>
  <c r="Q111" i="16" a="1"/>
  <c r="Q111" i="16" s="1"/>
  <c r="Q112" i="16" a="1"/>
  <c r="Q112" i="16" s="1"/>
  <c r="Q113" i="16" a="1"/>
  <c r="Q113" i="16" s="1"/>
  <c r="Q114" i="16" a="1"/>
  <c r="Q114" i="16" s="1"/>
  <c r="Q115" i="16" a="1"/>
  <c r="Q115" i="16" s="1"/>
  <c r="Q116" i="16" a="1"/>
  <c r="Q116" i="16" s="1"/>
  <c r="Q117" i="16" a="1"/>
  <c r="Q117" i="16"/>
  <c r="Q118" i="16" a="1"/>
  <c r="Q118" i="16" s="1"/>
  <c r="Q119" i="16" a="1"/>
  <c r="Q119" i="16" s="1"/>
  <c r="Q120" i="16" a="1"/>
  <c r="Q120" i="16" s="1"/>
  <c r="Q121" i="16" a="1"/>
  <c r="Q121" i="16" s="1"/>
  <c r="Q122" i="16" a="1"/>
  <c r="Q122" i="16" s="1"/>
  <c r="Q123" i="16" a="1"/>
  <c r="Q123" i="16" s="1"/>
  <c r="Q124" i="16" a="1"/>
  <c r="Q124" i="16" s="1"/>
  <c r="Q125" i="16" a="1"/>
  <c r="Q125" i="16" s="1"/>
  <c r="Q126" i="16" a="1"/>
  <c r="Q126" i="16" s="1"/>
  <c r="Q127" i="16" a="1"/>
  <c r="Q127" i="16" s="1"/>
  <c r="Q128" i="16" a="1"/>
  <c r="Q128" i="16" s="1"/>
  <c r="Q129" i="16" a="1"/>
  <c r="Q129" i="16" s="1"/>
  <c r="Q130" i="16" a="1"/>
  <c r="Q130" i="16" s="1"/>
  <c r="Q131" i="16" a="1"/>
  <c r="Q131" i="16" s="1"/>
  <c r="Q132" i="16" a="1"/>
  <c r="Q132" i="16" s="1"/>
  <c r="Q133" i="16" a="1"/>
  <c r="Q133" i="16"/>
  <c r="Q134" i="16" a="1"/>
  <c r="Q134" i="16" s="1"/>
  <c r="Q135" i="16" a="1"/>
  <c r="Q135" i="16" s="1"/>
  <c r="Q136" i="16" a="1"/>
  <c r="Q136" i="16" s="1"/>
  <c r="Q137" i="16" a="1"/>
  <c r="Q137" i="16" s="1"/>
  <c r="Q138" i="16" a="1"/>
  <c r="Q138" i="16" s="1"/>
  <c r="Q139" i="16" a="1"/>
  <c r="Q139" i="16" s="1"/>
  <c r="Q140" i="16" a="1"/>
  <c r="Q140" i="16" s="1"/>
  <c r="Q141" i="16" a="1"/>
  <c r="Q141" i="16" s="1"/>
  <c r="Q142" i="16" a="1"/>
  <c r="Q142" i="16" s="1"/>
  <c r="Q143" i="16" a="1"/>
  <c r="Q143" i="16" s="1"/>
  <c r="Q144" i="16" a="1"/>
  <c r="Q144" i="16" s="1"/>
  <c r="Q145" i="16" a="1"/>
  <c r="Q145" i="16" s="1"/>
  <c r="Q146" i="16" a="1"/>
  <c r="Q146" i="16" s="1"/>
  <c r="Q147" i="16" a="1"/>
  <c r="Q147" i="16"/>
  <c r="Q148" i="16" a="1"/>
  <c r="Q148" i="16" s="1"/>
  <c r="Q149" i="16" a="1"/>
  <c r="Q149" i="16" s="1"/>
  <c r="Q150" i="16" a="1"/>
  <c r="Q150" i="16" s="1"/>
  <c r="Q151" i="16" a="1"/>
  <c r="Q151" i="16" s="1"/>
  <c r="Q152" i="16" a="1"/>
  <c r="Q152" i="16" s="1"/>
  <c r="Q153" i="16" a="1"/>
  <c r="Q153" i="16" s="1"/>
  <c r="Q154" i="16" a="1"/>
  <c r="Q154" i="16" s="1"/>
  <c r="Q155" i="16" a="1"/>
  <c r="Q155" i="16" s="1"/>
  <c r="Q156" i="16" a="1"/>
  <c r="Q156" i="16" s="1"/>
  <c r="Q157" i="16" a="1"/>
  <c r="Q157" i="16" s="1"/>
  <c r="Q158" i="16" a="1"/>
  <c r="Q158" i="16" s="1"/>
  <c r="Q159" i="16" a="1"/>
  <c r="Q159" i="16" s="1"/>
  <c r="Q160" i="16" a="1"/>
  <c r="Q160" i="16" s="1"/>
  <c r="Q161" i="16" a="1"/>
  <c r="Q161" i="16" s="1"/>
  <c r="Q162" i="16" a="1"/>
  <c r="Q162" i="16" s="1"/>
  <c r="Q163" i="16" a="1"/>
  <c r="Q163" i="16" s="1"/>
  <c r="Q164" i="16" a="1"/>
  <c r="Q164" i="16" s="1"/>
  <c r="Q165" i="16" a="1"/>
  <c r="Q165" i="16" s="1"/>
  <c r="Q166" i="16" a="1"/>
  <c r="Q166" i="16" s="1"/>
  <c r="Q167" i="16" a="1"/>
  <c r="Q167" i="16" s="1"/>
  <c r="Q168" i="16" a="1"/>
  <c r="Q168" i="16" s="1"/>
  <c r="Q169" i="16" a="1"/>
  <c r="Q169" i="16"/>
  <c r="Q170" i="16" a="1"/>
  <c r="Q170" i="16" s="1"/>
  <c r="Q171" i="16" a="1"/>
  <c r="Q171" i="16" s="1"/>
  <c r="Q172" i="16" a="1"/>
  <c r="Q172" i="16" s="1"/>
  <c r="Q173" i="16" a="1"/>
  <c r="Q173" i="16"/>
  <c r="Q174" i="16" a="1"/>
  <c r="Q174" i="16" s="1"/>
  <c r="Q175" i="16" a="1"/>
  <c r="Q175" i="16" s="1"/>
  <c r="Q176" i="16" a="1"/>
  <c r="Q176" i="16" s="1"/>
  <c r="Q177" i="16" a="1"/>
  <c r="Q177" i="16" s="1"/>
  <c r="Q178" i="16" a="1"/>
  <c r="Q178" i="16" s="1"/>
  <c r="Q179" i="16" a="1"/>
  <c r="Q179" i="16"/>
  <c r="Q180" i="16" a="1"/>
  <c r="Q180" i="16" s="1"/>
  <c r="Q181" i="16" a="1"/>
  <c r="Q181" i="16" s="1"/>
  <c r="Q182" i="16" a="1"/>
  <c r="Q182" i="16" s="1"/>
  <c r="Q183" i="16" a="1"/>
  <c r="Q183" i="16" s="1"/>
  <c r="Q184" i="16" a="1"/>
  <c r="Q184" i="16" s="1"/>
  <c r="Q185" i="16" a="1"/>
  <c r="Q185" i="16"/>
  <c r="Q186" i="16" a="1"/>
  <c r="Q186" i="16" s="1"/>
  <c r="Q187" i="16" a="1"/>
  <c r="Q187" i="16" s="1"/>
  <c r="Q188" i="16" a="1"/>
  <c r="Q188" i="16" s="1"/>
  <c r="Q189" i="16" a="1"/>
  <c r="Q189" i="16"/>
  <c r="Q190" i="16" a="1"/>
  <c r="Q190" i="16" s="1"/>
  <c r="Q191" i="16" a="1"/>
  <c r="Q191" i="16" s="1"/>
  <c r="Q192" i="16" a="1"/>
  <c r="Q192" i="16" s="1"/>
  <c r="Q193" i="16" a="1"/>
  <c r="Q193" i="16" s="1"/>
  <c r="Q194" i="16" a="1"/>
  <c r="Q194" i="16" s="1"/>
  <c r="Q195" i="16" a="1"/>
  <c r="Q195" i="16"/>
  <c r="Q196" i="16" a="1"/>
  <c r="Q196" i="16" s="1"/>
  <c r="Q197" i="16" a="1"/>
  <c r="Q197" i="16" s="1"/>
  <c r="Q198" i="16" a="1"/>
  <c r="Q198" i="16" s="1"/>
  <c r="Q199" i="16" a="1"/>
  <c r="Q199" i="16" s="1"/>
  <c r="Q200" i="16" a="1"/>
  <c r="Q200" i="16" s="1"/>
  <c r="Q201" i="16" a="1"/>
  <c r="Q201" i="16" s="1"/>
  <c r="Q202" i="16" a="1"/>
  <c r="Q202" i="16" s="1"/>
  <c r="Q203" i="16" a="1"/>
  <c r="Q203" i="16" s="1"/>
  <c r="Q204" i="16" a="1"/>
  <c r="Q204" i="16" s="1"/>
  <c r="Q205" i="16" a="1"/>
  <c r="Q205" i="16" s="1"/>
  <c r="Q206" i="16" a="1"/>
  <c r="Q206" i="16" s="1"/>
  <c r="Q207" i="16" a="1"/>
  <c r="Q207" i="16" s="1"/>
  <c r="Q208" i="16" a="1"/>
  <c r="Q208" i="16" s="1"/>
  <c r="Q209" i="16" a="1"/>
  <c r="Q209" i="16" s="1"/>
  <c r="Q210" i="16" a="1"/>
  <c r="Q210" i="16" s="1"/>
  <c r="Q211" i="16" a="1"/>
  <c r="Q211" i="16"/>
  <c r="Q212" i="16" a="1"/>
  <c r="Q212" i="16" s="1"/>
  <c r="Q213" i="16" a="1"/>
  <c r="Q213" i="16" s="1"/>
  <c r="Q214" i="16" a="1"/>
  <c r="Q214" i="16" s="1"/>
  <c r="Q215" i="16" a="1"/>
  <c r="Q215" i="16" s="1"/>
  <c r="Q216" i="16" a="1"/>
  <c r="Q216" i="16" s="1"/>
  <c r="Q217" i="16" a="1"/>
  <c r="Q217" i="16" s="1"/>
  <c r="Q218" i="16" a="1"/>
  <c r="Q218" i="16" s="1"/>
  <c r="Q219" i="16" a="1"/>
  <c r="Q219" i="16" s="1"/>
  <c r="Q220" i="16" a="1"/>
  <c r="Q220" i="16" s="1"/>
  <c r="Q221" i="16" a="1"/>
  <c r="Q221" i="16" s="1"/>
  <c r="Q222" i="16" a="1"/>
  <c r="Q222" i="16" s="1"/>
  <c r="Q223" i="16" a="1"/>
  <c r="Q223" i="16" s="1"/>
  <c r="Q224" i="16" a="1"/>
  <c r="Q224" i="16" s="1"/>
  <c r="Q225" i="16" a="1"/>
  <c r="Q225" i="16" s="1"/>
  <c r="Q226" i="16" a="1"/>
  <c r="Q226" i="16" s="1"/>
  <c r="Q227" i="16" a="1"/>
  <c r="Q227" i="16" s="1"/>
  <c r="Q228" i="16" a="1"/>
  <c r="Q228" i="16" s="1"/>
  <c r="Q229" i="16" a="1"/>
  <c r="Q229" i="16" s="1"/>
  <c r="Q230" i="16" a="1"/>
  <c r="Q230" i="16" s="1"/>
  <c r="Q231" i="16" a="1"/>
  <c r="Q231" i="16" s="1"/>
  <c r="Q232" i="16" a="1"/>
  <c r="Q232" i="16" s="1"/>
  <c r="Q233" i="16" a="1"/>
  <c r="Q233" i="16" s="1"/>
  <c r="Q234" i="16" a="1"/>
  <c r="Q234" i="16" s="1"/>
  <c r="Q235" i="16" a="1"/>
  <c r="Q235" i="16"/>
  <c r="Q236" i="16" a="1"/>
  <c r="Q236" i="16" s="1"/>
  <c r="Q237" i="16" a="1"/>
  <c r="Q237" i="16" s="1"/>
  <c r="Q238" i="16" a="1"/>
  <c r="Q238" i="16" s="1"/>
  <c r="Q239" i="16" a="1"/>
  <c r="Q239" i="16" s="1"/>
  <c r="Q240" i="16" a="1"/>
  <c r="Q240" i="16" s="1"/>
  <c r="Q241" i="16" a="1"/>
  <c r="Q241" i="16" s="1"/>
  <c r="Q242" i="16" a="1"/>
  <c r="Q242" i="16" s="1"/>
  <c r="Q243" i="16" a="1"/>
  <c r="Q243" i="16" s="1"/>
  <c r="Q244" i="16" a="1"/>
  <c r="Q244" i="16" s="1"/>
  <c r="Q245" i="16" a="1"/>
  <c r="Q245" i="16" s="1"/>
  <c r="Q246" i="16" a="1"/>
  <c r="Q246" i="16" s="1"/>
  <c r="Q247" i="16" a="1"/>
  <c r="Q247" i="16" s="1"/>
  <c r="Q248" i="16" a="1"/>
  <c r="Q248" i="16" s="1"/>
  <c r="Q249" i="16" a="1"/>
  <c r="Q249" i="16" s="1"/>
  <c r="Q250" i="16" a="1"/>
  <c r="Q250" i="16" s="1"/>
  <c r="Q251" i="16" a="1"/>
  <c r="Q251" i="16" s="1"/>
  <c r="Q252" i="16" a="1"/>
  <c r="Q252" i="16" s="1"/>
  <c r="Q253" i="16" a="1"/>
  <c r="Q253" i="16" s="1"/>
  <c r="Q254" i="16" a="1"/>
  <c r="Q254" i="16" s="1"/>
  <c r="Q255" i="16" a="1"/>
  <c r="Q255" i="16" s="1"/>
  <c r="Q256" i="16" a="1"/>
  <c r="Q256" i="16" s="1"/>
  <c r="Q257" i="16" a="1"/>
  <c r="Q257" i="16"/>
  <c r="Q258" i="16" a="1"/>
  <c r="Q258" i="16" s="1"/>
  <c r="Q259" i="16" a="1"/>
  <c r="Q259" i="16" s="1"/>
  <c r="Q260" i="16" a="1"/>
  <c r="Q260" i="16" s="1"/>
  <c r="Q261" i="16" a="1"/>
  <c r="Q261" i="16" s="1"/>
  <c r="Q262" i="16" a="1"/>
  <c r="Q262" i="16" s="1"/>
  <c r="Q263" i="16" a="1"/>
  <c r="Q263" i="16" s="1"/>
  <c r="Q264" i="16" a="1"/>
  <c r="Q264" i="16" s="1"/>
  <c r="Q265" i="16" a="1"/>
  <c r="Q265" i="16" s="1"/>
  <c r="Q266" i="16" a="1"/>
  <c r="Q266" i="16" s="1"/>
  <c r="Q267" i="16" a="1"/>
  <c r="Q267" i="16" s="1"/>
  <c r="Q268" i="16" a="1"/>
  <c r="Q268" i="16" s="1"/>
  <c r="Q269" i="16" a="1"/>
  <c r="Q269" i="16" s="1"/>
  <c r="Q270" i="16" a="1"/>
  <c r="Q270" i="16" s="1"/>
  <c r="Q271" i="16" a="1"/>
  <c r="Q271" i="16" s="1"/>
  <c r="Q272" i="16" a="1"/>
  <c r="Q272" i="16" s="1"/>
  <c r="Q273" i="16" a="1"/>
  <c r="Q273" i="16" s="1"/>
  <c r="Q274" i="16" a="1"/>
  <c r="Q274" i="16" s="1"/>
  <c r="Q275" i="16" a="1"/>
  <c r="Q275" i="16"/>
  <c r="Q276" i="16" a="1"/>
  <c r="Q276" i="16" s="1"/>
  <c r="Q277" i="16" a="1"/>
  <c r="Q277" i="16" s="1"/>
  <c r="Q278" i="16" a="1"/>
  <c r="Q278" i="16" s="1"/>
  <c r="Q279" i="16" a="1"/>
  <c r="Q279" i="16" s="1"/>
  <c r="Q280" i="16" a="1"/>
  <c r="Q280" i="16" s="1"/>
  <c r="Q281" i="16" a="1"/>
  <c r="Q281" i="16" s="1"/>
  <c r="Q282" i="16" a="1"/>
  <c r="Q282" i="16" s="1"/>
  <c r="Q283" i="16" a="1"/>
  <c r="Q283" i="16" s="1"/>
  <c r="Q284" i="16" a="1"/>
  <c r="Q284" i="16" s="1"/>
  <c r="Q285" i="16" a="1"/>
  <c r="Q285" i="16" s="1"/>
  <c r="Q286" i="16" a="1"/>
  <c r="Q286" i="16" s="1"/>
  <c r="Q287" i="16" a="1"/>
  <c r="Q287" i="16" s="1"/>
  <c r="Q288" i="16" a="1"/>
  <c r="Q288" i="16" s="1"/>
  <c r="Q289" i="16" a="1"/>
  <c r="Q289" i="16" s="1"/>
  <c r="Q290" i="16" a="1"/>
  <c r="Q290" i="16" s="1"/>
  <c r="Q291" i="16" a="1"/>
  <c r="Q291" i="16" s="1"/>
  <c r="Q292" i="16" a="1"/>
  <c r="Q292" i="16" s="1"/>
  <c r="Q293" i="16" a="1"/>
  <c r="Q293" i="16" s="1"/>
  <c r="Q294" i="16" a="1"/>
  <c r="Q294" i="16" s="1"/>
  <c r="Q295" i="16" a="1"/>
  <c r="Q295" i="16" s="1"/>
  <c r="Q296" i="16" a="1"/>
  <c r="Q296" i="16" s="1"/>
  <c r="Q297" i="16" a="1"/>
  <c r="Q297" i="16" s="1"/>
  <c r="Q298" i="16" a="1"/>
  <c r="Q298" i="16" s="1"/>
  <c r="Q299" i="16" a="1"/>
  <c r="Q299" i="16"/>
  <c r="Q300" i="16" a="1"/>
  <c r="Q300" i="16" s="1"/>
  <c r="Q301" i="16" a="1"/>
  <c r="Q301" i="16" s="1"/>
  <c r="Q302" i="16" a="1"/>
  <c r="Q302" i="16" s="1"/>
  <c r="Q303" i="16" a="1"/>
  <c r="Q303" i="16" s="1"/>
  <c r="Q304" i="16" a="1"/>
  <c r="Q304" i="16" s="1"/>
  <c r="Q305" i="16" a="1"/>
  <c r="Q305" i="16" s="1"/>
  <c r="Q306" i="16" a="1"/>
  <c r="Q306" i="16" s="1"/>
  <c r="Q307" i="16" a="1"/>
  <c r="Q307" i="16"/>
  <c r="Q308" i="16" a="1"/>
  <c r="Q308" i="16" s="1"/>
  <c r="Q309" i="16" a="1"/>
  <c r="Q309" i="16" s="1"/>
  <c r="Q310" i="16" a="1"/>
  <c r="Q310" i="16" s="1"/>
  <c r="Q311" i="16" a="1"/>
  <c r="Q311" i="16" s="1"/>
  <c r="Q312" i="16" a="1"/>
  <c r="Q312" i="16" s="1"/>
  <c r="Q313" i="16" a="1"/>
  <c r="Q313" i="16" s="1"/>
  <c r="Q314" i="16" a="1"/>
  <c r="Q314" i="16" s="1"/>
  <c r="Q315" i="16" a="1"/>
  <c r="Q315" i="16" s="1"/>
  <c r="Q316" i="16" a="1"/>
  <c r="Q316" i="16" s="1"/>
  <c r="Q317" i="16" a="1"/>
  <c r="Q317" i="16" s="1"/>
  <c r="Q318" i="16" a="1"/>
  <c r="Q318" i="16" s="1"/>
  <c r="Q319" i="16" a="1"/>
  <c r="Q319" i="16" s="1"/>
  <c r="Q320" i="16" a="1"/>
  <c r="Q320" i="16" s="1"/>
  <c r="Q321" i="16" a="1"/>
  <c r="Q321" i="16" s="1"/>
  <c r="Q322" i="16" a="1"/>
  <c r="Q322" i="16" s="1"/>
  <c r="Q323" i="16" a="1"/>
  <c r="Q323" i="16"/>
  <c r="Q324" i="16" a="1"/>
  <c r="Q324" i="16" s="1"/>
  <c r="Q325" i="16" a="1"/>
  <c r="Q325" i="16" s="1"/>
  <c r="Q326" i="16" a="1"/>
  <c r="Q326" i="16" s="1"/>
  <c r="Q327" i="16" a="1"/>
  <c r="Q327" i="16" s="1"/>
  <c r="Q328" i="16" a="1"/>
  <c r="Q328" i="16" s="1"/>
  <c r="Q329" i="16" a="1"/>
  <c r="Q329" i="16" s="1"/>
  <c r="Q330" i="16" a="1"/>
  <c r="Q330" i="16" s="1"/>
  <c r="Q331" i="16" a="1"/>
  <c r="Q331" i="16"/>
  <c r="Q332" i="16" a="1"/>
  <c r="Q332" i="16" s="1"/>
  <c r="Q333" i="16" a="1"/>
  <c r="Q333" i="16" s="1"/>
  <c r="Q334" i="16" a="1"/>
  <c r="Q334" i="16" s="1"/>
  <c r="Q335" i="16" a="1"/>
  <c r="Q335" i="16" s="1"/>
  <c r="Q336" i="16" a="1"/>
  <c r="Q336" i="16" s="1"/>
  <c r="Q337" i="16" a="1"/>
  <c r="Q337" i="16" s="1"/>
  <c r="Q338" i="16" a="1"/>
  <c r="Q338" i="16" s="1"/>
  <c r="Q339" i="16" a="1"/>
  <c r="Q339" i="16"/>
  <c r="Q340" i="16" a="1"/>
  <c r="Q340" i="16" s="1"/>
  <c r="Q341" i="16" a="1"/>
  <c r="Q341" i="16" s="1"/>
  <c r="Q342" i="16" a="1"/>
  <c r="Q342" i="16" s="1"/>
  <c r="Q343" i="16" a="1"/>
  <c r="Q343" i="16" s="1"/>
  <c r="Q344" i="16" a="1"/>
  <c r="Q344" i="16" s="1"/>
  <c r="Q345" i="16" a="1"/>
  <c r="Q345" i="16" s="1"/>
  <c r="Q346" i="16" a="1"/>
  <c r="Q346" i="16" s="1"/>
  <c r="Q347" i="16" a="1"/>
  <c r="Q347" i="16" s="1"/>
  <c r="Q348" i="16" a="1"/>
  <c r="Q348" i="16" s="1"/>
  <c r="Q349" i="16" a="1"/>
  <c r="Q349" i="16" s="1"/>
  <c r="Q350" i="16" a="1"/>
  <c r="Q350" i="16" s="1"/>
  <c r="Q351" i="16" a="1"/>
  <c r="Q351" i="16" s="1"/>
  <c r="Q352" i="16" a="1"/>
  <c r="Q352" i="16" s="1"/>
  <c r="Q353" i="16" a="1"/>
  <c r="Q353" i="16" s="1"/>
  <c r="Q354" i="16" a="1"/>
  <c r="Q354" i="16" s="1"/>
  <c r="Q355" i="16" a="1"/>
  <c r="Q355" i="16"/>
  <c r="Q356" i="16" a="1"/>
  <c r="Q356" i="16" s="1"/>
  <c r="Q357" i="16" a="1"/>
  <c r="Q357" i="16" s="1"/>
  <c r="Q358" i="16" a="1"/>
  <c r="Q358" i="16" s="1"/>
  <c r="Q359" i="16" a="1"/>
  <c r="Q359" i="16" s="1"/>
  <c r="Q360" i="16" a="1"/>
  <c r="Q360" i="16" s="1"/>
  <c r="Q361" i="16" a="1"/>
  <c r="Q361" i="16" s="1"/>
  <c r="Q362" i="16" a="1"/>
  <c r="Q362" i="16" s="1"/>
  <c r="Q363" i="16" a="1"/>
  <c r="Q363" i="16"/>
  <c r="Q364" i="16" a="1"/>
  <c r="Q364" i="16" s="1"/>
  <c r="Q365" i="16" a="1"/>
  <c r="Q365" i="16" s="1"/>
  <c r="Q366" i="16" a="1"/>
  <c r="Q366" i="16" s="1"/>
  <c r="Q367" i="16" a="1"/>
  <c r="Q367" i="16" s="1"/>
  <c r="Q368" i="16" a="1"/>
  <c r="Q368" i="16" s="1"/>
  <c r="Q369" i="16" a="1"/>
  <c r="Q369" i="16" s="1"/>
  <c r="Q370" i="16" a="1"/>
  <c r="Q370" i="16" s="1"/>
  <c r="Q371" i="16" a="1"/>
  <c r="Q371" i="16"/>
  <c r="Q372" i="16" a="1"/>
  <c r="Q372" i="16" s="1"/>
  <c r="Q373" i="16" a="1"/>
  <c r="Q373" i="16" s="1"/>
  <c r="Q374" i="16" a="1"/>
  <c r="Q374" i="16" s="1"/>
  <c r="Q375" i="16" a="1"/>
  <c r="Q375" i="16" s="1"/>
  <c r="Q376" i="16" a="1"/>
  <c r="Q376" i="16" s="1"/>
  <c r="Q377" i="16" a="1"/>
  <c r="Q377" i="16" s="1"/>
  <c r="Q378" i="16" a="1"/>
  <c r="Q378" i="16" s="1"/>
  <c r="Q379" i="16" a="1"/>
  <c r="Q379" i="16" s="1"/>
  <c r="Q380" i="16" a="1"/>
  <c r="Q380" i="16" s="1"/>
  <c r="Q381" i="16" a="1"/>
  <c r="Q381" i="16" s="1"/>
  <c r="Q382" i="16" a="1"/>
  <c r="Q382" i="16" s="1"/>
  <c r="Q383" i="16" a="1"/>
  <c r="Q383" i="16" s="1"/>
  <c r="Q384" i="16" a="1"/>
  <c r="Q384" i="16" s="1"/>
  <c r="Q385" i="16" a="1"/>
  <c r="Q385" i="16" s="1"/>
  <c r="Q386" i="16" a="1"/>
  <c r="Q386" i="16" s="1"/>
  <c r="Q387" i="16" a="1"/>
  <c r="Q387" i="16"/>
  <c r="Q388" i="16" a="1"/>
  <c r="Q388" i="16" s="1"/>
  <c r="Q389" i="16" a="1"/>
  <c r="Q389" i="16" s="1"/>
  <c r="Q390" i="16" a="1"/>
  <c r="Q390" i="16" s="1"/>
  <c r="Q391" i="16" a="1"/>
  <c r="Q391" i="16" s="1"/>
  <c r="Q392" i="16" a="1"/>
  <c r="Q392" i="16" s="1"/>
  <c r="Q393" i="16" a="1"/>
  <c r="Q393" i="16" s="1"/>
  <c r="Q394" i="16" a="1"/>
  <c r="Q394" i="16" s="1"/>
  <c r="Q395" i="16" a="1"/>
  <c r="Q395" i="16"/>
  <c r="Q396" i="16" a="1"/>
  <c r="Q396" i="16" s="1"/>
  <c r="Q397" i="16" a="1"/>
  <c r="Q397" i="16" s="1"/>
  <c r="Q398" i="16" a="1"/>
  <c r="Q398" i="16" s="1"/>
  <c r="Q399" i="16" a="1"/>
  <c r="Q399" i="16" s="1"/>
  <c r="Q400" i="16" a="1"/>
  <c r="Q400" i="16" s="1"/>
  <c r="Q401" i="16" a="1"/>
  <c r="Q401" i="16" s="1"/>
  <c r="Q402" i="16" a="1"/>
  <c r="Q402" i="16" s="1"/>
  <c r="Q403" i="16" a="1"/>
  <c r="Q403" i="16"/>
  <c r="Q404" i="16" a="1"/>
  <c r="Q404" i="16" s="1"/>
  <c r="Q405" i="16" a="1"/>
  <c r="Q405" i="16" s="1"/>
  <c r="Q406" i="16" a="1"/>
  <c r="Q406" i="16" s="1"/>
  <c r="Q407" i="16" a="1"/>
  <c r="Q407" i="16" s="1"/>
  <c r="Q408" i="16" a="1"/>
  <c r="Q408" i="16" s="1"/>
  <c r="Q409" i="16" a="1"/>
  <c r="Q409" i="16" s="1"/>
  <c r="Q410" i="16" a="1"/>
  <c r="Q410" i="16" s="1"/>
  <c r="Q411" i="16" a="1"/>
  <c r="Q411" i="16" s="1"/>
  <c r="Q412" i="16" a="1"/>
  <c r="Q412" i="16" s="1"/>
  <c r="Q413" i="16" a="1"/>
  <c r="Q413" i="16" s="1"/>
  <c r="Q414" i="16" a="1"/>
  <c r="Q414" i="16" s="1"/>
  <c r="Q415" i="16" a="1"/>
  <c r="Q415" i="16" s="1"/>
  <c r="Q416" i="16" a="1"/>
  <c r="Q416" i="16" s="1"/>
  <c r="Q417" i="16" a="1"/>
  <c r="Q417" i="16" s="1"/>
  <c r="Q418" i="16" a="1"/>
  <c r="Q418" i="16" s="1"/>
  <c r="Q419" i="16" a="1"/>
  <c r="Q419" i="16" s="1"/>
  <c r="Q420" i="16" a="1"/>
  <c r="Q420" i="16" s="1"/>
  <c r="Q421" i="16" a="1"/>
  <c r="Q421" i="16"/>
  <c r="Q422" i="16" a="1"/>
  <c r="Q422" i="16" s="1"/>
  <c r="Q423" i="16" a="1"/>
  <c r="Q423" i="16" s="1"/>
  <c r="Q424" i="16" a="1"/>
  <c r="Q424" i="16" s="1"/>
  <c r="Q425" i="16" a="1"/>
  <c r="Q425" i="16" s="1"/>
  <c r="Q426" i="16" a="1"/>
  <c r="Q426" i="16" s="1"/>
  <c r="Q427" i="16" a="1"/>
  <c r="Q427" i="16" s="1"/>
  <c r="Q428" i="16" a="1"/>
  <c r="Q428" i="16" s="1"/>
  <c r="Q429" i="16" a="1"/>
  <c r="Q429" i="16" s="1"/>
  <c r="Q430" i="16" a="1"/>
  <c r="Q430" i="16" s="1"/>
  <c r="Q431" i="16" a="1"/>
  <c r="Q431" i="16" s="1"/>
  <c r="Q432" i="16" a="1"/>
  <c r="Q432" i="16" s="1"/>
  <c r="Q433" i="16" a="1"/>
  <c r="Q433" i="16" s="1"/>
  <c r="Q434" i="16" a="1"/>
  <c r="Q434" i="16" s="1"/>
  <c r="Q435" i="16" a="1"/>
  <c r="Q435" i="16" s="1"/>
  <c r="Q436" i="16" a="1"/>
  <c r="Q436" i="16" s="1"/>
  <c r="Q437" i="16" a="1"/>
  <c r="Q437" i="16"/>
  <c r="Q438" i="16" a="1"/>
  <c r="Q438" i="16" s="1"/>
  <c r="Q439" i="16" a="1"/>
  <c r="Q439" i="16" s="1"/>
  <c r="Q440" i="16" a="1"/>
  <c r="Q440" i="16" s="1"/>
  <c r="Q441" i="16" a="1"/>
  <c r="Q441" i="16" s="1"/>
  <c r="Q442" i="16" a="1"/>
  <c r="Q442" i="16" s="1"/>
  <c r="Q443" i="16" a="1"/>
  <c r="Q443" i="16" s="1"/>
  <c r="Q444" i="16" a="1"/>
  <c r="Q444" i="16" s="1"/>
  <c r="Q445" i="16" a="1"/>
  <c r="Q445" i="16" s="1"/>
  <c r="Q446" i="16" a="1"/>
  <c r="Q446" i="16" s="1"/>
  <c r="Q447" i="16" a="1"/>
  <c r="Q447" i="16" s="1"/>
  <c r="Q448" i="16" a="1"/>
  <c r="Q448" i="16" s="1"/>
  <c r="Q449" i="16" a="1"/>
  <c r="Q449" i="16" s="1"/>
  <c r="Q450" i="16" a="1"/>
  <c r="Q450" i="16" s="1"/>
  <c r="Q451" i="16" a="1"/>
  <c r="Q451" i="16"/>
  <c r="Q452" i="16" a="1"/>
  <c r="Q452" i="16" s="1"/>
  <c r="Q453" i="16" a="1"/>
  <c r="Q453" i="16" s="1"/>
  <c r="Q454" i="16" a="1"/>
  <c r="Q454" i="16" s="1"/>
  <c r="Q455" i="16" a="1"/>
  <c r="Q455" i="16" s="1"/>
  <c r="Q456" i="16" a="1"/>
  <c r="Q456" i="16" s="1"/>
  <c r="Q457" i="16" a="1"/>
  <c r="Q457" i="16" s="1"/>
  <c r="Q458" i="16" a="1"/>
  <c r="Q458" i="16" s="1"/>
  <c r="Q459" i="16" a="1"/>
  <c r="Q459" i="16" s="1"/>
  <c r="Q460" i="16" a="1"/>
  <c r="Q460" i="16" s="1"/>
  <c r="Q461" i="16" a="1"/>
  <c r="Q461" i="16"/>
  <c r="Q462" i="16" a="1"/>
  <c r="Q462" i="16" s="1"/>
  <c r="Q463" i="16" a="1"/>
  <c r="Q463" i="16" s="1"/>
  <c r="Q464" i="16" a="1"/>
  <c r="Q464" i="16" s="1"/>
  <c r="Q465" i="16" a="1"/>
  <c r="Q465" i="16" s="1"/>
  <c r="Q466" i="16" a="1"/>
  <c r="Q466" i="16" s="1"/>
  <c r="Q467" i="16" a="1"/>
  <c r="Q467" i="16" s="1"/>
  <c r="Q468" i="16" a="1"/>
  <c r="Q468" i="16" s="1"/>
  <c r="Q469" i="16" a="1"/>
  <c r="Q469" i="16" s="1"/>
  <c r="Q470" i="16" a="1"/>
  <c r="Q470" i="16" s="1"/>
  <c r="Q471" i="16" a="1"/>
  <c r="Q471" i="16" s="1"/>
  <c r="Q472" i="16" a="1"/>
  <c r="Q472" i="16" s="1"/>
  <c r="Q473" i="16" a="1"/>
  <c r="Q473" i="16" s="1"/>
  <c r="Q474" i="16" a="1"/>
  <c r="Q474" i="16" s="1"/>
  <c r="Q475" i="16" a="1"/>
  <c r="Q475" i="16" s="1"/>
  <c r="Q476" i="16" a="1"/>
  <c r="Q476" i="16" s="1"/>
  <c r="Q477" i="16" a="1"/>
  <c r="Q477" i="16"/>
  <c r="Q478" i="16" a="1"/>
  <c r="Q478" i="16" s="1"/>
  <c r="Q479" i="16" a="1"/>
  <c r="Q479" i="16" s="1"/>
  <c r="Q480" i="16" a="1"/>
  <c r="Q480" i="16" s="1"/>
  <c r="Q481" i="16" a="1"/>
  <c r="Q481" i="16" s="1"/>
  <c r="Q482" i="16" a="1"/>
  <c r="Q482" i="16" s="1"/>
  <c r="Q483" i="16" a="1"/>
  <c r="Q483" i="16" s="1"/>
  <c r="Q484" i="16" a="1"/>
  <c r="Q484" i="16" s="1"/>
  <c r="Q485" i="16" a="1"/>
  <c r="Q485" i="16" s="1"/>
  <c r="Q486" i="16" a="1"/>
  <c r="Q486" i="16" s="1"/>
  <c r="Q487" i="16" a="1"/>
  <c r="Q487" i="16" s="1"/>
  <c r="Q488" i="16" a="1"/>
  <c r="Q488" i="16" s="1"/>
  <c r="Q489" i="16" a="1"/>
  <c r="Q489" i="16" s="1"/>
  <c r="Q490" i="16" a="1"/>
  <c r="Q490" i="16" s="1"/>
  <c r="Q491" i="16" a="1"/>
  <c r="Q491" i="16" s="1"/>
  <c r="Q492" i="16" a="1"/>
  <c r="Q492" i="16" s="1"/>
  <c r="Q493" i="16" a="1"/>
  <c r="Q493" i="16" s="1"/>
  <c r="Q494" i="16" a="1"/>
  <c r="Q494" i="16" s="1"/>
  <c r="Q495" i="16" a="1"/>
  <c r="Q495" i="16" s="1"/>
  <c r="Q496" i="16" a="1"/>
  <c r="Q496" i="16" s="1"/>
  <c r="Q497" i="16" a="1"/>
  <c r="Q497" i="16" s="1"/>
  <c r="Q498" i="16" a="1"/>
  <c r="Q498" i="16" s="1"/>
  <c r="Q499" i="16" a="1"/>
  <c r="Q499" i="16"/>
  <c r="Q500" i="16" a="1"/>
  <c r="Q500" i="16" s="1"/>
  <c r="Q501" i="16" a="1"/>
  <c r="Q501" i="16" s="1"/>
  <c r="Q502" i="16" a="1"/>
  <c r="Q502" i="16" s="1"/>
  <c r="Q503" i="16" a="1"/>
  <c r="Q503" i="16" s="1"/>
  <c r="Q504" i="16" a="1"/>
  <c r="Q504" i="16" s="1"/>
  <c r="Q505" i="16" a="1"/>
  <c r="Q505" i="16" s="1"/>
  <c r="Q506" i="16" a="1"/>
  <c r="Q506" i="16" s="1"/>
  <c r="Q507" i="16" a="1"/>
  <c r="Q507" i="16" s="1"/>
  <c r="Q508" i="16" a="1"/>
  <c r="Q508" i="16" s="1"/>
  <c r="Q509" i="16" a="1"/>
  <c r="Q509" i="16"/>
  <c r="Q510" i="16" a="1"/>
  <c r="Q510" i="16" s="1"/>
  <c r="Q511" i="16" a="1"/>
  <c r="Q511" i="16" s="1"/>
  <c r="Q512" i="16" a="1"/>
  <c r="Q512" i="16" s="1"/>
  <c r="Q513" i="16" a="1"/>
  <c r="Q513" i="16" s="1"/>
  <c r="Q514" i="16" a="1"/>
  <c r="Q514" i="16" s="1"/>
  <c r="Q515" i="16" a="1"/>
  <c r="Q515" i="16" s="1"/>
  <c r="Q516" i="16" a="1"/>
  <c r="Q516" i="16" s="1"/>
  <c r="Q517" i="16" a="1"/>
  <c r="Q517" i="16"/>
  <c r="Q518" i="16" a="1"/>
  <c r="Q518" i="16" s="1"/>
  <c r="Q519" i="16" a="1"/>
  <c r="Q519" i="16" s="1"/>
  <c r="Q520" i="16" a="1"/>
  <c r="Q520" i="16" s="1"/>
  <c r="Q521" i="16" a="1"/>
  <c r="Q521" i="16" s="1"/>
  <c r="Q522" i="16" a="1"/>
  <c r="Q522" i="16" s="1"/>
  <c r="Q523" i="16" a="1"/>
  <c r="Q523" i="16" s="1"/>
  <c r="Q524" i="16" a="1"/>
  <c r="Q524" i="16" s="1"/>
  <c r="Q525" i="16" a="1"/>
  <c r="Q525" i="16" s="1"/>
  <c r="Q526" i="16" a="1"/>
  <c r="Q526" i="16" s="1"/>
  <c r="Q527" i="16" a="1"/>
  <c r="Q527" i="16" s="1"/>
  <c r="Q528" i="16" a="1"/>
  <c r="Q528" i="16" s="1"/>
  <c r="Q529" i="16" a="1"/>
  <c r="Q529" i="16" s="1"/>
  <c r="Q530" i="16" a="1"/>
  <c r="Q530" i="16" s="1"/>
  <c r="Q531" i="16" a="1"/>
  <c r="Q531" i="16"/>
  <c r="Q532" i="16" a="1"/>
  <c r="Q532" i="16" s="1"/>
  <c r="Q533" i="16" a="1"/>
  <c r="Q533" i="16" s="1"/>
  <c r="Q534" i="16" a="1"/>
  <c r="Q534" i="16" s="1"/>
  <c r="Q535" i="16" a="1"/>
  <c r="Q535" i="16" s="1"/>
  <c r="Q536" i="16" a="1"/>
  <c r="Q536" i="16" s="1"/>
  <c r="Q537" i="16" a="1"/>
  <c r="Q537" i="16" s="1"/>
  <c r="Q538" i="16" a="1"/>
  <c r="Q538" i="16" s="1"/>
  <c r="Q539" i="16" a="1"/>
  <c r="Q539" i="16" s="1"/>
  <c r="Q540" i="16" a="1"/>
  <c r="Q540" i="16" s="1"/>
  <c r="Q541" i="16" a="1"/>
  <c r="Q541" i="16" s="1"/>
  <c r="Q542" i="16" a="1"/>
  <c r="Q542" i="16" s="1"/>
  <c r="Q543" i="16" a="1"/>
  <c r="Q543" i="16" s="1"/>
  <c r="Q544" i="16" a="1"/>
  <c r="Q544" i="16" s="1"/>
  <c r="Q545" i="16" a="1"/>
  <c r="Q545" i="16" s="1"/>
  <c r="Q546" i="16" a="1"/>
  <c r="Q546" i="16" s="1"/>
  <c r="Q547" i="16" a="1"/>
  <c r="Q547" i="16" s="1"/>
  <c r="Q548" i="16" a="1"/>
  <c r="Q548" i="16" s="1"/>
  <c r="Q549" i="16" a="1"/>
  <c r="Q549" i="16"/>
  <c r="Q550" i="16" a="1"/>
  <c r="Q550" i="16" s="1"/>
  <c r="Q551" i="16" a="1"/>
  <c r="Q551" i="16" s="1"/>
  <c r="Q552" i="16" a="1"/>
  <c r="Q552" i="16" s="1"/>
  <c r="Q553" i="16" a="1"/>
  <c r="Q553" i="16" s="1"/>
  <c r="Q554" i="16" a="1"/>
  <c r="Q554" i="16" s="1"/>
  <c r="Q555" i="16" a="1"/>
  <c r="Q555" i="16" s="1"/>
  <c r="Q556" i="16" a="1"/>
  <c r="Q556" i="16" s="1"/>
  <c r="Q557" i="16" a="1"/>
  <c r="Q557" i="16" s="1"/>
  <c r="Q558" i="16" a="1"/>
  <c r="Q558" i="16" s="1"/>
  <c r="Q559" i="16" a="1"/>
  <c r="Q559" i="16" s="1"/>
  <c r="Q560" i="16" a="1"/>
  <c r="Q560" i="16" s="1"/>
  <c r="Q561" i="16" a="1"/>
  <c r="Q561" i="16" s="1"/>
  <c r="Q562" i="16" a="1"/>
  <c r="Q562" i="16" s="1"/>
  <c r="Q563" i="16" a="1"/>
  <c r="Q563" i="16" s="1"/>
  <c r="Q564" i="16" a="1"/>
  <c r="Q564" i="16" s="1"/>
  <c r="Q565" i="16" a="1"/>
  <c r="Q565" i="16"/>
  <c r="Q566" i="16" a="1"/>
  <c r="Q566" i="16" s="1"/>
  <c r="Q567" i="16" a="1"/>
  <c r="Q567" i="16" s="1"/>
  <c r="Q568" i="16" a="1"/>
  <c r="Q568" i="16" s="1"/>
  <c r="Q569" i="16" a="1"/>
  <c r="Q569" i="16" s="1"/>
  <c r="Q570" i="16" a="1"/>
  <c r="Q570" i="16" s="1"/>
  <c r="Q571" i="16" a="1"/>
  <c r="Q571" i="16" s="1"/>
  <c r="Q572" i="16" a="1"/>
  <c r="Q572" i="16" s="1"/>
  <c r="Q573" i="16" a="1"/>
  <c r="Q573" i="16" s="1"/>
  <c r="Q574" i="16" a="1"/>
  <c r="Q574" i="16" s="1"/>
  <c r="Q575" i="16" a="1"/>
  <c r="Q575" i="16" s="1"/>
  <c r="Q576" i="16" a="1"/>
  <c r="Q576" i="16" s="1"/>
  <c r="Q577" i="16" a="1"/>
  <c r="Q577" i="16" s="1"/>
  <c r="Q578" i="16" a="1"/>
  <c r="Q578" i="16" s="1"/>
  <c r="Q579" i="16" a="1"/>
  <c r="Q579" i="16"/>
  <c r="Q580" i="16" a="1"/>
  <c r="Q580" i="16" s="1"/>
  <c r="Q581" i="16" a="1"/>
  <c r="Q581" i="16" s="1"/>
  <c r="Q582" i="16" a="1"/>
  <c r="Q582" i="16" s="1"/>
  <c r="Q583" i="16" a="1"/>
  <c r="Q583" i="16" s="1"/>
  <c r="Q584" i="16" a="1"/>
  <c r="Q584" i="16" s="1"/>
  <c r="Q585" i="16" a="1"/>
  <c r="Q585" i="16" s="1"/>
  <c r="Q586" i="16" a="1"/>
  <c r="Q586" i="16" s="1"/>
  <c r="Q587" i="16" a="1"/>
  <c r="Q587" i="16" s="1"/>
  <c r="Q588" i="16" a="1"/>
  <c r="Q588" i="16" s="1"/>
  <c r="Q589" i="16" a="1"/>
  <c r="Q589" i="16"/>
  <c r="Q590" i="16" a="1"/>
  <c r="Q590" i="16" s="1"/>
  <c r="Q591" i="16" a="1"/>
  <c r="Q591" i="16" s="1"/>
  <c r="Q592" i="16" a="1"/>
  <c r="Q592" i="16" s="1"/>
  <c r="Q593" i="16" a="1"/>
  <c r="Q593" i="16" s="1"/>
  <c r="Q594" i="16" a="1"/>
  <c r="Q594" i="16" s="1"/>
  <c r="Q595" i="16" a="1"/>
  <c r="Q595" i="16" s="1"/>
  <c r="Q596" i="16" a="1"/>
  <c r="Q596" i="16" s="1"/>
  <c r="Q597" i="16" a="1"/>
  <c r="Q597" i="16" s="1"/>
  <c r="Q598" i="16" a="1"/>
  <c r="Q598" i="16" s="1"/>
  <c r="Q599" i="16" a="1"/>
  <c r="Q599" i="16" s="1"/>
  <c r="Q600" i="16" a="1"/>
  <c r="Q600" i="16" s="1"/>
  <c r="Q601" i="16" a="1"/>
  <c r="Q601" i="16" s="1"/>
  <c r="Q602" i="16" a="1"/>
  <c r="Q602" i="16" s="1"/>
  <c r="Q603" i="16" a="1"/>
  <c r="Q603" i="16" s="1"/>
  <c r="Q604" i="16" a="1"/>
  <c r="Q604" i="16" s="1"/>
  <c r="Q605" i="16" a="1"/>
  <c r="Q605" i="16"/>
  <c r="Q606" i="16" a="1"/>
  <c r="Q606" i="16" s="1"/>
  <c r="Q607" i="16" a="1"/>
  <c r="Q607" i="16" s="1"/>
  <c r="Q608" i="16" a="1"/>
  <c r="Q608" i="16" s="1"/>
  <c r="Q609" i="16" a="1"/>
  <c r="Q609" i="16" s="1"/>
  <c r="Q610" i="16" a="1"/>
  <c r="Q610" i="16" s="1"/>
  <c r="Q611" i="16" a="1"/>
  <c r="Q611" i="16"/>
  <c r="Q612" i="16" a="1"/>
  <c r="Q612" i="16" s="1"/>
  <c r="Q613" i="16" a="1"/>
  <c r="Q613" i="16"/>
  <c r="Q614" i="16" a="1"/>
  <c r="Q614" i="16" s="1"/>
  <c r="Q615" i="16" a="1"/>
  <c r="Q615" i="16" s="1"/>
  <c r="Q616" i="16" a="1"/>
  <c r="Q616" i="16" s="1"/>
  <c r="Q617" i="16" a="1"/>
  <c r="Q617" i="16"/>
  <c r="Q618" i="16" a="1"/>
  <c r="Q618" i="16" s="1"/>
  <c r="Q619" i="16" a="1"/>
  <c r="Q619" i="16" s="1"/>
  <c r="Q620" i="16" a="1"/>
  <c r="Q620" i="16" s="1"/>
  <c r="Q621" i="16" a="1"/>
  <c r="Q621" i="16"/>
  <c r="Q622" i="16" a="1"/>
  <c r="Q622" i="16" s="1"/>
  <c r="Q623" i="16" a="1"/>
  <c r="Q623" i="16" s="1"/>
  <c r="Q624" i="16" a="1"/>
  <c r="Q624" i="16" s="1"/>
  <c r="Q625" i="16" a="1"/>
  <c r="Q625" i="16" s="1"/>
  <c r="Q626" i="16" a="1"/>
  <c r="Q626" i="16" s="1"/>
  <c r="Q627" i="16" a="1"/>
  <c r="Q627" i="16"/>
  <c r="Q628" i="16" a="1"/>
  <c r="Q628" i="16" s="1"/>
  <c r="Q629" i="16" a="1"/>
  <c r="Q629" i="16" s="1"/>
  <c r="Q630" i="16" a="1"/>
  <c r="Q630" i="16" s="1"/>
  <c r="Q631" i="16" a="1"/>
  <c r="Q631" i="16"/>
  <c r="Q632" i="16" a="1"/>
  <c r="Q632" i="16" s="1"/>
  <c r="Q633" i="16" a="1"/>
  <c r="Q633" i="16" s="1"/>
  <c r="Q634" i="16" a="1"/>
  <c r="Q634" i="16" s="1"/>
  <c r="Q635" i="16" a="1"/>
  <c r="Q635" i="16" s="1"/>
  <c r="Q636" i="16" a="1"/>
  <c r="Q636" i="16" s="1"/>
  <c r="Q637" i="16" a="1"/>
  <c r="Q637" i="16"/>
  <c r="Q638" i="16" a="1"/>
  <c r="Q638" i="16" s="1"/>
  <c r="Q639" i="16" a="1"/>
  <c r="Q639" i="16"/>
  <c r="Q640" i="16" a="1"/>
  <c r="Q640" i="16" s="1"/>
  <c r="Q641" i="16" a="1"/>
  <c r="Q641" i="16" s="1"/>
  <c r="Q642" i="16" a="1"/>
  <c r="Q642" i="16" s="1"/>
  <c r="Q643" i="16" a="1"/>
  <c r="Q643" i="16"/>
  <c r="Q644" i="16" a="1"/>
  <c r="Q644" i="16" s="1"/>
  <c r="Q645" i="16" a="1"/>
  <c r="Q645" i="16" s="1"/>
  <c r="Q646" i="16" a="1"/>
  <c r="Q646" i="16" s="1"/>
  <c r="Q647" i="16" a="1"/>
  <c r="Q647" i="16"/>
  <c r="Q648" i="16" a="1"/>
  <c r="Q648" i="16" s="1"/>
  <c r="Q649" i="16" a="1"/>
  <c r="Q649" i="16" s="1"/>
  <c r="Q650" i="16" a="1"/>
  <c r="Q650" i="16" s="1"/>
  <c r="Q651" i="16" a="1"/>
  <c r="Q651" i="16" s="1"/>
  <c r="Q652" i="16" a="1"/>
  <c r="Q652" i="16" s="1"/>
  <c r="Q653" i="16" a="1"/>
  <c r="Q653" i="16"/>
  <c r="Q654" i="16" a="1"/>
  <c r="Q654" i="16" s="1"/>
  <c r="Q655" i="16" a="1"/>
  <c r="Q655" i="16"/>
  <c r="Q656" i="16" a="1"/>
  <c r="Q656" i="16" s="1"/>
  <c r="Q657" i="16" a="1"/>
  <c r="Q657" i="16" s="1"/>
  <c r="Q658" i="16" a="1"/>
  <c r="Q658" i="16" s="1"/>
  <c r="Q659" i="16" a="1"/>
  <c r="Q659" i="16"/>
  <c r="Q660" i="16" a="1"/>
  <c r="Q660" i="16" s="1"/>
  <c r="Q661" i="16" a="1"/>
  <c r="Q661" i="16" s="1"/>
  <c r="Q662" i="16" a="1"/>
  <c r="Q662" i="16" s="1"/>
  <c r="Q663" i="16" a="1"/>
  <c r="Q663" i="16"/>
  <c r="Q664" i="16" a="1"/>
  <c r="Q664" i="16" s="1"/>
  <c r="Q665" i="16" a="1"/>
  <c r="Q665" i="16" s="1"/>
  <c r="Q666" i="16" a="1"/>
  <c r="Q666" i="16" s="1"/>
  <c r="Q667" i="16" a="1"/>
  <c r="Q667" i="16" s="1"/>
  <c r="Q668" i="16" a="1"/>
  <c r="Q668" i="16" s="1"/>
  <c r="Q669" i="16" a="1"/>
  <c r="Q669" i="16"/>
  <c r="Q670" i="16" a="1"/>
  <c r="Q670" i="16" s="1"/>
  <c r="Q671" i="16" a="1"/>
  <c r="Q671" i="16"/>
  <c r="Q672" i="16" a="1"/>
  <c r="Q672" i="16" s="1"/>
  <c r="Q673" i="16" a="1"/>
  <c r="Q673" i="16" s="1"/>
  <c r="Q674" i="16" a="1"/>
  <c r="Q674" i="16" s="1"/>
  <c r="Q675" i="16" a="1"/>
  <c r="Q675" i="16"/>
  <c r="Q676" i="16" a="1"/>
  <c r="Q676" i="16" s="1"/>
  <c r="Q677" i="16" a="1"/>
  <c r="Q677" i="16" s="1"/>
  <c r="Q678" i="16" a="1"/>
  <c r="Q678" i="16" s="1"/>
  <c r="Q679" i="16" a="1"/>
  <c r="Q679" i="16"/>
  <c r="Q680" i="16" a="1"/>
  <c r="Q680" i="16" s="1"/>
  <c r="Q681" i="16" a="1"/>
  <c r="Q681" i="16" s="1"/>
  <c r="Q682" i="16" a="1"/>
  <c r="Q682" i="16" s="1"/>
  <c r="Q683" i="16" a="1"/>
  <c r="Q683" i="16" s="1"/>
  <c r="Q684" i="16" a="1"/>
  <c r="Q684" i="16" s="1"/>
  <c r="Q685" i="16" a="1"/>
  <c r="Q685" i="16"/>
  <c r="Q686" i="16" a="1"/>
  <c r="Q686" i="16" s="1"/>
  <c r="Q687" i="16" a="1"/>
  <c r="Q687" i="16"/>
  <c r="Q688" i="16" a="1"/>
  <c r="Q688" i="16" s="1"/>
  <c r="Q689" i="16" a="1"/>
  <c r="Q689" i="16" s="1"/>
  <c r="Q690" i="16" a="1"/>
  <c r="Q690" i="16" s="1"/>
  <c r="Q691" i="16" a="1"/>
  <c r="Q691" i="16"/>
  <c r="Q692" i="16" a="1"/>
  <c r="Q692" i="16" s="1"/>
  <c r="Q693" i="16" a="1"/>
  <c r="Q693" i="16" s="1"/>
  <c r="Q694" i="16" a="1"/>
  <c r="Q694" i="16" s="1"/>
  <c r="Q695" i="16" a="1"/>
  <c r="Q695" i="16"/>
  <c r="Q696" i="16" a="1"/>
  <c r="Q696" i="16" s="1"/>
  <c r="Q697" i="16" a="1"/>
  <c r="Q697" i="16" s="1"/>
  <c r="Q698" i="16" a="1"/>
  <c r="Q698" i="16" s="1"/>
  <c r="Q699" i="16" a="1"/>
  <c r="Q699" i="16" s="1"/>
  <c r="Q700" i="16" a="1"/>
  <c r="Q700" i="16" s="1"/>
  <c r="Q701" i="16" a="1"/>
  <c r="Q701" i="16"/>
  <c r="Q702" i="16" a="1"/>
  <c r="Q702" i="16" s="1"/>
  <c r="Q703" i="16" a="1"/>
  <c r="Q703" i="16"/>
  <c r="Q704" i="16" a="1"/>
  <c r="Q704" i="16" s="1"/>
  <c r="Q705" i="16" a="1"/>
  <c r="Q705" i="16" s="1"/>
  <c r="Q706" i="16" a="1"/>
  <c r="Q706" i="16" s="1"/>
  <c r="Q707" i="16" a="1"/>
  <c r="Q707" i="16"/>
  <c r="Q708" i="16" a="1"/>
  <c r="Q708" i="16" s="1"/>
  <c r="Q709" i="16" a="1"/>
  <c r="Q709" i="16" s="1"/>
  <c r="Q710" i="16" a="1"/>
  <c r="Q710" i="16" s="1"/>
  <c r="Q711" i="16" a="1"/>
  <c r="Q711" i="16"/>
  <c r="Q712" i="16" a="1"/>
  <c r="Q712" i="16" s="1"/>
  <c r="Q713" i="16" a="1"/>
  <c r="Q713" i="16" s="1"/>
  <c r="Q714" i="16" a="1"/>
  <c r="Q714" i="16" s="1"/>
  <c r="Q715" i="16" a="1"/>
  <c r="Q715" i="16" s="1"/>
  <c r="Q716" i="16" a="1"/>
  <c r="Q716" i="16" s="1"/>
  <c r="Q717" i="16" a="1"/>
  <c r="Q717" i="16"/>
  <c r="Q718" i="16" a="1"/>
  <c r="Q718" i="16" s="1"/>
  <c r="Q719" i="16" a="1"/>
  <c r="Q719" i="16"/>
  <c r="Q720" i="16" a="1"/>
  <c r="Q720" i="16" s="1"/>
  <c r="Q721" i="16" a="1"/>
  <c r="Q721" i="16" s="1"/>
  <c r="Q722" i="16" a="1"/>
  <c r="Q722" i="16" s="1"/>
  <c r="Q723" i="16" a="1"/>
  <c r="Q723" i="16"/>
  <c r="Q724" i="16" a="1"/>
  <c r="Q724" i="16" s="1"/>
  <c r="Q725" i="16" a="1"/>
  <c r="Q725" i="16" s="1"/>
  <c r="Q726" i="16" a="1"/>
  <c r="Q726" i="16" s="1"/>
  <c r="Q727" i="16" a="1"/>
  <c r="Q727" i="16"/>
  <c r="Q728" i="16" a="1"/>
  <c r="Q728" i="16" s="1"/>
  <c r="Q729" i="16" a="1"/>
  <c r="Q729" i="16" s="1"/>
  <c r="Q730" i="16" a="1"/>
  <c r="Q730" i="16" s="1"/>
  <c r="Q731" i="16" a="1"/>
  <c r="Q731" i="16" s="1"/>
  <c r="Q732" i="16" a="1"/>
  <c r="Q732" i="16" s="1"/>
  <c r="Q733" i="16" a="1"/>
  <c r="Q733" i="16"/>
  <c r="Q734" i="16" a="1"/>
  <c r="Q734" i="16" s="1"/>
  <c r="Q735" i="16" a="1"/>
  <c r="Q735" i="16"/>
  <c r="Q736" i="16" a="1"/>
  <c r="Q736" i="16" s="1"/>
  <c r="Q737" i="16" a="1"/>
  <c r="Q737" i="16" s="1"/>
  <c r="Q738" i="16" a="1"/>
  <c r="Q738" i="16" s="1"/>
  <c r="Q739" i="16" a="1"/>
  <c r="Q739" i="16"/>
  <c r="Q740" i="16" a="1"/>
  <c r="Q740" i="16" s="1"/>
  <c r="Q741" i="16" a="1"/>
  <c r="Q741" i="16" s="1"/>
  <c r="Q742" i="16" a="1"/>
  <c r="Q742" i="16" s="1"/>
  <c r="Q743" i="16" a="1"/>
  <c r="Q743" i="16"/>
  <c r="Q744" i="16" a="1"/>
  <c r="Q744" i="16" s="1"/>
  <c r="Q745" i="16" a="1"/>
  <c r="Q745" i="16" s="1"/>
  <c r="Q746" i="16" a="1"/>
  <c r="Q746" i="16" s="1"/>
  <c r="Q747" i="16" a="1"/>
  <c r="Q747" i="16" s="1"/>
  <c r="Q748" i="16" a="1"/>
  <c r="Q748" i="16" s="1"/>
  <c r="Q749" i="16" a="1"/>
  <c r="Q749" i="16"/>
  <c r="Q750" i="16" a="1"/>
  <c r="Q750" i="16" s="1"/>
  <c r="Q751" i="16" a="1"/>
  <c r="Q751" i="16"/>
  <c r="Q752" i="16" a="1"/>
  <c r="Q752" i="16" s="1"/>
  <c r="Q753" i="16" a="1"/>
  <c r="Q753" i="16" s="1"/>
  <c r="Q754" i="16" a="1"/>
  <c r="Q754" i="16" s="1"/>
  <c r="Q755" i="16" a="1"/>
  <c r="Q755" i="16"/>
  <c r="Q756" i="16" a="1"/>
  <c r="Q756" i="16" s="1"/>
  <c r="Q757" i="16" a="1"/>
  <c r="Q757" i="16" s="1"/>
  <c r="Q758" i="16" a="1"/>
  <c r="Q758" i="16" s="1"/>
  <c r="Q759" i="16" a="1"/>
  <c r="Q759" i="16"/>
  <c r="Q760" i="16" a="1"/>
  <c r="Q760" i="16" s="1"/>
  <c r="Q761" i="16" a="1"/>
  <c r="Q761" i="16" s="1"/>
  <c r="Q762" i="16" a="1"/>
  <c r="Q762" i="16" s="1"/>
  <c r="Q763" i="16" a="1"/>
  <c r="Q763" i="16" s="1"/>
  <c r="Q764" i="16" a="1"/>
  <c r="Q764" i="16" s="1"/>
  <c r="Q765" i="16" a="1"/>
  <c r="Q765" i="16"/>
  <c r="Q766" i="16" a="1"/>
  <c r="Q766" i="16" s="1"/>
  <c r="Q767" i="16" a="1"/>
  <c r="Q767" i="16"/>
  <c r="Q768" i="16" a="1"/>
  <c r="Q768" i="16" s="1"/>
  <c r="Q769" i="16" a="1"/>
  <c r="Q769" i="16" s="1"/>
  <c r="Q770" i="16" a="1"/>
  <c r="Q770" i="16" s="1"/>
  <c r="Q771" i="16" a="1"/>
  <c r="Q771" i="16"/>
  <c r="Q772" i="16" a="1"/>
  <c r="Q772" i="16" s="1"/>
  <c r="Q773" i="16" a="1"/>
  <c r="Q773" i="16" s="1"/>
  <c r="Q774" i="16" a="1"/>
  <c r="Q774" i="16" s="1"/>
  <c r="Q775" i="16" a="1"/>
  <c r="Q775" i="16"/>
  <c r="Q776" i="16" a="1"/>
  <c r="Q776" i="16" s="1"/>
  <c r="Q777" i="16" a="1"/>
  <c r="Q777" i="16" s="1"/>
  <c r="Q778" i="16" a="1"/>
  <c r="Q778" i="16" s="1"/>
  <c r="Q779" i="16" a="1"/>
  <c r="Q779" i="16" s="1"/>
  <c r="Q780" i="16" a="1"/>
  <c r="Q780" i="16" s="1"/>
  <c r="Q781" i="16" a="1"/>
  <c r="Q781" i="16"/>
  <c r="Q782" i="16" a="1"/>
  <c r="Q782" i="16" s="1"/>
  <c r="Q783" i="16" a="1"/>
  <c r="Q783" i="16"/>
  <c r="Q784" i="16" a="1"/>
  <c r="Q784" i="16" s="1"/>
  <c r="Q785" i="16" a="1"/>
  <c r="Q785" i="16" s="1"/>
  <c r="Q786" i="16" a="1"/>
  <c r="Q786" i="16" s="1"/>
  <c r="Q787" i="16" a="1"/>
  <c r="Q787" i="16"/>
  <c r="Q788" i="16" a="1"/>
  <c r="Q788" i="16" s="1"/>
  <c r="Q789" i="16" a="1"/>
  <c r="Q789" i="16" s="1"/>
  <c r="Q790" i="16" a="1"/>
  <c r="Q790" i="16" s="1"/>
  <c r="Q791" i="16" a="1"/>
  <c r="Q791" i="16"/>
  <c r="Q792" i="16" a="1"/>
  <c r="Q792" i="16" s="1"/>
  <c r="Q793" i="16" a="1"/>
  <c r="Q793" i="16" s="1"/>
  <c r="Q794" i="16" a="1"/>
  <c r="Q794" i="16" s="1"/>
  <c r="Q795" i="16" a="1"/>
  <c r="Q795" i="16" s="1"/>
  <c r="Q796" i="16" a="1"/>
  <c r="Q796" i="16" s="1"/>
  <c r="Q797" i="16" a="1"/>
  <c r="Q797" i="16"/>
  <c r="Q798" i="16" a="1"/>
  <c r="Q798" i="16" s="1"/>
  <c r="Q799" i="16" a="1"/>
  <c r="Q799" i="16"/>
  <c r="Q800" i="16" a="1"/>
  <c r="Q800" i="16" s="1"/>
  <c r="Q801" i="16" a="1"/>
  <c r="Q801" i="16" s="1"/>
  <c r="Q802" i="16" a="1"/>
  <c r="Q802" i="16" s="1"/>
  <c r="Q803" i="16" a="1"/>
  <c r="Q803" i="16" s="1"/>
  <c r="Q804" i="16" a="1"/>
  <c r="Q804" i="16" s="1"/>
  <c r="Q805" i="16" a="1"/>
  <c r="Q805" i="16" s="1"/>
  <c r="Q806" i="16" a="1"/>
  <c r="Q806" i="16" s="1"/>
  <c r="Q807" i="16" a="1"/>
  <c r="Q807" i="16" s="1"/>
  <c r="Q808" i="16" a="1"/>
  <c r="Q808" i="16" s="1"/>
  <c r="Q809" i="16" a="1"/>
  <c r="Q809" i="16" s="1"/>
  <c r="Q810" i="16" a="1"/>
  <c r="Q810" i="16" s="1"/>
  <c r="Q811" i="16" a="1"/>
  <c r="Q811" i="16" s="1"/>
  <c r="Q812" i="16" a="1"/>
  <c r="Q812" i="16" s="1"/>
  <c r="Q813" i="16" a="1"/>
  <c r="Q813" i="16" s="1"/>
  <c r="Q814" i="16" a="1"/>
  <c r="Q814" i="16" s="1"/>
  <c r="Q815" i="16" a="1"/>
  <c r="Q815" i="16"/>
  <c r="Q816" i="16" a="1"/>
  <c r="Q816" i="16" s="1"/>
  <c r="Q817" i="16" a="1"/>
  <c r="Q817" i="16" s="1"/>
  <c r="Q818" i="16" a="1"/>
  <c r="Q818" i="16" s="1"/>
  <c r="Q819" i="16" a="1"/>
  <c r="Q819" i="16" s="1"/>
  <c r="Q820" i="16" a="1"/>
  <c r="Q820" i="16" s="1"/>
  <c r="Q821" i="16" a="1"/>
  <c r="Q821" i="16"/>
  <c r="Q822" i="16" a="1"/>
  <c r="Q822" i="16" s="1"/>
  <c r="Q823" i="16" a="1"/>
  <c r="Q823" i="16" s="1"/>
  <c r="Q824" i="16" a="1"/>
  <c r="Q824" i="16" s="1"/>
  <c r="Q825" i="16" a="1"/>
  <c r="Q825" i="16"/>
  <c r="Q826" i="16" a="1"/>
  <c r="Q826" i="16" s="1"/>
  <c r="Q827" i="16" a="1"/>
  <c r="Q827" i="16" s="1"/>
  <c r="Q828" i="16" a="1"/>
  <c r="Q828" i="16" s="1"/>
  <c r="Q829" i="16" a="1"/>
  <c r="Q829" i="16" s="1"/>
  <c r="Q830" i="16" a="1"/>
  <c r="Q830" i="16" s="1"/>
  <c r="Q831" i="16" a="1"/>
  <c r="Q831" i="16"/>
  <c r="Q832" i="16" a="1"/>
  <c r="Q832" i="16" s="1"/>
  <c r="Q833" i="16" a="1"/>
  <c r="Q833" i="16" s="1"/>
  <c r="Q834" i="16" a="1"/>
  <c r="Q834" i="16" s="1"/>
  <c r="Q835" i="16" a="1"/>
  <c r="Q835" i="16" s="1"/>
  <c r="Q836" i="16" a="1"/>
  <c r="Q836" i="16" s="1"/>
  <c r="Q837" i="16" a="1"/>
  <c r="Q837" i="16"/>
  <c r="Q838" i="16" a="1"/>
  <c r="Q838" i="16" s="1"/>
  <c r="Q839" i="16" a="1"/>
  <c r="Q839" i="16" s="1"/>
  <c r="Q840" i="16" a="1"/>
  <c r="Q840" i="16" s="1"/>
  <c r="Q841" i="16" a="1"/>
  <c r="Q841" i="16"/>
  <c r="Q842" i="16" a="1"/>
  <c r="Q842" i="16" s="1"/>
  <c r="Q843" i="16" a="1"/>
  <c r="Q843" i="16" s="1"/>
  <c r="Q844" i="16" a="1"/>
  <c r="Q844" i="16" s="1"/>
  <c r="Q845" i="16" a="1"/>
  <c r="Q845" i="16" s="1"/>
  <c r="Q846" i="16" a="1"/>
  <c r="Q846" i="16" s="1"/>
  <c r="Q847" i="16" a="1"/>
  <c r="Q847" i="16" s="1"/>
  <c r="Q848" i="16" a="1"/>
  <c r="Q848" i="16" s="1"/>
  <c r="Q849" i="16" a="1"/>
  <c r="Q849" i="16"/>
  <c r="Q850" i="16" a="1"/>
  <c r="Q850" i="16" s="1"/>
  <c r="Q851" i="16" a="1"/>
  <c r="Q851" i="16" s="1"/>
  <c r="Q852" i="16" a="1"/>
  <c r="Q852" i="16" s="1"/>
  <c r="Q853" i="16" a="1"/>
  <c r="Q853" i="16" s="1"/>
  <c r="Q854" i="16" a="1"/>
  <c r="Q854" i="16" s="1"/>
  <c r="Q855" i="16" a="1"/>
  <c r="Q855" i="16"/>
  <c r="Q856" i="16" a="1"/>
  <c r="Q856" i="16" s="1"/>
  <c r="Q857" i="16" a="1"/>
  <c r="Q857" i="16"/>
  <c r="Q858" i="16" a="1"/>
  <c r="Q858" i="16" s="1"/>
  <c r="Q859" i="16" a="1"/>
  <c r="Q859" i="16" s="1"/>
  <c r="Q860" i="16" a="1"/>
  <c r="Q860" i="16" s="1"/>
  <c r="Q861" i="16" a="1"/>
  <c r="Q861" i="16"/>
  <c r="Q862" i="16" a="1"/>
  <c r="Q862" i="16" s="1"/>
  <c r="Q863" i="16" a="1"/>
  <c r="Q863" i="16"/>
  <c r="Q864" i="16" a="1"/>
  <c r="Q864" i="16" s="1"/>
  <c r="Q865" i="16" a="1"/>
  <c r="Q865" i="16" s="1"/>
  <c r="Q866" i="16" a="1"/>
  <c r="Q866" i="16" s="1"/>
  <c r="Q867" i="16" a="1"/>
  <c r="Q867" i="16" s="1"/>
  <c r="Q868" i="16" a="1"/>
  <c r="Q868" i="16" s="1"/>
  <c r="Q869" i="16" a="1"/>
  <c r="Q869" i="16" s="1"/>
  <c r="Q870" i="16" a="1"/>
  <c r="Q870" i="16" s="1"/>
  <c r="Q871" i="16" a="1"/>
  <c r="Q871" i="16" s="1"/>
  <c r="Q872" i="16" a="1"/>
  <c r="Q872" i="16" s="1"/>
  <c r="Q873" i="16" a="1"/>
  <c r="Q873" i="16" s="1"/>
  <c r="Q874" i="16" a="1"/>
  <c r="Q874" i="16" s="1"/>
  <c r="Q875" i="16" a="1"/>
  <c r="Q875" i="16" s="1"/>
  <c r="Q876" i="16" a="1"/>
  <c r="Q876" i="16" s="1"/>
  <c r="Q877" i="16" a="1"/>
  <c r="Q877" i="16" s="1"/>
  <c r="Q878" i="16" a="1"/>
  <c r="Q878" i="16" s="1"/>
  <c r="Q879" i="16" a="1"/>
  <c r="Q879" i="16"/>
  <c r="Q880" i="16" a="1"/>
  <c r="Q880" i="16" s="1"/>
  <c r="Q881" i="16" a="1"/>
  <c r="Q881" i="16" s="1"/>
  <c r="Q882" i="16" a="1"/>
  <c r="Q882" i="16" s="1"/>
  <c r="Q883" i="16" a="1"/>
  <c r="Q883" i="16" s="1"/>
  <c r="Q884" i="16" a="1"/>
  <c r="Q884" i="16" s="1"/>
  <c r="Q885" i="16" a="1"/>
  <c r="Q885" i="16"/>
  <c r="Q886" i="16" a="1"/>
  <c r="Q886" i="16" s="1"/>
  <c r="Q887" i="16" a="1"/>
  <c r="Q887" i="16" s="1"/>
  <c r="Q888" i="16" a="1"/>
  <c r="Q888" i="16" s="1"/>
  <c r="Q889" i="16" a="1"/>
  <c r="Q889" i="16"/>
  <c r="Q890" i="16" a="1"/>
  <c r="Q890" i="16" s="1"/>
  <c r="Q891" i="16" a="1"/>
  <c r="Q891" i="16" s="1"/>
  <c r="Q892" i="16" a="1"/>
  <c r="Q892" i="16" s="1"/>
  <c r="Q893" i="16" a="1"/>
  <c r="Q893" i="16" s="1"/>
  <c r="Q894" i="16" a="1"/>
  <c r="Q894" i="16" s="1"/>
  <c r="Q895" i="16" a="1"/>
  <c r="Q895" i="16"/>
  <c r="Q896" i="16" a="1"/>
  <c r="Q896" i="16" s="1"/>
  <c r="Q897" i="16" a="1"/>
  <c r="Q897" i="16" s="1"/>
  <c r="Q898" i="16" a="1"/>
  <c r="Q898" i="16" s="1"/>
  <c r="Q899" i="16" a="1"/>
  <c r="Q899" i="16" s="1"/>
  <c r="Q900" i="16" a="1"/>
  <c r="Q900" i="16" s="1"/>
  <c r="Q901" i="16" a="1"/>
  <c r="Q901" i="16"/>
  <c r="Q902" i="16" a="1"/>
  <c r="Q902" i="16" s="1"/>
  <c r="Q903" i="16" a="1"/>
  <c r="Q903" i="16" s="1"/>
  <c r="Q904" i="16" a="1"/>
  <c r="Q904" i="16" s="1"/>
  <c r="Q905" i="16" a="1"/>
  <c r="Q905" i="16"/>
  <c r="Q906" i="16" a="1"/>
  <c r="Q906" i="16" s="1"/>
  <c r="Q907" i="16" a="1"/>
  <c r="Q907" i="16" s="1"/>
  <c r="Q908" i="16" a="1"/>
  <c r="Q908" i="16" s="1"/>
  <c r="Q909" i="16" a="1"/>
  <c r="Q909" i="16" s="1"/>
  <c r="Q910" i="16" a="1"/>
  <c r="Q910" i="16" s="1"/>
  <c r="Q911" i="16" a="1"/>
  <c r="Q911" i="16" s="1"/>
  <c r="Q912" i="16" a="1"/>
  <c r="Q912" i="16" s="1"/>
  <c r="Q913" i="16" a="1"/>
  <c r="Q913" i="16"/>
  <c r="Q914" i="16" a="1"/>
  <c r="Q914" i="16" s="1"/>
  <c r="Q915" i="16" a="1"/>
  <c r="Q915" i="16" s="1"/>
  <c r="Q916" i="16" a="1"/>
  <c r="Q916" i="16" s="1"/>
  <c r="Q917" i="16" a="1"/>
  <c r="Q917" i="16" s="1"/>
  <c r="Q918" i="16" a="1"/>
  <c r="Q918" i="16" s="1"/>
  <c r="Q919" i="16" a="1"/>
  <c r="Q919" i="16"/>
  <c r="Q920" i="16" a="1"/>
  <c r="Q920" i="16" s="1"/>
  <c r="Q921" i="16" a="1"/>
  <c r="Q921" i="16"/>
  <c r="Q922" i="16" a="1"/>
  <c r="Q922" i="16" s="1"/>
  <c r="Q923" i="16" a="1"/>
  <c r="Q923" i="16" s="1"/>
  <c r="Q924" i="16" a="1"/>
  <c r="Q924" i="16" s="1"/>
  <c r="Q925" i="16" a="1"/>
  <c r="Q925" i="16"/>
  <c r="Q926" i="16" a="1"/>
  <c r="Q926" i="16" s="1"/>
  <c r="Q927" i="16" a="1"/>
  <c r="Q927" i="16"/>
  <c r="Q928" i="16" a="1"/>
  <c r="Q928" i="16" s="1"/>
  <c r="Q929" i="16" a="1"/>
  <c r="Q929" i="16" s="1"/>
  <c r="Q930" i="16" a="1"/>
  <c r="Q930" i="16" s="1"/>
  <c r="Q931" i="16" a="1"/>
  <c r="Q931" i="16" s="1"/>
  <c r="Q932" i="16" a="1"/>
  <c r="Q932" i="16" s="1"/>
  <c r="Q933" i="16" a="1"/>
  <c r="Q933" i="16" s="1"/>
  <c r="Q934" i="16" a="1"/>
  <c r="Q934" i="16" s="1"/>
  <c r="Q935" i="16" a="1"/>
  <c r="Q935" i="16" s="1"/>
  <c r="Q936" i="16" a="1"/>
  <c r="Q936" i="16" s="1"/>
  <c r="Q937" i="16" a="1"/>
  <c r="Q937" i="16" s="1"/>
  <c r="Q938" i="16" a="1"/>
  <c r="Q938" i="16" s="1"/>
  <c r="Q939" i="16" a="1"/>
  <c r="Q939" i="16" s="1"/>
  <c r="Q940" i="16" a="1"/>
  <c r="Q940" i="16" s="1"/>
  <c r="Q941" i="16" a="1"/>
  <c r="Q941" i="16" s="1"/>
  <c r="Q942" i="16" a="1"/>
  <c r="Q942" i="16" s="1"/>
  <c r="Q943" i="16" a="1"/>
  <c r="Q943" i="16" s="1"/>
  <c r="Q944" i="16" a="1"/>
  <c r="Q944" i="16" s="1"/>
  <c r="Q945" i="16" a="1"/>
  <c r="Q945" i="16" s="1"/>
  <c r="Q946" i="16" a="1"/>
  <c r="Q946" i="16" s="1"/>
  <c r="Q947" i="16" a="1"/>
  <c r="Q947" i="16" s="1"/>
  <c r="Q948" i="16" a="1"/>
  <c r="Q948" i="16" s="1"/>
  <c r="Q949" i="16" a="1"/>
  <c r="Q949" i="16"/>
  <c r="Q950" i="16" a="1"/>
  <c r="Q950" i="16" s="1"/>
  <c r="Q951" i="16" a="1"/>
  <c r="Q951" i="16" s="1"/>
  <c r="Q952" i="16" a="1"/>
  <c r="Q952" i="16" s="1"/>
  <c r="Q953" i="16" a="1"/>
  <c r="Q953" i="16" s="1"/>
  <c r="Q954" i="16" a="1"/>
  <c r="Q954" i="16" s="1"/>
  <c r="Q955" i="16" a="1"/>
  <c r="Q955" i="16" s="1"/>
  <c r="Q956" i="16" a="1"/>
  <c r="Q956" i="16" s="1"/>
  <c r="Q957" i="16" a="1"/>
  <c r="Q957" i="16" s="1"/>
  <c r="Q958" i="16" a="1"/>
  <c r="Q958" i="16" s="1"/>
  <c r="Q959" i="16" a="1"/>
  <c r="Q959" i="16"/>
  <c r="Q960" i="16" a="1"/>
  <c r="Q960" i="16" s="1"/>
  <c r="Q961" i="16" a="1"/>
  <c r="Q961" i="16" s="1"/>
  <c r="Q962" i="16" a="1"/>
  <c r="Q962" i="16" s="1"/>
  <c r="Q963" i="16" a="1"/>
  <c r="Q963" i="16" s="1"/>
  <c r="Q964" i="16" a="1"/>
  <c r="Q964" i="16" s="1"/>
  <c r="Q965" i="16" a="1"/>
  <c r="Q965" i="16"/>
  <c r="Q966" i="16" a="1"/>
  <c r="Q966" i="16" s="1"/>
  <c r="Q967" i="16" a="1"/>
  <c r="Q967" i="16" s="1"/>
  <c r="Q968" i="16" a="1"/>
  <c r="Q968" i="16" s="1"/>
  <c r="Q969" i="16" a="1"/>
  <c r="Q969" i="16"/>
  <c r="Q970" i="16" a="1"/>
  <c r="Q970" i="16" s="1"/>
  <c r="Q971" i="16" a="1"/>
  <c r="Q971" i="16" s="1"/>
  <c r="Q972" i="16" a="1"/>
  <c r="Q972" i="16" s="1"/>
  <c r="Q973" i="16" a="1"/>
  <c r="Q973" i="16" s="1"/>
  <c r="Q974" i="16" a="1"/>
  <c r="Q974" i="16" s="1"/>
  <c r="Q975" i="16" a="1"/>
  <c r="Q975" i="16" s="1"/>
  <c r="Q976" i="16" a="1"/>
  <c r="Q976" i="16" s="1"/>
  <c r="Q977" i="16" a="1"/>
  <c r="Q977" i="16" s="1"/>
  <c r="Q978" i="16" a="1"/>
  <c r="Q978" i="16" s="1"/>
  <c r="Q979" i="16" a="1"/>
  <c r="Q979" i="16" s="1"/>
  <c r="Q980" i="16" a="1"/>
  <c r="Q980" i="16" s="1"/>
  <c r="Q981" i="16" a="1"/>
  <c r="Q981" i="16" s="1"/>
  <c r="Q982" i="16" a="1"/>
  <c r="Q982" i="16" s="1"/>
  <c r="Q983" i="16" a="1"/>
  <c r="Q983" i="16"/>
  <c r="Q984" i="16" a="1"/>
  <c r="Q984" i="16" s="1"/>
  <c r="Q985" i="16" a="1"/>
  <c r="Q985" i="16"/>
  <c r="Q986" i="16" a="1"/>
  <c r="Q986" i="16" s="1"/>
  <c r="Q987" i="16" a="1"/>
  <c r="Q987" i="16" s="1"/>
  <c r="Q988" i="16" a="1"/>
  <c r="Q988" i="16" s="1"/>
  <c r="Q989" i="16" a="1"/>
  <c r="Q989" i="16"/>
  <c r="Q990" i="16" a="1"/>
  <c r="Q990" i="16" s="1"/>
  <c r="Q991" i="16" a="1"/>
  <c r="Q991" i="16"/>
  <c r="Q992" i="16" a="1"/>
  <c r="Q992" i="16" s="1"/>
  <c r="Q993" i="16" a="1"/>
  <c r="Q993" i="16" s="1"/>
  <c r="Q994" i="16" a="1"/>
  <c r="Q994" i="16" s="1"/>
  <c r="Q995" i="16" a="1"/>
  <c r="Q995" i="16" s="1"/>
  <c r="Q996" i="16" a="1"/>
  <c r="Q996" i="16" s="1"/>
  <c r="Q997" i="16" a="1"/>
  <c r="Q997" i="16" s="1"/>
  <c r="Q998" i="16" a="1"/>
  <c r="Q998" i="16" s="1"/>
  <c r="Q999" i="16" a="1"/>
  <c r="Q999" i="16" s="1"/>
  <c r="Q1000" i="16" a="1"/>
  <c r="Q1000" i="16" s="1"/>
  <c r="Q1001" i="16" a="1"/>
  <c r="Q1001" i="16" s="1"/>
  <c r="Q1002" i="16" a="1"/>
  <c r="Q1002" i="16" s="1"/>
  <c r="Q1003" i="16" a="1"/>
  <c r="Q1003" i="16" s="1"/>
  <c r="Q1004" i="16" a="1"/>
  <c r="Q1004" i="16" s="1"/>
  <c r="Q1005" i="16" a="1"/>
  <c r="Q1005" i="16" s="1"/>
  <c r="Q1006" i="16" a="1"/>
  <c r="Q1006" i="16" s="1"/>
  <c r="Q1007" i="16" a="1"/>
  <c r="Q1007" i="16"/>
  <c r="Q1008" i="16" a="1"/>
  <c r="Q1008" i="16" s="1"/>
  <c r="Q1009" i="16" a="1"/>
  <c r="Q1009" i="16" s="1"/>
  <c r="Q1010" i="16" a="1"/>
  <c r="Q1010" i="16" s="1"/>
  <c r="Q1011" i="16" a="1"/>
  <c r="Q1011" i="16" s="1"/>
  <c r="Q1012" i="16" a="1"/>
  <c r="Q1012" i="16" s="1"/>
  <c r="Q1013" i="16" a="1"/>
  <c r="Q1013" i="16"/>
  <c r="Q1014" i="16" a="1"/>
  <c r="Q1014" i="16" s="1"/>
  <c r="Q1015" i="16" a="1"/>
  <c r="Q1015" i="16" s="1"/>
  <c r="Q1016" i="16" a="1"/>
  <c r="Q1016" i="16" s="1"/>
  <c r="Q1017" i="16" a="1"/>
  <c r="Q1017" i="16"/>
  <c r="Q1018" i="16" a="1"/>
  <c r="Q1018" i="16" s="1"/>
  <c r="Q1019" i="16" a="1"/>
  <c r="Q1019" i="16" s="1"/>
  <c r="Q1020" i="16" a="1"/>
  <c r="Q1020" i="16" s="1"/>
  <c r="Q1021" i="16" a="1"/>
  <c r="Q1021" i="16" s="1"/>
  <c r="Q1022" i="16" a="1"/>
  <c r="Q1022" i="16" s="1"/>
  <c r="Q1023" i="16" a="1"/>
  <c r="Q1023" i="16"/>
  <c r="Q1024" i="16" a="1"/>
  <c r="Q1024" i="16" s="1"/>
  <c r="Q1025" i="16" a="1"/>
  <c r="Q1025" i="16" s="1"/>
  <c r="Q1026" i="16" a="1"/>
  <c r="Q1026" i="16" s="1"/>
  <c r="Q1027" i="16" a="1"/>
  <c r="Q1027" i="16" s="1"/>
  <c r="Q1028" i="16" a="1"/>
  <c r="Q1028" i="16" s="1"/>
  <c r="Q1029" i="16" a="1"/>
  <c r="Q1029" i="16"/>
  <c r="Q1030" i="16" a="1"/>
  <c r="Q1030" i="16" s="1"/>
  <c r="Q1031" i="16" a="1"/>
  <c r="Q1031" i="16" s="1"/>
  <c r="Q1032" i="16" a="1"/>
  <c r="Q1032" i="16" s="1"/>
  <c r="Q1033" i="16" a="1"/>
  <c r="Q1033" i="16"/>
  <c r="Q1034" i="16" a="1"/>
  <c r="Q1034" i="16" s="1"/>
  <c r="Q1035" i="16" a="1"/>
  <c r="Q1035" i="16" s="1"/>
  <c r="Q1036" i="16" a="1"/>
  <c r="Q1036" i="16" s="1"/>
  <c r="Q1037" i="16" a="1"/>
  <c r="Q1037" i="16" s="1"/>
  <c r="Q1038" i="16" a="1"/>
  <c r="Q1038" i="16" s="1"/>
  <c r="Q1039" i="16" a="1"/>
  <c r="Q1039" i="16" s="1"/>
  <c r="Q1040" i="16" a="1"/>
  <c r="Q1040" i="16" s="1"/>
  <c r="Q1041" i="16" a="1"/>
  <c r="Q1041" i="16"/>
  <c r="Q1042" i="16" a="1"/>
  <c r="Q1042" i="16" s="1"/>
  <c r="Q1043" i="16" a="1"/>
  <c r="Q1043" i="16" s="1"/>
  <c r="Q1044" i="16" a="1"/>
  <c r="Q1044" i="16" s="1"/>
  <c r="Q1045" i="16" a="1"/>
  <c r="Q1045" i="16" s="1"/>
  <c r="Q1046" i="16" a="1"/>
  <c r="Q1046" i="16" s="1"/>
  <c r="Q1047" i="16" a="1"/>
  <c r="Q1047" i="16"/>
  <c r="Q1048" i="16" a="1"/>
  <c r="Q1048" i="16" s="1"/>
  <c r="Q1049" i="16" a="1"/>
  <c r="Q1049" i="16"/>
  <c r="Q1050" i="16" a="1"/>
  <c r="Q1050" i="16" s="1"/>
  <c r="Q1051" i="16" a="1"/>
  <c r="Q1051" i="16" s="1"/>
  <c r="Q1052" i="16" a="1"/>
  <c r="Q1052" i="16" s="1"/>
  <c r="Q1053" i="16" a="1"/>
  <c r="Q1053" i="16"/>
  <c r="Q1054" i="16" a="1"/>
  <c r="Q1054" i="16" s="1"/>
  <c r="Q1055" i="16" a="1"/>
  <c r="Q1055" i="16"/>
  <c r="Q1056" i="16" a="1"/>
  <c r="Q1056" i="16" s="1"/>
  <c r="Q1057" i="16" a="1"/>
  <c r="Q1057" i="16" s="1"/>
  <c r="Q1058" i="16" a="1"/>
  <c r="Q1058" i="16" s="1"/>
  <c r="Q1059" i="16" a="1"/>
  <c r="Q1059" i="16" s="1"/>
  <c r="Q1060" i="16" a="1"/>
  <c r="Q1060" i="16" s="1"/>
  <c r="Q1061" i="16" a="1"/>
  <c r="Q1061" i="16" s="1"/>
  <c r="Q1062" i="16" a="1"/>
  <c r="Q1062" i="16" s="1"/>
  <c r="Q1063" i="16" a="1"/>
  <c r="Q1063" i="16" s="1"/>
  <c r="Q1064" i="16" a="1"/>
  <c r="Q1064" i="16" s="1"/>
  <c r="Q1065" i="16" a="1"/>
  <c r="Q1065" i="16" s="1"/>
  <c r="Q1066" i="16" a="1"/>
  <c r="Q1066" i="16" s="1"/>
  <c r="Q1067" i="16" a="1"/>
  <c r="Q1067" i="16" s="1"/>
  <c r="Q1068" i="16" a="1"/>
  <c r="Q1068" i="16" s="1"/>
  <c r="Q1069" i="16" a="1"/>
  <c r="Q1069" i="16" s="1"/>
  <c r="Q1070" i="16" a="1"/>
  <c r="Q1070" i="16" s="1"/>
  <c r="Q1071" i="16" a="1"/>
  <c r="Q1071" i="16"/>
  <c r="Q1072" i="16" a="1"/>
  <c r="Q1072" i="16" s="1"/>
  <c r="Q1073" i="16" a="1"/>
  <c r="Q1073" i="16" s="1"/>
  <c r="Q1074" i="16" a="1"/>
  <c r="Q1074" i="16" s="1"/>
  <c r="Q1075" i="16" a="1"/>
  <c r="Q1075" i="16" s="1"/>
  <c r="Q1076" i="16" a="1"/>
  <c r="Q1076" i="16" s="1"/>
  <c r="Q1077" i="16" a="1"/>
  <c r="Q1077" i="16"/>
  <c r="Q1078" i="16" a="1"/>
  <c r="Q1078" i="16" s="1"/>
  <c r="Q1079" i="16" a="1"/>
  <c r="Q1079" i="16" s="1"/>
  <c r="Q1080" i="16" a="1"/>
  <c r="Q1080" i="16" s="1"/>
  <c r="Q1081" i="16" a="1"/>
  <c r="Q1081" i="16"/>
  <c r="Q1082" i="16" a="1"/>
  <c r="Q1082" i="16" s="1"/>
  <c r="Q1083" i="16" a="1"/>
  <c r="Q1083" i="16" s="1"/>
  <c r="Q1084" i="16" a="1"/>
  <c r="Q1084" i="16" s="1"/>
  <c r="Q1085" i="16" a="1"/>
  <c r="Q1085" i="16" s="1"/>
  <c r="Q1086" i="16" a="1"/>
  <c r="Q1086" i="16" s="1"/>
  <c r="Q1087" i="16" a="1"/>
  <c r="Q1087" i="16"/>
  <c r="Q1088" i="16" a="1"/>
  <c r="Q1088" i="16" s="1"/>
  <c r="Q1089" i="16" a="1"/>
  <c r="Q1089" i="16" s="1"/>
  <c r="Q1090" i="16" a="1"/>
  <c r="Q1090" i="16" s="1"/>
  <c r="Q1091" i="16" a="1"/>
  <c r="Q1091" i="16" s="1"/>
  <c r="Q1092" i="16" a="1"/>
  <c r="Q1092" i="16" s="1"/>
  <c r="Q1093" i="16" a="1"/>
  <c r="Q1093" i="16"/>
  <c r="Q1094" i="16" a="1"/>
  <c r="Q1094" i="16" s="1"/>
  <c r="Q1095" i="16" a="1"/>
  <c r="Q1095" i="16" s="1"/>
  <c r="Q1096" i="16" a="1"/>
  <c r="Q1096" i="16" s="1"/>
  <c r="Q1097" i="16" a="1"/>
  <c r="Q1097" i="16"/>
  <c r="Q1098" i="16" a="1"/>
  <c r="Q1098" i="16" s="1"/>
  <c r="Q1099" i="16" a="1"/>
  <c r="Q1099" i="16" s="1"/>
  <c r="Q1100" i="16" a="1"/>
  <c r="Q1100" i="16" s="1"/>
  <c r="Q1101" i="16" a="1"/>
  <c r="Q1101" i="16" s="1"/>
  <c r="Q1102" i="16" a="1"/>
  <c r="Q1102" i="16" s="1"/>
  <c r="Q1103" i="16" a="1"/>
  <c r="Q1103" i="16" s="1"/>
  <c r="Q1104" i="16" a="1"/>
  <c r="Q1104" i="16" s="1"/>
  <c r="Q1105" i="16" a="1"/>
  <c r="Q1105" i="16"/>
  <c r="Q1106" i="16" a="1"/>
  <c r="Q1106" i="16" s="1"/>
  <c r="Q1107" i="16" a="1"/>
  <c r="Q1107" i="16" s="1"/>
  <c r="Q1108" i="16" a="1"/>
  <c r="Q1108" i="16" s="1"/>
  <c r="Q1109" i="16" a="1"/>
  <c r="Q1109" i="16" s="1"/>
  <c r="Q1110" i="16" a="1"/>
  <c r="Q1110" i="16" s="1"/>
  <c r="Q1111" i="16" a="1"/>
  <c r="Q1111" i="16"/>
  <c r="Q1112" i="16" a="1"/>
  <c r="Q1112" i="16" s="1"/>
  <c r="Q1113" i="16" a="1"/>
  <c r="Q1113" i="16"/>
  <c r="Q1114" i="16" a="1"/>
  <c r="Q1114" i="16" s="1"/>
  <c r="Q1115" i="16" a="1"/>
  <c r="Q1115" i="16" s="1"/>
  <c r="Q1116" i="16" a="1"/>
  <c r="Q1116" i="16" s="1"/>
  <c r="Q1117" i="16" a="1"/>
  <c r="Q1117" i="16"/>
  <c r="Q1118" i="16" a="1"/>
  <c r="Q1118" i="16" s="1"/>
  <c r="Q1119" i="16" a="1"/>
  <c r="Q1119" i="16"/>
  <c r="Q1120" i="16" a="1"/>
  <c r="Q1120" i="16" s="1"/>
  <c r="Q1121" i="16" a="1"/>
  <c r="Q1121" i="16" s="1"/>
  <c r="Q1122" i="16" a="1"/>
  <c r="Q1122" i="16" s="1"/>
  <c r="Q1123" i="16" a="1"/>
  <c r="Q1123" i="16" s="1"/>
  <c r="Q1124" i="16" a="1"/>
  <c r="Q1124" i="16" s="1"/>
  <c r="Q1125" i="16" a="1"/>
  <c r="Q1125" i="16" s="1"/>
  <c r="Q1126" i="16" a="1"/>
  <c r="Q1126" i="16" s="1"/>
  <c r="Q1127" i="16" a="1"/>
  <c r="Q1127" i="16" s="1"/>
  <c r="Q1128" i="16" a="1"/>
  <c r="Q1128" i="16" s="1"/>
  <c r="Q1129" i="16" a="1"/>
  <c r="Q1129" i="16" s="1"/>
  <c r="Q1130" i="16" a="1"/>
  <c r="Q1130" i="16" s="1"/>
  <c r="Q1131" i="16" a="1"/>
  <c r="Q1131" i="16" s="1"/>
  <c r="Q1132" i="16" a="1"/>
  <c r="Q1132" i="16" s="1"/>
  <c r="Q1133" i="16" a="1"/>
  <c r="Q1133" i="16" s="1"/>
  <c r="Q1134" i="16" a="1"/>
  <c r="Q1134" i="16" s="1"/>
  <c r="Q1135" i="16" a="1"/>
  <c r="Q1135" i="16"/>
  <c r="Q1136" i="16" a="1"/>
  <c r="Q1136" i="16" s="1"/>
  <c r="Q1137" i="16" a="1"/>
  <c r="Q1137" i="16" s="1"/>
  <c r="Q1138" i="16" a="1"/>
  <c r="Q1138" i="16" s="1"/>
  <c r="Q1139" i="16" a="1"/>
  <c r="Q1139" i="16" s="1"/>
  <c r="Q1140" i="16" a="1"/>
  <c r="Q1140" i="16" s="1"/>
  <c r="Q1141" i="16" a="1"/>
  <c r="Q1141" i="16"/>
  <c r="Q1142" i="16" a="1"/>
  <c r="Q1142" i="16" s="1"/>
  <c r="Q1143" i="16" a="1"/>
  <c r="Q1143" i="16" s="1"/>
  <c r="Q1144" i="16" a="1"/>
  <c r="Q1144" i="16" s="1"/>
  <c r="Q1145" i="16" a="1"/>
  <c r="Q1145" i="16"/>
  <c r="Q1146" i="16" a="1"/>
  <c r="Q1146" i="16" s="1"/>
  <c r="Q1147" i="16" a="1"/>
  <c r="Q1147" i="16" s="1"/>
  <c r="Q1148" i="16" a="1"/>
  <c r="Q1148" i="16" s="1"/>
  <c r="Q1149" i="16" a="1"/>
  <c r="Q1149" i="16" s="1"/>
  <c r="Q1150" i="16" a="1"/>
  <c r="Q1150" i="16" s="1"/>
  <c r="Q1151" i="16" a="1"/>
  <c r="Q1151" i="16"/>
  <c r="Q1152" i="16" a="1"/>
  <c r="Q1152" i="16" s="1"/>
  <c r="Q1153" i="16" a="1"/>
  <c r="Q1153" i="16" s="1"/>
  <c r="Q1154" i="16" a="1"/>
  <c r="Q1154" i="16" s="1"/>
  <c r="Q1155" i="16" a="1"/>
  <c r="Q1155" i="16" s="1"/>
  <c r="Q1156" i="16" a="1"/>
  <c r="Q1156" i="16" s="1"/>
  <c r="Q1157" i="16" a="1"/>
  <c r="Q1157" i="16"/>
  <c r="Q1158" i="16" a="1"/>
  <c r="Q1158" i="16" s="1"/>
  <c r="Q1159" i="16" a="1"/>
  <c r="Q1159" i="16" s="1"/>
  <c r="Q1160" i="16" a="1"/>
  <c r="Q1160" i="16" s="1"/>
  <c r="Q1161" i="16" a="1"/>
  <c r="Q1161" i="16"/>
  <c r="Q1162" i="16" a="1"/>
  <c r="Q1162" i="16" s="1"/>
  <c r="Q1163" i="16" a="1"/>
  <c r="Q1163" i="16" s="1"/>
  <c r="Q1164" i="16" a="1"/>
  <c r="Q1164" i="16" s="1"/>
  <c r="Q1165" i="16" a="1"/>
  <c r="Q1165" i="16" s="1"/>
  <c r="Q1166" i="16" a="1"/>
  <c r="Q1166" i="16" s="1"/>
  <c r="Q1167" i="16" a="1"/>
  <c r="Q1167" i="16" s="1"/>
  <c r="Q1168" i="16" a="1"/>
  <c r="Q1168" i="16" s="1"/>
  <c r="Q1169" i="16" a="1"/>
  <c r="Q1169" i="16"/>
  <c r="Q1170" i="16" a="1"/>
  <c r="Q1170" i="16" s="1"/>
  <c r="Q1171" i="16" a="1"/>
  <c r="Q1171" i="16" s="1"/>
  <c r="Q1172" i="16" a="1"/>
  <c r="Q1172" i="16" s="1"/>
  <c r="Q1173" i="16" a="1"/>
  <c r="Q1173" i="16" s="1"/>
  <c r="Q1174" i="16" a="1"/>
  <c r="Q1174" i="16" s="1"/>
  <c r="Q1175" i="16" a="1"/>
  <c r="Q1175" i="16"/>
  <c r="Q1176" i="16" a="1"/>
  <c r="Q1176" i="16" s="1"/>
  <c r="Q1177" i="16" a="1"/>
  <c r="Q1177" i="16"/>
  <c r="Q1178" i="16" a="1"/>
  <c r="Q1178" i="16" s="1"/>
  <c r="Q1179" i="16" a="1"/>
  <c r="Q1179" i="16" s="1"/>
  <c r="Q1180" i="16" a="1"/>
  <c r="Q1180" i="16" s="1"/>
  <c r="Q1181" i="16" a="1"/>
  <c r="Q1181" i="16"/>
  <c r="Q1182" i="16" a="1"/>
  <c r="Q1182" i="16" s="1"/>
  <c r="Q1183" i="16" a="1"/>
  <c r="Q1183" i="16"/>
  <c r="Q1184" i="16" a="1"/>
  <c r="Q1184" i="16" s="1"/>
  <c r="Q1185" i="16" a="1"/>
  <c r="Q1185" i="16" s="1"/>
  <c r="Q1186" i="16" a="1"/>
  <c r="Q1186" i="16" s="1"/>
  <c r="Q1187" i="16" a="1"/>
  <c r="Q1187" i="16" s="1"/>
  <c r="Q1188" i="16" a="1"/>
  <c r="Q1188" i="16" s="1"/>
  <c r="Q1189" i="16" a="1"/>
  <c r="Q1189" i="16" s="1"/>
  <c r="Q1190" i="16" a="1"/>
  <c r="Q1190" i="16" s="1"/>
  <c r="Q1191" i="16" a="1"/>
  <c r="Q1191" i="16" s="1"/>
  <c r="Q1192" i="16" a="1"/>
  <c r="Q1192" i="16" s="1"/>
  <c r="Q1193" i="16" a="1"/>
  <c r="Q1193" i="16" s="1"/>
  <c r="Q1194" i="16" a="1"/>
  <c r="Q1194" i="16" s="1"/>
  <c r="Q1195" i="16" a="1"/>
  <c r="Q1195" i="16" s="1"/>
  <c r="Q1196" i="16" a="1"/>
  <c r="Q1196" i="16" s="1"/>
  <c r="Q1197" i="16" a="1"/>
  <c r="Q1197" i="16" s="1"/>
  <c r="Q1198" i="16" a="1"/>
  <c r="Q1198" i="16" s="1"/>
  <c r="Q1199" i="16" a="1"/>
  <c r="Q1199" i="16" s="1"/>
  <c r="Q1200" i="16" a="1"/>
  <c r="Q1200" i="16" s="1"/>
  <c r="Q1201" i="16" a="1"/>
  <c r="Q1201" i="16" s="1"/>
  <c r="Q1202" i="16" a="1"/>
  <c r="Q1202" i="16" s="1"/>
  <c r="Q1203" i="16" a="1"/>
  <c r="Q1203" i="16" s="1"/>
  <c r="Q1204" i="16" a="1"/>
  <c r="Q1204" i="16" s="1"/>
  <c r="Q1205" i="16" a="1"/>
  <c r="Q1205" i="16"/>
  <c r="Q1206" i="16" a="1"/>
  <c r="Q1206" i="16" s="1"/>
  <c r="Q1207" i="16" a="1"/>
  <c r="Q1207" i="16" s="1"/>
  <c r="Q1208" i="16" a="1"/>
  <c r="Q1208" i="16" s="1"/>
  <c r="Q1209" i="16" a="1"/>
  <c r="Q1209" i="16" s="1"/>
  <c r="Q1210" i="16" a="1"/>
  <c r="Q1210" i="16" s="1"/>
  <c r="Q1211" i="16" a="1"/>
  <c r="Q1211" i="16" s="1"/>
  <c r="Q1212" i="16" a="1"/>
  <c r="Q1212" i="16" s="1"/>
  <c r="Q1213" i="16" a="1"/>
  <c r="Q1213" i="16" s="1"/>
  <c r="Q1214" i="16" a="1"/>
  <c r="Q1214" i="16" s="1"/>
  <c r="Q1215" i="16" a="1"/>
  <c r="Q1215" i="16"/>
  <c r="Q1216" i="16" a="1"/>
  <c r="Q1216" i="16" s="1"/>
  <c r="Q1217" i="16" a="1"/>
  <c r="Q1217" i="16" s="1"/>
  <c r="Q1218" i="16" a="1"/>
  <c r="Q1218" i="16" s="1"/>
  <c r="Q1219" i="16" a="1"/>
  <c r="Q1219" i="16" s="1"/>
  <c r="Q1220" i="16" a="1"/>
  <c r="Q1220" i="16" s="1"/>
  <c r="Q1221" i="16" a="1"/>
  <c r="Q1221" i="16" s="1"/>
  <c r="Q1222" i="16" a="1"/>
  <c r="Q1222" i="16"/>
  <c r="Q1223" i="16" a="1"/>
  <c r="Q1223" i="16" s="1"/>
  <c r="Q1224" i="16" a="1"/>
  <c r="Q1224" i="16" s="1"/>
  <c r="Q1225" i="16" a="1"/>
  <c r="Q1225" i="16" s="1"/>
  <c r="Q1226" i="16" a="1"/>
  <c r="Q1226" i="16" s="1"/>
  <c r="Q1227" i="16" a="1"/>
  <c r="Q1227" i="16" s="1"/>
  <c r="Q1228" i="16" a="1"/>
  <c r="Q1228" i="16" s="1"/>
  <c r="Q1229" i="16" a="1"/>
  <c r="Q1229" i="16" s="1"/>
  <c r="Q1230" i="16" a="1"/>
  <c r="Q1230" i="16" s="1"/>
  <c r="Q1231" i="16" a="1"/>
  <c r="Q1231" i="16" s="1"/>
  <c r="Q1232" i="16" a="1"/>
  <c r="Q1232" i="16"/>
  <c r="Q1233" i="16" a="1"/>
  <c r="Q1233" i="16" s="1"/>
  <c r="Q1234" i="16" a="1"/>
  <c r="Q1234" i="16"/>
  <c r="Q1235" i="16" a="1"/>
  <c r="Q1235" i="16" s="1"/>
  <c r="Q1236" i="16" a="1"/>
  <c r="Q1236" i="16" s="1"/>
  <c r="Q1237" i="16" a="1"/>
  <c r="Q1237" i="16" s="1"/>
  <c r="Q1238" i="16" a="1"/>
  <c r="Q1238" i="16"/>
  <c r="Q1239" i="16" a="1"/>
  <c r="Q1239" i="16" s="1"/>
  <c r="Q1240" i="16" a="1"/>
  <c r="Q1240" i="16" s="1"/>
  <c r="Q1241" i="16" a="1"/>
  <c r="Q1241" i="16" s="1"/>
  <c r="Q1242" i="16" a="1"/>
  <c r="Q1242" i="16" s="1"/>
  <c r="Q1243" i="16" a="1"/>
  <c r="Q1243" i="16" s="1"/>
  <c r="Q1244" i="16" a="1"/>
  <c r="Q1244" i="16" s="1"/>
  <c r="Q1245" i="16" a="1"/>
  <c r="Q1245" i="16" s="1"/>
  <c r="Q1246" i="16" a="1"/>
  <c r="Q1246" i="16" s="1"/>
  <c r="Q1247" i="16" a="1"/>
  <c r="Q1247" i="16" s="1"/>
  <c r="Q1248" i="16" a="1"/>
  <c r="Q1248" i="16"/>
  <c r="Q1249" i="16" a="1"/>
  <c r="Q1249" i="16" s="1"/>
  <c r="Q1250" i="16" a="1"/>
  <c r="Q1250" i="16"/>
  <c r="Q1251" i="16" a="1"/>
  <c r="Q1251" i="16" s="1"/>
  <c r="Q1252" i="16" a="1"/>
  <c r="Q1252" i="16" s="1"/>
  <c r="Q1253" i="16" a="1"/>
  <c r="Q1253" i="16" s="1"/>
  <c r="Q1254" i="16" a="1"/>
  <c r="Q1254" i="16"/>
  <c r="Q1255" i="16" a="1"/>
  <c r="Q1255" i="16" s="1"/>
  <c r="Q1256" i="16" a="1"/>
  <c r="Q1256" i="16" s="1"/>
  <c r="Q1257" i="16" a="1"/>
  <c r="Q1257" i="16" s="1"/>
  <c r="Q1258" i="16" a="1"/>
  <c r="Q1258" i="16" s="1"/>
  <c r="Q1259" i="16" a="1"/>
  <c r="Q1259" i="16" s="1"/>
  <c r="Q1260" i="16" a="1"/>
  <c r="Q1260" i="16" s="1"/>
  <c r="Q1261" i="16" a="1"/>
  <c r="Q1261" i="16" s="1"/>
  <c r="Q1262" i="16" a="1"/>
  <c r="Q1262" i="16" s="1"/>
  <c r="Q1263" i="16" a="1"/>
  <c r="Q1263" i="16" s="1"/>
  <c r="Q1264" i="16" a="1"/>
  <c r="Q1264" i="16"/>
  <c r="Q1265" i="16" a="1"/>
  <c r="Q1265" i="16" s="1"/>
  <c r="Q1266" i="16" a="1"/>
  <c r="Q1266" i="16" s="1"/>
  <c r="Q1267" i="16" a="1"/>
  <c r="Q1267" i="16" s="1"/>
  <c r="Q1268" i="16" a="1"/>
  <c r="Q1268" i="16" s="1"/>
  <c r="Q1269" i="16" a="1"/>
  <c r="Q1269" i="16" s="1"/>
  <c r="Q1270" i="16" a="1"/>
  <c r="Q1270" i="16" s="1"/>
  <c r="Q1271" i="16" a="1"/>
  <c r="Q1271" i="16" s="1"/>
  <c r="Q1272" i="16" a="1"/>
  <c r="Q1272" i="16" s="1"/>
  <c r="Q1273" i="16" a="1"/>
  <c r="Q1273" i="16" s="1"/>
  <c r="Q1274" i="16" a="1"/>
  <c r="Q1274" i="16" s="1"/>
  <c r="Q1275" i="16" a="1"/>
  <c r="Q1275" i="16" s="1"/>
  <c r="Q1276" i="16" a="1"/>
  <c r="Q1276" i="16"/>
  <c r="Q1277" i="16" a="1"/>
  <c r="Q1277" i="16" s="1"/>
  <c r="Q1278" i="16" a="1"/>
  <c r="Q1278" i="16" s="1"/>
  <c r="Q1279" i="16" a="1"/>
  <c r="Q1279" i="16" s="1"/>
  <c r="Q1280" i="16" a="1"/>
  <c r="Q1280" i="16"/>
  <c r="Q1281" i="16" a="1"/>
  <c r="Q1281" i="16" s="1"/>
  <c r="Q1282" i="16" a="1"/>
  <c r="Q1282" i="16" s="1"/>
  <c r="Q1283" i="16" a="1"/>
  <c r="Q1283" i="16" s="1"/>
  <c r="Q1284" i="16" a="1"/>
  <c r="Q1284" i="16"/>
  <c r="Q1285" i="16" a="1"/>
  <c r="Q1285" i="16" s="1"/>
  <c r="Q1286" i="16" a="1"/>
  <c r="Q1286" i="16" s="1"/>
  <c r="Q1287" i="16" a="1"/>
  <c r="Q1287" i="16" s="1"/>
  <c r="Q1288" i="16" a="1"/>
  <c r="Q1288" i="16" s="1"/>
  <c r="Q1289" i="16" a="1"/>
  <c r="Q1289" i="16" s="1"/>
  <c r="Q1290" i="16" a="1"/>
  <c r="Q1290" i="16" s="1"/>
  <c r="Q1291" i="16" a="1"/>
  <c r="Q1291" i="16" s="1"/>
  <c r="Q1292" i="16" a="1"/>
  <c r="Q1292" i="16"/>
  <c r="Q1293" i="16" a="1"/>
  <c r="Q1293" i="16" s="1"/>
  <c r="Q1294" i="16" a="1"/>
  <c r="Q1294" i="16" s="1"/>
  <c r="Q1295" i="16" a="1"/>
  <c r="Q1295" i="16" s="1"/>
  <c r="Q1296" i="16" a="1"/>
  <c r="Q1296" i="16"/>
  <c r="Q1297" i="16" a="1"/>
  <c r="Q1297" i="16" s="1"/>
  <c r="Q1298" i="16" a="1"/>
  <c r="Q1298" i="16" s="1"/>
  <c r="Q1299" i="16" a="1"/>
  <c r="Q1299" i="16" s="1"/>
  <c r="Q1300" i="16" a="1"/>
  <c r="Q1300" i="16"/>
  <c r="Q1301" i="16" a="1"/>
  <c r="Q1301" i="16" s="1"/>
  <c r="Q1302" i="16" a="1"/>
  <c r="Q1302" i="16" s="1"/>
  <c r="Q1303" i="16" a="1"/>
  <c r="Q1303" i="16" s="1"/>
  <c r="Q1304" i="16" a="1"/>
  <c r="Q1304" i="16" s="1"/>
  <c r="Q1305" i="16" a="1"/>
  <c r="Q1305" i="16" s="1"/>
  <c r="Q1306" i="16" a="1"/>
  <c r="Q1306" i="16" s="1"/>
  <c r="Q1307" i="16" a="1"/>
  <c r="Q1307" i="16" s="1"/>
  <c r="Q1308" i="16" a="1"/>
  <c r="Q1308" i="16"/>
  <c r="Q1309" i="16" a="1"/>
  <c r="Q1309" i="16" s="1"/>
  <c r="Q1310" i="16" a="1"/>
  <c r="Q1310" i="16" s="1"/>
  <c r="Q1311" i="16" a="1"/>
  <c r="Q1311" i="16" s="1"/>
  <c r="Q1312" i="16" a="1"/>
  <c r="Q1312" i="16"/>
  <c r="Q1313" i="16" a="1"/>
  <c r="Q1313" i="16" s="1"/>
  <c r="Q1314" i="16" a="1"/>
  <c r="Q1314" i="16" s="1"/>
  <c r="Q1315" i="16" a="1"/>
  <c r="Q1315" i="16" s="1"/>
  <c r="Q1316" i="16" a="1"/>
  <c r="Q1316" i="16"/>
  <c r="Q1317" i="16" a="1"/>
  <c r="Q1317" i="16" s="1"/>
  <c r="Q1318" i="16" a="1"/>
  <c r="Q1318" i="16" s="1"/>
  <c r="Q1319" i="16" a="1"/>
  <c r="Q1319" i="16" s="1"/>
  <c r="Q1320" i="16" a="1"/>
  <c r="Q1320" i="16" s="1"/>
  <c r="Q1321" i="16" a="1"/>
  <c r="Q1321" i="16" s="1"/>
  <c r="Q1322" i="16" a="1"/>
  <c r="Q1322" i="16" s="1"/>
  <c r="Q1323" i="16" a="1"/>
  <c r="Q1323" i="16" s="1"/>
  <c r="Q1324" i="16" a="1"/>
  <c r="Q1324" i="16"/>
  <c r="Q1325" i="16" a="1"/>
  <c r="Q1325" i="16" s="1"/>
  <c r="Q1326" i="16" a="1"/>
  <c r="Q1326" i="16" s="1"/>
  <c r="Q1327" i="16" a="1"/>
  <c r="Q1327" i="16" s="1"/>
  <c r="Q1328" i="16" a="1"/>
  <c r="Q1328" i="16"/>
  <c r="Q1329" i="16" a="1"/>
  <c r="Q1329" i="16" s="1"/>
  <c r="Q1330" i="16" a="1"/>
  <c r="Q1330" i="16" s="1"/>
  <c r="Q1331" i="16" a="1"/>
  <c r="Q1331" i="16" s="1"/>
  <c r="Q1332" i="16" a="1"/>
  <c r="Q1332" i="16" s="1"/>
  <c r="Q1333" i="16" a="1"/>
  <c r="Q1333" i="16" s="1"/>
  <c r="Q1334" i="16" a="1"/>
  <c r="Q1334" i="16" s="1"/>
  <c r="Q1335" i="16" a="1"/>
  <c r="Q1335" i="16" s="1"/>
  <c r="Q1336" i="16" a="1"/>
  <c r="Q1336" i="16" s="1"/>
  <c r="Q1337" i="16" a="1"/>
  <c r="Q1337" i="16" s="1"/>
  <c r="Q1338" i="16" a="1"/>
  <c r="Q1338" i="16" s="1"/>
  <c r="Q1339" i="16" a="1"/>
  <c r="Q1339" i="16" s="1"/>
  <c r="Q1340" i="16" a="1"/>
  <c r="Q1340" i="16"/>
  <c r="Q1341" i="16" a="1"/>
  <c r="Q1341" i="16" s="1"/>
  <c r="Q1342" i="16" a="1"/>
  <c r="Q1342" i="16" s="1"/>
  <c r="Q1343" i="16" a="1"/>
  <c r="Q1343" i="16" s="1"/>
  <c r="Q1344" i="16" a="1"/>
  <c r="Q1344" i="16"/>
  <c r="Q1345" i="16" a="1"/>
  <c r="Q1345" i="16" s="1"/>
  <c r="Q1346" i="16" a="1"/>
  <c r="Q1346" i="16" s="1"/>
  <c r="Q1347" i="16" a="1"/>
  <c r="Q1347" i="16" s="1"/>
  <c r="Q1348" i="16" a="1"/>
  <c r="Q1348" i="16"/>
  <c r="Q1349" i="16" a="1"/>
  <c r="Q1349" i="16" s="1"/>
  <c r="Q1350" i="16" a="1"/>
  <c r="Q1350" i="16" s="1"/>
  <c r="Q1351" i="16" a="1"/>
  <c r="Q1351" i="16" s="1"/>
  <c r="Q1352" i="16" a="1"/>
  <c r="Q1352" i="16" s="1"/>
  <c r="Q1353" i="16" a="1"/>
  <c r="Q1353" i="16" s="1"/>
  <c r="Q1354" i="16" a="1"/>
  <c r="Q1354" i="16" s="1"/>
  <c r="Q1355" i="16" a="1"/>
  <c r="Q1355" i="16" s="1"/>
  <c r="Q1356" i="16" a="1"/>
  <c r="Q1356" i="16"/>
  <c r="Q1357" i="16" a="1"/>
  <c r="Q1357" i="16" s="1"/>
  <c r="Q1358" i="16" a="1"/>
  <c r="Q1358" i="16" s="1"/>
  <c r="Q1359" i="16" a="1"/>
  <c r="Q1359" i="16" s="1"/>
  <c r="Q1360" i="16" a="1"/>
  <c r="Q1360" i="16"/>
  <c r="Q1361" i="16" a="1"/>
  <c r="Q1361" i="16" s="1"/>
  <c r="Q1362" i="16" a="1"/>
  <c r="Q1362" i="16" s="1"/>
  <c r="Q1363" i="16" a="1"/>
  <c r="Q1363" i="16" s="1"/>
  <c r="Q1364" i="16" a="1"/>
  <c r="Q1364" i="16"/>
  <c r="Q1365" i="16" a="1"/>
  <c r="Q1365" i="16" s="1"/>
  <c r="Q1366" i="16" a="1"/>
  <c r="Q1366" i="16" s="1"/>
  <c r="Q1367" i="16" a="1"/>
  <c r="Q1367" i="16" s="1"/>
  <c r="Q1368" i="16" a="1"/>
  <c r="Q1368" i="16" s="1"/>
  <c r="Q1369" i="16" a="1"/>
  <c r="Q1369" i="16" s="1"/>
  <c r="Q1370" i="16" a="1"/>
  <c r="Q1370" i="16" s="1"/>
  <c r="Q1371" i="16" a="1"/>
  <c r="Q1371" i="16" s="1"/>
  <c r="Q1372" i="16" a="1"/>
  <c r="Q1372" i="16"/>
  <c r="Q1373" i="16" a="1"/>
  <c r="Q1373" i="16" s="1"/>
  <c r="Q1374" i="16" a="1"/>
  <c r="Q1374" i="16" s="1"/>
  <c r="Q1375" i="16" a="1"/>
  <c r="Q1375" i="16" s="1"/>
  <c r="Q1376" i="16" a="1"/>
  <c r="Q1376" i="16"/>
  <c r="Q1377" i="16" a="1"/>
  <c r="Q1377" i="16" s="1"/>
  <c r="Q1378" i="16" a="1"/>
  <c r="Q1378" i="16" s="1"/>
  <c r="Q1379" i="16" a="1"/>
  <c r="Q1379" i="16" s="1"/>
  <c r="Q1380" i="16" a="1"/>
  <c r="Q1380" i="16"/>
  <c r="Q1381" i="16" a="1"/>
  <c r="Q1381" i="16" s="1"/>
  <c r="Q1382" i="16" a="1"/>
  <c r="Q1382" i="16" s="1"/>
  <c r="Q1383" i="16" a="1"/>
  <c r="Q1383" i="16" s="1"/>
  <c r="Q1384" i="16" a="1"/>
  <c r="Q1384" i="16" s="1"/>
  <c r="Q1385" i="16" a="1"/>
  <c r="Q1385" i="16" s="1"/>
  <c r="Q1386" i="16" a="1"/>
  <c r="Q1386" i="16" s="1"/>
  <c r="Q1387" i="16" a="1"/>
  <c r="Q1387" i="16" s="1"/>
  <c r="Q1388" i="16" a="1"/>
  <c r="Q1388" i="16"/>
  <c r="Q1389" i="16" a="1"/>
  <c r="Q1389" i="16" s="1"/>
  <c r="Q1390" i="16" a="1"/>
  <c r="Q1390" i="16" s="1"/>
  <c r="Q1391" i="16" a="1"/>
  <c r="Q1391" i="16" s="1"/>
  <c r="Q1392" i="16" a="1"/>
  <c r="Q1392" i="16"/>
  <c r="Q1393" i="16" a="1"/>
  <c r="Q1393" i="16" s="1"/>
  <c r="Q1394" i="16" a="1"/>
  <c r="Q1394" i="16" s="1"/>
  <c r="Q1395" i="16" a="1"/>
  <c r="Q1395" i="16" s="1"/>
  <c r="Q1396" i="16" a="1"/>
  <c r="Q1396" i="16" s="1"/>
  <c r="Q1397" i="16" a="1"/>
  <c r="Q1397" i="16" s="1"/>
  <c r="Q1398" i="16" a="1"/>
  <c r="Q1398" i="16" s="1"/>
  <c r="Q1399" i="16" a="1"/>
  <c r="Q1399" i="16" s="1"/>
  <c r="Q1400" i="16" a="1"/>
  <c r="Q1400" i="16" s="1"/>
  <c r="Q1401" i="16" a="1"/>
  <c r="Q1401" i="16" s="1"/>
  <c r="Q1402" i="16" a="1"/>
  <c r="Q1402" i="16" s="1"/>
  <c r="Q1403" i="16" a="1"/>
  <c r="Q1403" i="16" s="1"/>
  <c r="Q1404" i="16" a="1"/>
  <c r="Q1404" i="16"/>
  <c r="Q1405" i="16" a="1"/>
  <c r="Q1405" i="16" s="1"/>
  <c r="Q1406" i="16" a="1"/>
  <c r="Q1406" i="16" s="1"/>
  <c r="Q1407" i="16" a="1"/>
  <c r="Q1407" i="16" s="1"/>
  <c r="Q1408" i="16" a="1"/>
  <c r="Q1408" i="16"/>
  <c r="Q1409" i="16" a="1"/>
  <c r="Q1409" i="16" s="1"/>
  <c r="Q1410" i="16" a="1"/>
  <c r="Q1410" i="16" s="1"/>
  <c r="Q1411" i="16" a="1"/>
  <c r="Q1411" i="16" s="1"/>
  <c r="Q1412" i="16" a="1"/>
  <c r="Q1412" i="16"/>
  <c r="Q1413" i="16" a="1"/>
  <c r="Q1413" i="16" s="1"/>
  <c r="Q1414" i="16" a="1"/>
  <c r="Q1414" i="16" s="1"/>
  <c r="Q1415" i="16" a="1"/>
  <c r="Q1415" i="16" s="1"/>
  <c r="Q1416" i="16" a="1"/>
  <c r="Q1416" i="16" s="1"/>
  <c r="Q1417" i="16" a="1"/>
  <c r="Q1417" i="16" s="1"/>
  <c r="Q1418" i="16" a="1"/>
  <c r="Q1418" i="16" s="1"/>
  <c r="Q1419" i="16" a="1"/>
  <c r="Q1419" i="16" s="1"/>
  <c r="Q1420" i="16" a="1"/>
  <c r="Q1420" i="16"/>
  <c r="Q1421" i="16" a="1"/>
  <c r="Q1421" i="16" s="1"/>
  <c r="Q1422" i="16" a="1"/>
  <c r="Q1422" i="16" s="1"/>
  <c r="Q1423" i="16" a="1"/>
  <c r="Q1423" i="16" s="1"/>
  <c r="Q1424" i="16" a="1"/>
  <c r="Q1424" i="16"/>
  <c r="Q1425" i="16" a="1"/>
  <c r="Q1425" i="16" s="1"/>
  <c r="Q1426" i="16" a="1"/>
  <c r="Q1426" i="16" s="1"/>
  <c r="Q1427" i="16" a="1"/>
  <c r="Q1427" i="16" s="1"/>
  <c r="Q1428" i="16" a="1"/>
  <c r="Q1428" i="16"/>
  <c r="Q1429" i="16" a="1"/>
  <c r="Q1429" i="16" s="1"/>
  <c r="Q1430" i="16" a="1"/>
  <c r="Q1430" i="16" s="1"/>
  <c r="Q1431" i="16" a="1"/>
  <c r="Q1431" i="16" s="1"/>
  <c r="Q1432" i="16" a="1"/>
  <c r="Q1432" i="16" s="1"/>
  <c r="Q1433" i="16" a="1"/>
  <c r="Q1433" i="16" s="1"/>
  <c r="Q1434" i="16" a="1"/>
  <c r="Q1434" i="16" s="1"/>
  <c r="Q1435" i="16" a="1"/>
  <c r="Q1435" i="16" s="1"/>
  <c r="Q1436" i="16" a="1"/>
  <c r="Q1436" i="16"/>
  <c r="Q1437" i="16" a="1"/>
  <c r="Q1437" i="16" s="1"/>
  <c r="Q1438" i="16" a="1"/>
  <c r="Q1438" i="16" s="1"/>
  <c r="Q1439" i="16" a="1"/>
  <c r="Q1439" i="16" s="1"/>
  <c r="Q1440" i="16" a="1"/>
  <c r="Q1440" i="16"/>
  <c r="Q1441" i="16" a="1"/>
  <c r="Q1441" i="16" s="1"/>
  <c r="Q1442" i="16" a="1"/>
  <c r="Q1442" i="16" s="1"/>
  <c r="Q1443" i="16" a="1"/>
  <c r="Q1443" i="16" s="1"/>
  <c r="Q1444" i="16" a="1"/>
  <c r="Q1444" i="16"/>
  <c r="Q1445" i="16" a="1"/>
  <c r="Q1445" i="16" s="1"/>
  <c r="Q1446" i="16" a="1"/>
  <c r="Q1446" i="16" s="1"/>
  <c r="Q1447" i="16" a="1"/>
  <c r="Q1447" i="16" s="1"/>
  <c r="Q1448" i="16" a="1"/>
  <c r="Q1448" i="16" s="1"/>
  <c r="Q1449" i="16" a="1"/>
  <c r="Q1449" i="16" s="1"/>
  <c r="Q1450" i="16" a="1"/>
  <c r="Q1450" i="16" s="1"/>
  <c r="Q1451" i="16" a="1"/>
  <c r="Q1451" i="16" s="1"/>
  <c r="Q1452" i="16" a="1"/>
  <c r="Q1452" i="16"/>
  <c r="Q1453" i="16" a="1"/>
  <c r="Q1453" i="16" s="1"/>
  <c r="Q1454" i="16" a="1"/>
  <c r="Q1454" i="16" s="1"/>
  <c r="Q1455" i="16" a="1"/>
  <c r="Q1455" i="16" s="1"/>
  <c r="Q1456" i="16" a="1"/>
  <c r="Q1456" i="16"/>
  <c r="Q1457" i="16" a="1"/>
  <c r="Q1457" i="16" s="1"/>
  <c r="Q1458" i="16" a="1"/>
  <c r="Q1458" i="16" s="1"/>
  <c r="Q1459" i="16" a="1"/>
  <c r="Q1459" i="16" s="1"/>
  <c r="Q1460" i="16" a="1"/>
  <c r="Q1460" i="16" s="1"/>
  <c r="Q1461" i="16" a="1"/>
  <c r="Q1461" i="16" s="1"/>
  <c r="Q1462" i="16" a="1"/>
  <c r="Q1462" i="16" s="1"/>
  <c r="Q1463" i="16" a="1"/>
  <c r="Q1463" i="16" s="1"/>
  <c r="Q1464" i="16" a="1"/>
  <c r="Q1464" i="16" s="1"/>
  <c r="Q1465" i="16" a="1"/>
  <c r="Q1465" i="16" s="1"/>
  <c r="Q1466" i="16" a="1"/>
  <c r="Q1466" i="16" s="1"/>
  <c r="Q1467" i="16" a="1"/>
  <c r="Q1467" i="16" s="1"/>
  <c r="Q1468" i="16" a="1"/>
  <c r="Q1468" i="16"/>
  <c r="Q1469" i="16" a="1"/>
  <c r="Q1469" i="16" s="1"/>
  <c r="Q1470" i="16" a="1"/>
  <c r="Q1470" i="16" s="1"/>
  <c r="Q1471" i="16" a="1"/>
  <c r="Q1471" i="16" s="1"/>
  <c r="Q1472" i="16" a="1"/>
  <c r="Q1472" i="16"/>
  <c r="Q1473" i="16" a="1"/>
  <c r="Q1473" i="16" s="1"/>
  <c r="Q1474" i="16" a="1"/>
  <c r="Q1474" i="16" s="1"/>
  <c r="Q1475" i="16" a="1"/>
  <c r="Q1475" i="16" s="1"/>
  <c r="Q1476" i="16" a="1"/>
  <c r="Q1476" i="16"/>
  <c r="Q1477" i="16" a="1"/>
  <c r="Q1477" i="16" s="1"/>
  <c r="Q1478" i="16" a="1"/>
  <c r="Q1478" i="16" s="1"/>
  <c r="Q1479" i="16" a="1"/>
  <c r="Q1479" i="16" s="1"/>
  <c r="Q1480" i="16" a="1"/>
  <c r="Q1480" i="16" s="1"/>
  <c r="Q1481" i="16" a="1"/>
  <c r="Q1481" i="16" s="1"/>
  <c r="Q1482" i="16" a="1"/>
  <c r="Q1482" i="16" s="1"/>
  <c r="Q1483" i="16" a="1"/>
  <c r="Q1483" i="16" s="1"/>
  <c r="Q1484" i="16" a="1"/>
  <c r="Q1484" i="16"/>
  <c r="Q1485" i="16" a="1"/>
  <c r="Q1485" i="16" s="1"/>
  <c r="Q1486" i="16" a="1"/>
  <c r="Q1486" i="16" s="1"/>
  <c r="Q1487" i="16" a="1"/>
  <c r="Q1487" i="16" s="1"/>
  <c r="Q1488" i="16" a="1"/>
  <c r="Q1488" i="16"/>
  <c r="Q1489" i="16" a="1"/>
  <c r="Q1489" i="16" s="1"/>
  <c r="Q1490" i="16" a="1"/>
  <c r="Q1490" i="16" s="1"/>
  <c r="Q1491" i="16" a="1"/>
  <c r="Q1491" i="16" s="1"/>
  <c r="Q1492" i="16" a="1"/>
  <c r="Q1492" i="16"/>
  <c r="Q1493" i="16" a="1"/>
  <c r="Q1493" i="16" s="1"/>
  <c r="Q1494" i="16" a="1"/>
  <c r="Q1494" i="16" s="1"/>
  <c r="Q1495" i="16" a="1"/>
  <c r="Q1495" i="16" s="1"/>
  <c r="Q1496" i="16" a="1"/>
  <c r="Q1496" i="16" s="1"/>
  <c r="Q1497" i="16" a="1"/>
  <c r="Q1497" i="16" s="1"/>
  <c r="Q1498" i="16" a="1"/>
  <c r="Q1498" i="16" s="1"/>
  <c r="Q1499" i="16" a="1"/>
  <c r="Q1499" i="16" s="1"/>
  <c r="Q1500" i="16" a="1"/>
  <c r="Q1500" i="16"/>
  <c r="Q1501" i="16" a="1"/>
  <c r="Q1501" i="16" s="1"/>
  <c r="Q1502" i="16" a="1"/>
  <c r="Q1502" i="16" s="1"/>
  <c r="Q1503" i="16" a="1"/>
  <c r="Q1503" i="16" s="1"/>
  <c r="Q1504" i="16" a="1"/>
  <c r="Q1504" i="16"/>
  <c r="Q1505" i="16" a="1"/>
  <c r="Q1505" i="16" s="1"/>
  <c r="Q1506" i="16" a="1"/>
  <c r="Q1506" i="16" s="1"/>
  <c r="Q1507" i="16" a="1"/>
  <c r="Q1507" i="16" s="1"/>
  <c r="Q1508" i="16" a="1"/>
  <c r="Q1508" i="16"/>
  <c r="Q1509" i="16" a="1"/>
  <c r="Q1509" i="16" s="1"/>
  <c r="Q1510" i="16" a="1"/>
  <c r="Q1510" i="16" s="1"/>
  <c r="Q1511" i="16" a="1"/>
  <c r="Q1511" i="16" s="1"/>
  <c r="Q1512" i="16" a="1"/>
  <c r="Q1512" i="16" s="1"/>
  <c r="Q1513" i="16" a="1"/>
  <c r="Q1513" i="16" s="1"/>
  <c r="Q1514" i="16" a="1"/>
  <c r="Q1514" i="16" s="1"/>
  <c r="Q1515" i="16" a="1"/>
  <c r="Q1515" i="16" s="1"/>
  <c r="Q1516" i="16" a="1"/>
  <c r="Q1516" i="16"/>
  <c r="Q1517" i="16" a="1"/>
  <c r="Q1517" i="16" s="1"/>
  <c r="Q1518" i="16" a="1"/>
  <c r="Q1518" i="16" s="1"/>
  <c r="Q1519" i="16" a="1"/>
  <c r="Q1519" i="16" s="1"/>
  <c r="Q1520" i="16" a="1"/>
  <c r="Q1520" i="16"/>
  <c r="Q1521" i="16" a="1"/>
  <c r="Q1521" i="16" s="1"/>
  <c r="Q1522" i="16" a="1"/>
  <c r="Q1522" i="16" s="1"/>
  <c r="Q1523" i="16" a="1"/>
  <c r="Q1523" i="16" s="1"/>
  <c r="Q1524" i="16" a="1"/>
  <c r="Q1524" i="16" s="1"/>
  <c r="Q1525" i="16" a="1"/>
  <c r="Q1525" i="16" s="1"/>
  <c r="Q1526" i="16" a="1"/>
  <c r="Q1526" i="16" s="1"/>
  <c r="Q1527" i="16" a="1"/>
  <c r="Q1527" i="16" s="1"/>
  <c r="Q1528" i="16" a="1"/>
  <c r="Q1528" i="16" s="1"/>
  <c r="Q1529" i="16" a="1"/>
  <c r="Q1529" i="16" s="1"/>
  <c r="Q1530" i="16" a="1"/>
  <c r="Q1530" i="16" s="1"/>
  <c r="Q1531" i="16" a="1"/>
  <c r="Q1531" i="16" s="1"/>
  <c r="Q1532" i="16" a="1"/>
  <c r="Q1532" i="16"/>
  <c r="Q1533" i="16" a="1"/>
  <c r="Q1533" i="16" s="1"/>
  <c r="Q1534" i="16" a="1"/>
  <c r="Q1534" i="16" s="1"/>
  <c r="Q1535" i="16" a="1"/>
  <c r="Q1535" i="16" s="1"/>
  <c r="Q1536" i="16" a="1"/>
  <c r="Q1536" i="16"/>
  <c r="Q1537" i="16" a="1"/>
  <c r="Q1537" i="16" s="1"/>
  <c r="Q1538" i="16" a="1"/>
  <c r="Q1538" i="16" s="1"/>
  <c r="Q1539" i="16" a="1"/>
  <c r="Q1539" i="16" s="1"/>
  <c r="Q1540" i="16" a="1"/>
  <c r="Q1540" i="16"/>
  <c r="Q1541" i="16" a="1"/>
  <c r="Q1541" i="16" s="1"/>
  <c r="Q1542" i="16" a="1"/>
  <c r="Q1542" i="16" s="1"/>
  <c r="Q1543" i="16" a="1"/>
  <c r="Q1543" i="16" s="1"/>
  <c r="Q1544" i="16" a="1"/>
  <c r="Q1544" i="16" s="1"/>
  <c r="Q1545" i="16" a="1"/>
  <c r="Q1545" i="16" s="1"/>
  <c r="Q1546" i="16" a="1"/>
  <c r="Q1546" i="16" s="1"/>
  <c r="Q1547" i="16" a="1"/>
  <c r="Q1547" i="16" s="1"/>
  <c r="Q1548" i="16" a="1"/>
  <c r="Q1548" i="16"/>
  <c r="Q1549" i="16" a="1"/>
  <c r="Q1549" i="16" s="1"/>
  <c r="Q1550" i="16" a="1"/>
  <c r="Q1550" i="16" s="1"/>
  <c r="Q1551" i="16" a="1"/>
  <c r="Q1551" i="16" s="1"/>
  <c r="Q1552" i="16" a="1"/>
  <c r="Q1552" i="16"/>
  <c r="Q1553" i="16" a="1"/>
  <c r="Q1553" i="16" s="1"/>
  <c r="Q1554" i="16" a="1"/>
  <c r="Q1554" i="16" s="1"/>
  <c r="Q1555" i="16" a="1"/>
  <c r="Q1555" i="16" s="1"/>
  <c r="Q1556" i="16" a="1"/>
  <c r="Q1556" i="16"/>
  <c r="Q1557" i="16" a="1"/>
  <c r="Q1557" i="16" s="1"/>
  <c r="Q1558" i="16" a="1"/>
  <c r="Q1558" i="16" s="1"/>
  <c r="Q1559" i="16" a="1"/>
  <c r="Q1559" i="16" s="1"/>
  <c r="Q1560" i="16" a="1"/>
  <c r="Q1560" i="16" s="1"/>
  <c r="Q1561" i="16" a="1"/>
  <c r="Q1561" i="16" s="1"/>
  <c r="Q1562" i="16" a="1"/>
  <c r="Q1562" i="16" s="1"/>
  <c r="Q1563" i="16" a="1"/>
  <c r="Q1563" i="16" s="1"/>
  <c r="Q1564" i="16" a="1"/>
  <c r="Q1564" i="16"/>
  <c r="Q1565" i="16" a="1"/>
  <c r="Q1565" i="16" s="1"/>
  <c r="Q1566" i="16" a="1"/>
  <c r="Q1566" i="16" s="1"/>
  <c r="Q1567" i="16" a="1"/>
  <c r="Q1567" i="16" s="1"/>
  <c r="Q1568" i="16" a="1"/>
  <c r="Q1568" i="16"/>
  <c r="Q1569" i="16" a="1"/>
  <c r="Q1569" i="16" s="1"/>
  <c r="Q1570" i="16" a="1"/>
  <c r="Q1570" i="16" s="1"/>
  <c r="Q1571" i="16" a="1"/>
  <c r="Q1571" i="16" s="1"/>
  <c r="Q1572" i="16" a="1"/>
  <c r="Q1572" i="16"/>
  <c r="Q1573" i="16" a="1"/>
  <c r="Q1573" i="16" s="1"/>
  <c r="Q1574" i="16" a="1"/>
  <c r="Q1574" i="16" s="1"/>
  <c r="Q1575" i="16" a="1"/>
  <c r="Q1575" i="16" s="1"/>
  <c r="Q1576" i="16" a="1"/>
  <c r="Q1576" i="16" s="1"/>
  <c r="Q1577" i="16" a="1"/>
  <c r="Q1577" i="16" s="1"/>
  <c r="Q1578" i="16" a="1"/>
  <c r="Q1578" i="16" s="1"/>
  <c r="Q1579" i="16" a="1"/>
  <c r="Q1579" i="16" s="1"/>
  <c r="Q1580" i="16" a="1"/>
  <c r="Q1580" i="16"/>
  <c r="Q1581" i="16" a="1"/>
  <c r="Q1581" i="16" s="1"/>
  <c r="Q1582" i="16" a="1"/>
  <c r="Q1582" i="16" s="1"/>
  <c r="Q1583" i="16" a="1"/>
  <c r="Q1583" i="16" s="1"/>
  <c r="Q1584" i="16" a="1"/>
  <c r="Q1584" i="16"/>
  <c r="Q1585" i="16" a="1"/>
  <c r="Q1585" i="16" s="1"/>
  <c r="Q1586" i="16" a="1"/>
  <c r="Q1586" i="16" s="1"/>
  <c r="Q1587" i="16" a="1"/>
  <c r="Q1587" i="16" s="1"/>
  <c r="Q1588" i="16" a="1"/>
  <c r="Q1588" i="16" s="1"/>
  <c r="Q1589" i="16" a="1"/>
  <c r="Q1589" i="16" s="1"/>
  <c r="Q1590" i="16" a="1"/>
  <c r="Q1590" i="16" s="1"/>
  <c r="Q1591" i="16" a="1"/>
  <c r="Q1591" i="16" s="1"/>
  <c r="Q1592" i="16" a="1"/>
  <c r="Q1592" i="16" s="1"/>
  <c r="Q1593" i="16" a="1"/>
  <c r="Q1593" i="16" s="1"/>
  <c r="Q1594" i="16" a="1"/>
  <c r="Q1594" i="16" s="1"/>
  <c r="Q1595" i="16" a="1"/>
  <c r="Q1595" i="16" s="1"/>
  <c r="Q1596" i="16" a="1"/>
  <c r="Q1596" i="16"/>
  <c r="Q1597" i="16" a="1"/>
  <c r="Q1597" i="16" s="1"/>
  <c r="Q1598" i="16" a="1"/>
  <c r="Q1598" i="16" s="1"/>
  <c r="Q1599" i="16" a="1"/>
  <c r="Q1599" i="16" s="1"/>
  <c r="Q1600" i="16" a="1"/>
  <c r="Q1600" i="16"/>
  <c r="Q1601" i="16" a="1"/>
  <c r="Q1601" i="16" s="1"/>
  <c r="Q1602" i="16" a="1"/>
  <c r="Q1602" i="16" s="1"/>
  <c r="Q1603" i="16" a="1"/>
  <c r="Q1603" i="16" s="1"/>
  <c r="Q1604" i="16" a="1"/>
  <c r="Q1604" i="16"/>
  <c r="Q1605" i="16" a="1"/>
  <c r="Q1605" i="16" s="1"/>
  <c r="Q1606" i="16" a="1"/>
  <c r="Q1606" i="16" s="1"/>
  <c r="Q1607" i="16" a="1"/>
  <c r="Q1607" i="16" s="1"/>
  <c r="Q1608" i="16" a="1"/>
  <c r="Q1608" i="16" s="1"/>
  <c r="Q1609" i="16" a="1"/>
  <c r="Q1609" i="16" s="1"/>
  <c r="Q1610" i="16" a="1"/>
  <c r="Q1610" i="16" s="1"/>
  <c r="Q1611" i="16" a="1"/>
  <c r="Q1611" i="16" s="1"/>
  <c r="Q1612" i="16" a="1"/>
  <c r="Q1612" i="16"/>
  <c r="Q1613" i="16" a="1"/>
  <c r="Q1613" i="16" s="1"/>
  <c r="Q1614" i="16" a="1"/>
  <c r="Q1614" i="16" s="1"/>
  <c r="Q1615" i="16" a="1"/>
  <c r="Q1615" i="16" s="1"/>
  <c r="Q1616" i="16" a="1"/>
  <c r="Q1616" i="16"/>
  <c r="Q1617" i="16" a="1"/>
  <c r="Q1617" i="16" s="1"/>
  <c r="Q1618" i="16" a="1"/>
  <c r="Q1618" i="16" s="1"/>
  <c r="Q1619" i="16" a="1"/>
  <c r="Q1619" i="16" s="1"/>
  <c r="Q1620" i="16" a="1"/>
  <c r="Q1620" i="16"/>
  <c r="Q1621" i="16" a="1"/>
  <c r="Q1621" i="16" s="1"/>
  <c r="Q1622" i="16" a="1"/>
  <c r="Q1622" i="16" s="1"/>
  <c r="Q1623" i="16" a="1"/>
  <c r="Q1623" i="16" s="1"/>
  <c r="Q1624" i="16" a="1"/>
  <c r="Q1624" i="16" s="1"/>
  <c r="Q1625" i="16" a="1"/>
  <c r="Q1625" i="16" s="1"/>
  <c r="Q1626" i="16" a="1"/>
  <c r="Q1626" i="16" s="1"/>
  <c r="Q1627" i="16" a="1"/>
  <c r="Q1627" i="16" s="1"/>
  <c r="Q1628" i="16" a="1"/>
  <c r="Q1628" i="16"/>
  <c r="Q1629" i="16" a="1"/>
  <c r="Q1629" i="16" s="1"/>
  <c r="Q1630" i="16" a="1"/>
  <c r="Q1630" i="16" s="1"/>
  <c r="Q1631" i="16" a="1"/>
  <c r="Q1631" i="16" s="1"/>
  <c r="Q1632" i="16" a="1"/>
  <c r="Q1632" i="16"/>
  <c r="Q1633" i="16" a="1"/>
  <c r="Q1633" i="16" s="1"/>
  <c r="Q1634" i="16" a="1"/>
  <c r="Q1634" i="16" s="1"/>
  <c r="Q1635" i="16" a="1"/>
  <c r="Q1635" i="16" s="1"/>
  <c r="Q1636" i="16" a="1"/>
  <c r="Q1636" i="16"/>
  <c r="Q1637" i="16" a="1"/>
  <c r="Q1637" i="16" s="1"/>
  <c r="Q1638" i="16" a="1"/>
  <c r="Q1638" i="16" s="1"/>
  <c r="Q1639" i="16" a="1"/>
  <c r="Q1639" i="16" s="1"/>
  <c r="Q1640" i="16" a="1"/>
  <c r="Q1640" i="16" s="1"/>
  <c r="Q1641" i="16" a="1"/>
  <c r="Q1641" i="16" s="1"/>
  <c r="Q1642" i="16" a="1"/>
  <c r="Q1642" i="16" s="1"/>
  <c r="Q1643" i="16" a="1"/>
  <c r="Q1643" i="16" s="1"/>
  <c r="Q1644" i="16" a="1"/>
  <c r="Q1644" i="16"/>
  <c r="Q1645" i="16" a="1"/>
  <c r="Q1645" i="16" s="1"/>
  <c r="Q1646" i="16" a="1"/>
  <c r="Q1646" i="16" s="1"/>
  <c r="Q1647" i="16" a="1"/>
  <c r="Q1647" i="16" s="1"/>
  <c r="Q1648" i="16" a="1"/>
  <c r="Q1648" i="16"/>
  <c r="Q1649" i="16" a="1"/>
  <c r="Q1649" i="16" s="1"/>
  <c r="Q1650" i="16" a="1"/>
  <c r="Q1650" i="16" s="1"/>
  <c r="Q1651" i="16" a="1"/>
  <c r="Q1651" i="16" s="1"/>
  <c r="Q1652" i="16" a="1"/>
  <c r="Q1652" i="16" s="1"/>
  <c r="Q1653" i="16" a="1"/>
  <c r="Q1653" i="16" s="1"/>
  <c r="Q1654" i="16" a="1"/>
  <c r="Q1654" i="16" s="1"/>
  <c r="Q1655" i="16" a="1"/>
  <c r="Q1655" i="16" s="1"/>
  <c r="Q1656" i="16" a="1"/>
  <c r="Q1656" i="16" s="1"/>
  <c r="Q1657" i="16" a="1"/>
  <c r="Q1657" i="16" s="1"/>
  <c r="Q1658" i="16" a="1"/>
  <c r="Q1658" i="16" s="1"/>
  <c r="Q1659" i="16" a="1"/>
  <c r="Q1659" i="16" s="1"/>
  <c r="Q1660" i="16" a="1"/>
  <c r="Q1660" i="16"/>
  <c r="Q1661" i="16" a="1"/>
  <c r="Q1661" i="16" s="1"/>
  <c r="Q1662" i="16" a="1"/>
  <c r="Q1662" i="16" s="1"/>
  <c r="Q1663" i="16" a="1"/>
  <c r="Q1663" i="16" s="1"/>
  <c r="Q1664" i="16" a="1"/>
  <c r="Q1664" i="16"/>
  <c r="Q1665" i="16" a="1"/>
  <c r="Q1665" i="16" s="1"/>
  <c r="Q1666" i="16" a="1"/>
  <c r="Q1666" i="16" s="1"/>
  <c r="Q1667" i="16" a="1"/>
  <c r="Q1667" i="16" s="1"/>
  <c r="Q1668" i="16" a="1"/>
  <c r="Q1668" i="16"/>
  <c r="Q1669" i="16" a="1"/>
  <c r="Q1669" i="16" s="1"/>
  <c r="Q1670" i="16" a="1"/>
  <c r="Q1670" i="16" s="1"/>
  <c r="Q1671" i="16" a="1"/>
  <c r="Q1671" i="16" s="1"/>
  <c r="Q1672" i="16" a="1"/>
  <c r="Q1672" i="16" s="1"/>
  <c r="Q1673" i="16" a="1"/>
  <c r="Q1673" i="16" s="1"/>
  <c r="Q1674" i="16" a="1"/>
  <c r="Q1674" i="16" s="1"/>
  <c r="Q1675" i="16" a="1"/>
  <c r="Q1675" i="16" s="1"/>
  <c r="Q1676" i="16" a="1"/>
  <c r="Q1676" i="16"/>
  <c r="Q1677" i="16" a="1"/>
  <c r="Q1677" i="16" s="1"/>
  <c r="Q1678" i="16" a="1"/>
  <c r="Q1678" i="16" s="1"/>
  <c r="Q1679" i="16" a="1"/>
  <c r="Q1679" i="16" s="1"/>
  <c r="Q1680" i="16" a="1"/>
  <c r="Q1680" i="16"/>
  <c r="Q1681" i="16" a="1"/>
  <c r="Q1681" i="16" s="1"/>
  <c r="Q1682" i="16" a="1"/>
  <c r="Q1682" i="16" s="1"/>
  <c r="Q1683" i="16" a="1"/>
  <c r="Q1683" i="16" s="1"/>
  <c r="Q1684" i="16" a="1"/>
  <c r="Q1684" i="16"/>
  <c r="Q1685" i="16" a="1"/>
  <c r="Q1685" i="16" s="1"/>
  <c r="Q1686" i="16" a="1"/>
  <c r="Q1686" i="16" s="1"/>
  <c r="Q1687" i="16" a="1"/>
  <c r="Q1687" i="16" s="1"/>
  <c r="Q1688" i="16" a="1"/>
  <c r="Q1688" i="16" s="1"/>
  <c r="Q1689" i="16" a="1"/>
  <c r="Q1689" i="16" s="1"/>
  <c r="Q1690" i="16" a="1"/>
  <c r="Q1690" i="16" s="1"/>
  <c r="Q1691" i="16" a="1"/>
  <c r="Q1691" i="16" s="1"/>
  <c r="Q1692" i="16" a="1"/>
  <c r="Q1692" i="16"/>
  <c r="Q1693" i="16" a="1"/>
  <c r="Q1693" i="16" s="1"/>
  <c r="Q1694" i="16" a="1"/>
  <c r="Q1694" i="16" s="1"/>
  <c r="Q1695" i="16" a="1"/>
  <c r="Q1695" i="16" s="1"/>
  <c r="Q1696" i="16" a="1"/>
  <c r="Q1696" i="16"/>
  <c r="Q1697" i="16" a="1"/>
  <c r="Q1697" i="16" s="1"/>
  <c r="Q1698" i="16" a="1"/>
  <c r="Q1698" i="16" s="1"/>
  <c r="Q1699" i="16" a="1"/>
  <c r="Q1699" i="16" s="1"/>
  <c r="Q1700" i="16" a="1"/>
  <c r="Q1700" i="16"/>
  <c r="Q1701" i="16" a="1"/>
  <c r="Q1701" i="16" s="1"/>
  <c r="Q1702" i="16" a="1"/>
  <c r="Q1702" i="16" s="1"/>
  <c r="Q1703" i="16" a="1"/>
  <c r="Q1703" i="16" s="1"/>
  <c r="Q1704" i="16" a="1"/>
  <c r="Q1704" i="16" s="1"/>
  <c r="Q1705" i="16" a="1"/>
  <c r="Q1705" i="16" s="1"/>
  <c r="Q1706" i="16" a="1"/>
  <c r="Q1706" i="16" s="1"/>
  <c r="Q1707" i="16" a="1"/>
  <c r="Q1707" i="16" s="1"/>
  <c r="Q1708" i="16" a="1"/>
  <c r="Q1708" i="16"/>
  <c r="Q1709" i="16" a="1"/>
  <c r="Q1709" i="16" s="1"/>
  <c r="Q1710" i="16" a="1"/>
  <c r="Q1710" i="16" s="1"/>
  <c r="Q1711" i="16" a="1"/>
  <c r="Q1711" i="16" s="1"/>
  <c r="Q1712" i="16" a="1"/>
  <c r="Q1712" i="16"/>
  <c r="Q1713" i="16" a="1"/>
  <c r="Q1713" i="16" s="1"/>
  <c r="Q1714" i="16" a="1"/>
  <c r="Q1714" i="16" s="1"/>
  <c r="Q1715" i="16" a="1"/>
  <c r="Q1715" i="16" s="1"/>
  <c r="Q1716" i="16" a="1"/>
  <c r="Q1716" i="16" s="1"/>
  <c r="Q1717" i="16" a="1"/>
  <c r="Q1717" i="16" s="1"/>
  <c r="Q1718" i="16" a="1"/>
  <c r="Q1718" i="16" s="1"/>
  <c r="Q1719" i="16" a="1"/>
  <c r="Q1719" i="16" s="1"/>
  <c r="Q1720" i="16" a="1"/>
  <c r="Q1720" i="16" s="1"/>
  <c r="Q1721" i="16" a="1"/>
  <c r="Q1721" i="16" s="1"/>
  <c r="Q1722" i="16" a="1"/>
  <c r="Q1722" i="16" s="1"/>
  <c r="Q1723" i="16" a="1"/>
  <c r="Q1723" i="16" s="1"/>
  <c r="Q1724" i="16" a="1"/>
  <c r="Q1724" i="16"/>
  <c r="Q1725" i="16" a="1"/>
  <c r="Q1725" i="16" s="1"/>
  <c r="Q1726" i="16" a="1"/>
  <c r="Q1726" i="16" s="1"/>
  <c r="Q1727" i="16" a="1"/>
  <c r="Q1727" i="16" s="1"/>
  <c r="Q1728" i="16" a="1"/>
  <c r="Q1728" i="16"/>
  <c r="Q1729" i="16" a="1"/>
  <c r="Q1729" i="16" s="1"/>
  <c r="Q1730" i="16" a="1"/>
  <c r="Q1730" i="16" s="1"/>
  <c r="Q1731" i="16" a="1"/>
  <c r="Q1731" i="16" s="1"/>
  <c r="Q1732" i="16" a="1"/>
  <c r="Q1732" i="16"/>
  <c r="Q1733" i="16" a="1"/>
  <c r="Q1733" i="16" s="1"/>
  <c r="Q1734" i="16" a="1"/>
  <c r="Q1734" i="16" s="1"/>
  <c r="Q1735" i="16" a="1"/>
  <c r="Q1735" i="16" s="1"/>
  <c r="Q1736" i="16" a="1"/>
  <c r="Q1736" i="16" s="1"/>
  <c r="Q1737" i="16" a="1"/>
  <c r="Q1737" i="16" s="1"/>
  <c r="Q1738" i="16" a="1"/>
  <c r="Q1738" i="16" s="1"/>
  <c r="Q1739" i="16" a="1"/>
  <c r="Q1739" i="16" s="1"/>
  <c r="Q1740" i="16" a="1"/>
  <c r="Q1740" i="16"/>
  <c r="Q1741" i="16" a="1"/>
  <c r="Q1741" i="16" s="1"/>
  <c r="Q1742" i="16" a="1"/>
  <c r="Q1742" i="16" s="1"/>
  <c r="Q1743" i="16" a="1"/>
  <c r="Q1743" i="16" s="1"/>
  <c r="Q1744" i="16" a="1"/>
  <c r="Q1744" i="16"/>
  <c r="Q1745" i="16" a="1"/>
  <c r="Q1745" i="16" s="1"/>
  <c r="Q1746" i="16" a="1"/>
  <c r="Q1746" i="16" s="1"/>
  <c r="Q1747" i="16" a="1"/>
  <c r="Q1747" i="16" s="1"/>
  <c r="Q1748" i="16" a="1"/>
  <c r="Q1748" i="16"/>
  <c r="Q1749" i="16" a="1"/>
  <c r="Q1749" i="16" s="1"/>
  <c r="Q1750" i="16" a="1"/>
  <c r="Q1750" i="16" s="1"/>
  <c r="Q1751" i="16" a="1"/>
  <c r="Q1751" i="16" s="1"/>
  <c r="Q1752" i="16" a="1"/>
  <c r="Q1752" i="16" s="1"/>
  <c r="Q1753" i="16" a="1"/>
  <c r="Q1753" i="16" s="1"/>
  <c r="Q1754" i="16" a="1"/>
  <c r="Q1754" i="16" s="1"/>
  <c r="Q1755" i="16" a="1"/>
  <c r="Q1755" i="16" s="1"/>
  <c r="Q1756" i="16" a="1"/>
  <c r="Q1756" i="16"/>
  <c r="Q1757" i="16" a="1"/>
  <c r="Q1757" i="16" s="1"/>
  <c r="Q1758" i="16" a="1"/>
  <c r="Q1758" i="16" s="1"/>
  <c r="Q1759" i="16" a="1"/>
  <c r="Q1759" i="16" s="1"/>
  <c r="Q1760" i="16" a="1"/>
  <c r="Q1760" i="16" s="1"/>
  <c r="Q1761" i="16" a="1"/>
  <c r="Q1761" i="16" s="1"/>
  <c r="Q1762" i="16" a="1"/>
  <c r="Q1762" i="16" s="1"/>
  <c r="Q1763" i="16" a="1"/>
  <c r="Q1763" i="16" s="1"/>
  <c r="Q1764" i="16" a="1"/>
  <c r="Q1764" i="16"/>
  <c r="Q1765" i="16" a="1"/>
  <c r="Q1765" i="16" s="1"/>
  <c r="Q1766" i="16" a="1"/>
  <c r="Q1766" i="16" s="1"/>
  <c r="Q1767" i="16" a="1"/>
  <c r="Q1767" i="16" s="1"/>
  <c r="Q1768" i="16" a="1"/>
  <c r="Q1768" i="16" s="1"/>
  <c r="Q1769" i="16" a="1"/>
  <c r="Q1769" i="16" s="1"/>
  <c r="Q1770" i="16" a="1"/>
  <c r="Q1770" i="16" s="1"/>
  <c r="Q1771" i="16" a="1"/>
  <c r="Q1771" i="16" s="1"/>
  <c r="Q1772" i="16" a="1"/>
  <c r="Q1772" i="16"/>
  <c r="Q1773" i="16" a="1"/>
  <c r="Q1773" i="16" s="1"/>
  <c r="Q1774" i="16" a="1"/>
  <c r="Q1774" i="16" s="1"/>
  <c r="Q1775" i="16" a="1"/>
  <c r="Q1775" i="16" s="1"/>
  <c r="Q1776" i="16" a="1"/>
  <c r="Q1776" i="16"/>
  <c r="Q1777" i="16" a="1"/>
  <c r="Q1777" i="16" s="1"/>
  <c r="Q1778" i="16" a="1"/>
  <c r="Q1778" i="16" s="1"/>
  <c r="Q1779" i="16" a="1"/>
  <c r="Q1779" i="16" s="1"/>
  <c r="Q1780" i="16" a="1"/>
  <c r="Q1780" i="16" s="1"/>
  <c r="Q1781" i="16" a="1"/>
  <c r="Q1781" i="16" s="1"/>
  <c r="Q1782" i="16" a="1"/>
  <c r="Q1782" i="16" s="1"/>
  <c r="Q1783" i="16" a="1"/>
  <c r="Q1783" i="16" s="1"/>
  <c r="Q1784" i="16" a="1"/>
  <c r="Q1784" i="16" s="1"/>
  <c r="Q1785" i="16" a="1"/>
  <c r="Q1785" i="16" s="1"/>
  <c r="Q1786" i="16" a="1"/>
  <c r="Q1786" i="16" s="1"/>
  <c r="Q1787" i="16" a="1"/>
  <c r="Q1787" i="16" s="1"/>
  <c r="Q1788" i="16" a="1"/>
  <c r="Q1788" i="16"/>
  <c r="Q1789" i="16" a="1"/>
  <c r="Q1789" i="16" s="1"/>
  <c r="Q1790" i="16" a="1"/>
  <c r="Q1790" i="16" s="1"/>
  <c r="Q1791" i="16" a="1"/>
  <c r="Q1791" i="16" s="1"/>
  <c r="Q1792" i="16" a="1"/>
  <c r="Q1792" i="16"/>
  <c r="Q1793" i="16" a="1"/>
  <c r="Q1793" i="16" s="1"/>
  <c r="Q1794" i="16" a="1"/>
  <c r="Q1794" i="16" s="1"/>
  <c r="Q1795" i="16" a="1"/>
  <c r="Q1795" i="16" s="1"/>
  <c r="Q1796" i="16" a="1"/>
  <c r="Q1796" i="16"/>
  <c r="Q1797" i="16" a="1"/>
  <c r="Q1797" i="16" s="1"/>
  <c r="Q1798" i="16" a="1"/>
  <c r="Q1798" i="16" s="1"/>
  <c r="Q1799" i="16" a="1"/>
  <c r="Q1799" i="16" s="1"/>
  <c r="Q1800" i="16" a="1"/>
  <c r="Q1800" i="16" s="1"/>
  <c r="Q1801" i="16" a="1"/>
  <c r="Q1801" i="16" s="1"/>
  <c r="Q1802" i="16" a="1"/>
  <c r="Q1802" i="16" s="1"/>
  <c r="Q1803" i="16" a="1"/>
  <c r="Q1803" i="16" s="1"/>
  <c r="Q1804" i="16" a="1"/>
  <c r="Q1804" i="16"/>
  <c r="Q1805" i="16" a="1"/>
  <c r="Q1805" i="16" s="1"/>
  <c r="Q1806" i="16" a="1"/>
  <c r="Q1806" i="16" s="1"/>
  <c r="Q1807" i="16" a="1"/>
  <c r="Q1807" i="16" s="1"/>
  <c r="Q1808" i="16" a="1"/>
  <c r="Q1808" i="16"/>
  <c r="Q1809" i="16" a="1"/>
  <c r="Q1809" i="16" s="1"/>
  <c r="Q1810" i="16" a="1"/>
  <c r="Q1810" i="16" s="1"/>
  <c r="Q1811" i="16" a="1"/>
  <c r="Q1811" i="16" s="1"/>
  <c r="Q1812" i="16" a="1"/>
  <c r="Q1812" i="16"/>
  <c r="Q1813" i="16" a="1"/>
  <c r="Q1813" i="16" s="1"/>
  <c r="Q1814" i="16" a="1"/>
  <c r="Q1814" i="16" s="1"/>
  <c r="Q1815" i="16" a="1"/>
  <c r="Q1815" i="16" s="1"/>
  <c r="Q1816" i="16" a="1"/>
  <c r="Q1816" i="16" s="1"/>
  <c r="Q1817" i="16" a="1"/>
  <c r="Q1817" i="16" s="1"/>
  <c r="Q1818" i="16" a="1"/>
  <c r="Q1818" i="16" s="1"/>
  <c r="Q1819" i="16" a="1"/>
  <c r="Q1819" i="16" s="1"/>
  <c r="Q1820" i="16" a="1"/>
  <c r="Q1820" i="16"/>
  <c r="Q1821" i="16" a="1"/>
  <c r="Q1821" i="16" s="1"/>
  <c r="Q1822" i="16" a="1"/>
  <c r="Q1822" i="16" s="1"/>
  <c r="Q1823" i="16" a="1"/>
  <c r="Q1823" i="16" s="1"/>
  <c r="Q1824" i="16" a="1"/>
  <c r="Q1824" i="16" s="1"/>
  <c r="Q1825" i="16" a="1"/>
  <c r="Q1825" i="16" s="1"/>
  <c r="Q1826" i="16" a="1"/>
  <c r="Q1826" i="16" s="1"/>
  <c r="Q1827" i="16" a="1"/>
  <c r="Q1827" i="16" s="1"/>
  <c r="Q1828" i="16" a="1"/>
  <c r="Q1828" i="16"/>
  <c r="Q1829" i="16" a="1"/>
  <c r="Q1829" i="16" s="1"/>
  <c r="Q1830" i="16" a="1"/>
  <c r="Q1830" i="16" s="1"/>
  <c r="Q1831" i="16" a="1"/>
  <c r="Q1831" i="16" s="1"/>
  <c r="Q1832" i="16" a="1"/>
  <c r="Q1832" i="16" s="1"/>
  <c r="Q1833" i="16" a="1"/>
  <c r="Q1833" i="16" s="1"/>
  <c r="Q1834" i="16" a="1"/>
  <c r="Q1834" i="16" s="1"/>
  <c r="Q1835" i="16" a="1"/>
  <c r="Q1835" i="16" s="1"/>
  <c r="Q1836" i="16" a="1"/>
  <c r="Q1836" i="16"/>
  <c r="Q1837" i="16" a="1"/>
  <c r="Q1837" i="16" s="1"/>
  <c r="Q1838" i="16" a="1"/>
  <c r="Q1838" i="16" s="1"/>
  <c r="Q1839" i="16" a="1"/>
  <c r="Q1839" i="16" s="1"/>
  <c r="Q1840" i="16" a="1"/>
  <c r="Q1840" i="16"/>
  <c r="Q1841" i="16" a="1"/>
  <c r="Q1841" i="16" s="1"/>
  <c r="Q1842" i="16" a="1"/>
  <c r="Q1842" i="16" s="1"/>
  <c r="Q1843" i="16" a="1"/>
  <c r="Q1843" i="16" s="1"/>
  <c r="Q1844" i="16" a="1"/>
  <c r="Q1844" i="16" s="1"/>
  <c r="Q1845" i="16" a="1"/>
  <c r="Q1845" i="16" s="1"/>
  <c r="Q1846" i="16" a="1"/>
  <c r="Q1846" i="16" s="1"/>
  <c r="Q1847" i="16" a="1"/>
  <c r="Q1847" i="16" s="1"/>
  <c r="Q1848" i="16" a="1"/>
  <c r="Q1848" i="16" s="1"/>
  <c r="Q1849" i="16" a="1"/>
  <c r="Q1849" i="16" s="1"/>
  <c r="Q1850" i="16" a="1"/>
  <c r="Q1850" i="16" s="1"/>
  <c r="Q1851" i="16" a="1"/>
  <c r="Q1851" i="16" s="1"/>
  <c r="Q1852" i="16" a="1"/>
  <c r="Q1852" i="16"/>
  <c r="Q1853" i="16" a="1"/>
  <c r="Q1853" i="16" s="1"/>
  <c r="Q1854" i="16" a="1"/>
  <c r="Q1854" i="16" s="1"/>
  <c r="Q1855" i="16" a="1"/>
  <c r="Q1855" i="16" s="1"/>
  <c r="Q1856" i="16" a="1"/>
  <c r="Q1856" i="16"/>
  <c r="Q1857" i="16" a="1"/>
  <c r="Q1857" i="16" s="1"/>
  <c r="Q1858" i="16" a="1"/>
  <c r="Q1858" i="16" s="1"/>
  <c r="Q1859" i="16" a="1"/>
  <c r="Q1859" i="16" s="1"/>
  <c r="Q1860" i="16" a="1"/>
  <c r="Q1860" i="16"/>
  <c r="Q1861" i="16" a="1"/>
  <c r="Q1861" i="16" s="1"/>
  <c r="Q1862" i="16" a="1"/>
  <c r="Q1862" i="16" s="1"/>
  <c r="Q1863" i="16" a="1"/>
  <c r="Q1863" i="16" s="1"/>
  <c r="Q1864" i="16" a="1"/>
  <c r="Q1864" i="16" s="1"/>
  <c r="Q1865" i="16" a="1"/>
  <c r="Q1865" i="16" s="1"/>
  <c r="Q1866" i="16" a="1"/>
  <c r="Q1866" i="16" s="1"/>
  <c r="Q1867" i="16" a="1"/>
  <c r="Q1867" i="16" s="1"/>
  <c r="Q1868" i="16" a="1"/>
  <c r="Q1868" i="16"/>
  <c r="Q1869" i="16" a="1"/>
  <c r="Q1869" i="16" s="1"/>
  <c r="Q1870" i="16" a="1"/>
  <c r="Q1870" i="16" s="1"/>
  <c r="Q1871" i="16" a="1"/>
  <c r="Q1871" i="16" s="1"/>
  <c r="Q1872" i="16" a="1"/>
  <c r="Q1872" i="16"/>
  <c r="Q1873" i="16" a="1"/>
  <c r="Q1873" i="16" s="1"/>
  <c r="Q1874" i="16" a="1"/>
  <c r="Q1874" i="16" s="1"/>
  <c r="Q1875" i="16" a="1"/>
  <c r="Q1875" i="16" s="1"/>
  <c r="Q1876" i="16" a="1"/>
  <c r="Q1876" i="16"/>
  <c r="Q1877" i="16" a="1"/>
  <c r="Q1877" i="16" s="1"/>
  <c r="Q1878" i="16" a="1"/>
  <c r="Q1878" i="16" s="1"/>
  <c r="Q1879" i="16" a="1"/>
  <c r="Q1879" i="16" s="1"/>
  <c r="Q1880" i="16" a="1"/>
  <c r="Q1880" i="16" s="1"/>
  <c r="Q1881" i="16" a="1"/>
  <c r="Q1881" i="16" s="1"/>
  <c r="Q1882" i="16" a="1"/>
  <c r="Q1882" i="16" s="1"/>
  <c r="Q1883" i="16" a="1"/>
  <c r="Q1883" i="16" s="1"/>
  <c r="Q1884" i="16" a="1"/>
  <c r="Q1884" i="16"/>
  <c r="Q1885" i="16" a="1"/>
  <c r="Q1885" i="16" s="1"/>
  <c r="Q1886" i="16" a="1"/>
  <c r="Q1886" i="16" s="1"/>
  <c r="Q1887" i="16" a="1"/>
  <c r="Q1887" i="16" s="1"/>
  <c r="Q1888" i="16" a="1"/>
  <c r="Q1888" i="16" s="1"/>
  <c r="Q1889" i="16" a="1"/>
  <c r="Q1889" i="16" s="1"/>
  <c r="Q1890" i="16" a="1"/>
  <c r="Q1890" i="16" s="1"/>
  <c r="Q1891" i="16" a="1"/>
  <c r="Q1891" i="16" s="1"/>
  <c r="Q1892" i="16" a="1"/>
  <c r="Q1892" i="16"/>
  <c r="Q1893" i="16" a="1"/>
  <c r="Q1893" i="16" s="1"/>
  <c r="Q1894" i="16" a="1"/>
  <c r="Q1894" i="16" s="1"/>
  <c r="Q1895" i="16" a="1"/>
  <c r="Q1895" i="16" s="1"/>
  <c r="Q1896" i="16" a="1"/>
  <c r="Q1896" i="16" s="1"/>
  <c r="Q1897" i="16" a="1"/>
  <c r="Q1897" i="16" s="1"/>
  <c r="Q1898" i="16" a="1"/>
  <c r="Q1898" i="16" s="1"/>
  <c r="Q1899" i="16" a="1"/>
  <c r="Q1899" i="16" s="1"/>
  <c r="Q1900" i="16" a="1"/>
  <c r="Q1900" i="16"/>
  <c r="Q1901" i="16" a="1"/>
  <c r="Q1901" i="16" s="1"/>
  <c r="Q1902" i="16" a="1"/>
  <c r="Q1902" i="16" s="1"/>
  <c r="Q1903" i="16" a="1"/>
  <c r="Q1903" i="16" s="1"/>
  <c r="Q1904" i="16" a="1"/>
  <c r="Q1904" i="16"/>
  <c r="Q1905" i="16" a="1"/>
  <c r="Q1905" i="16" s="1"/>
  <c r="Q1906" i="16" a="1"/>
  <c r="Q1906" i="16" s="1"/>
  <c r="Q1907" i="16" a="1"/>
  <c r="Q1907" i="16" s="1"/>
  <c r="Q1908" i="16" a="1"/>
  <c r="Q1908" i="16" s="1"/>
  <c r="Q1909" i="16" a="1"/>
  <c r="Q1909" i="16" s="1"/>
  <c r="Q1910" i="16" a="1"/>
  <c r="Q1910" i="16" s="1"/>
  <c r="Q1911" i="16" a="1"/>
  <c r="Q1911" i="16" s="1"/>
  <c r="Q1912" i="16" a="1"/>
  <c r="Q1912" i="16"/>
  <c r="Q1913" i="16" a="1"/>
  <c r="Q1913" i="16" s="1"/>
  <c r="Q1914" i="16" a="1"/>
  <c r="Q1914" i="16" s="1"/>
  <c r="Q1915" i="16" a="1"/>
  <c r="Q1915" i="16" s="1"/>
  <c r="Q1916" i="16" a="1"/>
  <c r="Q1916" i="16"/>
  <c r="Q1917" i="16" a="1"/>
  <c r="Q1917" i="16" s="1"/>
  <c r="Q1918" i="16" a="1"/>
  <c r="Q1918" i="16" s="1"/>
  <c r="Q1919" i="16" a="1"/>
  <c r="Q1919" i="16" s="1"/>
  <c r="Q1920" i="16" a="1"/>
  <c r="Q1920" i="16"/>
  <c r="Q1921" i="16" a="1"/>
  <c r="Q1921" i="16" s="1"/>
  <c r="Q1922" i="16" a="1"/>
  <c r="Q1922" i="16" s="1"/>
  <c r="Q1923" i="16" a="1"/>
  <c r="Q1923" i="16" s="1"/>
  <c r="Q1924" i="16" a="1"/>
  <c r="Q1924" i="16" s="1"/>
  <c r="Q1925" i="16" a="1"/>
  <c r="Q1925" i="16" s="1"/>
  <c r="Q1926" i="16" a="1"/>
  <c r="Q1926" i="16" s="1"/>
  <c r="Q1927" i="16" a="1"/>
  <c r="Q1927" i="16" s="1"/>
  <c r="Q1928" i="16" a="1"/>
  <c r="Q1928" i="16"/>
  <c r="Q1929" i="16" a="1"/>
  <c r="Q1929" i="16" s="1"/>
  <c r="Q1930" i="16" a="1"/>
  <c r="Q1930" i="16" s="1"/>
  <c r="Q1931" i="16" a="1"/>
  <c r="Q1931" i="16" s="1"/>
  <c r="Q1932" i="16" a="1"/>
  <c r="Q1932" i="16"/>
  <c r="Q1933" i="16" a="1"/>
  <c r="Q1933" i="16" s="1"/>
  <c r="Q1934" i="16" a="1"/>
  <c r="Q1934" i="16" s="1"/>
  <c r="Q1935" i="16" a="1"/>
  <c r="Q1935" i="16" s="1"/>
  <c r="Q1936" i="16" a="1"/>
  <c r="Q1936" i="16"/>
  <c r="Q1937" i="16" a="1"/>
  <c r="Q1937" i="16" s="1"/>
  <c r="Q1938" i="16" a="1"/>
  <c r="Q1938" i="16" s="1"/>
  <c r="Q1939" i="16" a="1"/>
  <c r="Q1939" i="16" s="1"/>
  <c r="Q1940" i="16" a="1"/>
  <c r="Q1940" i="16" s="1"/>
  <c r="Q1941" i="16" a="1"/>
  <c r="Q1941" i="16" s="1"/>
  <c r="Q1942" i="16" a="1"/>
  <c r="Q1942" i="16" s="1"/>
  <c r="Q1943" i="16" a="1"/>
  <c r="Q1943" i="16" s="1"/>
  <c r="Q1944" i="16" a="1"/>
  <c r="Q1944" i="16"/>
  <c r="Q1945" i="16" a="1"/>
  <c r="Q1945" i="16" s="1"/>
  <c r="Q1946" i="16" a="1"/>
  <c r="Q1946" i="16" s="1"/>
  <c r="Q1947" i="16" a="1"/>
  <c r="Q1947" i="16" s="1"/>
  <c r="Q1948" i="16" a="1"/>
  <c r="Q1948" i="16"/>
  <c r="Q1949" i="16" a="1"/>
  <c r="Q1949" i="16" s="1"/>
  <c r="Q1950" i="16" a="1"/>
  <c r="Q1950" i="16" s="1"/>
  <c r="Q1951" i="16" a="1"/>
  <c r="Q1951" i="16" s="1"/>
  <c r="Q1952" i="16" a="1"/>
  <c r="Q1952" i="16"/>
  <c r="Q1953" i="16" a="1"/>
  <c r="Q1953" i="16" s="1"/>
  <c r="Q1954" i="16" a="1"/>
  <c r="Q1954" i="16" s="1"/>
  <c r="Q1955" i="16" a="1"/>
  <c r="Q1955" i="16" s="1"/>
  <c r="Q1956" i="16" a="1"/>
  <c r="Q1956" i="16" s="1"/>
  <c r="Q1957" i="16" a="1"/>
  <c r="Q1957" i="16" s="1"/>
  <c r="Q1958" i="16" a="1"/>
  <c r="Q1958" i="16" s="1"/>
  <c r="Q1959" i="16" a="1"/>
  <c r="Q1959" i="16" s="1"/>
  <c r="Q1960" i="16" a="1"/>
  <c r="Q1960" i="16"/>
  <c r="Q1961" i="16" a="1"/>
  <c r="Q1961" i="16" s="1"/>
  <c r="Q1962" i="16" a="1"/>
  <c r="Q1962" i="16" s="1"/>
  <c r="Q1963" i="16" a="1"/>
  <c r="Q1963" i="16" s="1"/>
  <c r="Q1964" i="16" a="1"/>
  <c r="Q1964" i="16"/>
  <c r="Q1965" i="16" a="1"/>
  <c r="Q1965" i="16" s="1"/>
  <c r="Q1966" i="16" a="1"/>
  <c r="Q1966" i="16" s="1"/>
  <c r="Q1967" i="16" a="1"/>
  <c r="Q1967" i="16" s="1"/>
  <c r="Q1968" i="16" a="1"/>
  <c r="Q1968" i="16"/>
  <c r="Q1969" i="16" a="1"/>
  <c r="Q1969" i="16" s="1"/>
  <c r="Q1970" i="16" a="1"/>
  <c r="Q1970" i="16" s="1"/>
  <c r="Q1971" i="16" a="1"/>
  <c r="Q1971" i="16" s="1"/>
  <c r="Q1972" i="16" a="1"/>
  <c r="Q1972" i="16" s="1"/>
  <c r="Q1973" i="16" a="1"/>
  <c r="Q1973" i="16" s="1"/>
  <c r="Q1974" i="16" a="1"/>
  <c r="Q1974" i="16" s="1"/>
  <c r="Q1975" i="16" a="1"/>
  <c r="Q1975" i="16" s="1"/>
  <c r="Q1976" i="16" a="1"/>
  <c r="Q1976" i="16"/>
  <c r="Q1977" i="16" a="1"/>
  <c r="Q1977" i="16" s="1"/>
  <c r="Q1978" i="16" a="1"/>
  <c r="Q1978" i="16" s="1"/>
  <c r="Q1979" i="16" a="1"/>
  <c r="Q1979" i="16" s="1"/>
  <c r="Q1980" i="16" a="1"/>
  <c r="Q1980" i="16"/>
  <c r="Q1981" i="16" a="1"/>
  <c r="Q1981" i="16" s="1"/>
  <c r="Q1982" i="16" a="1"/>
  <c r="Q1982" i="16" s="1"/>
  <c r="Q1983" i="16" a="1"/>
  <c r="Q1983" i="16" s="1"/>
  <c r="Q1984" i="16" a="1"/>
  <c r="Q1984" i="16"/>
  <c r="Q1985" i="16" a="1"/>
  <c r="Q1985" i="16" s="1"/>
  <c r="Q1986" i="16" a="1"/>
  <c r="Q1986" i="16" s="1"/>
  <c r="Q1987" i="16" a="1"/>
  <c r="Q1987" i="16" s="1"/>
  <c r="Q1988" i="16" a="1"/>
  <c r="Q1988" i="16" s="1"/>
  <c r="Q1989" i="16" a="1"/>
  <c r="Q1989" i="16" s="1"/>
  <c r="Q1990" i="16" a="1"/>
  <c r="Q1990" i="16" s="1"/>
  <c r="Q1991" i="16" a="1"/>
  <c r="Q1991" i="16" s="1"/>
  <c r="Q1992" i="16" a="1"/>
  <c r="Q1992" i="16"/>
  <c r="Q1993" i="16" a="1"/>
  <c r="Q1993" i="16" s="1"/>
  <c r="Q1994" i="16" a="1"/>
  <c r="Q1994" i="16" s="1"/>
  <c r="Q1995" i="16" a="1"/>
  <c r="Q1995" i="16" s="1"/>
  <c r="Q1996" i="16" a="1"/>
  <c r="Q1996" i="16"/>
  <c r="Q1997" i="16" a="1"/>
  <c r="Q1997" i="16" s="1"/>
  <c r="Q1998" i="16" a="1"/>
  <c r="Q1998" i="16" s="1"/>
  <c r="Q1999" i="16" a="1"/>
  <c r="Q1999" i="16" s="1"/>
  <c r="Q2000" i="16" a="1"/>
  <c r="Q2000" i="16"/>
  <c r="Q2001" i="16" a="1"/>
  <c r="Q2001" i="16" s="1"/>
  <c r="Q2002" i="16" a="1"/>
  <c r="Q2002" i="16" s="1"/>
  <c r="Q2003" i="16" a="1"/>
  <c r="Q2003" i="16" s="1"/>
  <c r="Q2004" i="16" a="1"/>
  <c r="Q2004" i="16" s="1"/>
  <c r="Q2005" i="16" a="1"/>
  <c r="Q2005" i="16" s="1"/>
  <c r="Q2006" i="16" a="1"/>
  <c r="Q2006" i="16" s="1"/>
  <c r="Q2007" i="16" a="1"/>
  <c r="Q2007" i="16" s="1"/>
  <c r="Q2008" i="16" a="1"/>
  <c r="Q2008" i="16"/>
  <c r="Q2009" i="16" a="1"/>
  <c r="Q2009" i="16" s="1"/>
  <c r="Q2010" i="16" a="1"/>
  <c r="Q2010" i="16" s="1"/>
  <c r="Q2011" i="16" a="1"/>
  <c r="Q2011" i="16" s="1"/>
  <c r="Q2012" i="16" a="1"/>
  <c r="Q2012" i="16"/>
  <c r="Q2013" i="16" a="1"/>
  <c r="Q2013" i="16" s="1"/>
  <c r="Q2014" i="16" a="1"/>
  <c r="Q2014" i="16" s="1"/>
  <c r="Q2015" i="16" a="1"/>
  <c r="Q2015" i="16" s="1"/>
  <c r="Q2016" i="16" a="1"/>
  <c r="Q2016" i="16"/>
  <c r="Q2017" i="16" a="1"/>
  <c r="Q2017" i="16" s="1"/>
  <c r="Q2018" i="16" a="1"/>
  <c r="Q2018" i="16" s="1"/>
  <c r="Q2019" i="16" a="1"/>
  <c r="Q2019" i="16" s="1"/>
  <c r="Q2020" i="16" a="1"/>
  <c r="Q2020" i="16" s="1"/>
  <c r="Q2021" i="16" a="1"/>
  <c r="Q2021" i="16" s="1"/>
  <c r="Q2022" i="16" a="1"/>
  <c r="Q2022" i="16" s="1"/>
  <c r="Q2023" i="16" a="1"/>
  <c r="Q2023" i="16" s="1"/>
  <c r="Q2024" i="16" a="1"/>
  <c r="Q2024" i="16"/>
  <c r="Q2025" i="16" a="1"/>
  <c r="Q2025" i="16" s="1"/>
  <c r="Q2026" i="16" a="1"/>
  <c r="Q2026" i="16" s="1"/>
  <c r="Q2027" i="16" a="1"/>
  <c r="Q2027" i="16" s="1"/>
  <c r="Q2028" i="16" a="1"/>
  <c r="Q2028" i="16"/>
  <c r="Q2029" i="16" a="1"/>
  <c r="Q2029" i="16" s="1"/>
  <c r="Q2030" i="16" a="1"/>
  <c r="Q2030" i="16" s="1"/>
  <c r="Q2031" i="16" a="1"/>
  <c r="Q2031" i="16" s="1"/>
  <c r="Q2032" i="16" a="1"/>
  <c r="Q2032" i="16"/>
  <c r="Q2033" i="16" a="1"/>
  <c r="Q2033" i="16" s="1"/>
  <c r="Q2034" i="16" a="1"/>
  <c r="Q2034" i="16" s="1"/>
  <c r="Q2035" i="16" a="1"/>
  <c r="Q2035" i="16" s="1"/>
  <c r="Q2036" i="16" a="1"/>
  <c r="Q2036" i="16" s="1"/>
  <c r="Q2037" i="16" a="1"/>
  <c r="Q2037" i="16" s="1"/>
  <c r="Q2038" i="16" a="1"/>
  <c r="Q2038" i="16" s="1"/>
  <c r="Q2039" i="16" a="1"/>
  <c r="Q2039" i="16" s="1"/>
  <c r="Q2040" i="16" a="1"/>
  <c r="Q2040" i="16"/>
  <c r="Q2041" i="16" a="1"/>
  <c r="Q2041" i="16" s="1"/>
  <c r="Q2042" i="16" a="1"/>
  <c r="Q2042" i="16" s="1"/>
  <c r="Q2043" i="16" a="1"/>
  <c r="Q2043" i="16" s="1"/>
  <c r="Q2044" i="16" a="1"/>
  <c r="Q2044" i="16"/>
  <c r="Q2045" i="16" a="1"/>
  <c r="Q2045" i="16" s="1"/>
  <c r="Q2046" i="16" a="1"/>
  <c r="Q2046" i="16" s="1"/>
  <c r="Q2047" i="16" a="1"/>
  <c r="Q2047" i="16" s="1"/>
  <c r="Q2048" i="16" a="1"/>
  <c r="Q2048" i="16"/>
  <c r="Q2049" i="16" a="1"/>
  <c r="Q2049" i="16" s="1"/>
  <c r="Q2050" i="16" a="1"/>
  <c r="Q2050" i="16" s="1"/>
  <c r="Q2051" i="16" a="1"/>
  <c r="Q2051" i="16" s="1"/>
  <c r="Q2052" i="16" a="1"/>
  <c r="Q2052" i="16" s="1"/>
  <c r="Q2053" i="16" a="1"/>
  <c r="Q2053" i="16" s="1"/>
  <c r="Q2054" i="16" a="1"/>
  <c r="Q2054" i="16" s="1"/>
  <c r="Q2055" i="16" a="1"/>
  <c r="Q2055" i="16" s="1"/>
  <c r="Q2056" i="16" a="1"/>
  <c r="Q2056" i="16"/>
  <c r="Q2057" i="16" a="1"/>
  <c r="Q2057" i="16" s="1"/>
  <c r="Q2058" i="16" a="1"/>
  <c r="Q2058" i="16" s="1"/>
  <c r="Q2059" i="16" a="1"/>
  <c r="Q2059" i="16" s="1"/>
  <c r="Q2060" i="16" a="1"/>
  <c r="Q2060" i="16"/>
  <c r="Q2061" i="16" a="1"/>
  <c r="Q2061" i="16" s="1"/>
  <c r="Q2062" i="16" a="1"/>
  <c r="Q2062" i="16" s="1"/>
  <c r="Q2063" i="16" a="1"/>
  <c r="Q2063" i="16" s="1"/>
  <c r="Q2064" i="16" a="1"/>
  <c r="Q2064" i="16"/>
  <c r="Q2065" i="16" a="1"/>
  <c r="Q2065" i="16" s="1"/>
  <c r="Q2066" i="16" a="1"/>
  <c r="Q2066" i="16" s="1"/>
  <c r="Q2067" i="16" a="1"/>
  <c r="Q2067" i="16" s="1"/>
  <c r="Q2068" i="16" a="1"/>
  <c r="Q2068" i="16" s="1"/>
  <c r="Q2069" i="16" a="1"/>
  <c r="Q2069" i="16" s="1"/>
  <c r="Q2070" i="16" a="1"/>
  <c r="Q2070" i="16" s="1"/>
  <c r="Q2071" i="16" a="1"/>
  <c r="Q2071" i="16" s="1"/>
  <c r="Q2072" i="16" a="1"/>
  <c r="Q2072" i="16"/>
  <c r="Q2073" i="16" a="1"/>
  <c r="Q2073" i="16" s="1"/>
  <c r="Q2074" i="16" a="1"/>
  <c r="Q2074" i="16" s="1"/>
  <c r="Q2075" i="16" a="1"/>
  <c r="Q2075" i="16" s="1"/>
  <c r="Q2076" i="16" a="1"/>
  <c r="Q2076" i="16"/>
  <c r="Q2077" i="16" a="1"/>
  <c r="Q2077" i="16" s="1"/>
  <c r="Q2078" i="16" a="1"/>
  <c r="Q2078" i="16" s="1"/>
  <c r="Q2079" i="16" a="1"/>
  <c r="Q2079" i="16" s="1"/>
  <c r="Q2080" i="16" a="1"/>
  <c r="Q2080" i="16"/>
  <c r="Q2081" i="16" a="1"/>
  <c r="Q2081" i="16" s="1"/>
  <c r="Q2082" i="16" a="1"/>
  <c r="Q2082" i="16" s="1"/>
  <c r="Q2083" i="16" a="1"/>
  <c r="Q2083" i="16" s="1"/>
  <c r="Q2084" i="16" a="1"/>
  <c r="Q2084" i="16" s="1"/>
  <c r="Q2085" i="16" a="1"/>
  <c r="Q2085" i="16" s="1"/>
  <c r="Q2086" i="16" a="1"/>
  <c r="Q2086" i="16" s="1"/>
  <c r="Q2087" i="16" a="1"/>
  <c r="Q2087" i="16" s="1"/>
  <c r="Q2088" i="16" a="1"/>
  <c r="Q2088" i="16"/>
  <c r="Q2089" i="16" a="1"/>
  <c r="Q2089" i="16" s="1"/>
  <c r="Q2090" i="16" a="1"/>
  <c r="Q2090" i="16" s="1"/>
  <c r="Q2091" i="16" a="1"/>
  <c r="Q2091" i="16" s="1"/>
  <c r="Q2092" i="16" a="1"/>
  <c r="Q2092" i="16"/>
  <c r="Q2093" i="16" a="1"/>
  <c r="Q2093" i="16" s="1"/>
  <c r="Q2094" i="16" a="1"/>
  <c r="Q2094" i="16" s="1"/>
  <c r="Q2095" i="16" a="1"/>
  <c r="Q2095" i="16" s="1"/>
  <c r="Q2096" i="16" a="1"/>
  <c r="Q2096" i="16"/>
  <c r="Q2097" i="16" a="1"/>
  <c r="Q2097" i="16" s="1"/>
  <c r="Q2098" i="16" a="1"/>
  <c r="Q2098" i="16" s="1"/>
  <c r="Q2099" i="16" a="1"/>
  <c r="Q2099" i="16" s="1"/>
  <c r="Q2100" i="16" a="1"/>
  <c r="Q2100" i="16" s="1"/>
  <c r="Q2101" i="16" a="1"/>
  <c r="Q2101" i="16" s="1"/>
  <c r="Q2102" i="16" a="1"/>
  <c r="Q2102" i="16" s="1"/>
  <c r="Q2103" i="16" a="1"/>
  <c r="Q2103" i="16" s="1"/>
  <c r="Q2104" i="16" a="1"/>
  <c r="Q2104" i="16"/>
  <c r="Q2105" i="16" a="1"/>
  <c r="Q2105" i="16" s="1"/>
  <c r="Q2106" i="16" a="1"/>
  <c r="Q2106" i="16" s="1"/>
  <c r="Q2107" i="16" a="1"/>
  <c r="Q2107" i="16" s="1"/>
  <c r="Q2108" i="16" a="1"/>
  <c r="Q2108" i="16"/>
  <c r="Q2109" i="16" a="1"/>
  <c r="Q2109" i="16" s="1"/>
  <c r="Q2110" i="16" a="1"/>
  <c r="Q2110" i="16" s="1"/>
  <c r="Q2111" i="16" a="1"/>
  <c r="Q2111" i="16" s="1"/>
  <c r="Q2112" i="16" a="1"/>
  <c r="Q2112" i="16"/>
  <c r="Q2113" i="16" a="1"/>
  <c r="Q2113" i="16" s="1"/>
  <c r="Q2114" i="16" a="1"/>
  <c r="Q2114" i="16" s="1"/>
  <c r="Q2115" i="16" a="1"/>
  <c r="Q2115" i="16" s="1"/>
  <c r="Q2116" i="16" a="1"/>
  <c r="Q2116" i="16" s="1"/>
  <c r="Q2117" i="16" a="1"/>
  <c r="Q2117" i="16" s="1"/>
  <c r="Q2118" i="16" a="1"/>
  <c r="Q2118" i="16" s="1"/>
  <c r="Q2119" i="16" a="1"/>
  <c r="Q2119" i="16" s="1"/>
  <c r="Q2120" i="16" a="1"/>
  <c r="Q2120" i="16"/>
  <c r="Q2121" i="16" a="1"/>
  <c r="Q2121" i="16" s="1"/>
  <c r="Q2122" i="16" a="1"/>
  <c r="Q2122" i="16" s="1"/>
  <c r="Q2123" i="16" a="1"/>
  <c r="Q2123" i="16" s="1"/>
  <c r="Q2124" i="16" a="1"/>
  <c r="Q2124" i="16"/>
  <c r="Q2125" i="16" a="1"/>
  <c r="Q2125" i="16" s="1"/>
  <c r="Q2126" i="16" a="1"/>
  <c r="Q2126" i="16" s="1"/>
  <c r="Q2127" i="16" a="1"/>
  <c r="Q2127" i="16" s="1"/>
  <c r="Q2128" i="16" a="1"/>
  <c r="Q2128" i="16"/>
  <c r="Q2129" i="16" a="1"/>
  <c r="Q2129" i="16" s="1"/>
  <c r="Q2130" i="16" a="1"/>
  <c r="Q2130" i="16" s="1"/>
  <c r="Q2131" i="16" a="1"/>
  <c r="Q2131" i="16" s="1"/>
  <c r="Q2132" i="16" a="1"/>
  <c r="Q2132" i="16" s="1"/>
  <c r="Q2133" i="16" a="1"/>
  <c r="Q2133" i="16" s="1"/>
  <c r="Q2134" i="16" a="1"/>
  <c r="Q2134" i="16" s="1"/>
  <c r="Q2135" i="16" a="1"/>
  <c r="Q2135" i="16" s="1"/>
  <c r="Q2136" i="16" a="1"/>
  <c r="Q2136" i="16"/>
  <c r="Q2137" i="16" a="1"/>
  <c r="Q2137" i="16" s="1"/>
  <c r="Q2138" i="16" a="1"/>
  <c r="Q2138" i="16" s="1"/>
  <c r="Q2139" i="16" a="1"/>
  <c r="Q2139" i="16" s="1"/>
  <c r="Q2140" i="16" a="1"/>
  <c r="Q2140" i="16"/>
  <c r="Q2141" i="16" a="1"/>
  <c r="Q2141" i="16" s="1"/>
  <c r="Q2142" i="16" a="1"/>
  <c r="Q2142" i="16" s="1"/>
  <c r="Q2143" i="16" a="1"/>
  <c r="Q2143" i="16" s="1"/>
  <c r="Q2144" i="16" a="1"/>
  <c r="Q2144" i="16"/>
  <c r="Q2145" i="16" a="1"/>
  <c r="Q2145" i="16" s="1"/>
  <c r="Q2146" i="16" a="1"/>
  <c r="Q2146" i="16" s="1"/>
  <c r="Q2147" i="16" a="1"/>
  <c r="Q2147" i="16" s="1"/>
  <c r="Q2148" i="16" a="1"/>
  <c r="Q2148" i="16" s="1"/>
  <c r="Q2149" i="16" a="1"/>
  <c r="Q2149" i="16" s="1"/>
  <c r="Q2150" i="16" a="1"/>
  <c r="Q2150" i="16" s="1"/>
  <c r="Q2151" i="16" a="1"/>
  <c r="Q2151" i="16" s="1"/>
  <c r="Q2152" i="16" a="1"/>
  <c r="Q2152" i="16"/>
  <c r="Q2153" i="16" a="1"/>
  <c r="Q2153" i="16" s="1"/>
  <c r="Q2154" i="16" a="1"/>
  <c r="Q2154" i="16" s="1"/>
  <c r="Q2155" i="16" a="1"/>
  <c r="Q2155" i="16" s="1"/>
  <c r="Q2156" i="16" a="1"/>
  <c r="Q2156" i="16"/>
  <c r="Q2157" i="16" a="1"/>
  <c r="Q2157" i="16" s="1"/>
  <c r="Q2158" i="16" a="1"/>
  <c r="Q2158" i="16" s="1"/>
  <c r="Q2159" i="16" a="1"/>
  <c r="Q2159" i="16" s="1"/>
  <c r="Q2160" i="16" a="1"/>
  <c r="Q2160" i="16"/>
  <c r="Q2161" i="16" a="1"/>
  <c r="Q2161" i="16" s="1"/>
  <c r="Q2162" i="16" a="1"/>
  <c r="Q2162" i="16" s="1"/>
  <c r="Q2163" i="16" a="1"/>
  <c r="Q2163" i="16" s="1"/>
  <c r="Q2164" i="16" a="1"/>
  <c r="Q2164" i="16" s="1"/>
  <c r="Q2165" i="16" a="1"/>
  <c r="Q2165" i="16" s="1"/>
  <c r="Q2166" i="16" a="1"/>
  <c r="Q2166" i="16" s="1"/>
  <c r="Q2167" i="16" a="1"/>
  <c r="Q2167" i="16" s="1"/>
  <c r="Q2168" i="16" a="1"/>
  <c r="Q2168" i="16"/>
  <c r="Q2169" i="16" a="1"/>
  <c r="Q2169" i="16" s="1"/>
  <c r="Q2170" i="16" a="1"/>
  <c r="Q2170" i="16" s="1"/>
  <c r="Q2171" i="16" a="1"/>
  <c r="Q2171" i="16" s="1"/>
  <c r="Q2172" i="16" a="1"/>
  <c r="Q2172" i="16"/>
  <c r="Q2173" i="16" a="1"/>
  <c r="Q2173" i="16" s="1"/>
  <c r="Q2174" i="16" a="1"/>
  <c r="Q2174" i="16" s="1"/>
  <c r="Q2175" i="16" a="1"/>
  <c r="Q2175" i="16" s="1"/>
  <c r="Q2176" i="16" a="1"/>
  <c r="Q2176" i="16"/>
  <c r="Q2177" i="16" a="1"/>
  <c r="Q2177" i="16" s="1"/>
  <c r="Q2178" i="16" a="1"/>
  <c r="Q2178" i="16" s="1"/>
  <c r="Q2179" i="16" a="1"/>
  <c r="Q2179" i="16" s="1"/>
  <c r="Q2180" i="16" a="1"/>
  <c r="Q2180" i="16" s="1"/>
  <c r="Q2181" i="16" a="1"/>
  <c r="Q2181" i="16" s="1"/>
  <c r="Q2182" i="16" a="1"/>
  <c r="Q2182" i="16" s="1"/>
  <c r="Q2183" i="16" a="1"/>
  <c r="Q2183" i="16" s="1"/>
  <c r="Q2184" i="16" a="1"/>
  <c r="Q2184" i="16"/>
  <c r="Q2185" i="16" a="1"/>
  <c r="Q2185" i="16" s="1"/>
  <c r="Q2186" i="16" a="1"/>
  <c r="Q2186" i="16" s="1"/>
  <c r="Q2187" i="16" a="1"/>
  <c r="Q2187" i="16" s="1"/>
  <c r="Q2188" i="16" a="1"/>
  <c r="Q2188" i="16"/>
  <c r="Q2189" i="16" a="1"/>
  <c r="Q2189" i="16" s="1"/>
  <c r="Q2190" i="16" a="1"/>
  <c r="Q2190" i="16" s="1"/>
  <c r="Q2191" i="16" a="1"/>
  <c r="Q2191" i="16" s="1"/>
  <c r="Q2192" i="16" a="1"/>
  <c r="Q2192" i="16"/>
  <c r="Q2193" i="16" a="1"/>
  <c r="Q2193" i="16" s="1"/>
  <c r="Q2194" i="16" a="1"/>
  <c r="Q2194" i="16" s="1"/>
  <c r="Q2195" i="16" a="1"/>
  <c r="Q2195" i="16" s="1"/>
  <c r="Q2196" i="16" a="1"/>
  <c r="Q2196" i="16" s="1"/>
  <c r="Q2197" i="16" a="1"/>
  <c r="Q2197" i="16" s="1"/>
  <c r="Q2198" i="16" a="1"/>
  <c r="Q2198" i="16" s="1"/>
  <c r="Q2199" i="16" a="1"/>
  <c r="Q2199" i="16" s="1"/>
  <c r="Q2200" i="16" a="1"/>
  <c r="Q2200" i="16"/>
  <c r="Q2201" i="16" a="1"/>
  <c r="Q2201" i="16" s="1"/>
  <c r="Q2202" i="16" a="1"/>
  <c r="Q2202" i="16" s="1"/>
  <c r="Q2203" i="16" a="1"/>
  <c r="Q2203" i="16" s="1"/>
  <c r="Q2204" i="16" a="1"/>
  <c r="Q2204" i="16"/>
  <c r="Q2205" i="16" a="1"/>
  <c r="Q2205" i="16" s="1"/>
  <c r="Q2206" i="16" a="1"/>
  <c r="Q2206" i="16" s="1"/>
  <c r="Q2207" i="16" a="1"/>
  <c r="Q2207" i="16" s="1"/>
  <c r="Q2208" i="16" a="1"/>
  <c r="Q2208" i="16" s="1"/>
  <c r="Q2209" i="16" a="1"/>
  <c r="Q2209" i="16" s="1"/>
  <c r="Q2210" i="16" a="1"/>
  <c r="Q2210" i="16"/>
  <c r="Q2211" i="16" a="1"/>
  <c r="Q2211" i="16" s="1"/>
  <c r="Q2212" i="16" a="1"/>
  <c r="Q2212" i="16" s="1"/>
  <c r="Q2213" i="16" a="1"/>
  <c r="Q2213" i="16" s="1"/>
  <c r="Q2214" i="16" a="1"/>
  <c r="Q2214" i="16" s="1"/>
  <c r="P2" i="16" a="1"/>
  <c r="P2" i="16" s="1"/>
  <c r="P3" i="16" a="1"/>
  <c r="P3" i="16" s="1"/>
  <c r="P4" i="16" a="1"/>
  <c r="P4" i="16" s="1"/>
  <c r="P5" i="16" a="1"/>
  <c r="P5" i="16" s="1"/>
  <c r="P6" i="16" a="1"/>
  <c r="P6" i="16" s="1"/>
  <c r="P7" i="16" a="1"/>
  <c r="P7" i="16" s="1"/>
  <c r="P8" i="16" a="1"/>
  <c r="P8" i="16" s="1"/>
  <c r="P9" i="16" a="1"/>
  <c r="P9" i="16" s="1"/>
  <c r="P10" i="16" a="1"/>
  <c r="P10" i="16" s="1"/>
  <c r="P11" i="16" a="1"/>
  <c r="P11" i="16" s="1"/>
  <c r="P12" i="16" a="1"/>
  <c r="P12" i="16" s="1"/>
  <c r="P13" i="16" a="1"/>
  <c r="P13" i="16" s="1"/>
  <c r="P14" i="16" a="1"/>
  <c r="P14" i="16" s="1"/>
  <c r="P15" i="16" a="1"/>
  <c r="P15" i="16" s="1"/>
  <c r="P16" i="16" a="1"/>
  <c r="P16" i="16" s="1"/>
  <c r="P17" i="16" a="1"/>
  <c r="P17" i="16" s="1"/>
  <c r="P18" i="16" a="1"/>
  <c r="P18" i="16" s="1"/>
  <c r="P19" i="16" a="1"/>
  <c r="P19" i="16" s="1"/>
  <c r="P20" i="16" a="1"/>
  <c r="P20" i="16" s="1"/>
  <c r="P21" i="16" a="1"/>
  <c r="P21" i="16" s="1"/>
  <c r="P22" i="16" a="1"/>
  <c r="P22" i="16" s="1"/>
  <c r="P23" i="16" a="1"/>
  <c r="P23" i="16" s="1"/>
  <c r="P24" i="16" a="1"/>
  <c r="P24" i="16" s="1"/>
  <c r="P25" i="16" a="1"/>
  <c r="P25" i="16" s="1"/>
  <c r="P26" i="16" a="1"/>
  <c r="P26" i="16" s="1"/>
  <c r="P27" i="16" a="1"/>
  <c r="P27" i="16"/>
  <c r="P28" i="16" a="1"/>
  <c r="P28" i="16" s="1"/>
  <c r="P29" i="16" a="1"/>
  <c r="P29" i="16" s="1"/>
  <c r="P30" i="16" a="1"/>
  <c r="P30" i="16" s="1"/>
  <c r="P31" i="16" a="1"/>
  <c r="P31" i="16" s="1"/>
  <c r="P32" i="16" a="1"/>
  <c r="P32" i="16" s="1"/>
  <c r="P33" i="16" a="1"/>
  <c r="P33" i="16" s="1"/>
  <c r="P34" i="16" a="1"/>
  <c r="P34" i="16" s="1"/>
  <c r="P35" i="16" a="1"/>
  <c r="P35" i="16" s="1"/>
  <c r="P36" i="16" a="1"/>
  <c r="P36" i="16" s="1"/>
  <c r="P37" i="16" a="1"/>
  <c r="P37" i="16" s="1"/>
  <c r="P38" i="16" a="1"/>
  <c r="P38" i="16" s="1"/>
  <c r="P39" i="16" a="1"/>
  <c r="P39" i="16" s="1"/>
  <c r="P40" i="16" a="1"/>
  <c r="P40" i="16" s="1"/>
  <c r="P41" i="16" a="1"/>
  <c r="P41" i="16" s="1"/>
  <c r="P42" i="16" a="1"/>
  <c r="P42" i="16" s="1"/>
  <c r="P43" i="16" a="1"/>
  <c r="P43" i="16" s="1"/>
  <c r="P44" i="16" a="1"/>
  <c r="P44" i="16" s="1"/>
  <c r="P45" i="16" a="1"/>
  <c r="P45" i="16" s="1"/>
  <c r="P46" i="16" a="1"/>
  <c r="P46" i="16" s="1"/>
  <c r="P47" i="16" a="1"/>
  <c r="P47" i="16" s="1"/>
  <c r="P48" i="16" a="1"/>
  <c r="P48" i="16" s="1"/>
  <c r="P49" i="16" a="1"/>
  <c r="P49" i="16" s="1"/>
  <c r="P50" i="16" a="1"/>
  <c r="P50" i="16" s="1"/>
  <c r="P51" i="16" a="1"/>
  <c r="P51" i="16" s="1"/>
  <c r="P52" i="16" a="1"/>
  <c r="P52" i="16" s="1"/>
  <c r="P53" i="16" a="1"/>
  <c r="P53" i="16" s="1"/>
  <c r="P54" i="16" a="1"/>
  <c r="P54" i="16" s="1"/>
  <c r="P55" i="16" a="1"/>
  <c r="P55" i="16" s="1"/>
  <c r="P56" i="16" a="1"/>
  <c r="P56" i="16" s="1"/>
  <c r="P57" i="16" a="1"/>
  <c r="P57" i="16" s="1"/>
  <c r="P58" i="16" a="1"/>
  <c r="P58" i="16" s="1"/>
  <c r="P59" i="16" a="1"/>
  <c r="P59" i="16" s="1"/>
  <c r="P60" i="16" a="1"/>
  <c r="P60" i="16" s="1"/>
  <c r="P61" i="16" a="1"/>
  <c r="P61" i="16" s="1"/>
  <c r="P62" i="16" a="1"/>
  <c r="P62" i="16" s="1"/>
  <c r="P63" i="16" a="1"/>
  <c r="P63" i="16" s="1"/>
  <c r="P64" i="16" a="1"/>
  <c r="P64" i="16" s="1"/>
  <c r="P65" i="16" a="1"/>
  <c r="P65" i="16" s="1"/>
  <c r="P66" i="16" a="1"/>
  <c r="P66" i="16" s="1"/>
  <c r="P67" i="16" a="1"/>
  <c r="P67" i="16" s="1"/>
  <c r="P68" i="16" a="1"/>
  <c r="P68" i="16" s="1"/>
  <c r="P69" i="16" a="1"/>
  <c r="P69" i="16" s="1"/>
  <c r="P70" i="16" a="1"/>
  <c r="P70" i="16" s="1"/>
  <c r="P71" i="16" a="1"/>
  <c r="P71" i="16" s="1"/>
  <c r="P72" i="16" a="1"/>
  <c r="P72" i="16" s="1"/>
  <c r="P73" i="16" a="1"/>
  <c r="P73" i="16" s="1"/>
  <c r="P74" i="16" a="1"/>
  <c r="P74" i="16" s="1"/>
  <c r="P75" i="16" a="1"/>
  <c r="P75" i="16" s="1"/>
  <c r="P76" i="16" a="1"/>
  <c r="P76" i="16" s="1"/>
  <c r="P77" i="16" a="1"/>
  <c r="P77" i="16" s="1"/>
  <c r="P78" i="16" a="1"/>
  <c r="P78" i="16" s="1"/>
  <c r="P79" i="16" a="1"/>
  <c r="P79" i="16" s="1"/>
  <c r="P80" i="16" a="1"/>
  <c r="P80" i="16" s="1"/>
  <c r="P81" i="16" a="1"/>
  <c r="P81" i="16" s="1"/>
  <c r="P82" i="16" a="1"/>
  <c r="P82" i="16" s="1"/>
  <c r="P83" i="16" a="1"/>
  <c r="P83" i="16" s="1"/>
  <c r="P84" i="16" a="1"/>
  <c r="P84" i="16" s="1"/>
  <c r="P85" i="16" a="1"/>
  <c r="P85" i="16" s="1"/>
  <c r="P86" i="16" a="1"/>
  <c r="P86" i="16" s="1"/>
  <c r="P87" i="16" a="1"/>
  <c r="P87" i="16" s="1"/>
  <c r="P88" i="16" a="1"/>
  <c r="P88" i="16" s="1"/>
  <c r="P89" i="16" a="1"/>
  <c r="P89" i="16" s="1"/>
  <c r="P90" i="16" a="1"/>
  <c r="P90" i="16" s="1"/>
  <c r="P91" i="16" a="1"/>
  <c r="P91" i="16"/>
  <c r="P92" i="16" a="1"/>
  <c r="P92" i="16" s="1"/>
  <c r="P93" i="16" a="1"/>
  <c r="P93" i="16" s="1"/>
  <c r="P94" i="16" a="1"/>
  <c r="P94" i="16" s="1"/>
  <c r="P95" i="16" a="1"/>
  <c r="P95" i="16" s="1"/>
  <c r="P96" i="16" a="1"/>
  <c r="P96" i="16" s="1"/>
  <c r="P97" i="16" a="1"/>
  <c r="P97" i="16" s="1"/>
  <c r="P98" i="16" a="1"/>
  <c r="P98" i="16" s="1"/>
  <c r="P99" i="16" a="1"/>
  <c r="P99" i="16" s="1"/>
  <c r="P100" i="16" a="1"/>
  <c r="P100" i="16" s="1"/>
  <c r="P101" i="16" a="1"/>
  <c r="P101" i="16" s="1"/>
  <c r="P102" i="16" a="1"/>
  <c r="P102" i="16" s="1"/>
  <c r="P103" i="16" a="1"/>
  <c r="P103" i="16" s="1"/>
  <c r="P104" i="16" a="1"/>
  <c r="P104" i="16" s="1"/>
  <c r="P105" i="16" a="1"/>
  <c r="P105" i="16" s="1"/>
  <c r="P106" i="16" a="1"/>
  <c r="P106" i="16" s="1"/>
  <c r="P107" i="16" a="1"/>
  <c r="P107" i="16" s="1"/>
  <c r="P108" i="16" a="1"/>
  <c r="P108" i="16" s="1"/>
  <c r="P109" i="16" a="1"/>
  <c r="P109" i="16" s="1"/>
  <c r="P110" i="16" a="1"/>
  <c r="P110" i="16" s="1"/>
  <c r="P111" i="16" a="1"/>
  <c r="P111" i="16" s="1"/>
  <c r="P112" i="16" a="1"/>
  <c r="P112" i="16" s="1"/>
  <c r="P113" i="16" a="1"/>
  <c r="P113" i="16" s="1"/>
  <c r="P114" i="16" a="1"/>
  <c r="P114" i="16" s="1"/>
  <c r="P115" i="16" a="1"/>
  <c r="P115" i="16" s="1"/>
  <c r="P116" i="16" a="1"/>
  <c r="P116" i="16" s="1"/>
  <c r="P117" i="16" a="1"/>
  <c r="P117" i="16" s="1"/>
  <c r="P118" i="16" a="1"/>
  <c r="P118" i="16" s="1"/>
  <c r="P119" i="16" a="1"/>
  <c r="P119" i="16" s="1"/>
  <c r="P120" i="16" a="1"/>
  <c r="P120" i="16" s="1"/>
  <c r="P121" i="16" a="1"/>
  <c r="P121" i="16" s="1"/>
  <c r="P122" i="16" a="1"/>
  <c r="P122" i="16" s="1"/>
  <c r="P123" i="16" a="1"/>
  <c r="P123" i="16" s="1"/>
  <c r="P124" i="16" a="1"/>
  <c r="P124" i="16" s="1"/>
  <c r="P125" i="16" a="1"/>
  <c r="P125" i="16" s="1"/>
  <c r="P126" i="16" a="1"/>
  <c r="P126" i="16" s="1"/>
  <c r="P127" i="16" a="1"/>
  <c r="P127" i="16" s="1"/>
  <c r="P128" i="16" a="1"/>
  <c r="P128" i="16" s="1"/>
  <c r="P129" i="16" a="1"/>
  <c r="P129" i="16" s="1"/>
  <c r="P130" i="16" a="1"/>
  <c r="P130" i="16" s="1"/>
  <c r="P131" i="16" a="1"/>
  <c r="P131" i="16" s="1"/>
  <c r="P132" i="16" a="1"/>
  <c r="P132" i="16" s="1"/>
  <c r="P133" i="16" a="1"/>
  <c r="P133" i="16" s="1"/>
  <c r="P134" i="16" a="1"/>
  <c r="P134" i="16" s="1"/>
  <c r="P135" i="16" a="1"/>
  <c r="P135" i="16" s="1"/>
  <c r="P136" i="16" a="1"/>
  <c r="P136" i="16" s="1"/>
  <c r="P137" i="16" a="1"/>
  <c r="P137" i="16" s="1"/>
  <c r="P138" i="16" a="1"/>
  <c r="P138" i="16" s="1"/>
  <c r="P139" i="16" a="1"/>
  <c r="P139" i="16"/>
  <c r="P140" i="16" a="1"/>
  <c r="P140" i="16" s="1"/>
  <c r="P141" i="16" a="1"/>
  <c r="P141" i="16" s="1"/>
  <c r="P142" i="16" a="1"/>
  <c r="P142" i="16" s="1"/>
  <c r="P143" i="16" a="1"/>
  <c r="P143" i="16" s="1"/>
  <c r="P144" i="16" a="1"/>
  <c r="P144" i="16" s="1"/>
  <c r="P145" i="16" a="1"/>
  <c r="P145" i="16" s="1"/>
  <c r="P146" i="16" a="1"/>
  <c r="P146" i="16" s="1"/>
  <c r="P147" i="16" a="1"/>
  <c r="P147" i="16" s="1"/>
  <c r="P148" i="16" a="1"/>
  <c r="P148" i="16" s="1"/>
  <c r="P149" i="16" a="1"/>
  <c r="P149" i="16" s="1"/>
  <c r="P150" i="16" a="1"/>
  <c r="P150" i="16" s="1"/>
  <c r="P151" i="16" a="1"/>
  <c r="P151" i="16" s="1"/>
  <c r="P152" i="16" a="1"/>
  <c r="P152" i="16" s="1"/>
  <c r="P153" i="16" a="1"/>
  <c r="P153" i="16" s="1"/>
  <c r="P154" i="16" a="1"/>
  <c r="P154" i="16" s="1"/>
  <c r="P155" i="16" a="1"/>
  <c r="P155" i="16" s="1"/>
  <c r="P156" i="16" a="1"/>
  <c r="P156" i="16" s="1"/>
  <c r="P157" i="16" a="1"/>
  <c r="P157" i="16" s="1"/>
  <c r="P158" i="16" a="1"/>
  <c r="P158" i="16" s="1"/>
  <c r="P159" i="16" a="1"/>
  <c r="P159" i="16" s="1"/>
  <c r="P160" i="16" a="1"/>
  <c r="P160" i="16" s="1"/>
  <c r="P161" i="16" a="1"/>
  <c r="P161" i="16" s="1"/>
  <c r="P162" i="16" a="1"/>
  <c r="P162" i="16" s="1"/>
  <c r="P163" i="16" a="1"/>
  <c r="P163" i="16" s="1"/>
  <c r="P164" i="16" a="1"/>
  <c r="P164" i="16" s="1"/>
  <c r="P165" i="16" a="1"/>
  <c r="P165" i="16" s="1"/>
  <c r="P166" i="16" a="1"/>
  <c r="P166" i="16" s="1"/>
  <c r="P167" i="16" a="1"/>
  <c r="P167" i="16" s="1"/>
  <c r="P168" i="16" a="1"/>
  <c r="P168" i="16" s="1"/>
  <c r="P169" i="16" a="1"/>
  <c r="P169" i="16" s="1"/>
  <c r="P170" i="16" a="1"/>
  <c r="P170" i="16" s="1"/>
  <c r="P171" i="16" a="1"/>
  <c r="P171" i="16" s="1"/>
  <c r="P172" i="16" a="1"/>
  <c r="P172" i="16" s="1"/>
  <c r="P173" i="16" a="1"/>
  <c r="P173" i="16"/>
  <c r="P174" i="16" a="1"/>
  <c r="P174" i="16" s="1"/>
  <c r="P175" i="16" a="1"/>
  <c r="P175" i="16"/>
  <c r="P176" i="16" a="1"/>
  <c r="P176" i="16" s="1"/>
  <c r="P177" i="16" a="1"/>
  <c r="P177" i="16" s="1"/>
  <c r="P178" i="16" a="1"/>
  <c r="P178" i="16" s="1"/>
  <c r="P179" i="16" a="1"/>
  <c r="P179" i="16" s="1"/>
  <c r="P180" i="16" a="1"/>
  <c r="P180" i="16" s="1"/>
  <c r="P181" i="16" a="1"/>
  <c r="P181" i="16" s="1"/>
  <c r="P182" i="16" a="1"/>
  <c r="P182" i="16" s="1"/>
  <c r="P183" i="16" a="1"/>
  <c r="P183" i="16"/>
  <c r="P184" i="16" a="1"/>
  <c r="P184" i="16" s="1"/>
  <c r="P185" i="16" a="1"/>
  <c r="P185" i="16" s="1"/>
  <c r="P186" i="16" a="1"/>
  <c r="P186" i="16" s="1"/>
  <c r="P187" i="16" a="1"/>
  <c r="P187" i="16" s="1"/>
  <c r="P188" i="16" a="1"/>
  <c r="P188" i="16" s="1"/>
  <c r="P189" i="16" a="1"/>
  <c r="P189" i="16"/>
  <c r="P190" i="16" a="1"/>
  <c r="P190" i="16" s="1"/>
  <c r="P191" i="16" a="1"/>
  <c r="P191" i="16" s="1"/>
  <c r="P192" i="16" a="1"/>
  <c r="P192" i="16" s="1"/>
  <c r="P193" i="16" a="1"/>
  <c r="P193" i="16" s="1"/>
  <c r="P194" i="16" a="1"/>
  <c r="P194" i="16" s="1"/>
  <c r="P195" i="16" a="1"/>
  <c r="P195" i="16" s="1"/>
  <c r="P196" i="16" a="1"/>
  <c r="P196" i="16" s="1"/>
  <c r="P197" i="16" a="1"/>
  <c r="P197" i="16" s="1"/>
  <c r="P198" i="16" a="1"/>
  <c r="P198" i="16" s="1"/>
  <c r="P199" i="16" a="1"/>
  <c r="P199" i="16" s="1"/>
  <c r="P200" i="16" a="1"/>
  <c r="P200" i="16" s="1"/>
  <c r="P201" i="16" a="1"/>
  <c r="P201" i="16" s="1"/>
  <c r="P202" i="16" a="1"/>
  <c r="P202" i="16" s="1"/>
  <c r="P203" i="16" a="1"/>
  <c r="P203" i="16" s="1"/>
  <c r="P204" i="16" a="1"/>
  <c r="P204" i="16" s="1"/>
  <c r="P205" i="16" a="1"/>
  <c r="P205" i="16"/>
  <c r="P206" i="16" a="1"/>
  <c r="P206" i="16" s="1"/>
  <c r="P207" i="16" a="1"/>
  <c r="P207" i="16" s="1"/>
  <c r="P208" i="16" a="1"/>
  <c r="P208" i="16" s="1"/>
  <c r="P209" i="16" a="1"/>
  <c r="P209" i="16" s="1"/>
  <c r="P210" i="16" a="1"/>
  <c r="P210" i="16" s="1"/>
  <c r="P211" i="16" a="1"/>
  <c r="P211" i="16" s="1"/>
  <c r="P212" i="16" a="1"/>
  <c r="P212" i="16" s="1"/>
  <c r="P213" i="16" a="1"/>
  <c r="P213" i="16" s="1"/>
  <c r="P214" i="16" a="1"/>
  <c r="P214" i="16" s="1"/>
  <c r="P215" i="16" a="1"/>
  <c r="P215" i="16"/>
  <c r="P216" i="16" a="1"/>
  <c r="P216" i="16" s="1"/>
  <c r="P217" i="16" a="1"/>
  <c r="P217" i="16" s="1"/>
  <c r="P218" i="16" a="1"/>
  <c r="P218" i="16" s="1"/>
  <c r="P219" i="16" a="1"/>
  <c r="P219" i="16" s="1"/>
  <c r="P220" i="16" a="1"/>
  <c r="P220" i="16" s="1"/>
  <c r="P221" i="16" a="1"/>
  <c r="P221" i="16"/>
  <c r="P222" i="16" a="1"/>
  <c r="P222" i="16" s="1"/>
  <c r="P223" i="16" a="1"/>
  <c r="P223" i="16" s="1"/>
  <c r="P224" i="16" a="1"/>
  <c r="P224" i="16" s="1"/>
  <c r="P225" i="16" a="1"/>
  <c r="P225" i="16" s="1"/>
  <c r="P226" i="16" a="1"/>
  <c r="P226" i="16" s="1"/>
  <c r="P227" i="16" a="1"/>
  <c r="P227" i="16" s="1"/>
  <c r="P228" i="16" a="1"/>
  <c r="P228" i="16" s="1"/>
  <c r="P229" i="16" a="1"/>
  <c r="P229" i="16" s="1"/>
  <c r="P230" i="16" a="1"/>
  <c r="P230" i="16" s="1"/>
  <c r="P231" i="16" a="1"/>
  <c r="P231" i="16" s="1"/>
  <c r="P232" i="16" a="1"/>
  <c r="P232" i="16" s="1"/>
  <c r="P233" i="16" a="1"/>
  <c r="P233" i="16" s="1"/>
  <c r="P234" i="16" a="1"/>
  <c r="P234" i="16" s="1"/>
  <c r="P235" i="16" a="1"/>
  <c r="P235" i="16" s="1"/>
  <c r="P236" i="16" a="1"/>
  <c r="P236" i="16" s="1"/>
  <c r="P237" i="16" a="1"/>
  <c r="P237" i="16" s="1"/>
  <c r="P238" i="16" a="1"/>
  <c r="P238" i="16" s="1"/>
  <c r="P239" i="16" a="1"/>
  <c r="P239" i="16" s="1"/>
  <c r="P240" i="16" a="1"/>
  <c r="P240" i="16" s="1"/>
  <c r="P241" i="16" a="1"/>
  <c r="P241" i="16" s="1"/>
  <c r="P242" i="16" a="1"/>
  <c r="P242" i="16" s="1"/>
  <c r="P243" i="16" a="1"/>
  <c r="P243" i="16" s="1"/>
  <c r="P244" i="16" a="1"/>
  <c r="P244" i="16" s="1"/>
  <c r="P245" i="16" a="1"/>
  <c r="P245" i="16" s="1"/>
  <c r="P246" i="16" a="1"/>
  <c r="P246" i="16" s="1"/>
  <c r="P247" i="16" a="1"/>
  <c r="P247" i="16" s="1"/>
  <c r="P248" i="16" a="1"/>
  <c r="P248" i="16" s="1"/>
  <c r="P249" i="16" a="1"/>
  <c r="P249" i="16" s="1"/>
  <c r="P250" i="16" a="1"/>
  <c r="P250" i="16" s="1"/>
  <c r="P251" i="16" a="1"/>
  <c r="P251" i="16" s="1"/>
  <c r="P252" i="16" a="1"/>
  <c r="P252" i="16" s="1"/>
  <c r="P253" i="16" a="1"/>
  <c r="P253" i="16" s="1"/>
  <c r="P254" i="16" a="1"/>
  <c r="P254" i="16" s="1"/>
  <c r="P255" i="16" a="1"/>
  <c r="P255" i="16" s="1"/>
  <c r="P256" i="16" a="1"/>
  <c r="P256" i="16" s="1"/>
  <c r="P257" i="16" a="1"/>
  <c r="P257" i="16" s="1"/>
  <c r="P258" i="16" a="1"/>
  <c r="P258" i="16" s="1"/>
  <c r="P259" i="16" a="1"/>
  <c r="P259" i="16" s="1"/>
  <c r="P260" i="16" a="1"/>
  <c r="P260" i="16" s="1"/>
  <c r="P261" i="16" a="1"/>
  <c r="P261" i="16" s="1"/>
  <c r="P262" i="16" a="1"/>
  <c r="P262" i="16" s="1"/>
  <c r="P263" i="16" a="1"/>
  <c r="P263" i="16" s="1"/>
  <c r="P264" i="16" a="1"/>
  <c r="P264" i="16" s="1"/>
  <c r="P265" i="16" a="1"/>
  <c r="P265" i="16" s="1"/>
  <c r="P266" i="16" a="1"/>
  <c r="P266" i="16" s="1"/>
  <c r="P267" i="16" a="1"/>
  <c r="P267" i="16" s="1"/>
  <c r="P268" i="16" a="1"/>
  <c r="P268" i="16" s="1"/>
  <c r="P269" i="16" a="1"/>
  <c r="P269" i="16"/>
  <c r="P270" i="16" a="1"/>
  <c r="P270" i="16" s="1"/>
  <c r="P271" i="16" a="1"/>
  <c r="P271" i="16" s="1"/>
  <c r="P272" i="16" a="1"/>
  <c r="P272" i="16" s="1"/>
  <c r="P273" i="16" a="1"/>
  <c r="P273" i="16" s="1"/>
  <c r="P274" i="16" a="1"/>
  <c r="P274" i="16" s="1"/>
  <c r="P275" i="16" a="1"/>
  <c r="P275" i="16" s="1"/>
  <c r="P276" i="16" a="1"/>
  <c r="P276" i="16" s="1"/>
  <c r="P277" i="16" a="1"/>
  <c r="P277" i="16" s="1"/>
  <c r="P278" i="16" a="1"/>
  <c r="P278" i="16" s="1"/>
  <c r="P279" i="16" a="1"/>
  <c r="P279" i="16"/>
  <c r="P280" i="16" a="1"/>
  <c r="P280" i="16" s="1"/>
  <c r="P281" i="16" a="1"/>
  <c r="P281" i="16"/>
  <c r="P282" i="16" a="1"/>
  <c r="P282" i="16" s="1"/>
  <c r="P283" i="16" a="1"/>
  <c r="P283" i="16" s="1"/>
  <c r="P284" i="16" a="1"/>
  <c r="P284" i="16" s="1"/>
  <c r="P285" i="16" a="1"/>
  <c r="P285" i="16" s="1"/>
  <c r="P286" i="16" a="1"/>
  <c r="P286" i="16" s="1"/>
  <c r="P287" i="16" a="1"/>
  <c r="P287" i="16" s="1"/>
  <c r="P288" i="16" a="1"/>
  <c r="P288" i="16" s="1"/>
  <c r="P289" i="16" a="1"/>
  <c r="P289" i="16" s="1"/>
  <c r="P290" i="16" a="1"/>
  <c r="P290" i="16" s="1"/>
  <c r="P291" i="16" a="1"/>
  <c r="P291" i="16" s="1"/>
  <c r="P292" i="16" a="1"/>
  <c r="P292" i="16" s="1"/>
  <c r="P293" i="16" a="1"/>
  <c r="P293" i="16" s="1"/>
  <c r="P294" i="16" a="1"/>
  <c r="P294" i="16" s="1"/>
  <c r="P295" i="16" a="1"/>
  <c r="P295" i="16" s="1"/>
  <c r="P296" i="16" a="1"/>
  <c r="P296" i="16" s="1"/>
  <c r="P297" i="16" a="1"/>
  <c r="P297" i="16"/>
  <c r="P298" i="16" a="1"/>
  <c r="P298" i="16" s="1"/>
  <c r="P299" i="16" a="1"/>
  <c r="P299" i="16" s="1"/>
  <c r="P300" i="16" a="1"/>
  <c r="P300" i="16"/>
  <c r="P301" i="16" a="1"/>
  <c r="P301" i="16" s="1"/>
  <c r="P302" i="16" a="1"/>
  <c r="P302" i="16" s="1"/>
  <c r="P303" i="16" a="1"/>
  <c r="P303" i="16" s="1"/>
  <c r="P304" i="16" a="1"/>
  <c r="P304" i="16" s="1"/>
  <c r="P305" i="16" a="1"/>
  <c r="P305" i="16" s="1"/>
  <c r="P306" i="16" a="1"/>
  <c r="P306" i="16"/>
  <c r="P307" i="16" a="1"/>
  <c r="P307" i="16" s="1"/>
  <c r="P308" i="16" a="1"/>
  <c r="P308" i="16" s="1"/>
  <c r="P309" i="16" a="1"/>
  <c r="P309" i="16" s="1"/>
  <c r="P310" i="16" a="1"/>
  <c r="P310" i="16" s="1"/>
  <c r="P311" i="16" a="1"/>
  <c r="P311" i="16" s="1"/>
  <c r="P312" i="16" a="1"/>
  <c r="P312" i="16" s="1"/>
  <c r="P313" i="16" a="1"/>
  <c r="P313" i="16" s="1"/>
  <c r="P314" i="16" a="1"/>
  <c r="P314" i="16" s="1"/>
  <c r="P315" i="16" a="1"/>
  <c r="P315" i="16" s="1"/>
  <c r="P316" i="16" a="1"/>
  <c r="P316" i="16" s="1"/>
  <c r="P317" i="16" a="1"/>
  <c r="P317" i="16" s="1"/>
  <c r="P318" i="16" a="1"/>
  <c r="P318" i="16" s="1"/>
  <c r="P319" i="16" a="1"/>
  <c r="P319" i="16" s="1"/>
  <c r="P320" i="16" a="1"/>
  <c r="P320" i="16" s="1"/>
  <c r="P321" i="16" a="1"/>
  <c r="P321" i="16" s="1"/>
  <c r="P322" i="16" a="1"/>
  <c r="P322" i="16" s="1"/>
  <c r="P323" i="16" a="1"/>
  <c r="P323" i="16" s="1"/>
  <c r="P324" i="16" a="1"/>
  <c r="P324" i="16" s="1"/>
  <c r="P325" i="16" a="1"/>
  <c r="P325" i="16" s="1"/>
  <c r="P326" i="16" a="1"/>
  <c r="P326" i="16" s="1"/>
  <c r="P327" i="16" a="1"/>
  <c r="P327" i="16" s="1"/>
  <c r="P328" i="16" a="1"/>
  <c r="P328" i="16" s="1"/>
  <c r="P329" i="16" a="1"/>
  <c r="P329" i="16" s="1"/>
  <c r="P330" i="16" a="1"/>
  <c r="P330" i="16"/>
  <c r="P331" i="16" a="1"/>
  <c r="P331" i="16" s="1"/>
  <c r="P332" i="16" a="1"/>
  <c r="P332" i="16" s="1"/>
  <c r="P333" i="16" a="1"/>
  <c r="P333" i="16" s="1"/>
  <c r="P334" i="16" a="1"/>
  <c r="P334" i="16" s="1"/>
  <c r="P335" i="16" a="1"/>
  <c r="P335" i="16" s="1"/>
  <c r="P336" i="16" a="1"/>
  <c r="P336" i="16" s="1"/>
  <c r="P337" i="16" a="1"/>
  <c r="P337" i="16" s="1"/>
  <c r="P338" i="16" a="1"/>
  <c r="P338" i="16" s="1"/>
  <c r="P339" i="16" a="1"/>
  <c r="P339" i="16" s="1"/>
  <c r="P340" i="16" a="1"/>
  <c r="P340" i="16" s="1"/>
  <c r="P341" i="16" a="1"/>
  <c r="P341" i="16" s="1"/>
  <c r="P342" i="16" a="1"/>
  <c r="P342" i="16" s="1"/>
  <c r="P343" i="16" a="1"/>
  <c r="P343" i="16" s="1"/>
  <c r="P344" i="16" a="1"/>
  <c r="P344" i="16"/>
  <c r="P345" i="16" a="1"/>
  <c r="P345" i="16" s="1"/>
  <c r="P346" i="16" a="1"/>
  <c r="P346" i="16" s="1"/>
  <c r="P347" i="16" a="1"/>
  <c r="P347" i="16" s="1"/>
  <c r="P348" i="16" a="1"/>
  <c r="P348" i="16" s="1"/>
  <c r="P349" i="16" a="1"/>
  <c r="P349" i="16" s="1"/>
  <c r="P350" i="16" a="1"/>
  <c r="P350" i="16" s="1"/>
  <c r="P351" i="16" a="1"/>
  <c r="P351" i="16" s="1"/>
  <c r="P352" i="16" a="1"/>
  <c r="P352" i="16" s="1"/>
  <c r="P353" i="16" a="1"/>
  <c r="P353" i="16" s="1"/>
  <c r="P354" i="16" a="1"/>
  <c r="P354" i="16" s="1"/>
  <c r="P355" i="16" a="1"/>
  <c r="P355" i="16" s="1"/>
  <c r="P356" i="16" a="1"/>
  <c r="P356" i="16" s="1"/>
  <c r="P357" i="16" a="1"/>
  <c r="P357" i="16" s="1"/>
  <c r="P358" i="16" a="1"/>
  <c r="P358" i="16" s="1"/>
  <c r="P359" i="16" a="1"/>
  <c r="P359" i="16" s="1"/>
  <c r="P360" i="16" a="1"/>
  <c r="P360" i="16" s="1"/>
  <c r="P361" i="16" a="1"/>
  <c r="P361" i="16" s="1"/>
  <c r="P362" i="16" a="1"/>
  <c r="P362" i="16"/>
  <c r="P363" i="16" a="1"/>
  <c r="P363" i="16" s="1"/>
  <c r="P364" i="16" a="1"/>
  <c r="P364" i="16" s="1"/>
  <c r="P365" i="16" a="1"/>
  <c r="P365" i="16" s="1"/>
  <c r="P366" i="16" a="1"/>
  <c r="P366" i="16"/>
  <c r="P367" i="16" a="1"/>
  <c r="P367" i="16" s="1"/>
  <c r="P368" i="16" a="1"/>
  <c r="P368" i="16" s="1"/>
  <c r="P369" i="16" a="1"/>
  <c r="P369" i="16" s="1"/>
  <c r="P370" i="16" a="1"/>
  <c r="P370" i="16" s="1"/>
  <c r="P371" i="16" a="1"/>
  <c r="P371" i="16" s="1"/>
  <c r="P372" i="16" a="1"/>
  <c r="P372" i="16" s="1"/>
  <c r="P373" i="16" a="1"/>
  <c r="P373" i="16" s="1"/>
  <c r="P374" i="16" a="1"/>
  <c r="P374" i="16" s="1"/>
  <c r="P375" i="16" a="1"/>
  <c r="P375" i="16" s="1"/>
  <c r="P376" i="16" a="1"/>
  <c r="P376" i="16"/>
  <c r="P377" i="16" a="1"/>
  <c r="P377" i="16" s="1"/>
  <c r="P378" i="16" a="1"/>
  <c r="P378" i="16" s="1"/>
  <c r="P379" i="16" a="1"/>
  <c r="P379" i="16" s="1"/>
  <c r="P380" i="16" a="1"/>
  <c r="P380" i="16" s="1"/>
  <c r="P381" i="16" a="1"/>
  <c r="P381" i="16" s="1"/>
  <c r="P382" i="16" a="1"/>
  <c r="P382" i="16"/>
  <c r="P383" i="16" a="1"/>
  <c r="P383" i="16" s="1"/>
  <c r="P384" i="16" a="1"/>
  <c r="P384" i="16" s="1"/>
  <c r="P385" i="16" a="1"/>
  <c r="P385" i="16" s="1"/>
  <c r="P386" i="16" a="1"/>
  <c r="P386" i="16" s="1"/>
  <c r="P387" i="16" a="1"/>
  <c r="P387" i="16" s="1"/>
  <c r="P388" i="16" a="1"/>
  <c r="P388" i="16" s="1"/>
  <c r="P389" i="16" a="1"/>
  <c r="P389" i="16" s="1"/>
  <c r="P390" i="16" a="1"/>
  <c r="P390" i="16"/>
  <c r="P391" i="16" a="1"/>
  <c r="P391" i="16" s="1"/>
  <c r="P392" i="16" a="1"/>
  <c r="P392" i="16" s="1"/>
  <c r="P393" i="16" a="1"/>
  <c r="P393" i="16" s="1"/>
  <c r="P394" i="16" a="1"/>
  <c r="P394" i="16" s="1"/>
  <c r="P395" i="16" a="1"/>
  <c r="P395" i="16" s="1"/>
  <c r="P396" i="16" a="1"/>
  <c r="P396" i="16" s="1"/>
  <c r="P397" i="16" a="1"/>
  <c r="P397" i="16" s="1"/>
  <c r="P398" i="16" a="1"/>
  <c r="P398" i="16" s="1"/>
  <c r="P399" i="16" a="1"/>
  <c r="P399" i="16" s="1"/>
  <c r="P400" i="16" a="1"/>
  <c r="P400" i="16" s="1"/>
  <c r="P401" i="16" a="1"/>
  <c r="P401" i="16" s="1"/>
  <c r="P402" i="16" a="1"/>
  <c r="P402" i="16" s="1"/>
  <c r="P403" i="16" a="1"/>
  <c r="P403" i="16" s="1"/>
  <c r="P404" i="16" a="1"/>
  <c r="P404" i="16" s="1"/>
  <c r="P405" i="16" a="1"/>
  <c r="P405" i="16" s="1"/>
  <c r="P406" i="16" a="1"/>
  <c r="P406" i="16" s="1"/>
  <c r="P407" i="16" a="1"/>
  <c r="P407" i="16" s="1"/>
  <c r="P408" i="16" a="1"/>
  <c r="P408" i="16" s="1"/>
  <c r="P409" i="16" a="1"/>
  <c r="P409" i="16" s="1"/>
  <c r="P410" i="16" a="1"/>
  <c r="P410" i="16" s="1"/>
  <c r="P411" i="16" a="1"/>
  <c r="P411" i="16" s="1"/>
  <c r="P412" i="16" a="1"/>
  <c r="P412" i="16" s="1"/>
  <c r="P413" i="16" a="1"/>
  <c r="P413" i="16" s="1"/>
  <c r="P414" i="16" a="1"/>
  <c r="P414" i="16" s="1"/>
  <c r="P415" i="16" a="1"/>
  <c r="P415" i="16" s="1"/>
  <c r="P416" i="16" a="1"/>
  <c r="P416" i="16" s="1"/>
  <c r="P417" i="16" a="1"/>
  <c r="P417" i="16" s="1"/>
  <c r="P418" i="16" a="1"/>
  <c r="P418" i="16"/>
  <c r="P419" i="16" a="1"/>
  <c r="P419" i="16" s="1"/>
  <c r="P420" i="16" a="1"/>
  <c r="P420" i="16" s="1"/>
  <c r="P421" i="16" a="1"/>
  <c r="P421" i="16" s="1"/>
  <c r="P422" i="16" a="1"/>
  <c r="P422" i="16" s="1"/>
  <c r="P423" i="16" a="1"/>
  <c r="P423" i="16" s="1"/>
  <c r="P424" i="16" a="1"/>
  <c r="P424" i="16" s="1"/>
  <c r="P425" i="16" a="1"/>
  <c r="P425" i="16" s="1"/>
  <c r="P426" i="16" a="1"/>
  <c r="P426" i="16" s="1"/>
  <c r="P427" i="16" a="1"/>
  <c r="P427" i="16" s="1"/>
  <c r="P428" i="16" a="1"/>
  <c r="P428" i="16" s="1"/>
  <c r="P429" i="16" a="1"/>
  <c r="P429" i="16" s="1"/>
  <c r="P430" i="16" a="1"/>
  <c r="P430" i="16" s="1"/>
  <c r="P431" i="16" a="1"/>
  <c r="P431" i="16" s="1"/>
  <c r="P432" i="16" a="1"/>
  <c r="P432" i="16" s="1"/>
  <c r="P433" i="16" a="1"/>
  <c r="P433" i="16" s="1"/>
  <c r="P434" i="16" a="1"/>
  <c r="P434" i="16" s="1"/>
  <c r="P435" i="16" a="1"/>
  <c r="P435" i="16" s="1"/>
  <c r="P436" i="16" a="1"/>
  <c r="P436" i="16" s="1"/>
  <c r="P437" i="16" a="1"/>
  <c r="P437" i="16" s="1"/>
  <c r="P438" i="16" a="1"/>
  <c r="P438" i="16" s="1"/>
  <c r="P439" i="16" a="1"/>
  <c r="P439" i="16" s="1"/>
  <c r="P440" i="16" a="1"/>
  <c r="P440" i="16" s="1"/>
  <c r="P441" i="16" a="1"/>
  <c r="P441" i="16" s="1"/>
  <c r="P442" i="16" a="1"/>
  <c r="P442" i="16"/>
  <c r="P443" i="16" a="1"/>
  <c r="P443" i="16" s="1"/>
  <c r="P444" i="16" a="1"/>
  <c r="P444" i="16" s="1"/>
  <c r="P445" i="16" a="1"/>
  <c r="P445" i="16" s="1"/>
  <c r="P446" i="16" a="1"/>
  <c r="P446" i="16" s="1"/>
  <c r="P447" i="16" a="1"/>
  <c r="P447" i="16" s="1"/>
  <c r="P448" i="16" a="1"/>
  <c r="P448" i="16" s="1"/>
  <c r="P449" i="16" a="1"/>
  <c r="P449" i="16" s="1"/>
  <c r="P450" i="16" a="1"/>
  <c r="P450" i="16" s="1"/>
  <c r="P451" i="16" a="1"/>
  <c r="P451" i="16" s="1"/>
  <c r="P452" i="16" a="1"/>
  <c r="P452" i="16" s="1"/>
  <c r="P453" i="16" a="1"/>
  <c r="P453" i="16" s="1"/>
  <c r="P454" i="16" a="1"/>
  <c r="P454" i="16"/>
  <c r="P455" i="16" a="1"/>
  <c r="P455" i="16" s="1"/>
  <c r="P456" i="16" a="1"/>
  <c r="P456" i="16" s="1"/>
  <c r="P457" i="16" a="1"/>
  <c r="P457" i="16" s="1"/>
  <c r="P458" i="16" a="1"/>
  <c r="P458" i="16" s="1"/>
  <c r="P459" i="16" a="1"/>
  <c r="P459" i="16" s="1"/>
  <c r="P460" i="16" a="1"/>
  <c r="P460" i="16" s="1"/>
  <c r="P461" i="16" a="1"/>
  <c r="P461" i="16" s="1"/>
  <c r="P462" i="16" a="1"/>
  <c r="P462" i="16" s="1"/>
  <c r="P463" i="16" a="1"/>
  <c r="P463" i="16" s="1"/>
  <c r="P464" i="16" a="1"/>
  <c r="P464" i="16" s="1"/>
  <c r="P465" i="16" a="1"/>
  <c r="P465" i="16" s="1"/>
  <c r="P466" i="16" a="1"/>
  <c r="P466" i="16" s="1"/>
  <c r="P467" i="16" a="1"/>
  <c r="P467" i="16" s="1"/>
  <c r="P468" i="16" a="1"/>
  <c r="P468" i="16" s="1"/>
  <c r="P469" i="16" a="1"/>
  <c r="P469" i="16" s="1"/>
  <c r="P470" i="16" a="1"/>
  <c r="P470" i="16" s="1"/>
  <c r="P471" i="16" a="1"/>
  <c r="P471" i="16" s="1"/>
  <c r="P472" i="16" a="1"/>
  <c r="P472" i="16" s="1"/>
  <c r="P473" i="16" a="1"/>
  <c r="P473" i="16" s="1"/>
  <c r="P474" i="16" a="1"/>
  <c r="P474" i="16" s="1"/>
  <c r="P475" i="16" a="1"/>
  <c r="P475" i="16" s="1"/>
  <c r="P476" i="16" a="1"/>
  <c r="P476" i="16" s="1"/>
  <c r="P477" i="16" a="1"/>
  <c r="P477" i="16" s="1"/>
  <c r="P478" i="16" a="1"/>
  <c r="P478" i="16" s="1"/>
  <c r="P479" i="16" a="1"/>
  <c r="P479" i="16" s="1"/>
  <c r="P480" i="16" a="1"/>
  <c r="P480" i="16" s="1"/>
  <c r="P481" i="16" a="1"/>
  <c r="P481" i="16" s="1"/>
  <c r="P482" i="16" a="1"/>
  <c r="P482" i="16" s="1"/>
  <c r="P483" i="16" a="1"/>
  <c r="P483" i="16" s="1"/>
  <c r="P484" i="16" a="1"/>
  <c r="P484" i="16" s="1"/>
  <c r="P485" i="16" a="1"/>
  <c r="P485" i="16" s="1"/>
  <c r="P486" i="16" a="1"/>
  <c r="P486" i="16" s="1"/>
  <c r="P487" i="16" a="1"/>
  <c r="P487" i="16" s="1"/>
  <c r="P488" i="16" a="1"/>
  <c r="P488" i="16"/>
  <c r="P489" i="16" a="1"/>
  <c r="P489" i="16" s="1"/>
  <c r="P490" i="16" a="1"/>
  <c r="P490" i="16" s="1"/>
  <c r="P491" i="16" a="1"/>
  <c r="P491" i="16" s="1"/>
  <c r="P492" i="16" a="1"/>
  <c r="P492" i="16" s="1"/>
  <c r="P493" i="16" a="1"/>
  <c r="P493" i="16" s="1"/>
  <c r="P494" i="16" a="1"/>
  <c r="P494" i="16"/>
  <c r="P495" i="16" a="1"/>
  <c r="P495" i="16" s="1"/>
  <c r="P496" i="16" a="1"/>
  <c r="P496" i="16" s="1"/>
  <c r="P497" i="16" a="1"/>
  <c r="P497" i="16" s="1"/>
  <c r="P498" i="16" a="1"/>
  <c r="P498" i="16" s="1"/>
  <c r="P499" i="16" a="1"/>
  <c r="P499" i="16" s="1"/>
  <c r="P500" i="16" a="1"/>
  <c r="P500" i="16" s="1"/>
  <c r="P501" i="16" a="1"/>
  <c r="P501" i="16" s="1"/>
  <c r="P502" i="16" a="1"/>
  <c r="P502" i="16" s="1"/>
  <c r="P503" i="16" a="1"/>
  <c r="P503" i="16" s="1"/>
  <c r="P504" i="16" a="1"/>
  <c r="P504" i="16" s="1"/>
  <c r="P505" i="16" a="1"/>
  <c r="P505" i="16" s="1"/>
  <c r="P506" i="16" a="1"/>
  <c r="P506" i="16"/>
  <c r="P507" i="16" a="1"/>
  <c r="P507" i="16" s="1"/>
  <c r="P508" i="16" a="1"/>
  <c r="P508" i="16" s="1"/>
  <c r="P509" i="16" a="1"/>
  <c r="P509" i="16" s="1"/>
  <c r="P510" i="16" a="1"/>
  <c r="P510" i="16" s="1"/>
  <c r="P511" i="16" a="1"/>
  <c r="P511" i="16" s="1"/>
  <c r="P512" i="16" a="1"/>
  <c r="P512" i="16"/>
  <c r="P513" i="16" a="1"/>
  <c r="P513" i="16" s="1"/>
  <c r="P514" i="16" a="1"/>
  <c r="P514" i="16" s="1"/>
  <c r="P515" i="16" a="1"/>
  <c r="P515" i="16" s="1"/>
  <c r="P516" i="16" a="1"/>
  <c r="P516" i="16" s="1"/>
  <c r="P517" i="16" a="1"/>
  <c r="P517" i="16" s="1"/>
  <c r="P518" i="16" a="1"/>
  <c r="P518" i="16" s="1"/>
  <c r="P519" i="16" a="1"/>
  <c r="P519" i="16" s="1"/>
  <c r="P520" i="16" a="1"/>
  <c r="P520" i="16" s="1"/>
  <c r="P521" i="16" a="1"/>
  <c r="P521" i="16" s="1"/>
  <c r="P522" i="16" a="1"/>
  <c r="P522" i="16" s="1"/>
  <c r="P523" i="16" a="1"/>
  <c r="P523" i="16" s="1"/>
  <c r="P524" i="16" a="1"/>
  <c r="P524" i="16" s="1"/>
  <c r="P525" i="16" a="1"/>
  <c r="P525" i="16" s="1"/>
  <c r="P526" i="16" a="1"/>
  <c r="P526" i="16" s="1"/>
  <c r="P527" i="16" a="1"/>
  <c r="P527" i="16" s="1"/>
  <c r="P528" i="16" a="1"/>
  <c r="P528" i="16" s="1"/>
  <c r="P529" i="16" a="1"/>
  <c r="P529" i="16" s="1"/>
  <c r="P530" i="16" a="1"/>
  <c r="P530" i="16"/>
  <c r="P531" i="16" a="1"/>
  <c r="P531" i="16" s="1"/>
  <c r="P532" i="16" a="1"/>
  <c r="P532" i="16" s="1"/>
  <c r="P533" i="16" a="1"/>
  <c r="P533" i="16" s="1"/>
  <c r="P534" i="16" a="1"/>
  <c r="P534" i="16" s="1"/>
  <c r="P535" i="16" a="1"/>
  <c r="P535" i="16" s="1"/>
  <c r="P536" i="16" a="1"/>
  <c r="P536" i="16" s="1"/>
  <c r="P537" i="16" a="1"/>
  <c r="P537" i="16" s="1"/>
  <c r="P538" i="16" a="1"/>
  <c r="P538" i="16" s="1"/>
  <c r="P539" i="16" a="1"/>
  <c r="P539" i="16" s="1"/>
  <c r="P540" i="16" a="1"/>
  <c r="P540" i="16" s="1"/>
  <c r="P541" i="16" a="1"/>
  <c r="P541" i="16" s="1"/>
  <c r="P542" i="16" a="1"/>
  <c r="P542" i="16" s="1"/>
  <c r="P543" i="16" a="1"/>
  <c r="P543" i="16" s="1"/>
  <c r="P544" i="16" a="1"/>
  <c r="P544" i="16" s="1"/>
  <c r="P545" i="16" a="1"/>
  <c r="P545" i="16" s="1"/>
  <c r="P546" i="16" a="1"/>
  <c r="P546" i="16"/>
  <c r="P547" i="16" a="1"/>
  <c r="P547" i="16" s="1"/>
  <c r="P548" i="16" a="1"/>
  <c r="P548" i="16" s="1"/>
  <c r="P549" i="16" a="1"/>
  <c r="P549" i="16" s="1"/>
  <c r="P550" i="16" a="1"/>
  <c r="P550" i="16" s="1"/>
  <c r="P551" i="16" a="1"/>
  <c r="P551" i="16" s="1"/>
  <c r="P552" i="16" a="1"/>
  <c r="P552" i="16"/>
  <c r="P553" i="16" a="1"/>
  <c r="P553" i="16" s="1"/>
  <c r="P554" i="16" a="1"/>
  <c r="P554" i="16" s="1"/>
  <c r="P555" i="16" a="1"/>
  <c r="P555" i="16" s="1"/>
  <c r="P556" i="16" a="1"/>
  <c r="P556" i="16" s="1"/>
  <c r="P557" i="16" a="1"/>
  <c r="P557" i="16" s="1"/>
  <c r="P558" i="16" a="1"/>
  <c r="P558" i="16"/>
  <c r="P559" i="16" a="1"/>
  <c r="P559" i="16" s="1"/>
  <c r="P560" i="16" a="1"/>
  <c r="P560" i="16" s="1"/>
  <c r="P561" i="16" a="1"/>
  <c r="P561" i="16" s="1"/>
  <c r="P562" i="16" a="1"/>
  <c r="P562" i="16" s="1"/>
  <c r="P563" i="16" a="1"/>
  <c r="P563" i="16" s="1"/>
  <c r="P564" i="16" a="1"/>
  <c r="P564" i="16" s="1"/>
  <c r="P565" i="16" a="1"/>
  <c r="P565" i="16" s="1"/>
  <c r="P566" i="16" a="1"/>
  <c r="P566" i="16" s="1"/>
  <c r="P567" i="16" a="1"/>
  <c r="P567" i="16" s="1"/>
  <c r="P568" i="16" a="1"/>
  <c r="P568" i="16" s="1"/>
  <c r="P569" i="16" a="1"/>
  <c r="P569" i="16" s="1"/>
  <c r="P570" i="16" a="1"/>
  <c r="P570" i="16"/>
  <c r="P571" i="16" a="1"/>
  <c r="P571" i="16" s="1"/>
  <c r="P572" i="16" a="1"/>
  <c r="P572" i="16" s="1"/>
  <c r="P573" i="16" a="1"/>
  <c r="P573" i="16" s="1"/>
  <c r="P574" i="16" a="1"/>
  <c r="P574" i="16" s="1"/>
  <c r="P575" i="16" a="1"/>
  <c r="P575" i="16" s="1"/>
  <c r="P576" i="16" a="1"/>
  <c r="P576" i="16"/>
  <c r="P577" i="16" a="1"/>
  <c r="P577" i="16" s="1"/>
  <c r="P578" i="16" a="1"/>
  <c r="P578" i="16" s="1"/>
  <c r="P579" i="16" a="1"/>
  <c r="P579" i="16" s="1"/>
  <c r="P580" i="16" a="1"/>
  <c r="P580" i="16" s="1"/>
  <c r="P581" i="16" a="1"/>
  <c r="P581" i="16" s="1"/>
  <c r="P582" i="16" a="1"/>
  <c r="P582" i="16" s="1"/>
  <c r="P583" i="16" a="1"/>
  <c r="P583" i="16" s="1"/>
  <c r="P584" i="16" a="1"/>
  <c r="P584" i="16" s="1"/>
  <c r="P585" i="16" a="1"/>
  <c r="P585" i="16" s="1"/>
  <c r="P586" i="16" a="1"/>
  <c r="P586" i="16" s="1"/>
  <c r="P587" i="16" a="1"/>
  <c r="P587" i="16" s="1"/>
  <c r="P588" i="16" a="1"/>
  <c r="P588" i="16" s="1"/>
  <c r="P589" i="16" a="1"/>
  <c r="P589" i="16" s="1"/>
  <c r="P590" i="16" a="1"/>
  <c r="P590" i="16" s="1"/>
  <c r="P591" i="16" a="1"/>
  <c r="P591" i="16" s="1"/>
  <c r="P592" i="16" a="1"/>
  <c r="P592" i="16" s="1"/>
  <c r="P593" i="16" a="1"/>
  <c r="P593" i="16" s="1"/>
  <c r="P594" i="16" a="1"/>
  <c r="P594" i="16" s="1"/>
  <c r="P595" i="16" a="1"/>
  <c r="P595" i="16" s="1"/>
  <c r="P596" i="16" a="1"/>
  <c r="P596" i="16" s="1"/>
  <c r="P597" i="16" a="1"/>
  <c r="P597" i="16" s="1"/>
  <c r="P598" i="16" a="1"/>
  <c r="P598" i="16" s="1"/>
  <c r="P599" i="16" a="1"/>
  <c r="P599" i="16" s="1"/>
  <c r="P600" i="16" a="1"/>
  <c r="P600" i="16" s="1"/>
  <c r="P601" i="16" a="1"/>
  <c r="P601" i="16" s="1"/>
  <c r="P602" i="16" a="1"/>
  <c r="P602" i="16" s="1"/>
  <c r="P603" i="16" a="1"/>
  <c r="P603" i="16" s="1"/>
  <c r="P604" i="16" a="1"/>
  <c r="P604" i="16" s="1"/>
  <c r="P605" i="16" a="1"/>
  <c r="P605" i="16" s="1"/>
  <c r="P606" i="16" a="1"/>
  <c r="P606" i="16" s="1"/>
  <c r="P607" i="16" a="1"/>
  <c r="P607" i="16" s="1"/>
  <c r="P608" i="16" a="1"/>
  <c r="P608" i="16" s="1"/>
  <c r="P609" i="16" a="1"/>
  <c r="P609" i="16" s="1"/>
  <c r="P610" i="16" a="1"/>
  <c r="P610" i="16" s="1"/>
  <c r="P611" i="16" a="1"/>
  <c r="P611" i="16" s="1"/>
  <c r="P612" i="16" a="1"/>
  <c r="P612" i="16" s="1"/>
  <c r="P613" i="16" a="1"/>
  <c r="P613" i="16" s="1"/>
  <c r="P614" i="16" a="1"/>
  <c r="P614" i="16" s="1"/>
  <c r="P615" i="16" a="1"/>
  <c r="P615" i="16" s="1"/>
  <c r="P616" i="16" a="1"/>
  <c r="P616" i="16" s="1"/>
  <c r="P617" i="16" a="1"/>
  <c r="P617" i="16" s="1"/>
  <c r="P618" i="16" a="1"/>
  <c r="P618" i="16"/>
  <c r="P619" i="16" a="1"/>
  <c r="P619" i="16" s="1"/>
  <c r="P620" i="16" a="1"/>
  <c r="P620" i="16" s="1"/>
  <c r="P621" i="16" a="1"/>
  <c r="P621" i="16" s="1"/>
  <c r="P622" i="16" a="1"/>
  <c r="P622" i="16" s="1"/>
  <c r="P623" i="16" a="1"/>
  <c r="P623" i="16" s="1"/>
  <c r="P624" i="16" a="1"/>
  <c r="P624" i="16" s="1"/>
  <c r="P625" i="16" a="1"/>
  <c r="P625" i="16"/>
  <c r="P626" i="16" a="1"/>
  <c r="P626" i="16" s="1"/>
  <c r="P627" i="16" a="1"/>
  <c r="P627" i="16" s="1"/>
  <c r="P628" i="16" a="1"/>
  <c r="P628" i="16" s="1"/>
  <c r="P629" i="16" a="1"/>
  <c r="P629" i="16" s="1"/>
  <c r="P630" i="16" a="1"/>
  <c r="P630" i="16" s="1"/>
  <c r="P631" i="16" a="1"/>
  <c r="P631" i="16" s="1"/>
  <c r="P632" i="16" a="1"/>
  <c r="P632" i="16" s="1"/>
  <c r="P633" i="16" a="1"/>
  <c r="P633" i="16" s="1"/>
  <c r="P634" i="16" a="1"/>
  <c r="P634" i="16" s="1"/>
  <c r="P635" i="16" a="1"/>
  <c r="P635" i="16" s="1"/>
  <c r="P636" i="16" a="1"/>
  <c r="P636" i="16" s="1"/>
  <c r="P637" i="16" a="1"/>
  <c r="P637" i="16" s="1"/>
  <c r="P638" i="16" a="1"/>
  <c r="P638" i="16" s="1"/>
  <c r="P639" i="16" a="1"/>
  <c r="P639" i="16" s="1"/>
  <c r="P640" i="16" a="1"/>
  <c r="P640" i="16" s="1"/>
  <c r="P641" i="16" a="1"/>
  <c r="P641" i="16" s="1"/>
  <c r="P642" i="16" a="1"/>
  <c r="P642" i="16" s="1"/>
  <c r="P643" i="16" a="1"/>
  <c r="P643" i="16"/>
  <c r="P644" i="16" a="1"/>
  <c r="P644" i="16" s="1"/>
  <c r="P645" i="16" a="1"/>
  <c r="P645" i="16" s="1"/>
  <c r="P646" i="16" a="1"/>
  <c r="P646" i="16" s="1"/>
  <c r="P647" i="16" a="1"/>
  <c r="P647" i="16" s="1"/>
  <c r="P648" i="16" a="1"/>
  <c r="P648" i="16" s="1"/>
  <c r="P649" i="16" a="1"/>
  <c r="P649" i="16" s="1"/>
  <c r="P650" i="16" a="1"/>
  <c r="P650" i="16" s="1"/>
  <c r="P651" i="16" a="1"/>
  <c r="P651" i="16"/>
  <c r="P652" i="16" a="1"/>
  <c r="P652" i="16" s="1"/>
  <c r="P653" i="16" a="1"/>
  <c r="P653" i="16" s="1"/>
  <c r="P654" i="16" a="1"/>
  <c r="P654" i="16" s="1"/>
  <c r="P655" i="16" a="1"/>
  <c r="P655" i="16" s="1"/>
  <c r="P656" i="16" a="1"/>
  <c r="P656" i="16" s="1"/>
  <c r="P657" i="16" a="1"/>
  <c r="P657" i="16" s="1"/>
  <c r="P658" i="16" a="1"/>
  <c r="P658" i="16" s="1"/>
  <c r="P659" i="16" a="1"/>
  <c r="P659" i="16" s="1"/>
  <c r="P660" i="16" a="1"/>
  <c r="P660" i="16" s="1"/>
  <c r="P661" i="16" a="1"/>
  <c r="P661" i="16" s="1"/>
  <c r="P662" i="16" a="1"/>
  <c r="P662" i="16" s="1"/>
  <c r="P663" i="16" a="1"/>
  <c r="P663" i="16" s="1"/>
  <c r="P664" i="16" a="1"/>
  <c r="P664" i="16" s="1"/>
  <c r="P665" i="16" a="1"/>
  <c r="P665" i="16" s="1"/>
  <c r="P666" i="16" a="1"/>
  <c r="P666" i="16" s="1"/>
  <c r="P667" i="16" a="1"/>
  <c r="P667" i="16" s="1"/>
  <c r="P668" i="16" a="1"/>
  <c r="P668" i="16" s="1"/>
  <c r="P669" i="16" a="1"/>
  <c r="P669" i="16" s="1"/>
  <c r="P670" i="16" a="1"/>
  <c r="P670" i="16" s="1"/>
  <c r="P671" i="16" a="1"/>
  <c r="P671" i="16" s="1"/>
  <c r="P672" i="16" a="1"/>
  <c r="P672" i="16" s="1"/>
  <c r="P673" i="16" a="1"/>
  <c r="P673" i="16" s="1"/>
  <c r="P674" i="16" a="1"/>
  <c r="P674" i="16" s="1"/>
  <c r="P675" i="16" a="1"/>
  <c r="P675" i="16"/>
  <c r="P676" i="16" a="1"/>
  <c r="P676" i="16" s="1"/>
  <c r="P677" i="16" a="1"/>
  <c r="P677" i="16" s="1"/>
  <c r="P678" i="16" a="1"/>
  <c r="P678" i="16" s="1"/>
  <c r="P679" i="16" a="1"/>
  <c r="P679" i="16" s="1"/>
  <c r="P680" i="16" a="1"/>
  <c r="P680" i="16" s="1"/>
  <c r="P681" i="16" a="1"/>
  <c r="P681" i="16" s="1"/>
  <c r="P682" i="16" a="1"/>
  <c r="P682" i="16" s="1"/>
  <c r="P683" i="16" a="1"/>
  <c r="P683" i="16" s="1"/>
  <c r="P684" i="16" a="1"/>
  <c r="P684" i="16" s="1"/>
  <c r="P685" i="16" a="1"/>
  <c r="P685" i="16" s="1"/>
  <c r="P686" i="16" a="1"/>
  <c r="P686" i="16" s="1"/>
  <c r="P687" i="16" a="1"/>
  <c r="P687" i="16" s="1"/>
  <c r="P688" i="16" a="1"/>
  <c r="P688" i="16" s="1"/>
  <c r="P689" i="16" a="1"/>
  <c r="P689" i="16" s="1"/>
  <c r="P690" i="16" a="1"/>
  <c r="P690" i="16" s="1"/>
  <c r="P691" i="16" a="1"/>
  <c r="P691" i="16"/>
  <c r="P692" i="16" a="1"/>
  <c r="P692" i="16" s="1"/>
  <c r="P693" i="16" a="1"/>
  <c r="P693" i="16" s="1"/>
  <c r="P694" i="16" a="1"/>
  <c r="P694" i="16" s="1"/>
  <c r="P695" i="16" a="1"/>
  <c r="P695" i="16" s="1"/>
  <c r="P696" i="16" a="1"/>
  <c r="P696" i="16" s="1"/>
  <c r="P697" i="16" a="1"/>
  <c r="P697" i="16" s="1"/>
  <c r="P698" i="16" a="1"/>
  <c r="P698" i="16" s="1"/>
  <c r="P699" i="16" a="1"/>
  <c r="P699" i="16" s="1"/>
  <c r="P700" i="16" a="1"/>
  <c r="P700" i="16" s="1"/>
  <c r="P701" i="16" a="1"/>
  <c r="P701" i="16" s="1"/>
  <c r="P702" i="16" a="1"/>
  <c r="P702" i="16" s="1"/>
  <c r="P703" i="16" a="1"/>
  <c r="P703" i="16" s="1"/>
  <c r="P704" i="16" a="1"/>
  <c r="P704" i="16" s="1"/>
  <c r="P705" i="16" a="1"/>
  <c r="P705" i="16"/>
  <c r="P706" i="16" a="1"/>
  <c r="P706" i="16" s="1"/>
  <c r="P707" i="16" a="1"/>
  <c r="P707" i="16" s="1"/>
  <c r="P708" i="16" a="1"/>
  <c r="P708" i="16" s="1"/>
  <c r="P709" i="16" a="1"/>
  <c r="P709" i="16" s="1"/>
  <c r="P710" i="16" a="1"/>
  <c r="P710" i="16" s="1"/>
  <c r="P711" i="16" a="1"/>
  <c r="P711" i="16"/>
  <c r="P712" i="16" a="1"/>
  <c r="P712" i="16" s="1"/>
  <c r="P713" i="16" a="1"/>
  <c r="P713" i="16" s="1"/>
  <c r="P714" i="16" a="1"/>
  <c r="P714" i="16" s="1"/>
  <c r="P715" i="16" a="1"/>
  <c r="P715" i="16" s="1"/>
  <c r="P716" i="16" a="1"/>
  <c r="P716" i="16" s="1"/>
  <c r="P717" i="16" a="1"/>
  <c r="P717" i="16" s="1"/>
  <c r="P718" i="16" a="1"/>
  <c r="P718" i="16" s="1"/>
  <c r="P719" i="16" a="1"/>
  <c r="P719" i="16" s="1"/>
  <c r="P720" i="16" a="1"/>
  <c r="P720" i="16" s="1"/>
  <c r="P721" i="16" a="1"/>
  <c r="P721" i="16"/>
  <c r="P722" i="16" a="1"/>
  <c r="P722" i="16" s="1"/>
  <c r="P723" i="16" a="1"/>
  <c r="P723" i="16" s="1"/>
  <c r="P724" i="16" a="1"/>
  <c r="P724" i="16" s="1"/>
  <c r="P725" i="16" a="1"/>
  <c r="P725" i="16" s="1"/>
  <c r="P726" i="16" a="1"/>
  <c r="P726" i="16" s="1"/>
  <c r="P727" i="16" a="1"/>
  <c r="P727" i="16" s="1"/>
  <c r="P728" i="16" a="1"/>
  <c r="P728" i="16" s="1"/>
  <c r="P729" i="16" a="1"/>
  <c r="P729" i="16" s="1"/>
  <c r="P730" i="16" a="1"/>
  <c r="P730" i="16" s="1"/>
  <c r="P731" i="16" a="1"/>
  <c r="P731" i="16" s="1"/>
  <c r="P732" i="16" a="1"/>
  <c r="P732" i="16" s="1"/>
  <c r="P733" i="16" a="1"/>
  <c r="P733" i="16" s="1"/>
  <c r="P734" i="16" a="1"/>
  <c r="P734" i="16" s="1"/>
  <c r="P735" i="16" a="1"/>
  <c r="P735" i="16"/>
  <c r="P736" i="16" a="1"/>
  <c r="P736" i="16" s="1"/>
  <c r="P737" i="16" a="1"/>
  <c r="P737" i="16" s="1"/>
  <c r="P738" i="16" a="1"/>
  <c r="P738" i="16" s="1"/>
  <c r="P739" i="16" a="1"/>
  <c r="P739" i="16" s="1"/>
  <c r="P740" i="16" a="1"/>
  <c r="P740" i="16" s="1"/>
  <c r="P741" i="16" a="1"/>
  <c r="P741" i="16" s="1"/>
  <c r="P742" i="16" a="1"/>
  <c r="P742" i="16" s="1"/>
  <c r="P743" i="16" a="1"/>
  <c r="P743" i="16" s="1"/>
  <c r="P744" i="16" a="1"/>
  <c r="P744" i="16" s="1"/>
  <c r="P745" i="16" a="1"/>
  <c r="P745" i="16" s="1"/>
  <c r="P746" i="16" a="1"/>
  <c r="P746" i="16" s="1"/>
  <c r="P747" i="16" a="1"/>
  <c r="P747" i="16" s="1"/>
  <c r="P748" i="16" a="1"/>
  <c r="P748" i="16" s="1"/>
  <c r="P749" i="16" a="1"/>
  <c r="P749" i="16" s="1"/>
  <c r="P750" i="16" a="1"/>
  <c r="P750" i="16" s="1"/>
  <c r="P751" i="16" a="1"/>
  <c r="P751" i="16" s="1"/>
  <c r="P752" i="16" a="1"/>
  <c r="P752" i="16" s="1"/>
  <c r="P753" i="16" a="1"/>
  <c r="P753" i="16" s="1"/>
  <c r="P754" i="16" a="1"/>
  <c r="P754" i="16" s="1"/>
  <c r="P755" i="16" a="1"/>
  <c r="P755" i="16" s="1"/>
  <c r="P756" i="16" a="1"/>
  <c r="P756" i="16" s="1"/>
  <c r="P757" i="16" a="1"/>
  <c r="P757" i="16" s="1"/>
  <c r="P758" i="16" a="1"/>
  <c r="P758" i="16" s="1"/>
  <c r="P759" i="16" a="1"/>
  <c r="P759" i="16"/>
  <c r="P760" i="16" a="1"/>
  <c r="P760" i="16" s="1"/>
  <c r="P761" i="16" a="1"/>
  <c r="P761" i="16" s="1"/>
  <c r="P762" i="16" a="1"/>
  <c r="P762" i="16" s="1"/>
  <c r="P763" i="16" a="1"/>
  <c r="P763" i="16" s="1"/>
  <c r="P764" i="16" a="1"/>
  <c r="P764" i="16" s="1"/>
  <c r="P765" i="16" a="1"/>
  <c r="P765" i="16" s="1"/>
  <c r="P766" i="16" a="1"/>
  <c r="P766" i="16" s="1"/>
  <c r="P767" i="16" a="1"/>
  <c r="P767" i="16" s="1"/>
  <c r="P768" i="16" a="1"/>
  <c r="P768" i="16" s="1"/>
  <c r="P769" i="16" a="1"/>
  <c r="P769" i="16" s="1"/>
  <c r="P770" i="16" a="1"/>
  <c r="P770" i="16" s="1"/>
  <c r="P771" i="16" a="1"/>
  <c r="P771" i="16" s="1"/>
  <c r="P772" i="16" a="1"/>
  <c r="P772" i="16" s="1"/>
  <c r="P773" i="16" a="1"/>
  <c r="P773" i="16" s="1"/>
  <c r="P774" i="16" a="1"/>
  <c r="P774" i="16" s="1"/>
  <c r="P775" i="16" a="1"/>
  <c r="P775" i="16" s="1"/>
  <c r="P776" i="16" a="1"/>
  <c r="P776" i="16" s="1"/>
  <c r="P777" i="16" a="1"/>
  <c r="P777" i="16" s="1"/>
  <c r="P778" i="16" a="1"/>
  <c r="P778" i="16" s="1"/>
  <c r="P779" i="16" a="1"/>
  <c r="P779" i="16" s="1"/>
  <c r="P780" i="16" a="1"/>
  <c r="P780" i="16" s="1"/>
  <c r="P781" i="16" a="1"/>
  <c r="P781" i="16" s="1"/>
  <c r="P782" i="16" a="1"/>
  <c r="P782" i="16" s="1"/>
  <c r="P783" i="16" a="1"/>
  <c r="P783" i="16" s="1"/>
  <c r="P784" i="16" a="1"/>
  <c r="P784" i="16" s="1"/>
  <c r="P785" i="16" a="1"/>
  <c r="P785" i="16" s="1"/>
  <c r="P786" i="16" a="1"/>
  <c r="P786" i="16" s="1"/>
  <c r="P787" i="16" a="1"/>
  <c r="P787" i="16" s="1"/>
  <c r="P788" i="16" a="1"/>
  <c r="P788" i="16" s="1"/>
  <c r="P789" i="16" a="1"/>
  <c r="P789" i="16" s="1"/>
  <c r="P790" i="16" a="1"/>
  <c r="P790" i="16" s="1"/>
  <c r="P791" i="16" a="1"/>
  <c r="P791" i="16" s="1"/>
  <c r="P792" i="16" a="1"/>
  <c r="P792" i="16" s="1"/>
  <c r="P793" i="16" a="1"/>
  <c r="P793" i="16" s="1"/>
  <c r="P794" i="16" a="1"/>
  <c r="P794" i="16" s="1"/>
  <c r="P795" i="16" a="1"/>
  <c r="P795" i="16" s="1"/>
  <c r="P796" i="16" a="1"/>
  <c r="P796" i="16" s="1"/>
  <c r="P797" i="16" a="1"/>
  <c r="P797" i="16" s="1"/>
  <c r="P798" i="16" a="1"/>
  <c r="P798" i="16" s="1"/>
  <c r="P799" i="16" a="1"/>
  <c r="P799" i="16" s="1"/>
  <c r="P800" i="16" a="1"/>
  <c r="P800" i="16" s="1"/>
  <c r="P801" i="16" a="1"/>
  <c r="P801" i="16"/>
  <c r="P802" i="16" a="1"/>
  <c r="P802" i="16" s="1"/>
  <c r="P803" i="16" a="1"/>
  <c r="P803" i="16" s="1"/>
  <c r="P804" i="16" a="1"/>
  <c r="P804" i="16" s="1"/>
  <c r="P805" i="16" a="1"/>
  <c r="P805" i="16" s="1"/>
  <c r="P806" i="16" a="1"/>
  <c r="P806" i="16" s="1"/>
  <c r="P807" i="16" a="1"/>
  <c r="P807" i="16"/>
  <c r="P808" i="16" a="1"/>
  <c r="P808" i="16" s="1"/>
  <c r="P809" i="16" a="1"/>
  <c r="P809" i="16" s="1"/>
  <c r="P810" i="16" a="1"/>
  <c r="P810" i="16" s="1"/>
  <c r="P811" i="16" a="1"/>
  <c r="P811" i="16"/>
  <c r="P812" i="16" a="1"/>
  <c r="P812" i="16" s="1"/>
  <c r="P813" i="16" a="1"/>
  <c r="P813" i="16" s="1"/>
  <c r="P814" i="16" a="1"/>
  <c r="P814" i="16" s="1"/>
  <c r="P815" i="16" a="1"/>
  <c r="P815" i="16" s="1"/>
  <c r="P816" i="16" a="1"/>
  <c r="P816" i="16" s="1"/>
  <c r="P817" i="16" a="1"/>
  <c r="P817" i="16"/>
  <c r="P818" i="16" a="1"/>
  <c r="P818" i="16" s="1"/>
  <c r="P819" i="16" a="1"/>
  <c r="P819" i="16" s="1"/>
  <c r="P820" i="16" a="1"/>
  <c r="P820" i="16" s="1"/>
  <c r="P821" i="16" a="1"/>
  <c r="P821" i="16" s="1"/>
  <c r="P822" i="16" a="1"/>
  <c r="P822" i="16" s="1"/>
  <c r="P823" i="16" a="1"/>
  <c r="P823" i="16"/>
  <c r="P824" i="16" a="1"/>
  <c r="P824" i="16" s="1"/>
  <c r="P825" i="16" a="1"/>
  <c r="P825" i="16" s="1"/>
  <c r="P826" i="16" a="1"/>
  <c r="P826" i="16" s="1"/>
  <c r="P827" i="16" a="1"/>
  <c r="P827" i="16" s="1"/>
  <c r="P828" i="16" a="1"/>
  <c r="P828" i="16" s="1"/>
  <c r="P829" i="16" a="1"/>
  <c r="P829" i="16" s="1"/>
  <c r="P830" i="16" a="1"/>
  <c r="P830" i="16" s="1"/>
  <c r="P831" i="16" a="1"/>
  <c r="P831" i="16" s="1"/>
  <c r="P832" i="16" a="1"/>
  <c r="P832" i="16" s="1"/>
  <c r="P833" i="16" a="1"/>
  <c r="P833" i="16" s="1"/>
  <c r="P834" i="16" a="1"/>
  <c r="P834" i="16" s="1"/>
  <c r="P835" i="16" a="1"/>
  <c r="P835" i="16"/>
  <c r="P836" i="16" a="1"/>
  <c r="P836" i="16" s="1"/>
  <c r="P837" i="16" a="1"/>
  <c r="P837" i="16" s="1"/>
  <c r="P838" i="16" a="1"/>
  <c r="P838" i="16" s="1"/>
  <c r="P839" i="16" a="1"/>
  <c r="P839" i="16" s="1"/>
  <c r="P840" i="16" a="1"/>
  <c r="P840" i="16" s="1"/>
  <c r="P841" i="16" a="1"/>
  <c r="P841" i="16" s="1"/>
  <c r="P842" i="16" a="1"/>
  <c r="P842" i="16" s="1"/>
  <c r="P843" i="16" a="1"/>
  <c r="P843" i="16" s="1"/>
  <c r="P844" i="16" a="1"/>
  <c r="P844" i="16" s="1"/>
  <c r="P845" i="16" a="1"/>
  <c r="P845" i="16" s="1"/>
  <c r="P846" i="16" a="1"/>
  <c r="P846" i="16" s="1"/>
  <c r="P847" i="16" a="1"/>
  <c r="P847" i="16" s="1"/>
  <c r="P848" i="16" a="1"/>
  <c r="P848" i="16" s="1"/>
  <c r="P849" i="16" a="1"/>
  <c r="P849" i="16" s="1"/>
  <c r="P850" i="16" a="1"/>
  <c r="P850" i="16" s="1"/>
  <c r="P851" i="16" a="1"/>
  <c r="P851" i="16"/>
  <c r="P852" i="16" a="1"/>
  <c r="P852" i="16" s="1"/>
  <c r="P853" i="16" a="1"/>
  <c r="P853" i="16" s="1"/>
  <c r="P854" i="16" a="1"/>
  <c r="P854" i="16" s="1"/>
  <c r="P855" i="16" a="1"/>
  <c r="P855" i="16" s="1"/>
  <c r="P856" i="16" a="1"/>
  <c r="P856" i="16" s="1"/>
  <c r="P857" i="16" a="1"/>
  <c r="P857" i="16"/>
  <c r="P858" i="16" a="1"/>
  <c r="P858" i="16" s="1"/>
  <c r="P859" i="16" a="1"/>
  <c r="P859" i="16"/>
  <c r="P860" i="16" a="1"/>
  <c r="P860" i="16" s="1"/>
  <c r="P861" i="16" a="1"/>
  <c r="P861" i="16" s="1"/>
  <c r="P862" i="16" a="1"/>
  <c r="P862" i="16" s="1"/>
  <c r="P863" i="16" a="1"/>
  <c r="P863" i="16"/>
  <c r="P864" i="16" a="1"/>
  <c r="P864" i="16" s="1"/>
  <c r="P865" i="16" a="1"/>
  <c r="P865" i="16"/>
  <c r="P866" i="16" a="1"/>
  <c r="P866" i="16" s="1"/>
  <c r="P867" i="16" a="1"/>
  <c r="P867" i="16" s="1"/>
  <c r="P868" i="16" a="1"/>
  <c r="P868" i="16" s="1"/>
  <c r="P869" i="16" a="1"/>
  <c r="P869" i="16" s="1"/>
  <c r="P870" i="16" a="1"/>
  <c r="P870" i="16" s="1"/>
  <c r="P871" i="16" a="1"/>
  <c r="P871" i="16" s="1"/>
  <c r="P872" i="16" a="1"/>
  <c r="P872" i="16" s="1"/>
  <c r="P873" i="16" a="1"/>
  <c r="P873" i="16" s="1"/>
  <c r="P874" i="16" a="1"/>
  <c r="P874" i="16" s="1"/>
  <c r="P875" i="16" a="1"/>
  <c r="P875" i="16" s="1"/>
  <c r="P876" i="16" a="1"/>
  <c r="P876" i="16" s="1"/>
  <c r="P877" i="16" a="1"/>
  <c r="P877" i="16" s="1"/>
  <c r="P878" i="16" a="1"/>
  <c r="P878" i="16" s="1"/>
  <c r="P879" i="16" a="1"/>
  <c r="P879" i="16" s="1"/>
  <c r="P880" i="16" a="1"/>
  <c r="P880" i="16" s="1"/>
  <c r="P881" i="16" a="1"/>
  <c r="P881" i="16" s="1"/>
  <c r="P882" i="16" a="1"/>
  <c r="P882" i="16" s="1"/>
  <c r="P883" i="16" a="1"/>
  <c r="P883" i="16"/>
  <c r="P884" i="16" a="1"/>
  <c r="P884" i="16" s="1"/>
  <c r="P885" i="16" a="1"/>
  <c r="P885" i="16" s="1"/>
  <c r="P886" i="16" a="1"/>
  <c r="P886" i="16" s="1"/>
  <c r="P887" i="16" a="1"/>
  <c r="P887" i="16" s="1"/>
  <c r="P888" i="16" a="1"/>
  <c r="P888" i="16" s="1"/>
  <c r="P889" i="16" a="1"/>
  <c r="P889" i="16" s="1"/>
  <c r="P890" i="16" a="1"/>
  <c r="P890" i="16" s="1"/>
  <c r="P891" i="16" a="1"/>
  <c r="P891" i="16" s="1"/>
  <c r="P892" i="16" a="1"/>
  <c r="P892" i="16" s="1"/>
  <c r="P893" i="16" a="1"/>
  <c r="P893" i="16" s="1"/>
  <c r="P894" i="16" a="1"/>
  <c r="P894" i="16" s="1"/>
  <c r="P895" i="16" a="1"/>
  <c r="P895" i="16" s="1"/>
  <c r="P896" i="16" a="1"/>
  <c r="P896" i="16" s="1"/>
  <c r="P897" i="16" a="1"/>
  <c r="P897" i="16" s="1"/>
  <c r="P898" i="16" a="1"/>
  <c r="P898" i="16" s="1"/>
  <c r="P899" i="16" a="1"/>
  <c r="P899" i="16" s="1"/>
  <c r="P900" i="16" a="1"/>
  <c r="P900" i="16" s="1"/>
  <c r="P901" i="16" a="1"/>
  <c r="P901" i="16" s="1"/>
  <c r="P902" i="16" a="1"/>
  <c r="P902" i="16" s="1"/>
  <c r="P903" i="16" a="1"/>
  <c r="P903" i="16"/>
  <c r="P904" i="16" a="1"/>
  <c r="P904" i="16" s="1"/>
  <c r="P905" i="16" a="1"/>
  <c r="P905" i="16" s="1"/>
  <c r="P906" i="16" a="1"/>
  <c r="P906" i="16" s="1"/>
  <c r="P907" i="16" a="1"/>
  <c r="P907" i="16" s="1"/>
  <c r="P908" i="16" a="1"/>
  <c r="P908" i="16" s="1"/>
  <c r="P909" i="16" a="1"/>
  <c r="P909" i="16"/>
  <c r="P910" i="16" a="1"/>
  <c r="P910" i="16" s="1"/>
  <c r="P911" i="16" a="1"/>
  <c r="P911" i="16" s="1"/>
  <c r="P912" i="16" a="1"/>
  <c r="P912" i="16" s="1"/>
  <c r="P913" i="16" a="1"/>
  <c r="P913" i="16" s="1"/>
  <c r="P914" i="16" a="1"/>
  <c r="P914" i="16" s="1"/>
  <c r="P915" i="16" a="1"/>
  <c r="P915" i="16" s="1"/>
  <c r="P916" i="16" a="1"/>
  <c r="P916" i="16" s="1"/>
  <c r="P917" i="16" a="1"/>
  <c r="P917" i="16" s="1"/>
  <c r="P918" i="16" a="1"/>
  <c r="P918" i="16" s="1"/>
  <c r="P919" i="16" a="1"/>
  <c r="P919" i="16" s="1"/>
  <c r="P920" i="16" a="1"/>
  <c r="P920" i="16" s="1"/>
  <c r="P921" i="16" a="1"/>
  <c r="P921" i="16" s="1"/>
  <c r="P922" i="16" a="1"/>
  <c r="P922" i="16" s="1"/>
  <c r="P923" i="16" a="1"/>
  <c r="P923" i="16" s="1"/>
  <c r="P924" i="16" a="1"/>
  <c r="P924" i="16" s="1"/>
  <c r="P925" i="16" a="1"/>
  <c r="P925" i="16" s="1"/>
  <c r="P926" i="16" a="1"/>
  <c r="P926" i="16" s="1"/>
  <c r="P927" i="16" a="1"/>
  <c r="P927" i="16"/>
  <c r="P928" i="16" a="1"/>
  <c r="P928" i="16" s="1"/>
  <c r="P929" i="16" a="1"/>
  <c r="P929" i="16" s="1"/>
  <c r="P930" i="16" a="1"/>
  <c r="P930" i="16" s="1"/>
  <c r="P931" i="16" a="1"/>
  <c r="P931" i="16" s="1"/>
  <c r="P932" i="16" a="1"/>
  <c r="P932" i="16" s="1"/>
  <c r="P933" i="16" a="1"/>
  <c r="P933" i="16" s="1"/>
  <c r="P934" i="16" a="1"/>
  <c r="P934" i="16" s="1"/>
  <c r="P935" i="16" a="1"/>
  <c r="P935" i="16"/>
  <c r="P936" i="16" a="1"/>
  <c r="P936" i="16" s="1"/>
  <c r="P937" i="16" a="1"/>
  <c r="P937" i="16" s="1"/>
  <c r="P938" i="16" a="1"/>
  <c r="P938" i="16" s="1"/>
  <c r="P939" i="16" a="1"/>
  <c r="P939" i="16" s="1"/>
  <c r="P940" i="16" a="1"/>
  <c r="P940" i="16" s="1"/>
  <c r="P941" i="16" a="1"/>
  <c r="P941" i="16"/>
  <c r="P942" i="16" a="1"/>
  <c r="P942" i="16" s="1"/>
  <c r="P943" i="16" a="1"/>
  <c r="P943" i="16" s="1"/>
  <c r="P944" i="16" a="1"/>
  <c r="P944" i="16" s="1"/>
  <c r="P945" i="16" a="1"/>
  <c r="P945" i="16" s="1"/>
  <c r="P946" i="16" a="1"/>
  <c r="P946" i="16" s="1"/>
  <c r="P947" i="16" a="1"/>
  <c r="P947" i="16"/>
  <c r="P948" i="16" a="1"/>
  <c r="P948" i="16" s="1"/>
  <c r="P949" i="16" a="1"/>
  <c r="P949" i="16" s="1"/>
  <c r="P950" i="16" a="1"/>
  <c r="P950" i="16" s="1"/>
  <c r="P951" i="16" a="1"/>
  <c r="P951" i="16" s="1"/>
  <c r="P952" i="16" a="1"/>
  <c r="P952" i="16" s="1"/>
  <c r="P953" i="16" a="1"/>
  <c r="P953" i="16" s="1"/>
  <c r="P954" i="16" a="1"/>
  <c r="P954" i="16" s="1"/>
  <c r="P955" i="16" a="1"/>
  <c r="P955" i="16" s="1"/>
  <c r="P956" i="16" a="1"/>
  <c r="P956" i="16" s="1"/>
  <c r="P957" i="16" a="1"/>
  <c r="P957" i="16" s="1"/>
  <c r="P958" i="16" a="1"/>
  <c r="P958" i="16" s="1"/>
  <c r="P959" i="16" a="1"/>
  <c r="P959" i="16" s="1"/>
  <c r="P960" i="16" a="1"/>
  <c r="P960" i="16" s="1"/>
  <c r="P961" i="16" a="1"/>
  <c r="P961" i="16" s="1"/>
  <c r="P962" i="16" a="1"/>
  <c r="P962" i="16" s="1"/>
  <c r="P963" i="16" a="1"/>
  <c r="P963" i="16"/>
  <c r="P964" i="16" a="1"/>
  <c r="P964" i="16" s="1"/>
  <c r="P965" i="16" a="1"/>
  <c r="P965" i="16" s="1"/>
  <c r="P966" i="16" a="1"/>
  <c r="P966" i="16" s="1"/>
  <c r="P967" i="16" a="1"/>
  <c r="P967" i="16" s="1"/>
  <c r="P968" i="16" a="1"/>
  <c r="P968" i="16" s="1"/>
  <c r="P969" i="16" a="1"/>
  <c r="P969" i="16" s="1"/>
  <c r="P970" i="16" a="1"/>
  <c r="P970" i="16" s="1"/>
  <c r="P971" i="16" a="1"/>
  <c r="P971" i="16" s="1"/>
  <c r="P972" i="16" a="1"/>
  <c r="P972" i="16" s="1"/>
  <c r="P973" i="16" a="1"/>
  <c r="P973" i="16"/>
  <c r="P974" i="16" a="1"/>
  <c r="P974" i="16" s="1"/>
  <c r="P975" i="16" a="1"/>
  <c r="P975" i="16" s="1"/>
  <c r="P976" i="16" a="1"/>
  <c r="P976" i="16" s="1"/>
  <c r="P977" i="16" a="1"/>
  <c r="P977" i="16" s="1"/>
  <c r="P978" i="16" a="1"/>
  <c r="P978" i="16" s="1"/>
  <c r="P979" i="16" a="1"/>
  <c r="P979" i="16"/>
  <c r="P980" i="16" a="1"/>
  <c r="P980" i="16" s="1"/>
  <c r="P981" i="16" a="1"/>
  <c r="P981" i="16" s="1"/>
  <c r="P982" i="16" a="1"/>
  <c r="P982" i="16" s="1"/>
  <c r="P983" i="16" a="1"/>
  <c r="P983" i="16"/>
  <c r="P984" i="16" a="1"/>
  <c r="P984" i="16" s="1"/>
  <c r="P985" i="16" a="1"/>
  <c r="P985" i="16" s="1"/>
  <c r="P986" i="16" a="1"/>
  <c r="P986" i="16" s="1"/>
  <c r="P987" i="16" a="1"/>
  <c r="P987" i="16" s="1"/>
  <c r="P988" i="16" a="1"/>
  <c r="P988" i="16" s="1"/>
  <c r="P989" i="16" a="1"/>
  <c r="P989" i="16" s="1"/>
  <c r="P990" i="16" a="1"/>
  <c r="P990" i="16" s="1"/>
  <c r="P991" i="16" a="1"/>
  <c r="P991" i="16" s="1"/>
  <c r="P992" i="16" a="1"/>
  <c r="P992" i="16" s="1"/>
  <c r="P993" i="16" a="1"/>
  <c r="P993" i="16" s="1"/>
  <c r="P994" i="16" a="1"/>
  <c r="P994" i="16" s="1"/>
  <c r="P995" i="16" a="1"/>
  <c r="P995" i="16" s="1"/>
  <c r="P996" i="16" a="1"/>
  <c r="P996" i="16" s="1"/>
  <c r="P997" i="16" a="1"/>
  <c r="P997" i="16"/>
  <c r="P998" i="16" a="1"/>
  <c r="P998" i="16" s="1"/>
  <c r="P999" i="16" a="1"/>
  <c r="P999" i="16"/>
  <c r="P1000" i="16" a="1"/>
  <c r="P1000" i="16" s="1"/>
  <c r="P1001" i="16" a="1"/>
  <c r="P1001" i="16" s="1"/>
  <c r="P1002" i="16" a="1"/>
  <c r="P1002" i="16" s="1"/>
  <c r="P1003" i="16" a="1"/>
  <c r="P1003" i="16"/>
  <c r="P1004" i="16" a="1"/>
  <c r="P1004" i="16" s="1"/>
  <c r="P1005" i="16" a="1"/>
  <c r="P1005" i="16"/>
  <c r="P1006" i="16" a="1"/>
  <c r="P1006" i="16" s="1"/>
  <c r="P1007" i="16" a="1"/>
  <c r="P1007" i="16" s="1"/>
  <c r="P1008" i="16" a="1"/>
  <c r="P1008" i="16" s="1"/>
  <c r="P1009" i="16" a="1"/>
  <c r="P1009" i="16" s="1"/>
  <c r="P1010" i="16" a="1"/>
  <c r="P1010" i="16" s="1"/>
  <c r="P1011" i="16" a="1"/>
  <c r="P1011" i="16" s="1"/>
  <c r="P1012" i="16" a="1"/>
  <c r="P1012" i="16" s="1"/>
  <c r="P1013" i="16" a="1"/>
  <c r="P1013" i="16" s="1"/>
  <c r="P1014" i="16" a="1"/>
  <c r="P1014" i="16" s="1"/>
  <c r="P1015" i="16" a="1"/>
  <c r="P1015" i="16"/>
  <c r="P1016" i="16" a="1"/>
  <c r="P1016" i="16" s="1"/>
  <c r="P1017" i="16" a="1"/>
  <c r="P1017" i="16" s="1"/>
  <c r="P1018" i="16" a="1"/>
  <c r="P1018" i="16" s="1"/>
  <c r="P1019" i="16" a="1"/>
  <c r="P1019" i="16" s="1"/>
  <c r="P1020" i="16" a="1"/>
  <c r="P1020" i="16" s="1"/>
  <c r="P1021" i="16" a="1"/>
  <c r="P1021" i="16" s="1"/>
  <c r="P1022" i="16" a="1"/>
  <c r="P1022" i="16" s="1"/>
  <c r="P1023" i="16" a="1"/>
  <c r="P1023" i="16" s="1"/>
  <c r="P1024" i="16" a="1"/>
  <c r="P1024" i="16" s="1"/>
  <c r="P1025" i="16" a="1"/>
  <c r="P1025" i="16" s="1"/>
  <c r="P1026" i="16" a="1"/>
  <c r="P1026" i="16" s="1"/>
  <c r="P1027" i="16" a="1"/>
  <c r="P1027" i="16" s="1"/>
  <c r="P1028" i="16" a="1"/>
  <c r="P1028" i="16" s="1"/>
  <c r="P1029" i="16" a="1"/>
  <c r="P1029" i="16" s="1"/>
  <c r="P1030" i="16" a="1"/>
  <c r="P1030" i="16" s="1"/>
  <c r="P1031" i="16" a="1"/>
  <c r="P1031" i="16"/>
  <c r="P1032" i="16" a="1"/>
  <c r="P1032" i="16" s="1"/>
  <c r="P1033" i="16" a="1"/>
  <c r="P1033" i="16" s="1"/>
  <c r="P1034" i="16" a="1"/>
  <c r="P1034" i="16" s="1"/>
  <c r="P1035" i="16" a="1"/>
  <c r="P1035" i="16" s="1"/>
  <c r="P1036" i="16" a="1"/>
  <c r="P1036" i="16" s="1"/>
  <c r="P1037" i="16" a="1"/>
  <c r="P1037" i="16"/>
  <c r="P1038" i="16" a="1"/>
  <c r="P1038" i="16" s="1"/>
  <c r="P1039" i="16" a="1"/>
  <c r="P1039" i="16" s="1"/>
  <c r="P1040" i="16" a="1"/>
  <c r="P1040" i="16" s="1"/>
  <c r="P1041" i="16" a="1"/>
  <c r="P1041" i="16" s="1"/>
  <c r="P1042" i="16" a="1"/>
  <c r="P1042" i="16" s="1"/>
  <c r="P1043" i="16" a="1"/>
  <c r="P1043" i="16"/>
  <c r="P1044" i="16" a="1"/>
  <c r="P1044" i="16" s="1"/>
  <c r="P1045" i="16" a="1"/>
  <c r="P1045" i="16" s="1"/>
  <c r="P1046" i="16" a="1"/>
  <c r="P1046" i="16" s="1"/>
  <c r="P1047" i="16" a="1"/>
  <c r="P1047" i="16" s="1"/>
  <c r="P1048" i="16" a="1"/>
  <c r="P1048" i="16" s="1"/>
  <c r="P1049" i="16" a="1"/>
  <c r="P1049" i="16" s="1"/>
  <c r="P1050" i="16" a="1"/>
  <c r="P1050" i="16" s="1"/>
  <c r="P1051" i="16" a="1"/>
  <c r="P1051" i="16"/>
  <c r="P1052" i="16" a="1"/>
  <c r="P1052" i="16" s="1"/>
  <c r="P1053" i="16" a="1"/>
  <c r="P1053" i="16" s="1"/>
  <c r="P1054" i="16" a="1"/>
  <c r="P1054" i="16" s="1"/>
  <c r="P1055" i="16" a="1"/>
  <c r="P1055" i="16" s="1"/>
  <c r="P1056" i="16" a="1"/>
  <c r="P1056" i="16" s="1"/>
  <c r="P1057" i="16" a="1"/>
  <c r="P1057" i="16" s="1"/>
  <c r="P1058" i="16" a="1"/>
  <c r="P1058" i="16" s="1"/>
  <c r="P1059" i="16" a="1"/>
  <c r="P1059" i="16" s="1"/>
  <c r="P1060" i="16" a="1"/>
  <c r="P1060" i="16" s="1"/>
  <c r="P1061" i="16" a="1"/>
  <c r="P1061" i="16" s="1"/>
  <c r="P1062" i="16" a="1"/>
  <c r="P1062" i="16" s="1"/>
  <c r="P1063" i="16" a="1"/>
  <c r="P1063" i="16" s="1"/>
  <c r="P1064" i="16" a="1"/>
  <c r="P1064" i="16" s="1"/>
  <c r="P1065" i="16" a="1"/>
  <c r="P1065" i="16" s="1"/>
  <c r="P1066" i="16" a="1"/>
  <c r="P1066" i="16" s="1"/>
  <c r="P1067" i="16" a="1"/>
  <c r="P1067" i="16" s="1"/>
  <c r="P1068" i="16" a="1"/>
  <c r="P1068" i="16" s="1"/>
  <c r="P1069" i="16" a="1"/>
  <c r="P1069" i="16"/>
  <c r="P1070" i="16" a="1"/>
  <c r="P1070" i="16" s="1"/>
  <c r="P1071" i="16" a="1"/>
  <c r="P1071" i="16" s="1"/>
  <c r="P1072" i="16" a="1"/>
  <c r="P1072" i="16" s="1"/>
  <c r="P1073" i="16" a="1"/>
  <c r="P1073" i="16" s="1"/>
  <c r="P1074" i="16" a="1"/>
  <c r="P1074" i="16" s="1"/>
  <c r="P1075" i="16" a="1"/>
  <c r="P1075" i="16"/>
  <c r="P1076" i="16" a="1"/>
  <c r="P1076" i="16" s="1"/>
  <c r="P1077" i="16" a="1"/>
  <c r="P1077" i="16" s="1"/>
  <c r="P1078" i="16" a="1"/>
  <c r="P1078" i="16" s="1"/>
  <c r="P1079" i="16" a="1"/>
  <c r="P1079" i="16"/>
  <c r="P1080" i="16" a="1"/>
  <c r="P1080" i="16" s="1"/>
  <c r="P1081" i="16" a="1"/>
  <c r="P1081" i="16" s="1"/>
  <c r="P1082" i="16" a="1"/>
  <c r="P1082" i="16" s="1"/>
  <c r="P1083" i="16" a="1"/>
  <c r="P1083" i="16" s="1"/>
  <c r="P1084" i="16" a="1"/>
  <c r="P1084" i="16" s="1"/>
  <c r="P1085" i="16" a="1"/>
  <c r="P1085" i="16" s="1"/>
  <c r="P1086" i="16" a="1"/>
  <c r="P1086" i="16" s="1"/>
  <c r="P1087" i="16" a="1"/>
  <c r="P1087" i="16" s="1"/>
  <c r="P1088" i="16" a="1"/>
  <c r="P1088" i="16" s="1"/>
  <c r="P1089" i="16" a="1"/>
  <c r="P1089" i="16" s="1"/>
  <c r="P1090" i="16" a="1"/>
  <c r="P1090" i="16" s="1"/>
  <c r="P1091" i="16" a="1"/>
  <c r="P1091" i="16" s="1"/>
  <c r="P1092" i="16" a="1"/>
  <c r="P1092" i="16" s="1"/>
  <c r="P1093" i="16" a="1"/>
  <c r="P1093" i="16" s="1"/>
  <c r="P1094" i="16" a="1"/>
  <c r="P1094" i="16" s="1"/>
  <c r="P1095" i="16" a="1"/>
  <c r="P1095" i="16" s="1"/>
  <c r="P1096" i="16" a="1"/>
  <c r="P1096" i="16" s="1"/>
  <c r="P1097" i="16" a="1"/>
  <c r="P1097" i="16" s="1"/>
  <c r="P1098" i="16" a="1"/>
  <c r="P1098" i="16" s="1"/>
  <c r="P1099" i="16" a="1"/>
  <c r="P1099" i="16" s="1"/>
  <c r="P1100" i="16" a="1"/>
  <c r="P1100" i="16" s="1"/>
  <c r="P1101" i="16" a="1"/>
  <c r="P1101" i="16" s="1"/>
  <c r="P1102" i="16" a="1"/>
  <c r="P1102" i="16" s="1"/>
  <c r="P1103" i="16" a="1"/>
  <c r="P1103" i="16"/>
  <c r="P1104" i="16" a="1"/>
  <c r="P1104" i="16" s="1"/>
  <c r="P1105" i="16" a="1"/>
  <c r="P1105" i="16" s="1"/>
  <c r="P1106" i="16" a="1"/>
  <c r="P1106" i="16" s="1"/>
  <c r="P1107" i="16" a="1"/>
  <c r="P1107" i="16" s="1"/>
  <c r="P1108" i="16" a="1"/>
  <c r="P1108" i="16" s="1"/>
  <c r="P1109" i="16" a="1"/>
  <c r="P1109" i="16" s="1"/>
  <c r="P1110" i="16" a="1"/>
  <c r="P1110" i="16" s="1"/>
  <c r="P1111" i="16" a="1"/>
  <c r="P1111" i="16"/>
  <c r="P1112" i="16" a="1"/>
  <c r="P1112" i="16" s="1"/>
  <c r="P1113" i="16" a="1"/>
  <c r="P1113" i="16" s="1"/>
  <c r="P1114" i="16" a="1"/>
  <c r="P1114" i="16" s="1"/>
  <c r="P1115" i="16" a="1"/>
  <c r="P1115" i="16" s="1"/>
  <c r="P1116" i="16" a="1"/>
  <c r="P1116" i="16" s="1"/>
  <c r="P1117" i="16" a="1"/>
  <c r="P1117" i="16" s="1"/>
  <c r="P1118" i="16" a="1"/>
  <c r="P1118" i="16" s="1"/>
  <c r="P1119" i="16" a="1"/>
  <c r="P1119" i="16" s="1"/>
  <c r="P1120" i="16" a="1"/>
  <c r="P1120" i="16" s="1"/>
  <c r="P1121" i="16" a="1"/>
  <c r="P1121" i="16" s="1"/>
  <c r="P1122" i="16" a="1"/>
  <c r="P1122" i="16" s="1"/>
  <c r="P1123" i="16" a="1"/>
  <c r="P1123" i="16" s="1"/>
  <c r="P1124" i="16" a="1"/>
  <c r="P1124" i="16" s="1"/>
  <c r="P1125" i="16" a="1"/>
  <c r="P1125" i="16" s="1"/>
  <c r="P1126" i="16" a="1"/>
  <c r="P1126" i="16" s="1"/>
  <c r="P1127" i="16" a="1"/>
  <c r="P1127" i="16" s="1"/>
  <c r="P1128" i="16" a="1"/>
  <c r="P1128" i="16" s="1"/>
  <c r="P1129" i="16" a="1"/>
  <c r="P1129" i="16" s="1"/>
  <c r="P1130" i="16" a="1"/>
  <c r="P1130" i="16" s="1"/>
  <c r="P1131" i="16" a="1"/>
  <c r="P1131" i="16" s="1"/>
  <c r="P1132" i="16" a="1"/>
  <c r="P1132" i="16" s="1"/>
  <c r="P1133" i="16" a="1"/>
  <c r="P1133" i="16"/>
  <c r="P1134" i="16" a="1"/>
  <c r="P1134" i="16" s="1"/>
  <c r="P1135" i="16" a="1"/>
  <c r="P1135" i="16"/>
  <c r="P1136" i="16" a="1"/>
  <c r="P1136" i="16" s="1"/>
  <c r="P1137" i="16" a="1"/>
  <c r="P1137" i="16" s="1"/>
  <c r="P1138" i="16" a="1"/>
  <c r="P1138" i="16" s="1"/>
  <c r="P1139" i="16" a="1"/>
  <c r="P1139" i="16"/>
  <c r="P1140" i="16" a="1"/>
  <c r="P1140" i="16" s="1"/>
  <c r="P1141" i="16" a="1"/>
  <c r="P1141" i="16"/>
  <c r="P1142" i="16" a="1"/>
  <c r="P1142" i="16" s="1"/>
  <c r="P1143" i="16" a="1"/>
  <c r="P1143" i="16"/>
  <c r="P1144" i="16" a="1"/>
  <c r="P1144" i="16" s="1"/>
  <c r="P1145" i="16" a="1"/>
  <c r="P1145" i="16" s="1"/>
  <c r="P1146" i="16" a="1"/>
  <c r="P1146" i="16" s="1"/>
  <c r="P1147" i="16" a="1"/>
  <c r="P1147" i="16"/>
  <c r="P1148" i="16" a="1"/>
  <c r="P1148" i="16" s="1"/>
  <c r="P1149" i="16" a="1"/>
  <c r="P1149" i="16" s="1"/>
  <c r="P1150" i="16" a="1"/>
  <c r="P1150" i="16" s="1"/>
  <c r="P1151" i="16" a="1"/>
  <c r="P1151" i="16" s="1"/>
  <c r="P1152" i="16" a="1"/>
  <c r="P1152" i="16" s="1"/>
  <c r="P1153" i="16" a="1"/>
  <c r="P1153" i="16" s="1"/>
  <c r="P1154" i="16" a="1"/>
  <c r="P1154" i="16" s="1"/>
  <c r="P1155" i="16" a="1"/>
  <c r="P1155" i="16" s="1"/>
  <c r="P1156" i="16" a="1"/>
  <c r="P1156" i="16" s="1"/>
  <c r="P1157" i="16" a="1"/>
  <c r="P1157" i="16" s="1"/>
  <c r="P1158" i="16" a="1"/>
  <c r="P1158" i="16" s="1"/>
  <c r="P1159" i="16" a="1"/>
  <c r="P1159" i="16"/>
  <c r="P1160" i="16" a="1"/>
  <c r="P1160" i="16" s="1"/>
  <c r="P1161" i="16" a="1"/>
  <c r="P1161" i="16" s="1"/>
  <c r="P1162" i="16" a="1"/>
  <c r="P1162" i="16" s="1"/>
  <c r="P1163" i="16" a="1"/>
  <c r="P1163" i="16" s="1"/>
  <c r="P1164" i="16" a="1"/>
  <c r="P1164" i="16" s="1"/>
  <c r="P1165" i="16" a="1"/>
  <c r="P1165" i="16"/>
  <c r="P1166" i="16" a="1"/>
  <c r="P1166" i="16" s="1"/>
  <c r="P1167" i="16" a="1"/>
  <c r="P1167" i="16"/>
  <c r="P1168" i="16" a="1"/>
  <c r="P1168" i="16" s="1"/>
  <c r="P1169" i="16" a="1"/>
  <c r="P1169" i="16" s="1"/>
  <c r="P1170" i="16" a="1"/>
  <c r="P1170" i="16" s="1"/>
  <c r="P1171" i="16" a="1"/>
  <c r="P1171" i="16"/>
  <c r="P1172" i="16" a="1"/>
  <c r="P1172" i="16" s="1"/>
  <c r="P1173" i="16" a="1"/>
  <c r="P1173" i="16"/>
  <c r="P1174" i="16" a="1"/>
  <c r="P1174" i="16" s="1"/>
  <c r="P1175" i="16" a="1"/>
  <c r="P1175" i="16" s="1"/>
  <c r="P1176" i="16" a="1"/>
  <c r="P1176" i="16" s="1"/>
  <c r="P1177" i="16" a="1"/>
  <c r="P1177" i="16" s="1"/>
  <c r="P1178" i="16" a="1"/>
  <c r="P1178" i="16" s="1"/>
  <c r="P1179" i="16" a="1"/>
  <c r="P1179" i="16" s="1"/>
  <c r="P1180" i="16" a="1"/>
  <c r="P1180" i="16" s="1"/>
  <c r="P1181" i="16" a="1"/>
  <c r="P1181" i="16" s="1"/>
  <c r="P1182" i="16" a="1"/>
  <c r="P1182" i="16" s="1"/>
  <c r="P1183" i="16" a="1"/>
  <c r="P1183" i="16" s="1"/>
  <c r="P1184" i="16" a="1"/>
  <c r="P1184" i="16" s="1"/>
  <c r="P1185" i="16" a="1"/>
  <c r="P1185" i="16" s="1"/>
  <c r="P1186" i="16" a="1"/>
  <c r="P1186" i="16" s="1"/>
  <c r="P1187" i="16" a="1"/>
  <c r="P1187" i="16" s="1"/>
  <c r="P1188" i="16" a="1"/>
  <c r="P1188" i="16" s="1"/>
  <c r="P1189" i="16" a="1"/>
  <c r="P1189" i="16" s="1"/>
  <c r="P1190" i="16" a="1"/>
  <c r="P1190" i="16" s="1"/>
  <c r="P1191" i="16" a="1"/>
  <c r="P1191" i="16" s="1"/>
  <c r="P1192" i="16" a="1"/>
  <c r="P1192" i="16" s="1"/>
  <c r="P1193" i="16" a="1"/>
  <c r="P1193" i="16" s="1"/>
  <c r="P1194" i="16" a="1"/>
  <c r="P1194" i="16" s="1"/>
  <c r="P1195" i="16" a="1"/>
  <c r="P1195" i="16" s="1"/>
  <c r="P1196" i="16" a="1"/>
  <c r="P1196" i="16" s="1"/>
  <c r="P1197" i="16" a="1"/>
  <c r="P1197" i="16" s="1"/>
  <c r="P1198" i="16" a="1"/>
  <c r="P1198" i="16" s="1"/>
  <c r="P1199" i="16" a="1"/>
  <c r="P1199" i="16"/>
  <c r="P1200" i="16" a="1"/>
  <c r="P1200" i="16" s="1"/>
  <c r="P1201" i="16" a="1"/>
  <c r="P1201" i="16" s="1"/>
  <c r="P1202" i="16" a="1"/>
  <c r="P1202" i="16" s="1"/>
  <c r="P1203" i="16" a="1"/>
  <c r="P1203" i="16" s="1"/>
  <c r="P1204" i="16" a="1"/>
  <c r="P1204" i="16" s="1"/>
  <c r="P1205" i="16" a="1"/>
  <c r="P1205" i="16" s="1"/>
  <c r="P1206" i="16" a="1"/>
  <c r="P1206" i="16" s="1"/>
  <c r="P1207" i="16" a="1"/>
  <c r="P1207" i="16"/>
  <c r="P1208" i="16" a="1"/>
  <c r="P1208" i="16" s="1"/>
  <c r="P1209" i="16" a="1"/>
  <c r="P1209" i="16" s="1"/>
  <c r="P1210" i="16" a="1"/>
  <c r="P1210" i="16" s="1"/>
  <c r="P1211" i="16" a="1"/>
  <c r="P1211" i="16" s="1"/>
  <c r="P1212" i="16" a="1"/>
  <c r="P1212" i="16" s="1"/>
  <c r="P1213" i="16" a="1"/>
  <c r="P1213" i="16"/>
  <c r="P1214" i="16" a="1"/>
  <c r="P1214" i="16" s="1"/>
  <c r="P1215" i="16" a="1"/>
  <c r="P1215" i="16" s="1"/>
  <c r="P1216" i="16" a="1"/>
  <c r="P1216" i="16" s="1"/>
  <c r="P1217" i="16" a="1"/>
  <c r="P1217" i="16" s="1"/>
  <c r="P1218" i="16" a="1"/>
  <c r="P1218" i="16" s="1"/>
  <c r="P1219" i="16" a="1"/>
  <c r="P1219" i="16" s="1"/>
  <c r="P1220" i="16" a="1"/>
  <c r="P1220" i="16" s="1"/>
  <c r="P1221" i="16" a="1"/>
  <c r="P1221" i="16" s="1"/>
  <c r="P1222" i="16" a="1"/>
  <c r="P1222" i="16" s="1"/>
  <c r="P1223" i="16" a="1"/>
  <c r="P1223" i="16"/>
  <c r="P1224" i="16" a="1"/>
  <c r="P1224" i="16" s="1"/>
  <c r="P1225" i="16" a="1"/>
  <c r="P1225" i="16" s="1"/>
  <c r="P1226" i="16" a="1"/>
  <c r="P1226" i="16" s="1"/>
  <c r="P1227" i="16" a="1"/>
  <c r="P1227" i="16" s="1"/>
  <c r="P1228" i="16" a="1"/>
  <c r="P1228" i="16" s="1"/>
  <c r="P1229" i="16" a="1"/>
  <c r="P1229" i="16" s="1"/>
  <c r="P1230" i="16" a="1"/>
  <c r="P1230" i="16" s="1"/>
  <c r="P1231" i="16" a="1"/>
  <c r="P1231" i="16"/>
  <c r="P1232" i="16" a="1"/>
  <c r="P1232" i="16" s="1"/>
  <c r="P1233" i="16" a="1"/>
  <c r="P1233" i="16" s="1"/>
  <c r="P1234" i="16" a="1"/>
  <c r="P1234" i="16" s="1"/>
  <c r="P1235" i="16" a="1"/>
  <c r="P1235" i="16" s="1"/>
  <c r="P1236" i="16" a="1"/>
  <c r="P1236" i="16" s="1"/>
  <c r="P1237" i="16" a="1"/>
  <c r="P1237" i="16"/>
  <c r="P1238" i="16" a="1"/>
  <c r="P1238" i="16" s="1"/>
  <c r="P1239" i="16" a="1"/>
  <c r="P1239" i="16"/>
  <c r="P1240" i="16" a="1"/>
  <c r="P1240" i="16" s="1"/>
  <c r="P1241" i="16" a="1"/>
  <c r="P1241" i="16" s="1"/>
  <c r="P1242" i="16" a="1"/>
  <c r="P1242" i="16" s="1"/>
  <c r="P1243" i="16" a="1"/>
  <c r="P1243" i="16"/>
  <c r="P1244" i="16" a="1"/>
  <c r="P1244" i="16" s="1"/>
  <c r="P1245" i="16" a="1"/>
  <c r="P1245" i="16" s="1"/>
  <c r="P1246" i="16" a="1"/>
  <c r="P1246" i="16" s="1"/>
  <c r="P1247" i="16" a="1"/>
  <c r="P1247" i="16" s="1"/>
  <c r="P1248" i="16" a="1"/>
  <c r="P1248" i="16" s="1"/>
  <c r="P1249" i="16" a="1"/>
  <c r="P1249" i="16" s="1"/>
  <c r="P1250" i="16" a="1"/>
  <c r="P1250" i="16" s="1"/>
  <c r="P1251" i="16" a="1"/>
  <c r="P1251" i="16" s="1"/>
  <c r="P1252" i="16" a="1"/>
  <c r="P1252" i="16" s="1"/>
  <c r="P1253" i="16" a="1"/>
  <c r="P1253" i="16" s="1"/>
  <c r="P1254" i="16" a="1"/>
  <c r="P1254" i="16" s="1"/>
  <c r="P1255" i="16" a="1"/>
  <c r="P1255" i="16" s="1"/>
  <c r="P1256" i="16" a="1"/>
  <c r="P1256" i="16" s="1"/>
  <c r="P1257" i="16" a="1"/>
  <c r="P1257" i="16" s="1"/>
  <c r="P1258" i="16" a="1"/>
  <c r="P1258" i="16" s="1"/>
  <c r="P1259" i="16" a="1"/>
  <c r="P1259" i="16" s="1"/>
  <c r="P1260" i="16" a="1"/>
  <c r="P1260" i="16" s="1"/>
  <c r="P1261" i="16" a="1"/>
  <c r="P1261" i="16"/>
  <c r="P1262" i="16" a="1"/>
  <c r="P1262" i="16" s="1"/>
  <c r="P1263" i="16" a="1"/>
  <c r="P1263" i="16" s="1"/>
  <c r="P1264" i="16" a="1"/>
  <c r="P1264" i="16" s="1"/>
  <c r="P1265" i="16" a="1"/>
  <c r="P1265" i="16" s="1"/>
  <c r="P1266" i="16" a="1"/>
  <c r="P1266" i="16" s="1"/>
  <c r="P1267" i="16" a="1"/>
  <c r="P1267" i="16"/>
  <c r="P1268" i="16" a="1"/>
  <c r="P1268" i="16" s="1"/>
  <c r="P1269" i="16" a="1"/>
  <c r="P1269" i="16" s="1"/>
  <c r="P1270" i="16" a="1"/>
  <c r="P1270" i="16" s="1"/>
  <c r="P1271" i="16" a="1"/>
  <c r="P1271" i="16"/>
  <c r="P1272" i="16" a="1"/>
  <c r="P1272" i="16" s="1"/>
  <c r="P1273" i="16" a="1"/>
  <c r="P1273" i="16" s="1"/>
  <c r="P1274" i="16" a="1"/>
  <c r="P1274" i="16" s="1"/>
  <c r="P1275" i="16" a="1"/>
  <c r="P1275" i="16" s="1"/>
  <c r="P1276" i="16" a="1"/>
  <c r="P1276" i="16" s="1"/>
  <c r="P1277" i="16" a="1"/>
  <c r="P1277" i="16"/>
  <c r="P1278" i="16" a="1"/>
  <c r="P1278" i="16" s="1"/>
  <c r="P1279" i="16" a="1"/>
  <c r="P1279" i="16" s="1"/>
  <c r="P1280" i="16" a="1"/>
  <c r="P1280" i="16" s="1"/>
  <c r="P1281" i="16" a="1"/>
  <c r="P1281" i="16" s="1"/>
  <c r="P1282" i="16" a="1"/>
  <c r="P1282" i="16" s="1"/>
  <c r="P1283" i="16" a="1"/>
  <c r="P1283" i="16" s="1"/>
  <c r="P1284" i="16" a="1"/>
  <c r="P1284" i="16" s="1"/>
  <c r="P1285" i="16" a="1"/>
  <c r="P1285" i="16" s="1"/>
  <c r="P1286" i="16" a="1"/>
  <c r="P1286" i="16" s="1"/>
  <c r="P1287" i="16" a="1"/>
  <c r="P1287" i="16"/>
  <c r="P1288" i="16" a="1"/>
  <c r="P1288" i="16" s="1"/>
  <c r="P1289" i="16" a="1"/>
  <c r="P1289" i="16" s="1"/>
  <c r="P1290" i="16" a="1"/>
  <c r="P1290" i="16" s="1"/>
  <c r="P1291" i="16" a="1"/>
  <c r="P1291" i="16" s="1"/>
  <c r="P1292" i="16" a="1"/>
  <c r="P1292" i="16" s="1"/>
  <c r="P1293" i="16" a="1"/>
  <c r="P1293" i="16" s="1"/>
  <c r="P1294" i="16" a="1"/>
  <c r="P1294" i="16" s="1"/>
  <c r="P1295" i="16" a="1"/>
  <c r="P1295" i="16"/>
  <c r="P1296" i="16" a="1"/>
  <c r="P1296" i="16" s="1"/>
  <c r="P1297" i="16" a="1"/>
  <c r="P1297" i="16" s="1"/>
  <c r="P1298" i="16" a="1"/>
  <c r="P1298" i="16" s="1"/>
  <c r="P1299" i="16" a="1"/>
  <c r="P1299" i="16" s="1"/>
  <c r="P1300" i="16" a="1"/>
  <c r="P1300" i="16" s="1"/>
  <c r="P1301" i="16" a="1"/>
  <c r="P1301" i="16"/>
  <c r="P1302" i="16" a="1"/>
  <c r="P1302" i="16" s="1"/>
  <c r="P1303" i="16" a="1"/>
  <c r="P1303" i="16" s="1"/>
  <c r="P1304" i="16" a="1"/>
  <c r="P1304" i="16" s="1"/>
  <c r="P1305" i="16" a="1"/>
  <c r="P1305" i="16" s="1"/>
  <c r="P1306" i="16" a="1"/>
  <c r="P1306" i="16" s="1"/>
  <c r="P1307" i="16" a="1"/>
  <c r="P1307" i="16"/>
  <c r="P1308" i="16" a="1"/>
  <c r="P1308" i="16" s="1"/>
  <c r="P1309" i="16" a="1"/>
  <c r="P1309" i="16" s="1"/>
  <c r="P1310" i="16" a="1"/>
  <c r="P1310" i="16" s="1"/>
  <c r="P1311" i="16" a="1"/>
  <c r="P1311" i="16" s="1"/>
  <c r="P1312" i="16" a="1"/>
  <c r="P1312" i="16" s="1"/>
  <c r="P1313" i="16" a="1"/>
  <c r="P1313" i="16" s="1"/>
  <c r="P1314" i="16" a="1"/>
  <c r="P1314" i="16" s="1"/>
  <c r="P1315" i="16" a="1"/>
  <c r="P1315" i="16" s="1"/>
  <c r="P1316" i="16" a="1"/>
  <c r="P1316" i="16" s="1"/>
  <c r="P1317" i="16" a="1"/>
  <c r="P1317" i="16" s="1"/>
  <c r="P1318" i="16" a="1"/>
  <c r="P1318" i="16" s="1"/>
  <c r="P1319" i="16" a="1"/>
  <c r="P1319" i="16"/>
  <c r="P1320" i="16" a="1"/>
  <c r="P1320" i="16" s="1"/>
  <c r="P1321" i="16" a="1"/>
  <c r="P1321" i="16" s="1"/>
  <c r="P1322" i="16" a="1"/>
  <c r="P1322" i="16" s="1"/>
  <c r="P1323" i="16" a="1"/>
  <c r="P1323" i="16" s="1"/>
  <c r="P1324" i="16" a="1"/>
  <c r="P1324" i="16" s="1"/>
  <c r="P1325" i="16" a="1"/>
  <c r="P1325" i="16"/>
  <c r="P1326" i="16" a="1"/>
  <c r="P1326" i="16" s="1"/>
  <c r="P1327" i="16" a="1"/>
  <c r="P1327" i="16" s="1"/>
  <c r="P1328" i="16" a="1"/>
  <c r="P1328" i="16" s="1"/>
  <c r="P1329" i="16" a="1"/>
  <c r="P1329" i="16" s="1"/>
  <c r="P1330" i="16" a="1"/>
  <c r="P1330" i="16" s="1"/>
  <c r="P1331" i="16" a="1"/>
  <c r="P1331" i="16"/>
  <c r="P1332" i="16" a="1"/>
  <c r="P1332" i="16" s="1"/>
  <c r="P1333" i="16" a="1"/>
  <c r="P1333" i="16" s="1"/>
  <c r="P1334" i="16" a="1"/>
  <c r="P1334" i="16" s="1"/>
  <c r="P1335" i="16" a="1"/>
  <c r="P1335" i="16" s="1"/>
  <c r="P1336" i="16" a="1"/>
  <c r="P1336" i="16" s="1"/>
  <c r="P1337" i="16" a="1"/>
  <c r="P1337" i="16" s="1"/>
  <c r="P1338" i="16" a="1"/>
  <c r="P1338" i="16" s="1"/>
  <c r="P1339" i="16" a="1"/>
  <c r="P1339" i="16"/>
  <c r="P1340" i="16" a="1"/>
  <c r="P1340" i="16" s="1"/>
  <c r="P1341" i="16" a="1"/>
  <c r="P1341" i="16" s="1"/>
  <c r="P1342" i="16" a="1"/>
  <c r="P1342" i="16" s="1"/>
  <c r="P1343" i="16" a="1"/>
  <c r="P1343" i="16" s="1"/>
  <c r="P1344" i="16" a="1"/>
  <c r="P1344" i="16" s="1"/>
  <c r="P1345" i="16" a="1"/>
  <c r="P1345" i="16" s="1"/>
  <c r="P1346" i="16" a="1"/>
  <c r="P1346" i="16" s="1"/>
  <c r="P1347" i="16" a="1"/>
  <c r="P1347" i="16" s="1"/>
  <c r="P1348" i="16" a="1"/>
  <c r="P1348" i="16" s="1"/>
  <c r="P1349" i="16" a="1"/>
  <c r="P1349" i="16" s="1"/>
  <c r="P1350" i="16" a="1"/>
  <c r="P1350" i="16" s="1"/>
  <c r="P1351" i="16" a="1"/>
  <c r="P1351" i="16"/>
  <c r="P1352" i="16" a="1"/>
  <c r="P1352" i="16" s="1"/>
  <c r="P1353" i="16" a="1"/>
  <c r="P1353" i="16" s="1"/>
  <c r="P1354" i="16" a="1"/>
  <c r="P1354" i="16" s="1"/>
  <c r="P1355" i="16" a="1"/>
  <c r="P1355" i="16" s="1"/>
  <c r="P1356" i="16" a="1"/>
  <c r="P1356" i="16" s="1"/>
  <c r="P1357" i="16" a="1"/>
  <c r="P1357" i="16" s="1"/>
  <c r="P1358" i="16" a="1"/>
  <c r="P1358" i="16" s="1"/>
  <c r="P1359" i="16" a="1"/>
  <c r="P1359" i="16"/>
  <c r="P1360" i="16" a="1"/>
  <c r="P1360" i="16" s="1"/>
  <c r="P1361" i="16" a="1"/>
  <c r="P1361" i="16" s="1"/>
  <c r="P1362" i="16" a="1"/>
  <c r="P1362" i="16" s="1"/>
  <c r="P1363" i="16" a="1"/>
  <c r="P1363" i="16" s="1"/>
  <c r="P1364" i="16" a="1"/>
  <c r="P1364" i="16" s="1"/>
  <c r="P1365" i="16" a="1"/>
  <c r="P1365" i="16"/>
  <c r="P1366" i="16" a="1"/>
  <c r="P1366" i="16" s="1"/>
  <c r="P1367" i="16" a="1"/>
  <c r="P1367" i="16" s="1"/>
  <c r="P1368" i="16" a="1"/>
  <c r="P1368" i="16" s="1"/>
  <c r="P1369" i="16" a="1"/>
  <c r="P1369" i="16" s="1"/>
  <c r="P1370" i="16" a="1"/>
  <c r="P1370" i="16" s="1"/>
  <c r="P1371" i="16" a="1"/>
  <c r="P1371" i="16"/>
  <c r="P1372" i="16" a="1"/>
  <c r="P1372" i="16" s="1"/>
  <c r="P1373" i="16" a="1"/>
  <c r="P1373" i="16" s="1"/>
  <c r="P1374" i="16" a="1"/>
  <c r="P1374" i="16" s="1"/>
  <c r="P1375" i="16" a="1"/>
  <c r="P1375" i="16" s="1"/>
  <c r="P1376" i="16" a="1"/>
  <c r="P1376" i="16" s="1"/>
  <c r="P1377" i="16" a="1"/>
  <c r="P1377" i="16" s="1"/>
  <c r="P1378" i="16" a="1"/>
  <c r="P1378" i="16" s="1"/>
  <c r="P1379" i="16" a="1"/>
  <c r="P1379" i="16" s="1"/>
  <c r="P1380" i="16" a="1"/>
  <c r="P1380" i="16" s="1"/>
  <c r="P1381" i="16" a="1"/>
  <c r="P1381" i="16" s="1"/>
  <c r="P1382" i="16" a="1"/>
  <c r="P1382" i="16" s="1"/>
  <c r="P1383" i="16" a="1"/>
  <c r="P1383" i="16"/>
  <c r="P1384" i="16" a="1"/>
  <c r="P1384" i="16" s="1"/>
  <c r="P1385" i="16" a="1"/>
  <c r="P1385" i="16" s="1"/>
  <c r="P1386" i="16" a="1"/>
  <c r="P1386" i="16" s="1"/>
  <c r="P1387" i="16" a="1"/>
  <c r="P1387" i="16" s="1"/>
  <c r="P1388" i="16" a="1"/>
  <c r="P1388" i="16" s="1"/>
  <c r="P1389" i="16" a="1"/>
  <c r="P1389" i="16"/>
  <c r="P1390" i="16" a="1"/>
  <c r="P1390" i="16" s="1"/>
  <c r="P1391" i="16" a="1"/>
  <c r="P1391" i="16" s="1"/>
  <c r="P1392" i="16" a="1"/>
  <c r="P1392" i="16" s="1"/>
  <c r="P1393" i="16" a="1"/>
  <c r="P1393" i="16" s="1"/>
  <c r="P1394" i="16" a="1"/>
  <c r="P1394" i="16" s="1"/>
  <c r="P1395" i="16" a="1"/>
  <c r="P1395" i="16"/>
  <c r="P1396" i="16" a="1"/>
  <c r="P1396" i="16" s="1"/>
  <c r="P1397" i="16" a="1"/>
  <c r="P1397" i="16" s="1"/>
  <c r="P1398" i="16" a="1"/>
  <c r="P1398" i="16" s="1"/>
  <c r="P1399" i="16" a="1"/>
  <c r="P1399" i="16"/>
  <c r="P1400" i="16" a="1"/>
  <c r="P1400" i="16" s="1"/>
  <c r="P1401" i="16" a="1"/>
  <c r="P1401" i="16" s="1"/>
  <c r="P1402" i="16" a="1"/>
  <c r="P1402" i="16" s="1"/>
  <c r="P1403" i="16" a="1"/>
  <c r="P1403" i="16" s="1"/>
  <c r="P1404" i="16" a="1"/>
  <c r="P1404" i="16" s="1"/>
  <c r="P1405" i="16" a="1"/>
  <c r="P1405" i="16" s="1"/>
  <c r="P1406" i="16" a="1"/>
  <c r="P1406" i="16" s="1"/>
  <c r="P1407" i="16" a="1"/>
  <c r="P1407" i="16" s="1"/>
  <c r="P1408" i="16" a="1"/>
  <c r="P1408" i="16" s="1"/>
  <c r="P1409" i="16" a="1"/>
  <c r="P1409" i="16" s="1"/>
  <c r="P1410" i="16" a="1"/>
  <c r="P1410" i="16" s="1"/>
  <c r="P1411" i="16" a="1"/>
  <c r="P1411" i="16" s="1"/>
  <c r="P1412" i="16" a="1"/>
  <c r="P1412" i="16" s="1"/>
  <c r="P1413" i="16" a="1"/>
  <c r="P1413" i="16" s="1"/>
  <c r="P1414" i="16" a="1"/>
  <c r="P1414" i="16" s="1"/>
  <c r="P1415" i="16" a="1"/>
  <c r="P1415" i="16"/>
  <c r="P1416" i="16" a="1"/>
  <c r="P1416" i="16" s="1"/>
  <c r="P1417" i="16" a="1"/>
  <c r="P1417" i="16" s="1"/>
  <c r="P1418" i="16" a="1"/>
  <c r="P1418" i="16" s="1"/>
  <c r="P1419" i="16" a="1"/>
  <c r="P1419" i="16" s="1"/>
  <c r="P1420" i="16" a="1"/>
  <c r="P1420" i="16" s="1"/>
  <c r="P1421" i="16" a="1"/>
  <c r="P1421" i="16" s="1"/>
  <c r="P1422" i="16" a="1"/>
  <c r="P1422" i="16" s="1"/>
  <c r="P1423" i="16" a="1"/>
  <c r="P1423" i="16" s="1"/>
  <c r="P1424" i="16" a="1"/>
  <c r="P1424" i="16" s="1"/>
  <c r="P1425" i="16" a="1"/>
  <c r="P1425" i="16" s="1"/>
  <c r="P1426" i="16" a="1"/>
  <c r="P1426" i="16" s="1"/>
  <c r="P1427" i="16" a="1"/>
  <c r="P1427" i="16" s="1"/>
  <c r="P1428" i="16" a="1"/>
  <c r="P1428" i="16" s="1"/>
  <c r="P1429" i="16" a="1"/>
  <c r="P1429" i="16"/>
  <c r="P1430" i="16" a="1"/>
  <c r="P1430" i="16" s="1"/>
  <c r="P1431" i="16" a="1"/>
  <c r="P1431" i="16" s="1"/>
  <c r="P1432" i="16" a="1"/>
  <c r="P1432" i="16" s="1"/>
  <c r="P1433" i="16" a="1"/>
  <c r="P1433" i="16" s="1"/>
  <c r="P1434" i="16" a="1"/>
  <c r="P1434" i="16" s="1"/>
  <c r="P1435" i="16" a="1"/>
  <c r="P1435" i="16"/>
  <c r="P1436" i="16" a="1"/>
  <c r="P1436" i="16" s="1"/>
  <c r="P1437" i="16" a="1"/>
  <c r="P1437" i="16" s="1"/>
  <c r="P1438" i="16" a="1"/>
  <c r="P1438" i="16" s="1"/>
  <c r="P1439" i="16" a="1"/>
  <c r="P1439" i="16" s="1"/>
  <c r="P1440" i="16" a="1"/>
  <c r="P1440" i="16" s="1"/>
  <c r="P1441" i="16" a="1"/>
  <c r="P1441" i="16" s="1"/>
  <c r="P1442" i="16" a="1"/>
  <c r="P1442" i="16" s="1"/>
  <c r="P1443" i="16" a="1"/>
  <c r="P1443" i="16" s="1"/>
  <c r="P1444" i="16" a="1"/>
  <c r="P1444" i="16" s="1"/>
  <c r="P1445" i="16" a="1"/>
  <c r="P1445" i="16" s="1"/>
  <c r="P1446" i="16" a="1"/>
  <c r="P1446" i="16" s="1"/>
  <c r="P1447" i="16" a="1"/>
  <c r="P1447" i="16"/>
  <c r="P1448" i="16" a="1"/>
  <c r="P1448" i="16" s="1"/>
  <c r="P1449" i="16" a="1"/>
  <c r="P1449" i="16" s="1"/>
  <c r="P1450" i="16" a="1"/>
  <c r="P1450" i="16"/>
  <c r="P1451" i="16" a="1"/>
  <c r="P1451" i="16" s="1"/>
  <c r="P1452" i="16" a="1"/>
  <c r="P1452" i="16"/>
  <c r="P1453" i="16" a="1"/>
  <c r="P1453" i="16" s="1"/>
  <c r="P1454" i="16" a="1"/>
  <c r="P1454" i="16" s="1"/>
  <c r="P1455" i="16" a="1"/>
  <c r="P1455" i="16" s="1"/>
  <c r="P1456" i="16" a="1"/>
  <c r="P1456" i="16" s="1"/>
  <c r="P1457" i="16" a="1"/>
  <c r="P1457" i="16" s="1"/>
  <c r="P1458" i="16" a="1"/>
  <c r="P1458" i="16"/>
  <c r="P1459" i="16" a="1"/>
  <c r="P1459" i="16" s="1"/>
  <c r="P1460" i="16" a="1"/>
  <c r="P1460" i="16" s="1"/>
  <c r="P1461" i="16" a="1"/>
  <c r="P1461" i="16" s="1"/>
  <c r="P1462" i="16" a="1"/>
  <c r="P1462" i="16" s="1"/>
  <c r="P1463" i="16" a="1"/>
  <c r="P1463" i="16" s="1"/>
  <c r="P1464" i="16" a="1"/>
  <c r="P1464" i="16" s="1"/>
  <c r="P1465" i="16" a="1"/>
  <c r="P1465" i="16" s="1"/>
  <c r="P1466" i="16" a="1"/>
  <c r="P1466" i="16"/>
  <c r="P1467" i="16" a="1"/>
  <c r="P1467" i="16" s="1"/>
  <c r="P1468" i="16" a="1"/>
  <c r="P1468" i="16"/>
  <c r="P1469" i="16" a="1"/>
  <c r="P1469" i="16" s="1"/>
  <c r="P1470" i="16" a="1"/>
  <c r="P1470" i="16" s="1"/>
  <c r="P1471" i="16" a="1"/>
  <c r="P1471" i="16" s="1"/>
  <c r="P1472" i="16" a="1"/>
  <c r="P1472" i="16" s="1"/>
  <c r="P1473" i="16" a="1"/>
  <c r="P1473" i="16" s="1"/>
  <c r="P1474" i="16" a="1"/>
  <c r="P1474" i="16"/>
  <c r="P1475" i="16" a="1"/>
  <c r="P1475" i="16" s="1"/>
  <c r="P1476" i="16" a="1"/>
  <c r="P1476" i="16" s="1"/>
  <c r="P1477" i="16" a="1"/>
  <c r="P1477" i="16" s="1"/>
  <c r="P1478" i="16" a="1"/>
  <c r="P1478" i="16" s="1"/>
  <c r="P1479" i="16" a="1"/>
  <c r="P1479" i="16" s="1"/>
  <c r="P1480" i="16" a="1"/>
  <c r="P1480" i="16" s="1"/>
  <c r="P1481" i="16" a="1"/>
  <c r="P1481" i="16" s="1"/>
  <c r="P1482" i="16" a="1"/>
  <c r="P1482" i="16"/>
  <c r="P1483" i="16" a="1"/>
  <c r="P1483" i="16" s="1"/>
  <c r="P1484" i="16" a="1"/>
  <c r="P1484" i="16" s="1"/>
  <c r="P1485" i="16" a="1"/>
  <c r="P1485" i="16" s="1"/>
  <c r="P1486" i="16" a="1"/>
  <c r="P1486" i="16" s="1"/>
  <c r="P1487" i="16" a="1"/>
  <c r="P1487" i="16" s="1"/>
  <c r="P1488" i="16" a="1"/>
  <c r="P1488" i="16" s="1"/>
  <c r="P1489" i="16" a="1"/>
  <c r="P1489" i="16" s="1"/>
  <c r="P1490" i="16" a="1"/>
  <c r="P1490" i="16" s="1"/>
  <c r="P1491" i="16" a="1"/>
  <c r="P1491" i="16" s="1"/>
  <c r="P1492" i="16" a="1"/>
  <c r="P1492" i="16"/>
  <c r="P1493" i="16" a="1"/>
  <c r="P1493" i="16" s="1"/>
  <c r="P1494" i="16" a="1"/>
  <c r="P1494" i="16"/>
  <c r="P1495" i="16" a="1"/>
  <c r="P1495" i="16" s="1"/>
  <c r="P1496" i="16" a="1"/>
  <c r="P1496" i="16" s="1"/>
  <c r="P1497" i="16" a="1"/>
  <c r="P1497" i="16" s="1"/>
  <c r="P1498" i="16" a="1"/>
  <c r="P1498" i="16"/>
  <c r="P1499" i="16" a="1"/>
  <c r="P1499" i="16" s="1"/>
  <c r="P1500" i="16" a="1"/>
  <c r="P1500" i="16"/>
  <c r="P1501" i="16" a="1"/>
  <c r="P1501" i="16" s="1"/>
  <c r="P1502" i="16" a="1"/>
  <c r="P1502" i="16"/>
  <c r="P1503" i="16" a="1"/>
  <c r="P1503" i="16" s="1"/>
  <c r="P1504" i="16" a="1"/>
  <c r="P1504" i="16" s="1"/>
  <c r="P1505" i="16" a="1"/>
  <c r="P1505" i="16" s="1"/>
  <c r="P1506" i="16" a="1"/>
  <c r="P1506" i="16"/>
  <c r="P1507" i="16" a="1"/>
  <c r="P1507" i="16" s="1"/>
  <c r="P1508" i="16" a="1"/>
  <c r="P1508" i="16"/>
  <c r="P1509" i="16" a="1"/>
  <c r="P1509" i="16" s="1"/>
  <c r="P1510" i="16" a="1"/>
  <c r="P1510" i="16" s="1"/>
  <c r="P1511" i="16" a="1"/>
  <c r="P1511" i="16" s="1"/>
  <c r="P1512" i="16" a="1"/>
  <c r="P1512" i="16" s="1"/>
  <c r="P1513" i="16" a="1"/>
  <c r="P1513" i="16" s="1"/>
  <c r="P1514" i="16" a="1"/>
  <c r="P1514" i="16" s="1"/>
  <c r="P1515" i="16" a="1"/>
  <c r="P1515" i="16" s="1"/>
  <c r="P1516" i="16" a="1"/>
  <c r="P1516" i="16" s="1"/>
  <c r="P1517" i="16" a="1"/>
  <c r="P1517" i="16" s="1"/>
  <c r="P1518" i="16" a="1"/>
  <c r="P1518" i="16" s="1"/>
  <c r="P1519" i="16" a="1"/>
  <c r="P1519" i="16" s="1"/>
  <c r="P1520" i="16" a="1"/>
  <c r="P1520" i="16" s="1"/>
  <c r="P1521" i="16" a="1"/>
  <c r="P1521" i="16" s="1"/>
  <c r="P1522" i="16" a="1"/>
  <c r="P1522" i="16"/>
  <c r="P1523" i="16" a="1"/>
  <c r="P1523" i="16" s="1"/>
  <c r="P1524" i="16" a="1"/>
  <c r="P1524" i="16" s="1"/>
  <c r="P1525" i="16" a="1"/>
  <c r="P1525" i="16" s="1"/>
  <c r="P1526" i="16" a="1"/>
  <c r="P1526" i="16" s="1"/>
  <c r="P1527" i="16" a="1"/>
  <c r="P1527" i="16" s="1"/>
  <c r="P1528" i="16" a="1"/>
  <c r="P1528" i="16" s="1"/>
  <c r="P1529" i="16" a="1"/>
  <c r="P1529" i="16" s="1"/>
  <c r="P1530" i="16" a="1"/>
  <c r="P1530" i="16"/>
  <c r="P1531" i="16" a="1"/>
  <c r="P1531" i="16" s="1"/>
  <c r="P1532" i="16" a="1"/>
  <c r="P1532" i="16" s="1"/>
  <c r="P1533" i="16" a="1"/>
  <c r="P1533" i="16" s="1"/>
  <c r="P1534" i="16" a="1"/>
  <c r="P1534" i="16" s="1"/>
  <c r="P1535" i="16" a="1"/>
  <c r="P1535" i="16" s="1"/>
  <c r="P1536" i="16" a="1"/>
  <c r="P1536" i="16" s="1"/>
  <c r="P1537" i="16" a="1"/>
  <c r="P1537" i="16" s="1"/>
  <c r="P1538" i="16" a="1"/>
  <c r="P1538" i="16"/>
  <c r="P1539" i="16" a="1"/>
  <c r="P1539" i="16" s="1"/>
  <c r="P1540" i="16" a="1"/>
  <c r="P1540" i="16" s="1"/>
  <c r="P1541" i="16" a="1"/>
  <c r="P1541" i="16" s="1"/>
  <c r="P1542" i="16" a="1"/>
  <c r="P1542" i="16" s="1"/>
  <c r="P1543" i="16" a="1"/>
  <c r="P1543" i="16" s="1"/>
  <c r="P1544" i="16" a="1"/>
  <c r="P1544" i="16" s="1"/>
  <c r="P1545" i="16" a="1"/>
  <c r="P1545" i="16" s="1"/>
  <c r="P1546" i="16" a="1"/>
  <c r="P1546" i="16"/>
  <c r="P1547" i="16" a="1"/>
  <c r="P1547" i="16" s="1"/>
  <c r="P1548" i="16" a="1"/>
  <c r="P1548" i="16" s="1"/>
  <c r="P1549" i="16" a="1"/>
  <c r="P1549" i="16" s="1"/>
  <c r="P1550" i="16" a="1"/>
  <c r="P1550" i="16" s="1"/>
  <c r="P1551" i="16" a="1"/>
  <c r="P1551" i="16" s="1"/>
  <c r="P1552" i="16" a="1"/>
  <c r="P1552" i="16" s="1"/>
  <c r="P1553" i="16" a="1"/>
  <c r="P1553" i="16" s="1"/>
  <c r="P1554" i="16" a="1"/>
  <c r="P1554" i="16" s="1"/>
  <c r="P1555" i="16" a="1"/>
  <c r="P1555" i="16" s="1"/>
  <c r="P1556" i="16" a="1"/>
  <c r="P1556" i="16" s="1"/>
  <c r="P1557" i="16" a="1"/>
  <c r="P1557" i="16" s="1"/>
  <c r="P1558" i="16" a="1"/>
  <c r="P1558" i="16" s="1"/>
  <c r="P1559" i="16" a="1"/>
  <c r="P1559" i="16" s="1"/>
  <c r="P1560" i="16" a="1"/>
  <c r="P1560" i="16" s="1"/>
  <c r="P1561" i="16" a="1"/>
  <c r="P1561" i="16" s="1"/>
  <c r="P1562" i="16" a="1"/>
  <c r="P1562" i="16" s="1"/>
  <c r="P1563" i="16" a="1"/>
  <c r="P1563" i="16" s="1"/>
  <c r="P1564" i="16" a="1"/>
  <c r="P1564" i="16" s="1"/>
  <c r="P1565" i="16" a="1"/>
  <c r="P1565" i="16" s="1"/>
  <c r="P1566" i="16" a="1"/>
  <c r="P1566" i="16" s="1"/>
  <c r="P1567" i="16" a="1"/>
  <c r="P1567" i="16" s="1"/>
  <c r="P1568" i="16" a="1"/>
  <c r="P1568" i="16" s="1"/>
  <c r="P1569" i="16" a="1"/>
  <c r="P1569" i="16" s="1"/>
  <c r="P1570" i="16" a="1"/>
  <c r="P1570" i="16"/>
  <c r="P1571" i="16" a="1"/>
  <c r="P1571" i="16" s="1"/>
  <c r="P1572" i="16" a="1"/>
  <c r="P1572" i="16" s="1"/>
  <c r="P1573" i="16" a="1"/>
  <c r="P1573" i="16" s="1"/>
  <c r="P1574" i="16" a="1"/>
  <c r="P1574" i="16"/>
  <c r="P1575" i="16" a="1"/>
  <c r="P1575" i="16" s="1"/>
  <c r="P1576" i="16" a="1"/>
  <c r="P1576" i="16" s="1"/>
  <c r="P1577" i="16" a="1"/>
  <c r="P1577" i="16" s="1"/>
  <c r="P1578" i="16" a="1"/>
  <c r="P1578" i="16"/>
  <c r="P1579" i="16" a="1"/>
  <c r="P1579" i="16" s="1"/>
  <c r="P1580" i="16" a="1"/>
  <c r="P1580" i="16" s="1"/>
  <c r="P1581" i="16" a="1"/>
  <c r="P1581" i="16" s="1"/>
  <c r="P1582" i="16" a="1"/>
  <c r="P1582" i="16" s="1"/>
  <c r="P1583" i="16" a="1"/>
  <c r="P1583" i="16" s="1"/>
  <c r="P1584" i="16" a="1"/>
  <c r="P1584" i="16" s="1"/>
  <c r="P1585" i="16" a="1"/>
  <c r="P1585" i="16" s="1"/>
  <c r="P1586" i="16" a="1"/>
  <c r="P1586" i="16" s="1"/>
  <c r="P1587" i="16" a="1"/>
  <c r="P1587" i="16" s="1"/>
  <c r="P1588" i="16" a="1"/>
  <c r="P1588" i="16" s="1"/>
  <c r="P1589" i="16" a="1"/>
  <c r="P1589" i="16" s="1"/>
  <c r="P1590" i="16" a="1"/>
  <c r="P1590" i="16"/>
  <c r="P1591" i="16" a="1"/>
  <c r="P1591" i="16" s="1"/>
  <c r="P1592" i="16" a="1"/>
  <c r="P1592" i="16" s="1"/>
  <c r="P1593" i="16" a="1"/>
  <c r="P1593" i="16" s="1"/>
  <c r="P1594" i="16" a="1"/>
  <c r="P1594" i="16"/>
  <c r="P1595" i="16" a="1"/>
  <c r="P1595" i="16" s="1"/>
  <c r="P1596" i="16" a="1"/>
  <c r="P1596" i="16" s="1"/>
  <c r="P1597" i="16" a="1"/>
  <c r="P1597" i="16" s="1"/>
  <c r="P1598" i="16" a="1"/>
  <c r="P1598" i="16" s="1"/>
  <c r="P1599" i="16" a="1"/>
  <c r="P1599" i="16" s="1"/>
  <c r="P1600" i="16" a="1"/>
  <c r="P1600" i="16" s="1"/>
  <c r="P1601" i="16" a="1"/>
  <c r="P1601" i="16" s="1"/>
  <c r="P1602" i="16" a="1"/>
  <c r="P1602" i="16"/>
  <c r="P1603" i="16" a="1"/>
  <c r="P1603" i="16" s="1"/>
  <c r="P1604" i="16" a="1"/>
  <c r="P1604" i="16" s="1"/>
  <c r="P1605" i="16" a="1"/>
  <c r="P1605" i="16" s="1"/>
  <c r="P1606" i="16" a="1"/>
  <c r="P1606" i="16" s="1"/>
  <c r="P1607" i="16" a="1"/>
  <c r="P1607" i="16" s="1"/>
  <c r="P1608" i="16" a="1"/>
  <c r="P1608" i="16" s="1"/>
  <c r="P1609" i="16" a="1"/>
  <c r="P1609" i="16" s="1"/>
  <c r="P1610" i="16" a="1"/>
  <c r="P1610" i="16"/>
  <c r="P1611" i="16" a="1"/>
  <c r="P1611" i="16" s="1"/>
  <c r="P1612" i="16" a="1"/>
  <c r="P1612" i="16" s="1"/>
  <c r="P1613" i="16" a="1"/>
  <c r="P1613" i="16" s="1"/>
  <c r="P1614" i="16" a="1"/>
  <c r="P1614" i="16" s="1"/>
  <c r="P1615" i="16" a="1"/>
  <c r="P1615" i="16" s="1"/>
  <c r="P1616" i="16" a="1"/>
  <c r="P1616" i="16" s="1"/>
  <c r="P1617" i="16" a="1"/>
  <c r="P1617" i="16" s="1"/>
  <c r="P1618" i="16" a="1"/>
  <c r="P1618" i="16"/>
  <c r="P1619" i="16" a="1"/>
  <c r="P1619" i="16" s="1"/>
  <c r="P1620" i="16" a="1"/>
  <c r="P1620" i="16" s="1"/>
  <c r="P1621" i="16" a="1"/>
  <c r="P1621" i="16" s="1"/>
  <c r="P1622" i="16" a="1"/>
  <c r="P1622" i="16"/>
  <c r="P1623" i="16" a="1"/>
  <c r="P1623" i="16" s="1"/>
  <c r="P1624" i="16" a="1"/>
  <c r="P1624" i="16" s="1"/>
  <c r="P1625" i="16" a="1"/>
  <c r="P1625" i="16" s="1"/>
  <c r="P1626" i="16" a="1"/>
  <c r="P1626" i="16" s="1"/>
  <c r="P1627" i="16" a="1"/>
  <c r="P1627" i="16" s="1"/>
  <c r="P1628" i="16" a="1"/>
  <c r="P1628" i="16" s="1"/>
  <c r="P1629" i="16" a="1"/>
  <c r="P1629" i="16" s="1"/>
  <c r="P1630" i="16" a="1"/>
  <c r="P1630" i="16" s="1"/>
  <c r="P1631" i="16" a="1"/>
  <c r="P1631" i="16" s="1"/>
  <c r="P1632" i="16" a="1"/>
  <c r="P1632" i="16" s="1"/>
  <c r="P1633" i="16" a="1"/>
  <c r="P1633" i="16" s="1"/>
  <c r="P1634" i="16" a="1"/>
  <c r="P1634" i="16"/>
  <c r="P1635" i="16" a="1"/>
  <c r="P1635" i="16" s="1"/>
  <c r="P1636" i="16" a="1"/>
  <c r="P1636" i="16" s="1"/>
  <c r="P1637" i="16" a="1"/>
  <c r="P1637" i="16" s="1"/>
  <c r="P1638" i="16" a="1"/>
  <c r="P1638" i="16"/>
  <c r="P1639" i="16" a="1"/>
  <c r="P1639" i="16" s="1"/>
  <c r="P1640" i="16" a="1"/>
  <c r="P1640" i="16" s="1"/>
  <c r="P1641" i="16" a="1"/>
  <c r="P1641" i="16" s="1"/>
  <c r="P1642" i="16" a="1"/>
  <c r="P1642" i="16"/>
  <c r="P1643" i="16" a="1"/>
  <c r="P1643" i="16" s="1"/>
  <c r="P1644" i="16" a="1"/>
  <c r="P1644" i="16" s="1"/>
  <c r="P1645" i="16" a="1"/>
  <c r="P1645" i="16" s="1"/>
  <c r="P1646" i="16" a="1"/>
  <c r="P1646" i="16" s="1"/>
  <c r="P1647" i="16" a="1"/>
  <c r="P1647" i="16" s="1"/>
  <c r="P1648" i="16" a="1"/>
  <c r="P1648" i="16" s="1"/>
  <c r="P1649" i="16" a="1"/>
  <c r="P1649" i="16" s="1"/>
  <c r="P1650" i="16" a="1"/>
  <c r="P1650" i="16" s="1"/>
  <c r="P1651" i="16" a="1"/>
  <c r="P1651" i="16" s="1"/>
  <c r="P1652" i="16" a="1"/>
  <c r="P1652" i="16" s="1"/>
  <c r="P1653" i="16" a="1"/>
  <c r="P1653" i="16" s="1"/>
  <c r="P1654" i="16" a="1"/>
  <c r="P1654" i="16"/>
  <c r="P1655" i="16" a="1"/>
  <c r="P1655" i="16" s="1"/>
  <c r="P1656" i="16" a="1"/>
  <c r="P1656" i="16" s="1"/>
  <c r="P1657" i="16" a="1"/>
  <c r="P1657" i="16" s="1"/>
  <c r="P1658" i="16" a="1"/>
  <c r="P1658" i="16"/>
  <c r="P1659" i="16" a="1"/>
  <c r="P1659" i="16" s="1"/>
  <c r="P1660" i="16" a="1"/>
  <c r="P1660" i="16" s="1"/>
  <c r="P1661" i="16" a="1"/>
  <c r="P1661" i="16" s="1"/>
  <c r="P1662" i="16" a="1"/>
  <c r="P1662" i="16" s="1"/>
  <c r="P1663" i="16" a="1"/>
  <c r="P1663" i="16" s="1"/>
  <c r="P1664" i="16" a="1"/>
  <c r="P1664" i="16" s="1"/>
  <c r="P1665" i="16" a="1"/>
  <c r="P1665" i="16" s="1"/>
  <c r="P1666" i="16" a="1"/>
  <c r="P1666" i="16"/>
  <c r="P1667" i="16" a="1"/>
  <c r="P1667" i="16" s="1"/>
  <c r="P1668" i="16" a="1"/>
  <c r="P1668" i="16" s="1"/>
  <c r="P1669" i="16" a="1"/>
  <c r="P1669" i="16" s="1"/>
  <c r="P1670" i="16" a="1"/>
  <c r="P1670" i="16" s="1"/>
  <c r="P1671" i="16" a="1"/>
  <c r="P1671" i="16" s="1"/>
  <c r="P1672" i="16" a="1"/>
  <c r="P1672" i="16" s="1"/>
  <c r="P1673" i="16" a="1"/>
  <c r="P1673" i="16" s="1"/>
  <c r="P1674" i="16" a="1"/>
  <c r="P1674" i="16" s="1"/>
  <c r="P1675" i="16" a="1"/>
  <c r="P1675" i="16" s="1"/>
  <c r="P1676" i="16" a="1"/>
  <c r="P1676" i="16"/>
  <c r="P1677" i="16" a="1"/>
  <c r="P1677" i="16" s="1"/>
  <c r="P1678" i="16" a="1"/>
  <c r="P1678" i="16" s="1"/>
  <c r="P1679" i="16" a="1"/>
  <c r="P1679" i="16" s="1"/>
  <c r="P1680" i="16" a="1"/>
  <c r="P1680" i="16" s="1"/>
  <c r="P1681" i="16" a="1"/>
  <c r="P1681" i="16" s="1"/>
  <c r="P1682" i="16" a="1"/>
  <c r="P1682" i="16"/>
  <c r="P1683" i="16" a="1"/>
  <c r="P1683" i="16" s="1"/>
  <c r="P1684" i="16" a="1"/>
  <c r="P1684" i="16" s="1"/>
  <c r="P1685" i="16" a="1"/>
  <c r="P1685" i="16" s="1"/>
  <c r="P1686" i="16" a="1"/>
  <c r="P1686" i="16" s="1"/>
  <c r="P1687" i="16" a="1"/>
  <c r="P1687" i="16" s="1"/>
  <c r="P1688" i="16" a="1"/>
  <c r="P1688" i="16"/>
  <c r="P1689" i="16" a="1"/>
  <c r="P1689" i="16" s="1"/>
  <c r="P1690" i="16" a="1"/>
  <c r="P1690" i="16" s="1"/>
  <c r="P1691" i="16" a="1"/>
  <c r="P1691" i="16" s="1"/>
  <c r="P1692" i="16" a="1"/>
  <c r="P1692" i="16"/>
  <c r="P1693" i="16" a="1"/>
  <c r="P1693" i="16" s="1"/>
  <c r="P1694" i="16" a="1"/>
  <c r="P1694" i="16" s="1"/>
  <c r="P1695" i="16" a="1"/>
  <c r="P1695" i="16" s="1"/>
  <c r="P1696" i="16" a="1"/>
  <c r="P1696" i="16" s="1"/>
  <c r="P1697" i="16" a="1"/>
  <c r="P1697" i="16" s="1"/>
  <c r="P1698" i="16" a="1"/>
  <c r="P1698" i="16"/>
  <c r="P1699" i="16" a="1"/>
  <c r="P1699" i="16" s="1"/>
  <c r="P1700" i="16" a="1"/>
  <c r="P1700" i="16" s="1"/>
  <c r="P1701" i="16" a="1"/>
  <c r="P1701" i="16" s="1"/>
  <c r="P1702" i="16" a="1"/>
  <c r="P1702" i="16" s="1"/>
  <c r="P1703" i="16" a="1"/>
  <c r="P1703" i="16" s="1"/>
  <c r="P1704" i="16" a="1"/>
  <c r="P1704" i="16"/>
  <c r="P1705" i="16" a="1"/>
  <c r="P1705" i="16" s="1"/>
  <c r="P1706" i="16" a="1"/>
  <c r="P1706" i="16" s="1"/>
  <c r="P1707" i="16" a="1"/>
  <c r="P1707" i="16" s="1"/>
  <c r="P1708" i="16" a="1"/>
  <c r="P1708" i="16"/>
  <c r="P1709" i="16" a="1"/>
  <c r="P1709" i="16" s="1"/>
  <c r="P1710" i="16" a="1"/>
  <c r="P1710" i="16" s="1"/>
  <c r="P1711" i="16" a="1"/>
  <c r="P1711" i="16" s="1"/>
  <c r="P1712" i="16" a="1"/>
  <c r="P1712" i="16" s="1"/>
  <c r="P1713" i="16" a="1"/>
  <c r="P1713" i="16" s="1"/>
  <c r="P1714" i="16" a="1"/>
  <c r="P1714" i="16"/>
  <c r="P1715" i="16" a="1"/>
  <c r="P1715" i="16" s="1"/>
  <c r="P1716" i="16" a="1"/>
  <c r="P1716" i="16" s="1"/>
  <c r="P1717" i="16" a="1"/>
  <c r="P1717" i="16" s="1"/>
  <c r="P1718" i="16" a="1"/>
  <c r="P1718" i="16" s="1"/>
  <c r="P1719" i="16" a="1"/>
  <c r="P1719" i="16" s="1"/>
  <c r="P1720" i="16" a="1"/>
  <c r="P1720" i="16"/>
  <c r="P1721" i="16" a="1"/>
  <c r="P1721" i="16" s="1"/>
  <c r="P1722" i="16" a="1"/>
  <c r="P1722" i="16" s="1"/>
  <c r="P1723" i="16" a="1"/>
  <c r="P1723" i="16" s="1"/>
  <c r="P1724" i="16" a="1"/>
  <c r="P1724" i="16"/>
  <c r="P1725" i="16" a="1"/>
  <c r="P1725" i="16" s="1"/>
  <c r="P1726" i="16" a="1"/>
  <c r="P1726" i="16" s="1"/>
  <c r="P1727" i="16" a="1"/>
  <c r="P1727" i="16" s="1"/>
  <c r="P1728" i="16" a="1"/>
  <c r="P1728" i="16" s="1"/>
  <c r="P1729" i="16" a="1"/>
  <c r="P1729" i="16" s="1"/>
  <c r="P1730" i="16" a="1"/>
  <c r="P1730" i="16"/>
  <c r="P1731" i="16" a="1"/>
  <c r="P1731" i="16" s="1"/>
  <c r="P1732" i="16" a="1"/>
  <c r="P1732" i="16"/>
  <c r="P1733" i="16" a="1"/>
  <c r="P1733" i="16" s="1"/>
  <c r="P1734" i="16" a="1"/>
  <c r="P1734" i="16" s="1"/>
  <c r="P1735" i="16" a="1"/>
  <c r="P1735" i="16" s="1"/>
  <c r="P1736" i="16" a="1"/>
  <c r="P1736" i="16"/>
  <c r="P1737" i="16" a="1"/>
  <c r="P1737" i="16" s="1"/>
  <c r="P1738" i="16" a="1"/>
  <c r="P1738" i="16"/>
  <c r="P1739" i="16" a="1"/>
  <c r="P1739" i="16" s="1"/>
  <c r="P1740" i="16" a="1"/>
  <c r="P1740" i="16" s="1"/>
  <c r="P1741" i="16" a="1"/>
  <c r="P1741" i="16" s="1"/>
  <c r="P1742" i="16" a="1"/>
  <c r="P1742" i="16" s="1"/>
  <c r="P1743" i="16" a="1"/>
  <c r="P1743" i="16" s="1"/>
  <c r="P1744" i="16" a="1"/>
  <c r="P1744" i="16"/>
  <c r="P1745" i="16" a="1"/>
  <c r="P1745" i="16" s="1"/>
  <c r="P1746" i="16" a="1"/>
  <c r="P1746" i="16" s="1"/>
  <c r="P1747" i="16" a="1"/>
  <c r="P1747" i="16" s="1"/>
  <c r="P1748" i="16" a="1"/>
  <c r="P1748" i="16" s="1"/>
  <c r="P1749" i="16" a="1"/>
  <c r="P1749" i="16" s="1"/>
  <c r="P1750" i="16" a="1"/>
  <c r="P1750" i="16" s="1"/>
  <c r="P1751" i="16" a="1"/>
  <c r="P1751" i="16" s="1"/>
  <c r="P1752" i="16" a="1"/>
  <c r="P1752" i="16"/>
  <c r="P1753" i="16" a="1"/>
  <c r="P1753" i="16" s="1"/>
  <c r="P1754" i="16" a="1"/>
  <c r="P1754" i="16" s="1"/>
  <c r="P1755" i="16" a="1"/>
  <c r="P1755" i="16" s="1"/>
  <c r="P1756" i="16" a="1"/>
  <c r="P1756" i="16" s="1"/>
  <c r="P1757" i="16" a="1"/>
  <c r="P1757" i="16" s="1"/>
  <c r="P1758" i="16" a="1"/>
  <c r="P1758" i="16" s="1"/>
  <c r="P1759" i="16" a="1"/>
  <c r="P1759" i="16" s="1"/>
  <c r="P1760" i="16" a="1"/>
  <c r="P1760" i="16" s="1"/>
  <c r="P1761" i="16" a="1"/>
  <c r="P1761" i="16" s="1"/>
  <c r="P1762" i="16" a="1"/>
  <c r="P1762" i="16"/>
  <c r="P1763" i="16" a="1"/>
  <c r="P1763" i="16" s="1"/>
  <c r="P1764" i="16" a="1"/>
  <c r="P1764" i="16"/>
  <c r="P1765" i="16" a="1"/>
  <c r="P1765" i="16" s="1"/>
  <c r="P1766" i="16" a="1"/>
  <c r="P1766" i="16" s="1"/>
  <c r="P1767" i="16" a="1"/>
  <c r="P1767" i="16" s="1"/>
  <c r="P1768" i="16" a="1"/>
  <c r="P1768" i="16"/>
  <c r="P1769" i="16" a="1"/>
  <c r="P1769" i="16" s="1"/>
  <c r="P1770" i="16" a="1"/>
  <c r="P1770" i="16"/>
  <c r="P1771" i="16" a="1"/>
  <c r="P1771" i="16" s="1"/>
  <c r="P1772" i="16" a="1"/>
  <c r="P1772" i="16"/>
  <c r="P1773" i="16" a="1"/>
  <c r="P1773" i="16" s="1"/>
  <c r="P1774" i="16" a="1"/>
  <c r="P1774" i="16" s="1"/>
  <c r="P1775" i="16" a="1"/>
  <c r="P1775" i="16" s="1"/>
  <c r="P1776" i="16" a="1"/>
  <c r="P1776" i="16"/>
  <c r="P1777" i="16" a="1"/>
  <c r="P1777" i="16" s="1"/>
  <c r="P1778" i="16" a="1"/>
  <c r="P1778" i="16"/>
  <c r="P1779" i="16" a="1"/>
  <c r="P1779" i="16" s="1"/>
  <c r="P1780" i="16" a="1"/>
  <c r="P1780" i="16" s="1"/>
  <c r="P1781" i="16" a="1"/>
  <c r="P1781" i="16" s="1"/>
  <c r="P1782" i="16" a="1"/>
  <c r="P1782" i="16" s="1"/>
  <c r="P1783" i="16" a="1"/>
  <c r="P1783" i="16" s="1"/>
  <c r="P1784" i="16" a="1"/>
  <c r="P1784" i="16" s="1"/>
  <c r="P1785" i="16" a="1"/>
  <c r="P1785" i="16" s="1"/>
  <c r="P1786" i="16" a="1"/>
  <c r="P1786" i="16" s="1"/>
  <c r="P1787" i="16" a="1"/>
  <c r="P1787" i="16" s="1"/>
  <c r="P1788" i="16" a="1"/>
  <c r="P1788" i="16"/>
  <c r="P1789" i="16" a="1"/>
  <c r="P1789" i="16" s="1"/>
  <c r="P1790" i="16" a="1"/>
  <c r="P1790" i="16" s="1"/>
  <c r="P1791" i="16" a="1"/>
  <c r="P1791" i="16" s="1"/>
  <c r="P1792" i="16" a="1"/>
  <c r="P1792" i="16" s="1"/>
  <c r="P1793" i="16" a="1"/>
  <c r="P1793" i="16" s="1"/>
  <c r="P1794" i="16" a="1"/>
  <c r="P1794" i="16" s="1"/>
  <c r="P1795" i="16" a="1"/>
  <c r="P1795" i="16" s="1"/>
  <c r="P1796" i="16" a="1"/>
  <c r="P1796" i="16"/>
  <c r="P1797" i="16" a="1"/>
  <c r="P1797" i="16" s="1"/>
  <c r="P1798" i="16" a="1"/>
  <c r="P1798" i="16" s="1"/>
  <c r="P1799" i="16" a="1"/>
  <c r="P1799" i="16" s="1"/>
  <c r="P1800" i="16" a="1"/>
  <c r="P1800" i="16" s="1"/>
  <c r="P1801" i="16" a="1"/>
  <c r="P1801" i="16" s="1"/>
  <c r="P1802" i="16" a="1"/>
  <c r="P1802" i="16"/>
  <c r="P1803" i="16" a="1"/>
  <c r="P1803" i="16" s="1"/>
  <c r="P1804" i="16" a="1"/>
  <c r="P1804" i="16"/>
  <c r="P1805" i="16" a="1"/>
  <c r="P1805" i="16" s="1"/>
  <c r="P1806" i="16" a="1"/>
  <c r="P1806" i="16" s="1"/>
  <c r="P1807" i="16" a="1"/>
  <c r="P1807" i="16" s="1"/>
  <c r="P1808" i="16" a="1"/>
  <c r="P1808" i="16"/>
  <c r="P1809" i="16" a="1"/>
  <c r="P1809" i="16" s="1"/>
  <c r="P1810" i="16" a="1"/>
  <c r="P1810" i="16"/>
  <c r="P1811" i="16" a="1"/>
  <c r="P1811" i="16" s="1"/>
  <c r="P1812" i="16" a="1"/>
  <c r="P1812" i="16" s="1"/>
  <c r="P1813" i="16" a="1"/>
  <c r="P1813" i="16" s="1"/>
  <c r="P1814" i="16" a="1"/>
  <c r="P1814" i="16" s="1"/>
  <c r="P1815" i="16" a="1"/>
  <c r="P1815" i="16" s="1"/>
  <c r="P1816" i="16" a="1"/>
  <c r="P1816" i="16"/>
  <c r="P1817" i="16" a="1"/>
  <c r="P1817" i="16" s="1"/>
  <c r="P1818" i="16" a="1"/>
  <c r="P1818" i="16" s="1"/>
  <c r="P1819" i="16" a="1"/>
  <c r="P1819" i="16" s="1"/>
  <c r="P1820" i="16" a="1"/>
  <c r="P1820" i="16"/>
  <c r="P1821" i="16" a="1"/>
  <c r="P1821" i="16" s="1"/>
  <c r="P1822" i="16" a="1"/>
  <c r="P1822" i="16" s="1"/>
  <c r="P1823" i="16" a="1"/>
  <c r="P1823" i="16" s="1"/>
  <c r="P1824" i="16" a="1"/>
  <c r="P1824" i="16" s="1"/>
  <c r="P1825" i="16" a="1"/>
  <c r="P1825" i="16" s="1"/>
  <c r="P1826" i="16" a="1"/>
  <c r="P1826" i="16"/>
  <c r="P1827" i="16" a="1"/>
  <c r="P1827" i="16" s="1"/>
  <c r="P1828" i="16" a="1"/>
  <c r="P1828" i="16" s="1"/>
  <c r="P1829" i="16" a="1"/>
  <c r="P1829" i="16" s="1"/>
  <c r="P1830" i="16" a="1"/>
  <c r="P1830" i="16" s="1"/>
  <c r="P1831" i="16" a="1"/>
  <c r="P1831" i="16" s="1"/>
  <c r="P1832" i="16" a="1"/>
  <c r="P1832" i="16"/>
  <c r="P1833" i="16" a="1"/>
  <c r="P1833" i="16" s="1"/>
  <c r="P1834" i="16" a="1"/>
  <c r="P1834" i="16" s="1"/>
  <c r="P1835" i="16" a="1"/>
  <c r="P1835" i="16" s="1"/>
  <c r="P1836" i="16" a="1"/>
  <c r="P1836" i="16"/>
  <c r="P1837" i="16" a="1"/>
  <c r="P1837" i="16" s="1"/>
  <c r="P1838" i="16" a="1"/>
  <c r="P1838" i="16" s="1"/>
  <c r="P1839" i="16" a="1"/>
  <c r="P1839" i="16" s="1"/>
  <c r="P1840" i="16" a="1"/>
  <c r="P1840" i="16" s="1"/>
  <c r="P1841" i="16" a="1"/>
  <c r="P1841" i="16" s="1"/>
  <c r="P1842" i="16" a="1"/>
  <c r="P1842" i="16"/>
  <c r="P1843" i="16" a="1"/>
  <c r="P1843" i="16" s="1"/>
  <c r="P1844" i="16" a="1"/>
  <c r="P1844" i="16" s="1"/>
  <c r="P1845" i="16" a="1"/>
  <c r="P1845" i="16" s="1"/>
  <c r="P1846" i="16" a="1"/>
  <c r="P1846" i="16" s="1"/>
  <c r="P1847" i="16" a="1"/>
  <c r="P1847" i="16" s="1"/>
  <c r="P1848" i="16" a="1"/>
  <c r="P1848" i="16"/>
  <c r="P1849" i="16" a="1"/>
  <c r="P1849" i="16" s="1"/>
  <c r="P1850" i="16" a="1"/>
  <c r="P1850" i="16" s="1"/>
  <c r="P1851" i="16" a="1"/>
  <c r="P1851" i="16" s="1"/>
  <c r="P1852" i="16" a="1"/>
  <c r="P1852" i="16"/>
  <c r="P1853" i="16" a="1"/>
  <c r="P1853" i="16" s="1"/>
  <c r="P1854" i="16" a="1"/>
  <c r="P1854" i="16" s="1"/>
  <c r="P1855" i="16" a="1"/>
  <c r="P1855" i="16" s="1"/>
  <c r="P1856" i="16" a="1"/>
  <c r="P1856" i="16" s="1"/>
  <c r="P1857" i="16" a="1"/>
  <c r="P1857" i="16" s="1"/>
  <c r="P1858" i="16" a="1"/>
  <c r="P1858" i="16"/>
  <c r="P1859" i="16" a="1"/>
  <c r="P1859" i="16" s="1"/>
  <c r="P1860" i="16" a="1"/>
  <c r="P1860" i="16"/>
  <c r="P1861" i="16" a="1"/>
  <c r="P1861" i="16" s="1"/>
  <c r="P1862" i="16" a="1"/>
  <c r="P1862" i="16" s="1"/>
  <c r="P1863" i="16" a="1"/>
  <c r="P1863" i="16" s="1"/>
  <c r="P1864" i="16" a="1"/>
  <c r="P1864" i="16"/>
  <c r="P1865" i="16" a="1"/>
  <c r="P1865" i="16" s="1"/>
  <c r="P1866" i="16" a="1"/>
  <c r="P1866" i="16"/>
  <c r="P1867" i="16" a="1"/>
  <c r="P1867" i="16" s="1"/>
  <c r="P1868" i="16" a="1"/>
  <c r="P1868" i="16" s="1"/>
  <c r="P1869" i="16" a="1"/>
  <c r="P1869" i="16" s="1"/>
  <c r="P1870" i="16" a="1"/>
  <c r="P1870" i="16" s="1"/>
  <c r="P1871" i="16" a="1"/>
  <c r="P1871" i="16" s="1"/>
  <c r="P1872" i="16" a="1"/>
  <c r="P1872" i="16"/>
  <c r="P1873" i="16" a="1"/>
  <c r="P1873" i="16" s="1"/>
  <c r="P1874" i="16" a="1"/>
  <c r="P1874" i="16" s="1"/>
  <c r="P1875" i="16" a="1"/>
  <c r="P1875" i="16" s="1"/>
  <c r="P1876" i="16" a="1"/>
  <c r="P1876" i="16" s="1"/>
  <c r="P1877" i="16" a="1"/>
  <c r="P1877" i="16" s="1"/>
  <c r="P1878" i="16" a="1"/>
  <c r="P1878" i="16" s="1"/>
  <c r="P1879" i="16" a="1"/>
  <c r="P1879" i="16" s="1"/>
  <c r="P1880" i="16" a="1"/>
  <c r="P1880" i="16"/>
  <c r="P1881" i="16" a="1"/>
  <c r="P1881" i="16" s="1"/>
  <c r="P1882" i="16" a="1"/>
  <c r="P1882" i="16" s="1"/>
  <c r="P1883" i="16" a="1"/>
  <c r="P1883" i="16" s="1"/>
  <c r="P1884" i="16" a="1"/>
  <c r="P1884" i="16" s="1"/>
  <c r="P1885" i="16" a="1"/>
  <c r="P1885" i="16" s="1"/>
  <c r="P1886" i="16" a="1"/>
  <c r="P1886" i="16" s="1"/>
  <c r="P1887" i="16" a="1"/>
  <c r="P1887" i="16" s="1"/>
  <c r="P1888" i="16" a="1"/>
  <c r="P1888" i="16" s="1"/>
  <c r="P1889" i="16" a="1"/>
  <c r="P1889" i="16" s="1"/>
  <c r="P1890" i="16" a="1"/>
  <c r="P1890" i="16"/>
  <c r="P1891" i="16" a="1"/>
  <c r="P1891" i="16" s="1"/>
  <c r="P1892" i="16" a="1"/>
  <c r="P1892" i="16"/>
  <c r="P1893" i="16" a="1"/>
  <c r="P1893" i="16" s="1"/>
  <c r="P1894" i="16" a="1"/>
  <c r="P1894" i="16" s="1"/>
  <c r="P1895" i="16" a="1"/>
  <c r="P1895" i="16" s="1"/>
  <c r="P1896" i="16" a="1"/>
  <c r="P1896" i="16"/>
  <c r="P1897" i="16" a="1"/>
  <c r="P1897" i="16" s="1"/>
  <c r="P1898" i="16" a="1"/>
  <c r="P1898" i="16"/>
  <c r="P1899" i="16" a="1"/>
  <c r="P1899" i="16" s="1"/>
  <c r="P1900" i="16" a="1"/>
  <c r="P1900" i="16"/>
  <c r="P1901" i="16" a="1"/>
  <c r="P1901" i="16" s="1"/>
  <c r="P1902" i="16" a="1"/>
  <c r="P1902" i="16" s="1"/>
  <c r="P1903" i="16" a="1"/>
  <c r="P1903" i="16" s="1"/>
  <c r="P1904" i="16" a="1"/>
  <c r="P1904" i="16"/>
  <c r="P1905" i="16" a="1"/>
  <c r="P1905" i="16" s="1"/>
  <c r="P1906" i="16" a="1"/>
  <c r="P1906" i="16"/>
  <c r="P1907" i="16" a="1"/>
  <c r="P1907" i="16" s="1"/>
  <c r="P1908" i="16" a="1"/>
  <c r="P1908" i="16" s="1"/>
  <c r="P1909" i="16" a="1"/>
  <c r="P1909" i="16" s="1"/>
  <c r="P1910" i="16" a="1"/>
  <c r="P1910" i="16" s="1"/>
  <c r="P1911" i="16" a="1"/>
  <c r="P1911" i="16" s="1"/>
  <c r="P1912" i="16" a="1"/>
  <c r="P1912" i="16" s="1"/>
  <c r="P1913" i="16" a="1"/>
  <c r="P1913" i="16" s="1"/>
  <c r="P1914" i="16" a="1"/>
  <c r="P1914" i="16" s="1"/>
  <c r="P1915" i="16" a="1"/>
  <c r="P1915" i="16" s="1"/>
  <c r="P1916" i="16" a="1"/>
  <c r="P1916" i="16"/>
  <c r="P1917" i="16" a="1"/>
  <c r="P1917" i="16" s="1"/>
  <c r="P1918" i="16" a="1"/>
  <c r="P1918" i="16" s="1"/>
  <c r="P1919" i="16" a="1"/>
  <c r="P1919" i="16" s="1"/>
  <c r="P1920" i="16" a="1"/>
  <c r="P1920" i="16" s="1"/>
  <c r="P1921" i="16" a="1"/>
  <c r="P1921" i="16" s="1"/>
  <c r="P1922" i="16" a="1"/>
  <c r="P1922" i="16" s="1"/>
  <c r="P1923" i="16" a="1"/>
  <c r="P1923" i="16" s="1"/>
  <c r="P1924" i="16" a="1"/>
  <c r="P1924" i="16"/>
  <c r="P1925" i="16" a="1"/>
  <c r="P1925" i="16" s="1"/>
  <c r="P1926" i="16" a="1"/>
  <c r="P1926" i="16" s="1"/>
  <c r="P1927" i="16" a="1"/>
  <c r="P1927" i="16" s="1"/>
  <c r="P1928" i="16" a="1"/>
  <c r="P1928" i="16" s="1"/>
  <c r="P1929" i="16" a="1"/>
  <c r="P1929" i="16" s="1"/>
  <c r="P1930" i="16" a="1"/>
  <c r="P1930" i="16"/>
  <c r="P1931" i="16" a="1"/>
  <c r="P1931" i="16" s="1"/>
  <c r="P1932" i="16" a="1"/>
  <c r="P1932" i="16"/>
  <c r="P1933" i="16" a="1"/>
  <c r="P1933" i="16" s="1"/>
  <c r="P1934" i="16" a="1"/>
  <c r="P1934" i="16" s="1"/>
  <c r="P1935" i="16" a="1"/>
  <c r="P1935" i="16" s="1"/>
  <c r="P1936" i="16" a="1"/>
  <c r="P1936" i="16"/>
  <c r="P1937" i="16" a="1"/>
  <c r="P1937" i="16" s="1"/>
  <c r="P1938" i="16" a="1"/>
  <c r="P1938" i="16"/>
  <c r="P1939" i="16" a="1"/>
  <c r="P1939" i="16" s="1"/>
  <c r="P1940" i="16" a="1"/>
  <c r="P1940" i="16" s="1"/>
  <c r="P1941" i="16" a="1"/>
  <c r="P1941" i="16" s="1"/>
  <c r="P1942" i="16" a="1"/>
  <c r="P1942" i="16" s="1"/>
  <c r="P1943" i="16" a="1"/>
  <c r="P1943" i="16" s="1"/>
  <c r="P1944" i="16" a="1"/>
  <c r="P1944" i="16"/>
  <c r="P1945" i="16" a="1"/>
  <c r="P1945" i="16" s="1"/>
  <c r="P1946" i="16" a="1"/>
  <c r="P1946" i="16" s="1"/>
  <c r="P1947" i="16" a="1"/>
  <c r="P1947" i="16" s="1"/>
  <c r="P1948" i="16" a="1"/>
  <c r="P1948" i="16"/>
  <c r="P1949" i="16" a="1"/>
  <c r="P1949" i="16" s="1"/>
  <c r="P1950" i="16" a="1"/>
  <c r="P1950" i="16" s="1"/>
  <c r="P1951" i="16" a="1"/>
  <c r="P1951" i="16" s="1"/>
  <c r="P1952" i="16" a="1"/>
  <c r="P1952" i="16" s="1"/>
  <c r="P1953" i="16" a="1"/>
  <c r="P1953" i="16" s="1"/>
  <c r="P1954" i="16" a="1"/>
  <c r="P1954" i="16"/>
  <c r="P1955" i="16" a="1"/>
  <c r="P1955" i="16" s="1"/>
  <c r="P1956" i="16" a="1"/>
  <c r="P1956" i="16" s="1"/>
  <c r="P1957" i="16" a="1"/>
  <c r="P1957" i="16" s="1"/>
  <c r="P1958" i="16" a="1"/>
  <c r="P1958" i="16" s="1"/>
  <c r="P1959" i="16" a="1"/>
  <c r="P1959" i="16" s="1"/>
  <c r="P1960" i="16" a="1"/>
  <c r="P1960" i="16"/>
  <c r="P1961" i="16" a="1"/>
  <c r="P1961" i="16" s="1"/>
  <c r="P1962" i="16" a="1"/>
  <c r="P1962" i="16" s="1"/>
  <c r="P1963" i="16" a="1"/>
  <c r="P1963" i="16" s="1"/>
  <c r="P1964" i="16" a="1"/>
  <c r="P1964" i="16"/>
  <c r="P1965" i="16" a="1"/>
  <c r="P1965" i="16" s="1"/>
  <c r="P1966" i="16" a="1"/>
  <c r="P1966" i="16" s="1"/>
  <c r="P1967" i="16" a="1"/>
  <c r="P1967" i="16" s="1"/>
  <c r="P1968" i="16" a="1"/>
  <c r="P1968" i="16" s="1"/>
  <c r="P1969" i="16" a="1"/>
  <c r="P1969" i="16" s="1"/>
  <c r="P1970" i="16" a="1"/>
  <c r="P1970" i="16"/>
  <c r="P1971" i="16" a="1"/>
  <c r="P1971" i="16" s="1"/>
  <c r="P1972" i="16" a="1"/>
  <c r="P1972" i="16" s="1"/>
  <c r="P1973" i="16" a="1"/>
  <c r="P1973" i="16" s="1"/>
  <c r="P1974" i="16" a="1"/>
  <c r="P1974" i="16" s="1"/>
  <c r="P1975" i="16" a="1"/>
  <c r="P1975" i="16" s="1"/>
  <c r="P1976" i="16" a="1"/>
  <c r="P1976" i="16"/>
  <c r="P1977" i="16" a="1"/>
  <c r="P1977" i="16" s="1"/>
  <c r="P1978" i="16" a="1"/>
  <c r="P1978" i="16" s="1"/>
  <c r="P1979" i="16" a="1"/>
  <c r="P1979" i="16" s="1"/>
  <c r="P1980" i="16" a="1"/>
  <c r="P1980" i="16"/>
  <c r="P1981" i="16" a="1"/>
  <c r="P1981" i="16" s="1"/>
  <c r="P1982" i="16" a="1"/>
  <c r="P1982" i="16" s="1"/>
  <c r="P1983" i="16" a="1"/>
  <c r="P1983" i="16" s="1"/>
  <c r="P1984" i="16" a="1"/>
  <c r="P1984" i="16" s="1"/>
  <c r="P1985" i="16" a="1"/>
  <c r="P1985" i="16" s="1"/>
  <c r="P1986" i="16" a="1"/>
  <c r="P1986" i="16"/>
  <c r="P1987" i="16" a="1"/>
  <c r="P1987" i="16" s="1"/>
  <c r="P1988" i="16" a="1"/>
  <c r="P1988" i="16"/>
  <c r="P1989" i="16" a="1"/>
  <c r="P1989" i="16" s="1"/>
  <c r="P1990" i="16" a="1"/>
  <c r="P1990" i="16" s="1"/>
  <c r="P1991" i="16" a="1"/>
  <c r="P1991" i="16" s="1"/>
  <c r="P1992" i="16" a="1"/>
  <c r="P1992" i="16"/>
  <c r="P1993" i="16" a="1"/>
  <c r="P1993" i="16" s="1"/>
  <c r="P1994" i="16" a="1"/>
  <c r="P1994" i="16"/>
  <c r="P1995" i="16" a="1"/>
  <c r="P1995" i="16" s="1"/>
  <c r="P1996" i="16" a="1"/>
  <c r="P1996" i="16" s="1"/>
  <c r="P1997" i="16" a="1"/>
  <c r="P1997" i="16" s="1"/>
  <c r="P1998" i="16" a="1"/>
  <c r="P1998" i="16" s="1"/>
  <c r="P1999" i="16" a="1"/>
  <c r="P1999" i="16" s="1"/>
  <c r="P2000" i="16" a="1"/>
  <c r="P2000" i="16"/>
  <c r="P2001" i="16" a="1"/>
  <c r="P2001" i="16" s="1"/>
  <c r="P2002" i="16" a="1"/>
  <c r="P2002" i="16" s="1"/>
  <c r="P2003" i="16" a="1"/>
  <c r="P2003" i="16" s="1"/>
  <c r="P2004" i="16" a="1"/>
  <c r="P2004" i="16" s="1"/>
  <c r="P2005" i="16" a="1"/>
  <c r="P2005" i="16" s="1"/>
  <c r="P2006" i="16" a="1"/>
  <c r="P2006" i="16" s="1"/>
  <c r="P2007" i="16" a="1"/>
  <c r="P2007" i="16" s="1"/>
  <c r="P2008" i="16" a="1"/>
  <c r="P2008" i="16"/>
  <c r="P2009" i="16" a="1"/>
  <c r="P2009" i="16" s="1"/>
  <c r="P2010" i="16" a="1"/>
  <c r="P2010" i="16" s="1"/>
  <c r="P2011" i="16" a="1"/>
  <c r="P2011" i="16" s="1"/>
  <c r="P2012" i="16" a="1"/>
  <c r="P2012" i="16" s="1"/>
  <c r="P2013" i="16" a="1"/>
  <c r="P2013" i="16" s="1"/>
  <c r="P2014" i="16" a="1"/>
  <c r="P2014" i="16" s="1"/>
  <c r="P2015" i="16" a="1"/>
  <c r="P2015" i="16" s="1"/>
  <c r="P2016" i="16" a="1"/>
  <c r="P2016" i="16" s="1"/>
  <c r="P2017" i="16" a="1"/>
  <c r="P2017" i="16" s="1"/>
  <c r="P2018" i="16" a="1"/>
  <c r="P2018" i="16"/>
  <c r="P2019" i="16" a="1"/>
  <c r="P2019" i="16" s="1"/>
  <c r="P2020" i="16" a="1"/>
  <c r="P2020" i="16"/>
  <c r="P2021" i="16" a="1"/>
  <c r="P2021" i="16" s="1"/>
  <c r="P2022" i="16" a="1"/>
  <c r="P2022" i="16" s="1"/>
  <c r="P2023" i="16" a="1"/>
  <c r="P2023" i="16" s="1"/>
  <c r="P2024" i="16" a="1"/>
  <c r="P2024" i="16"/>
  <c r="P2025" i="16" a="1"/>
  <c r="P2025" i="16" s="1"/>
  <c r="P2026" i="16" a="1"/>
  <c r="P2026" i="16"/>
  <c r="P2027" i="16" a="1"/>
  <c r="P2027" i="16" s="1"/>
  <c r="P2028" i="16" a="1"/>
  <c r="P2028" i="16"/>
  <c r="P2029" i="16" a="1"/>
  <c r="P2029" i="16" s="1"/>
  <c r="P2030" i="16" a="1"/>
  <c r="P2030" i="16" s="1"/>
  <c r="P2031" i="16" a="1"/>
  <c r="P2031" i="16" s="1"/>
  <c r="P2032" i="16" a="1"/>
  <c r="P2032" i="16"/>
  <c r="P2033" i="16" a="1"/>
  <c r="P2033" i="16" s="1"/>
  <c r="P2034" i="16" a="1"/>
  <c r="P2034" i="16"/>
  <c r="P2035" i="16" a="1"/>
  <c r="P2035" i="16" s="1"/>
  <c r="P2036" i="16" a="1"/>
  <c r="P2036" i="16" s="1"/>
  <c r="P2037" i="16" a="1"/>
  <c r="P2037" i="16" s="1"/>
  <c r="P2038" i="16" a="1"/>
  <c r="P2038" i="16" s="1"/>
  <c r="P2039" i="16" a="1"/>
  <c r="P2039" i="16" s="1"/>
  <c r="P2040" i="16" a="1"/>
  <c r="P2040" i="16" s="1"/>
  <c r="P2041" i="16" a="1"/>
  <c r="P2041" i="16" s="1"/>
  <c r="P2042" i="16" a="1"/>
  <c r="P2042" i="16" s="1"/>
  <c r="P2043" i="16" a="1"/>
  <c r="P2043" i="16" s="1"/>
  <c r="P2044" i="16" a="1"/>
  <c r="P2044" i="16"/>
  <c r="P2045" i="16" a="1"/>
  <c r="P2045" i="16" s="1"/>
  <c r="P2046" i="16" a="1"/>
  <c r="P2046" i="16" s="1"/>
  <c r="P2047" i="16" a="1"/>
  <c r="P2047" i="16" s="1"/>
  <c r="P2048" i="16" a="1"/>
  <c r="P2048" i="16" s="1"/>
  <c r="P2049" i="16" a="1"/>
  <c r="P2049" i="16" s="1"/>
  <c r="P2050" i="16" a="1"/>
  <c r="P2050" i="16" s="1"/>
  <c r="P2051" i="16" a="1"/>
  <c r="P2051" i="16" s="1"/>
  <c r="P2052" i="16" a="1"/>
  <c r="P2052" i="16"/>
  <c r="P2053" i="16" a="1"/>
  <c r="P2053" i="16" s="1"/>
  <c r="P2054" i="16" a="1"/>
  <c r="P2054" i="16" s="1"/>
  <c r="P2055" i="16" a="1"/>
  <c r="P2055" i="16" s="1"/>
  <c r="P2056" i="16" a="1"/>
  <c r="P2056" i="16" s="1"/>
  <c r="P2057" i="16" a="1"/>
  <c r="P2057" i="16" s="1"/>
  <c r="P2058" i="16" a="1"/>
  <c r="P2058" i="16"/>
  <c r="P2059" i="16" a="1"/>
  <c r="P2059" i="16" s="1"/>
  <c r="P2060" i="16" a="1"/>
  <c r="P2060" i="16"/>
  <c r="P2061" i="16" a="1"/>
  <c r="P2061" i="16" s="1"/>
  <c r="P2062" i="16" a="1"/>
  <c r="P2062" i="16" s="1"/>
  <c r="P2063" i="16" a="1"/>
  <c r="P2063" i="16" s="1"/>
  <c r="P2064" i="16" a="1"/>
  <c r="P2064" i="16"/>
  <c r="P2065" i="16" a="1"/>
  <c r="P2065" i="16" s="1"/>
  <c r="P2066" i="16" a="1"/>
  <c r="P2066" i="16"/>
  <c r="P2067" i="16" a="1"/>
  <c r="P2067" i="16" s="1"/>
  <c r="P2068" i="16" a="1"/>
  <c r="P2068" i="16" s="1"/>
  <c r="P2069" i="16" a="1"/>
  <c r="P2069" i="16" s="1"/>
  <c r="P2070" i="16" a="1"/>
  <c r="P2070" i="16" s="1"/>
  <c r="P2071" i="16" a="1"/>
  <c r="P2071" i="16" s="1"/>
  <c r="P2072" i="16" a="1"/>
  <c r="P2072" i="16"/>
  <c r="P2073" i="16" a="1"/>
  <c r="P2073" i="16" s="1"/>
  <c r="P2074" i="16" a="1"/>
  <c r="P2074" i="16" s="1"/>
  <c r="P2075" i="16" a="1"/>
  <c r="P2075" i="16" s="1"/>
  <c r="P2076" i="16" a="1"/>
  <c r="P2076" i="16"/>
  <c r="P2077" i="16" a="1"/>
  <c r="P2077" i="16" s="1"/>
  <c r="P2078" i="16" a="1"/>
  <c r="P2078" i="16" s="1"/>
  <c r="P2079" i="16" a="1"/>
  <c r="P2079" i="16" s="1"/>
  <c r="P2080" i="16" a="1"/>
  <c r="P2080" i="16" s="1"/>
  <c r="P2081" i="16" a="1"/>
  <c r="P2081" i="16" s="1"/>
  <c r="P2082" i="16" a="1"/>
  <c r="P2082" i="16"/>
  <c r="P2083" i="16" a="1"/>
  <c r="P2083" i="16" s="1"/>
  <c r="P2084" i="16" a="1"/>
  <c r="P2084" i="16" s="1"/>
  <c r="P2085" i="16" a="1"/>
  <c r="P2085" i="16" s="1"/>
  <c r="P2086" i="16" a="1"/>
  <c r="P2086" i="16" s="1"/>
  <c r="P2087" i="16" a="1"/>
  <c r="P2087" i="16" s="1"/>
  <c r="P2088" i="16" a="1"/>
  <c r="P2088" i="16"/>
  <c r="P2089" i="16" a="1"/>
  <c r="P2089" i="16" s="1"/>
  <c r="P2090" i="16" a="1"/>
  <c r="P2090" i="16" s="1"/>
  <c r="P2091" i="16" a="1"/>
  <c r="P2091" i="16" s="1"/>
  <c r="P2092" i="16" a="1"/>
  <c r="P2092" i="16"/>
  <c r="P2093" i="16" a="1"/>
  <c r="P2093" i="16" s="1"/>
  <c r="P2094" i="16" a="1"/>
  <c r="P2094" i="16" s="1"/>
  <c r="P2095" i="16" a="1"/>
  <c r="P2095" i="16" s="1"/>
  <c r="P2096" i="16" a="1"/>
  <c r="P2096" i="16" s="1"/>
  <c r="P2097" i="16" a="1"/>
  <c r="P2097" i="16" s="1"/>
  <c r="P2098" i="16" a="1"/>
  <c r="P2098" i="16"/>
  <c r="P2099" i="16" a="1"/>
  <c r="P2099" i="16" s="1"/>
  <c r="P2100" i="16" a="1"/>
  <c r="P2100" i="16" s="1"/>
  <c r="P2101" i="16" a="1"/>
  <c r="P2101" i="16" s="1"/>
  <c r="P2102" i="16" a="1"/>
  <c r="P2102" i="16" s="1"/>
  <c r="P2103" i="16" a="1"/>
  <c r="P2103" i="16" s="1"/>
  <c r="P2104" i="16" a="1"/>
  <c r="P2104" i="16"/>
  <c r="P2105" i="16" a="1"/>
  <c r="P2105" i="16" s="1"/>
  <c r="P2106" i="16" a="1"/>
  <c r="P2106" i="16" s="1"/>
  <c r="P2107" i="16" a="1"/>
  <c r="P2107" i="16" s="1"/>
  <c r="P2108" i="16" a="1"/>
  <c r="P2108" i="16"/>
  <c r="P2109" i="16" a="1"/>
  <c r="P2109" i="16" s="1"/>
  <c r="P2110" i="16" a="1"/>
  <c r="P2110" i="16" s="1"/>
  <c r="P2111" i="16" a="1"/>
  <c r="P2111" i="16" s="1"/>
  <c r="P2112" i="16" a="1"/>
  <c r="P2112" i="16" s="1"/>
  <c r="P2113" i="16" a="1"/>
  <c r="P2113" i="16" s="1"/>
  <c r="P2114" i="16" a="1"/>
  <c r="P2114" i="16"/>
  <c r="P2115" i="16" a="1"/>
  <c r="P2115" i="16" s="1"/>
  <c r="P2116" i="16" a="1"/>
  <c r="P2116" i="16"/>
  <c r="P2117" i="16" a="1"/>
  <c r="P2117" i="16" s="1"/>
  <c r="P2118" i="16" a="1"/>
  <c r="P2118" i="16" s="1"/>
  <c r="P2119" i="16" a="1"/>
  <c r="P2119" i="16" s="1"/>
  <c r="P2120" i="16" a="1"/>
  <c r="P2120" i="16"/>
  <c r="P2121" i="16" a="1"/>
  <c r="P2121" i="16" s="1"/>
  <c r="P2122" i="16" a="1"/>
  <c r="P2122" i="16"/>
  <c r="P2123" i="16" a="1"/>
  <c r="P2123" i="16" s="1"/>
  <c r="P2124" i="16" a="1"/>
  <c r="P2124" i="16" s="1"/>
  <c r="P2125" i="16" a="1"/>
  <c r="P2125" i="16" s="1"/>
  <c r="P2126" i="16" a="1"/>
  <c r="P2126" i="16" s="1"/>
  <c r="P2127" i="16" a="1"/>
  <c r="P2127" i="16" s="1"/>
  <c r="P2128" i="16" a="1"/>
  <c r="P2128" i="16"/>
  <c r="P2129" i="16" a="1"/>
  <c r="P2129" i="16" s="1"/>
  <c r="P2130" i="16" a="1"/>
  <c r="P2130" i="16" s="1"/>
  <c r="P2131" i="16" a="1"/>
  <c r="P2131" i="16" s="1"/>
  <c r="P2132" i="16" a="1"/>
  <c r="P2132" i="16" s="1"/>
  <c r="P2133" i="16" a="1"/>
  <c r="P2133" i="16" s="1"/>
  <c r="P2134" i="16" a="1"/>
  <c r="P2134" i="16" s="1"/>
  <c r="P2135" i="16" a="1"/>
  <c r="P2135" i="16" s="1"/>
  <c r="P2136" i="16" a="1"/>
  <c r="P2136" i="16"/>
  <c r="P2137" i="16" a="1"/>
  <c r="P2137" i="16" s="1"/>
  <c r="P2138" i="16" a="1"/>
  <c r="P2138" i="16" s="1"/>
  <c r="P2139" i="16" a="1"/>
  <c r="P2139" i="16" s="1"/>
  <c r="P2140" i="16" a="1"/>
  <c r="P2140" i="16" s="1"/>
  <c r="P2141" i="16" a="1"/>
  <c r="P2141" i="16" s="1"/>
  <c r="P2142" i="16" a="1"/>
  <c r="P2142" i="16" s="1"/>
  <c r="P2143" i="16" a="1"/>
  <c r="P2143" i="16" s="1"/>
  <c r="P2144" i="16" a="1"/>
  <c r="P2144" i="16" s="1"/>
  <c r="P2145" i="16" a="1"/>
  <c r="P2145" i="16" s="1"/>
  <c r="P2146" i="16" a="1"/>
  <c r="P2146" i="16"/>
  <c r="P2147" i="16" a="1"/>
  <c r="P2147" i="16" s="1"/>
  <c r="P2148" i="16" a="1"/>
  <c r="P2148" i="16"/>
  <c r="P2149" i="16" a="1"/>
  <c r="P2149" i="16" s="1"/>
  <c r="P2150" i="16" a="1"/>
  <c r="P2150" i="16" s="1"/>
  <c r="P2151" i="16" a="1"/>
  <c r="P2151" i="16" s="1"/>
  <c r="P2152" i="16" a="1"/>
  <c r="P2152" i="16"/>
  <c r="P2153" i="16" a="1"/>
  <c r="P2153" i="16" s="1"/>
  <c r="P2154" i="16" a="1"/>
  <c r="P2154" i="16"/>
  <c r="P2155" i="16" a="1"/>
  <c r="P2155" i="16" s="1"/>
  <c r="P2156" i="16" a="1"/>
  <c r="P2156" i="16"/>
  <c r="P2157" i="16" a="1"/>
  <c r="P2157" i="16" s="1"/>
  <c r="P2158" i="16" a="1"/>
  <c r="P2158" i="16" s="1"/>
  <c r="P2159" i="16" a="1"/>
  <c r="P2159" i="16" s="1"/>
  <c r="P2160" i="16" a="1"/>
  <c r="P2160" i="16"/>
  <c r="P2161" i="16" a="1"/>
  <c r="P2161" i="16" s="1"/>
  <c r="P2162" i="16" a="1"/>
  <c r="P2162" i="16"/>
  <c r="P2163" i="16" a="1"/>
  <c r="P2163" i="16" s="1"/>
  <c r="P2164" i="16" a="1"/>
  <c r="P2164" i="16" s="1"/>
  <c r="P2165" i="16" a="1"/>
  <c r="P2165" i="16" s="1"/>
  <c r="P2166" i="16" a="1"/>
  <c r="P2166" i="16" s="1"/>
  <c r="P2167" i="16" a="1"/>
  <c r="P2167" i="16" s="1"/>
  <c r="P2168" i="16" a="1"/>
  <c r="P2168" i="16" s="1"/>
  <c r="P2169" i="16" a="1"/>
  <c r="P2169" i="16" s="1"/>
  <c r="P2170" i="16" a="1"/>
  <c r="P2170" i="16" s="1"/>
  <c r="P2171" i="16" a="1"/>
  <c r="P2171" i="16" s="1"/>
  <c r="P2172" i="16" a="1"/>
  <c r="P2172" i="16"/>
  <c r="P2173" i="16" a="1"/>
  <c r="P2173" i="16" s="1"/>
  <c r="P2174" i="16" a="1"/>
  <c r="P2174" i="16" s="1"/>
  <c r="P2175" i="16" a="1"/>
  <c r="P2175" i="16" s="1"/>
  <c r="P2176" i="16" a="1"/>
  <c r="P2176" i="16" s="1"/>
  <c r="P2177" i="16" a="1"/>
  <c r="P2177" i="16" s="1"/>
  <c r="P2178" i="16" a="1"/>
  <c r="P2178" i="16" s="1"/>
  <c r="P2179" i="16" a="1"/>
  <c r="P2179" i="16" s="1"/>
  <c r="P2180" i="16" a="1"/>
  <c r="P2180" i="16"/>
  <c r="P2181" i="16" a="1"/>
  <c r="P2181" i="16" s="1"/>
  <c r="P2182" i="16" a="1"/>
  <c r="P2182" i="16" s="1"/>
  <c r="P2183" i="16" a="1"/>
  <c r="P2183" i="16" s="1"/>
  <c r="P2184" i="16" a="1"/>
  <c r="P2184" i="16" s="1"/>
  <c r="P2185" i="16" a="1"/>
  <c r="P2185" i="16" s="1"/>
  <c r="P2186" i="16" a="1"/>
  <c r="P2186" i="16"/>
  <c r="P2187" i="16" a="1"/>
  <c r="P2187" i="16" s="1"/>
  <c r="P2188" i="16" a="1"/>
  <c r="P2188" i="16"/>
  <c r="P2189" i="16" a="1"/>
  <c r="P2189" i="16" s="1"/>
  <c r="P2190" i="16" a="1"/>
  <c r="P2190" i="16" s="1"/>
  <c r="P2191" i="16" a="1"/>
  <c r="P2191" i="16" s="1"/>
  <c r="P2192" i="16" a="1"/>
  <c r="P2192" i="16"/>
  <c r="P2193" i="16" a="1"/>
  <c r="P2193" i="16" s="1"/>
  <c r="P2194" i="16" a="1"/>
  <c r="P2194" i="16"/>
  <c r="P2195" i="16" a="1"/>
  <c r="P2195" i="16" s="1"/>
  <c r="P2196" i="16" a="1"/>
  <c r="P2196" i="16" s="1"/>
  <c r="P2197" i="16" a="1"/>
  <c r="P2197" i="16" s="1"/>
  <c r="P2198" i="16" a="1"/>
  <c r="P2198" i="16" s="1"/>
  <c r="P2199" i="16" a="1"/>
  <c r="P2199" i="16" s="1"/>
  <c r="P2200" i="16" a="1"/>
  <c r="P2200" i="16"/>
  <c r="P2201" i="16" a="1"/>
  <c r="P2201" i="16" s="1"/>
  <c r="P2202" i="16" a="1"/>
  <c r="P2202" i="16" s="1"/>
  <c r="P2203" i="16" a="1"/>
  <c r="P2203" i="16" s="1"/>
  <c r="P2204" i="16" a="1"/>
  <c r="P2204" i="16"/>
  <c r="P2205" i="16" a="1"/>
  <c r="P2205" i="16" s="1"/>
  <c r="P2206" i="16" a="1"/>
  <c r="P2206" i="16" s="1"/>
  <c r="P2207" i="16" a="1"/>
  <c r="P2207" i="16" s="1"/>
  <c r="P2208" i="16" a="1"/>
  <c r="P2208" i="16" s="1"/>
  <c r="P2209" i="16" a="1"/>
  <c r="P2209" i="16" s="1"/>
  <c r="P2210" i="16" a="1"/>
  <c r="P2210" i="16"/>
  <c r="P2211" i="16" a="1"/>
  <c r="P2211" i="16" s="1"/>
  <c r="P2212" i="16" a="1"/>
  <c r="P2212" i="16" s="1"/>
  <c r="P2213" i="16" a="1"/>
  <c r="P2213" i="16" s="1"/>
  <c r="P2214" i="16" a="1"/>
  <c r="P2214" i="16" s="1"/>
  <c r="H315" i="21"/>
  <c r="J140" i="21"/>
  <c r="H316" i="17"/>
  <c r="J141"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<sst xmlns="http://schemas.openxmlformats.org/spreadsheetml/2006/main" count="14600" uniqueCount="1258">
  <si>
    <t>ID</t>
  </si>
  <si>
    <t>Income</t>
  </si>
  <si>
    <t>Kids</t>
  </si>
  <si>
    <t>Teens</t>
  </si>
  <si>
    <t>Age</t>
  </si>
  <si>
    <t>Divorced</t>
  </si>
  <si>
    <t>Married</t>
  </si>
  <si>
    <t>Single</t>
  </si>
  <si>
    <t>Together</t>
  </si>
  <si>
    <t>Widow</t>
  </si>
  <si>
    <t>Basic</t>
  </si>
  <si>
    <t>Master</t>
  </si>
  <si>
    <t>PhD</t>
  </si>
  <si>
    <t>State</t>
  </si>
  <si>
    <t>Recency</t>
  </si>
  <si>
    <t>Fruits</t>
  </si>
  <si>
    <t>Meats</t>
  </si>
  <si>
    <t>Seafood</t>
  </si>
  <si>
    <t>Sweets</t>
  </si>
  <si>
    <t>Premium</t>
  </si>
  <si>
    <t>Regular</t>
  </si>
  <si>
    <t>Deals</t>
  </si>
  <si>
    <t>Website</t>
  </si>
  <si>
    <t>Catalog</t>
  </si>
  <si>
    <t>Store</t>
  </si>
  <si>
    <t>Visits</t>
  </si>
  <si>
    <t>MC3</t>
  </si>
  <si>
    <t>MC4</t>
  </si>
  <si>
    <t>MC5</t>
  </si>
  <si>
    <t>MC1</t>
  </si>
  <si>
    <t>MC2</t>
  </si>
  <si>
    <t>Complaint</t>
  </si>
  <si>
    <t>Pilot</t>
  </si>
  <si>
    <t>Enrollment</t>
  </si>
  <si>
    <t>State-Illinois</t>
  </si>
  <si>
    <t>State-New York</t>
  </si>
  <si>
    <t>State-Other</t>
  </si>
  <si>
    <t>State-Florida</t>
  </si>
  <si>
    <t>State-California</t>
  </si>
  <si>
    <t>State-Texas</t>
  </si>
  <si>
    <t>Graduate</t>
  </si>
  <si>
    <t>Customer Information</t>
  </si>
  <si>
    <t>File</t>
  </si>
  <si>
    <t>Column</t>
  </si>
  <si>
    <t>Description</t>
  </si>
  <si>
    <t>Customer</t>
  </si>
  <si>
    <t>Customer ID</t>
  </si>
  <si>
    <t>Customer's yearly household income</t>
  </si>
  <si>
    <t>Number of small children in household</t>
  </si>
  <si>
    <t>Number of teenagers in household</t>
  </si>
  <si>
    <t>Age of customer</t>
  </si>
  <si>
    <t>1 if divorced, 0 otherwise</t>
  </si>
  <si>
    <t>1 if married, 0 otherwise</t>
  </si>
  <si>
    <t>1 if single, 0 otherwise</t>
  </si>
  <si>
    <t>1 if living with a partner, 0 otherwise</t>
  </si>
  <si>
    <t>1 if widowed, 0 otherwise</t>
  </si>
  <si>
    <t>1 if high school eduction, 0 otherwise</t>
  </si>
  <si>
    <t>1 if university graduate, 0 otherwise</t>
  </si>
  <si>
    <t>1 if graduate eduction, 0 otherwise</t>
  </si>
  <si>
    <t>1 if doctorate eduction, 0 otherwise</t>
  </si>
  <si>
    <t>US state of residency</t>
  </si>
  <si>
    <t>Sales Information</t>
  </si>
  <si>
    <t>Sales</t>
  </si>
  <si>
    <t>Days since last purchase</t>
  </si>
  <si>
    <t>Amount spent on Fruits</t>
  </si>
  <si>
    <t>Amount spent on Meats</t>
  </si>
  <si>
    <t>Amount spent on Seafood</t>
  </si>
  <si>
    <t>Amount spent on Sweets</t>
  </si>
  <si>
    <t>Amount spent on premium products</t>
  </si>
  <si>
    <t>Amount spent on standard products</t>
  </si>
  <si>
    <t>Number of purchases made with a discount</t>
  </si>
  <si>
    <t>Number of website purchases</t>
  </si>
  <si>
    <t>Number of catalog purchases</t>
  </si>
  <si>
    <t>Number of in-store purchases</t>
  </si>
  <si>
    <t>Number of website visits in past 3 months</t>
  </si>
  <si>
    <t>Marketing Information</t>
  </si>
  <si>
    <t>Marketing</t>
  </si>
  <si>
    <t>1 if customer accepted marketing campaign 3, 0 if not</t>
  </si>
  <si>
    <t>1 if customer accepted marketing campaign 4, 0 if not</t>
  </si>
  <si>
    <t>1 if customer accepted marketing campaign 5, 0 if not</t>
  </si>
  <si>
    <t>1 if customer accepted marketing campaign 1, 0 if not</t>
  </si>
  <si>
    <t>1 if customer accepted marketing campaign 2, 0 if not</t>
  </si>
  <si>
    <t>1 if customer made a complaint in previous year</t>
  </si>
  <si>
    <t>1 if customer accepted a new trial Campaign, 0 otherwise</t>
  </si>
  <si>
    <t>Date when customer enrolled with Specialty Foods</t>
  </si>
  <si>
    <t>Teas</t>
  </si>
  <si>
    <t>Invoice ID</t>
  </si>
  <si>
    <t>Branch</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</si>
  <si>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</si>
  <si>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</si>
  <si>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</si>
  <si>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</si>
  <si>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</si>
  <si>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</si>
  <si>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</si>
  <si>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</si>
  <si>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</si>
  <si>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</si>
  <si>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</si>
  <si>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</si>
  <si>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</si>
  <si>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</si>
  <si>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</si>
  <si>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</si>
  <si>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Member</t>
  </si>
  <si>
    <t>Female</t>
  </si>
  <si>
    <t>Health and beauty</t>
  </si>
  <si>
    <t>Ewallet</t>
  </si>
  <si>
    <t>226-31-3081</t>
  </si>
  <si>
    <t>C</t>
  </si>
  <si>
    <t>Normal</t>
  </si>
  <si>
    <t>Electronic accessories</t>
  </si>
  <si>
    <t>Cash</t>
  </si>
  <si>
    <t>631-41-3108</t>
  </si>
  <si>
    <t>Male</t>
  </si>
  <si>
    <t>Home and lifestyle</t>
  </si>
  <si>
    <t>Credit card</t>
  </si>
  <si>
    <t>373-73-7910</t>
  </si>
  <si>
    <t>Sports and travel</t>
  </si>
  <si>
    <t>699-14-3026</t>
  </si>
  <si>
    <t>355-53-5943</t>
  </si>
  <si>
    <t>315-22-5665</t>
  </si>
  <si>
    <t>665-32-9167</t>
  </si>
  <si>
    <t>692-92-5582</t>
  </si>
  <si>
    <t>B</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</si>
  <si>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</si>
  <si>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</si>
  <si>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</si>
  <si>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</si>
  <si>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</si>
  <si>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</si>
  <si>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</si>
  <si>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</si>
  <si>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</si>
  <si>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</si>
  <si>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</si>
  <si>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</si>
  <si>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</si>
  <si>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</si>
  <si>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</si>
  <si>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</si>
  <si>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</si>
  <si>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</si>
  <si>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</si>
  <si>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</si>
  <si>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</si>
  <si>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</si>
  <si>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</si>
  <si>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</si>
  <si>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</si>
  <si>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</si>
  <si>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</si>
  <si>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</si>
  <si>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</si>
  <si>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</si>
  <si>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</si>
  <si>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</si>
  <si>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</si>
  <si>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</si>
  <si>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</si>
  <si>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</si>
  <si>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</si>
  <si>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</si>
  <si>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</si>
  <si>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</si>
  <si>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</si>
  <si>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</si>
  <si>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</si>
  <si>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</si>
  <si>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</si>
  <si>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</si>
  <si>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</si>
  <si>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</si>
  <si>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</si>
  <si>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</si>
  <si>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</si>
  <si>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</si>
  <si>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</si>
  <si>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</si>
  <si>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</si>
  <si>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</si>
  <si>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</si>
  <si>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</si>
  <si>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</si>
  <si>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</si>
  <si>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</si>
  <si>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</si>
  <si>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</si>
  <si>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</si>
  <si>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</si>
  <si>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</si>
  <si>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</si>
  <si>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</si>
  <si>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</si>
  <si>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</si>
  <si>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</si>
  <si>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</si>
  <si>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</si>
  <si>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</si>
  <si>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</si>
  <si>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</si>
  <si>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</si>
  <si>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</si>
  <si>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</si>
  <si>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</si>
  <si>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</si>
  <si>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</si>
  <si>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</si>
  <si>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</si>
  <si>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</si>
  <si>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</si>
  <si>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</si>
  <si>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</si>
  <si>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</si>
  <si>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</si>
  <si>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</si>
  <si>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</si>
  <si>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</si>
  <si>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</si>
  <si>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</si>
  <si>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</si>
  <si>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</si>
  <si>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</si>
  <si>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</si>
  <si>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</si>
  <si>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</si>
  <si>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</si>
  <si>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</si>
  <si>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</si>
  <si>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</si>
  <si>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</si>
  <si>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</si>
  <si>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</si>
  <si>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</si>
  <si>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</si>
  <si>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</si>
  <si>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</si>
  <si>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</si>
  <si>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</si>
  <si>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</si>
  <si>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</si>
  <si>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</si>
  <si>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</si>
  <si>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</si>
  <si>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</si>
  <si>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</si>
  <si>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</si>
  <si>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</si>
  <si>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</si>
  <si>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</si>
  <si>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</si>
  <si>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</si>
  <si>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</si>
  <si>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</si>
  <si>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</si>
  <si>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</si>
  <si>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</si>
  <si>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</si>
  <si>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</si>
  <si>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</si>
  <si>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</si>
  <si>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</si>
  <si>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</si>
  <si>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</si>
  <si>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</si>
  <si>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</si>
  <si>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</si>
  <si>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</si>
  <si>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</si>
  <si>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</si>
  <si>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</si>
  <si>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</si>
  <si>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</si>
  <si>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</si>
  <si>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</si>
  <si>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</si>
  <si>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</si>
  <si>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</si>
  <si>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</si>
  <si>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</si>
  <si>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</si>
  <si>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</si>
  <si>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</si>
  <si>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</si>
  <si>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</si>
  <si>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</si>
  <si>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</si>
  <si>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</si>
  <si>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</si>
  <si>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</si>
  <si>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</si>
  <si>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</si>
  <si>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</si>
  <si>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</si>
  <si>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</si>
  <si>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</si>
  <si>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</si>
  <si>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</si>
  <si>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</si>
  <si>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</si>
  <si>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</si>
  <si>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</si>
  <si>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</si>
  <si>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</si>
  <si>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</si>
  <si>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</si>
  <si>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</si>
  <si>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</si>
  <si>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</si>
  <si>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</si>
  <si>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</si>
  <si>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</si>
  <si>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</si>
  <si>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</si>
  <si>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</si>
  <si>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</si>
  <si>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</si>
  <si>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</si>
  <si>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</si>
  <si>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</si>
  <si>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</si>
  <si>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</si>
  <si>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</si>
  <si>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</si>
  <si>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</si>
  <si>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</si>
  <si>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</si>
  <si>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</si>
  <si>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</si>
  <si>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</si>
  <si>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</si>
  <si>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</si>
  <si>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</si>
  <si>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</si>
  <si>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</si>
  <si>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</si>
  <si>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</si>
  <si>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</si>
  <si>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</si>
  <si>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</si>
  <si>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</si>
  <si>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</si>
  <si>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</si>
  <si>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</si>
  <si>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</si>
  <si>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</si>
  <si>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</si>
  <si>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</si>
  <si>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</si>
  <si>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</si>
  <si>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</si>
  <si>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</si>
  <si>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</si>
  <si>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</si>
  <si>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</si>
  <si>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</si>
  <si>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</si>
  <si>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</si>
  <si>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</si>
  <si>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</si>
  <si>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</si>
  <si>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</si>
  <si>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</si>
  <si>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</si>
  <si>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</si>
  <si>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</si>
  <si>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</si>
  <si>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</si>
  <si>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</si>
  <si>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</si>
  <si>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</si>
  <si>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</si>
  <si>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</si>
  <si>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</si>
  <si>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</si>
  <si>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</si>
  <si>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</si>
  <si>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</si>
  <si>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</si>
  <si>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</si>
  <si>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</si>
  <si>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</si>
  <si>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</si>
  <si>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</si>
  <si>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</si>
  <si>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</si>
  <si>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</si>
  <si>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</si>
  <si>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</si>
  <si>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</si>
  <si>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</si>
  <si>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</si>
  <si>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</si>
  <si>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</si>
  <si>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</si>
  <si>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</si>
  <si>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</si>
  <si>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</si>
  <si>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</si>
  <si>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</si>
  <si>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</si>
  <si>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</si>
  <si>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</si>
  <si>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</si>
  <si>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</si>
  <si>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</si>
  <si>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</si>
  <si>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</si>
  <si>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</si>
  <si>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</si>
  <si>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</si>
  <si>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</si>
  <si>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</si>
  <si>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</si>
  <si>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</si>
  <si>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</si>
  <si>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</si>
  <si>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</si>
  <si>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</si>
  <si>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</si>
  <si>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</si>
  <si>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</si>
  <si>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</si>
  <si>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</si>
  <si>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</si>
  <si>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</si>
  <si>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</si>
  <si>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</si>
  <si>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</si>
  <si>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</si>
  <si>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</si>
  <si>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</si>
  <si>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</si>
  <si>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</si>
  <si>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</si>
  <si>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</si>
  <si>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</si>
  <si>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</si>
  <si>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</si>
  <si>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</si>
  <si>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</si>
  <si>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</si>
  <si>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</si>
  <si>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</si>
  <si>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</si>
  <si>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</si>
  <si>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</si>
  <si>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</si>
  <si>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</si>
  <si>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</si>
  <si>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</si>
  <si>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</si>
  <si>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</si>
  <si>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</si>
  <si>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</si>
  <si>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</si>
  <si>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</si>
  <si>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</si>
  <si>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</si>
  <si>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</si>
  <si>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</si>
  <si>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</si>
  <si>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</si>
  <si>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</si>
  <si>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</si>
  <si>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</si>
  <si>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</si>
  <si>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</si>
  <si>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</si>
  <si>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</si>
  <si>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</si>
  <si>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</si>
  <si>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</si>
  <si>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</si>
  <si>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</si>
  <si>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</si>
  <si>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</si>
  <si>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</si>
  <si>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</si>
  <si>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</si>
  <si>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</si>
  <si>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</si>
  <si>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</si>
  <si>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</si>
  <si>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</si>
  <si>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</si>
  <si>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</si>
  <si>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</si>
  <si>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</si>
  <si>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</si>
  <si>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</si>
  <si>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</si>
  <si>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</si>
  <si>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</si>
  <si>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</si>
  <si>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</si>
  <si>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</si>
  <si>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</si>
  <si>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</si>
  <si>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</si>
  <si>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</si>
  <si>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</si>
  <si>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</si>
  <si>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</si>
  <si>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</si>
  <si>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</si>
  <si>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</si>
  <si>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</si>
  <si>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</si>
  <si>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</si>
  <si>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</si>
  <si>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</si>
  <si>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</si>
  <si>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</si>
  <si>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</si>
  <si>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</si>
  <si>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</si>
  <si>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</si>
  <si>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</si>
  <si>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</si>
  <si>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</si>
  <si>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</si>
  <si>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</si>
  <si>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</si>
  <si>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</si>
  <si>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</si>
  <si>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</si>
  <si>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</si>
  <si>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</si>
  <si>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</si>
  <si>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</si>
  <si>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</si>
  <si>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</si>
  <si>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</si>
  <si>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</si>
  <si>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</si>
  <si>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</si>
  <si>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</si>
  <si>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</si>
  <si>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</si>
  <si>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</si>
  <si>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</si>
  <si>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</si>
  <si>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</si>
  <si>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</si>
  <si>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</si>
  <si>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</si>
  <si>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</si>
  <si>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</si>
  <si>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</si>
  <si>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</si>
  <si>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</si>
  <si>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</si>
  <si>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</si>
  <si>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</si>
  <si>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</si>
  <si>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</si>
  <si>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</si>
  <si>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</si>
  <si>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</si>
  <si>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</si>
  <si>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</si>
  <si>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</si>
  <si>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</si>
  <si>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</si>
  <si>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</si>
  <si>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</si>
  <si>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</si>
  <si>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</si>
  <si>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</si>
  <si>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</si>
  <si>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</si>
  <si>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</si>
  <si>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</si>
  <si>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</si>
  <si>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</si>
  <si>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</si>
  <si>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</si>
  <si>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</si>
  <si>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</si>
  <si>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</si>
  <si>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</si>
  <si>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</si>
  <si>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</si>
  <si>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</si>
  <si>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</si>
  <si>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</si>
  <si>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</si>
  <si>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</si>
  <si>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</si>
  <si>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</si>
  <si>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</si>
  <si>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</si>
  <si>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</si>
  <si>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</si>
  <si>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</si>
  <si>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</si>
  <si>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</si>
  <si>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</si>
  <si>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</si>
  <si>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</si>
  <si>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</si>
  <si>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</si>
  <si>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</si>
  <si>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</si>
  <si>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</si>
  <si>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</si>
  <si>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</si>
  <si>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</si>
  <si>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</si>
  <si>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</si>
  <si>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</si>
  <si>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</si>
  <si>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</si>
  <si>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</si>
  <si>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</si>
  <si>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</si>
  <si>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</si>
  <si>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</si>
  <si>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</si>
  <si>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</si>
  <si>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</si>
  <si>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</si>
  <si>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</si>
  <si>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</si>
  <si>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</si>
  <si>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</si>
  <si>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</si>
  <si>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</si>
  <si>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</si>
  <si>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</si>
  <si>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</si>
  <si>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</si>
  <si>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</si>
  <si>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</si>
  <si>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</si>
  <si>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</si>
  <si>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</si>
  <si>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</si>
  <si>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</si>
  <si>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</si>
  <si>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</si>
  <si>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</si>
  <si>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</si>
  <si>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</si>
  <si>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</si>
  <si>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</si>
  <si>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</si>
  <si>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</si>
  <si>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</si>
  <si>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</si>
  <si>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</si>
  <si>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</si>
  <si>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</si>
  <si>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</si>
  <si>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</si>
  <si>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</si>
  <si>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</si>
  <si>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</si>
  <si>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</si>
  <si>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</si>
  <si>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</si>
  <si>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</si>
  <si>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</si>
  <si>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</si>
  <si>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</si>
  <si>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</si>
  <si>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</si>
  <si>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</si>
  <si>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</si>
  <si>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</si>
  <si>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</si>
  <si>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</si>
  <si>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</si>
  <si>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</si>
  <si>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</si>
  <si>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</si>
  <si>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</si>
  <si>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</si>
  <si>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</si>
  <si>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</si>
  <si>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</si>
  <si>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</si>
  <si>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</si>
  <si>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</si>
  <si>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</si>
  <si>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</si>
  <si>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</si>
  <si>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</si>
  <si>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</si>
  <si>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</si>
  <si>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</si>
  <si>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</si>
  <si>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</si>
  <si>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</si>
  <si>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</si>
  <si>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</si>
  <si>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</si>
  <si>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</si>
  <si>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</si>
  <si>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</si>
  <si>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</si>
  <si>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</si>
  <si>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</si>
  <si>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</si>
  <si>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</si>
  <si>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</si>
  <si>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</si>
  <si>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</si>
  <si>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</si>
  <si>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</si>
  <si>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</si>
  <si>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</si>
  <si>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</si>
  <si>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</si>
  <si>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</si>
  <si>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</si>
  <si>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</si>
  <si>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</si>
  <si>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</si>
  <si>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</si>
  <si>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</si>
  <si>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</si>
  <si>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</si>
  <si>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</si>
  <si>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</si>
  <si>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</si>
  <si>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</si>
  <si>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</si>
  <si>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</si>
  <si>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</si>
  <si>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</si>
  <si>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</si>
  <si>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</si>
  <si>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</si>
  <si>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</si>
  <si>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</si>
  <si>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</si>
  <si>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</si>
  <si>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</si>
  <si>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</si>
  <si>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</si>
  <si>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</si>
  <si>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</si>
  <si>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</si>
  <si>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</si>
  <si>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</si>
  <si>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</si>
  <si>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</si>
  <si>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</si>
  <si>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</si>
  <si>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</si>
  <si>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</si>
  <si>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</si>
  <si>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</si>
  <si>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</si>
  <si>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</si>
  <si>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</si>
  <si>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</si>
  <si>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</si>
  <si>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</si>
  <si>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</si>
  <si>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</si>
  <si>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</si>
  <si>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</si>
  <si>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</si>
  <si>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</si>
  <si>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</si>
  <si>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</si>
  <si>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</si>
  <si>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</si>
  <si>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</si>
  <si>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</si>
  <si>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</si>
  <si>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</si>
  <si>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</si>
  <si>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</si>
  <si>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</si>
  <si>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</si>
  <si>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</si>
  <si>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</si>
  <si>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</si>
  <si>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</si>
  <si>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</si>
  <si>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</si>
  <si>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</si>
  <si>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</si>
  <si>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</si>
  <si>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</si>
  <si>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</si>
  <si>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</si>
  <si>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</si>
  <si>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</si>
  <si>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</si>
  <si>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</si>
  <si>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</si>
  <si>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</si>
  <si>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</si>
  <si>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</si>
  <si>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</si>
  <si>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</si>
  <si>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</si>
  <si>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</si>
  <si>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</si>
  <si>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</si>
  <si>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</si>
  <si>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</si>
  <si>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</si>
  <si>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</si>
  <si>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</si>
  <si>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</si>
  <si>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</si>
  <si>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</si>
  <si>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</si>
  <si>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</si>
  <si>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</si>
  <si>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</si>
  <si>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</si>
  <si>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</si>
  <si>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</si>
  <si>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</si>
  <si>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</si>
  <si>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</si>
  <si>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</si>
  <si>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</si>
  <si>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</si>
  <si>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</si>
  <si>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</si>
  <si>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</si>
  <si>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</si>
  <si>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</si>
  <si>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</si>
  <si>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</si>
  <si>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</si>
  <si>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</si>
  <si>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</si>
  <si>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</si>
  <si>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</si>
  <si>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</si>
  <si>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</si>
  <si>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</si>
  <si>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</si>
  <si>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</si>
  <si>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</si>
  <si>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</si>
  <si>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</si>
  <si>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</si>
  <si>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</si>
  <si>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</si>
  <si>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</si>
  <si>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</si>
  <si>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</si>
  <si>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</si>
  <si>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</si>
  <si>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</si>
  <si>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</si>
  <si>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</si>
  <si>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</si>
  <si>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</si>
  <si>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</si>
  <si>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</si>
  <si>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</si>
  <si>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</si>
  <si>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</si>
  <si>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</si>
  <si>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</si>
  <si>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</si>
  <si>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</si>
  <si>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</si>
  <si>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</si>
  <si>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</si>
  <si>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</si>
  <si>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</si>
  <si>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</si>
  <si>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</si>
  <si>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</si>
  <si>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</si>
  <si>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</si>
  <si>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</si>
  <si>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</si>
  <si>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</si>
  <si>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</si>
  <si>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</si>
  <si>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</si>
  <si>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</si>
  <si>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</si>
  <si>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</si>
  <si>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</si>
  <si>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</si>
  <si>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</si>
  <si>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</si>
  <si>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</si>
  <si>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</si>
  <si>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</si>
  <si>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</si>
  <si>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</si>
  <si>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</si>
  <si>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</si>
  <si>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</si>
  <si>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</si>
  <si>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</si>
  <si>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</si>
  <si>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</si>
  <si>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</si>
  <si>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</si>
  <si>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</si>
  <si>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</si>
  <si>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</si>
  <si>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</si>
  <si>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</si>
  <si>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</si>
  <si>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</si>
  <si>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</si>
  <si>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</si>
  <si>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</si>
  <si>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</si>
  <si>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</si>
  <si>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</si>
  <si>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</si>
  <si>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</si>
  <si>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</si>
  <si>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</si>
  <si>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</si>
  <si>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</si>
  <si>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</si>
  <si>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</si>
  <si>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</si>
  <si>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</si>
  <si>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</si>
  <si>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</si>
  <si>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</si>
  <si>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</si>
  <si>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</si>
  <si>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</si>
  <si>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</si>
  <si>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</si>
  <si>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</si>
  <si>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</si>
  <si>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</si>
  <si>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</si>
  <si>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</si>
  <si>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</si>
  <si>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</si>
  <si>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</si>
  <si>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</si>
  <si>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</si>
  <si>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</si>
  <si>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</si>
  <si>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</si>
  <si>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</si>
  <si>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</si>
  <si>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</si>
  <si>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</si>
  <si>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</si>
  <si>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</si>
  <si>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</si>
  <si>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</si>
  <si>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</si>
  <si>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</si>
  <si>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</si>
  <si>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</si>
  <si>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</si>
  <si>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</si>
  <si>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</si>
  <si>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</si>
  <si>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</si>
  <si>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</si>
  <si>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</si>
  <si>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</si>
  <si>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</si>
  <si>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</si>
  <si>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</si>
  <si>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</si>
  <si>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</si>
  <si>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</si>
  <si>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</si>
  <si>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</si>
  <si>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</si>
  <si>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</si>
  <si>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</si>
  <si>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</si>
  <si>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</si>
  <si>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</si>
  <si>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</si>
  <si>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</si>
  <si>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</si>
  <si>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</si>
  <si>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</si>
  <si>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</si>
  <si>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</si>
  <si>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</si>
  <si>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</si>
  <si>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</si>
  <si>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</si>
  <si>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</si>
  <si>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</si>
  <si>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</si>
  <si>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</si>
  <si>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</si>
  <si>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</si>
  <si>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</si>
  <si>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</si>
  <si>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</si>
  <si>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</si>
  <si>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</si>
  <si>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</si>
  <si>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</si>
  <si>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</si>
  <si>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</si>
  <si>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</si>
  <si>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</si>
  <si>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</si>
  <si>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</si>
  <si>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</si>
  <si>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</si>
  <si>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</si>
  <si>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</si>
  <si>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</si>
  <si>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</si>
  <si>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</si>
  <si>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</si>
  <si>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</si>
  <si>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</si>
  <si>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</si>
  <si>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</si>
  <si>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</si>
  <si>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</si>
  <si>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</si>
  <si>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</si>
  <si>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</si>
  <si>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</si>
  <si>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</si>
  <si>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</si>
  <si>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</si>
  <si>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</si>
  <si>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</si>
  <si>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</si>
  <si>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</si>
  <si>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</si>
  <si>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</si>
  <si>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</si>
  <si>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</si>
  <si>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</si>
  <si>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</si>
  <si>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</si>
  <si>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</si>
  <si>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</si>
  <si>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</si>
  <si>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</si>
  <si>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</si>
  <si>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</si>
  <si>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</si>
  <si>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</si>
  <si>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</si>
  <si>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</si>
  <si>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</si>
  <si>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</si>
  <si>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</si>
  <si>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</si>
  <si>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</si>
  <si>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</si>
  <si>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</si>
  <si>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</si>
  <si>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</si>
  <si>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</si>
  <si>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</si>
  <si>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</si>
  <si>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</si>
  <si>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</si>
  <si>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</si>
  <si>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</si>
  <si>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</si>
  <si>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</si>
  <si>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</si>
  <si>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</si>
  <si>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</si>
  <si>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</si>
  <si>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</si>
  <si>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</si>
  <si>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</si>
  <si>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</si>
  <si>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</si>
  <si>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</si>
  <si>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</si>
  <si>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</si>
  <si>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</si>
  <si>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</si>
  <si>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</si>
  <si>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</si>
  <si>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</si>
  <si>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</si>
  <si>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</si>
  <si>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</si>
  <si>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</si>
  <si>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</si>
  <si>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</si>
  <si>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</si>
  <si>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</si>
  <si>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</si>
  <si>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</si>
  <si>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</si>
  <si>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</si>
  <si>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</si>
  <si>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</si>
  <si>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</si>
  <si>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</si>
  <si>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</si>
  <si>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</si>
  <si>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</si>
  <si>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</si>
  <si>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</si>
  <si>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</si>
  <si>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</si>
  <si>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</si>
  <si>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</si>
  <si>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</si>
  <si>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Income\Yearly</t>
  </si>
  <si>
    <t>Amount spent on Teas</t>
  </si>
  <si>
    <t>Recency/Days</t>
  </si>
  <si>
    <t>Visits in past-3 Months</t>
  </si>
  <si>
    <t>Deals with (Discount)</t>
  </si>
  <si>
    <t>Store Data Information</t>
  </si>
  <si>
    <t>Date of purchase.</t>
  </si>
  <si>
    <t>Time of purchase.</t>
  </si>
  <si>
    <t>Payment method (e.g., Cash, Credit Card, Ewallet).</t>
  </si>
  <si>
    <t>Gross profit earned on the transaction (Total — COGS).</t>
  </si>
  <si>
    <t>Customer satisfaction rating for the purchase (e.g., scale 1—10).</t>
  </si>
  <si>
    <t>Store branch (e.g., A, B, C).</t>
  </si>
  <si>
    <t>Gender of the customer (Female, Male).</t>
  </si>
  <si>
    <t>Category Of the purchased product (e.g., Electronic accessories, Fashion accessories, Food and beverages, Health and beauty, Home and lifestyle, Sports and travel).</t>
  </si>
  <si>
    <t>Price per unit of the product.</t>
  </si>
  <si>
    <t>Number of units purchased.</t>
  </si>
  <si>
    <t>Unique identifier for each invoice.</t>
  </si>
  <si>
    <t xml:space="preserve">Customer type </t>
  </si>
  <si>
    <t>Type Of customer (e.g., Member, Normal).</t>
  </si>
  <si>
    <t>Tax amount calculated as 5% of COGS.</t>
  </si>
  <si>
    <t>Final total amount paid (COGS + Tax).</t>
  </si>
  <si>
    <t>Cost of goods sold (Quantity unit price).</t>
  </si>
  <si>
    <t>Profit margin percentage (e.g., fixed at 4.76% if tax = 5%).</t>
  </si>
  <si>
    <t>Unknown</t>
  </si>
  <si>
    <t>Marital status</t>
  </si>
  <si>
    <t>Educational level</t>
  </si>
  <si>
    <t>SeaFood</t>
  </si>
  <si>
    <t>Row Labels</t>
  </si>
  <si>
    <t>Grand Total</t>
  </si>
  <si>
    <t>Count of Marital status</t>
  </si>
  <si>
    <r>
      <rPr>
        <u/>
        <sz val="11"/>
        <rFont val="Calibri"/>
        <family val="2"/>
        <scheme val="minor"/>
      </rPr>
      <t>Insight</t>
    </r>
    <r>
      <rPr>
        <sz val="11"/>
        <rFont val="Calibri"/>
        <family val="2"/>
        <scheme val="minor"/>
      </rPr>
      <t xml:space="preserve"> 
أكثر من نصف العملاء متزوجين، ما يعني أن قرارات الشراء غالبًا عائلية</t>
    </r>
  </si>
  <si>
    <t>Other</t>
  </si>
  <si>
    <t>Average of Income\Yearly</t>
  </si>
  <si>
    <r>
      <rPr>
        <u/>
        <sz val="11"/>
        <rFont val="Calibri"/>
        <family val="2"/>
        <scheme val="minor"/>
      </rPr>
      <t>Insight</t>
    </r>
    <r>
      <rPr>
        <sz val="11"/>
        <rFont val="Calibri"/>
        <family val="2"/>
        <scheme val="minor"/>
      </rPr>
      <t xml:space="preserve">
العملاء الحاصلون على الماجستير والدكتوراه يمتلكون أعلى متوسط دخل سنوي</t>
    </r>
  </si>
  <si>
    <t xml:space="preserve"> الرسم البياني أن الدخل يميل إلى الارتفاع في بداية الحياة المهنية، ويستقر في منتصف العمر، ثم ينخفض في سن التقاعد.</t>
  </si>
  <si>
    <t>Sum of Teas</t>
  </si>
  <si>
    <t>Column Labels</t>
  </si>
  <si>
    <t>Sum of Fruits</t>
  </si>
  <si>
    <t>Sum of Meats</t>
  </si>
  <si>
    <t>Sum of Seafood</t>
  </si>
  <si>
    <t>Sum of Sweets</t>
  </si>
  <si>
    <t>Values</t>
  </si>
  <si>
    <t>الشاي هو الأعلى مبيعًا بسبب انتشاره الكبير، السعر المناسب، وتوفره في جميع القنوات والعروض الترويجية، على عكس المنتجات الأخرى الأقل انتشارًا أو الأعلى سعرًا</t>
  </si>
  <si>
    <t>Sum of Regular</t>
  </si>
  <si>
    <t>Sum of Premium</t>
  </si>
  <si>
    <t>مبيعات المنتجات العادية (Regular) أعلى من الفاخرة (Premium) بسبب السعر المناسب</t>
  </si>
  <si>
    <t>Sum of Total</t>
  </si>
  <si>
    <t>Count of Payment</t>
  </si>
  <si>
    <t>Count of Educational level</t>
  </si>
  <si>
    <t>Sum of Rating</t>
  </si>
  <si>
    <t>CustomerID</t>
  </si>
  <si>
    <t>PurchaseDate</t>
  </si>
  <si>
    <t>PurchaseTime</t>
  </si>
  <si>
    <t>01-كانون الثاني</t>
  </si>
  <si>
    <t>02-كانون الثاني</t>
  </si>
  <si>
    <t>03-كانون الثاني</t>
  </si>
  <si>
    <t>04-كانون الثاني</t>
  </si>
  <si>
    <t>05-كانون الثاني</t>
  </si>
  <si>
    <t>06-كانون الثاني</t>
  </si>
  <si>
    <t>07-كانون الثاني</t>
  </si>
  <si>
    <t>08-كانون الثاني</t>
  </si>
  <si>
    <t>09-كانون الثاني</t>
  </si>
  <si>
    <t>10-كانون الثاني</t>
  </si>
  <si>
    <t>11-كانون الثاني</t>
  </si>
  <si>
    <t>12-كانون الثاني</t>
  </si>
  <si>
    <t>13-كانون الثاني</t>
  </si>
  <si>
    <t>14-كانون الثاني</t>
  </si>
  <si>
    <t>15-كانون الثاني</t>
  </si>
  <si>
    <t>16-كانون الثاني</t>
  </si>
  <si>
    <t>17-كانون الثاني</t>
  </si>
  <si>
    <t>18-كانون الثاني</t>
  </si>
  <si>
    <t>19-كانون الثاني</t>
  </si>
  <si>
    <t>20-كانون الثاني</t>
  </si>
  <si>
    <t>21-كانون الثاني</t>
  </si>
  <si>
    <t>22-كانون الثاني</t>
  </si>
  <si>
    <t>23-كانون الثاني</t>
  </si>
  <si>
    <t>24-كانون الثاني</t>
  </si>
  <si>
    <t>25-كانون الثاني</t>
  </si>
  <si>
    <t>26-كانون الثاني</t>
  </si>
  <si>
    <t>27-كانون الثاني</t>
  </si>
  <si>
    <t>28-كانون الثاني</t>
  </si>
  <si>
    <t>29-كانون الثاني</t>
  </si>
  <si>
    <t>30-كانون الثاني</t>
  </si>
  <si>
    <t>31-كانون الثاني</t>
  </si>
  <si>
    <t>01-شباط</t>
  </si>
  <si>
    <t>02-شباط</t>
  </si>
  <si>
    <t>03-شباط</t>
  </si>
  <si>
    <t>04-شباط</t>
  </si>
  <si>
    <t>05-شباط</t>
  </si>
  <si>
    <t>06-شباط</t>
  </si>
  <si>
    <t>07-شباط</t>
  </si>
  <si>
    <t>08-شباط</t>
  </si>
  <si>
    <t>09-شباط</t>
  </si>
  <si>
    <t>10-شباط</t>
  </si>
  <si>
    <t>11-شباط</t>
  </si>
  <si>
    <t>12-شباط</t>
  </si>
  <si>
    <t>13-شباط</t>
  </si>
  <si>
    <t>14-شباط</t>
  </si>
  <si>
    <t>15-شباط</t>
  </si>
  <si>
    <t>16-شباط</t>
  </si>
  <si>
    <t>17-شباط</t>
  </si>
  <si>
    <t>18-شباط</t>
  </si>
  <si>
    <t>19-شباط</t>
  </si>
  <si>
    <t>20-شباط</t>
  </si>
  <si>
    <t>21-شباط</t>
  </si>
  <si>
    <t>22-شباط</t>
  </si>
  <si>
    <t>23-شباط</t>
  </si>
  <si>
    <t>24-شباط</t>
  </si>
  <si>
    <t>25-شباط</t>
  </si>
  <si>
    <t>26-شباط</t>
  </si>
  <si>
    <t>27-شباط</t>
  </si>
  <si>
    <t>28-شباط</t>
  </si>
  <si>
    <t>01-آذار</t>
  </si>
  <si>
    <t>02-آذار</t>
  </si>
  <si>
    <t>03-آذار</t>
  </si>
  <si>
    <t>04-آذار</t>
  </si>
  <si>
    <t>05-آذار</t>
  </si>
  <si>
    <t>06-آذار</t>
  </si>
  <si>
    <t>07-آذار</t>
  </si>
  <si>
    <t>08-آذار</t>
  </si>
  <si>
    <t>09-آذار</t>
  </si>
  <si>
    <t>10-آذار</t>
  </si>
  <si>
    <t>11-آذار</t>
  </si>
  <si>
    <t>12-آذار</t>
  </si>
  <si>
    <t>13-آذار</t>
  </si>
  <si>
    <t>14-آذار</t>
  </si>
  <si>
    <t>15-آذار</t>
  </si>
  <si>
    <t>16-آذار</t>
  </si>
  <si>
    <t>17-آذار</t>
  </si>
  <si>
    <t>18-آذار</t>
  </si>
  <si>
    <t>19-آذار</t>
  </si>
  <si>
    <t>20-آذار</t>
  </si>
  <si>
    <t>21-آذار</t>
  </si>
  <si>
    <t>22-آذار</t>
  </si>
  <si>
    <t>23-آذار</t>
  </si>
  <si>
    <t>24-آذار</t>
  </si>
  <si>
    <t>25-آذار</t>
  </si>
  <si>
    <t>26-آذار</t>
  </si>
  <si>
    <t>27-آذار</t>
  </si>
  <si>
    <t>28-آذار</t>
  </si>
  <si>
    <t>29-آذار</t>
  </si>
  <si>
    <t>30-آذار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</si>
</sst>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F400]h:mm:ss\ AM/PM"/>
    <numFmt numFmtId="166" formatCode="[$$-409]#,##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
      <name val="Calibri"/>
      <family val="2"/>
      <scheme val="minor"/>
    </font>
    <font>
      <u/>
      <sz val="11"/>
      <color theme="10"/>
      <name val="Calibri"/>
      <family val="2"/>
      <scheme val="minor"/>
    </font>
    <font>
      <u/>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4" tint="0.59999389629810485"/>
        <bgColor indexed="64"/>
      </patternFill>
    </fill>
    <fill>
      <patternFill patternType="solid">
        <fgColor theme="9" tint="0.59999389629810485"/>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61">
    <xf numFmtId="0" fontId="0" fillId="0" borderId="0" xfId="0"/>
    <xf numFmtId="0" fontId="16" fillId="0" borderId="0" xfId="0" applyFont="1"/>
    <xf numFmtId="0" fontId="18" fillId="0" borderId="0" xfId="0" applyFont="1"/>
    <xf numFmtId="0" fontId="0" fillId="33" borderId="0" xfId="0" applyFill="1"/>
    <xf numFmtId="0" fontId="19" fillId="0" borderId="0" xfId="0" applyFont="1"/>
    <xf numFmtId="14" fontId="18" fillId="0" borderId="0" xfId="0" applyNumberFormat="1" applyFont="1"/>
    <xf numFmtId="14" fontId="0" fillId="0" borderId="0" xfId="0" applyNumberFormat="1"/>
    <xf numFmtId="164" fontId="18" fillId="0" borderId="0" xfId="0" applyNumberFormat="1" applyFont="1"/>
    <xf numFmtId="0" fontId="20" fillId="0" borderId="0" xfId="42"/>
    <xf numFmtId="0" fontId="18" fillId="0" borderId="0" xfId="0" applyFont="1" applyAlignment="1">
      <alignment horizontal="center"/>
    </xf>
    <xf numFmtId="0" fontId="0" fillId="0" borderId="0" xfId="0" applyAlignment="1">
      <alignment wrapText="1"/>
    </xf>
    <xf numFmtId="0" fontId="0" fillId="0" borderId="0" xfId="0" applyAlignment="1">
      <alignment vertical="center"/>
    </xf>
    <xf numFmtId="0" fontId="20" fillId="0" borderId="0" xfId="42" applyBorder="1"/>
    <xf numFmtId="0" fontId="20" fillId="0" borderId="0" xfId="42" applyAlignment="1">
      <alignment horizontal="left" vertical="center"/>
    </xf>
    <xf numFmtId="0" fontId="18" fillId="0" borderId="0" xfId="0" applyFont="1" applyAlignment="1">
      <alignment horizontal="left" vertical="center"/>
    </xf>
    <xf numFmtId="0" fontId="0" fillId="0" borderId="0" xfId="0" applyAlignment="1">
      <alignment horizontal="left" vertical="center"/>
    </xf>
    <xf numFmtId="16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right"/>
    </xf>
    <xf numFmtId="0" fontId="0" fillId="0" borderId="0" xfId="0" applyAlignment="1">
      <alignment horizontal="left"/>
    </xf>
    <xf numFmtId="165" fontId="0" fillId="0" borderId="0" xfId="0" applyNumberFormat="1"/>
    <xf numFmtId="166" fontId="0" fillId="0" borderId="0" xfId="0" applyNumberFormat="1"/>
    <xf numFmtId="166" fontId="18" fillId="0" borderId="0" xfId="0" applyNumberFormat="1" applyFont="1"/>
    <xf numFmtId="0" fontId="18" fillId="0" borderId="0" xfId="0" applyFont="1" applyAlignment="1">
      <alignment horizontal="left"/>
    </xf>
    <xf numFmtId="0" fontId="18" fillId="35" borderId="18" xfId="0" applyFont="1" applyFill="1" applyBorder="1" applyAlignment="1">
      <alignment horizontal="center" vertical="center" wrapText="1"/>
    </xf>
    <xf numFmtId="0" fontId="18" fillId="35" borderId="19" xfId="0" applyFont="1" applyFill="1" applyBorder="1" applyAlignment="1">
      <alignment horizontal="center" vertical="center" wrapText="1"/>
    </xf>
    <xf numFmtId="0" fontId="18" fillId="35" borderId="20" xfId="0" applyFont="1" applyFill="1" applyBorder="1" applyAlignment="1">
      <alignment horizontal="center" vertical="center" wrapText="1"/>
    </xf>
    <xf numFmtId="0" fontId="18" fillId="35" borderId="21" xfId="0" applyFont="1" applyFill="1" applyBorder="1" applyAlignment="1">
      <alignment horizontal="center" vertical="center" wrapText="1"/>
    </xf>
    <xf numFmtId="0" fontId="18" fillId="35" borderId="0" xfId="0" applyFont="1" applyFill="1" applyAlignment="1">
      <alignment horizontal="center" vertical="center" wrapText="1"/>
    </xf>
    <xf numFmtId="0" fontId="18" fillId="35" borderId="22" xfId="0" applyFont="1" applyFill="1" applyBorder="1" applyAlignment="1">
      <alignment horizontal="center" vertical="center" wrapText="1"/>
    </xf>
    <xf numFmtId="0" fontId="18" fillId="35" borderId="23" xfId="0" applyFont="1" applyFill="1" applyBorder="1" applyAlignment="1">
      <alignment horizontal="center" vertical="center" wrapText="1"/>
    </xf>
    <xf numFmtId="0" fontId="18" fillId="35" borderId="24" xfId="0" applyFont="1" applyFill="1" applyBorder="1" applyAlignment="1">
      <alignment horizontal="center" vertical="center" wrapText="1"/>
    </xf>
    <xf numFmtId="0" fontId="18" fillId="35" borderId="25" xfId="0" applyFont="1" applyFill="1" applyBorder="1" applyAlignment="1">
      <alignment horizontal="center" vertical="center" wrapText="1"/>
    </xf>
    <xf numFmtId="0" fontId="18" fillId="35" borderId="18" xfId="0" applyFont="1" applyFill="1" applyBorder="1" applyAlignment="1">
      <alignment horizontal="center" vertical="center"/>
    </xf>
    <xf numFmtId="0" fontId="18" fillId="35" borderId="19" xfId="0" applyFont="1" applyFill="1" applyBorder="1" applyAlignment="1">
      <alignment horizontal="center" vertical="center"/>
    </xf>
    <xf numFmtId="0" fontId="18" fillId="35" borderId="20" xfId="0" applyFont="1" applyFill="1" applyBorder="1" applyAlignment="1">
      <alignment horizontal="center" vertical="center"/>
    </xf>
    <xf numFmtId="0" fontId="18" fillId="35" borderId="21" xfId="0" applyFont="1" applyFill="1" applyBorder="1" applyAlignment="1">
      <alignment horizontal="center" vertical="center"/>
    </xf>
    <xf numFmtId="0" fontId="18" fillId="35" borderId="0" xfId="0" applyFont="1" applyFill="1" applyAlignment="1">
      <alignment horizontal="center" vertical="center"/>
    </xf>
    <xf numFmtId="0" fontId="18" fillId="35" borderId="22" xfId="0" applyFont="1" applyFill="1" applyBorder="1" applyAlignment="1">
      <alignment horizontal="center" vertical="center"/>
    </xf>
    <xf numFmtId="0" fontId="18" fillId="35" borderId="23" xfId="0" applyFont="1" applyFill="1" applyBorder="1" applyAlignment="1">
      <alignment horizontal="center" vertical="center"/>
    </xf>
    <xf numFmtId="0" fontId="18" fillId="35" borderId="24" xfId="0" applyFont="1" applyFill="1" applyBorder="1" applyAlignment="1">
      <alignment horizontal="center" vertical="center"/>
    </xf>
    <xf numFmtId="0" fontId="18" fillId="35" borderId="25" xfId="0" applyFont="1" applyFill="1" applyBorder="1" applyAlignment="1">
      <alignment horizontal="center" vertical="center"/>
    </xf>
    <xf numFmtId="0" fontId="18" fillId="34" borderId="10" xfId="0" applyFont="1" applyFill="1" applyBorder="1" applyAlignment="1">
      <alignment horizontal="center" vertical="center" wrapText="1"/>
    </xf>
    <xf numFmtId="0" fontId="18" fillId="34" borderId="11" xfId="0" applyFont="1" applyFill="1" applyBorder="1" applyAlignment="1">
      <alignment horizontal="center" vertical="center"/>
    </xf>
    <xf numFmtId="0" fontId="18" fillId="34" borderId="12" xfId="0" applyFont="1" applyFill="1" applyBorder="1" applyAlignment="1">
      <alignment horizontal="center" vertical="center"/>
    </xf>
    <xf numFmtId="0" fontId="18" fillId="34" borderId="13" xfId="0" applyFont="1" applyFill="1" applyBorder="1" applyAlignment="1">
      <alignment horizontal="center" vertical="center"/>
    </xf>
    <xf numFmtId="0" fontId="18" fillId="34" borderId="0" xfId="0" applyFont="1" applyFill="1" applyAlignment="1">
      <alignment horizontal="center" vertical="center"/>
    </xf>
    <xf numFmtId="0" fontId="18" fillId="34" borderId="14" xfId="0" applyFont="1" applyFill="1" applyBorder="1" applyAlignment="1">
      <alignment horizontal="center" vertical="center"/>
    </xf>
    <xf numFmtId="0" fontId="18" fillId="34" borderId="15" xfId="0" applyFont="1" applyFill="1" applyBorder="1" applyAlignment="1">
      <alignment horizontal="center" vertical="center"/>
    </xf>
    <xf numFmtId="0" fontId="18" fillId="34" borderId="16" xfId="0" applyFont="1" applyFill="1" applyBorder="1" applyAlignment="1">
      <alignment horizontal="center" vertical="center"/>
    </xf>
    <xf numFmtId="0" fontId="18" fillId="34" borderId="17" xfId="0" applyFont="1" applyFill="1" applyBorder="1" applyAlignment="1">
      <alignment horizontal="center" vertical="center"/>
    </xf>
    <xf numFmtId="0" fontId="18" fillId="34" borderId="11" xfId="0" applyFont="1" applyFill="1" applyBorder="1" applyAlignment="1">
      <alignment horizontal="center" vertical="center" wrapText="1"/>
    </xf>
    <xf numFmtId="0" fontId="18" fillId="34" borderId="12" xfId="0" applyFont="1" applyFill="1" applyBorder="1" applyAlignment="1">
      <alignment horizontal="center" vertical="center" wrapText="1"/>
    </xf>
    <xf numFmtId="0" fontId="18" fillId="34" borderId="13" xfId="0" applyFont="1" applyFill="1" applyBorder="1" applyAlignment="1">
      <alignment horizontal="center" vertical="center" wrapText="1"/>
    </xf>
    <xf numFmtId="0" fontId="18" fillId="34" borderId="0" xfId="0" applyFont="1" applyFill="1" applyAlignment="1">
      <alignment horizontal="center" vertical="center" wrapText="1"/>
    </xf>
    <xf numFmtId="0" fontId="18" fillId="34" borderId="14" xfId="0" applyFont="1" applyFill="1" applyBorder="1" applyAlignment="1">
      <alignment horizontal="center" vertical="center" wrapText="1"/>
    </xf>
    <xf numFmtId="0" fontId="18" fillId="34" borderId="15" xfId="0" applyFont="1" applyFill="1" applyBorder="1" applyAlignment="1">
      <alignment horizontal="center" vertical="center" wrapText="1"/>
    </xf>
    <xf numFmtId="0" fontId="18" fillId="34" borderId="16" xfId="0" applyFont="1" applyFill="1" applyBorder="1" applyAlignment="1">
      <alignment horizontal="center" vertical="center" wrapText="1"/>
    </xf>
    <xf numFmtId="0" fontId="18" fillId="34" borderId="17" xfId="0" applyFont="1" applyFill="1" applyBorder="1" applyAlignment="1">
      <alignment horizontal="center" vertical="center" wrapText="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166" formatCode="[$$-409]#,##0.000"/>
    </dxf>
    <dxf>
      <numFmt numFmtId="166" formatCode="[$$-409]#,##0.000"/>
    </dxf>
    <dxf>
      <numFmt numFmtId="165" formatCode="[$-F400]h:mm:ss\ AM/PM"/>
    </dxf>
    <dxf>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numFmt numFmtId="19" formatCode="dd/mm/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64" formatCode="[$$-409]#,##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numFmt numFmtId="166" formatCode="[$$-409]#,##0.00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409]#,##0.000"/>
    </dxf>
    <dxf>
      <numFmt numFmtId="166" formatCode="[$$-409]#,##0.000"/>
    </dxf>
    <dxf>
      <numFmt numFmtId="166" formatCode="[$$-409]#,##0.000"/>
    </dxf>
    <dxf>
      <numFmt numFmtId="166" formatCode="[$$-409]#,##0.000"/>
    </dxf>
    <dxf>
      <numFmt numFmtId="166" formatCode="[$$-409]#,##0.000"/>
    </dxf>
    <dxf>
      <numFmt numFmtId="166" formatCode="[$$-409]#,##0.000"/>
    </dxf>
    <dxf>
      <numFmt numFmtId="166" formatCode="[$$-409]#,##0.000"/>
    </dxf>
    <dxf>
      <numFmt numFmtId="0" formatCode="General"/>
    </dxf>
    <dxf>
      <numFmt numFmtId="0" formatCode="General"/>
    </dxf>
    <dxf>
      <numFmt numFmtId="164" formatCode="[$$-409]#,##0"/>
    </dxf>
    <dxf>
      <numFmt numFmtId="0" formatCode="General"/>
    </dxf>
    <dxf>
      <numFmt numFmtId="0" formatCode="General"/>
    </dxf>
    <dxf>
      <numFmt numFmtId="0" formatCode="General"/>
    </dxf>
    <dxf>
      <numFmt numFmtId="0" formatCode="General"/>
    </dxf>
    <dxf>
      <numFmt numFmtId="0" formatCode="General"/>
    </dxf>
    <dxf>
      <numFmt numFmtId="166" formatCode="[$$-409]#,##0.000"/>
    </dxf>
    <dxf>
      <numFmt numFmtId="166" formatCode="[$$-409]#,##0.000"/>
    </dxf>
    <dxf>
      <numFmt numFmtId="165" formatCode="[$-F400]h:mm:ss\ AM/PM"/>
    </dxf>
    <dxf>
      <numFmt numFmtId="19" formatCode="dd/mm/yyyy"/>
    </dxf>
    <dxf>
      <numFmt numFmtId="166" formatCode="[$$-409]#,##0.000"/>
    </dxf>
    <dxf>
      <numFmt numFmtId="166" formatCode="[$$-409]#,##0.000"/>
    </dxf>
    <dxf>
      <font>
        <b val="0"/>
        <i val="0"/>
        <strike val="0"/>
        <condense val="0"/>
        <extend val="0"/>
        <outline val="0"/>
        <shadow val="0"/>
        <u val="none"/>
        <vertAlign val="baseline"/>
        <sz val="11"/>
        <color theme="1"/>
        <name val="Calibri"/>
        <family val="2"/>
        <scheme val="minor"/>
      </font>
    </dxf>
    <dxf>
      <font>
        <b/>
        <sz val="11"/>
        <color theme="1"/>
      </font>
    </dxf>
    <dxf>
      <border diagonalUp="0" diagonalDown="0">
        <left/>
        <right/>
        <top/>
        <bottom/>
        <vertical/>
        <horizontal/>
      </border>
    </dxf>
  </dxfs>
  <tableStyles count="1" defaultTableStyle="TableStyleMedium2" defaultPivotStyle="PivotStyleLight16">
    <tableStyle name="Timeline Style 1" pivot="0" table="0" count="8" xr9:uid="{83C6BA62-6ACE-48EE-9633-0BB8110597E3}">
      <tableStyleElement type="wholeTable" dxfId="87"/>
      <tableStyleElement type="headerRow" dxfId="86"/>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[Business Insights.xlsx]Sheet10!PivotTable6</c:name>
    <c:fmtId val="1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circle"/>
          <c:size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Sheet10!$A$4:$A$9</c:f>
              <c:strCache>
                <c:ptCount val="5"/>
                <c:pt idx="0">
                  <c:v>Married</c:v>
                </c:pt>
                <c:pt idx="1">
                  <c:v>Together</c:v>
                </c:pt>
                <c:pt idx="2">
                  <c:v>Single</c:v>
                </c:pt>
                <c:pt idx="3">
                  <c:v>Divorced</c:v>
                </c:pt>
                <c:pt idx="4">
                  <c:v>Widow</c:v>
                </c:pt>
              </c:strCache>
            </c:strRef>
          </c:cat>
          <c:val>
            <c:numRef>
              <c:f>Sheet10!$B$4:$B$9</c:f>
              <c:numCache>
                <c:formatCode>General</c:formatCode>
                <c:ptCount val="5"/>
                <c:pt idx="0">
                  <c:v>384</c:v>
                </c:pt>
                <c:pt idx="1">
                  <c:v>251</c:v>
                </c:pt>
                <c:pt idx="2">
                  <c:v>202</c:v>
                </c:pt>
                <c:pt idx="3">
                  <c:v>110</c:v>
                </c:pt>
                <c:pt idx="4">
                  <c:v>39</c:v>
                </c:pt>
              </c:numCache>
            </c:numRef>
          </c:val>
          <c:extLst>
            <c:ext xmlns:c16="http://schemas.microsoft.com/office/drawing/2014/chart" uri="{C3380CC4-5D6E-409C-BE32-E72D297353CC}">
              <c16:uniqueId val="{00000000-E0A7-44C3-95E9-E9FEED3560E0}"/>
            </c:ext>
          </c:extLst>
        </c:ser>
        <c:dLbls>
          <c:showLegendKey val="0"/>
          <c:showVal val="0"/>
          <c:showCatName val="0"/>
          <c:showSerName val="0"/>
          <c:showPercent val="0"/>
          <c:showBubbleSize val="0"/>
        </c:dLbls>
        <c:gapWidth val="355"/>
        <c:overlap val="-70"/>
        <c:axId val="820817184"/>
        <c:axId val="820811784"/>
      </c:barChart>
      <c:catAx>
        <c:axId val="82081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11784"/>
        <c:crosses val="autoZero"/>
        <c:auto val="1"/>
        <c:lblAlgn val="ctr"/>
        <c:lblOffset val="100"/>
        <c:noMultiLvlLbl val="0"/>
      </c:catAx>
      <c:valAx>
        <c:axId val="820811784"/>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17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[Business Insights.xlsx]Sheet11!PivotTable7</c:name>
    <c:fmtId val="1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400" b="1" i="0" u="none" strike="noStrike" baseline="0"/>
              <a:t>Top Performing Product Lines</a:t>
            </a:r>
            <a:endParaRPr lang="en-US" sz="1400" b="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Total</c:v>
                </c:pt>
              </c:strCache>
            </c:strRef>
          </c:tx>
          <c:spPr>
            <a:solidFill>
              <a:schemeClr val="accent4"/>
            </a:solidFill>
            <a:ln>
              <a:noFill/>
            </a:ln>
            <a:effectLst/>
          </c:spPr>
          <c:invertIfNegative val="0"/>
          <c:cat>
            <c:strRef>
              <c:f>Sheet11!$A$4:$A$10</c:f>
              <c:strCache>
                <c:ptCount val="6"/>
                <c:pt idx="0">
                  <c:v>Health and beauty</c:v>
                </c:pt>
                <c:pt idx="1">
                  <c:v>Home and lifestyle</c:v>
                </c:pt>
                <c:pt idx="2">
                  <c:v>Electronic accessories</c:v>
                </c:pt>
                <c:pt idx="3">
                  <c:v>Fashion accessories</c:v>
                </c:pt>
                <c:pt idx="4">
                  <c:v>Sports and travel</c:v>
                </c:pt>
                <c:pt idx="5">
                  <c:v>Food and beverages</c:v>
                </c:pt>
              </c:strCache>
            </c:strRef>
          </c:cat>
          <c:val>
            <c:numRef>
              <c:f>Sheet11!$B$4:$B$10</c:f>
              <c:numCache>
                <c:formatCode>General</c:formatCode>
                <c:ptCount val="6"/>
                <c:pt idx="0">
                  <c:v>48005.769000000015</c:v>
                </c:pt>
                <c:pt idx="1">
                  <c:v>52228.260000000009</c:v>
                </c:pt>
                <c:pt idx="2">
                  <c:v>52418.226000000002</c:v>
                </c:pt>
                <c:pt idx="3">
                  <c:v>54289.619999999995</c:v>
                </c:pt>
                <c:pt idx="4">
                  <c:v>54454.11299999999</c:v>
                </c:pt>
                <c:pt idx="5">
                  <c:v>55897.254000000008</c:v>
                </c:pt>
              </c:numCache>
            </c:numRef>
          </c:val>
          <c:extLst>
            <c:ext xmlns:c16="http://schemas.microsoft.com/office/drawing/2014/chart" uri="{C3380CC4-5D6E-409C-BE32-E72D297353CC}">
              <c16:uniqueId val="{00000000-9DDC-4B93-93EE-19FBE5364A2D}"/>
            </c:ext>
          </c:extLst>
        </c:ser>
        <c:dLbls>
          <c:showLegendKey val="0"/>
          <c:showVal val="0"/>
          <c:showCatName val="0"/>
          <c:showSerName val="0"/>
          <c:showPercent val="0"/>
          <c:showBubbleSize val="0"/>
        </c:dLbls>
        <c:gapWidth val="182"/>
        <c:axId val="819395120"/>
        <c:axId val="819399080"/>
      </c:barChart>
      <c:catAx>
        <c:axId val="8193951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 line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19399080"/>
        <c:crosses val="autoZero"/>
        <c:auto val="1"/>
        <c:lblAlgn val="ctr"/>
        <c:lblOffset val="100"/>
        <c:noMultiLvlLbl val="0"/>
      </c:catAx>
      <c:valAx>
        <c:axId val="819399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crossAx val="819395120"/>
        <c:crosses val="autoZero"/>
        <c:crossBetween val="between"/>
        <c:majorUnit val="4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Insights.xlsx]Sheet12!PivotTable8</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by Product Line and Customer Type</a:t>
            </a:r>
            <a:endParaRPr lang="en-US" b="1"/>
          </a:p>
        </c:rich>
      </c:tx>
      <c:layout>
        <c:manualLayout>
          <c:xMode val="edge"/>
          <c:yMode val="edge"/>
          <c:x val="0.12698666091396107"/>
          <c:y val="1.7881236461162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Sheet12!$B$3:$B$4</c:f>
              <c:strCache>
                <c:ptCount val="1"/>
                <c:pt idx="0">
                  <c:v>Member</c:v>
                </c:pt>
              </c:strCache>
            </c:strRef>
          </c:tx>
          <c:spPr>
            <a:solidFill>
              <a:schemeClr val="accent5">
                <a:shade val="76000"/>
              </a:schemeClr>
            </a:solidFill>
            <a:ln>
              <a:noFill/>
            </a:ln>
            <a:effectLst/>
          </c:spPr>
          <c:invertIfNegative val="0"/>
          <c:cat>
            <c:strRef>
              <c:f>Sheet12!$A$5:$A$11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Sheet12!$B$5:$B$11</c:f>
              <c:numCache>
                <c:formatCode>General</c:formatCode>
                <c:ptCount val="6"/>
                <c:pt idx="0">
                  <c:v>23727.059999999994</c:v>
                </c:pt>
                <c:pt idx="1">
                  <c:v>26323.961999999996</c:v>
                </c:pt>
                <c:pt idx="2">
                  <c:v>31110.030000000002</c:v>
                </c:pt>
                <c:pt idx="3">
                  <c:v>25831.039499999995</c:v>
                </c:pt>
                <c:pt idx="4">
                  <c:v>26447.505000000001</c:v>
                </c:pt>
                <c:pt idx="5">
                  <c:v>28083.877499999991</c:v>
                </c:pt>
              </c:numCache>
            </c:numRef>
          </c:val>
          <c:extLst>
            <c:ext xmlns:c16="http://schemas.microsoft.com/office/drawing/2014/chart" uri="{C3380CC4-5D6E-409C-BE32-E72D297353CC}">
              <c16:uniqueId val="{00000000-E772-4812-829F-9476E80D07E5}"/>
            </c:ext>
          </c:extLst>
        </c:ser>
        <c:ser>
          <c:idx val="1"/>
          <c:order val="1"/>
          <c:tx>
            <c:strRef>
              <c:f>Sheet12!$C$3:$C$4</c:f>
              <c:strCache>
                <c:ptCount val="1"/>
                <c:pt idx="0">
                  <c:v>Normal</c:v>
                </c:pt>
              </c:strCache>
            </c:strRef>
          </c:tx>
          <c:spPr>
            <a:solidFill>
              <a:schemeClr val="accent5">
                <a:tint val="77000"/>
              </a:schemeClr>
            </a:solidFill>
            <a:ln>
              <a:noFill/>
            </a:ln>
            <a:effectLst/>
          </c:spPr>
          <c:invertIfNegative val="0"/>
          <c:cat>
            <c:strRef>
              <c:f>Sheet12!$A$5:$A$11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Sheet12!$C$5:$C$11</c:f>
              <c:numCache>
                <c:formatCode>General</c:formatCode>
                <c:ptCount val="6"/>
                <c:pt idx="0">
                  <c:v>28691.166000000005</c:v>
                </c:pt>
                <c:pt idx="1">
                  <c:v>27965.65800000001</c:v>
                </c:pt>
                <c:pt idx="2">
                  <c:v>24787.223999999995</c:v>
                </c:pt>
                <c:pt idx="3">
                  <c:v>22174.729499999998</c:v>
                </c:pt>
                <c:pt idx="4">
                  <c:v>25780.755000000008</c:v>
                </c:pt>
                <c:pt idx="5">
                  <c:v>26370.235500000003</c:v>
                </c:pt>
              </c:numCache>
            </c:numRef>
          </c:val>
          <c:extLst>
            <c:ext xmlns:c16="http://schemas.microsoft.com/office/drawing/2014/chart" uri="{C3380CC4-5D6E-409C-BE32-E72D297353CC}">
              <c16:uniqueId val="{00000001-E772-4812-829F-9476E80D07E5}"/>
            </c:ext>
          </c:extLst>
        </c:ser>
        <c:dLbls>
          <c:showLegendKey val="0"/>
          <c:showVal val="0"/>
          <c:showCatName val="0"/>
          <c:showSerName val="0"/>
          <c:showPercent val="0"/>
          <c:showBubbleSize val="0"/>
        </c:dLbls>
        <c:gapWidth val="182"/>
        <c:axId val="820830144"/>
        <c:axId val="820830504"/>
      </c:barChart>
      <c:catAx>
        <c:axId val="8208301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Line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30504"/>
        <c:crosses val="autoZero"/>
        <c:auto val="1"/>
        <c:lblAlgn val="ctr"/>
        <c:lblOffset val="100"/>
        <c:noMultiLvlLbl val="0"/>
      </c:catAx>
      <c:valAx>
        <c:axId val="8208305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 sourceLinked="0"/>
        <c:majorTickMark val="none"/>
        <c:minorTickMark val="none"/>
        <c:tickLblPos val="nextTo"/>
        <c:spPr>
          <a:noFill/>
          <a:ln>
            <a:noFill/>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30144"/>
        <c:crosses val="autoZero"/>
        <c:crossBetween val="between"/>
        <c:majorUnit val="2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[Business Insights.xlsx]Sheet13!PivotTable9</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by Product Line and Payment Method</a:t>
            </a:r>
            <a:endParaRPr lang="en-US" b="1"/>
          </a:p>
        </c:rich>
      </c:tx>
      <c:layout>
        <c:manualLayout>
          <c:xMode val="edge"/>
          <c:yMode val="edge"/>
          <c:x val="0.15631559308098536"/>
          <c:y val="3.50877192982456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Sheet13!$B$3:$B$4</c:f>
              <c:strCache>
                <c:ptCount val="1"/>
                <c:pt idx="0">
                  <c:v>Cash</c:v>
                </c:pt>
              </c:strCache>
            </c:strRef>
          </c:tx>
          <c:spPr>
            <a:solidFill>
              <a:schemeClr val="accent4">
                <a:shade val="65000"/>
              </a:schemeClr>
            </a:solidFill>
            <a:ln>
              <a:noFill/>
            </a:ln>
            <a:effectLst/>
          </c:spPr>
          <c:invertIfNegative val="0"/>
          <c:cat>
            <c:strRef>
              <c:f>Sheet13!$A$5:$A$11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Sheet13!$B$5:$B$11</c:f>
              <c:numCache>
                <c:formatCode>General</c:formatCode>
                <c:ptCount val="6"/>
                <c:pt idx="0">
                  <c:v>19582.111499999999</c:v>
                </c:pt>
                <c:pt idx="1">
                  <c:v>17613.792000000001</c:v>
                </c:pt>
                <c:pt idx="2">
                  <c:v>19210.873499999998</c:v>
                </c:pt>
                <c:pt idx="3">
                  <c:v>17189.108999999997</c:v>
                </c:pt>
                <c:pt idx="4">
                  <c:v>17650.583999999999</c:v>
                </c:pt>
                <c:pt idx="5">
                  <c:v>18873.813000000002</c:v>
                </c:pt>
              </c:numCache>
            </c:numRef>
          </c:val>
          <c:extLst>
            <c:ext xmlns:c16="http://schemas.microsoft.com/office/drawing/2014/chart" uri="{C3380CC4-5D6E-409C-BE32-E72D297353CC}">
              <c16:uniqueId val="{00000000-F4D9-4398-88C9-946EE39F5182}"/>
            </c:ext>
          </c:extLst>
        </c:ser>
        <c:ser>
          <c:idx val="1"/>
          <c:order val="1"/>
          <c:tx>
            <c:strRef>
              <c:f>Sheet13!$C$3:$C$4</c:f>
              <c:strCache>
                <c:ptCount val="1"/>
                <c:pt idx="0">
                  <c:v>Credit card</c:v>
                </c:pt>
              </c:strCache>
            </c:strRef>
          </c:tx>
          <c:spPr>
            <a:solidFill>
              <a:schemeClr val="accent4"/>
            </a:solidFill>
            <a:ln>
              <a:noFill/>
            </a:ln>
            <a:effectLst/>
          </c:spPr>
          <c:invertIfNegative val="0"/>
          <c:cat>
            <c:strRef>
              <c:f>Sheet13!$A$5:$A$11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Sheet13!$C$5:$C$11</c:f>
              <c:numCache>
                <c:formatCode>General</c:formatCode>
                <c:ptCount val="6"/>
                <c:pt idx="0">
                  <c:v>15428.017499999996</c:v>
                </c:pt>
                <c:pt idx="1">
                  <c:v>17318.794499999989</c:v>
                </c:pt>
                <c:pt idx="2">
                  <c:v>19987.600499999997</c:v>
                </c:pt>
                <c:pt idx="3">
                  <c:v>15752.289000000001</c:v>
                </c:pt>
                <c:pt idx="4">
                  <c:v>13287.833999999999</c:v>
                </c:pt>
                <c:pt idx="5">
                  <c:v>17730.951000000001</c:v>
                </c:pt>
              </c:numCache>
            </c:numRef>
          </c:val>
          <c:extLst>
            <c:ext xmlns:c16="http://schemas.microsoft.com/office/drawing/2014/chart" uri="{C3380CC4-5D6E-409C-BE32-E72D297353CC}">
              <c16:uniqueId val="{00000001-F4D9-4398-88C9-946EE39F5182}"/>
            </c:ext>
          </c:extLst>
        </c:ser>
        <c:ser>
          <c:idx val="2"/>
          <c:order val="2"/>
          <c:tx>
            <c:strRef>
              <c:f>Sheet13!$D$3:$D$4</c:f>
              <c:strCache>
                <c:ptCount val="1"/>
                <c:pt idx="0">
                  <c:v>Ewallet</c:v>
                </c:pt>
              </c:strCache>
            </c:strRef>
          </c:tx>
          <c:spPr>
            <a:solidFill>
              <a:schemeClr val="accent4">
                <a:tint val="65000"/>
              </a:schemeClr>
            </a:solidFill>
            <a:ln>
              <a:noFill/>
            </a:ln>
            <a:effectLst/>
          </c:spPr>
          <c:invertIfNegative val="0"/>
          <c:cat>
            <c:strRef>
              <c:f>Sheet13!$A$5:$A$11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Sheet13!$D$5:$D$11</c:f>
              <c:numCache>
                <c:formatCode>General</c:formatCode>
                <c:ptCount val="6"/>
                <c:pt idx="0">
                  <c:v>17408.097000000002</c:v>
                </c:pt>
                <c:pt idx="1">
                  <c:v>19357.033500000005</c:v>
                </c:pt>
                <c:pt idx="2">
                  <c:v>16698.780000000002</c:v>
                </c:pt>
                <c:pt idx="3">
                  <c:v>15064.370999999997</c:v>
                </c:pt>
                <c:pt idx="4">
                  <c:v>21289.842000000008</c:v>
                </c:pt>
                <c:pt idx="5">
                  <c:v>17849.348999999998</c:v>
                </c:pt>
              </c:numCache>
            </c:numRef>
          </c:val>
          <c:extLst>
            <c:ext xmlns:c16="http://schemas.microsoft.com/office/drawing/2014/chart" uri="{C3380CC4-5D6E-409C-BE32-E72D297353CC}">
              <c16:uniqueId val="{00000002-F4D9-4398-88C9-946EE39F5182}"/>
            </c:ext>
          </c:extLst>
        </c:ser>
        <c:dLbls>
          <c:showLegendKey val="0"/>
          <c:showVal val="0"/>
          <c:showCatName val="0"/>
          <c:showSerName val="0"/>
          <c:showPercent val="0"/>
          <c:showBubbleSize val="0"/>
        </c:dLbls>
        <c:gapWidth val="150"/>
        <c:overlap val="100"/>
        <c:axId val="820824024"/>
        <c:axId val="820824384"/>
      </c:barChart>
      <c:catAx>
        <c:axId val="820824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24384"/>
        <c:crosses val="autoZero"/>
        <c:auto val="1"/>
        <c:lblAlgn val="ctr"/>
        <c:lblOffset val="100"/>
        <c:noMultiLvlLbl val="0"/>
      </c:catAx>
      <c:valAx>
        <c:axId val="820824384"/>
        <c:scaling>
          <c:orientation val="minMax"/>
          <c:max val="60000"/>
        </c:scaling>
        <c:delete val="0"/>
        <c:axPos val="b"/>
        <c:majorGridlines>
          <c:spPr>
            <a:ln w="9525" cap="flat" cmpd="sng" algn="ctr">
              <a:solidFill>
                <a:schemeClr val="tx1">
                  <a:lumMod val="15000"/>
                  <a:lumOff val="85000"/>
                </a:schemeClr>
              </a:solidFill>
              <a:round/>
            </a:ln>
            <a:effectLst/>
          </c:spPr>
        </c:majorGridlines>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24024"/>
        <c:crosses val="autoZero"/>
        <c:crossBetween val="between"/>
        <c:majorUnit val="15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Insights.xlsx]Sheet14!PivotTable10</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Most Used Payment Method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65000"/>
            </a:schemeClr>
          </a:solidFill>
          <a:ln w="19050">
            <a:solidFill>
              <a:schemeClr val="lt1"/>
            </a:solidFill>
          </a:ln>
          <a:effectLst/>
        </c:spPr>
      </c:pivotFmt>
    </c:pivotFmts>
    <c:plotArea>
      <c:layout/>
      <c:pieChart>
        <c:varyColors val="1"/>
        <c:ser>
          <c:idx val="0"/>
          <c:order val="0"/>
          <c:tx>
            <c:strRef>
              <c:f>Sheet14!$B$3</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C51B-4073-BD23-04FE31251CE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51B-4073-BD23-04FE31251CE2}"/>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C51B-4073-BD23-04FE31251C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Sheet14!$A$4:$A$7</c:f>
              <c:strCache>
                <c:ptCount val="3"/>
                <c:pt idx="0">
                  <c:v>Cash</c:v>
                </c:pt>
                <c:pt idx="1">
                  <c:v>Credit card</c:v>
                </c:pt>
                <c:pt idx="2">
                  <c:v>Ewallet</c:v>
                </c:pt>
              </c:strCache>
            </c:strRef>
          </c:cat>
          <c:val>
            <c:numRef>
              <c:f>Sheet14!$B$4:$B$7</c:f>
              <c:numCache>
                <c:formatCode>General</c:formatCode>
                <c:ptCount val="3"/>
                <c:pt idx="0">
                  <c:v>340</c:v>
                </c:pt>
                <c:pt idx="1">
                  <c:v>306</c:v>
                </c:pt>
                <c:pt idx="2">
                  <c:v>340</c:v>
                </c:pt>
              </c:numCache>
            </c:numRef>
          </c:val>
          <c:extLst>
            <c:ext xmlns:c16="http://schemas.microsoft.com/office/drawing/2014/chart" uri="{C3380CC4-5D6E-409C-BE32-E72D297353CC}">
              <c16:uniqueId val="{00000006-C51B-4073-BD23-04FE31251CE2}"/>
            </c:ext>
          </c:extLst>
        </c:ser>
        <c:dLbls>
          <c:dLblPos val="ctr"/>
          <c:showLegendKey val="0"/>
          <c:showVal val="1"/>
          <c:showCatName val="0"/>
          <c:showSerName val="0"/>
          <c:showPercent val="0"/>
          <c:showBubbleSize val="0"/>
          <c:showLeaderLines val="1"/>
        </c:dLbls>
        <c:firstSliceAng val="3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Correlation Between Age and Total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'Master Data'!$S$1</c:f>
              <c:strCache>
                <c:ptCount val="1"/>
                <c:pt idx="0">
                  <c:v>Age</c:v>
                </c:pt>
              </c:strCache>
            </c:strRef>
          </c:tx>
          <c:spPr>
            <a:ln w="25400" cap="rnd">
              <a:noFill/>
              <a:round/>
            </a:ln>
            <a:effectLst/>
          </c:spPr>
          <c:marker>
            <c:symbol val="circle"/>
            <c:size val="5"/>
            <c:spPr>
              <a:solidFill>
                <a:schemeClr val="accent1"/>
              </a:solidFill>
              <a:ln w="9525">
                <a:solidFill>
                  <a:schemeClr val="accent1"/>
                </a:solidFill>
              </a:ln>
              <a:effectLst/>
            </c:spPr>
          </c:marker>
          <c:xVal>
            <c:numRef>
              <c:f>'Master Data'!$J$2:$J$986</c:f>
              <c:numCache>
                <c:formatCode>[$$-409]#,##0.000</c:formatCode>
                <c:ptCount val="985"/>
                <c:pt idx="0">
                  <c:v>548.97149999999999</c:v>
                </c:pt>
                <c:pt idx="1">
                  <c:v>80.22</c:v>
                </c:pt>
                <c:pt idx="2">
                  <c:v>340.52550000000002</c:v>
                </c:pt>
                <c:pt idx="3">
                  <c:v>634.37850000000003</c:v>
                </c:pt>
                <c:pt idx="4">
                  <c:v>627.61649999999997</c:v>
                </c:pt>
                <c:pt idx="5">
                  <c:v>433.69200000000001</c:v>
                </c:pt>
                <c:pt idx="6">
                  <c:v>772.38</c:v>
                </c:pt>
                <c:pt idx="7">
                  <c:v>76.146000000000001</c:v>
                </c:pt>
                <c:pt idx="8">
                  <c:v>172.74600000000001</c:v>
                </c:pt>
                <c:pt idx="9">
                  <c:v>60.816000000000003</c:v>
                </c:pt>
                <c:pt idx="10">
                  <c:v>107.142</c:v>
                </c:pt>
                <c:pt idx="11">
                  <c:v>246.48750000000001</c:v>
                </c:pt>
                <c:pt idx="12">
                  <c:v>453.495</c:v>
                </c:pt>
                <c:pt idx="13">
                  <c:v>749.49</c:v>
                </c:pt>
                <c:pt idx="14">
                  <c:v>590.43600000000004</c:v>
                </c:pt>
                <c:pt idx="15">
                  <c:v>506.63549999999998</c:v>
                </c:pt>
                <c:pt idx="16">
                  <c:v>457.44299999999998</c:v>
                </c:pt>
                <c:pt idx="17">
                  <c:v>172.2105</c:v>
                </c:pt>
                <c:pt idx="18">
                  <c:v>84.63</c:v>
                </c:pt>
                <c:pt idx="19">
                  <c:v>451.71</c:v>
                </c:pt>
                <c:pt idx="20">
                  <c:v>277.137</c:v>
                </c:pt>
                <c:pt idx="21">
                  <c:v>69.72</c:v>
                </c:pt>
                <c:pt idx="22">
                  <c:v>181.44</c:v>
                </c:pt>
                <c:pt idx="23">
                  <c:v>279.18450000000001</c:v>
                </c:pt>
                <c:pt idx="24">
                  <c:v>441.75599999999997</c:v>
                </c:pt>
                <c:pt idx="25">
                  <c:v>35.195999999999998</c:v>
                </c:pt>
                <c:pt idx="26">
                  <c:v>184.107</c:v>
                </c:pt>
                <c:pt idx="27">
                  <c:v>463.89</c:v>
                </c:pt>
                <c:pt idx="28">
                  <c:v>235.2105</c:v>
                </c:pt>
                <c:pt idx="29">
                  <c:v>494.1825</c:v>
                </c:pt>
                <c:pt idx="30">
                  <c:v>737.76149999999996</c:v>
                </c:pt>
                <c:pt idx="31">
                  <c:v>703.75199999999995</c:v>
                </c:pt>
                <c:pt idx="32">
                  <c:v>202.81800000000001</c:v>
                </c:pt>
                <c:pt idx="33">
                  <c:v>417.56400000000002</c:v>
                </c:pt>
                <c:pt idx="34">
                  <c:v>71.525999999999996</c:v>
                </c:pt>
                <c:pt idx="35">
                  <c:v>328.755</c:v>
                </c:pt>
                <c:pt idx="36">
                  <c:v>575.31600000000003</c:v>
                </c:pt>
                <c:pt idx="37">
                  <c:v>461.32799999999997</c:v>
                </c:pt>
                <c:pt idx="38">
                  <c:v>253.00800000000001</c:v>
                </c:pt>
                <c:pt idx="39">
                  <c:v>91.055999999999997</c:v>
                </c:pt>
                <c:pt idx="40">
                  <c:v>117.831</c:v>
                </c:pt>
                <c:pt idx="41">
                  <c:v>435.45600000000002</c:v>
                </c:pt>
                <c:pt idx="42">
                  <c:v>829.08</c:v>
                </c:pt>
                <c:pt idx="43">
                  <c:v>32.277000000000001</c:v>
                </c:pt>
                <c:pt idx="44">
                  <c:v>394.63200000000001</c:v>
                </c:pt>
                <c:pt idx="45">
                  <c:v>535.72050000000002</c:v>
                </c:pt>
                <c:pt idx="46">
                  <c:v>189.09450000000001</c:v>
                </c:pt>
                <c:pt idx="47">
                  <c:v>119.259</c:v>
                </c:pt>
                <c:pt idx="48">
                  <c:v>867.61500000000001</c:v>
                </c:pt>
                <c:pt idx="49">
                  <c:v>671.79</c:v>
                </c:pt>
                <c:pt idx="50">
                  <c:v>234.0975</c:v>
                </c:pt>
                <c:pt idx="51">
                  <c:v>75.054000000000002</c:v>
                </c:pt>
                <c:pt idx="52">
                  <c:v>16.201499999999999</c:v>
                </c:pt>
                <c:pt idx="53">
                  <c:v>33.936</c:v>
                </c:pt>
                <c:pt idx="54">
                  <c:v>722.23199999999997</c:v>
                </c:pt>
                <c:pt idx="55">
                  <c:v>93.114000000000004</c:v>
                </c:pt>
                <c:pt idx="56">
                  <c:v>752.64</c:v>
                </c:pt>
                <c:pt idx="57">
                  <c:v>759.67499999999995</c:v>
                </c:pt>
                <c:pt idx="58">
                  <c:v>192.84299999999999</c:v>
                </c:pt>
                <c:pt idx="59">
                  <c:v>77.930999999999997</c:v>
                </c:pt>
                <c:pt idx="60">
                  <c:v>351.09899999999999</c:v>
                </c:pt>
                <c:pt idx="61">
                  <c:v>520.41150000000005</c:v>
                </c:pt>
                <c:pt idx="62">
                  <c:v>166.005</c:v>
                </c:pt>
                <c:pt idx="63">
                  <c:v>318.108</c:v>
                </c:pt>
                <c:pt idx="64">
                  <c:v>166.63499999999999</c:v>
                </c:pt>
                <c:pt idx="65">
                  <c:v>70.287000000000006</c:v>
                </c:pt>
                <c:pt idx="66">
                  <c:v>614.94299999999998</c:v>
                </c:pt>
                <c:pt idx="67">
                  <c:v>827.08500000000004</c:v>
                </c:pt>
                <c:pt idx="68">
                  <c:v>19.246500000000001</c:v>
                </c:pt>
                <c:pt idx="69">
                  <c:v>939.54</c:v>
                </c:pt>
                <c:pt idx="70">
                  <c:v>652.26</c:v>
                </c:pt>
                <c:pt idx="71">
                  <c:v>152.83799999999999</c:v>
                </c:pt>
                <c:pt idx="72">
                  <c:v>478.233</c:v>
                </c:pt>
                <c:pt idx="73">
                  <c:v>705.63149999999996</c:v>
                </c:pt>
                <c:pt idx="74">
                  <c:v>437.32499999999999</c:v>
                </c:pt>
                <c:pt idx="75">
                  <c:v>463.428</c:v>
                </c:pt>
                <c:pt idx="76">
                  <c:v>189.09450000000001</c:v>
                </c:pt>
                <c:pt idx="77">
                  <c:v>822.255</c:v>
                </c:pt>
                <c:pt idx="78">
                  <c:v>106.995</c:v>
                </c:pt>
                <c:pt idx="79">
                  <c:v>624.89700000000005</c:v>
                </c:pt>
                <c:pt idx="80">
                  <c:v>304.54199999999997</c:v>
                </c:pt>
                <c:pt idx="81">
                  <c:v>161.69999999999999</c:v>
                </c:pt>
                <c:pt idx="82">
                  <c:v>337.512</c:v>
                </c:pt>
                <c:pt idx="83">
                  <c:v>256.77749999999997</c:v>
                </c:pt>
                <c:pt idx="84">
                  <c:v>610.49099999999999</c:v>
                </c:pt>
                <c:pt idx="85">
                  <c:v>401.73</c:v>
                </c:pt>
                <c:pt idx="86">
                  <c:v>362.94299999999998</c:v>
                </c:pt>
                <c:pt idx="87">
                  <c:v>44.593499999999999</c:v>
                </c:pt>
                <c:pt idx="88">
                  <c:v>485.03699999999998</c:v>
                </c:pt>
                <c:pt idx="89">
                  <c:v>198.99600000000001</c:v>
                </c:pt>
                <c:pt idx="90">
                  <c:v>471.03</c:v>
                </c:pt>
                <c:pt idx="91">
                  <c:v>161.553</c:v>
                </c:pt>
                <c:pt idx="92">
                  <c:v>608.202</c:v>
                </c:pt>
                <c:pt idx="93">
                  <c:v>94.237499999999997</c:v>
                </c:pt>
                <c:pt idx="94">
                  <c:v>102.018</c:v>
                </c:pt>
                <c:pt idx="95">
                  <c:v>922.63499999999999</c:v>
                </c:pt>
                <c:pt idx="96">
                  <c:v>78.435000000000002</c:v>
                </c:pt>
                <c:pt idx="97">
                  <c:v>166.16249999999999</c:v>
                </c:pt>
                <c:pt idx="98">
                  <c:v>521.01</c:v>
                </c:pt>
                <c:pt idx="99">
                  <c:v>51.145499999999998</c:v>
                </c:pt>
                <c:pt idx="100">
                  <c:v>742.29750000000001</c:v>
                </c:pt>
                <c:pt idx="101">
                  <c:v>218.01150000000001</c:v>
                </c:pt>
                <c:pt idx="102">
                  <c:v>367.03800000000001</c:v>
                </c:pt>
                <c:pt idx="103">
                  <c:v>223.07249999999999</c:v>
                </c:pt>
                <c:pt idx="104">
                  <c:v>931.03499999999997</c:v>
                </c:pt>
                <c:pt idx="105">
                  <c:v>172.494</c:v>
                </c:pt>
                <c:pt idx="106">
                  <c:v>391.41899999999998</c:v>
                </c:pt>
                <c:pt idx="107">
                  <c:v>321.11099999999999</c:v>
                </c:pt>
                <c:pt idx="108">
                  <c:v>860.68499999999995</c:v>
                </c:pt>
                <c:pt idx="109">
                  <c:v>34.628999999999998</c:v>
                </c:pt>
                <c:pt idx="110">
                  <c:v>309.36149999999998</c:v>
                </c:pt>
                <c:pt idx="111">
                  <c:v>535.37400000000002</c:v>
                </c:pt>
                <c:pt idx="112">
                  <c:v>548.76149999999996</c:v>
                </c:pt>
                <c:pt idx="113">
                  <c:v>763.46550000000002</c:v>
                </c:pt>
                <c:pt idx="114">
                  <c:v>85.113</c:v>
                </c:pt>
                <c:pt idx="115">
                  <c:v>115.185</c:v>
                </c:pt>
                <c:pt idx="116">
                  <c:v>53.927999999999997</c:v>
                </c:pt>
                <c:pt idx="117">
                  <c:v>115.08</c:v>
                </c:pt>
                <c:pt idx="118">
                  <c:v>112.224</c:v>
                </c:pt>
                <c:pt idx="119">
                  <c:v>836.30399999999997</c:v>
                </c:pt>
                <c:pt idx="120">
                  <c:v>419.83199999999999</c:v>
                </c:pt>
                <c:pt idx="121">
                  <c:v>944.62199999999996</c:v>
                </c:pt>
                <c:pt idx="122">
                  <c:v>536.84400000000005</c:v>
                </c:pt>
                <c:pt idx="123">
                  <c:v>474.34800000000001</c:v>
                </c:pt>
                <c:pt idx="124">
                  <c:v>688.62149999999997</c:v>
                </c:pt>
                <c:pt idx="125">
                  <c:v>169.3125</c:v>
                </c:pt>
                <c:pt idx="126">
                  <c:v>299.8485</c:v>
                </c:pt>
                <c:pt idx="127">
                  <c:v>575.73599999999999</c:v>
                </c:pt>
                <c:pt idx="128">
                  <c:v>853.14599999999996</c:v>
                </c:pt>
                <c:pt idx="129">
                  <c:v>291.20699999999999</c:v>
                </c:pt>
                <c:pt idx="130">
                  <c:v>580.41899999999998</c:v>
                </c:pt>
                <c:pt idx="131">
                  <c:v>146.328</c:v>
                </c:pt>
                <c:pt idx="132">
                  <c:v>550.93499999999995</c:v>
                </c:pt>
                <c:pt idx="133">
                  <c:v>512.19000000000005</c:v>
                </c:pt>
                <c:pt idx="134">
                  <c:v>284.19299999999998</c:v>
                </c:pt>
                <c:pt idx="135">
                  <c:v>138.1275</c:v>
                </c:pt>
                <c:pt idx="136">
                  <c:v>216.846</c:v>
                </c:pt>
                <c:pt idx="137">
                  <c:v>545.05499999999995</c:v>
                </c:pt>
                <c:pt idx="138">
                  <c:v>609</c:v>
                </c:pt>
                <c:pt idx="139">
                  <c:v>942.9</c:v>
                </c:pt>
                <c:pt idx="140">
                  <c:v>950.25</c:v>
                </c:pt>
                <c:pt idx="141">
                  <c:v>720.3</c:v>
                </c:pt>
                <c:pt idx="142">
                  <c:v>31.930499999999999</c:v>
                </c:pt>
                <c:pt idx="143">
                  <c:v>491.08499999999998</c:v>
                </c:pt>
                <c:pt idx="144">
                  <c:v>291.43799999999999</c:v>
                </c:pt>
                <c:pt idx="145">
                  <c:v>316.47000000000003</c:v>
                </c:pt>
                <c:pt idx="146">
                  <c:v>277.78800000000001</c:v>
                </c:pt>
                <c:pt idx="147">
                  <c:v>603.62400000000002</c:v>
                </c:pt>
                <c:pt idx="148">
                  <c:v>272.66399999999999</c:v>
                </c:pt>
                <c:pt idx="149">
                  <c:v>384.46800000000002</c:v>
                </c:pt>
                <c:pt idx="150">
                  <c:v>254.01599999999999</c:v>
                </c:pt>
                <c:pt idx="151">
                  <c:v>786.61800000000005</c:v>
                </c:pt>
                <c:pt idx="152">
                  <c:v>103.824</c:v>
                </c:pt>
                <c:pt idx="153">
                  <c:v>680.14800000000002</c:v>
                </c:pt>
                <c:pt idx="154">
                  <c:v>484.52249999999998</c:v>
                </c:pt>
                <c:pt idx="155">
                  <c:v>75.778499999999994</c:v>
                </c:pt>
                <c:pt idx="156">
                  <c:v>263.97000000000003</c:v>
                </c:pt>
                <c:pt idx="157">
                  <c:v>918.72900000000004</c:v>
                </c:pt>
                <c:pt idx="158">
                  <c:v>588.35699999999997</c:v>
                </c:pt>
                <c:pt idx="159">
                  <c:v>362.71199999999999</c:v>
                </c:pt>
                <c:pt idx="160">
                  <c:v>66.874499999999998</c:v>
                </c:pt>
                <c:pt idx="161">
                  <c:v>336.55650000000003</c:v>
                </c:pt>
                <c:pt idx="162">
                  <c:v>160.44</c:v>
                </c:pt>
                <c:pt idx="163">
                  <c:v>418.95</c:v>
                </c:pt>
                <c:pt idx="164">
                  <c:v>357.58800000000002</c:v>
                </c:pt>
                <c:pt idx="165">
                  <c:v>1003.59</c:v>
                </c:pt>
                <c:pt idx="166">
                  <c:v>1039.29</c:v>
                </c:pt>
                <c:pt idx="167">
                  <c:v>323.06400000000002</c:v>
                </c:pt>
                <c:pt idx="168">
                  <c:v>510.97199999999998</c:v>
                </c:pt>
                <c:pt idx="169">
                  <c:v>367.55250000000001</c:v>
                </c:pt>
                <c:pt idx="170">
                  <c:v>420.26249999999999</c:v>
                </c:pt>
                <c:pt idx="171">
                  <c:v>175.14</c:v>
                </c:pt>
                <c:pt idx="172">
                  <c:v>333.20699999999999</c:v>
                </c:pt>
                <c:pt idx="173">
                  <c:v>166.23599999999999</c:v>
                </c:pt>
                <c:pt idx="174">
                  <c:v>319.78800000000001</c:v>
                </c:pt>
                <c:pt idx="175">
                  <c:v>186.22800000000001</c:v>
                </c:pt>
                <c:pt idx="176">
                  <c:v>165.4485</c:v>
                </c:pt>
                <c:pt idx="177">
                  <c:v>465.44400000000002</c:v>
                </c:pt>
                <c:pt idx="178">
                  <c:v>273.42</c:v>
                </c:pt>
                <c:pt idx="179">
                  <c:v>472.31099999999998</c:v>
                </c:pt>
                <c:pt idx="180">
                  <c:v>323.14800000000002</c:v>
                </c:pt>
                <c:pt idx="181">
                  <c:v>162.75</c:v>
                </c:pt>
                <c:pt idx="182">
                  <c:v>288.20400000000001</c:v>
                </c:pt>
                <c:pt idx="183">
                  <c:v>90.698999999999998</c:v>
                </c:pt>
                <c:pt idx="184">
                  <c:v>56.951999999999998</c:v>
                </c:pt>
                <c:pt idx="185">
                  <c:v>793.71600000000001</c:v>
                </c:pt>
                <c:pt idx="186">
                  <c:v>195.17400000000001</c:v>
                </c:pt>
                <c:pt idx="187">
                  <c:v>77.773499999999999</c:v>
                </c:pt>
                <c:pt idx="188">
                  <c:v>293.202</c:v>
                </c:pt>
                <c:pt idx="189">
                  <c:v>242.67599999999999</c:v>
                </c:pt>
                <c:pt idx="190">
                  <c:v>154.392</c:v>
                </c:pt>
                <c:pt idx="191">
                  <c:v>829.71</c:v>
                </c:pt>
                <c:pt idx="192">
                  <c:v>107.31</c:v>
                </c:pt>
                <c:pt idx="193">
                  <c:v>171.72749999999999</c:v>
                </c:pt>
                <c:pt idx="194">
                  <c:v>78.004499999999993</c:v>
                </c:pt>
                <c:pt idx="195">
                  <c:v>91.77</c:v>
                </c:pt>
                <c:pt idx="196">
                  <c:v>26.554500000000001</c:v>
                </c:pt>
                <c:pt idx="197">
                  <c:v>174.3</c:v>
                </c:pt>
                <c:pt idx="198">
                  <c:v>374.79750000000001</c:v>
                </c:pt>
                <c:pt idx="199">
                  <c:v>120.645</c:v>
                </c:pt>
                <c:pt idx="200">
                  <c:v>241.458</c:v>
                </c:pt>
                <c:pt idx="201">
                  <c:v>451.36349999999999</c:v>
                </c:pt>
                <c:pt idx="202">
                  <c:v>271.95</c:v>
                </c:pt>
                <c:pt idx="203">
                  <c:v>93.292500000000004</c:v>
                </c:pt>
                <c:pt idx="204">
                  <c:v>217.6335</c:v>
                </c:pt>
                <c:pt idx="205">
                  <c:v>629.84249999999997</c:v>
                </c:pt>
                <c:pt idx="206">
                  <c:v>299.565</c:v>
                </c:pt>
                <c:pt idx="207">
                  <c:v>95.665499999999994</c:v>
                </c:pt>
                <c:pt idx="208">
                  <c:v>942.44849999999997</c:v>
                </c:pt>
                <c:pt idx="209">
                  <c:v>247.87350000000001</c:v>
                </c:pt>
                <c:pt idx="210">
                  <c:v>881.30700000000002</c:v>
                </c:pt>
                <c:pt idx="211">
                  <c:v>484.89</c:v>
                </c:pt>
                <c:pt idx="212">
                  <c:v>146.22300000000001</c:v>
                </c:pt>
                <c:pt idx="213">
                  <c:v>217.6335</c:v>
                </c:pt>
                <c:pt idx="214">
                  <c:v>19.193999999999999</c:v>
                </c:pt>
                <c:pt idx="215">
                  <c:v>130.04249999999999</c:v>
                </c:pt>
                <c:pt idx="216">
                  <c:v>298.11599999999999</c:v>
                </c:pt>
                <c:pt idx="217">
                  <c:v>796.90800000000002</c:v>
                </c:pt>
                <c:pt idx="218">
                  <c:v>180.62100000000001</c:v>
                </c:pt>
                <c:pt idx="219">
                  <c:v>285.70499999999998</c:v>
                </c:pt>
                <c:pt idx="220">
                  <c:v>456.28800000000001</c:v>
                </c:pt>
                <c:pt idx="221">
                  <c:v>62.002499999999998</c:v>
                </c:pt>
                <c:pt idx="222">
                  <c:v>13.167</c:v>
                </c:pt>
                <c:pt idx="223">
                  <c:v>90.825000000000003</c:v>
                </c:pt>
                <c:pt idx="224">
                  <c:v>183.036</c:v>
                </c:pt>
                <c:pt idx="225">
                  <c:v>655.54650000000004</c:v>
                </c:pt>
                <c:pt idx="226">
                  <c:v>155.65199999999999</c:v>
                </c:pt>
                <c:pt idx="227">
                  <c:v>571.41</c:v>
                </c:pt>
                <c:pt idx="228">
                  <c:v>532.72799999999995</c:v>
                </c:pt>
                <c:pt idx="229">
                  <c:v>170.87700000000001</c:v>
                </c:pt>
                <c:pt idx="230">
                  <c:v>33.358499999999999</c:v>
                </c:pt>
                <c:pt idx="231">
                  <c:v>794.65049999999997</c:v>
                </c:pt>
                <c:pt idx="232">
                  <c:v>310.04399999999998</c:v>
                </c:pt>
                <c:pt idx="233">
                  <c:v>545.37</c:v>
                </c:pt>
                <c:pt idx="234">
                  <c:v>195.59399999999999</c:v>
                </c:pt>
                <c:pt idx="235">
                  <c:v>91.402500000000003</c:v>
                </c:pt>
                <c:pt idx="236">
                  <c:v>232.155</c:v>
                </c:pt>
                <c:pt idx="237">
                  <c:v>69.405000000000001</c:v>
                </c:pt>
                <c:pt idx="238">
                  <c:v>94.174499999999995</c:v>
                </c:pt>
                <c:pt idx="239">
                  <c:v>235.68299999999999</c:v>
                </c:pt>
                <c:pt idx="240">
                  <c:v>125.517</c:v>
                </c:pt>
                <c:pt idx="241">
                  <c:v>195.72</c:v>
                </c:pt>
                <c:pt idx="242">
                  <c:v>263.13</c:v>
                </c:pt>
                <c:pt idx="243">
                  <c:v>788.50800000000004</c:v>
                </c:pt>
                <c:pt idx="244">
                  <c:v>399.75599999999997</c:v>
                </c:pt>
                <c:pt idx="245">
                  <c:v>256.41000000000003</c:v>
                </c:pt>
                <c:pt idx="246">
                  <c:v>94.185000000000002</c:v>
                </c:pt>
                <c:pt idx="247">
                  <c:v>326.42399999999998</c:v>
                </c:pt>
                <c:pt idx="248">
                  <c:v>536.99099999999999</c:v>
                </c:pt>
                <c:pt idx="249">
                  <c:v>439.89749999999998</c:v>
                </c:pt>
                <c:pt idx="250">
                  <c:v>369.495</c:v>
                </c:pt>
                <c:pt idx="251">
                  <c:v>30.219000000000001</c:v>
                </c:pt>
                <c:pt idx="252">
                  <c:v>99.75</c:v>
                </c:pt>
                <c:pt idx="253">
                  <c:v>494.76</c:v>
                </c:pt>
                <c:pt idx="254">
                  <c:v>137.00399999999999</c:v>
                </c:pt>
                <c:pt idx="255">
                  <c:v>69.667500000000004</c:v>
                </c:pt>
                <c:pt idx="256">
                  <c:v>163.233</c:v>
                </c:pt>
                <c:pt idx="257">
                  <c:v>135.44999999999999</c:v>
                </c:pt>
                <c:pt idx="258">
                  <c:v>276.94799999999998</c:v>
                </c:pt>
                <c:pt idx="259">
                  <c:v>709.31700000000001</c:v>
                </c:pt>
                <c:pt idx="260">
                  <c:v>69.09</c:v>
                </c:pt>
                <c:pt idx="261">
                  <c:v>160.86000000000001</c:v>
                </c:pt>
                <c:pt idx="262">
                  <c:v>233.52</c:v>
                </c:pt>
                <c:pt idx="263">
                  <c:v>57.172499999999999</c:v>
                </c:pt>
                <c:pt idx="264">
                  <c:v>723.24</c:v>
                </c:pt>
                <c:pt idx="265">
                  <c:v>148.97399999999999</c:v>
                </c:pt>
                <c:pt idx="266">
                  <c:v>783.3</c:v>
                </c:pt>
                <c:pt idx="267">
                  <c:v>297.108</c:v>
                </c:pt>
                <c:pt idx="268">
                  <c:v>373.17</c:v>
                </c:pt>
                <c:pt idx="269">
                  <c:v>354.00749999999999</c:v>
                </c:pt>
                <c:pt idx="270">
                  <c:v>44.351999999999997</c:v>
                </c:pt>
                <c:pt idx="271">
                  <c:v>203.553</c:v>
                </c:pt>
                <c:pt idx="272">
                  <c:v>25.263000000000002</c:v>
                </c:pt>
                <c:pt idx="273">
                  <c:v>628.173</c:v>
                </c:pt>
                <c:pt idx="274">
                  <c:v>352.5795</c:v>
                </c:pt>
                <c:pt idx="275">
                  <c:v>229.11</c:v>
                </c:pt>
                <c:pt idx="276">
                  <c:v>400.76400000000001</c:v>
                </c:pt>
                <c:pt idx="277">
                  <c:v>745.39499999999998</c:v>
                </c:pt>
                <c:pt idx="278">
                  <c:v>462.21</c:v>
                </c:pt>
                <c:pt idx="279">
                  <c:v>587.66399999999999</c:v>
                </c:pt>
                <c:pt idx="280">
                  <c:v>38.85</c:v>
                </c:pt>
                <c:pt idx="281">
                  <c:v>16.106999999999999</c:v>
                </c:pt>
                <c:pt idx="282">
                  <c:v>628.92899999999997</c:v>
                </c:pt>
                <c:pt idx="283">
                  <c:v>200.214</c:v>
                </c:pt>
                <c:pt idx="284">
                  <c:v>350.07</c:v>
                </c:pt>
                <c:pt idx="285">
                  <c:v>78.602999999999994</c:v>
                </c:pt>
                <c:pt idx="286">
                  <c:v>224.4375</c:v>
                </c:pt>
                <c:pt idx="287">
                  <c:v>356.54849999999999</c:v>
                </c:pt>
                <c:pt idx="288">
                  <c:v>697.36800000000005</c:v>
                </c:pt>
                <c:pt idx="289">
                  <c:v>423.15</c:v>
                </c:pt>
                <c:pt idx="290">
                  <c:v>204.69749999999999</c:v>
                </c:pt>
                <c:pt idx="291">
                  <c:v>65.603999999999999</c:v>
                </c:pt>
                <c:pt idx="292">
                  <c:v>76.355999999999995</c:v>
                </c:pt>
                <c:pt idx="293">
                  <c:v>190.155</c:v>
                </c:pt>
                <c:pt idx="294">
                  <c:v>272.58</c:v>
                </c:pt>
                <c:pt idx="295">
                  <c:v>121.128</c:v>
                </c:pt>
                <c:pt idx="296">
                  <c:v>493.79399999999998</c:v>
                </c:pt>
                <c:pt idx="297">
                  <c:v>252.042</c:v>
                </c:pt>
                <c:pt idx="298">
                  <c:v>93.040499999999994</c:v>
                </c:pt>
                <c:pt idx="299">
                  <c:v>209.62200000000001</c:v>
                </c:pt>
                <c:pt idx="300">
                  <c:v>40.960500000000003</c:v>
                </c:pt>
                <c:pt idx="301">
                  <c:v>51.040500000000002</c:v>
                </c:pt>
                <c:pt idx="302">
                  <c:v>214.99799999999999</c:v>
                </c:pt>
                <c:pt idx="303">
                  <c:v>125.664</c:v>
                </c:pt>
                <c:pt idx="304">
                  <c:v>530.66999999999996</c:v>
                </c:pt>
                <c:pt idx="305">
                  <c:v>295.69049999999999</c:v>
                </c:pt>
                <c:pt idx="306">
                  <c:v>745.83600000000001</c:v>
                </c:pt>
                <c:pt idx="307">
                  <c:v>83.412000000000006</c:v>
                </c:pt>
                <c:pt idx="308">
                  <c:v>172.011</c:v>
                </c:pt>
                <c:pt idx="309">
                  <c:v>503.55900000000003</c:v>
                </c:pt>
                <c:pt idx="310">
                  <c:v>145.59299999999999</c:v>
                </c:pt>
                <c:pt idx="311">
                  <c:v>74.707499999999996</c:v>
                </c:pt>
                <c:pt idx="312">
                  <c:v>146.94749999999999</c:v>
                </c:pt>
                <c:pt idx="313">
                  <c:v>820.36500000000001</c:v>
                </c:pt>
                <c:pt idx="314">
                  <c:v>208.67699999999999</c:v>
                </c:pt>
                <c:pt idx="315">
                  <c:v>66.402000000000001</c:v>
                </c:pt>
                <c:pt idx="316">
                  <c:v>392.64749999999998</c:v>
                </c:pt>
                <c:pt idx="317">
                  <c:v>218.0745</c:v>
                </c:pt>
                <c:pt idx="318">
                  <c:v>185.09399999999999</c:v>
                </c:pt>
                <c:pt idx="319">
                  <c:v>216.6885</c:v>
                </c:pt>
                <c:pt idx="320">
                  <c:v>41.390999999999998</c:v>
                </c:pt>
                <c:pt idx="321">
                  <c:v>96.138000000000005</c:v>
                </c:pt>
                <c:pt idx="322">
                  <c:v>324.29250000000002</c:v>
                </c:pt>
                <c:pt idx="323">
                  <c:v>135.57599999999999</c:v>
                </c:pt>
                <c:pt idx="324">
                  <c:v>410.50799999999998</c:v>
                </c:pt>
                <c:pt idx="325">
                  <c:v>523.84500000000003</c:v>
                </c:pt>
                <c:pt idx="326">
                  <c:v>395.892</c:v>
                </c:pt>
                <c:pt idx="327">
                  <c:v>214.74600000000001</c:v>
                </c:pt>
                <c:pt idx="328">
                  <c:v>152.71199999999999</c:v>
                </c:pt>
                <c:pt idx="329">
                  <c:v>208.089</c:v>
                </c:pt>
                <c:pt idx="330">
                  <c:v>103.63500000000001</c:v>
                </c:pt>
                <c:pt idx="331">
                  <c:v>404.35500000000002</c:v>
                </c:pt>
                <c:pt idx="332">
                  <c:v>49.308</c:v>
                </c:pt>
                <c:pt idx="333">
                  <c:v>77.174999999999997</c:v>
                </c:pt>
                <c:pt idx="334">
                  <c:v>149.36250000000001</c:v>
                </c:pt>
                <c:pt idx="335">
                  <c:v>721.98</c:v>
                </c:pt>
                <c:pt idx="336">
                  <c:v>365.08499999999998</c:v>
                </c:pt>
                <c:pt idx="337">
                  <c:v>150.0975</c:v>
                </c:pt>
                <c:pt idx="338">
                  <c:v>404.649</c:v>
                </c:pt>
                <c:pt idx="339">
                  <c:v>151.48349999999999</c:v>
                </c:pt>
                <c:pt idx="340">
                  <c:v>411.37950000000001</c:v>
                </c:pt>
                <c:pt idx="341">
                  <c:v>565.21500000000003</c:v>
                </c:pt>
                <c:pt idx="342">
                  <c:v>509.40750000000003</c:v>
                </c:pt>
                <c:pt idx="343">
                  <c:v>140.64750000000001</c:v>
                </c:pt>
                <c:pt idx="344">
                  <c:v>736.43849999999998</c:v>
                </c:pt>
                <c:pt idx="345">
                  <c:v>75.547499999999999</c:v>
                </c:pt>
                <c:pt idx="346">
                  <c:v>749.7</c:v>
                </c:pt>
                <c:pt idx="347">
                  <c:v>191.24700000000001</c:v>
                </c:pt>
                <c:pt idx="348">
                  <c:v>141.75</c:v>
                </c:pt>
                <c:pt idx="349">
                  <c:v>1042.6500000000001</c:v>
                </c:pt>
                <c:pt idx="350">
                  <c:v>379.92149999999998</c:v>
                </c:pt>
                <c:pt idx="351">
                  <c:v>402.26549999999997</c:v>
                </c:pt>
                <c:pt idx="352">
                  <c:v>255.15</c:v>
                </c:pt>
                <c:pt idx="353">
                  <c:v>31.751999999999999</c:v>
                </c:pt>
                <c:pt idx="354">
                  <c:v>374.38799999999998</c:v>
                </c:pt>
                <c:pt idx="355">
                  <c:v>394.27499999999998</c:v>
                </c:pt>
                <c:pt idx="356">
                  <c:v>1002.12</c:v>
                </c:pt>
                <c:pt idx="357">
                  <c:v>86.625</c:v>
                </c:pt>
                <c:pt idx="358">
                  <c:v>78.718500000000006</c:v>
                </c:pt>
                <c:pt idx="359">
                  <c:v>680.06399999999996</c:v>
                </c:pt>
                <c:pt idx="360">
                  <c:v>793.548</c:v>
                </c:pt>
                <c:pt idx="361">
                  <c:v>209.559</c:v>
                </c:pt>
                <c:pt idx="362">
                  <c:v>461.286</c:v>
                </c:pt>
                <c:pt idx="363">
                  <c:v>173.208</c:v>
                </c:pt>
                <c:pt idx="364">
                  <c:v>343.05599999999998</c:v>
                </c:pt>
                <c:pt idx="365">
                  <c:v>484.97399999999999</c:v>
                </c:pt>
                <c:pt idx="366">
                  <c:v>276.94799999999998</c:v>
                </c:pt>
                <c:pt idx="367">
                  <c:v>150.78</c:v>
                </c:pt>
                <c:pt idx="368">
                  <c:v>203.17500000000001</c:v>
                </c:pt>
                <c:pt idx="369">
                  <c:v>193.011</c:v>
                </c:pt>
                <c:pt idx="370">
                  <c:v>128.01599999999999</c:v>
                </c:pt>
                <c:pt idx="371">
                  <c:v>441.69299999999998</c:v>
                </c:pt>
                <c:pt idx="372">
                  <c:v>265.10399999999998</c:v>
                </c:pt>
                <c:pt idx="373">
                  <c:v>352.22250000000003</c:v>
                </c:pt>
                <c:pt idx="374">
                  <c:v>507.67500000000001</c:v>
                </c:pt>
                <c:pt idx="375">
                  <c:v>334.34100000000001</c:v>
                </c:pt>
                <c:pt idx="376">
                  <c:v>701.85149999999999</c:v>
                </c:pt>
                <c:pt idx="377">
                  <c:v>407.31599999999997</c:v>
                </c:pt>
                <c:pt idx="378">
                  <c:v>99.33</c:v>
                </c:pt>
                <c:pt idx="379">
                  <c:v>345.786</c:v>
                </c:pt>
                <c:pt idx="380">
                  <c:v>55.881</c:v>
                </c:pt>
                <c:pt idx="381">
                  <c:v>523.37249999999995</c:v>
                </c:pt>
                <c:pt idx="382">
                  <c:v>314.53800000000001</c:v>
                </c:pt>
                <c:pt idx="383">
                  <c:v>214.935</c:v>
                </c:pt>
                <c:pt idx="384">
                  <c:v>79.611000000000004</c:v>
                </c:pt>
                <c:pt idx="385">
                  <c:v>294.65100000000001</c:v>
                </c:pt>
                <c:pt idx="386">
                  <c:v>339.36</c:v>
                </c:pt>
                <c:pt idx="387">
                  <c:v>510.9615</c:v>
                </c:pt>
                <c:pt idx="388">
                  <c:v>133.917</c:v>
                </c:pt>
                <c:pt idx="389">
                  <c:v>253.512</c:v>
                </c:pt>
                <c:pt idx="390">
                  <c:v>398.47500000000002</c:v>
                </c:pt>
                <c:pt idx="391">
                  <c:v>80.661000000000001</c:v>
                </c:pt>
                <c:pt idx="392">
                  <c:v>548.73</c:v>
                </c:pt>
                <c:pt idx="393">
                  <c:v>83.727000000000004</c:v>
                </c:pt>
                <c:pt idx="394">
                  <c:v>406.875</c:v>
                </c:pt>
                <c:pt idx="395">
                  <c:v>284.91750000000002</c:v>
                </c:pt>
                <c:pt idx="396">
                  <c:v>128.4255</c:v>
                </c:pt>
                <c:pt idx="397">
                  <c:v>258.678</c:v>
                </c:pt>
                <c:pt idx="398">
                  <c:v>181.81800000000001</c:v>
                </c:pt>
                <c:pt idx="399">
                  <c:v>248.40899999999999</c:v>
                </c:pt>
                <c:pt idx="400">
                  <c:v>194.124</c:v>
                </c:pt>
                <c:pt idx="401">
                  <c:v>14.679</c:v>
                </c:pt>
                <c:pt idx="402">
                  <c:v>208.6875</c:v>
                </c:pt>
                <c:pt idx="403">
                  <c:v>718.75649999999996</c:v>
                </c:pt>
                <c:pt idx="404">
                  <c:v>282.49200000000002</c:v>
                </c:pt>
                <c:pt idx="405">
                  <c:v>72.397499999999994</c:v>
                </c:pt>
                <c:pt idx="406">
                  <c:v>288.58199999999999</c:v>
                </c:pt>
                <c:pt idx="407">
                  <c:v>237.42599999999999</c:v>
                </c:pt>
                <c:pt idx="408">
                  <c:v>125.05500000000001</c:v>
                </c:pt>
                <c:pt idx="409">
                  <c:v>359.20499999999998</c:v>
                </c:pt>
                <c:pt idx="410">
                  <c:v>45.927</c:v>
                </c:pt>
                <c:pt idx="411">
                  <c:v>110.0925</c:v>
                </c:pt>
                <c:pt idx="412">
                  <c:v>81.396000000000001</c:v>
                </c:pt>
                <c:pt idx="413">
                  <c:v>427.81200000000001</c:v>
                </c:pt>
                <c:pt idx="414">
                  <c:v>100.91549999999999</c:v>
                </c:pt>
                <c:pt idx="415">
                  <c:v>190.596</c:v>
                </c:pt>
                <c:pt idx="416">
                  <c:v>85.585499999999996</c:v>
                </c:pt>
                <c:pt idx="417">
                  <c:v>120.16200000000001</c:v>
                </c:pt>
                <c:pt idx="418">
                  <c:v>185.36699999999999</c:v>
                </c:pt>
                <c:pt idx="419">
                  <c:v>121.59</c:v>
                </c:pt>
                <c:pt idx="420">
                  <c:v>264.75749999999999</c:v>
                </c:pt>
                <c:pt idx="421">
                  <c:v>1020.705</c:v>
                </c:pt>
                <c:pt idx="422">
                  <c:v>213.52799999999999</c:v>
                </c:pt>
                <c:pt idx="423">
                  <c:v>17.094000000000001</c:v>
                </c:pt>
                <c:pt idx="424">
                  <c:v>383.7645</c:v>
                </c:pt>
                <c:pt idx="425">
                  <c:v>390.79950000000002</c:v>
                </c:pt>
                <c:pt idx="426">
                  <c:v>65.740499999999997</c:v>
                </c:pt>
                <c:pt idx="427">
                  <c:v>353.16750000000002</c:v>
                </c:pt>
                <c:pt idx="428">
                  <c:v>951.82500000000005</c:v>
                </c:pt>
                <c:pt idx="429">
                  <c:v>145.06800000000001</c:v>
                </c:pt>
                <c:pt idx="430">
                  <c:v>90.867000000000004</c:v>
                </c:pt>
                <c:pt idx="431">
                  <c:v>147.798</c:v>
                </c:pt>
                <c:pt idx="432">
                  <c:v>702.21900000000005</c:v>
                </c:pt>
                <c:pt idx="433">
                  <c:v>49.811999999999998</c:v>
                </c:pt>
                <c:pt idx="434">
                  <c:v>937.81799999999998</c:v>
                </c:pt>
                <c:pt idx="435">
                  <c:v>348.30599999999998</c:v>
                </c:pt>
                <c:pt idx="436">
                  <c:v>214.137</c:v>
                </c:pt>
                <c:pt idx="437">
                  <c:v>71.567999999999998</c:v>
                </c:pt>
                <c:pt idx="438">
                  <c:v>343.22399999999999</c:v>
                </c:pt>
                <c:pt idx="439">
                  <c:v>91.56</c:v>
                </c:pt>
                <c:pt idx="440">
                  <c:v>742.81200000000001</c:v>
                </c:pt>
                <c:pt idx="441">
                  <c:v>843.03449999999998</c:v>
                </c:pt>
                <c:pt idx="442">
                  <c:v>13.419</c:v>
                </c:pt>
                <c:pt idx="443">
                  <c:v>140.38499999999999</c:v>
                </c:pt>
                <c:pt idx="444">
                  <c:v>20.107500000000002</c:v>
                </c:pt>
                <c:pt idx="445">
                  <c:v>290.43</c:v>
                </c:pt>
                <c:pt idx="446">
                  <c:v>144.08099999999999</c:v>
                </c:pt>
                <c:pt idx="447">
                  <c:v>28.423500000000001</c:v>
                </c:pt>
                <c:pt idx="448">
                  <c:v>41.076000000000001</c:v>
                </c:pt>
                <c:pt idx="449">
                  <c:v>470.673</c:v>
                </c:pt>
                <c:pt idx="450">
                  <c:v>138.66300000000001</c:v>
                </c:pt>
                <c:pt idx="451">
                  <c:v>333.95249999999999</c:v>
                </c:pt>
                <c:pt idx="452">
                  <c:v>26.25</c:v>
                </c:pt>
                <c:pt idx="453">
                  <c:v>87.233999999999995</c:v>
                </c:pt>
                <c:pt idx="454">
                  <c:v>155.19</c:v>
                </c:pt>
                <c:pt idx="455">
                  <c:v>731.43</c:v>
                </c:pt>
                <c:pt idx="456">
                  <c:v>833.59500000000003</c:v>
                </c:pt>
                <c:pt idx="457">
                  <c:v>488.98500000000001</c:v>
                </c:pt>
                <c:pt idx="458">
                  <c:v>37.6845</c:v>
                </c:pt>
                <c:pt idx="459">
                  <c:v>212.73</c:v>
                </c:pt>
                <c:pt idx="460">
                  <c:v>767.02499999999998</c:v>
                </c:pt>
                <c:pt idx="461">
                  <c:v>310.58999999999997</c:v>
                </c:pt>
                <c:pt idx="462">
                  <c:v>23.751000000000001</c:v>
                </c:pt>
                <c:pt idx="463">
                  <c:v>269.53500000000003</c:v>
                </c:pt>
                <c:pt idx="464">
                  <c:v>572.77499999999998</c:v>
                </c:pt>
                <c:pt idx="465">
                  <c:v>273.05250000000001</c:v>
                </c:pt>
                <c:pt idx="466">
                  <c:v>233.226</c:v>
                </c:pt>
                <c:pt idx="467">
                  <c:v>22.658999999999999</c:v>
                </c:pt>
                <c:pt idx="468">
                  <c:v>103.782</c:v>
                </c:pt>
                <c:pt idx="469">
                  <c:v>527.75099999999998</c:v>
                </c:pt>
                <c:pt idx="470">
                  <c:v>168.21</c:v>
                </c:pt>
                <c:pt idx="471">
                  <c:v>452.86500000000001</c:v>
                </c:pt>
                <c:pt idx="472">
                  <c:v>609.58799999999997</c:v>
                </c:pt>
                <c:pt idx="473">
                  <c:v>338.31</c:v>
                </c:pt>
                <c:pt idx="474">
                  <c:v>205.31700000000001</c:v>
                </c:pt>
                <c:pt idx="475">
                  <c:v>174.61500000000001</c:v>
                </c:pt>
                <c:pt idx="476">
                  <c:v>353.09399999999999</c:v>
                </c:pt>
                <c:pt idx="477">
                  <c:v>360.88499999999999</c:v>
                </c:pt>
                <c:pt idx="478">
                  <c:v>40.53</c:v>
                </c:pt>
                <c:pt idx="479">
                  <c:v>554.14800000000002</c:v>
                </c:pt>
                <c:pt idx="480">
                  <c:v>344.4</c:v>
                </c:pt>
                <c:pt idx="481">
                  <c:v>194.98500000000001</c:v>
                </c:pt>
                <c:pt idx="482">
                  <c:v>633.99</c:v>
                </c:pt>
                <c:pt idx="483">
                  <c:v>388.29</c:v>
                </c:pt>
                <c:pt idx="484">
                  <c:v>207.858</c:v>
                </c:pt>
                <c:pt idx="485">
                  <c:v>431.44499999999999</c:v>
                </c:pt>
                <c:pt idx="486">
                  <c:v>156.03</c:v>
                </c:pt>
                <c:pt idx="487">
                  <c:v>24.108000000000001</c:v>
                </c:pt>
                <c:pt idx="488">
                  <c:v>734.07600000000002</c:v>
                </c:pt>
                <c:pt idx="489">
                  <c:v>72.87</c:v>
                </c:pt>
                <c:pt idx="490">
                  <c:v>206.43</c:v>
                </c:pt>
                <c:pt idx="491">
                  <c:v>212.68799999999999</c:v>
                </c:pt>
                <c:pt idx="492">
                  <c:v>127.26</c:v>
                </c:pt>
                <c:pt idx="493">
                  <c:v>209.76900000000001</c:v>
                </c:pt>
                <c:pt idx="494">
                  <c:v>637.72799999999995</c:v>
                </c:pt>
                <c:pt idx="495">
                  <c:v>132.762</c:v>
                </c:pt>
                <c:pt idx="496">
                  <c:v>568.51199999999994</c:v>
                </c:pt>
                <c:pt idx="497">
                  <c:v>103.0365</c:v>
                </c:pt>
                <c:pt idx="498">
                  <c:v>432.76799999999997</c:v>
                </c:pt>
                <c:pt idx="499">
                  <c:v>77.668499999999995</c:v>
                </c:pt>
                <c:pt idx="500">
                  <c:v>33.494999999999997</c:v>
                </c:pt>
                <c:pt idx="501">
                  <c:v>145.74</c:v>
                </c:pt>
                <c:pt idx="502">
                  <c:v>195.95099999999999</c:v>
                </c:pt>
                <c:pt idx="503">
                  <c:v>92.872500000000002</c:v>
                </c:pt>
                <c:pt idx="504">
                  <c:v>203.11199999999999</c:v>
                </c:pt>
                <c:pt idx="505">
                  <c:v>152.77500000000001</c:v>
                </c:pt>
                <c:pt idx="506">
                  <c:v>529.51499999999999</c:v>
                </c:pt>
                <c:pt idx="507">
                  <c:v>321.77249999999998</c:v>
                </c:pt>
                <c:pt idx="508">
                  <c:v>100.485</c:v>
                </c:pt>
                <c:pt idx="509">
                  <c:v>666.93899999999996</c:v>
                </c:pt>
                <c:pt idx="510">
                  <c:v>225.2775</c:v>
                </c:pt>
                <c:pt idx="511">
                  <c:v>398.95800000000003</c:v>
                </c:pt>
                <c:pt idx="512">
                  <c:v>429.16649999999998</c:v>
                </c:pt>
                <c:pt idx="513">
                  <c:v>54.043500000000002</c:v>
                </c:pt>
                <c:pt idx="514">
                  <c:v>288.01499999999999</c:v>
                </c:pt>
                <c:pt idx="515">
                  <c:v>206.79750000000001</c:v>
                </c:pt>
                <c:pt idx="516">
                  <c:v>72.933000000000007</c:v>
                </c:pt>
                <c:pt idx="517">
                  <c:v>377.58</c:v>
                </c:pt>
                <c:pt idx="518">
                  <c:v>143.98650000000001</c:v>
                </c:pt>
                <c:pt idx="519">
                  <c:v>523.971</c:v>
                </c:pt>
                <c:pt idx="520">
                  <c:v>235.87200000000001</c:v>
                </c:pt>
                <c:pt idx="521">
                  <c:v>132.02699999999999</c:v>
                </c:pt>
                <c:pt idx="522">
                  <c:v>514.77300000000002</c:v>
                </c:pt>
                <c:pt idx="523">
                  <c:v>479.90249999999997</c:v>
                </c:pt>
                <c:pt idx="524">
                  <c:v>164.68199999999999</c:v>
                </c:pt>
                <c:pt idx="525">
                  <c:v>125.706</c:v>
                </c:pt>
                <c:pt idx="526">
                  <c:v>570.78</c:v>
                </c:pt>
                <c:pt idx="527">
                  <c:v>926.95050000000003</c:v>
                </c:pt>
                <c:pt idx="528">
                  <c:v>160.209</c:v>
                </c:pt>
                <c:pt idx="529">
                  <c:v>728.11199999999997</c:v>
                </c:pt>
                <c:pt idx="530">
                  <c:v>240.97499999999999</c:v>
                </c:pt>
                <c:pt idx="531">
                  <c:v>154.12950000000001</c:v>
                </c:pt>
                <c:pt idx="532">
                  <c:v>148.68</c:v>
                </c:pt>
                <c:pt idx="533">
                  <c:v>122.5245</c:v>
                </c:pt>
                <c:pt idx="534">
                  <c:v>77.658000000000001</c:v>
                </c:pt>
                <c:pt idx="535">
                  <c:v>102.837</c:v>
                </c:pt>
                <c:pt idx="536">
                  <c:v>306.81</c:v>
                </c:pt>
                <c:pt idx="537">
                  <c:v>551.12400000000002</c:v>
                </c:pt>
                <c:pt idx="538">
                  <c:v>96.641999999999996</c:v>
                </c:pt>
                <c:pt idx="539">
                  <c:v>79.674000000000007</c:v>
                </c:pt>
                <c:pt idx="540">
                  <c:v>84.756</c:v>
                </c:pt>
                <c:pt idx="541">
                  <c:v>118.251</c:v>
                </c:pt>
                <c:pt idx="542">
                  <c:v>74.760000000000005</c:v>
                </c:pt>
                <c:pt idx="543">
                  <c:v>163.00200000000001</c:v>
                </c:pt>
                <c:pt idx="544">
                  <c:v>308.91000000000003</c:v>
                </c:pt>
                <c:pt idx="545">
                  <c:v>575.97749999999996</c:v>
                </c:pt>
                <c:pt idx="546">
                  <c:v>270.58499999999998</c:v>
                </c:pt>
                <c:pt idx="547">
                  <c:v>180.40049999999999</c:v>
                </c:pt>
                <c:pt idx="548">
                  <c:v>513.22950000000003</c:v>
                </c:pt>
                <c:pt idx="549">
                  <c:v>550.36800000000005</c:v>
                </c:pt>
                <c:pt idx="550">
                  <c:v>139.923</c:v>
                </c:pt>
                <c:pt idx="551">
                  <c:v>142.00200000000001</c:v>
                </c:pt>
                <c:pt idx="552">
                  <c:v>118.062</c:v>
                </c:pt>
                <c:pt idx="553">
                  <c:v>151.28399999999999</c:v>
                </c:pt>
                <c:pt idx="554">
                  <c:v>1034.46</c:v>
                </c:pt>
                <c:pt idx="555">
                  <c:v>262.45800000000003</c:v>
                </c:pt>
                <c:pt idx="556">
                  <c:v>228.12299999999999</c:v>
                </c:pt>
                <c:pt idx="557">
                  <c:v>203.93100000000001</c:v>
                </c:pt>
                <c:pt idx="558">
                  <c:v>936.6</c:v>
                </c:pt>
                <c:pt idx="559">
                  <c:v>356.32799999999997</c:v>
                </c:pt>
                <c:pt idx="560">
                  <c:v>469.41300000000001</c:v>
                </c:pt>
                <c:pt idx="561">
                  <c:v>208.42500000000001</c:v>
                </c:pt>
                <c:pt idx="562">
                  <c:v>852.70500000000004</c:v>
                </c:pt>
                <c:pt idx="563">
                  <c:v>517.96500000000003</c:v>
                </c:pt>
                <c:pt idx="564">
                  <c:v>621.24300000000005</c:v>
                </c:pt>
                <c:pt idx="565">
                  <c:v>586.971</c:v>
                </c:pt>
                <c:pt idx="566">
                  <c:v>543.75300000000004</c:v>
                </c:pt>
                <c:pt idx="567">
                  <c:v>430.71</c:v>
                </c:pt>
                <c:pt idx="568">
                  <c:v>280.03500000000003</c:v>
                </c:pt>
                <c:pt idx="569">
                  <c:v>74.455500000000001</c:v>
                </c:pt>
                <c:pt idx="570">
                  <c:v>152.01900000000001</c:v>
                </c:pt>
                <c:pt idx="571">
                  <c:v>451.02749999999997</c:v>
                </c:pt>
                <c:pt idx="572">
                  <c:v>597.62850000000003</c:v>
                </c:pt>
                <c:pt idx="573">
                  <c:v>253.26</c:v>
                </c:pt>
                <c:pt idx="574">
                  <c:v>133.434</c:v>
                </c:pt>
                <c:pt idx="575">
                  <c:v>269.93400000000003</c:v>
                </c:pt>
                <c:pt idx="576">
                  <c:v>145.971</c:v>
                </c:pt>
                <c:pt idx="577">
                  <c:v>85.742999999999995</c:v>
                </c:pt>
                <c:pt idx="578">
                  <c:v>326.25599999999997</c:v>
                </c:pt>
                <c:pt idx="579">
                  <c:v>195.25800000000001</c:v>
                </c:pt>
                <c:pt idx="580">
                  <c:v>75.936000000000007</c:v>
                </c:pt>
                <c:pt idx="581">
                  <c:v>198.63900000000001</c:v>
                </c:pt>
                <c:pt idx="582">
                  <c:v>164.87100000000001</c:v>
                </c:pt>
                <c:pt idx="583">
                  <c:v>226.065</c:v>
                </c:pt>
                <c:pt idx="584">
                  <c:v>625.90499999999997</c:v>
                </c:pt>
                <c:pt idx="585">
                  <c:v>76.754999999999995</c:v>
                </c:pt>
                <c:pt idx="586">
                  <c:v>293.13900000000001</c:v>
                </c:pt>
                <c:pt idx="587">
                  <c:v>178.16399999999999</c:v>
                </c:pt>
                <c:pt idx="588">
                  <c:v>47.859000000000002</c:v>
                </c:pt>
                <c:pt idx="589">
                  <c:v>236.88</c:v>
                </c:pt>
                <c:pt idx="590">
                  <c:v>304.92</c:v>
                </c:pt>
                <c:pt idx="591">
                  <c:v>46.683</c:v>
                </c:pt>
                <c:pt idx="592">
                  <c:v>164.43</c:v>
                </c:pt>
                <c:pt idx="593">
                  <c:v>440.93700000000001</c:v>
                </c:pt>
                <c:pt idx="594">
                  <c:v>193.46250000000001</c:v>
                </c:pt>
                <c:pt idx="595">
                  <c:v>147.672</c:v>
                </c:pt>
                <c:pt idx="596">
                  <c:v>87.233999999999995</c:v>
                </c:pt>
                <c:pt idx="597">
                  <c:v>68.239500000000007</c:v>
                </c:pt>
                <c:pt idx="598">
                  <c:v>814.38</c:v>
                </c:pt>
                <c:pt idx="599">
                  <c:v>343.41300000000001</c:v>
                </c:pt>
                <c:pt idx="600">
                  <c:v>381.39150000000001</c:v>
                </c:pt>
                <c:pt idx="601">
                  <c:v>133.35</c:v>
                </c:pt>
                <c:pt idx="602">
                  <c:v>394.32749999999999</c:v>
                </c:pt>
                <c:pt idx="603">
                  <c:v>209.11799999999999</c:v>
                </c:pt>
                <c:pt idx="604">
                  <c:v>32.140500000000003</c:v>
                </c:pt>
                <c:pt idx="605">
                  <c:v>121.569</c:v>
                </c:pt>
                <c:pt idx="606">
                  <c:v>30.408000000000001</c:v>
                </c:pt>
                <c:pt idx="607">
                  <c:v>935.26649999999995</c:v>
                </c:pt>
                <c:pt idx="608">
                  <c:v>293.64299999999997</c:v>
                </c:pt>
                <c:pt idx="609">
                  <c:v>84.976500000000001</c:v>
                </c:pt>
                <c:pt idx="610">
                  <c:v>708.22500000000002</c:v>
                </c:pt>
                <c:pt idx="611">
                  <c:v>365.904</c:v>
                </c:pt>
                <c:pt idx="612">
                  <c:v>457.38</c:v>
                </c:pt>
                <c:pt idx="613">
                  <c:v>461.52749999999997</c:v>
                </c:pt>
                <c:pt idx="614">
                  <c:v>620.73900000000003</c:v>
                </c:pt>
                <c:pt idx="615">
                  <c:v>273.798</c:v>
                </c:pt>
                <c:pt idx="616">
                  <c:v>225.792</c:v>
                </c:pt>
                <c:pt idx="617">
                  <c:v>96.1905</c:v>
                </c:pt>
                <c:pt idx="618">
                  <c:v>874.125</c:v>
                </c:pt>
                <c:pt idx="619">
                  <c:v>95.917500000000004</c:v>
                </c:pt>
                <c:pt idx="620">
                  <c:v>165.648</c:v>
                </c:pt>
                <c:pt idx="621">
                  <c:v>127.827</c:v>
                </c:pt>
                <c:pt idx="622">
                  <c:v>867.09</c:v>
                </c:pt>
                <c:pt idx="623">
                  <c:v>167.89500000000001</c:v>
                </c:pt>
                <c:pt idx="624">
                  <c:v>12.6945</c:v>
                </c:pt>
                <c:pt idx="625">
                  <c:v>673.995</c:v>
                </c:pt>
                <c:pt idx="626">
                  <c:v>246.6765</c:v>
                </c:pt>
                <c:pt idx="627">
                  <c:v>175.917</c:v>
                </c:pt>
                <c:pt idx="628">
                  <c:v>314.05500000000001</c:v>
                </c:pt>
                <c:pt idx="629">
                  <c:v>251.7165</c:v>
                </c:pt>
                <c:pt idx="630">
                  <c:v>697.93499999999995</c:v>
                </c:pt>
                <c:pt idx="631">
                  <c:v>212.7825</c:v>
                </c:pt>
                <c:pt idx="632">
                  <c:v>48.51</c:v>
                </c:pt>
                <c:pt idx="633">
                  <c:v>92.557500000000005</c:v>
                </c:pt>
                <c:pt idx="634">
                  <c:v>165.12299999999999</c:v>
                </c:pt>
                <c:pt idx="635">
                  <c:v>311.18849999999998</c:v>
                </c:pt>
                <c:pt idx="636">
                  <c:v>743.82</c:v>
                </c:pt>
                <c:pt idx="637">
                  <c:v>116.907</c:v>
                </c:pt>
                <c:pt idx="638">
                  <c:v>609.16800000000001</c:v>
                </c:pt>
                <c:pt idx="639">
                  <c:v>63.262500000000003</c:v>
                </c:pt>
                <c:pt idx="640">
                  <c:v>182.952</c:v>
                </c:pt>
                <c:pt idx="641">
                  <c:v>442.32299999999998</c:v>
                </c:pt>
                <c:pt idx="642">
                  <c:v>35.311500000000002</c:v>
                </c:pt>
                <c:pt idx="643">
                  <c:v>32.529000000000003</c:v>
                </c:pt>
                <c:pt idx="644">
                  <c:v>259.77</c:v>
                </c:pt>
                <c:pt idx="645">
                  <c:v>397.21499999999997</c:v>
                </c:pt>
                <c:pt idx="646">
                  <c:v>351.60300000000001</c:v>
                </c:pt>
                <c:pt idx="647">
                  <c:v>764.19</c:v>
                </c:pt>
                <c:pt idx="648">
                  <c:v>352.67399999999998</c:v>
                </c:pt>
                <c:pt idx="649">
                  <c:v>252.756</c:v>
                </c:pt>
                <c:pt idx="650">
                  <c:v>49.423499999999997</c:v>
                </c:pt>
                <c:pt idx="651">
                  <c:v>104.67449999999999</c:v>
                </c:pt>
                <c:pt idx="652">
                  <c:v>277.67250000000001</c:v>
                </c:pt>
                <c:pt idx="653">
                  <c:v>146.63249999999999</c:v>
                </c:pt>
                <c:pt idx="654">
                  <c:v>58.222499999999997</c:v>
                </c:pt>
                <c:pt idx="655">
                  <c:v>135.35550000000001</c:v>
                </c:pt>
                <c:pt idx="656">
                  <c:v>125.979</c:v>
                </c:pt>
                <c:pt idx="657">
                  <c:v>370.125</c:v>
                </c:pt>
                <c:pt idx="658">
                  <c:v>914.55</c:v>
                </c:pt>
                <c:pt idx="659">
                  <c:v>207.48</c:v>
                </c:pt>
                <c:pt idx="660">
                  <c:v>204.24600000000001</c:v>
                </c:pt>
                <c:pt idx="661">
                  <c:v>181.881</c:v>
                </c:pt>
                <c:pt idx="662">
                  <c:v>75.474000000000004</c:v>
                </c:pt>
                <c:pt idx="663">
                  <c:v>300.57299999999998</c:v>
                </c:pt>
                <c:pt idx="664">
                  <c:v>588.41999999999996</c:v>
                </c:pt>
                <c:pt idx="665">
                  <c:v>196.14</c:v>
                </c:pt>
                <c:pt idx="666">
                  <c:v>231.2415</c:v>
                </c:pt>
                <c:pt idx="667">
                  <c:v>282.57600000000002</c:v>
                </c:pt>
                <c:pt idx="668">
                  <c:v>477.54</c:v>
                </c:pt>
                <c:pt idx="669">
                  <c:v>175.917</c:v>
                </c:pt>
                <c:pt idx="670">
                  <c:v>470.988</c:v>
                </c:pt>
                <c:pt idx="671">
                  <c:v>308.57400000000001</c:v>
                </c:pt>
                <c:pt idx="672">
                  <c:v>618.97500000000002</c:v>
                </c:pt>
                <c:pt idx="673">
                  <c:v>305.55</c:v>
                </c:pt>
                <c:pt idx="674">
                  <c:v>41.454000000000001</c:v>
                </c:pt>
                <c:pt idx="675">
                  <c:v>36.5505</c:v>
                </c:pt>
                <c:pt idx="676">
                  <c:v>310.71600000000001</c:v>
                </c:pt>
                <c:pt idx="677">
                  <c:v>45.107999999999997</c:v>
                </c:pt>
                <c:pt idx="678">
                  <c:v>145.404</c:v>
                </c:pt>
                <c:pt idx="679">
                  <c:v>103.11</c:v>
                </c:pt>
                <c:pt idx="680">
                  <c:v>136.143</c:v>
                </c:pt>
                <c:pt idx="681">
                  <c:v>667.38</c:v>
                </c:pt>
                <c:pt idx="682">
                  <c:v>153.048</c:v>
                </c:pt>
                <c:pt idx="683">
                  <c:v>211.36500000000001</c:v>
                </c:pt>
                <c:pt idx="684">
                  <c:v>663.29549999999995</c:v>
                </c:pt>
                <c:pt idx="685">
                  <c:v>404.54399999999998</c:v>
                </c:pt>
                <c:pt idx="686">
                  <c:v>510.61500000000001</c:v>
                </c:pt>
                <c:pt idx="687">
                  <c:v>539.34299999999996</c:v>
                </c:pt>
                <c:pt idx="688">
                  <c:v>497.07</c:v>
                </c:pt>
                <c:pt idx="689">
                  <c:v>458.6925</c:v>
                </c:pt>
                <c:pt idx="690">
                  <c:v>113.568</c:v>
                </c:pt>
                <c:pt idx="691">
                  <c:v>261.19799999999998</c:v>
                </c:pt>
                <c:pt idx="692">
                  <c:v>657.53099999999995</c:v>
                </c:pt>
                <c:pt idx="693">
                  <c:v>1023.75</c:v>
                </c:pt>
                <c:pt idx="694">
                  <c:v>507.44400000000002</c:v>
                </c:pt>
                <c:pt idx="695">
                  <c:v>101.80800000000001</c:v>
                </c:pt>
                <c:pt idx="696">
                  <c:v>207.58500000000001</c:v>
                </c:pt>
                <c:pt idx="697">
                  <c:v>760.44150000000002</c:v>
                </c:pt>
                <c:pt idx="698">
                  <c:v>527.5095</c:v>
                </c:pt>
                <c:pt idx="699">
                  <c:v>180.6</c:v>
                </c:pt>
                <c:pt idx="700">
                  <c:v>72.429000000000002</c:v>
                </c:pt>
                <c:pt idx="701">
                  <c:v>131.208</c:v>
                </c:pt>
                <c:pt idx="702">
                  <c:v>80.954999999999998</c:v>
                </c:pt>
                <c:pt idx="703">
                  <c:v>507.90600000000001</c:v>
                </c:pt>
                <c:pt idx="704">
                  <c:v>317.226</c:v>
                </c:pt>
                <c:pt idx="705">
                  <c:v>733.60350000000005</c:v>
                </c:pt>
                <c:pt idx="706">
                  <c:v>130.88249999999999</c:v>
                </c:pt>
                <c:pt idx="707">
                  <c:v>829.08</c:v>
                </c:pt>
                <c:pt idx="708">
                  <c:v>187.32</c:v>
                </c:pt>
                <c:pt idx="709">
                  <c:v>525.23099999999999</c:v>
                </c:pt>
                <c:pt idx="710">
                  <c:v>37.610999999999997</c:v>
                </c:pt>
                <c:pt idx="711">
                  <c:v>142.947</c:v>
                </c:pt>
                <c:pt idx="712">
                  <c:v>110.124</c:v>
                </c:pt>
                <c:pt idx="713">
                  <c:v>187.86600000000001</c:v>
                </c:pt>
                <c:pt idx="714">
                  <c:v>856.45349999999996</c:v>
                </c:pt>
                <c:pt idx="715">
                  <c:v>138.97800000000001</c:v>
                </c:pt>
                <c:pt idx="716">
                  <c:v>270.2595</c:v>
                </c:pt>
                <c:pt idx="717">
                  <c:v>98.028000000000006</c:v>
                </c:pt>
                <c:pt idx="718">
                  <c:v>239.4</c:v>
                </c:pt>
                <c:pt idx="719">
                  <c:v>175.0455</c:v>
                </c:pt>
                <c:pt idx="720">
                  <c:v>732.27</c:v>
                </c:pt>
                <c:pt idx="721">
                  <c:v>408.49200000000002</c:v>
                </c:pt>
                <c:pt idx="722">
                  <c:v>383.52300000000002</c:v>
                </c:pt>
                <c:pt idx="723">
                  <c:v>93.744</c:v>
                </c:pt>
                <c:pt idx="724">
                  <c:v>176.4</c:v>
                </c:pt>
                <c:pt idx="725">
                  <c:v>20.684999999999999</c:v>
                </c:pt>
                <c:pt idx="726">
                  <c:v>557.71799999999996</c:v>
                </c:pt>
                <c:pt idx="727">
                  <c:v>56.405999999999999</c:v>
                </c:pt>
                <c:pt idx="728">
                  <c:v>860.47500000000002</c:v>
                </c:pt>
                <c:pt idx="729">
                  <c:v>596.82000000000005</c:v>
                </c:pt>
                <c:pt idx="730">
                  <c:v>616.98</c:v>
                </c:pt>
                <c:pt idx="731">
                  <c:v>769.10400000000004</c:v>
                </c:pt>
                <c:pt idx="732">
                  <c:v>887.92200000000003</c:v>
                </c:pt>
                <c:pt idx="733">
                  <c:v>408.73349999999999</c:v>
                </c:pt>
                <c:pt idx="734">
                  <c:v>89.0715</c:v>
                </c:pt>
                <c:pt idx="735">
                  <c:v>79.149000000000001</c:v>
                </c:pt>
                <c:pt idx="736">
                  <c:v>266.02800000000002</c:v>
                </c:pt>
                <c:pt idx="737">
                  <c:v>40.341000000000001</c:v>
                </c:pt>
                <c:pt idx="738">
                  <c:v>684.91499999999996</c:v>
                </c:pt>
                <c:pt idx="739">
                  <c:v>55.282499999999999</c:v>
                </c:pt>
                <c:pt idx="740">
                  <c:v>116.1405</c:v>
                </c:pt>
                <c:pt idx="741">
                  <c:v>597.04049999999995</c:v>
                </c:pt>
                <c:pt idx="742">
                  <c:v>93.744</c:v>
                </c:pt>
                <c:pt idx="743">
                  <c:v>143.22</c:v>
                </c:pt>
                <c:pt idx="744">
                  <c:v>182.91</c:v>
                </c:pt>
                <c:pt idx="745">
                  <c:v>384.72</c:v>
                </c:pt>
                <c:pt idx="746">
                  <c:v>267.34050000000002</c:v>
                </c:pt>
                <c:pt idx="747">
                  <c:v>817.23599999999999</c:v>
                </c:pt>
                <c:pt idx="748">
                  <c:v>300.21600000000001</c:v>
                </c:pt>
                <c:pt idx="749">
                  <c:v>608.07600000000002</c:v>
                </c:pt>
                <c:pt idx="750">
                  <c:v>197.92500000000001</c:v>
                </c:pt>
                <c:pt idx="751">
                  <c:v>232.63800000000001</c:v>
                </c:pt>
                <c:pt idx="752">
                  <c:v>810.6</c:v>
                </c:pt>
                <c:pt idx="753">
                  <c:v>757.36500000000001</c:v>
                </c:pt>
                <c:pt idx="754">
                  <c:v>536.59199999999998</c:v>
                </c:pt>
                <c:pt idx="755">
                  <c:v>56.122500000000002</c:v>
                </c:pt>
                <c:pt idx="756">
                  <c:v>233.1</c:v>
                </c:pt>
                <c:pt idx="757">
                  <c:v>801.86400000000003</c:v>
                </c:pt>
                <c:pt idx="758">
                  <c:v>239.589</c:v>
                </c:pt>
                <c:pt idx="759">
                  <c:v>86.247</c:v>
                </c:pt>
                <c:pt idx="760">
                  <c:v>401.68799999999999</c:v>
                </c:pt>
                <c:pt idx="761">
                  <c:v>72.009</c:v>
                </c:pt>
                <c:pt idx="762">
                  <c:v>401.26799999999997</c:v>
                </c:pt>
                <c:pt idx="763">
                  <c:v>631.14449999999999</c:v>
                </c:pt>
                <c:pt idx="764">
                  <c:v>499.72649999999999</c:v>
                </c:pt>
                <c:pt idx="765">
                  <c:v>55.040999999999997</c:v>
                </c:pt>
                <c:pt idx="766">
                  <c:v>137.86500000000001</c:v>
                </c:pt>
                <c:pt idx="767">
                  <c:v>151.51499999999999</c:v>
                </c:pt>
                <c:pt idx="768">
                  <c:v>480.02850000000001</c:v>
                </c:pt>
                <c:pt idx="769">
                  <c:v>98.049000000000007</c:v>
                </c:pt>
                <c:pt idx="770">
                  <c:v>132.5625</c:v>
                </c:pt>
                <c:pt idx="771">
                  <c:v>830.37149999999997</c:v>
                </c:pt>
                <c:pt idx="772">
                  <c:v>183.12</c:v>
                </c:pt>
                <c:pt idx="773">
                  <c:v>397.99200000000002</c:v>
                </c:pt>
                <c:pt idx="774">
                  <c:v>32.151000000000003</c:v>
                </c:pt>
                <c:pt idx="775">
                  <c:v>369.68400000000003</c:v>
                </c:pt>
                <c:pt idx="776">
                  <c:v>53.34</c:v>
                </c:pt>
                <c:pt idx="777">
                  <c:v>548.16300000000001</c:v>
                </c:pt>
                <c:pt idx="778">
                  <c:v>603.87599999999998</c:v>
                </c:pt>
                <c:pt idx="779">
                  <c:v>57.697499999999998</c:v>
                </c:pt>
                <c:pt idx="780">
                  <c:v>190.48050000000001</c:v>
                </c:pt>
                <c:pt idx="781">
                  <c:v>48.730499999999999</c:v>
                </c:pt>
                <c:pt idx="782">
                  <c:v>287.91000000000003</c:v>
                </c:pt>
                <c:pt idx="783">
                  <c:v>1022.385</c:v>
                </c:pt>
                <c:pt idx="784">
                  <c:v>680.61</c:v>
                </c:pt>
                <c:pt idx="785">
                  <c:v>97.881</c:v>
                </c:pt>
                <c:pt idx="786">
                  <c:v>57.078000000000003</c:v>
                </c:pt>
                <c:pt idx="787">
                  <c:v>63.913499999999999</c:v>
                </c:pt>
                <c:pt idx="788">
                  <c:v>257.14499999999998</c:v>
                </c:pt>
                <c:pt idx="789">
                  <c:v>97.418999999999997</c:v>
                </c:pt>
                <c:pt idx="790">
                  <c:v>455.1225</c:v>
                </c:pt>
                <c:pt idx="791">
                  <c:v>144.96299999999999</c:v>
                </c:pt>
                <c:pt idx="792">
                  <c:v>253.68</c:v>
                </c:pt>
                <c:pt idx="793">
                  <c:v>495.31650000000002</c:v>
                </c:pt>
                <c:pt idx="794">
                  <c:v>462.67200000000003</c:v>
                </c:pt>
                <c:pt idx="795">
                  <c:v>714.32550000000003</c:v>
                </c:pt>
                <c:pt idx="796">
                  <c:v>325.37400000000002</c:v>
                </c:pt>
                <c:pt idx="797">
                  <c:v>195.678</c:v>
                </c:pt>
                <c:pt idx="798">
                  <c:v>210.96600000000001</c:v>
                </c:pt>
                <c:pt idx="799">
                  <c:v>18.637499999999999</c:v>
                </c:pt>
                <c:pt idx="800">
                  <c:v>652.89</c:v>
                </c:pt>
                <c:pt idx="801">
                  <c:v>90.3</c:v>
                </c:pt>
                <c:pt idx="802">
                  <c:v>422.73</c:v>
                </c:pt>
                <c:pt idx="803">
                  <c:v>341.09249999999997</c:v>
                </c:pt>
                <c:pt idx="804">
                  <c:v>99.907499999999999</c:v>
                </c:pt>
                <c:pt idx="805">
                  <c:v>408.40800000000002</c:v>
                </c:pt>
                <c:pt idx="806">
                  <c:v>446.964</c:v>
                </c:pt>
                <c:pt idx="807">
                  <c:v>333.98399999999998</c:v>
                </c:pt>
                <c:pt idx="808">
                  <c:v>284.59199999999998</c:v>
                </c:pt>
                <c:pt idx="809">
                  <c:v>403.87200000000001</c:v>
                </c:pt>
                <c:pt idx="810">
                  <c:v>222.13800000000001</c:v>
                </c:pt>
                <c:pt idx="811">
                  <c:v>100.128</c:v>
                </c:pt>
                <c:pt idx="812">
                  <c:v>10.6785</c:v>
                </c:pt>
                <c:pt idx="813">
                  <c:v>216.4365</c:v>
                </c:pt>
                <c:pt idx="814">
                  <c:v>441.58800000000002</c:v>
                </c:pt>
                <c:pt idx="815">
                  <c:v>92.441999999999993</c:v>
                </c:pt>
                <c:pt idx="816">
                  <c:v>681.43949999999995</c:v>
                </c:pt>
                <c:pt idx="817">
                  <c:v>130.03200000000001</c:v>
                </c:pt>
                <c:pt idx="818">
                  <c:v>681.97500000000002</c:v>
                </c:pt>
                <c:pt idx="819">
                  <c:v>779.31</c:v>
                </c:pt>
                <c:pt idx="820">
                  <c:v>88.703999999999994</c:v>
                </c:pt>
                <c:pt idx="821">
                  <c:v>262.79399999999998</c:v>
                </c:pt>
                <c:pt idx="822">
                  <c:v>99.54</c:v>
                </c:pt>
                <c:pt idx="823">
                  <c:v>95.864999999999995</c:v>
                </c:pt>
                <c:pt idx="824">
                  <c:v>299.3655</c:v>
                </c:pt>
                <c:pt idx="825">
                  <c:v>54.999000000000002</c:v>
                </c:pt>
                <c:pt idx="826">
                  <c:v>202.33500000000001</c:v>
                </c:pt>
                <c:pt idx="827">
                  <c:v>281.16899999999998</c:v>
                </c:pt>
                <c:pt idx="828">
                  <c:v>586.63499999999999</c:v>
                </c:pt>
                <c:pt idx="829">
                  <c:v>184.08600000000001</c:v>
                </c:pt>
                <c:pt idx="830">
                  <c:v>163.61099999999999</c:v>
                </c:pt>
                <c:pt idx="831">
                  <c:v>63.314999999999998</c:v>
                </c:pt>
                <c:pt idx="832">
                  <c:v>82.887</c:v>
                </c:pt>
                <c:pt idx="833">
                  <c:v>31.227</c:v>
                </c:pt>
                <c:pt idx="834">
                  <c:v>22.385999999999999</c:v>
                </c:pt>
                <c:pt idx="835">
                  <c:v>295.40699999999998</c:v>
                </c:pt>
                <c:pt idx="836">
                  <c:v>76.923000000000002</c:v>
                </c:pt>
                <c:pt idx="837">
                  <c:v>23.498999999999999</c:v>
                </c:pt>
                <c:pt idx="838">
                  <c:v>688.71600000000001</c:v>
                </c:pt>
                <c:pt idx="839">
                  <c:v>624.33000000000004</c:v>
                </c:pt>
                <c:pt idx="840">
                  <c:v>77.805000000000007</c:v>
                </c:pt>
                <c:pt idx="841">
                  <c:v>206.80799999999999</c:v>
                </c:pt>
                <c:pt idx="842">
                  <c:v>554.29499999999996</c:v>
                </c:pt>
                <c:pt idx="843">
                  <c:v>503.73750000000001</c:v>
                </c:pt>
                <c:pt idx="844">
                  <c:v>345.01949999999999</c:v>
                </c:pt>
                <c:pt idx="845">
                  <c:v>177.40799999999999</c:v>
                </c:pt>
                <c:pt idx="846">
                  <c:v>118.902</c:v>
                </c:pt>
                <c:pt idx="847">
                  <c:v>362.81700000000001</c:v>
                </c:pt>
                <c:pt idx="848">
                  <c:v>450.1035</c:v>
                </c:pt>
                <c:pt idx="849">
                  <c:v>90.583500000000001</c:v>
                </c:pt>
                <c:pt idx="850">
                  <c:v>26.795999999999999</c:v>
                </c:pt>
                <c:pt idx="851">
                  <c:v>106.596</c:v>
                </c:pt>
                <c:pt idx="852">
                  <c:v>375.36450000000002</c:v>
                </c:pt>
                <c:pt idx="853">
                  <c:v>250.70849999999999</c:v>
                </c:pt>
                <c:pt idx="854">
                  <c:v>106.50149999999999</c:v>
                </c:pt>
                <c:pt idx="855">
                  <c:v>760.452</c:v>
                </c:pt>
                <c:pt idx="856">
                  <c:v>131.922</c:v>
                </c:pt>
                <c:pt idx="857">
                  <c:v>76.576499999999996</c:v>
                </c:pt>
                <c:pt idx="858">
                  <c:v>271.27800000000002</c:v>
                </c:pt>
                <c:pt idx="859">
                  <c:v>182.42699999999999</c:v>
                </c:pt>
                <c:pt idx="860">
                  <c:v>59.325000000000003</c:v>
                </c:pt>
                <c:pt idx="861">
                  <c:v>225.01499999999999</c:v>
                </c:pt>
                <c:pt idx="862">
                  <c:v>561.07799999999997</c:v>
                </c:pt>
                <c:pt idx="863">
                  <c:v>97.817999999999998</c:v>
                </c:pt>
                <c:pt idx="864">
                  <c:v>548.18399999999997</c:v>
                </c:pt>
                <c:pt idx="865">
                  <c:v>54.967500000000001</c:v>
                </c:pt>
                <c:pt idx="866">
                  <c:v>41.737499999999997</c:v>
                </c:pt>
                <c:pt idx="867">
                  <c:v>756.16800000000001</c:v>
                </c:pt>
                <c:pt idx="868">
                  <c:v>101.64</c:v>
                </c:pt>
                <c:pt idx="869">
                  <c:v>348.70499999999998</c:v>
                </c:pt>
                <c:pt idx="870">
                  <c:v>85.512</c:v>
                </c:pt>
                <c:pt idx="871">
                  <c:v>335.89499999999998</c:v>
                </c:pt>
                <c:pt idx="872">
                  <c:v>216.846</c:v>
                </c:pt>
                <c:pt idx="873">
                  <c:v>175.01400000000001</c:v>
                </c:pt>
                <c:pt idx="874">
                  <c:v>335.01299999999998</c:v>
                </c:pt>
                <c:pt idx="875">
                  <c:v>92.295000000000002</c:v>
                </c:pt>
                <c:pt idx="876">
                  <c:v>102.396</c:v>
                </c:pt>
                <c:pt idx="877">
                  <c:v>807.66</c:v>
                </c:pt>
                <c:pt idx="878">
                  <c:v>439.21499999999997</c:v>
                </c:pt>
                <c:pt idx="879">
                  <c:v>486.44400000000002</c:v>
                </c:pt>
                <c:pt idx="880">
                  <c:v>485.57249999999999</c:v>
                </c:pt>
                <c:pt idx="881">
                  <c:v>148.995</c:v>
                </c:pt>
                <c:pt idx="882">
                  <c:v>317.83499999999998</c:v>
                </c:pt>
                <c:pt idx="883">
                  <c:v>832.94399999999996</c:v>
                </c:pt>
                <c:pt idx="884">
                  <c:v>446.43900000000002</c:v>
                </c:pt>
                <c:pt idx="885">
                  <c:v>297.80099999999999</c:v>
                </c:pt>
                <c:pt idx="886">
                  <c:v>629.16</c:v>
                </c:pt>
                <c:pt idx="887">
                  <c:v>331.12799999999999</c:v>
                </c:pt>
                <c:pt idx="888">
                  <c:v>423.738</c:v>
                </c:pt>
                <c:pt idx="889">
                  <c:v>193.07400000000001</c:v>
                </c:pt>
                <c:pt idx="890">
                  <c:v>145.58250000000001</c:v>
                </c:pt>
                <c:pt idx="891">
                  <c:v>84.745500000000007</c:v>
                </c:pt>
                <c:pt idx="892">
                  <c:v>122.47199999999999</c:v>
                </c:pt>
                <c:pt idx="893">
                  <c:v>329.19600000000003</c:v>
                </c:pt>
                <c:pt idx="894">
                  <c:v>888.40499999999997</c:v>
                </c:pt>
                <c:pt idx="895">
                  <c:v>435.12</c:v>
                </c:pt>
                <c:pt idx="896">
                  <c:v>167.03399999999999</c:v>
                </c:pt>
                <c:pt idx="897">
                  <c:v>514.60500000000002</c:v>
                </c:pt>
                <c:pt idx="898">
                  <c:v>91.822500000000005</c:v>
                </c:pt>
                <c:pt idx="899">
                  <c:v>235.74600000000001</c:v>
                </c:pt>
                <c:pt idx="900">
                  <c:v>782.20799999999997</c:v>
                </c:pt>
                <c:pt idx="901">
                  <c:v>431.25599999999997</c:v>
                </c:pt>
                <c:pt idx="902">
                  <c:v>313.74</c:v>
                </c:pt>
                <c:pt idx="903">
                  <c:v>223.58699999999999</c:v>
                </c:pt>
                <c:pt idx="904">
                  <c:v>44.9925</c:v>
                </c:pt>
                <c:pt idx="905">
                  <c:v>397.61399999999998</c:v>
                </c:pt>
                <c:pt idx="906">
                  <c:v>217.25550000000001</c:v>
                </c:pt>
                <c:pt idx="907">
                  <c:v>82.718999999999994</c:v>
                </c:pt>
                <c:pt idx="908">
                  <c:v>338.21550000000002</c:v>
                </c:pt>
                <c:pt idx="909">
                  <c:v>26.733000000000001</c:v>
                </c:pt>
                <c:pt idx="910">
                  <c:v>611.07899999999995</c:v>
                </c:pt>
                <c:pt idx="911">
                  <c:v>221.886</c:v>
                </c:pt>
                <c:pt idx="912">
                  <c:v>57.875999999999998</c:v>
                </c:pt>
                <c:pt idx="913">
                  <c:v>92.725499999999997</c:v>
                </c:pt>
                <c:pt idx="914">
                  <c:v>374.40899999999999</c:v>
                </c:pt>
                <c:pt idx="915">
                  <c:v>833.96249999999998</c:v>
                </c:pt>
                <c:pt idx="916">
                  <c:v>53.151000000000003</c:v>
                </c:pt>
                <c:pt idx="917">
                  <c:v>629.49599999999998</c:v>
                </c:pt>
                <c:pt idx="918">
                  <c:v>175.035</c:v>
                </c:pt>
                <c:pt idx="919">
                  <c:v>781.62</c:v>
                </c:pt>
                <c:pt idx="920">
                  <c:v>470.988</c:v>
                </c:pt>
                <c:pt idx="921">
                  <c:v>397.84500000000003</c:v>
                </c:pt>
                <c:pt idx="922">
                  <c:v>270.01799999999997</c:v>
                </c:pt>
                <c:pt idx="923">
                  <c:v>469.77</c:v>
                </c:pt>
                <c:pt idx="924">
                  <c:v>290.08350000000002</c:v>
                </c:pt>
                <c:pt idx="925">
                  <c:v>360.92700000000002</c:v>
                </c:pt>
                <c:pt idx="926">
                  <c:v>279.38400000000001</c:v>
                </c:pt>
                <c:pt idx="927">
                  <c:v>943.29899999999998</c:v>
                </c:pt>
                <c:pt idx="928">
                  <c:v>479.64</c:v>
                </c:pt>
                <c:pt idx="929">
                  <c:v>266.64749999999998</c:v>
                </c:pt>
                <c:pt idx="930">
                  <c:v>74.087999999999994</c:v>
                </c:pt>
                <c:pt idx="931">
                  <c:v>690.01800000000003</c:v>
                </c:pt>
                <c:pt idx="932">
                  <c:v>176.92500000000001</c:v>
                </c:pt>
                <c:pt idx="933">
                  <c:v>56.469000000000001</c:v>
                </c:pt>
                <c:pt idx="934">
                  <c:v>188.0025</c:v>
                </c:pt>
                <c:pt idx="935">
                  <c:v>222.012</c:v>
                </c:pt>
                <c:pt idx="936">
                  <c:v>125.7165</c:v>
                </c:pt>
                <c:pt idx="937">
                  <c:v>68.984999999999999</c:v>
                </c:pt>
                <c:pt idx="938">
                  <c:v>263.97000000000003</c:v>
                </c:pt>
                <c:pt idx="939">
                  <c:v>88.367999999999995</c:v>
                </c:pt>
                <c:pt idx="940">
                  <c:v>415.233</c:v>
                </c:pt>
                <c:pt idx="941">
                  <c:v>312.8895</c:v>
                </c:pt>
                <c:pt idx="942">
                  <c:v>477.13049999999998</c:v>
                </c:pt>
                <c:pt idx="943">
                  <c:v>289.92599999999999</c:v>
                </c:pt>
                <c:pt idx="944">
                  <c:v>165.9</c:v>
                </c:pt>
                <c:pt idx="945">
                  <c:v>932.33699999999999</c:v>
                </c:pt>
                <c:pt idx="946">
                  <c:v>96.578999999999994</c:v>
                </c:pt>
                <c:pt idx="947">
                  <c:v>43.869</c:v>
                </c:pt>
                <c:pt idx="948">
                  <c:v>304.983</c:v>
                </c:pt>
                <c:pt idx="949">
                  <c:v>69.992999999999995</c:v>
                </c:pt>
                <c:pt idx="950">
                  <c:v>80.367000000000004</c:v>
                </c:pt>
                <c:pt idx="951">
                  <c:v>314.685</c:v>
                </c:pt>
                <c:pt idx="952">
                  <c:v>255.1815</c:v>
                </c:pt>
                <c:pt idx="953">
                  <c:v>49.77</c:v>
                </c:pt>
                <c:pt idx="954">
                  <c:v>181.07249999999999</c:v>
                </c:pt>
                <c:pt idx="955">
                  <c:v>888.61500000000001</c:v>
                </c:pt>
                <c:pt idx="956">
                  <c:v>271.2885</c:v>
                </c:pt>
                <c:pt idx="957">
                  <c:v>640.03800000000001</c:v>
                </c:pt>
                <c:pt idx="958">
                  <c:v>252.25200000000001</c:v>
                </c:pt>
                <c:pt idx="959">
                  <c:v>180.87299999999999</c:v>
                </c:pt>
                <c:pt idx="960">
                  <c:v>104.83199999999999</c:v>
                </c:pt>
                <c:pt idx="961">
                  <c:v>313.572</c:v>
                </c:pt>
                <c:pt idx="962">
                  <c:v>167.58</c:v>
                </c:pt>
                <c:pt idx="963">
                  <c:v>26.7225</c:v>
                </c:pt>
                <c:pt idx="964">
                  <c:v>71.158500000000004</c:v>
                </c:pt>
                <c:pt idx="965">
                  <c:v>250.27799999999999</c:v>
                </c:pt>
                <c:pt idx="966">
                  <c:v>244.23</c:v>
                </c:pt>
                <c:pt idx="967">
                  <c:v>921.18600000000004</c:v>
                </c:pt>
                <c:pt idx="968">
                  <c:v>734.70600000000002</c:v>
                </c:pt>
                <c:pt idx="969">
                  <c:v>708.31949999999995</c:v>
                </c:pt>
                <c:pt idx="970">
                  <c:v>334.47750000000002</c:v>
                </c:pt>
                <c:pt idx="971">
                  <c:v>30.995999999999999</c:v>
                </c:pt>
                <c:pt idx="972">
                  <c:v>520.79999999999995</c:v>
                </c:pt>
                <c:pt idx="973">
                  <c:v>864.57</c:v>
                </c:pt>
                <c:pt idx="974">
                  <c:v>633.10799999999995</c:v>
                </c:pt>
                <c:pt idx="975">
                  <c:v>296.94</c:v>
                </c:pt>
                <c:pt idx="976">
                  <c:v>804.3</c:v>
                </c:pt>
                <c:pt idx="977">
                  <c:v>121.863</c:v>
                </c:pt>
                <c:pt idx="978">
                  <c:v>183.64500000000001</c:v>
                </c:pt>
                <c:pt idx="979">
                  <c:v>63.997500000000002</c:v>
                </c:pt>
                <c:pt idx="980">
                  <c:v>42.3675</c:v>
                </c:pt>
                <c:pt idx="981">
                  <c:v>1022.49</c:v>
                </c:pt>
                <c:pt idx="982">
                  <c:v>33.432000000000002</c:v>
                </c:pt>
                <c:pt idx="983">
                  <c:v>69.111000000000004</c:v>
                </c:pt>
                <c:pt idx="984">
                  <c:v>649.29899999999998</c:v>
                </c:pt>
              </c:numCache>
            </c:numRef>
          </c:xVal>
          <c:yVal>
            <c:numRef>
              <c:f>'Master Data'!$S$2:$S$986</c:f>
              <c:numCache>
                <c:formatCode>General</c:formatCode>
                <c:ptCount val="985"/>
                <c:pt idx="0">
                  <c:v>75</c:v>
                </c:pt>
                <c:pt idx="1">
                  <c:v>50</c:v>
                </c:pt>
                <c:pt idx="2">
                  <c:v>46</c:v>
                </c:pt>
                <c:pt idx="3">
                  <c:v>37</c:v>
                </c:pt>
                <c:pt idx="4">
                  <c:v>60</c:v>
                </c:pt>
                <c:pt idx="5">
                  <c:v>60</c:v>
                </c:pt>
                <c:pt idx="6">
                  <c:v>43</c:v>
                </c:pt>
                <c:pt idx="7">
                  <c:v>30</c:v>
                </c:pt>
                <c:pt idx="8">
                  <c:v>40</c:v>
                </c:pt>
                <c:pt idx="9">
                  <c:v>26</c:v>
                </c:pt>
                <c:pt idx="10">
                  <c:v>33</c:v>
                </c:pt>
                <c:pt idx="11">
                  <c:v>51</c:v>
                </c:pt>
                <c:pt idx="12">
                  <c:v>69</c:v>
                </c:pt>
                <c:pt idx="13">
                  <c:v>62</c:v>
                </c:pt>
                <c:pt idx="14">
                  <c:v>67</c:v>
                </c:pt>
                <c:pt idx="15">
                  <c:v>67</c:v>
                </c:pt>
                <c:pt idx="16">
                  <c:v>50</c:v>
                </c:pt>
                <c:pt idx="17">
                  <c:v>66</c:v>
                </c:pt>
                <c:pt idx="18">
                  <c:v>79</c:v>
                </c:pt>
                <c:pt idx="19">
                  <c:v>47</c:v>
                </c:pt>
                <c:pt idx="20">
                  <c:v>34</c:v>
                </c:pt>
                <c:pt idx="21">
                  <c:v>28</c:v>
                </c:pt>
                <c:pt idx="22">
                  <c:v>60</c:v>
                </c:pt>
                <c:pt idx="23">
                  <c:v>35</c:v>
                </c:pt>
                <c:pt idx="24">
                  <c:v>37</c:v>
                </c:pt>
                <c:pt idx="25">
                  <c:v>72</c:v>
                </c:pt>
                <c:pt idx="26">
                  <c:v>45</c:v>
                </c:pt>
                <c:pt idx="27">
                  <c:v>34</c:v>
                </c:pt>
                <c:pt idx="28">
                  <c:v>73</c:v>
                </c:pt>
                <c:pt idx="29">
                  <c:v>49</c:v>
                </c:pt>
                <c:pt idx="30">
                  <c:v>64</c:v>
                </c:pt>
                <c:pt idx="31">
                  <c:v>30</c:v>
                </c:pt>
                <c:pt idx="32">
                  <c:v>39</c:v>
                </c:pt>
                <c:pt idx="33">
                  <c:v>66</c:v>
                </c:pt>
                <c:pt idx="34">
                  <c:v>72</c:v>
                </c:pt>
                <c:pt idx="35">
                  <c:v>50</c:v>
                </c:pt>
                <c:pt idx="36">
                  <c:v>37</c:v>
                </c:pt>
                <c:pt idx="37">
                  <c:v>29</c:v>
                </c:pt>
                <c:pt idx="38">
                  <c:v>29</c:v>
                </c:pt>
                <c:pt idx="39">
                  <c:v>64</c:v>
                </c:pt>
                <c:pt idx="40">
                  <c:v>41</c:v>
                </c:pt>
                <c:pt idx="41">
                  <c:v>29</c:v>
                </c:pt>
                <c:pt idx="42">
                  <c:v>32</c:v>
                </c:pt>
                <c:pt idx="43">
                  <c:v>64</c:v>
                </c:pt>
                <c:pt idx="44">
                  <c:v>36</c:v>
                </c:pt>
                <c:pt idx="45">
                  <c:v>29</c:v>
                </c:pt>
                <c:pt idx="46">
                  <c:v>47</c:v>
                </c:pt>
                <c:pt idx="47">
                  <c:v>37</c:v>
                </c:pt>
                <c:pt idx="48">
                  <c:v>54</c:v>
                </c:pt>
                <c:pt idx="49">
                  <c:v>61</c:v>
                </c:pt>
                <c:pt idx="50">
                  <c:v>60</c:v>
                </c:pt>
                <c:pt idx="51">
                  <c:v>31</c:v>
                </c:pt>
                <c:pt idx="52">
                  <c:v>59</c:v>
                </c:pt>
                <c:pt idx="53">
                  <c:v>39</c:v>
                </c:pt>
                <c:pt idx="54">
                  <c:v>41</c:v>
                </c:pt>
                <c:pt idx="55">
                  <c:v>42</c:v>
                </c:pt>
                <c:pt idx="56">
                  <c:v>61</c:v>
                </c:pt>
                <c:pt idx="57">
                  <c:v>61</c:v>
                </c:pt>
                <c:pt idx="58">
                  <c:v>32</c:v>
                </c:pt>
                <c:pt idx="59">
                  <c:v>60</c:v>
                </c:pt>
                <c:pt idx="60">
                  <c:v>61</c:v>
                </c:pt>
                <c:pt idx="61">
                  <c:v>37</c:v>
                </c:pt>
                <c:pt idx="62">
                  <c:v>39</c:v>
                </c:pt>
                <c:pt idx="63">
                  <c:v>28</c:v>
                </c:pt>
                <c:pt idx="64">
                  <c:v>49</c:v>
                </c:pt>
                <c:pt idx="65">
                  <c:v>48</c:v>
                </c:pt>
                <c:pt idx="66">
                  <c:v>48</c:v>
                </c:pt>
                <c:pt idx="67">
                  <c:v>45</c:v>
                </c:pt>
                <c:pt idx="68">
                  <c:v>66</c:v>
                </c:pt>
                <c:pt idx="69">
                  <c:v>69</c:v>
                </c:pt>
                <c:pt idx="70">
                  <c:v>37</c:v>
                </c:pt>
                <c:pt idx="71">
                  <c:v>59</c:v>
                </c:pt>
                <c:pt idx="72">
                  <c:v>64</c:v>
                </c:pt>
                <c:pt idx="73">
                  <c:v>54</c:v>
                </c:pt>
                <c:pt idx="74">
                  <c:v>58</c:v>
                </c:pt>
                <c:pt idx="75">
                  <c:v>29</c:v>
                </c:pt>
                <c:pt idx="76">
                  <c:v>47</c:v>
                </c:pt>
                <c:pt idx="77">
                  <c:v>42</c:v>
                </c:pt>
                <c:pt idx="78">
                  <c:v>31</c:v>
                </c:pt>
                <c:pt idx="79">
                  <c:v>58</c:v>
                </c:pt>
                <c:pt idx="80">
                  <c:v>58</c:v>
                </c:pt>
                <c:pt idx="81">
                  <c:v>41</c:v>
                </c:pt>
                <c:pt idx="82">
                  <c:v>66</c:v>
                </c:pt>
                <c:pt idx="83">
                  <c:v>56</c:v>
                </c:pt>
                <c:pt idx="84">
                  <c:v>44</c:v>
                </c:pt>
                <c:pt idx="85">
                  <c:v>62</c:v>
                </c:pt>
                <c:pt idx="86">
                  <c:v>68</c:v>
                </c:pt>
                <c:pt idx="87">
                  <c:v>43</c:v>
                </c:pt>
                <c:pt idx="88">
                  <c:v>67</c:v>
                </c:pt>
                <c:pt idx="89">
                  <c:v>48</c:v>
                </c:pt>
                <c:pt idx="90">
                  <c:v>48</c:v>
                </c:pt>
                <c:pt idx="91">
                  <c:v>59</c:v>
                </c:pt>
                <c:pt idx="92">
                  <c:v>50</c:v>
                </c:pt>
                <c:pt idx="93">
                  <c:v>55</c:v>
                </c:pt>
                <c:pt idx="94">
                  <c:v>55</c:v>
                </c:pt>
                <c:pt idx="95">
                  <c:v>68</c:v>
                </c:pt>
                <c:pt idx="96">
                  <c:v>62</c:v>
                </c:pt>
                <c:pt idx="97">
                  <c:v>32</c:v>
                </c:pt>
                <c:pt idx="98">
                  <c:v>32</c:v>
                </c:pt>
                <c:pt idx="99">
                  <c:v>45</c:v>
                </c:pt>
                <c:pt idx="100">
                  <c:v>38</c:v>
                </c:pt>
                <c:pt idx="101">
                  <c:v>38</c:v>
                </c:pt>
                <c:pt idx="102">
                  <c:v>64</c:v>
                </c:pt>
                <c:pt idx="103">
                  <c:v>47</c:v>
                </c:pt>
                <c:pt idx="104">
                  <c:v>46</c:v>
                </c:pt>
                <c:pt idx="105">
                  <c:v>68</c:v>
                </c:pt>
                <c:pt idx="106">
                  <c:v>68</c:v>
                </c:pt>
                <c:pt idx="107">
                  <c:v>68</c:v>
                </c:pt>
                <c:pt idx="108">
                  <c:v>72</c:v>
                </c:pt>
                <c:pt idx="109">
                  <c:v>45</c:v>
                </c:pt>
                <c:pt idx="110">
                  <c:v>45</c:v>
                </c:pt>
                <c:pt idx="111">
                  <c:v>72</c:v>
                </c:pt>
                <c:pt idx="112">
                  <c:v>58</c:v>
                </c:pt>
                <c:pt idx="113">
                  <c:v>52</c:v>
                </c:pt>
                <c:pt idx="114">
                  <c:v>28</c:v>
                </c:pt>
                <c:pt idx="115">
                  <c:v>34</c:v>
                </c:pt>
                <c:pt idx="116">
                  <c:v>48</c:v>
                </c:pt>
                <c:pt idx="117">
                  <c:v>50</c:v>
                </c:pt>
                <c:pt idx="118">
                  <c:v>25</c:v>
                </c:pt>
                <c:pt idx="119">
                  <c:v>60</c:v>
                </c:pt>
                <c:pt idx="120">
                  <c:v>48</c:v>
                </c:pt>
                <c:pt idx="121">
                  <c:v>46</c:v>
                </c:pt>
                <c:pt idx="122">
                  <c:v>34</c:v>
                </c:pt>
                <c:pt idx="123">
                  <c:v>55</c:v>
                </c:pt>
                <c:pt idx="124">
                  <c:v>74</c:v>
                </c:pt>
                <c:pt idx="125">
                  <c:v>74</c:v>
                </c:pt>
                <c:pt idx="126">
                  <c:v>36</c:v>
                </c:pt>
                <c:pt idx="127">
                  <c:v>76</c:v>
                </c:pt>
                <c:pt idx="128">
                  <c:v>74</c:v>
                </c:pt>
                <c:pt idx="129">
                  <c:v>68</c:v>
                </c:pt>
                <c:pt idx="130">
                  <c:v>46</c:v>
                </c:pt>
                <c:pt idx="131">
                  <c:v>43</c:v>
                </c:pt>
                <c:pt idx="132">
                  <c:v>61</c:v>
                </c:pt>
                <c:pt idx="133">
                  <c:v>58</c:v>
                </c:pt>
                <c:pt idx="134">
                  <c:v>60</c:v>
                </c:pt>
                <c:pt idx="135">
                  <c:v>40</c:v>
                </c:pt>
                <c:pt idx="136">
                  <c:v>70</c:v>
                </c:pt>
                <c:pt idx="137">
                  <c:v>54</c:v>
                </c:pt>
                <c:pt idx="138">
                  <c:v>65</c:v>
                </c:pt>
                <c:pt idx="139">
                  <c:v>63</c:v>
                </c:pt>
                <c:pt idx="140">
                  <c:v>63</c:v>
                </c:pt>
                <c:pt idx="141">
                  <c:v>34</c:v>
                </c:pt>
                <c:pt idx="142">
                  <c:v>59</c:v>
                </c:pt>
                <c:pt idx="143">
                  <c:v>43</c:v>
                </c:pt>
                <c:pt idx="144">
                  <c:v>56</c:v>
                </c:pt>
                <c:pt idx="145">
                  <c:v>42</c:v>
                </c:pt>
                <c:pt idx="146">
                  <c:v>58</c:v>
                </c:pt>
                <c:pt idx="147">
                  <c:v>50</c:v>
                </c:pt>
                <c:pt idx="148">
                  <c:v>72</c:v>
                </c:pt>
                <c:pt idx="149">
                  <c:v>72</c:v>
                </c:pt>
                <c:pt idx="150">
                  <c:v>37</c:v>
                </c:pt>
                <c:pt idx="151">
                  <c:v>63</c:v>
                </c:pt>
                <c:pt idx="152">
                  <c:v>59</c:v>
                </c:pt>
                <c:pt idx="153">
                  <c:v>58</c:v>
                </c:pt>
                <c:pt idx="154">
                  <c:v>44</c:v>
                </c:pt>
                <c:pt idx="155">
                  <c:v>60</c:v>
                </c:pt>
                <c:pt idx="156">
                  <c:v>68</c:v>
                </c:pt>
                <c:pt idx="157">
                  <c:v>40</c:v>
                </c:pt>
                <c:pt idx="158">
                  <c:v>40</c:v>
                </c:pt>
                <c:pt idx="159">
                  <c:v>71</c:v>
                </c:pt>
                <c:pt idx="160">
                  <c:v>37</c:v>
                </c:pt>
                <c:pt idx="161">
                  <c:v>51</c:v>
                </c:pt>
                <c:pt idx="162">
                  <c:v>73</c:v>
                </c:pt>
                <c:pt idx="163">
                  <c:v>53</c:v>
                </c:pt>
                <c:pt idx="164">
                  <c:v>33</c:v>
                </c:pt>
                <c:pt idx="165">
                  <c:v>33</c:v>
                </c:pt>
                <c:pt idx="166">
                  <c:v>62</c:v>
                </c:pt>
                <c:pt idx="167">
                  <c:v>57</c:v>
                </c:pt>
                <c:pt idx="168">
                  <c:v>56</c:v>
                </c:pt>
                <c:pt idx="169">
                  <c:v>31</c:v>
                </c:pt>
                <c:pt idx="170">
                  <c:v>31</c:v>
                </c:pt>
                <c:pt idx="171">
                  <c:v>50</c:v>
                </c:pt>
                <c:pt idx="172">
                  <c:v>45</c:v>
                </c:pt>
                <c:pt idx="173">
                  <c:v>55</c:v>
                </c:pt>
                <c:pt idx="174">
                  <c:v>55</c:v>
                </c:pt>
                <c:pt idx="175">
                  <c:v>73</c:v>
                </c:pt>
                <c:pt idx="176">
                  <c:v>62</c:v>
                </c:pt>
                <c:pt idx="177">
                  <c:v>61</c:v>
                </c:pt>
                <c:pt idx="178">
                  <c:v>51</c:v>
                </c:pt>
                <c:pt idx="179">
                  <c:v>59</c:v>
                </c:pt>
                <c:pt idx="180">
                  <c:v>34</c:v>
                </c:pt>
                <c:pt idx="181">
                  <c:v>69</c:v>
                </c:pt>
                <c:pt idx="182">
                  <c:v>67</c:v>
                </c:pt>
                <c:pt idx="183">
                  <c:v>70</c:v>
                </c:pt>
                <c:pt idx="184">
                  <c:v>62</c:v>
                </c:pt>
                <c:pt idx="185">
                  <c:v>57</c:v>
                </c:pt>
                <c:pt idx="186">
                  <c:v>26</c:v>
                </c:pt>
                <c:pt idx="187">
                  <c:v>25</c:v>
                </c:pt>
                <c:pt idx="188">
                  <c:v>76</c:v>
                </c:pt>
                <c:pt idx="189">
                  <c:v>49</c:v>
                </c:pt>
                <c:pt idx="190">
                  <c:v>49</c:v>
                </c:pt>
                <c:pt idx="191">
                  <c:v>45</c:v>
                </c:pt>
                <c:pt idx="192">
                  <c:v>54</c:v>
                </c:pt>
                <c:pt idx="193">
                  <c:v>65</c:v>
                </c:pt>
                <c:pt idx="194">
                  <c:v>71</c:v>
                </c:pt>
                <c:pt idx="195">
                  <c:v>50</c:v>
                </c:pt>
                <c:pt idx="196">
                  <c:v>65</c:v>
                </c:pt>
                <c:pt idx="197">
                  <c:v>76</c:v>
                </c:pt>
                <c:pt idx="198">
                  <c:v>45</c:v>
                </c:pt>
                <c:pt idx="199">
                  <c:v>34</c:v>
                </c:pt>
                <c:pt idx="200">
                  <c:v>48</c:v>
                </c:pt>
                <c:pt idx="201">
                  <c:v>48</c:v>
                </c:pt>
                <c:pt idx="202">
                  <c:v>26</c:v>
                </c:pt>
                <c:pt idx="203">
                  <c:v>57</c:v>
                </c:pt>
                <c:pt idx="204">
                  <c:v>57</c:v>
                </c:pt>
                <c:pt idx="205">
                  <c:v>66</c:v>
                </c:pt>
                <c:pt idx="206">
                  <c:v>40</c:v>
                </c:pt>
                <c:pt idx="207">
                  <c:v>54</c:v>
                </c:pt>
                <c:pt idx="208">
                  <c:v>44</c:v>
                </c:pt>
                <c:pt idx="209">
                  <c:v>48</c:v>
                </c:pt>
                <c:pt idx="210">
                  <c:v>38</c:v>
                </c:pt>
                <c:pt idx="211">
                  <c:v>66</c:v>
                </c:pt>
                <c:pt idx="212">
                  <c:v>61</c:v>
                </c:pt>
                <c:pt idx="213">
                  <c:v>62</c:v>
                </c:pt>
                <c:pt idx="214">
                  <c:v>65</c:v>
                </c:pt>
                <c:pt idx="215">
                  <c:v>62</c:v>
                </c:pt>
                <c:pt idx="216">
                  <c:v>51</c:v>
                </c:pt>
                <c:pt idx="217">
                  <c:v>44</c:v>
                </c:pt>
                <c:pt idx="218">
                  <c:v>46</c:v>
                </c:pt>
                <c:pt idx="219">
                  <c:v>36</c:v>
                </c:pt>
                <c:pt idx="220">
                  <c:v>47</c:v>
                </c:pt>
                <c:pt idx="221">
                  <c:v>47</c:v>
                </c:pt>
                <c:pt idx="222">
                  <c:v>60</c:v>
                </c:pt>
                <c:pt idx="223">
                  <c:v>34</c:v>
                </c:pt>
                <c:pt idx="224">
                  <c:v>64</c:v>
                </c:pt>
                <c:pt idx="225">
                  <c:v>50</c:v>
                </c:pt>
                <c:pt idx="226">
                  <c:v>59</c:v>
                </c:pt>
                <c:pt idx="227">
                  <c:v>27</c:v>
                </c:pt>
                <c:pt idx="228">
                  <c:v>45</c:v>
                </c:pt>
                <c:pt idx="229">
                  <c:v>45</c:v>
                </c:pt>
                <c:pt idx="230">
                  <c:v>53</c:v>
                </c:pt>
                <c:pt idx="231">
                  <c:v>53</c:v>
                </c:pt>
                <c:pt idx="232">
                  <c:v>56</c:v>
                </c:pt>
                <c:pt idx="233">
                  <c:v>62</c:v>
                </c:pt>
                <c:pt idx="234">
                  <c:v>69</c:v>
                </c:pt>
                <c:pt idx="235">
                  <c:v>49</c:v>
                </c:pt>
                <c:pt idx="236">
                  <c:v>47</c:v>
                </c:pt>
                <c:pt idx="237">
                  <c:v>56</c:v>
                </c:pt>
                <c:pt idx="238">
                  <c:v>40</c:v>
                </c:pt>
                <c:pt idx="239">
                  <c:v>43</c:v>
                </c:pt>
                <c:pt idx="240">
                  <c:v>37</c:v>
                </c:pt>
                <c:pt idx="241">
                  <c:v>49</c:v>
                </c:pt>
                <c:pt idx="242">
                  <c:v>63</c:v>
                </c:pt>
                <c:pt idx="243">
                  <c:v>50</c:v>
                </c:pt>
                <c:pt idx="244">
                  <c:v>74</c:v>
                </c:pt>
                <c:pt idx="245">
                  <c:v>63</c:v>
                </c:pt>
                <c:pt idx="246">
                  <c:v>69</c:v>
                </c:pt>
                <c:pt idx="247">
                  <c:v>69</c:v>
                </c:pt>
                <c:pt idx="248">
                  <c:v>60</c:v>
                </c:pt>
                <c:pt idx="249">
                  <c:v>72</c:v>
                </c:pt>
                <c:pt idx="250">
                  <c:v>54</c:v>
                </c:pt>
                <c:pt idx="251">
                  <c:v>44</c:v>
                </c:pt>
                <c:pt idx="252">
                  <c:v>34</c:v>
                </c:pt>
                <c:pt idx="253">
                  <c:v>61</c:v>
                </c:pt>
                <c:pt idx="254">
                  <c:v>62</c:v>
                </c:pt>
                <c:pt idx="255">
                  <c:v>32</c:v>
                </c:pt>
                <c:pt idx="256">
                  <c:v>46</c:v>
                </c:pt>
                <c:pt idx="257">
                  <c:v>73</c:v>
                </c:pt>
                <c:pt idx="258">
                  <c:v>48</c:v>
                </c:pt>
                <c:pt idx="259">
                  <c:v>49</c:v>
                </c:pt>
                <c:pt idx="260">
                  <c:v>64</c:v>
                </c:pt>
                <c:pt idx="261">
                  <c:v>48</c:v>
                </c:pt>
                <c:pt idx="262">
                  <c:v>66</c:v>
                </c:pt>
                <c:pt idx="263">
                  <c:v>39</c:v>
                </c:pt>
                <c:pt idx="264">
                  <c:v>53</c:v>
                </c:pt>
                <c:pt idx="265">
                  <c:v>62</c:v>
                </c:pt>
                <c:pt idx="266">
                  <c:v>31</c:v>
                </c:pt>
                <c:pt idx="267">
                  <c:v>53</c:v>
                </c:pt>
                <c:pt idx="268">
                  <c:v>53</c:v>
                </c:pt>
                <c:pt idx="269">
                  <c:v>73</c:v>
                </c:pt>
                <c:pt idx="270">
                  <c:v>50</c:v>
                </c:pt>
                <c:pt idx="271">
                  <c:v>68</c:v>
                </c:pt>
                <c:pt idx="272">
                  <c:v>77</c:v>
                </c:pt>
                <c:pt idx="273">
                  <c:v>42</c:v>
                </c:pt>
                <c:pt idx="274">
                  <c:v>41</c:v>
                </c:pt>
                <c:pt idx="275">
                  <c:v>61</c:v>
                </c:pt>
                <c:pt idx="276">
                  <c:v>73</c:v>
                </c:pt>
                <c:pt idx="277">
                  <c:v>57</c:v>
                </c:pt>
                <c:pt idx="278">
                  <c:v>52</c:v>
                </c:pt>
                <c:pt idx="279">
                  <c:v>64</c:v>
                </c:pt>
                <c:pt idx="280">
                  <c:v>40</c:v>
                </c:pt>
                <c:pt idx="281">
                  <c:v>55</c:v>
                </c:pt>
                <c:pt idx="282">
                  <c:v>41</c:v>
                </c:pt>
                <c:pt idx="283">
                  <c:v>41</c:v>
                </c:pt>
                <c:pt idx="284">
                  <c:v>63</c:v>
                </c:pt>
                <c:pt idx="285">
                  <c:v>57</c:v>
                </c:pt>
                <c:pt idx="286">
                  <c:v>72</c:v>
                </c:pt>
                <c:pt idx="287">
                  <c:v>48</c:v>
                </c:pt>
                <c:pt idx="288">
                  <c:v>60</c:v>
                </c:pt>
                <c:pt idx="289">
                  <c:v>68</c:v>
                </c:pt>
                <c:pt idx="290">
                  <c:v>65</c:v>
                </c:pt>
                <c:pt idx="291">
                  <c:v>71</c:v>
                </c:pt>
                <c:pt idx="292">
                  <c:v>53</c:v>
                </c:pt>
                <c:pt idx="293">
                  <c:v>70</c:v>
                </c:pt>
                <c:pt idx="294">
                  <c:v>55</c:v>
                </c:pt>
                <c:pt idx="295">
                  <c:v>66</c:v>
                </c:pt>
                <c:pt idx="296">
                  <c:v>51</c:v>
                </c:pt>
                <c:pt idx="297">
                  <c:v>37</c:v>
                </c:pt>
                <c:pt idx="298">
                  <c:v>58</c:v>
                </c:pt>
                <c:pt idx="299">
                  <c:v>45</c:v>
                </c:pt>
                <c:pt idx="300">
                  <c:v>64</c:v>
                </c:pt>
                <c:pt idx="301">
                  <c:v>45</c:v>
                </c:pt>
                <c:pt idx="302">
                  <c:v>50</c:v>
                </c:pt>
                <c:pt idx="303">
                  <c:v>49</c:v>
                </c:pt>
                <c:pt idx="304">
                  <c:v>40</c:v>
                </c:pt>
                <c:pt idx="305">
                  <c:v>61</c:v>
                </c:pt>
                <c:pt idx="306">
                  <c:v>48</c:v>
                </c:pt>
                <c:pt idx="307">
                  <c:v>72</c:v>
                </c:pt>
                <c:pt idx="308">
                  <c:v>58</c:v>
                </c:pt>
                <c:pt idx="309">
                  <c:v>58</c:v>
                </c:pt>
                <c:pt idx="310">
                  <c:v>45</c:v>
                </c:pt>
                <c:pt idx="311">
                  <c:v>60</c:v>
                </c:pt>
                <c:pt idx="312">
                  <c:v>65</c:v>
                </c:pt>
                <c:pt idx="313">
                  <c:v>52</c:v>
                </c:pt>
                <c:pt idx="314">
                  <c:v>69</c:v>
                </c:pt>
                <c:pt idx="315">
                  <c:v>77</c:v>
                </c:pt>
                <c:pt idx="316">
                  <c:v>44</c:v>
                </c:pt>
                <c:pt idx="317">
                  <c:v>33</c:v>
                </c:pt>
                <c:pt idx="318">
                  <c:v>38</c:v>
                </c:pt>
                <c:pt idx="319">
                  <c:v>38</c:v>
                </c:pt>
                <c:pt idx="320">
                  <c:v>39</c:v>
                </c:pt>
                <c:pt idx="321">
                  <c:v>39</c:v>
                </c:pt>
                <c:pt idx="322">
                  <c:v>51</c:v>
                </c:pt>
                <c:pt idx="323">
                  <c:v>53</c:v>
                </c:pt>
                <c:pt idx="324">
                  <c:v>46</c:v>
                </c:pt>
                <c:pt idx="325">
                  <c:v>52</c:v>
                </c:pt>
                <c:pt idx="326">
                  <c:v>41</c:v>
                </c:pt>
                <c:pt idx="327">
                  <c:v>41</c:v>
                </c:pt>
                <c:pt idx="328">
                  <c:v>44</c:v>
                </c:pt>
                <c:pt idx="329">
                  <c:v>42</c:v>
                </c:pt>
                <c:pt idx="330">
                  <c:v>31</c:v>
                </c:pt>
                <c:pt idx="331">
                  <c:v>50</c:v>
                </c:pt>
                <c:pt idx="332">
                  <c:v>62</c:v>
                </c:pt>
                <c:pt idx="333">
                  <c:v>43</c:v>
                </c:pt>
                <c:pt idx="334">
                  <c:v>66</c:v>
                </c:pt>
                <c:pt idx="335">
                  <c:v>63</c:v>
                </c:pt>
                <c:pt idx="336">
                  <c:v>68</c:v>
                </c:pt>
                <c:pt idx="337">
                  <c:v>55</c:v>
                </c:pt>
                <c:pt idx="338">
                  <c:v>65</c:v>
                </c:pt>
                <c:pt idx="339">
                  <c:v>48</c:v>
                </c:pt>
                <c:pt idx="340">
                  <c:v>56</c:v>
                </c:pt>
                <c:pt idx="341">
                  <c:v>62</c:v>
                </c:pt>
                <c:pt idx="342">
                  <c:v>68</c:v>
                </c:pt>
                <c:pt idx="343">
                  <c:v>68</c:v>
                </c:pt>
                <c:pt idx="344">
                  <c:v>28</c:v>
                </c:pt>
                <c:pt idx="345">
                  <c:v>58</c:v>
                </c:pt>
                <c:pt idx="346">
                  <c:v>61</c:v>
                </c:pt>
                <c:pt idx="347">
                  <c:v>67</c:v>
                </c:pt>
                <c:pt idx="348">
                  <c:v>44</c:v>
                </c:pt>
                <c:pt idx="349">
                  <c:v>43</c:v>
                </c:pt>
                <c:pt idx="350">
                  <c:v>51</c:v>
                </c:pt>
                <c:pt idx="351">
                  <c:v>59</c:v>
                </c:pt>
                <c:pt idx="352">
                  <c:v>59</c:v>
                </c:pt>
                <c:pt idx="353">
                  <c:v>71</c:v>
                </c:pt>
                <c:pt idx="354">
                  <c:v>50</c:v>
                </c:pt>
                <c:pt idx="355">
                  <c:v>55</c:v>
                </c:pt>
                <c:pt idx="356">
                  <c:v>65</c:v>
                </c:pt>
                <c:pt idx="357">
                  <c:v>48</c:v>
                </c:pt>
                <c:pt idx="358">
                  <c:v>66</c:v>
                </c:pt>
                <c:pt idx="359">
                  <c:v>49</c:v>
                </c:pt>
                <c:pt idx="360">
                  <c:v>73</c:v>
                </c:pt>
                <c:pt idx="361">
                  <c:v>27</c:v>
                </c:pt>
                <c:pt idx="362">
                  <c:v>27</c:v>
                </c:pt>
                <c:pt idx="363">
                  <c:v>49</c:v>
                </c:pt>
                <c:pt idx="364">
                  <c:v>65</c:v>
                </c:pt>
                <c:pt idx="365">
                  <c:v>62</c:v>
                </c:pt>
                <c:pt idx="366">
                  <c:v>30</c:v>
                </c:pt>
                <c:pt idx="367">
                  <c:v>45</c:v>
                </c:pt>
                <c:pt idx="368">
                  <c:v>45</c:v>
                </c:pt>
                <c:pt idx="369">
                  <c:v>38</c:v>
                </c:pt>
                <c:pt idx="370">
                  <c:v>44</c:v>
                </c:pt>
                <c:pt idx="371">
                  <c:v>33</c:v>
                </c:pt>
                <c:pt idx="372">
                  <c:v>47</c:v>
                </c:pt>
                <c:pt idx="373">
                  <c:v>67</c:v>
                </c:pt>
                <c:pt idx="374">
                  <c:v>42</c:v>
                </c:pt>
                <c:pt idx="375">
                  <c:v>63</c:v>
                </c:pt>
                <c:pt idx="376">
                  <c:v>69</c:v>
                </c:pt>
                <c:pt idx="377">
                  <c:v>49</c:v>
                </c:pt>
                <c:pt idx="378">
                  <c:v>30</c:v>
                </c:pt>
                <c:pt idx="379">
                  <c:v>55</c:v>
                </c:pt>
                <c:pt idx="380">
                  <c:v>52</c:v>
                </c:pt>
                <c:pt idx="381">
                  <c:v>33</c:v>
                </c:pt>
                <c:pt idx="382">
                  <c:v>38</c:v>
                </c:pt>
                <c:pt idx="383">
                  <c:v>51</c:v>
                </c:pt>
                <c:pt idx="384">
                  <c:v>33</c:v>
                </c:pt>
                <c:pt idx="385">
                  <c:v>36</c:v>
                </c:pt>
                <c:pt idx="386">
                  <c:v>45</c:v>
                </c:pt>
                <c:pt idx="387">
                  <c:v>60</c:v>
                </c:pt>
                <c:pt idx="388">
                  <c:v>73</c:v>
                </c:pt>
                <c:pt idx="389">
                  <c:v>73</c:v>
                </c:pt>
                <c:pt idx="390">
                  <c:v>57</c:v>
                </c:pt>
                <c:pt idx="391">
                  <c:v>50</c:v>
                </c:pt>
                <c:pt idx="392">
                  <c:v>50</c:v>
                </c:pt>
                <c:pt idx="393">
                  <c:v>65</c:v>
                </c:pt>
                <c:pt idx="394">
                  <c:v>62</c:v>
                </c:pt>
                <c:pt idx="395">
                  <c:v>35</c:v>
                </c:pt>
                <c:pt idx="396">
                  <c:v>58</c:v>
                </c:pt>
                <c:pt idx="397">
                  <c:v>51</c:v>
                </c:pt>
                <c:pt idx="398">
                  <c:v>71</c:v>
                </c:pt>
                <c:pt idx="399">
                  <c:v>65</c:v>
                </c:pt>
                <c:pt idx="400">
                  <c:v>65</c:v>
                </c:pt>
                <c:pt idx="401">
                  <c:v>36</c:v>
                </c:pt>
                <c:pt idx="402">
                  <c:v>66</c:v>
                </c:pt>
                <c:pt idx="403">
                  <c:v>48</c:v>
                </c:pt>
                <c:pt idx="404">
                  <c:v>51</c:v>
                </c:pt>
                <c:pt idx="405">
                  <c:v>27</c:v>
                </c:pt>
                <c:pt idx="406">
                  <c:v>44</c:v>
                </c:pt>
                <c:pt idx="407">
                  <c:v>44</c:v>
                </c:pt>
                <c:pt idx="408">
                  <c:v>71</c:v>
                </c:pt>
                <c:pt idx="409">
                  <c:v>69</c:v>
                </c:pt>
                <c:pt idx="410">
                  <c:v>49</c:v>
                </c:pt>
                <c:pt idx="411">
                  <c:v>68</c:v>
                </c:pt>
                <c:pt idx="412">
                  <c:v>58</c:v>
                </c:pt>
                <c:pt idx="413">
                  <c:v>55</c:v>
                </c:pt>
                <c:pt idx="414">
                  <c:v>42</c:v>
                </c:pt>
                <c:pt idx="415">
                  <c:v>43</c:v>
                </c:pt>
                <c:pt idx="416">
                  <c:v>46</c:v>
                </c:pt>
                <c:pt idx="417">
                  <c:v>66</c:v>
                </c:pt>
                <c:pt idx="418">
                  <c:v>66</c:v>
                </c:pt>
                <c:pt idx="419">
                  <c:v>39</c:v>
                </c:pt>
                <c:pt idx="420">
                  <c:v>41</c:v>
                </c:pt>
                <c:pt idx="421">
                  <c:v>71</c:v>
                </c:pt>
                <c:pt idx="422">
                  <c:v>58</c:v>
                </c:pt>
                <c:pt idx="423">
                  <c:v>49</c:v>
                </c:pt>
                <c:pt idx="424">
                  <c:v>69</c:v>
                </c:pt>
                <c:pt idx="425">
                  <c:v>62</c:v>
                </c:pt>
                <c:pt idx="426">
                  <c:v>34</c:v>
                </c:pt>
                <c:pt idx="427">
                  <c:v>34</c:v>
                </c:pt>
                <c:pt idx="428">
                  <c:v>64</c:v>
                </c:pt>
                <c:pt idx="429">
                  <c:v>43</c:v>
                </c:pt>
                <c:pt idx="430">
                  <c:v>38</c:v>
                </c:pt>
                <c:pt idx="431">
                  <c:v>38</c:v>
                </c:pt>
                <c:pt idx="432">
                  <c:v>42</c:v>
                </c:pt>
                <c:pt idx="433">
                  <c:v>49</c:v>
                </c:pt>
                <c:pt idx="434">
                  <c:v>49</c:v>
                </c:pt>
                <c:pt idx="435">
                  <c:v>61</c:v>
                </c:pt>
                <c:pt idx="436">
                  <c:v>62</c:v>
                </c:pt>
                <c:pt idx="437">
                  <c:v>58</c:v>
                </c:pt>
                <c:pt idx="438">
                  <c:v>41</c:v>
                </c:pt>
                <c:pt idx="439">
                  <c:v>55</c:v>
                </c:pt>
                <c:pt idx="440">
                  <c:v>75</c:v>
                </c:pt>
                <c:pt idx="441">
                  <c:v>49</c:v>
                </c:pt>
                <c:pt idx="442">
                  <c:v>55</c:v>
                </c:pt>
                <c:pt idx="443">
                  <c:v>46</c:v>
                </c:pt>
                <c:pt idx="444">
                  <c:v>58</c:v>
                </c:pt>
                <c:pt idx="445">
                  <c:v>42</c:v>
                </c:pt>
                <c:pt idx="446">
                  <c:v>64</c:v>
                </c:pt>
                <c:pt idx="447">
                  <c:v>61</c:v>
                </c:pt>
                <c:pt idx="448">
                  <c:v>61</c:v>
                </c:pt>
                <c:pt idx="449">
                  <c:v>55</c:v>
                </c:pt>
                <c:pt idx="450">
                  <c:v>44</c:v>
                </c:pt>
                <c:pt idx="451">
                  <c:v>61</c:v>
                </c:pt>
                <c:pt idx="452">
                  <c:v>25</c:v>
                </c:pt>
                <c:pt idx="453">
                  <c:v>47</c:v>
                </c:pt>
                <c:pt idx="454">
                  <c:v>63</c:v>
                </c:pt>
                <c:pt idx="455">
                  <c:v>69</c:v>
                </c:pt>
                <c:pt idx="456">
                  <c:v>42</c:v>
                </c:pt>
                <c:pt idx="457">
                  <c:v>60</c:v>
                </c:pt>
                <c:pt idx="458">
                  <c:v>35</c:v>
                </c:pt>
                <c:pt idx="459">
                  <c:v>48</c:v>
                </c:pt>
                <c:pt idx="460">
                  <c:v>55</c:v>
                </c:pt>
                <c:pt idx="461">
                  <c:v>55</c:v>
                </c:pt>
                <c:pt idx="462">
                  <c:v>44</c:v>
                </c:pt>
                <c:pt idx="463">
                  <c:v>49</c:v>
                </c:pt>
                <c:pt idx="464">
                  <c:v>53</c:v>
                </c:pt>
                <c:pt idx="465">
                  <c:v>40</c:v>
                </c:pt>
                <c:pt idx="466">
                  <c:v>69</c:v>
                </c:pt>
                <c:pt idx="467">
                  <c:v>52</c:v>
                </c:pt>
                <c:pt idx="468">
                  <c:v>54</c:v>
                </c:pt>
                <c:pt idx="469">
                  <c:v>72</c:v>
                </c:pt>
                <c:pt idx="470">
                  <c:v>53</c:v>
                </c:pt>
                <c:pt idx="471">
                  <c:v>36</c:v>
                </c:pt>
                <c:pt idx="472">
                  <c:v>65</c:v>
                </c:pt>
                <c:pt idx="473">
                  <c:v>50</c:v>
                </c:pt>
                <c:pt idx="474">
                  <c:v>35</c:v>
                </c:pt>
                <c:pt idx="475">
                  <c:v>35</c:v>
                </c:pt>
                <c:pt idx="476">
                  <c:v>52</c:v>
                </c:pt>
                <c:pt idx="477">
                  <c:v>68</c:v>
                </c:pt>
                <c:pt idx="478">
                  <c:v>27</c:v>
                </c:pt>
                <c:pt idx="479">
                  <c:v>67</c:v>
                </c:pt>
                <c:pt idx="480">
                  <c:v>42</c:v>
                </c:pt>
                <c:pt idx="481">
                  <c:v>66</c:v>
                </c:pt>
                <c:pt idx="482">
                  <c:v>44</c:v>
                </c:pt>
                <c:pt idx="483">
                  <c:v>75</c:v>
                </c:pt>
                <c:pt idx="484">
                  <c:v>41</c:v>
                </c:pt>
                <c:pt idx="485">
                  <c:v>73</c:v>
                </c:pt>
                <c:pt idx="486">
                  <c:v>45</c:v>
                </c:pt>
                <c:pt idx="487">
                  <c:v>54</c:v>
                </c:pt>
                <c:pt idx="488">
                  <c:v>44</c:v>
                </c:pt>
                <c:pt idx="489">
                  <c:v>44</c:v>
                </c:pt>
                <c:pt idx="490">
                  <c:v>71</c:v>
                </c:pt>
                <c:pt idx="491">
                  <c:v>37</c:v>
                </c:pt>
                <c:pt idx="492">
                  <c:v>48</c:v>
                </c:pt>
                <c:pt idx="493">
                  <c:v>51</c:v>
                </c:pt>
                <c:pt idx="494">
                  <c:v>55</c:v>
                </c:pt>
                <c:pt idx="495">
                  <c:v>66</c:v>
                </c:pt>
                <c:pt idx="496">
                  <c:v>38</c:v>
                </c:pt>
                <c:pt idx="497">
                  <c:v>38</c:v>
                </c:pt>
                <c:pt idx="498">
                  <c:v>55</c:v>
                </c:pt>
                <c:pt idx="499">
                  <c:v>56</c:v>
                </c:pt>
                <c:pt idx="500">
                  <c:v>49</c:v>
                </c:pt>
                <c:pt idx="501">
                  <c:v>51</c:v>
                </c:pt>
                <c:pt idx="502">
                  <c:v>55</c:v>
                </c:pt>
                <c:pt idx="503">
                  <c:v>34</c:v>
                </c:pt>
                <c:pt idx="504">
                  <c:v>68</c:v>
                </c:pt>
                <c:pt idx="505">
                  <c:v>54</c:v>
                </c:pt>
                <c:pt idx="506">
                  <c:v>75</c:v>
                </c:pt>
                <c:pt idx="507">
                  <c:v>46</c:v>
                </c:pt>
                <c:pt idx="508">
                  <c:v>69</c:v>
                </c:pt>
                <c:pt idx="509">
                  <c:v>52</c:v>
                </c:pt>
                <c:pt idx="510">
                  <c:v>40</c:v>
                </c:pt>
                <c:pt idx="511">
                  <c:v>58</c:v>
                </c:pt>
                <c:pt idx="512">
                  <c:v>37</c:v>
                </c:pt>
                <c:pt idx="513">
                  <c:v>40</c:v>
                </c:pt>
                <c:pt idx="514">
                  <c:v>51</c:v>
                </c:pt>
                <c:pt idx="515">
                  <c:v>47</c:v>
                </c:pt>
                <c:pt idx="516">
                  <c:v>43</c:v>
                </c:pt>
                <c:pt idx="517">
                  <c:v>71</c:v>
                </c:pt>
                <c:pt idx="518">
                  <c:v>45</c:v>
                </c:pt>
                <c:pt idx="519">
                  <c:v>67</c:v>
                </c:pt>
                <c:pt idx="520">
                  <c:v>55</c:v>
                </c:pt>
                <c:pt idx="521">
                  <c:v>64</c:v>
                </c:pt>
                <c:pt idx="522">
                  <c:v>48</c:v>
                </c:pt>
                <c:pt idx="523">
                  <c:v>68</c:v>
                </c:pt>
                <c:pt idx="524">
                  <c:v>55</c:v>
                </c:pt>
                <c:pt idx="525">
                  <c:v>55</c:v>
                </c:pt>
                <c:pt idx="526">
                  <c:v>38</c:v>
                </c:pt>
                <c:pt idx="527">
                  <c:v>38</c:v>
                </c:pt>
                <c:pt idx="528">
                  <c:v>71</c:v>
                </c:pt>
                <c:pt idx="529">
                  <c:v>62</c:v>
                </c:pt>
                <c:pt idx="530">
                  <c:v>50</c:v>
                </c:pt>
                <c:pt idx="531">
                  <c:v>50</c:v>
                </c:pt>
                <c:pt idx="532">
                  <c:v>54</c:v>
                </c:pt>
                <c:pt idx="533">
                  <c:v>50</c:v>
                </c:pt>
                <c:pt idx="534">
                  <c:v>61</c:v>
                </c:pt>
                <c:pt idx="535">
                  <c:v>53</c:v>
                </c:pt>
                <c:pt idx="536">
                  <c:v>51</c:v>
                </c:pt>
                <c:pt idx="537">
                  <c:v>51</c:v>
                </c:pt>
                <c:pt idx="538">
                  <c:v>29</c:v>
                </c:pt>
                <c:pt idx="539">
                  <c:v>29</c:v>
                </c:pt>
                <c:pt idx="540">
                  <c:v>74</c:v>
                </c:pt>
                <c:pt idx="541">
                  <c:v>32</c:v>
                </c:pt>
                <c:pt idx="542">
                  <c:v>32</c:v>
                </c:pt>
                <c:pt idx="543">
                  <c:v>38</c:v>
                </c:pt>
                <c:pt idx="544">
                  <c:v>32</c:v>
                </c:pt>
                <c:pt idx="545">
                  <c:v>32</c:v>
                </c:pt>
                <c:pt idx="546">
                  <c:v>51</c:v>
                </c:pt>
                <c:pt idx="547">
                  <c:v>44</c:v>
                </c:pt>
                <c:pt idx="548">
                  <c:v>46</c:v>
                </c:pt>
                <c:pt idx="549">
                  <c:v>56</c:v>
                </c:pt>
                <c:pt idx="550">
                  <c:v>62</c:v>
                </c:pt>
                <c:pt idx="551">
                  <c:v>41</c:v>
                </c:pt>
                <c:pt idx="552">
                  <c:v>63</c:v>
                </c:pt>
                <c:pt idx="553">
                  <c:v>56</c:v>
                </c:pt>
                <c:pt idx="554">
                  <c:v>29</c:v>
                </c:pt>
                <c:pt idx="555">
                  <c:v>57</c:v>
                </c:pt>
                <c:pt idx="556">
                  <c:v>57</c:v>
                </c:pt>
                <c:pt idx="557">
                  <c:v>73</c:v>
                </c:pt>
                <c:pt idx="558">
                  <c:v>42</c:v>
                </c:pt>
                <c:pt idx="559">
                  <c:v>71</c:v>
                </c:pt>
                <c:pt idx="560">
                  <c:v>71</c:v>
                </c:pt>
                <c:pt idx="561">
                  <c:v>45</c:v>
                </c:pt>
                <c:pt idx="562">
                  <c:v>61</c:v>
                </c:pt>
                <c:pt idx="563">
                  <c:v>60</c:v>
                </c:pt>
                <c:pt idx="564">
                  <c:v>69</c:v>
                </c:pt>
                <c:pt idx="565">
                  <c:v>33</c:v>
                </c:pt>
                <c:pt idx="566">
                  <c:v>32</c:v>
                </c:pt>
                <c:pt idx="567">
                  <c:v>32</c:v>
                </c:pt>
                <c:pt idx="568">
                  <c:v>50</c:v>
                </c:pt>
                <c:pt idx="569">
                  <c:v>40</c:v>
                </c:pt>
                <c:pt idx="570">
                  <c:v>73</c:v>
                </c:pt>
                <c:pt idx="571">
                  <c:v>46</c:v>
                </c:pt>
                <c:pt idx="572">
                  <c:v>46</c:v>
                </c:pt>
                <c:pt idx="573">
                  <c:v>46</c:v>
                </c:pt>
                <c:pt idx="574">
                  <c:v>68</c:v>
                </c:pt>
                <c:pt idx="575">
                  <c:v>47</c:v>
                </c:pt>
                <c:pt idx="576">
                  <c:v>33</c:v>
                </c:pt>
                <c:pt idx="577">
                  <c:v>50</c:v>
                </c:pt>
                <c:pt idx="578">
                  <c:v>50</c:v>
                </c:pt>
                <c:pt idx="579">
                  <c:v>69</c:v>
                </c:pt>
                <c:pt idx="580">
                  <c:v>51</c:v>
                </c:pt>
                <c:pt idx="581">
                  <c:v>50</c:v>
                </c:pt>
                <c:pt idx="582">
                  <c:v>53</c:v>
                </c:pt>
                <c:pt idx="583">
                  <c:v>54</c:v>
                </c:pt>
                <c:pt idx="584">
                  <c:v>62</c:v>
                </c:pt>
                <c:pt idx="585">
                  <c:v>65</c:v>
                </c:pt>
                <c:pt idx="586">
                  <c:v>64</c:v>
                </c:pt>
                <c:pt idx="587">
                  <c:v>67</c:v>
                </c:pt>
                <c:pt idx="588">
                  <c:v>69</c:v>
                </c:pt>
                <c:pt idx="589">
                  <c:v>42</c:v>
                </c:pt>
                <c:pt idx="590">
                  <c:v>66</c:v>
                </c:pt>
                <c:pt idx="591">
                  <c:v>31</c:v>
                </c:pt>
                <c:pt idx="592">
                  <c:v>32</c:v>
                </c:pt>
                <c:pt idx="593">
                  <c:v>62</c:v>
                </c:pt>
                <c:pt idx="594">
                  <c:v>74</c:v>
                </c:pt>
                <c:pt idx="595">
                  <c:v>74</c:v>
                </c:pt>
                <c:pt idx="596">
                  <c:v>53</c:v>
                </c:pt>
                <c:pt idx="597">
                  <c:v>50</c:v>
                </c:pt>
                <c:pt idx="598">
                  <c:v>63</c:v>
                </c:pt>
                <c:pt idx="599">
                  <c:v>38</c:v>
                </c:pt>
                <c:pt idx="600">
                  <c:v>38</c:v>
                </c:pt>
                <c:pt idx="601">
                  <c:v>45</c:v>
                </c:pt>
                <c:pt idx="602">
                  <c:v>63</c:v>
                </c:pt>
                <c:pt idx="603">
                  <c:v>51</c:v>
                </c:pt>
                <c:pt idx="604">
                  <c:v>58</c:v>
                </c:pt>
                <c:pt idx="605">
                  <c:v>35</c:v>
                </c:pt>
                <c:pt idx="606">
                  <c:v>55</c:v>
                </c:pt>
                <c:pt idx="607">
                  <c:v>51</c:v>
                </c:pt>
                <c:pt idx="608">
                  <c:v>44</c:v>
                </c:pt>
                <c:pt idx="609">
                  <c:v>65</c:v>
                </c:pt>
                <c:pt idx="610">
                  <c:v>59</c:v>
                </c:pt>
                <c:pt idx="611">
                  <c:v>72</c:v>
                </c:pt>
                <c:pt idx="612">
                  <c:v>42</c:v>
                </c:pt>
                <c:pt idx="613">
                  <c:v>42</c:v>
                </c:pt>
                <c:pt idx="614">
                  <c:v>64</c:v>
                </c:pt>
                <c:pt idx="615">
                  <c:v>57</c:v>
                </c:pt>
                <c:pt idx="616">
                  <c:v>49</c:v>
                </c:pt>
                <c:pt idx="617">
                  <c:v>55</c:v>
                </c:pt>
                <c:pt idx="618">
                  <c:v>63</c:v>
                </c:pt>
                <c:pt idx="619">
                  <c:v>73</c:v>
                </c:pt>
                <c:pt idx="620">
                  <c:v>44</c:v>
                </c:pt>
                <c:pt idx="621">
                  <c:v>50</c:v>
                </c:pt>
                <c:pt idx="622">
                  <c:v>75</c:v>
                </c:pt>
                <c:pt idx="623">
                  <c:v>42</c:v>
                </c:pt>
                <c:pt idx="624">
                  <c:v>54</c:v>
                </c:pt>
                <c:pt idx="625">
                  <c:v>49</c:v>
                </c:pt>
                <c:pt idx="626">
                  <c:v>53</c:v>
                </c:pt>
                <c:pt idx="627">
                  <c:v>65</c:v>
                </c:pt>
                <c:pt idx="628">
                  <c:v>51</c:v>
                </c:pt>
                <c:pt idx="629">
                  <c:v>55</c:v>
                </c:pt>
                <c:pt idx="630">
                  <c:v>50</c:v>
                </c:pt>
                <c:pt idx="631">
                  <c:v>48</c:v>
                </c:pt>
                <c:pt idx="632">
                  <c:v>60</c:v>
                </c:pt>
                <c:pt idx="633">
                  <c:v>48</c:v>
                </c:pt>
                <c:pt idx="634">
                  <c:v>48</c:v>
                </c:pt>
                <c:pt idx="635">
                  <c:v>44</c:v>
                </c:pt>
                <c:pt idx="636">
                  <c:v>46</c:v>
                </c:pt>
                <c:pt idx="637">
                  <c:v>67</c:v>
                </c:pt>
                <c:pt idx="638">
                  <c:v>56</c:v>
                </c:pt>
                <c:pt idx="639">
                  <c:v>56</c:v>
                </c:pt>
                <c:pt idx="640">
                  <c:v>61</c:v>
                </c:pt>
                <c:pt idx="641">
                  <c:v>62</c:v>
                </c:pt>
                <c:pt idx="642">
                  <c:v>63</c:v>
                </c:pt>
                <c:pt idx="643">
                  <c:v>63</c:v>
                </c:pt>
                <c:pt idx="644">
                  <c:v>63</c:v>
                </c:pt>
                <c:pt idx="645">
                  <c:v>46</c:v>
                </c:pt>
                <c:pt idx="646">
                  <c:v>36</c:v>
                </c:pt>
                <c:pt idx="647">
                  <c:v>46</c:v>
                </c:pt>
                <c:pt idx="648">
                  <c:v>47</c:v>
                </c:pt>
                <c:pt idx="649">
                  <c:v>66</c:v>
                </c:pt>
                <c:pt idx="650">
                  <c:v>66</c:v>
                </c:pt>
                <c:pt idx="651">
                  <c:v>58</c:v>
                </c:pt>
                <c:pt idx="652">
                  <c:v>47</c:v>
                </c:pt>
                <c:pt idx="653">
                  <c:v>40</c:v>
                </c:pt>
                <c:pt idx="654">
                  <c:v>76</c:v>
                </c:pt>
                <c:pt idx="655">
                  <c:v>55</c:v>
                </c:pt>
                <c:pt idx="656">
                  <c:v>65</c:v>
                </c:pt>
                <c:pt idx="657">
                  <c:v>62</c:v>
                </c:pt>
                <c:pt idx="658">
                  <c:v>51</c:v>
                </c:pt>
                <c:pt idx="659">
                  <c:v>38</c:v>
                </c:pt>
                <c:pt idx="660">
                  <c:v>62</c:v>
                </c:pt>
                <c:pt idx="661">
                  <c:v>45</c:v>
                </c:pt>
                <c:pt idx="662">
                  <c:v>44</c:v>
                </c:pt>
                <c:pt idx="663">
                  <c:v>44</c:v>
                </c:pt>
                <c:pt idx="664">
                  <c:v>77</c:v>
                </c:pt>
                <c:pt idx="665">
                  <c:v>61</c:v>
                </c:pt>
                <c:pt idx="666">
                  <c:v>62</c:v>
                </c:pt>
                <c:pt idx="667">
                  <c:v>69</c:v>
                </c:pt>
                <c:pt idx="668">
                  <c:v>44</c:v>
                </c:pt>
                <c:pt idx="669">
                  <c:v>70</c:v>
                </c:pt>
                <c:pt idx="670">
                  <c:v>64</c:v>
                </c:pt>
                <c:pt idx="671">
                  <c:v>64</c:v>
                </c:pt>
                <c:pt idx="672">
                  <c:v>63</c:v>
                </c:pt>
                <c:pt idx="673">
                  <c:v>68</c:v>
                </c:pt>
                <c:pt idx="674">
                  <c:v>42</c:v>
                </c:pt>
                <c:pt idx="675">
                  <c:v>49</c:v>
                </c:pt>
                <c:pt idx="676">
                  <c:v>49</c:v>
                </c:pt>
                <c:pt idx="677">
                  <c:v>50</c:v>
                </c:pt>
                <c:pt idx="678">
                  <c:v>52</c:v>
                </c:pt>
                <c:pt idx="679">
                  <c:v>66</c:v>
                </c:pt>
                <c:pt idx="680">
                  <c:v>30</c:v>
                </c:pt>
                <c:pt idx="681">
                  <c:v>67</c:v>
                </c:pt>
                <c:pt idx="682">
                  <c:v>66</c:v>
                </c:pt>
                <c:pt idx="683">
                  <c:v>48</c:v>
                </c:pt>
                <c:pt idx="684">
                  <c:v>31</c:v>
                </c:pt>
                <c:pt idx="685">
                  <c:v>50</c:v>
                </c:pt>
                <c:pt idx="686">
                  <c:v>35</c:v>
                </c:pt>
                <c:pt idx="687">
                  <c:v>59</c:v>
                </c:pt>
                <c:pt idx="688">
                  <c:v>59</c:v>
                </c:pt>
                <c:pt idx="689">
                  <c:v>57</c:v>
                </c:pt>
                <c:pt idx="690">
                  <c:v>55</c:v>
                </c:pt>
                <c:pt idx="691">
                  <c:v>56</c:v>
                </c:pt>
                <c:pt idx="692">
                  <c:v>67</c:v>
                </c:pt>
                <c:pt idx="693">
                  <c:v>56</c:v>
                </c:pt>
                <c:pt idx="694">
                  <c:v>64</c:v>
                </c:pt>
                <c:pt idx="695">
                  <c:v>74</c:v>
                </c:pt>
                <c:pt idx="696">
                  <c:v>74</c:v>
                </c:pt>
                <c:pt idx="697">
                  <c:v>68</c:v>
                </c:pt>
                <c:pt idx="698">
                  <c:v>56</c:v>
                </c:pt>
                <c:pt idx="699">
                  <c:v>52</c:v>
                </c:pt>
                <c:pt idx="700">
                  <c:v>64</c:v>
                </c:pt>
                <c:pt idx="701">
                  <c:v>64</c:v>
                </c:pt>
                <c:pt idx="702">
                  <c:v>58</c:v>
                </c:pt>
                <c:pt idx="703">
                  <c:v>42</c:v>
                </c:pt>
                <c:pt idx="704">
                  <c:v>52</c:v>
                </c:pt>
                <c:pt idx="705">
                  <c:v>52</c:v>
                </c:pt>
                <c:pt idx="706">
                  <c:v>52</c:v>
                </c:pt>
                <c:pt idx="707">
                  <c:v>54</c:v>
                </c:pt>
                <c:pt idx="708">
                  <c:v>54</c:v>
                </c:pt>
                <c:pt idx="709">
                  <c:v>41</c:v>
                </c:pt>
                <c:pt idx="710">
                  <c:v>42</c:v>
                </c:pt>
                <c:pt idx="711">
                  <c:v>42</c:v>
                </c:pt>
                <c:pt idx="712">
                  <c:v>50</c:v>
                </c:pt>
                <c:pt idx="713">
                  <c:v>66</c:v>
                </c:pt>
                <c:pt idx="714">
                  <c:v>47</c:v>
                </c:pt>
                <c:pt idx="715">
                  <c:v>56</c:v>
                </c:pt>
                <c:pt idx="716">
                  <c:v>60</c:v>
                </c:pt>
                <c:pt idx="717">
                  <c:v>60</c:v>
                </c:pt>
                <c:pt idx="718">
                  <c:v>59</c:v>
                </c:pt>
                <c:pt idx="719">
                  <c:v>59</c:v>
                </c:pt>
                <c:pt idx="720">
                  <c:v>75</c:v>
                </c:pt>
                <c:pt idx="721">
                  <c:v>53</c:v>
                </c:pt>
                <c:pt idx="722">
                  <c:v>38</c:v>
                </c:pt>
                <c:pt idx="723">
                  <c:v>28</c:v>
                </c:pt>
                <c:pt idx="724">
                  <c:v>46</c:v>
                </c:pt>
                <c:pt idx="725">
                  <c:v>46</c:v>
                </c:pt>
                <c:pt idx="726">
                  <c:v>70</c:v>
                </c:pt>
                <c:pt idx="727">
                  <c:v>61</c:v>
                </c:pt>
                <c:pt idx="728">
                  <c:v>68</c:v>
                </c:pt>
                <c:pt idx="729">
                  <c:v>40</c:v>
                </c:pt>
                <c:pt idx="730">
                  <c:v>53</c:v>
                </c:pt>
                <c:pt idx="731">
                  <c:v>65</c:v>
                </c:pt>
                <c:pt idx="732">
                  <c:v>65</c:v>
                </c:pt>
                <c:pt idx="733">
                  <c:v>56</c:v>
                </c:pt>
                <c:pt idx="734">
                  <c:v>51</c:v>
                </c:pt>
                <c:pt idx="735">
                  <c:v>61</c:v>
                </c:pt>
                <c:pt idx="736">
                  <c:v>75</c:v>
                </c:pt>
                <c:pt idx="737">
                  <c:v>71</c:v>
                </c:pt>
                <c:pt idx="738">
                  <c:v>71</c:v>
                </c:pt>
                <c:pt idx="739">
                  <c:v>66</c:v>
                </c:pt>
                <c:pt idx="740">
                  <c:v>66</c:v>
                </c:pt>
                <c:pt idx="741">
                  <c:v>60</c:v>
                </c:pt>
                <c:pt idx="742">
                  <c:v>60</c:v>
                </c:pt>
                <c:pt idx="743">
                  <c:v>51</c:v>
                </c:pt>
                <c:pt idx="744">
                  <c:v>55</c:v>
                </c:pt>
                <c:pt idx="745">
                  <c:v>48</c:v>
                </c:pt>
                <c:pt idx="746">
                  <c:v>55</c:v>
                </c:pt>
                <c:pt idx="747">
                  <c:v>66</c:v>
                </c:pt>
                <c:pt idx="748">
                  <c:v>66</c:v>
                </c:pt>
                <c:pt idx="749">
                  <c:v>58</c:v>
                </c:pt>
                <c:pt idx="750">
                  <c:v>67</c:v>
                </c:pt>
                <c:pt idx="751">
                  <c:v>65</c:v>
                </c:pt>
                <c:pt idx="752">
                  <c:v>53</c:v>
                </c:pt>
                <c:pt idx="753">
                  <c:v>64</c:v>
                </c:pt>
                <c:pt idx="754">
                  <c:v>41</c:v>
                </c:pt>
                <c:pt idx="755">
                  <c:v>50</c:v>
                </c:pt>
                <c:pt idx="756">
                  <c:v>50</c:v>
                </c:pt>
                <c:pt idx="757">
                  <c:v>61</c:v>
                </c:pt>
                <c:pt idx="758">
                  <c:v>68</c:v>
                </c:pt>
                <c:pt idx="759">
                  <c:v>68</c:v>
                </c:pt>
                <c:pt idx="760">
                  <c:v>48</c:v>
                </c:pt>
                <c:pt idx="761">
                  <c:v>60</c:v>
                </c:pt>
                <c:pt idx="762">
                  <c:v>63</c:v>
                </c:pt>
                <c:pt idx="763">
                  <c:v>51</c:v>
                </c:pt>
                <c:pt idx="764">
                  <c:v>74</c:v>
                </c:pt>
                <c:pt idx="765">
                  <c:v>44</c:v>
                </c:pt>
                <c:pt idx="766">
                  <c:v>64</c:v>
                </c:pt>
                <c:pt idx="767">
                  <c:v>48</c:v>
                </c:pt>
                <c:pt idx="768">
                  <c:v>68</c:v>
                </c:pt>
                <c:pt idx="769">
                  <c:v>43</c:v>
                </c:pt>
                <c:pt idx="770">
                  <c:v>59</c:v>
                </c:pt>
                <c:pt idx="771">
                  <c:v>46</c:v>
                </c:pt>
                <c:pt idx="772">
                  <c:v>45</c:v>
                </c:pt>
                <c:pt idx="773">
                  <c:v>50</c:v>
                </c:pt>
                <c:pt idx="774">
                  <c:v>56</c:v>
                </c:pt>
                <c:pt idx="775">
                  <c:v>41</c:v>
                </c:pt>
                <c:pt idx="776">
                  <c:v>41</c:v>
                </c:pt>
                <c:pt idx="777">
                  <c:v>68</c:v>
                </c:pt>
                <c:pt idx="778">
                  <c:v>56</c:v>
                </c:pt>
                <c:pt idx="779">
                  <c:v>59</c:v>
                </c:pt>
                <c:pt idx="780">
                  <c:v>33</c:v>
                </c:pt>
                <c:pt idx="781">
                  <c:v>52</c:v>
                </c:pt>
                <c:pt idx="782">
                  <c:v>29</c:v>
                </c:pt>
                <c:pt idx="783">
                  <c:v>55</c:v>
                </c:pt>
                <c:pt idx="784">
                  <c:v>55</c:v>
                </c:pt>
                <c:pt idx="785">
                  <c:v>72</c:v>
                </c:pt>
                <c:pt idx="786">
                  <c:v>45</c:v>
                </c:pt>
                <c:pt idx="787">
                  <c:v>38</c:v>
                </c:pt>
                <c:pt idx="788">
                  <c:v>42</c:v>
                </c:pt>
                <c:pt idx="789">
                  <c:v>62</c:v>
                </c:pt>
                <c:pt idx="790">
                  <c:v>52</c:v>
                </c:pt>
                <c:pt idx="791">
                  <c:v>54</c:v>
                </c:pt>
                <c:pt idx="792">
                  <c:v>54</c:v>
                </c:pt>
                <c:pt idx="793">
                  <c:v>65</c:v>
                </c:pt>
                <c:pt idx="794">
                  <c:v>67</c:v>
                </c:pt>
                <c:pt idx="795">
                  <c:v>61</c:v>
                </c:pt>
                <c:pt idx="796">
                  <c:v>53</c:v>
                </c:pt>
                <c:pt idx="797">
                  <c:v>50</c:v>
                </c:pt>
                <c:pt idx="798">
                  <c:v>61</c:v>
                </c:pt>
                <c:pt idx="799">
                  <c:v>62</c:v>
                </c:pt>
                <c:pt idx="800">
                  <c:v>44</c:v>
                </c:pt>
                <c:pt idx="801">
                  <c:v>40</c:v>
                </c:pt>
                <c:pt idx="802">
                  <c:v>68</c:v>
                </c:pt>
                <c:pt idx="803">
                  <c:v>45</c:v>
                </c:pt>
                <c:pt idx="804">
                  <c:v>70</c:v>
                </c:pt>
                <c:pt idx="805">
                  <c:v>56</c:v>
                </c:pt>
                <c:pt idx="806">
                  <c:v>54</c:v>
                </c:pt>
                <c:pt idx="807">
                  <c:v>41</c:v>
                </c:pt>
                <c:pt idx="808">
                  <c:v>64</c:v>
                </c:pt>
                <c:pt idx="809">
                  <c:v>69</c:v>
                </c:pt>
                <c:pt idx="810">
                  <c:v>45</c:v>
                </c:pt>
                <c:pt idx="811">
                  <c:v>56</c:v>
                </c:pt>
                <c:pt idx="812">
                  <c:v>49</c:v>
                </c:pt>
                <c:pt idx="813">
                  <c:v>45</c:v>
                </c:pt>
                <c:pt idx="814">
                  <c:v>59</c:v>
                </c:pt>
                <c:pt idx="815">
                  <c:v>59</c:v>
                </c:pt>
                <c:pt idx="816">
                  <c:v>49</c:v>
                </c:pt>
                <c:pt idx="817">
                  <c:v>49</c:v>
                </c:pt>
                <c:pt idx="818">
                  <c:v>44</c:v>
                </c:pt>
                <c:pt idx="819">
                  <c:v>41</c:v>
                </c:pt>
                <c:pt idx="820">
                  <c:v>41</c:v>
                </c:pt>
                <c:pt idx="821">
                  <c:v>47</c:v>
                </c:pt>
                <c:pt idx="822">
                  <c:v>64</c:v>
                </c:pt>
                <c:pt idx="823">
                  <c:v>47</c:v>
                </c:pt>
                <c:pt idx="824">
                  <c:v>72</c:v>
                </c:pt>
                <c:pt idx="825">
                  <c:v>42</c:v>
                </c:pt>
                <c:pt idx="826">
                  <c:v>55</c:v>
                </c:pt>
                <c:pt idx="827">
                  <c:v>41</c:v>
                </c:pt>
                <c:pt idx="828">
                  <c:v>46</c:v>
                </c:pt>
                <c:pt idx="829">
                  <c:v>66</c:v>
                </c:pt>
                <c:pt idx="830">
                  <c:v>44</c:v>
                </c:pt>
                <c:pt idx="831">
                  <c:v>48</c:v>
                </c:pt>
                <c:pt idx="832">
                  <c:v>65</c:v>
                </c:pt>
                <c:pt idx="833">
                  <c:v>50</c:v>
                </c:pt>
                <c:pt idx="834">
                  <c:v>48</c:v>
                </c:pt>
                <c:pt idx="835">
                  <c:v>65</c:v>
                </c:pt>
                <c:pt idx="836">
                  <c:v>44</c:v>
                </c:pt>
                <c:pt idx="837">
                  <c:v>55</c:v>
                </c:pt>
                <c:pt idx="838">
                  <c:v>55</c:v>
                </c:pt>
                <c:pt idx="839">
                  <c:v>48</c:v>
                </c:pt>
                <c:pt idx="840">
                  <c:v>43</c:v>
                </c:pt>
                <c:pt idx="841">
                  <c:v>55</c:v>
                </c:pt>
                <c:pt idx="842">
                  <c:v>45</c:v>
                </c:pt>
                <c:pt idx="843">
                  <c:v>70</c:v>
                </c:pt>
                <c:pt idx="844">
                  <c:v>58</c:v>
                </c:pt>
                <c:pt idx="845">
                  <c:v>69</c:v>
                </c:pt>
                <c:pt idx="846">
                  <c:v>69</c:v>
                </c:pt>
                <c:pt idx="847">
                  <c:v>68</c:v>
                </c:pt>
                <c:pt idx="848">
                  <c:v>67</c:v>
                </c:pt>
                <c:pt idx="849">
                  <c:v>56</c:v>
                </c:pt>
                <c:pt idx="850">
                  <c:v>70</c:v>
                </c:pt>
                <c:pt idx="851">
                  <c:v>70</c:v>
                </c:pt>
                <c:pt idx="852">
                  <c:v>58</c:v>
                </c:pt>
                <c:pt idx="853">
                  <c:v>53</c:v>
                </c:pt>
                <c:pt idx="854">
                  <c:v>59</c:v>
                </c:pt>
                <c:pt idx="855">
                  <c:v>66</c:v>
                </c:pt>
                <c:pt idx="856">
                  <c:v>53</c:v>
                </c:pt>
                <c:pt idx="857">
                  <c:v>31</c:v>
                </c:pt>
                <c:pt idx="858">
                  <c:v>61</c:v>
                </c:pt>
                <c:pt idx="859">
                  <c:v>47</c:v>
                </c:pt>
                <c:pt idx="860">
                  <c:v>51</c:v>
                </c:pt>
                <c:pt idx="861">
                  <c:v>64</c:v>
                </c:pt>
                <c:pt idx="862">
                  <c:v>50</c:v>
                </c:pt>
                <c:pt idx="863">
                  <c:v>55</c:v>
                </c:pt>
                <c:pt idx="864">
                  <c:v>39</c:v>
                </c:pt>
                <c:pt idx="865">
                  <c:v>64</c:v>
                </c:pt>
                <c:pt idx="866">
                  <c:v>58</c:v>
                </c:pt>
                <c:pt idx="867">
                  <c:v>58</c:v>
                </c:pt>
                <c:pt idx="868">
                  <c:v>71</c:v>
                </c:pt>
                <c:pt idx="869">
                  <c:v>44</c:v>
                </c:pt>
                <c:pt idx="870">
                  <c:v>38</c:v>
                </c:pt>
                <c:pt idx="871">
                  <c:v>52</c:v>
                </c:pt>
                <c:pt idx="872">
                  <c:v>52</c:v>
                </c:pt>
                <c:pt idx="873">
                  <c:v>56</c:v>
                </c:pt>
                <c:pt idx="874">
                  <c:v>46</c:v>
                </c:pt>
                <c:pt idx="875">
                  <c:v>65</c:v>
                </c:pt>
                <c:pt idx="876">
                  <c:v>60</c:v>
                </c:pt>
                <c:pt idx="877">
                  <c:v>67</c:v>
                </c:pt>
                <c:pt idx="878">
                  <c:v>49</c:v>
                </c:pt>
                <c:pt idx="879">
                  <c:v>45</c:v>
                </c:pt>
                <c:pt idx="880">
                  <c:v>45</c:v>
                </c:pt>
                <c:pt idx="881">
                  <c:v>56</c:v>
                </c:pt>
                <c:pt idx="882">
                  <c:v>39</c:v>
                </c:pt>
                <c:pt idx="883">
                  <c:v>65</c:v>
                </c:pt>
                <c:pt idx="884">
                  <c:v>69</c:v>
                </c:pt>
                <c:pt idx="885">
                  <c:v>63</c:v>
                </c:pt>
                <c:pt idx="886">
                  <c:v>64</c:v>
                </c:pt>
                <c:pt idx="887">
                  <c:v>61</c:v>
                </c:pt>
                <c:pt idx="888">
                  <c:v>51</c:v>
                </c:pt>
                <c:pt idx="889">
                  <c:v>41</c:v>
                </c:pt>
                <c:pt idx="890">
                  <c:v>58</c:v>
                </c:pt>
                <c:pt idx="891">
                  <c:v>65</c:v>
                </c:pt>
                <c:pt idx="892">
                  <c:v>61</c:v>
                </c:pt>
                <c:pt idx="893">
                  <c:v>43</c:v>
                </c:pt>
                <c:pt idx="894">
                  <c:v>38</c:v>
                </c:pt>
                <c:pt idx="895">
                  <c:v>55</c:v>
                </c:pt>
                <c:pt idx="896">
                  <c:v>47</c:v>
                </c:pt>
                <c:pt idx="897">
                  <c:v>42</c:v>
                </c:pt>
                <c:pt idx="898">
                  <c:v>54</c:v>
                </c:pt>
                <c:pt idx="899">
                  <c:v>66</c:v>
                </c:pt>
                <c:pt idx="900">
                  <c:v>51</c:v>
                </c:pt>
                <c:pt idx="901">
                  <c:v>54</c:v>
                </c:pt>
                <c:pt idx="902">
                  <c:v>50</c:v>
                </c:pt>
                <c:pt idx="903">
                  <c:v>41</c:v>
                </c:pt>
                <c:pt idx="904">
                  <c:v>69</c:v>
                </c:pt>
                <c:pt idx="905">
                  <c:v>77</c:v>
                </c:pt>
                <c:pt idx="906">
                  <c:v>49</c:v>
                </c:pt>
                <c:pt idx="907">
                  <c:v>45</c:v>
                </c:pt>
                <c:pt idx="908">
                  <c:v>66</c:v>
                </c:pt>
                <c:pt idx="909">
                  <c:v>69</c:v>
                </c:pt>
                <c:pt idx="910">
                  <c:v>57</c:v>
                </c:pt>
                <c:pt idx="911">
                  <c:v>68</c:v>
                </c:pt>
                <c:pt idx="912">
                  <c:v>55</c:v>
                </c:pt>
                <c:pt idx="913">
                  <c:v>54</c:v>
                </c:pt>
                <c:pt idx="914">
                  <c:v>53</c:v>
                </c:pt>
                <c:pt idx="915">
                  <c:v>48</c:v>
                </c:pt>
                <c:pt idx="916">
                  <c:v>42</c:v>
                </c:pt>
                <c:pt idx="917">
                  <c:v>52</c:v>
                </c:pt>
                <c:pt idx="918">
                  <c:v>47</c:v>
                </c:pt>
                <c:pt idx="919">
                  <c:v>33</c:v>
                </c:pt>
                <c:pt idx="920">
                  <c:v>59</c:v>
                </c:pt>
                <c:pt idx="921">
                  <c:v>48</c:v>
                </c:pt>
                <c:pt idx="922">
                  <c:v>59</c:v>
                </c:pt>
                <c:pt idx="923">
                  <c:v>45</c:v>
                </c:pt>
                <c:pt idx="924">
                  <c:v>39</c:v>
                </c:pt>
                <c:pt idx="925">
                  <c:v>55</c:v>
                </c:pt>
                <c:pt idx="926">
                  <c:v>55</c:v>
                </c:pt>
                <c:pt idx="927">
                  <c:v>44</c:v>
                </c:pt>
                <c:pt idx="928">
                  <c:v>39</c:v>
                </c:pt>
                <c:pt idx="929">
                  <c:v>49</c:v>
                </c:pt>
                <c:pt idx="930">
                  <c:v>51</c:v>
                </c:pt>
                <c:pt idx="931">
                  <c:v>51</c:v>
                </c:pt>
                <c:pt idx="932">
                  <c:v>41</c:v>
                </c:pt>
                <c:pt idx="933">
                  <c:v>48</c:v>
                </c:pt>
                <c:pt idx="934">
                  <c:v>46</c:v>
                </c:pt>
                <c:pt idx="935">
                  <c:v>43</c:v>
                </c:pt>
                <c:pt idx="936">
                  <c:v>53</c:v>
                </c:pt>
                <c:pt idx="937">
                  <c:v>45</c:v>
                </c:pt>
                <c:pt idx="938">
                  <c:v>70</c:v>
                </c:pt>
                <c:pt idx="939">
                  <c:v>70</c:v>
                </c:pt>
                <c:pt idx="940">
                  <c:v>52</c:v>
                </c:pt>
                <c:pt idx="941">
                  <c:v>39</c:v>
                </c:pt>
                <c:pt idx="942">
                  <c:v>39</c:v>
                </c:pt>
                <c:pt idx="943">
                  <c:v>53</c:v>
                </c:pt>
                <c:pt idx="944">
                  <c:v>57</c:v>
                </c:pt>
                <c:pt idx="945">
                  <c:v>45</c:v>
                </c:pt>
                <c:pt idx="946">
                  <c:v>51</c:v>
                </c:pt>
                <c:pt idx="947">
                  <c:v>72</c:v>
                </c:pt>
                <c:pt idx="948">
                  <c:v>58</c:v>
                </c:pt>
                <c:pt idx="949">
                  <c:v>67</c:v>
                </c:pt>
                <c:pt idx="950">
                  <c:v>67</c:v>
                </c:pt>
                <c:pt idx="951">
                  <c:v>58</c:v>
                </c:pt>
                <c:pt idx="952">
                  <c:v>55</c:v>
                </c:pt>
                <c:pt idx="953">
                  <c:v>76</c:v>
                </c:pt>
                <c:pt idx="954">
                  <c:v>52</c:v>
                </c:pt>
                <c:pt idx="955">
                  <c:v>68</c:v>
                </c:pt>
                <c:pt idx="956">
                  <c:v>45</c:v>
                </c:pt>
                <c:pt idx="957">
                  <c:v>43</c:v>
                </c:pt>
                <c:pt idx="958">
                  <c:v>45</c:v>
                </c:pt>
                <c:pt idx="959">
                  <c:v>56</c:v>
                </c:pt>
                <c:pt idx="960">
                  <c:v>58</c:v>
                </c:pt>
                <c:pt idx="961">
                  <c:v>67</c:v>
                </c:pt>
                <c:pt idx="962">
                  <c:v>54</c:v>
                </c:pt>
                <c:pt idx="963">
                  <c:v>49</c:v>
                </c:pt>
                <c:pt idx="964">
                  <c:v>76</c:v>
                </c:pt>
                <c:pt idx="965">
                  <c:v>47</c:v>
                </c:pt>
                <c:pt idx="966">
                  <c:v>42</c:v>
                </c:pt>
                <c:pt idx="967">
                  <c:v>65</c:v>
                </c:pt>
                <c:pt idx="968">
                  <c:v>70</c:v>
                </c:pt>
                <c:pt idx="969">
                  <c:v>36</c:v>
                </c:pt>
                <c:pt idx="970">
                  <c:v>44</c:v>
                </c:pt>
                <c:pt idx="971">
                  <c:v>44</c:v>
                </c:pt>
                <c:pt idx="972">
                  <c:v>43</c:v>
                </c:pt>
                <c:pt idx="973">
                  <c:v>35</c:v>
                </c:pt>
                <c:pt idx="974">
                  <c:v>64</c:v>
                </c:pt>
                <c:pt idx="975">
                  <c:v>50</c:v>
                </c:pt>
                <c:pt idx="976">
                  <c:v>63</c:v>
                </c:pt>
                <c:pt idx="977">
                  <c:v>48</c:v>
                </c:pt>
                <c:pt idx="978">
                  <c:v>55</c:v>
                </c:pt>
                <c:pt idx="979">
                  <c:v>64</c:v>
                </c:pt>
                <c:pt idx="980">
                  <c:v>49</c:v>
                </c:pt>
                <c:pt idx="981">
                  <c:v>51</c:v>
                </c:pt>
                <c:pt idx="982">
                  <c:v>51</c:v>
                </c:pt>
                <c:pt idx="983">
                  <c:v>50</c:v>
                </c:pt>
                <c:pt idx="984">
                  <c:v>47</c:v>
                </c:pt>
              </c:numCache>
            </c:numRef>
          </c:yVal>
          <c:smooth val="0"/>
          <c:extLst>
            <c:ext xmlns:c16="http://schemas.microsoft.com/office/drawing/2014/chart" uri="{C3380CC4-5D6E-409C-BE32-E72D297353CC}">
              <c16:uniqueId val="{00000000-43AA-4E26-9DA5-147743487F58}"/>
            </c:ext>
          </c:extLst>
        </c:ser>
        <c:dLbls>
          <c:showLegendKey val="0"/>
          <c:showVal val="0"/>
          <c:showCatName val="0"/>
          <c:showSerName val="0"/>
          <c:showPercent val="0"/>
          <c:showBubbleSize val="0"/>
        </c:dLbls>
        <c:axId val="820835904"/>
        <c:axId val="820838064"/>
      </c:scatterChart>
      <c:valAx>
        <c:axId val="8208359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 sourceLinked="0"/>
        <c:majorTickMark val="none"/>
        <c:minorTickMark val="none"/>
        <c:tickLblPos val="nextTo"/>
        <c:spPr>
          <a:noFill/>
          <a:ln w="9525" cap="flat" cmpd="sng" algn="ctr">
            <a:solidFill>
              <a:schemeClr val="accent4">
                <a:alpha val="99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38064"/>
        <c:crosses val="autoZero"/>
        <c:crossBetween val="midCat"/>
      </c:valAx>
      <c:valAx>
        <c:axId val="820838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359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Insights.xlsx]Sheet16!PivotTable14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and Customer Ratings by Product Line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Sum of Total</c:v>
                </c:pt>
              </c:strCache>
            </c:strRef>
          </c:tx>
          <c:spPr>
            <a:solidFill>
              <a:schemeClr val="accent1"/>
            </a:solidFill>
            <a:ln>
              <a:noFill/>
            </a:ln>
            <a:effectLst/>
          </c:spPr>
          <c:invertIfNegative val="0"/>
          <c:cat>
            <c:strRef>
              <c:f>Sheet16!$A$4:$A$10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Sheet16!$B$4:$B$10</c:f>
              <c:numCache>
                <c:formatCode>General</c:formatCode>
                <c:ptCount val="6"/>
                <c:pt idx="0">
                  <c:v>52418.226000000002</c:v>
                </c:pt>
                <c:pt idx="1">
                  <c:v>54289.619999999995</c:v>
                </c:pt>
                <c:pt idx="2">
                  <c:v>55897.254000000008</c:v>
                </c:pt>
                <c:pt idx="3">
                  <c:v>48005.769000000015</c:v>
                </c:pt>
                <c:pt idx="4">
                  <c:v>52228.260000000009</c:v>
                </c:pt>
                <c:pt idx="5">
                  <c:v>54454.11299999999</c:v>
                </c:pt>
              </c:numCache>
            </c:numRef>
          </c:val>
          <c:extLst>
            <c:ext xmlns:c16="http://schemas.microsoft.com/office/drawing/2014/chart" uri="{C3380CC4-5D6E-409C-BE32-E72D297353CC}">
              <c16:uniqueId val="{00000000-0D24-4526-A00E-FE6F09AB39FB}"/>
            </c:ext>
          </c:extLst>
        </c:ser>
        <c:dLbls>
          <c:showLegendKey val="0"/>
          <c:showVal val="0"/>
          <c:showCatName val="0"/>
          <c:showSerName val="0"/>
          <c:showPercent val="0"/>
          <c:showBubbleSize val="0"/>
        </c:dLbls>
        <c:gapWidth val="219"/>
        <c:overlap val="-27"/>
        <c:axId val="819371360"/>
        <c:axId val="819377480"/>
      </c:barChart>
      <c:lineChart>
        <c:grouping val="standard"/>
        <c:varyColors val="0"/>
        <c:ser>
          <c:idx val="1"/>
          <c:order val="1"/>
          <c:tx>
            <c:strRef>
              <c:f>Sheet16!$C$3</c:f>
              <c:strCache>
                <c:ptCount val="1"/>
                <c:pt idx="0">
                  <c:v>Sum of Rating</c:v>
                </c:pt>
              </c:strCache>
            </c:strRef>
          </c:tx>
          <c:spPr>
            <a:ln w="28575" cap="rnd">
              <a:solidFill>
                <a:schemeClr val="accent2"/>
              </a:solidFill>
              <a:round/>
            </a:ln>
            <a:effectLst/>
          </c:spPr>
          <c:marker>
            <c:symbol val="none"/>
          </c:marker>
          <c:cat>
            <c:strRef>
              <c:f>Sheet16!$A$4:$A$10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Sheet16!$C$4:$C$10</c:f>
              <c:numCache>
                <c:formatCode>General</c:formatCode>
                <c:ptCount val="6"/>
                <c:pt idx="0">
                  <c:v>1152.7999999999997</c:v>
                </c:pt>
                <c:pt idx="1">
                  <c:v>1243.7999999999997</c:v>
                </c:pt>
                <c:pt idx="2">
                  <c:v>1231.7</c:v>
                </c:pt>
                <c:pt idx="3">
                  <c:v>1042.2000000000003</c:v>
                </c:pt>
                <c:pt idx="4">
                  <c:v>1075.8</c:v>
                </c:pt>
                <c:pt idx="5">
                  <c:v>1125.5000000000005</c:v>
                </c:pt>
              </c:numCache>
            </c:numRef>
          </c:val>
          <c:smooth val="0"/>
          <c:extLst>
            <c:ext xmlns:c16="http://schemas.microsoft.com/office/drawing/2014/chart" uri="{C3380CC4-5D6E-409C-BE32-E72D297353CC}">
              <c16:uniqueId val="{00000001-0D24-4526-A00E-FE6F09AB39FB}"/>
            </c:ext>
          </c:extLst>
        </c:ser>
        <c:dLbls>
          <c:showLegendKey val="0"/>
          <c:showVal val="0"/>
          <c:showCatName val="0"/>
          <c:showSerName val="0"/>
          <c:showPercent val="0"/>
          <c:showBubbleSize val="0"/>
        </c:dLbls>
        <c:marker val="1"/>
        <c:smooth val="0"/>
        <c:axId val="820820784"/>
        <c:axId val="820818984"/>
      </c:lineChart>
      <c:catAx>
        <c:axId val="81937136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Producat</a:t>
                </a:r>
                <a:r>
                  <a:rPr lang="en-US" b="1" baseline="0"/>
                  <a:t> line</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19377480"/>
        <c:crosses val="autoZero"/>
        <c:auto val="1"/>
        <c:lblAlgn val="ctr"/>
        <c:lblOffset val="100"/>
        <c:noMultiLvlLbl val="0"/>
      </c:catAx>
      <c:valAx>
        <c:axId val="819377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19371360"/>
        <c:crosses val="autoZero"/>
        <c:crossBetween val="between"/>
      </c:valAx>
      <c:valAx>
        <c:axId val="82081898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0820784"/>
        <c:crosses val="max"/>
        <c:crossBetween val="between"/>
      </c:valAx>
      <c:catAx>
        <c:axId val="820820784"/>
        <c:scaling>
          <c:orientation val="minMax"/>
        </c:scaling>
        <c:delete val="1"/>
        <c:axPos val="b"/>
        <c:numFmt formatCode="General" sourceLinked="1"/>
        <c:majorTickMark val="out"/>
        <c:minorTickMark val="none"/>
        <c:tickLblPos val="nextTo"/>
        <c:crossAx val="8208189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Insights.xlsx]Sheet17!PivotTable15</c:name>
    <c:fmtId val="4"/>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Sheet17!$B$3</c:f>
              <c:strCache>
                <c:ptCount val="1"/>
                <c:pt idx="0">
                  <c:v>Total</c:v>
                </c:pt>
              </c:strCache>
            </c:strRef>
          </c:tx>
          <c:spPr>
            <a:ln w="28575" cap="rnd">
              <a:solidFill>
                <a:schemeClr val="accent1"/>
              </a:solidFill>
              <a:round/>
            </a:ln>
            <a:effectLst/>
          </c:spPr>
          <c:marker>
            <c:symbol val="none"/>
          </c:marker>
          <c:cat>
            <c:strRef>
              <c:f>Sheet17!$A$4:$A$93</c:f>
              <c:strCache>
                <c:ptCount val="89"/>
                <c:pt idx="0">
                  <c:v>01-كانون الثاني</c:v>
                </c:pt>
                <c:pt idx="1">
                  <c:v>02-كانون الثاني</c:v>
                </c:pt>
                <c:pt idx="2">
                  <c:v>03-كانون الثاني</c:v>
                </c:pt>
                <c:pt idx="3">
                  <c:v>04-كانون الثاني</c:v>
                </c:pt>
                <c:pt idx="4">
                  <c:v>05-كانون الثاني</c:v>
                </c:pt>
                <c:pt idx="5">
                  <c:v>06-كانون الثاني</c:v>
                </c:pt>
                <c:pt idx="6">
                  <c:v>07-كانون الثاني</c:v>
                </c:pt>
                <c:pt idx="7">
                  <c:v>08-كانون الثاني</c:v>
                </c:pt>
                <c:pt idx="8">
                  <c:v>09-كانون الثاني</c:v>
                </c:pt>
                <c:pt idx="9">
                  <c:v>10-كانون الثاني</c:v>
                </c:pt>
                <c:pt idx="10">
                  <c:v>11-كانون الثاني</c:v>
                </c:pt>
                <c:pt idx="11">
                  <c:v>12-كانون الثاني</c:v>
                </c:pt>
                <c:pt idx="12">
                  <c:v>13-كانون الثاني</c:v>
                </c:pt>
                <c:pt idx="13">
                  <c:v>14-كانون الثاني</c:v>
                </c:pt>
                <c:pt idx="14">
                  <c:v>15-كانون الثاني</c:v>
                </c:pt>
                <c:pt idx="15">
                  <c:v>16-كانون الثاني</c:v>
                </c:pt>
                <c:pt idx="16">
                  <c:v>17-كانون الثاني</c:v>
                </c:pt>
                <c:pt idx="17">
                  <c:v>18-كانون الثاني</c:v>
                </c:pt>
                <c:pt idx="18">
                  <c:v>19-كانون الثاني</c:v>
                </c:pt>
                <c:pt idx="19">
                  <c:v>20-كانون الثاني</c:v>
                </c:pt>
                <c:pt idx="20">
                  <c:v>21-كانون الثاني</c:v>
                </c:pt>
                <c:pt idx="21">
                  <c:v>22-كانون الثاني</c:v>
                </c:pt>
                <c:pt idx="22">
                  <c:v>23-كانون الثاني</c:v>
                </c:pt>
                <c:pt idx="23">
                  <c:v>24-كانون الثاني</c:v>
                </c:pt>
                <c:pt idx="24">
                  <c:v>25-كانون الثاني</c:v>
                </c:pt>
                <c:pt idx="25">
                  <c:v>26-كانون الثاني</c:v>
                </c:pt>
                <c:pt idx="26">
                  <c:v>27-كانون الثاني</c:v>
                </c:pt>
                <c:pt idx="27">
                  <c:v>28-كانون الثاني</c:v>
                </c:pt>
                <c:pt idx="28">
                  <c:v>29-كانون الثاني</c:v>
                </c:pt>
                <c:pt idx="29">
                  <c:v>30-كانون الثاني</c:v>
                </c:pt>
                <c:pt idx="30">
                  <c:v>31-كانون الثاني</c:v>
                </c:pt>
                <c:pt idx="31">
                  <c:v>01-شباط</c:v>
                </c:pt>
                <c:pt idx="32">
                  <c:v>02-شباط</c:v>
                </c:pt>
                <c:pt idx="33">
                  <c:v>03-شباط</c:v>
                </c:pt>
                <c:pt idx="34">
                  <c:v>04-شباط</c:v>
                </c:pt>
                <c:pt idx="35">
                  <c:v>05-شباط</c:v>
                </c:pt>
                <c:pt idx="36">
                  <c:v>06-شباط</c:v>
                </c:pt>
                <c:pt idx="37">
                  <c:v>07-شباط</c:v>
                </c:pt>
                <c:pt idx="38">
                  <c:v>08-شباط</c:v>
                </c:pt>
                <c:pt idx="39">
                  <c:v>09-شباط</c:v>
                </c:pt>
                <c:pt idx="40">
                  <c:v>10-شباط</c:v>
                </c:pt>
                <c:pt idx="41">
                  <c:v>11-شباط</c:v>
                </c:pt>
                <c:pt idx="42">
                  <c:v>12-شباط</c:v>
                </c:pt>
                <c:pt idx="43">
                  <c:v>13-شباط</c:v>
                </c:pt>
                <c:pt idx="44">
                  <c:v>14-شباط</c:v>
                </c:pt>
                <c:pt idx="45">
                  <c:v>15-شباط</c:v>
                </c:pt>
                <c:pt idx="46">
                  <c:v>16-شباط</c:v>
                </c:pt>
                <c:pt idx="47">
                  <c:v>17-شباط</c:v>
                </c:pt>
                <c:pt idx="48">
                  <c:v>18-شباط</c:v>
                </c:pt>
                <c:pt idx="49">
                  <c:v>19-شباط</c:v>
                </c:pt>
                <c:pt idx="50">
                  <c:v>20-شباط</c:v>
                </c:pt>
                <c:pt idx="51">
                  <c:v>21-شباط</c:v>
                </c:pt>
                <c:pt idx="52">
                  <c:v>22-شباط</c:v>
                </c:pt>
                <c:pt idx="53">
                  <c:v>23-شباط</c:v>
                </c:pt>
                <c:pt idx="54">
                  <c:v>24-شباط</c:v>
                </c:pt>
                <c:pt idx="55">
                  <c:v>25-شباط</c:v>
                </c:pt>
                <c:pt idx="56">
                  <c:v>26-شباط</c:v>
                </c:pt>
                <c:pt idx="57">
                  <c:v>27-شباط</c:v>
                </c:pt>
                <c:pt idx="58">
                  <c:v>28-شباط</c:v>
                </c:pt>
                <c:pt idx="59">
                  <c:v>01-آذار</c:v>
                </c:pt>
                <c:pt idx="60">
                  <c:v>02-آذار</c:v>
                </c:pt>
                <c:pt idx="61">
                  <c:v>03-آذار</c:v>
                </c:pt>
                <c:pt idx="62">
                  <c:v>04-آذار</c:v>
                </c:pt>
                <c:pt idx="63">
                  <c:v>05-آذار</c:v>
                </c:pt>
                <c:pt idx="64">
                  <c:v>06-آذار</c:v>
                </c:pt>
                <c:pt idx="65">
                  <c:v>07-آذار</c:v>
                </c:pt>
                <c:pt idx="66">
                  <c:v>08-آذار</c:v>
                </c:pt>
                <c:pt idx="67">
                  <c:v>09-آذار</c:v>
                </c:pt>
                <c:pt idx="68">
                  <c:v>10-آذار</c:v>
                </c:pt>
                <c:pt idx="69">
                  <c:v>11-آذار</c:v>
                </c:pt>
                <c:pt idx="70">
                  <c:v>12-آذار</c:v>
                </c:pt>
                <c:pt idx="71">
                  <c:v>13-آذار</c:v>
                </c:pt>
                <c:pt idx="72">
                  <c:v>14-آذار</c:v>
                </c:pt>
                <c:pt idx="73">
                  <c:v>15-آذار</c:v>
                </c:pt>
                <c:pt idx="74">
                  <c:v>16-آذار</c:v>
                </c:pt>
                <c:pt idx="75">
                  <c:v>17-آذار</c:v>
                </c:pt>
                <c:pt idx="76">
                  <c:v>18-آذار</c:v>
                </c:pt>
                <c:pt idx="77">
                  <c:v>19-آذار</c:v>
                </c:pt>
                <c:pt idx="78">
                  <c:v>20-آذار</c:v>
                </c:pt>
                <c:pt idx="79">
                  <c:v>21-آذار</c:v>
                </c:pt>
                <c:pt idx="80">
                  <c:v>22-آذار</c:v>
                </c:pt>
                <c:pt idx="81">
                  <c:v>23-آذار</c:v>
                </c:pt>
                <c:pt idx="82">
                  <c:v>24-آذار</c:v>
                </c:pt>
                <c:pt idx="83">
                  <c:v>25-آذار</c:v>
                </c:pt>
                <c:pt idx="84">
                  <c:v>26-آذار</c:v>
                </c:pt>
                <c:pt idx="85">
                  <c:v>27-آذار</c:v>
                </c:pt>
                <c:pt idx="86">
                  <c:v>28-آذار</c:v>
                </c:pt>
                <c:pt idx="87">
                  <c:v>29-آذار</c:v>
                </c:pt>
                <c:pt idx="88">
                  <c:v>30-آذار</c:v>
                </c:pt>
              </c:strCache>
            </c:strRef>
          </c:cat>
          <c:val>
            <c:numRef>
              <c:f>Sheet17!$B$4:$B$93</c:f>
              <c:numCache>
                <c:formatCode>General</c:formatCode>
                <c:ptCount val="89"/>
                <c:pt idx="0">
                  <c:v>4745.1810000000005</c:v>
                </c:pt>
                <c:pt idx="1">
                  <c:v>1945.5030000000002</c:v>
                </c:pt>
                <c:pt idx="2">
                  <c:v>2078.1284999999998</c:v>
                </c:pt>
                <c:pt idx="3">
                  <c:v>1623.6885</c:v>
                </c:pt>
                <c:pt idx="4">
                  <c:v>2956.8419999999996</c:v>
                </c:pt>
                <c:pt idx="5">
                  <c:v>3614.2049999999999</c:v>
                </c:pt>
                <c:pt idx="6">
                  <c:v>2834.2439999999997</c:v>
                </c:pt>
                <c:pt idx="7">
                  <c:v>5293.732500000001</c:v>
                </c:pt>
                <c:pt idx="8">
                  <c:v>3021.3435000000004</c:v>
                </c:pt>
                <c:pt idx="9">
                  <c:v>3560.9490000000005</c:v>
                </c:pt>
                <c:pt idx="10">
                  <c:v>2114.9625000000001</c:v>
                </c:pt>
                <c:pt idx="11">
                  <c:v>5184.7635</c:v>
                </c:pt>
                <c:pt idx="12">
                  <c:v>2451.2040000000002</c:v>
                </c:pt>
                <c:pt idx="13">
                  <c:v>3575.6699999999996</c:v>
                </c:pt>
                <c:pt idx="14">
                  <c:v>5944.26</c:v>
                </c:pt>
                <c:pt idx="15">
                  <c:v>4289.0820000000003</c:v>
                </c:pt>
                <c:pt idx="16">
                  <c:v>1929.2279999999998</c:v>
                </c:pt>
                <c:pt idx="17">
                  <c:v>2780.4734999999996</c:v>
                </c:pt>
                <c:pt idx="18">
                  <c:v>4914.7245000000003</c:v>
                </c:pt>
                <c:pt idx="19">
                  <c:v>3655.4489999999996</c:v>
                </c:pt>
                <c:pt idx="20">
                  <c:v>2392.0995000000003</c:v>
                </c:pt>
                <c:pt idx="21">
                  <c:v>1704.7695000000003</c:v>
                </c:pt>
                <c:pt idx="22">
                  <c:v>5578.0095000000001</c:v>
                </c:pt>
                <c:pt idx="23">
                  <c:v>5402.0505000000003</c:v>
                </c:pt>
                <c:pt idx="24">
                  <c:v>4700.3670000000002</c:v>
                </c:pt>
                <c:pt idx="25">
                  <c:v>4457.5124999999998</c:v>
                </c:pt>
                <c:pt idx="26">
                  <c:v>4635.8970000000008</c:v>
                </c:pt>
                <c:pt idx="27">
                  <c:v>4999.7115000000003</c:v>
                </c:pt>
                <c:pt idx="28">
                  <c:v>3516.5655000000002</c:v>
                </c:pt>
                <c:pt idx="29">
                  <c:v>2558.2619999999997</c:v>
                </c:pt>
                <c:pt idx="30">
                  <c:v>5232.4965000000011</c:v>
                </c:pt>
                <c:pt idx="31">
                  <c:v>2444.5364999999997</c:v>
                </c:pt>
                <c:pt idx="32">
                  <c:v>4140.9480000000003</c:v>
                </c:pt>
                <c:pt idx="33">
                  <c:v>5220.3375000000015</c:v>
                </c:pt>
                <c:pt idx="34">
                  <c:v>2439.4965000000002</c:v>
                </c:pt>
                <c:pt idx="35">
                  <c:v>3031.1295</c:v>
                </c:pt>
                <c:pt idx="36">
                  <c:v>2905.4235000000003</c:v>
                </c:pt>
                <c:pt idx="37">
                  <c:v>7228.210500000001</c:v>
                </c:pt>
                <c:pt idx="38">
                  <c:v>4981.5255000000006</c:v>
                </c:pt>
                <c:pt idx="39">
                  <c:v>3271.8944999999999</c:v>
                </c:pt>
                <c:pt idx="40">
                  <c:v>3141.0225</c:v>
                </c:pt>
                <c:pt idx="41">
                  <c:v>4542.1530000000002</c:v>
                </c:pt>
                <c:pt idx="42">
                  <c:v>2848.5660000000007</c:v>
                </c:pt>
                <c:pt idx="43">
                  <c:v>934.23749999999995</c:v>
                </c:pt>
                <c:pt idx="44">
                  <c:v>2454.0915</c:v>
                </c:pt>
                <c:pt idx="45">
                  <c:v>6830.785499999999</c:v>
                </c:pt>
                <c:pt idx="46">
                  <c:v>2503.7669999999998</c:v>
                </c:pt>
                <c:pt idx="47">
                  <c:v>5299.5704999999998</c:v>
                </c:pt>
                <c:pt idx="48">
                  <c:v>1496.0295000000001</c:v>
                </c:pt>
                <c:pt idx="49">
                  <c:v>4228.1190000000006</c:v>
                </c:pt>
                <c:pt idx="50">
                  <c:v>2706.4169999999999</c:v>
                </c:pt>
                <c:pt idx="51">
                  <c:v>1393.7384999999999</c:v>
                </c:pt>
                <c:pt idx="52">
                  <c:v>2442.3105</c:v>
                </c:pt>
                <c:pt idx="53">
                  <c:v>2339.5889999999999</c:v>
                </c:pt>
                <c:pt idx="54">
                  <c:v>2722.4610000000002</c:v>
                </c:pt>
                <c:pt idx="55">
                  <c:v>4807.2359999999999</c:v>
                </c:pt>
                <c:pt idx="56">
                  <c:v>2408.1644999999999</c:v>
                </c:pt>
                <c:pt idx="57">
                  <c:v>5859.4515000000001</c:v>
                </c:pt>
                <c:pt idx="58">
                  <c:v>2097.018</c:v>
                </c:pt>
                <c:pt idx="59">
                  <c:v>2634.3660000000004</c:v>
                </c:pt>
                <c:pt idx="60">
                  <c:v>5725.02</c:v>
                </c:pt>
                <c:pt idx="61">
                  <c:v>4853.1734999999999</c:v>
                </c:pt>
                <c:pt idx="62">
                  <c:v>3894.4394999999995</c:v>
                </c:pt>
                <c:pt idx="63">
                  <c:v>6230.8784999999989</c:v>
                </c:pt>
                <c:pt idx="64">
                  <c:v>3092.5964999999997</c:v>
                </c:pt>
                <c:pt idx="65">
                  <c:v>1438.2584999999999</c:v>
                </c:pt>
                <c:pt idx="66">
                  <c:v>3125.3880000000004</c:v>
                </c:pt>
                <c:pt idx="67">
                  <c:v>7256.8650000000007</c:v>
                </c:pt>
                <c:pt idx="68">
                  <c:v>3163.2299999999991</c:v>
                </c:pt>
                <c:pt idx="69">
                  <c:v>2961.2519999999995</c:v>
                </c:pt>
                <c:pt idx="70">
                  <c:v>3677.5514999999991</c:v>
                </c:pt>
                <c:pt idx="71">
                  <c:v>2063.6070000000004</c:v>
                </c:pt>
                <c:pt idx="72">
                  <c:v>6482.9414999999999</c:v>
                </c:pt>
                <c:pt idx="73">
                  <c:v>2942.415</c:v>
                </c:pt>
                <c:pt idx="74">
                  <c:v>3154.473</c:v>
                </c:pt>
                <c:pt idx="75">
                  <c:v>1976.2889999999998</c:v>
                </c:pt>
                <c:pt idx="76">
                  <c:v>1292.8335</c:v>
                </c:pt>
                <c:pt idx="77">
                  <c:v>5724.1170000000002</c:v>
                </c:pt>
                <c:pt idx="78">
                  <c:v>5458.2044999999998</c:v>
                </c:pt>
                <c:pt idx="79">
                  <c:v>1877.5155</c:v>
                </c:pt>
                <c:pt idx="80">
                  <c:v>3179.1480000000001</c:v>
                </c:pt>
                <c:pt idx="81">
                  <c:v>3323.6069999999995</c:v>
                </c:pt>
                <c:pt idx="82">
                  <c:v>3477.4634999999998</c:v>
                </c:pt>
                <c:pt idx="83">
                  <c:v>2272.9665</c:v>
                </c:pt>
                <c:pt idx="84">
                  <c:v>1962.5129999999997</c:v>
                </c:pt>
                <c:pt idx="85">
                  <c:v>2902.8194999999996</c:v>
                </c:pt>
                <c:pt idx="86">
                  <c:v>2229.402</c:v>
                </c:pt>
                <c:pt idx="87">
                  <c:v>4023.2429999999999</c:v>
                </c:pt>
                <c:pt idx="88">
                  <c:v>4487.0595000000003</c:v>
                </c:pt>
              </c:numCache>
            </c:numRef>
          </c:val>
          <c:smooth val="0"/>
          <c:extLst>
            <c:ext xmlns:c16="http://schemas.microsoft.com/office/drawing/2014/chart" uri="{C3380CC4-5D6E-409C-BE32-E72D297353CC}">
              <c16:uniqueId val="{00000000-436C-4997-BB6E-7FA752B551E1}"/>
            </c:ext>
          </c:extLst>
        </c:ser>
        <c:dLbls>
          <c:showLegendKey val="0"/>
          <c:showVal val="0"/>
          <c:showCatName val="0"/>
          <c:showSerName val="0"/>
          <c:showPercent val="0"/>
          <c:showBubbleSize val="0"/>
        </c:dLbls>
        <c:smooth val="0"/>
        <c:axId val="820807464"/>
        <c:axId val="820809624"/>
      </c:lineChart>
      <c:catAx>
        <c:axId val="820807464"/>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r>
                  <a:rPr lang="en-US"/>
                  <a:t>Date(Months)</a:t>
                </a:r>
              </a:p>
            </c:rich>
          </c:tx>
          <c:layout>
            <c:manualLayout>
              <c:xMode val="edge"/>
              <c:yMode val="edge"/>
              <c:x val="0.47991148324388355"/>
              <c:y val="0.92321034683632131"/>
            </c:manualLayout>
          </c:layout>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820809624"/>
        <c:crosses val="autoZero"/>
        <c:auto val="1"/>
        <c:lblAlgn val="ctr"/>
        <c:lblOffset val="100"/>
        <c:noMultiLvlLbl val="0"/>
      </c:catAx>
      <c:valAx>
        <c:axId val="82080962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820807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[Business Insights.xlsx]Sheet1!PivotTable1</c:name>
    <c:fmtId val="7"/>
  </c:pivotSource>
  <c:chart>
    <c:title>
      <c:tx>
        <c:rich>
          <a:bodyPr rot="0" spcFirstLastPara="1" vertOverflow="ellipsis" vert="horz" wrap="square" anchor="ctr" anchorCtr="1"/>
          <a:lstStyle/>
          <a:p>
            <a:pPr marL="0" marR="0" lvl="0" indent="0" algn="r" defTabSz="914400" rtl="1"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ar-JO" b="1"/>
              <a:t> إجمالي المبيعات حسب الفئة (</a:t>
            </a:r>
            <a:r>
              <a:rPr lang="en-US" b="1"/>
              <a:t>Product Categories)</a:t>
            </a:r>
          </a:p>
        </c:rich>
      </c:tx>
      <c:overlay val="0"/>
      <c:spPr>
        <a:noFill/>
        <a:ln>
          <a:noFill/>
        </a:ln>
        <a:effectLst/>
      </c:spPr>
      <c:txPr>
        <a:bodyPr rot="0" spcFirstLastPara="1" vertOverflow="ellipsis" vert="horz" wrap="square" anchor="ctr" anchorCtr="1"/>
        <a:lstStyle/>
        <a:p>
          <a:pPr marL="0" marR="0" lvl="0" indent="0" algn="r" defTabSz="914400" rtl="1"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6"/>
            </a:solidFill>
            <a:ln>
              <a:noFill/>
            </a:ln>
            <a:effectLst/>
          </c:spPr>
          <c:invertIfNegative val="0"/>
          <c:cat>
            <c:strRef>
              <c:f>Sheet1!$A$4:$A$8</c:f>
              <c:strCache>
                <c:ptCount val="5"/>
                <c:pt idx="0">
                  <c:v>Sum of Teas</c:v>
                </c:pt>
                <c:pt idx="1">
                  <c:v>Sum of Meats</c:v>
                </c:pt>
                <c:pt idx="2">
                  <c:v>Sum of Seafood</c:v>
                </c:pt>
                <c:pt idx="3">
                  <c:v>Sum of Sweets</c:v>
                </c:pt>
                <c:pt idx="4">
                  <c:v>Sum of Fruits</c:v>
                </c:pt>
              </c:strCache>
            </c:strRef>
          </c:cat>
          <c:val>
            <c:numRef>
              <c:f>Sheet1!$B$4:$B$8</c:f>
              <c:numCache>
                <c:formatCode>General</c:formatCode>
                <c:ptCount val="5"/>
                <c:pt idx="0">
                  <c:v>1724876</c:v>
                </c:pt>
                <c:pt idx="1">
                  <c:v>983938</c:v>
                </c:pt>
                <c:pt idx="2">
                  <c:v>219520</c:v>
                </c:pt>
                <c:pt idx="3">
                  <c:v>156976</c:v>
                </c:pt>
                <c:pt idx="4">
                  <c:v>153519</c:v>
                </c:pt>
              </c:numCache>
            </c:numRef>
          </c:val>
          <c:extLst>
            <c:ext xmlns:c16="http://schemas.microsoft.com/office/drawing/2014/chart" uri="{C3380CC4-5D6E-409C-BE32-E72D297353CC}">
              <c16:uniqueId val="{00000000-C666-46AF-81A0-1DE2D319C887}"/>
            </c:ext>
          </c:extLst>
        </c:ser>
        <c:dLbls>
          <c:showLegendKey val="0"/>
          <c:showVal val="0"/>
          <c:showCatName val="0"/>
          <c:showSerName val="0"/>
          <c:showPercent val="0"/>
          <c:showBubbleSize val="0"/>
        </c:dLbls>
        <c:gapWidth val="219"/>
        <c:overlap val="-27"/>
        <c:axId val="667513312"/>
        <c:axId val="667517272"/>
      </c:barChart>
      <c:catAx>
        <c:axId val="66751331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517272"/>
        <c:crosses val="autoZero"/>
        <c:auto val="1"/>
        <c:lblAlgn val="ctr"/>
        <c:lblOffset val="100"/>
        <c:noMultiLvlLbl val="0"/>
      </c:catAx>
      <c:valAx>
        <c:axId val="66751727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51331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[Business Insights.xlsx]Sheet5!PivotTable2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Premium vs Regular</a:t>
            </a:r>
            <a:endParaRPr lang="en-US"/>
          </a:p>
        </c:rich>
      </c:tx>
      <c:layout>
        <c:manualLayout>
          <c:xMode val="edge"/>
          <c:yMode val="edge"/>
          <c:x val="0.4125485564304461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6">
              <a:shade val="76000"/>
            </a:schemeClr>
          </a:solidFill>
          <a:ln w="19050">
            <a:solidFill>
              <a:schemeClr val="lt1"/>
            </a:solidFill>
          </a:ln>
          <a:effectLst/>
        </c:spPr>
      </c:pivotFmt>
      <c:pivotFmt>
        <c:idx val="3"/>
        <c:spPr>
          <a:solidFill>
            <a:schemeClr val="accent6">
              <a:tint val="77000"/>
            </a:schemeClr>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6">
              <a:shade val="76000"/>
            </a:schemeClr>
          </a:solidFill>
          <a:ln w="19050">
            <a:solidFill>
              <a:schemeClr val="lt1"/>
            </a:solidFill>
          </a:ln>
          <a:effectLst/>
        </c:spPr>
      </c:pivotFmt>
      <c:pivotFmt>
        <c:idx val="6"/>
        <c:spPr>
          <a:solidFill>
            <a:schemeClr val="accent6">
              <a:tint val="77000"/>
            </a:schemeClr>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BDD9-453D-9071-B8CA2E3B4192}"/>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BDD9-453D-9071-B8CA2E3B41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Sheet5!$A$4:$A$5</c:f>
              <c:strCache>
                <c:ptCount val="2"/>
                <c:pt idx="0">
                  <c:v>Sum of Regular</c:v>
                </c:pt>
                <c:pt idx="1">
                  <c:v>Sum of Premium</c:v>
                </c:pt>
              </c:strCache>
            </c:strRef>
          </c:cat>
          <c:val>
            <c:numRef>
              <c:f>Sheet5!$B$4:$B$5</c:f>
              <c:numCache>
                <c:formatCode>General</c:formatCode>
                <c:ptCount val="2"/>
                <c:pt idx="0">
                  <c:v>2963698</c:v>
                </c:pt>
                <c:pt idx="1">
                  <c:v>275089</c:v>
                </c:pt>
              </c:numCache>
            </c:numRef>
          </c:val>
          <c:extLst>
            <c:ext xmlns:c16="http://schemas.microsoft.com/office/drawing/2014/chart" uri="{C3380CC4-5D6E-409C-BE32-E72D297353CC}">
              <c16:uniqueId val="{00000004-BDD9-453D-9071-B8CA2E3B4192}"/>
            </c:ext>
          </c:extLst>
        </c:ser>
        <c:dLbls>
          <c:dLblPos val="inEnd"/>
          <c:showLegendKey val="0"/>
          <c:showVal val="1"/>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Insights.xlsx]Sheet2!PivotTable2</c:name>
    <c:fmtId val="11"/>
  </c:pivotSource>
  <c:chart>
    <c:title>
      <c:tx>
        <c:rich>
          <a:bodyPr rot="0" spcFirstLastPara="1" vertOverflow="ellipsis" vert="horz" wrap="square" anchor="ctr" anchorCtr="1"/>
          <a:lstStyle/>
          <a:p>
            <a:pPr lvl="1" algn="ctr" rtl="1">
              <a:defRPr sz="1400" b="0" i="0" u="none" strike="noStrike" kern="1200" spc="0" baseline="0">
                <a:solidFill>
                  <a:sysClr val="windowText" lastClr="000000">
                    <a:lumMod val="65000"/>
                    <a:lumOff val="35000"/>
                  </a:sysClr>
                </a:solidFill>
                <a:latin typeface="+mn-lt"/>
                <a:ea typeface="+mn-ea"/>
                <a:cs typeface="+mn-cs"/>
              </a:defRPr>
            </a:pPr>
            <a:r>
              <a:rPr lang="ar-JO" sz="1400" b="1" i="0" u="none" strike="noStrike" baseline="0"/>
              <a:t>                    </a:t>
            </a:r>
            <a:r>
              <a:rPr lang="en-US" sz="1400" b="1" i="0" u="none" strike="noStrike" baseline="0"/>
              <a:t>Marital status</a:t>
            </a:r>
            <a:endParaRPr lang="en-US" b="1"/>
          </a:p>
        </c:rich>
      </c:tx>
      <c:layout>
        <c:manualLayout>
          <c:xMode val="edge"/>
          <c:yMode val="edge"/>
          <c:x val="0.48822222222222211"/>
          <c:y val="0.13786818314377369"/>
        </c:manualLayout>
      </c:layout>
      <c:overlay val="0"/>
      <c:spPr>
        <a:noFill/>
        <a:ln>
          <a:noFill/>
        </a:ln>
        <a:effectLst/>
      </c:spPr>
      <c:txPr>
        <a:bodyPr rot="0" spcFirstLastPara="1" vertOverflow="ellipsis" vert="horz" wrap="square" anchor="ctr" anchorCtr="1"/>
        <a:lstStyle/>
        <a:p>
          <a:pPr lvl="1" algn="ctr" rtl="1">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5">
              <a:shade val="53000"/>
            </a:schemeClr>
          </a:solidFill>
          <a:ln w="19050">
            <a:solidFill>
              <a:schemeClr val="lt1"/>
            </a:solidFill>
          </a:ln>
          <a:effectLst/>
        </c:spPr>
        <c:dLbl>
          <c:idx val="0"/>
          <c:layout>
            <c:manualLayout>
              <c:x val="1.893171061528059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5">
              <a:tint val="54000"/>
            </a:schemeClr>
          </a:solidFill>
          <a:ln w="19050">
            <a:solidFill>
              <a:schemeClr val="lt1"/>
            </a:solidFill>
          </a:ln>
          <a:effectLst/>
        </c:spPr>
        <c:dLbl>
          <c:idx val="0"/>
          <c:layout>
            <c:manualLayout>
              <c:x val="-1.0818120351588911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5">
              <a:shade val="76000"/>
            </a:schemeClr>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5">
              <a:tint val="77000"/>
            </a:schemeClr>
          </a:solidFill>
          <a:ln w="19050">
            <a:solidFill>
              <a:schemeClr val="lt1"/>
            </a:solidFill>
          </a:ln>
          <a:effectLst/>
        </c:spPr>
      </c:pivotFmt>
    </c:pivotFmts>
    <c:plotArea>
      <c:layout/>
      <c:doughnutChart>
        <c:varyColors val="1"/>
        <c:ser>
          <c:idx val="0"/>
          <c:order val="0"/>
          <c:tx>
            <c:strRef>
              <c:f>Sheet2!$B$3</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10-1C28-42E9-B09A-7BEE1126EB85}"/>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AC4F-48FD-9621-34E34D14B17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AC4F-48FD-9621-34E34D14B17D}"/>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AC4F-48FD-9621-34E34D14B17D}"/>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11-1C28-42E9-B09A-7BEE1126EB85}"/>
              </c:ext>
            </c:extLst>
          </c:dPt>
          <c:dLbls>
            <c:dLbl>
              <c:idx val="0"/>
              <c:layout>
                <c:manualLayout>
                  <c:x val="1.8931710615280595E-2"/>
                  <c:y val="-4.6296296296296294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0-1C28-42E9-B09A-7BEE1126EB85}"/>
                </c:ext>
              </c:extLst>
            </c:dLbl>
            <c:dLbl>
              <c:idx val="4"/>
              <c:layout>
                <c:manualLayout>
                  <c:x val="-1.0818120351588911E-2"/>
                  <c:y val="4.6296296296295869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1-1C28-42E9-B09A-7BEE1126EB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Sheet2!$A$4:$A$9</c:f>
              <c:strCache>
                <c:ptCount val="5"/>
                <c:pt idx="0">
                  <c:v>Divorced</c:v>
                </c:pt>
                <c:pt idx="1">
                  <c:v>Married</c:v>
                </c:pt>
                <c:pt idx="2">
                  <c:v>Single</c:v>
                </c:pt>
                <c:pt idx="3">
                  <c:v>Together</c:v>
                </c:pt>
                <c:pt idx="4">
                  <c:v>Widow</c:v>
                </c:pt>
              </c:strCache>
            </c:strRef>
          </c:cat>
          <c:val>
            <c:numRef>
              <c:f>Sheet2!$B$4:$B$9</c:f>
              <c:numCache>
                <c:formatCode>General</c:formatCode>
                <c:ptCount val="5"/>
                <c:pt idx="0">
                  <c:v>110</c:v>
                </c:pt>
                <c:pt idx="1">
                  <c:v>384</c:v>
                </c:pt>
                <c:pt idx="2">
                  <c:v>202</c:v>
                </c:pt>
                <c:pt idx="3">
                  <c:v>251</c:v>
                </c:pt>
                <c:pt idx="4">
                  <c:v>39</c:v>
                </c:pt>
              </c:numCache>
            </c:numRef>
          </c:val>
          <c:extLst>
            <c:ext xmlns:c16="http://schemas.microsoft.com/office/drawing/2014/chart" uri="{C3380CC4-5D6E-409C-BE32-E72D297353CC}">
              <c16:uniqueId val="{0000000F-1C28-42E9-B09A-7BEE1126EB85}"/>
            </c:ext>
          </c:extLst>
        </c:ser>
        <c:dLbls>
          <c:showLegendKey val="0"/>
          <c:showVal val="1"/>
          <c:showCatName val="0"/>
          <c:showSerName val="0"/>
          <c:showPercent val="0"/>
          <c:showBubbleSize val="0"/>
          <c:showLeaderLines val="1"/>
        </c:dLbls>
        <c:firstSliceAng val="36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Insights.xlsx]Sheet3!PivotTable3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JO" b="1"/>
              <a:t>متوسط الدخل السنوي حسب المستوى التعليمي</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Basic</c:v>
                </c:pt>
                <c:pt idx="1">
                  <c:v>Other</c:v>
                </c:pt>
                <c:pt idx="2">
                  <c:v>Graduate</c:v>
                </c:pt>
                <c:pt idx="3">
                  <c:v>Master</c:v>
                </c:pt>
                <c:pt idx="4">
                  <c:v>PhD</c:v>
                </c:pt>
              </c:strCache>
            </c:strRef>
          </c:cat>
          <c:val>
            <c:numRef>
              <c:f>Sheet3!$B$4:$B$9</c:f>
              <c:numCache>
                <c:formatCode>[$$-409]#,##0</c:formatCode>
                <c:ptCount val="5"/>
                <c:pt idx="0">
                  <c:v>120306.25925925926</c:v>
                </c:pt>
                <c:pt idx="1">
                  <c:v>147625.33333333334</c:v>
                </c:pt>
                <c:pt idx="2">
                  <c:v>152036.41018766756</c:v>
                </c:pt>
                <c:pt idx="3">
                  <c:v>152654.58630136985</c:v>
                </c:pt>
                <c:pt idx="4">
                  <c:v>155243.60167714884</c:v>
                </c:pt>
              </c:numCache>
            </c:numRef>
          </c:val>
          <c:extLst>
            <c:ext xmlns:c16="http://schemas.microsoft.com/office/drawing/2014/chart" uri="{C3380CC4-5D6E-409C-BE32-E72D297353CC}">
              <c16:uniqueId val="{00000000-4AA2-4607-9A3C-B31C40733896}"/>
            </c:ext>
          </c:extLst>
        </c:ser>
        <c:dLbls>
          <c:dLblPos val="outEnd"/>
          <c:showLegendKey val="0"/>
          <c:showVal val="1"/>
          <c:showCatName val="0"/>
          <c:showSerName val="0"/>
          <c:showPercent val="0"/>
          <c:showBubbleSize val="0"/>
        </c:dLbls>
        <c:gapWidth val="219"/>
        <c:overlap val="-27"/>
        <c:axId val="539014360"/>
        <c:axId val="539021560"/>
      </c:barChart>
      <c:catAx>
        <c:axId val="539014360"/>
        <c:scaling>
          <c:orientation val="maxMin"/>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Educational</a:t>
                </a:r>
                <a:r>
                  <a:rPr lang="en-US" baseline="0"/>
                  <a:t> Level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21560"/>
        <c:crosses val="autoZero"/>
        <c:auto val="1"/>
        <c:lblAlgn val="ctr"/>
        <c:lblOffset val="100"/>
        <c:noMultiLvlLbl val="0"/>
      </c:catAx>
      <c:valAx>
        <c:axId val="5390215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Yearly Income(Avg)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143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JO"/>
              <a:t>العلاقة بين العمر والدخل</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659973226238288E-2"/>
          <c:y val="0.15319444444444447"/>
          <c:w val="0.77033678019163265"/>
          <c:h val="0.62271617089530473"/>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Sheet4!$E$4:$E$59</c:f>
              <c:numCache>
                <c:formatCode>General</c:formatCode>
                <c:ptCount val="56"/>
                <c:pt idx="0">
                  <c:v>24</c:v>
                </c:pt>
                <c:pt idx="1">
                  <c:v>25</c:v>
                </c:pt>
                <c:pt idx="2">
                  <c:v>26</c:v>
                </c:pt>
                <c:pt idx="3">
                  <c:v>27</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49</c:v>
                </c:pt>
                <c:pt idx="26">
                  <c:v>50</c:v>
                </c:pt>
                <c:pt idx="27">
                  <c:v>51</c:v>
                </c:pt>
                <c:pt idx="28">
                  <c:v>52</c:v>
                </c:pt>
                <c:pt idx="29">
                  <c:v>53</c:v>
                </c:pt>
                <c:pt idx="30">
                  <c:v>54</c:v>
                </c:pt>
                <c:pt idx="31">
                  <c:v>55</c:v>
                </c:pt>
                <c:pt idx="32">
                  <c:v>56</c:v>
                </c:pt>
                <c:pt idx="33">
                  <c:v>57</c:v>
                </c:pt>
                <c:pt idx="34">
                  <c:v>58</c:v>
                </c:pt>
                <c:pt idx="35">
                  <c:v>59</c:v>
                </c:pt>
                <c:pt idx="36">
                  <c:v>60</c:v>
                </c:pt>
                <c:pt idx="37">
                  <c:v>61</c:v>
                </c:pt>
                <c:pt idx="38">
                  <c:v>62</c:v>
                </c:pt>
                <c:pt idx="39">
                  <c:v>63</c:v>
                </c:pt>
                <c:pt idx="40">
                  <c:v>64</c:v>
                </c:pt>
                <c:pt idx="41">
                  <c:v>65</c:v>
                </c:pt>
                <c:pt idx="42">
                  <c:v>66</c:v>
                </c:pt>
                <c:pt idx="43">
                  <c:v>67</c:v>
                </c:pt>
                <c:pt idx="44">
                  <c:v>68</c:v>
                </c:pt>
                <c:pt idx="45">
                  <c:v>69</c:v>
                </c:pt>
                <c:pt idx="46">
                  <c:v>70</c:v>
                </c:pt>
                <c:pt idx="47">
                  <c:v>71</c:v>
                </c:pt>
                <c:pt idx="48">
                  <c:v>72</c:v>
                </c:pt>
                <c:pt idx="49">
                  <c:v>73</c:v>
                </c:pt>
                <c:pt idx="50">
                  <c:v>74</c:v>
                </c:pt>
                <c:pt idx="51">
                  <c:v>75</c:v>
                </c:pt>
                <c:pt idx="52">
                  <c:v>76</c:v>
                </c:pt>
                <c:pt idx="53">
                  <c:v>77</c:v>
                </c:pt>
                <c:pt idx="54">
                  <c:v>79</c:v>
                </c:pt>
                <c:pt idx="55">
                  <c:v>80</c:v>
                </c:pt>
              </c:numCache>
            </c:numRef>
          </c:xVal>
          <c:yVal>
            <c:numRef>
              <c:f>Sheet4!$F$4:$F$59</c:f>
              <c:numCache>
                <c:formatCode>[$$-409]#,##0</c:formatCode>
                <c:ptCount val="56"/>
                <c:pt idx="0">
                  <c:v>110960.5</c:v>
                </c:pt>
                <c:pt idx="1">
                  <c:v>160937</c:v>
                </c:pt>
                <c:pt idx="2">
                  <c:v>185449.33333333334</c:v>
                </c:pt>
                <c:pt idx="3">
                  <c:v>174139.8</c:v>
                </c:pt>
                <c:pt idx="4">
                  <c:v>147830.15384615384</c:v>
                </c:pt>
                <c:pt idx="5">
                  <c:v>160900.33333333334</c:v>
                </c:pt>
                <c:pt idx="6">
                  <c:v>140919.27777777778</c:v>
                </c:pt>
                <c:pt idx="7">
                  <c:v>142250.1724137931</c:v>
                </c:pt>
                <c:pt idx="8">
                  <c:v>147947.75862068965</c:v>
                </c:pt>
                <c:pt idx="9">
                  <c:v>146888.66666666666</c:v>
                </c:pt>
                <c:pt idx="10">
                  <c:v>143811.21428571429</c:v>
                </c:pt>
                <c:pt idx="11">
                  <c:v>139192.9375</c:v>
                </c:pt>
                <c:pt idx="12">
                  <c:v>139684.41025641025</c:v>
                </c:pt>
                <c:pt idx="13">
                  <c:v>147996.39024390245</c:v>
                </c:pt>
                <c:pt idx="14">
                  <c:v>150169.39534883722</c:v>
                </c:pt>
                <c:pt idx="15">
                  <c:v>146894.92105263157</c:v>
                </c:pt>
                <c:pt idx="16">
                  <c:v>149927.02564102566</c:v>
                </c:pt>
                <c:pt idx="17">
                  <c:v>144956.52830188681</c:v>
                </c:pt>
                <c:pt idx="18">
                  <c:v>146012.43421052632</c:v>
                </c:pt>
                <c:pt idx="19">
                  <c:v>148682.92000000001</c:v>
                </c:pt>
                <c:pt idx="20">
                  <c:v>146234.01136363635</c:v>
                </c:pt>
                <c:pt idx="21">
                  <c:v>151179.24390243902</c:v>
                </c:pt>
                <c:pt idx="22">
                  <c:v>148562.32857142857</c:v>
                </c:pt>
                <c:pt idx="23">
                  <c:v>145670.09859154929</c:v>
                </c:pt>
                <c:pt idx="24">
                  <c:v>151229.81012658228</c:v>
                </c:pt>
                <c:pt idx="25">
                  <c:v>148079.8705882353</c:v>
                </c:pt>
                <c:pt idx="26">
                  <c:v>152519.14473684211</c:v>
                </c:pt>
                <c:pt idx="27">
                  <c:v>151205.62857142856</c:v>
                </c:pt>
                <c:pt idx="28">
                  <c:v>148597.45098039217</c:v>
                </c:pt>
                <c:pt idx="29">
                  <c:v>154033.7111111111</c:v>
                </c:pt>
                <c:pt idx="30">
                  <c:v>150960.46</c:v>
                </c:pt>
                <c:pt idx="31">
                  <c:v>155668.66216216216</c:v>
                </c:pt>
                <c:pt idx="32">
                  <c:v>156473.90243902439</c:v>
                </c:pt>
                <c:pt idx="33">
                  <c:v>148815.86363636365</c:v>
                </c:pt>
                <c:pt idx="34">
                  <c:v>160931.95555555556</c:v>
                </c:pt>
                <c:pt idx="35">
                  <c:v>157161.05714285714</c:v>
                </c:pt>
                <c:pt idx="36">
                  <c:v>154817.63265306121</c:v>
                </c:pt>
                <c:pt idx="37">
                  <c:v>156324.07999999999</c:v>
                </c:pt>
                <c:pt idx="38">
                  <c:v>158603.71153846153</c:v>
                </c:pt>
                <c:pt idx="39">
                  <c:v>154020.26829268291</c:v>
                </c:pt>
                <c:pt idx="40">
                  <c:v>156706.6</c:v>
                </c:pt>
                <c:pt idx="41">
                  <c:v>157611.375</c:v>
                </c:pt>
                <c:pt idx="42">
                  <c:v>158628.38775510204</c:v>
                </c:pt>
                <c:pt idx="43">
                  <c:v>157810</c:v>
                </c:pt>
                <c:pt idx="44">
                  <c:v>156903.67307692306</c:v>
                </c:pt>
                <c:pt idx="45">
                  <c:v>155999.85714285713</c:v>
                </c:pt>
                <c:pt idx="46">
                  <c:v>150197.1724137931</c:v>
                </c:pt>
                <c:pt idx="47">
                  <c:v>158258.3448275862</c:v>
                </c:pt>
                <c:pt idx="48">
                  <c:v>165405.04761904763</c:v>
                </c:pt>
                <c:pt idx="49">
                  <c:v>166327.5625</c:v>
                </c:pt>
                <c:pt idx="50">
                  <c:v>160312.29411764705</c:v>
                </c:pt>
                <c:pt idx="51">
                  <c:v>170375.375</c:v>
                </c:pt>
                <c:pt idx="52">
                  <c:v>166477.14285714287</c:v>
                </c:pt>
                <c:pt idx="53">
                  <c:v>162324.16666666666</c:v>
                </c:pt>
                <c:pt idx="54">
                  <c:v>193027</c:v>
                </c:pt>
                <c:pt idx="55">
                  <c:v>151141</c:v>
                </c:pt>
              </c:numCache>
            </c:numRef>
          </c:yVal>
          <c:smooth val="0"/>
          <c:extLst>
            <c:ext xmlns:c16="http://schemas.microsoft.com/office/drawing/2014/chart" uri="{C3380CC4-5D6E-409C-BE32-E72D297353CC}">
              <c16:uniqueId val="{00000000-0F92-4F6B-9AC6-807CE4325575}"/>
            </c:ext>
          </c:extLst>
        </c:ser>
        <c:dLbls>
          <c:showLegendKey val="0"/>
          <c:showVal val="0"/>
          <c:showCatName val="0"/>
          <c:showSerName val="0"/>
          <c:showPercent val="0"/>
          <c:showBubbleSize val="0"/>
        </c:dLbls>
        <c:axId val="719175336"/>
        <c:axId val="719170656"/>
      </c:scatterChart>
      <c:valAx>
        <c:axId val="719175336"/>
        <c:scaling>
          <c:orientation val="maxMin"/>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170656"/>
        <c:crosses val="autoZero"/>
        <c:crossBetween val="midCat"/>
      </c:valAx>
      <c:valAx>
        <c:axId val="7191706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Yearly Income(Avg)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1753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sq" cmpd="sng" algn="ctr">
      <a:solidFill>
        <a:schemeClr val="tx1">
          <a:lumMod val="15000"/>
          <a:lumOff val="85000"/>
        </a:schemeClr>
      </a:solidFill>
      <a:round/>
    </a:ln>
    <a:effectLst>
      <a:outerShdw dir="4200000" algn="ctr" rotWithShape="0">
        <a:srgbClr val="000000"/>
      </a:out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Educational Level</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Educational Level</a:t>
          </a:r>
        </a:p>
      </cx:txPr>
    </cx:title>
    <cx:plotArea>
      <cx:plotAreaRegion>
        <cx:series layoutId="treemap" uniqueId="{132A7AD8-F864-4E77-8142-94B22D99D1C4}">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21</xdr:col>
      <xdr:colOff>76199</xdr:colOff>
      <xdr:row>69</xdr:row>
      <xdr:rowOff>114300</xdr:rowOff>
    </xdr:to>
    <xdr:sp macro="" textlink="">
      <xdr:nvSpPr>
        <xdr:cNvPr id="2" name="Rectangle 1">
          <a:extLst>
            <a:ext uri="{FF2B5EF4-FFF2-40B4-BE49-F238E27FC236}">
              <a16:creationId xmlns:a16="http://schemas.microsoft.com/office/drawing/2014/main" id="{B6E06ADE-2B0E-BA91-B62B-B4CC5552B206}"/>
            </a:ext>
          </a:extLst>
        </xdr:cNvPr>
        <xdr:cNvSpPr/>
      </xdr:nvSpPr>
      <xdr:spPr>
        <a:xfrm>
          <a:off x="9525" y="0"/>
          <a:ext cx="12868274" cy="13258800"/>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0</xdr:row>
      <xdr:rowOff>152399</xdr:rowOff>
    </xdr:from>
    <xdr:to>
      <xdr:col>5</xdr:col>
      <xdr:colOff>0</xdr:colOff>
      <xdr:row>5</xdr:row>
      <xdr:rowOff>0</xdr:rowOff>
    </xdr:to>
    <xdr:sp macro="" textlink="">
      <xdr:nvSpPr>
        <xdr:cNvPr id="3" name="TextBox 2">
          <a:extLst>
            <a:ext uri="{FF2B5EF4-FFF2-40B4-BE49-F238E27FC236}">
              <a16:creationId xmlns:a16="http://schemas.microsoft.com/office/drawing/2014/main" id="{F031F428-96EF-24EF-C62E-915E284E7699}"/>
            </a:ext>
          </a:extLst>
        </xdr:cNvPr>
        <xdr:cNvSpPr txBox="1"/>
      </xdr:nvSpPr>
      <xdr:spPr>
        <a:xfrm>
          <a:off x="180975" y="152399"/>
          <a:ext cx="2867025" cy="8001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t> </a:t>
          </a:r>
          <a:r>
            <a:rPr lang="en-US" b="1"/>
            <a:t>Sales Performance Dashboard 💰</a:t>
          </a:r>
          <a:endParaRPr lang="en-US" sz="1100" b="1"/>
        </a:p>
      </xdr:txBody>
    </xdr:sp>
    <xdr:clientData/>
  </xdr:twoCellAnchor>
  <xdr:twoCellAnchor>
    <xdr:from>
      <xdr:col>18</xdr:col>
      <xdr:colOff>542924</xdr:colOff>
      <xdr:row>0</xdr:row>
      <xdr:rowOff>0</xdr:rowOff>
    </xdr:from>
    <xdr:to>
      <xdr:col>21</xdr:col>
      <xdr:colOff>66673</xdr:colOff>
      <xdr:row>7</xdr:row>
      <xdr:rowOff>0</xdr:rowOff>
    </xdr:to>
    <xdr:sp macro="" textlink="">
      <xdr:nvSpPr>
        <xdr:cNvPr id="6" name="Right Triangle 5">
          <a:extLst>
            <a:ext uri="{FF2B5EF4-FFF2-40B4-BE49-F238E27FC236}">
              <a16:creationId xmlns:a16="http://schemas.microsoft.com/office/drawing/2014/main" id="{E6FD0EB2-47DF-792B-076C-43AFA60EF54C}"/>
            </a:ext>
          </a:extLst>
        </xdr:cNvPr>
        <xdr:cNvSpPr/>
      </xdr:nvSpPr>
      <xdr:spPr>
        <a:xfrm flipH="1" flipV="1">
          <a:off x="11515724" y="0"/>
          <a:ext cx="1352549" cy="1333500"/>
        </a:xfrm>
        <a:prstGeom prst="r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123824</xdr:colOff>
      <xdr:row>6</xdr:row>
      <xdr:rowOff>28574</xdr:rowOff>
    </xdr:from>
    <xdr:to>
      <xdr:col>13</xdr:col>
      <xdr:colOff>380999</xdr:colOff>
      <xdr:row>17</xdr:row>
      <xdr:rowOff>114300</xdr:rowOff>
    </xdr:to>
    <xdr:graphicFrame macro="">
      <xdr:nvGraphicFramePr>
        <xdr:cNvPr id="8" name="Chart 7">
          <a:extLst>
            <a:ext uri="{FF2B5EF4-FFF2-40B4-BE49-F238E27FC236}">
              <a16:creationId xmlns:a16="http://schemas.microsoft.com/office/drawing/2014/main" id="{5B965C90-C1AA-4CEF-9FDD-ACC8F534E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533400</xdr:colOff>
      <xdr:row>6</xdr:row>
      <xdr:rowOff>47624</xdr:rowOff>
    </xdr:from>
    <xdr:to>
      <xdr:col>20</xdr:col>
      <xdr:colOff>304800</xdr:colOff>
      <xdr:row>17</xdr:row>
      <xdr:rowOff>123825</xdr:rowOff>
    </xdr:to>
    <xdr:graphicFrame macro="">
      <xdr:nvGraphicFramePr>
        <xdr:cNvPr id="9" name="Chart 8">
          <a:extLst>
            <a:ext uri="{FF2B5EF4-FFF2-40B4-BE49-F238E27FC236}">
              <a16:creationId xmlns:a16="http://schemas.microsoft.com/office/drawing/2014/main" id="{DC4E17AC-77CF-4A1B-9036-3B058D51C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xdr:row>
      <xdr:rowOff>19049</xdr:rowOff>
    </xdr:from>
    <xdr:to>
      <xdr:col>7</xdr:col>
      <xdr:colOff>9524</xdr:colOff>
      <xdr:row>30</xdr:row>
      <xdr:rowOff>9524</xdr:rowOff>
    </xdr:to>
    <xdr:graphicFrame macro="">
      <xdr:nvGraphicFramePr>
        <xdr:cNvPr id="10" name="Chart 9">
          <a:extLst>
            <a:ext uri="{FF2B5EF4-FFF2-40B4-BE49-F238E27FC236}">
              <a16:creationId xmlns:a16="http://schemas.microsoft.com/office/drawing/2014/main" id="{C4A3A862-62AC-4963-9324-E271D5674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85725</xdr:colOff>
      <xdr:row>18</xdr:row>
      <xdr:rowOff>85724</xdr:rowOff>
    </xdr:from>
    <xdr:to>
      <xdr:col>13</xdr:col>
      <xdr:colOff>381000</xdr:colOff>
      <xdr:row>30</xdr:row>
      <xdr:rowOff>19049</xdr:rowOff>
    </xdr:to>
    <xdr:graphicFrame macro="">
      <xdr:nvGraphicFramePr>
        <xdr:cNvPr id="11" name="Chart 10">
          <a:extLst>
            <a:ext uri="{FF2B5EF4-FFF2-40B4-BE49-F238E27FC236}">
              <a16:creationId xmlns:a16="http://schemas.microsoft.com/office/drawing/2014/main" id="{335ED120-D66E-4F9F-BC0E-F84F98AF9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123826</xdr:colOff>
      <xdr:row>31</xdr:row>
      <xdr:rowOff>76200</xdr:rowOff>
    </xdr:from>
    <xdr:to>
      <xdr:col>20</xdr:col>
      <xdr:colOff>542925</xdr:colOff>
      <xdr:row>45</xdr:row>
      <xdr:rowOff>171450</xdr:rowOff>
    </xdr:to>
    <xdr:graphicFrame macro="">
      <xdr:nvGraphicFramePr>
        <xdr:cNvPr id="12" name="Chart 11">
          <a:extLst>
            <a:ext uri="{FF2B5EF4-FFF2-40B4-BE49-F238E27FC236}">
              <a16:creationId xmlns:a16="http://schemas.microsoft.com/office/drawing/2014/main" id="{1530F1E5-5752-4E54-A5C0-64CB3BB74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571500</xdr:colOff>
      <xdr:row>18</xdr:row>
      <xdr:rowOff>66676</xdr:rowOff>
    </xdr:from>
    <xdr:to>
      <xdr:col>20</xdr:col>
      <xdr:colOff>314325</xdr:colOff>
      <xdr:row>30</xdr:row>
      <xdr:rowOff>19050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A38D003-3081-494C-B508-7CC542BB31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96300" y="3495676"/>
              <a:ext cx="4010025" cy="22383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31</xdr:row>
      <xdr:rowOff>104775</xdr:rowOff>
    </xdr:from>
    <xdr:to>
      <xdr:col>6</xdr:col>
      <xdr:colOff>476250</xdr:colOff>
      <xdr:row>45</xdr:row>
      <xdr:rowOff>180975</xdr:rowOff>
    </xdr:to>
    <xdr:graphicFrame macro="">
      <xdr:nvGraphicFramePr>
        <xdr:cNvPr id="14" name="Chart 13">
          <a:extLst>
            <a:ext uri="{FF2B5EF4-FFF2-40B4-BE49-F238E27FC236}">
              <a16:creationId xmlns:a16="http://schemas.microsoft.com/office/drawing/2014/main" id="{70CC3E58-8BF5-4223-A916-93B3716FD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590551</xdr:colOff>
      <xdr:row>31</xdr:row>
      <xdr:rowOff>85725</xdr:rowOff>
    </xdr:from>
    <xdr:to>
      <xdr:col>14</xdr:col>
      <xdr:colOff>581025</xdr:colOff>
      <xdr:row>45</xdr:row>
      <xdr:rowOff>161925</xdr:rowOff>
    </xdr:to>
    <xdr:graphicFrame macro="">
      <xdr:nvGraphicFramePr>
        <xdr:cNvPr id="15" name="Chart 14">
          <a:extLst>
            <a:ext uri="{FF2B5EF4-FFF2-40B4-BE49-F238E27FC236}">
              <a16:creationId xmlns:a16="http://schemas.microsoft.com/office/drawing/2014/main" id="{36B422E4-B3B9-4956-9370-B4ADDD70E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171450</xdr:colOff>
      <xdr:row>46</xdr:row>
      <xdr:rowOff>114300</xdr:rowOff>
    </xdr:from>
    <xdr:to>
      <xdr:col>20</xdr:col>
      <xdr:colOff>304800</xdr:colOff>
      <xdr:row>67</xdr:row>
      <xdr:rowOff>104775</xdr:rowOff>
    </xdr:to>
    <xdr:graphicFrame macro="">
      <xdr:nvGraphicFramePr>
        <xdr:cNvPr id="16" name="Chart 15">
          <a:extLst>
            <a:ext uri="{FF2B5EF4-FFF2-40B4-BE49-F238E27FC236}">
              <a16:creationId xmlns:a16="http://schemas.microsoft.com/office/drawing/2014/main" id="{0503AAA1-971E-404D-BBD2-56070C4DD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504825</xdr:colOff>
      <xdr:row>1</xdr:row>
      <xdr:rowOff>19049</xdr:rowOff>
    </xdr:from>
    <xdr:to>
      <xdr:col>19</xdr:col>
      <xdr:colOff>0</xdr:colOff>
      <xdr:row>5</xdr:row>
      <xdr:rowOff>57150</xdr:rowOff>
    </xdr:to>
    <mc:AlternateContent xmlns:mc="http://schemas.openxmlformats.org/markup-compatibility/2006" xmlns:a14="http://schemas.microsoft.com/office/drawing/2010/main">
      <mc:Choice Requires="a14">
        <xdr:graphicFrame macro="">
          <xdr:nvGraphicFramePr>
            <xdr:cNvPr id="17" name="Gender">
              <a:extLst>
                <a:ext uri="{FF2B5EF4-FFF2-40B4-BE49-F238E27FC236}">
                  <a16:creationId xmlns:a16="http://schemas.microsoft.com/office/drawing/2014/main" id="{1171875D-3570-44F4-B2A7-7A3660787B4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039225" y="209549"/>
              <a:ext cx="2543175" cy="80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180975</xdr:colOff>
      <xdr:row>0</xdr:row>
      <xdr:rowOff>152398</xdr:rowOff>
    </xdr:from>
    <xdr:to>
      <xdr:col>1</xdr:col>
      <xdr:colOff>304799</xdr:colOff>
      <xdr:row>3</xdr:row>
      <xdr:rowOff>57149</xdr:rowOff>
    </xdr:to>
    <xdr:sp macro="" textlink="">
      <xdr:nvSpPr>
        <xdr:cNvPr id="19" name="Right Triangle 18">
          <a:extLst>
            <a:ext uri="{FF2B5EF4-FFF2-40B4-BE49-F238E27FC236}">
              <a16:creationId xmlns:a16="http://schemas.microsoft.com/office/drawing/2014/main" id="{BD3B38D1-DE28-4BD9-919E-970C5F514C61}"/>
            </a:ext>
          </a:extLst>
        </xdr:cNvPr>
        <xdr:cNvSpPr/>
      </xdr:nvSpPr>
      <xdr:spPr>
        <a:xfrm rot="16200000" flipH="1" flipV="1">
          <a:off x="309561" y="23812"/>
          <a:ext cx="476251" cy="733424"/>
        </a:xfrm>
        <a:prstGeom prst="r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333375</xdr:colOff>
      <xdr:row>46</xdr:row>
      <xdr:rowOff>123824</xdr:rowOff>
    </xdr:from>
    <xdr:to>
      <xdr:col>20</xdr:col>
      <xdr:colOff>304800</xdr:colOff>
      <xdr:row>52</xdr:row>
      <xdr:rowOff>9525</xdr:rowOff>
    </xdr:to>
    <mc:AlternateContent xmlns:mc="http://schemas.openxmlformats.org/markup-compatibility/2006">
      <mc:Choice xmlns:tsle="http://schemas.microsoft.com/office/drawing/2012/timeslicer" Requires="tsle">
        <xdr:graphicFrame macro="">
          <xdr:nvGraphicFramePr>
            <xdr:cNvPr id="4" name="Date">
              <a:extLst>
                <a:ext uri="{FF2B5EF4-FFF2-40B4-BE49-F238E27FC236}">
                  <a16:creationId xmlns:a16="http://schemas.microsoft.com/office/drawing/2014/main" id="{96573E44-A83B-91D2-D4CD-D2CA284A0A14}"/>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7648575" y="8886824"/>
              <a:ext cx="4848225" cy="102870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19050</xdr:colOff>
      <xdr:row>0</xdr:row>
      <xdr:rowOff>47625</xdr:rowOff>
    </xdr:from>
    <xdr:to>
      <xdr:col>22</xdr:col>
      <xdr:colOff>533400</xdr:colOff>
      <xdr:row>14</xdr:row>
      <xdr:rowOff>123825</xdr:rowOff>
    </xdr:to>
    <xdr:graphicFrame macro="">
      <xdr:nvGraphicFramePr>
        <xdr:cNvPr id="4" name="Chart 3">
          <a:extLst>
            <a:ext uri="{FF2B5EF4-FFF2-40B4-BE49-F238E27FC236}">
              <a16:creationId xmlns:a16="http://schemas.microsoft.com/office/drawing/2014/main" id="{6EB1FE1C-03FA-4271-865C-B41C5F146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571500</xdr:colOff>
      <xdr:row>19</xdr:row>
      <xdr:rowOff>180975</xdr:rowOff>
    </xdr:from>
    <xdr:to>
      <xdr:col>23</xdr:col>
      <xdr:colOff>38100</xdr:colOff>
      <xdr:row>34</xdr:row>
      <xdr:rowOff>66675</xdr:rowOff>
    </xdr:to>
    <xdr:graphicFrame macro="">
      <xdr:nvGraphicFramePr>
        <xdr:cNvPr id="5" name="Chart 4">
          <a:extLst>
            <a:ext uri="{FF2B5EF4-FFF2-40B4-BE49-F238E27FC236}">
              <a16:creationId xmlns:a16="http://schemas.microsoft.com/office/drawing/2014/main" id="{43E1DF19-BB7B-4693-9749-FBCDB8602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581024</xdr:colOff>
      <xdr:row>1</xdr:row>
      <xdr:rowOff>0</xdr:rowOff>
    </xdr:from>
    <xdr:to>
      <xdr:col>25</xdr:col>
      <xdr:colOff>552449</xdr:colOff>
      <xdr:row>15</xdr:row>
      <xdr:rowOff>76200</xdr:rowOff>
    </xdr:to>
    <xdr:graphicFrame macro="">
      <xdr:nvGraphicFramePr>
        <xdr:cNvPr id="10" name="Chart 9">
          <a:extLst>
            <a:ext uri="{FF2B5EF4-FFF2-40B4-BE49-F238E27FC236}">
              <a16:creationId xmlns:a16="http://schemas.microsoft.com/office/drawing/2014/main" id="{06DB142F-A072-42FE-A8DB-66D206304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9525</xdr:colOff>
      <xdr:row>21</xdr:row>
      <xdr:rowOff>104775</xdr:rowOff>
    </xdr:from>
    <xdr:to>
      <xdr:col>26</xdr:col>
      <xdr:colOff>19050</xdr:colOff>
      <xdr:row>35</xdr:row>
      <xdr:rowOff>180975</xdr:rowOff>
    </xdr:to>
    <xdr:graphicFrame macro="">
      <xdr:nvGraphicFramePr>
        <xdr:cNvPr id="13" name="Chart 12">
          <a:extLst>
            <a:ext uri="{FF2B5EF4-FFF2-40B4-BE49-F238E27FC236}">
              <a16:creationId xmlns:a16="http://schemas.microsoft.com/office/drawing/2014/main" id="{B99A292C-0137-45A2-A0C4-B2EC02201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17</xdr:col>
      <xdr:colOff>581025</xdr:colOff>
      <xdr:row>40</xdr:row>
      <xdr:rowOff>152400</xdr:rowOff>
    </xdr:from>
    <xdr:to>
      <xdr:col>25</xdr:col>
      <xdr:colOff>572625</xdr:colOff>
      <xdr:row>54</xdr:row>
      <xdr:rowOff>149400</xdr:rowOff>
    </xdr:to>
    <xdr:graphicFrame macro="">
      <xdr:nvGraphicFramePr>
        <xdr:cNvPr id="14" name="Chart 13">
          <a:extLst>
            <a:ext uri="{FF2B5EF4-FFF2-40B4-BE49-F238E27FC236}">
              <a16:creationId xmlns:a16="http://schemas.microsoft.com/office/drawing/2014/main" id="{08A002CE-DBFE-4C5B-87E4-C13807B55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361950</xdr:colOff>
      <xdr:row>8</xdr:row>
      <xdr:rowOff>76200</xdr:rowOff>
    </xdr:from>
    <xdr:to>
      <xdr:col>26</xdr:col>
      <xdr:colOff>371475</xdr:colOff>
      <xdr:row>15</xdr:row>
      <xdr:rowOff>9525</xdr:rowOff>
    </xdr:to>
    <xdr:cxnSp macro="">
      <xdr:nvCxnSpPr>
        <xdr:cNvPr id="16" name="Straight Arrow Connector 15">
          <a:extLst>
            <a:ext uri="{FF2B5EF4-FFF2-40B4-BE49-F238E27FC236}">
              <a16:creationId xmlns:a16="http://schemas.microsoft.com/office/drawing/2014/main" id="{D521C386-2B75-F332-1867-F18C7D94919D}"/>
            </a:ext>
          </a:extLst>
        </xdr:cNvPr>
        <xdr:cNvCxnSpPr/>
      </xdr:nvCxnSpPr>
      <xdr:spPr>
        <a:xfrm>
          <a:off x="17535525" y="1600200"/>
          <a:ext cx="9525"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16</xdr:row>
      <xdr:rowOff>123825</xdr:rowOff>
    </xdr:from>
    <xdr:to>
      <xdr:col>26</xdr:col>
      <xdr:colOff>371475</xdr:colOff>
      <xdr:row>23</xdr:row>
      <xdr:rowOff>57150</xdr:rowOff>
    </xdr:to>
    <xdr:cxnSp macro="">
      <xdr:nvCxnSpPr>
        <xdr:cNvPr id="20" name="Straight Arrow Connector 19">
          <a:extLst>
            <a:ext uri="{FF2B5EF4-FFF2-40B4-BE49-F238E27FC236}">
              <a16:creationId xmlns:a16="http://schemas.microsoft.com/office/drawing/2014/main" id="{1228C7C2-FCE0-4452-B33C-14B851B33B6C}"/>
            </a:ext>
          </a:extLst>
        </xdr:cNvPr>
        <xdr:cNvCxnSpPr/>
      </xdr:nvCxnSpPr>
      <xdr:spPr>
        <a:xfrm>
          <a:off x="17535525" y="3181350"/>
          <a:ext cx="9525" cy="127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25</xdr:row>
      <xdr:rowOff>104775</xdr:rowOff>
    </xdr:from>
    <xdr:to>
      <xdr:col>26</xdr:col>
      <xdr:colOff>381000</xdr:colOff>
      <xdr:row>32</xdr:row>
      <xdr:rowOff>47625</xdr:rowOff>
    </xdr:to>
    <xdr:cxnSp macro="">
      <xdr:nvCxnSpPr>
        <xdr:cNvPr id="25" name="Straight Arrow Connector 24">
          <a:extLst>
            <a:ext uri="{FF2B5EF4-FFF2-40B4-BE49-F238E27FC236}">
              <a16:creationId xmlns:a16="http://schemas.microsoft.com/office/drawing/2014/main" id="{727B7AE3-B462-443F-8609-C7A8A4AC55C5}"/>
            </a:ext>
          </a:extLst>
        </xdr:cNvPr>
        <xdr:cNvCxnSpPr/>
      </xdr:nvCxnSpPr>
      <xdr:spPr>
        <a:xfrm>
          <a:off x="17535525" y="4886325"/>
          <a:ext cx="19050" cy="127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371475</xdr:colOff>
      <xdr:row>34</xdr:row>
      <xdr:rowOff>76200</xdr:rowOff>
    </xdr:from>
    <xdr:to>
      <xdr:col>26</xdr:col>
      <xdr:colOff>390525</xdr:colOff>
      <xdr:row>41</xdr:row>
      <xdr:rowOff>0</xdr:rowOff>
    </xdr:to>
    <xdr:cxnSp macro="">
      <xdr:nvCxnSpPr>
        <xdr:cNvPr id="26" name="Straight Arrow Connector 25">
          <a:extLst>
            <a:ext uri="{FF2B5EF4-FFF2-40B4-BE49-F238E27FC236}">
              <a16:creationId xmlns:a16="http://schemas.microsoft.com/office/drawing/2014/main" id="{E9DF64FD-EE28-4776-8578-B650123361E0}"/>
            </a:ext>
          </a:extLst>
        </xdr:cNvPr>
        <xdr:cNvCxnSpPr/>
      </xdr:nvCxnSpPr>
      <xdr:spPr>
        <a:xfrm>
          <a:off x="17545050" y="6572250"/>
          <a:ext cx="19050" cy="127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400050</xdr:colOff>
      <xdr:row>42</xdr:row>
      <xdr:rowOff>123825</xdr:rowOff>
    </xdr:from>
    <xdr:to>
      <xdr:col>26</xdr:col>
      <xdr:colOff>419100</xdr:colOff>
      <xdr:row>49</xdr:row>
      <xdr:rowOff>66675</xdr:rowOff>
    </xdr:to>
    <xdr:cxnSp macro="">
      <xdr:nvCxnSpPr>
        <xdr:cNvPr id="27" name="Straight Arrow Connector 26">
          <a:extLst>
            <a:ext uri="{FF2B5EF4-FFF2-40B4-BE49-F238E27FC236}">
              <a16:creationId xmlns:a16="http://schemas.microsoft.com/office/drawing/2014/main" id="{1E0D754B-D22A-4B5F-8817-BA91CAF3DD90}"/>
            </a:ext>
          </a:extLst>
        </xdr:cNvPr>
        <xdr:cNvCxnSpPr/>
      </xdr:nvCxnSpPr>
      <xdr:spPr>
        <a:xfrm>
          <a:off x="17573625" y="8162925"/>
          <a:ext cx="19050" cy="127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xdr:row>
      <xdr:rowOff>85726</xdr:rowOff>
    </xdr:from>
    <xdr:to>
      <xdr:col>28</xdr:col>
      <xdr:colOff>457199</xdr:colOff>
      <xdr:row>5</xdr:row>
      <xdr:rowOff>161926</xdr:rowOff>
    </xdr:to>
    <xdr:sp macro="" textlink="">
      <xdr:nvSpPr>
        <xdr:cNvPr id="29" name="Flowchart: Punched Tape 28">
          <a:extLst>
            <a:ext uri="{FF2B5EF4-FFF2-40B4-BE49-F238E27FC236}">
              <a16:creationId xmlns:a16="http://schemas.microsoft.com/office/drawing/2014/main" id="{2C64783A-4EBA-167D-025F-F2670B1F1F69}"/>
            </a:ext>
          </a:extLst>
        </xdr:cNvPr>
        <xdr:cNvSpPr/>
      </xdr:nvSpPr>
      <xdr:spPr>
        <a:xfrm>
          <a:off x="17230725" y="276226"/>
          <a:ext cx="1581149" cy="838200"/>
        </a:xfrm>
        <a:prstGeom prst="flowChartPunchedTap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Please scroll down to view the chart</a:t>
          </a:r>
          <a:endParaRPr lang="en-US" sz="1100"/>
        </a:p>
      </xdr:txBody>
    </xdr:sp>
    <xdr:clientData/>
  </xdr:twoCellAnchor>
  <xdr:twoCellAnchor>
    <xdr:from>
      <xdr:col>28</xdr:col>
      <xdr:colOff>371475</xdr:colOff>
      <xdr:row>5</xdr:row>
      <xdr:rowOff>95250</xdr:rowOff>
    </xdr:from>
    <xdr:to>
      <xdr:col>28</xdr:col>
      <xdr:colOff>514350</xdr:colOff>
      <xdr:row>6</xdr:row>
      <xdr:rowOff>66675</xdr:rowOff>
    </xdr:to>
    <xdr:sp macro="" textlink="">
      <xdr:nvSpPr>
        <xdr:cNvPr id="30" name="Flowchart: Connector 29">
          <a:extLst>
            <a:ext uri="{FF2B5EF4-FFF2-40B4-BE49-F238E27FC236}">
              <a16:creationId xmlns:a16="http://schemas.microsoft.com/office/drawing/2014/main" id="{9D4E562D-95E1-F67A-DA93-540DE27CDA7C}"/>
            </a:ext>
          </a:extLst>
        </xdr:cNvPr>
        <xdr:cNvSpPr/>
      </xdr:nvSpPr>
      <xdr:spPr>
        <a:xfrm>
          <a:off x="18726150" y="1047750"/>
          <a:ext cx="142875" cy="161925"/>
        </a:xfrm>
        <a:prstGeom prst="flowChartConnec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28</xdr:col>
      <xdr:colOff>219076</xdr:colOff>
      <xdr:row>6</xdr:row>
      <xdr:rowOff>38101</xdr:rowOff>
    </xdr:from>
    <xdr:to>
      <xdr:col>28</xdr:col>
      <xdr:colOff>314326</xdr:colOff>
      <xdr:row>6</xdr:row>
      <xdr:rowOff>152401</xdr:rowOff>
    </xdr:to>
    <xdr:sp macro="" textlink="">
      <xdr:nvSpPr>
        <xdr:cNvPr id="31" name="Flowchart: Connector 30">
          <a:extLst>
            <a:ext uri="{FF2B5EF4-FFF2-40B4-BE49-F238E27FC236}">
              <a16:creationId xmlns:a16="http://schemas.microsoft.com/office/drawing/2014/main" id="{B64D4A77-78D8-478C-B279-DA925F3CA984}"/>
            </a:ext>
          </a:extLst>
        </xdr:cNvPr>
        <xdr:cNvSpPr/>
      </xdr:nvSpPr>
      <xdr:spPr>
        <a:xfrm>
          <a:off x="18573751" y="1181101"/>
          <a:ext cx="95250" cy="114300"/>
        </a:xfrm>
        <a:prstGeom prst="flowChartConnec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106680</xdr:colOff>
      <xdr:row>6</xdr:row>
      <xdr:rowOff>142875</xdr:rowOff>
    </xdr:from>
    <xdr:to>
      <xdr:col>28</xdr:col>
      <xdr:colOff>152399</xdr:colOff>
      <xdr:row>7</xdr:row>
      <xdr:rowOff>19050</xdr:rowOff>
    </xdr:to>
    <xdr:sp macro="" textlink="">
      <xdr:nvSpPr>
        <xdr:cNvPr id="32" name="Flowchart: Connector 31">
          <a:extLst>
            <a:ext uri="{FF2B5EF4-FFF2-40B4-BE49-F238E27FC236}">
              <a16:creationId xmlns:a16="http://schemas.microsoft.com/office/drawing/2014/main" id="{C0105349-9648-4D0E-8C38-5191FECC25AC}"/>
            </a:ext>
          </a:extLst>
        </xdr:cNvPr>
        <xdr:cNvSpPr/>
      </xdr:nvSpPr>
      <xdr:spPr>
        <a:xfrm>
          <a:off x="18461355" y="1285875"/>
          <a:ext cx="45719" cy="66675"/>
        </a:xfrm>
        <a:prstGeom prst="flowChartConnec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544830</xdr:colOff>
      <xdr:row>7</xdr:row>
      <xdr:rowOff>28575</xdr:rowOff>
    </xdr:from>
    <xdr:to>
      <xdr:col>27</xdr:col>
      <xdr:colOff>590549</xdr:colOff>
      <xdr:row>7</xdr:row>
      <xdr:rowOff>74294</xdr:rowOff>
    </xdr:to>
    <xdr:sp macro="" textlink="">
      <xdr:nvSpPr>
        <xdr:cNvPr id="33" name="Flowchart: Connector 32">
          <a:extLst>
            <a:ext uri="{FF2B5EF4-FFF2-40B4-BE49-F238E27FC236}">
              <a16:creationId xmlns:a16="http://schemas.microsoft.com/office/drawing/2014/main" id="{A46F5428-DC6E-47EB-A8A2-E5FA42B7DC93}"/>
            </a:ext>
          </a:extLst>
        </xdr:cNvPr>
        <xdr:cNvSpPr/>
      </xdr:nvSpPr>
      <xdr:spPr>
        <a:xfrm>
          <a:off x="18308955" y="1362075"/>
          <a:ext cx="45719" cy="45719"/>
        </a:xfrm>
        <a:prstGeom prst="flowChartConnec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S 6" refreshedDate="45945.828710648151" createdVersion="8" refreshedVersion="8" minRefreshableVersion="3" recordCount="2208" xr:uid="{B29AABE8-4CE1-4C54-B2BA-997BEF18D298}">
  <cacheSource type="worksheet">
    <worksheetSource name="Table2"/>
  </cacheSource>
  <cacheFields count="14">
    <cacheField name="ID" numFmtId="0">
      <sharedItems containsSemiMixedTypes="0" containsString="0" containsNumber="1" containsInteger="1" minValue="1001" maxValue="3220"/>
    </cacheField>
    <cacheField name="Recency/Days" numFmtId="0">
      <sharedItems containsSemiMixedTypes="0" containsString="0" containsNumber="1" containsInteger="1" minValue="0" maxValue="99"/>
    </cacheField>
    <cacheField name="Teas" numFmtId="0">
      <sharedItems containsSemiMixedTypes="0" containsString="0" containsNumber="1" containsInteger="1" minValue="0" maxValue="3734"/>
    </cacheField>
    <cacheField name="Fruits" numFmtId="0">
      <sharedItems containsSemiMixedTypes="0" containsString="0" containsNumber="1" containsInteger="1" minValue="0" maxValue="614"/>
    </cacheField>
    <cacheField name="Meats" numFmtId="0">
      <sharedItems containsSemiMixedTypes="0" containsString="0" containsNumber="1" containsInteger="1" minValue="0" maxValue="72219"/>
    </cacheField>
    <cacheField name="Seafood" numFmtId="0">
      <sharedItems containsSemiMixedTypes="0" containsString="0" containsNumber="1" containsInteger="1" minValue="0" maxValue="812"/>
    </cacheField>
    <cacheField name="Sweets" numFmtId="0">
      <sharedItems containsSemiMixedTypes="0" containsString="0" containsNumber="1" containsInteger="1" minValue="0" maxValue="855"/>
    </cacheField>
    <cacheField name="Premium" numFmtId="0">
      <sharedItems containsSemiMixedTypes="0" containsString="0" containsNumber="1" containsInteger="1" minValue="0" maxValue="882"/>
    </cacheField>
    <cacheField name="Regular" numFmtId="0">
      <sharedItems containsSemiMixedTypes="0" containsString="0" containsNumber="1" containsInteger="1" minValue="0" maxValue="72345"/>
    </cacheField>
    <cacheField name="Deals with (Discount)" numFmtId="0">
      <sharedItems containsSemiMixedTypes="0" containsString="0" containsNumber="1" containsInteger="1" minValue="0" maxValue="15"/>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28"/>
    </cacheField>
    <cacheField name="Store" numFmtId="0">
      <sharedItems containsSemiMixedTypes="0" containsString="0" containsNumber="1" containsInteger="1" minValue="0" maxValue="13"/>
    </cacheField>
    <cacheField name="Visits in past-3 Months" numFmtId="0">
      <sharedItems containsSemiMixedTypes="0" containsString="0" containsNumber="1" containsInteger="1" minValue="0" maxValue="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S 6" refreshedDate="45945.828840509261" createdVersion="8" refreshedVersion="8" minRefreshableVersion="3" recordCount="986" xr:uid="{4F6BDF20-775B-4785-B250-9F59CC42FE2F}">
  <cacheSource type="worksheet">
    <worksheetSource name="Table5"/>
  </cacheSource>
  <cacheFields count="47">
    <cacheField name="ID" numFmtId="0">
      <sharedItems containsSemiMixedTypes="0" containsString="0" containsNumber="1" containsInteger="1" minValue="1001" maxValue="3204"/>
    </cacheField>
    <cacheField name="Invoice ID" numFmtId="0">
      <sharedItems/>
    </cacheField>
    <cacheField name="Branch"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76">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26.733000000000001"/>
        <n v="611.07899999999995"/>
        <n v="221.886"/>
        <n v="57.875999999999998"/>
        <n v="92.725499999999997"/>
        <n v="374.40899999999999"/>
        <n v="833.96249999999998"/>
        <n v="53.151000000000003"/>
        <n v="629.49599999999998"/>
        <n v="175.035"/>
        <n v="781.62"/>
        <n v="397.84500000000003"/>
        <n v="270.01799999999997"/>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46"/>
    </cacheField>
    <cacheField name="Time" numFmtId="20">
      <sharedItems containsSemiMixedTypes="0" containsNonDate="0" containsDate="1" containsString="0" minDate="1899-12-30T10:00:00" maxDate="1899-12-30T20:59:00"/>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ount="61">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sharedItems>
    </cacheField>
    <cacheField name="Marital status" numFmtId="0">
      <sharedItems count="5">
        <s v="Single"/>
        <s v="Together"/>
        <s v="Divorced"/>
        <s v="Married"/>
        <s v="Widow"/>
      </sharedItems>
    </cacheField>
    <cacheField name="Age" numFmtId="0">
      <sharedItems containsSemiMixedTypes="0" containsString="0" containsNumber="1" containsInteger="1" minValue="25" maxValue="79"/>
    </cacheField>
    <cacheField name="Educational level" numFmtId="0">
      <sharedItems count="4">
        <s v="PhD"/>
        <s v="Graduate"/>
        <s v="Master"/>
        <s v="Other"/>
      </sharedItems>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Income\Yearly" numFmtId="164">
      <sharedItems containsSemiMixedTypes="0" containsString="0" containsNumber="1" containsInteger="1" minValue="155012" maxValue="213734"/>
    </cacheField>
    <cacheField name="State" numFmtId="0">
      <sharedItems/>
    </cacheField>
    <cacheField name="Recency" numFmtId="0">
      <sharedItems containsSemiMixedTypes="0" containsString="0" containsNumber="1" containsInteger="1" minValue="0" maxValue="99"/>
    </cacheField>
    <cacheField name="Teas" numFmtId="0">
      <sharedItems containsSemiMixedTypes="0" containsString="0" containsNumber="1" containsInteger="1" minValue="11" maxValue="3734"/>
    </cacheField>
    <cacheField name="Fruits" numFmtId="0">
      <sharedItems containsSemiMixedTypes="0" containsString="0" containsNumber="1" containsInteger="1" minValue="0" maxValue="528"/>
    </cacheField>
    <cacheField name="Meats" numFmtId="0">
      <sharedItems containsSemiMixedTypes="0" containsString="0" containsNumber="1" containsInteger="1" minValue="6" maxValue="2227"/>
    </cacheField>
    <cacheField name="SeaFood" numFmtId="0">
      <sharedItems containsSemiMixedTypes="0" containsString="0" containsNumber="1" containsInteger="1" minValue="0" maxValue="697"/>
    </cacheField>
    <cacheField name="Sweets" numFmtId="0">
      <sharedItems containsSemiMixedTypes="0" containsString="0" containsNumber="1" containsInteger="1" minValue="0" maxValue="504"/>
    </cacheField>
    <cacheField name="Premium" numFmtId="0">
      <sharedItems containsSemiMixedTypes="0" containsString="0" containsNumber="1" containsInteger="1" minValue="0" maxValue="680"/>
    </cacheField>
    <cacheField name="Regular" numFmtId="0">
      <sharedItems containsSemiMixedTypes="0" containsString="0" containsNumber="1" containsInteger="1" minValue="48" maxValue="5261"/>
    </cacheField>
    <cacheField name="Deals with (Discount)" numFmtId="0">
      <sharedItems containsSemiMixedTypes="0" containsString="0" containsNumber="1" containsInteger="1" minValue="0" maxValue="15"/>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11"/>
    </cacheField>
    <cacheField name="Store" numFmtId="0">
      <sharedItems containsSemiMixedTypes="0" containsString="0" containsNumber="1" containsInteger="1" minValue="0" maxValue="13"/>
    </cacheField>
    <cacheField name="Visits in past-3 Months" numFmtId="0">
      <sharedItems containsSemiMixedTypes="0" containsString="0" containsNumber="1" containsInteger="1" minValue="0" maxValue="9"/>
    </cacheField>
    <cacheField name="MC1" numFmtId="0">
      <sharedItems containsSemiMixedTypes="0" containsString="0" containsNumber="1" containsInteger="1" minValue="0" maxValue="1"/>
    </cacheField>
    <cacheField name="MC2" numFmtId="0">
      <sharedItems containsSemiMixedTypes="0" containsString="0" containsNumber="1" containsInteger="1" minValue="0" maxValue="1"/>
    </cacheField>
    <cacheField name="MC3" numFmtId="0">
      <sharedItems containsSemiMixedTypes="0" containsString="0" containsNumber="1" containsInteger="1" minValue="0" maxValue="1"/>
    </cacheField>
    <cacheField name="MC4" numFmtId="0">
      <sharedItems containsSemiMixedTypes="0" containsString="0" containsNumber="1" containsInteger="1" minValue="0" maxValue="1"/>
    </cacheField>
    <cacheField name="MC5" numFmtId="0">
      <sharedItems containsSemiMixedTypes="0" containsString="0" containsNumber="1" containsInteger="1" minValue="0" maxValue="1"/>
    </cacheField>
    <cacheField name="Complaint" numFmtId="0">
      <sharedItems containsSemiMixedTypes="0" containsString="0" containsNumber="1" containsInteger="1" minValue="0" maxValue="1"/>
    </cacheField>
    <cacheField name="Pilot" numFmtId="0">
      <sharedItems containsSemiMixedTypes="0" containsString="0" containsNumber="1" containsInteger="1" minValue="0" maxValue="1"/>
    </cacheField>
    <cacheField name="Enrollment" numFmtId="14">
      <sharedItems containsSemiMixedTypes="0" containsNonDate="0" containsDate="1" containsString="0" minDate="2019-01-04T00:00:00" maxDate="2020-12-04T00:00:00"/>
    </cacheField>
    <cacheField name="Days (Date)" numFmtId="0" databaseField="0">
      <fieldGroup base="10">
        <rangePr groupBy="days" startDate="2019-01-01T00:00:00" endDate="2019-03-31T00:00:00"/>
        <groupItems count="368">
          <s v="&lt;01/01/2019"/>
          <s v="01-كانون الثاني"/>
          <s v="02-كانون الثاني"/>
          <s v="03-كانون الثاني"/>
          <s v="04-كانون الثاني"/>
          <s v="05-كانون الثاني"/>
          <s v="06-كانون الثاني"/>
          <s v="07-كانون الثاني"/>
          <s v="08-كانون الثاني"/>
          <s v="09-كانون الثاني"/>
          <s v="10-كانون الثاني"/>
          <s v="11-كانون الثاني"/>
          <s v="12-كانون الثاني"/>
          <s v="13-كانون الثاني"/>
          <s v="14-كانون الثاني"/>
          <s v="15-كانون الثاني"/>
          <s v="16-كانون الثاني"/>
          <s v="17-كانون الثاني"/>
          <s v="18-كانون الثاني"/>
          <s v="19-كانون الثاني"/>
          <s v="20-كانون الثاني"/>
          <s v="21-كانون الثاني"/>
          <s v="22-كانون الثاني"/>
          <s v="23-كانون الثاني"/>
          <s v="24-كانون الثاني"/>
          <s v="25-كانون الثاني"/>
          <s v="26-كانون الثاني"/>
          <s v="27-كانون الثاني"/>
          <s v="28-كانون الثاني"/>
          <s v="29-كانون الثاني"/>
          <s v="30-كانون الثاني"/>
          <s v="31-كانون الثاني"/>
          <s v="01-شباط"/>
          <s v="02-شباط"/>
          <s v="03-شباط"/>
          <s v="04-شباط"/>
          <s v="05-شباط"/>
          <s v="06-شباط"/>
          <s v="07-شباط"/>
          <s v="08-شباط"/>
          <s v="09-شباط"/>
          <s v="10-شباط"/>
          <s v="11-شباط"/>
          <s v="12-شباط"/>
          <s v="13-شباط"/>
          <s v="14-شباط"/>
          <s v="15-شباط"/>
          <s v="16-شباط"/>
          <s v="17-شباط"/>
          <s v="18-شباط"/>
          <s v="19-شباط"/>
          <s v="20-شباط"/>
          <s v="21-شباط"/>
          <s v="22-شباط"/>
          <s v="23-شباط"/>
          <s v="24-شباط"/>
          <s v="25-شباط"/>
          <s v="26-شباط"/>
          <s v="27-شباط"/>
          <s v="28-شباط"/>
          <s v="29-شباط"/>
          <s v="01-آذار"/>
          <s v="02-آذار"/>
          <s v="03-آذار"/>
          <s v="04-آذار"/>
          <s v="05-آذار"/>
          <s v="06-آذار"/>
          <s v="07-آذار"/>
          <s v="08-آذار"/>
          <s v="09-آذار"/>
          <s v="10-آذار"/>
          <s v="11-آذار"/>
          <s v="12-آذار"/>
          <s v="13-آذار"/>
          <s v="14-آذار"/>
          <s v="15-آذار"/>
          <s v="16-آذار"/>
          <s v="17-آذار"/>
          <s v="18-آذار"/>
          <s v="19-آذار"/>
          <s v="20-آذار"/>
          <s v="21-آذار"/>
          <s v="22-آذار"/>
          <s v="23-آذار"/>
          <s v="24-آذار"/>
          <s v="25-آذار"/>
          <s v="26-آذار"/>
          <s v="27-آذار"/>
          <s v="28-آذار"/>
          <s v="29-آذار"/>
          <s v="30-آذار"/>
          <s v="31-آذار"/>
          <s v="01-نيسان"/>
          <s v="02-نيسان"/>
          <s v="03-نيسان"/>
          <s v="04-نيسان"/>
          <s v="05-نيسان"/>
          <s v="06-نيسان"/>
          <s v="07-نيسان"/>
          <s v="08-نيسان"/>
          <s v="09-نيسان"/>
          <s v="10-نيسان"/>
          <s v="11-نيسان"/>
          <s v="12-نيسان"/>
          <s v="13-نيسان"/>
          <s v="14-نيسان"/>
          <s v="15-نيسان"/>
          <s v="16-نيسان"/>
          <s v="17-نيسان"/>
          <s v="18-نيسان"/>
          <s v="19-نيسان"/>
          <s v="20-نيسان"/>
          <s v="21-نيسان"/>
          <s v="22-نيسان"/>
          <s v="23-نيسان"/>
          <s v="24-نيسان"/>
          <s v="25-نيسان"/>
          <s v="26-نيسان"/>
          <s v="27-نيسان"/>
          <s v="28-نيسان"/>
          <s v="29-نيسان"/>
          <s v="30-نيسان"/>
          <s v="01-أيار"/>
          <s v="02-أيار"/>
          <s v="03-أيار"/>
          <s v="04-أيار"/>
          <s v="05-أيار"/>
          <s v="06-أيار"/>
          <s v="07-أيار"/>
          <s v="08-أيار"/>
          <s v="09-أيار"/>
          <s v="10-أيار"/>
          <s v="11-أيار"/>
          <s v="12-أيار"/>
          <s v="13-أيار"/>
          <s v="14-أيار"/>
          <s v="15-أيار"/>
          <s v="16-أيار"/>
          <s v="17-أيار"/>
          <s v="18-أيار"/>
          <s v="19-أيار"/>
          <s v="20-أيار"/>
          <s v="21-أيار"/>
          <s v="22-أيار"/>
          <s v="23-أيار"/>
          <s v="24-أيار"/>
          <s v="25-أيار"/>
          <s v="26-أيار"/>
          <s v="27-أيار"/>
          <s v="28-أيار"/>
          <s v="29-أيار"/>
          <s v="30-أيار"/>
          <s v="31-أيار"/>
          <s v="01-حزيران"/>
          <s v="02-حزيران"/>
          <s v="03-حزيران"/>
          <s v="04-حزيران"/>
          <s v="05-حزيران"/>
          <s v="06-حزيران"/>
          <s v="07-حزيران"/>
          <s v="08-حزيران"/>
          <s v="09-حزيران"/>
          <s v="10-حزيران"/>
          <s v="11-حزيران"/>
          <s v="12-حزيران"/>
          <s v="13-حزيران"/>
          <s v="14-حزيران"/>
          <s v="15-حزيران"/>
          <s v="16-حزيران"/>
          <s v="17-حزيران"/>
          <s v="18-حزيران"/>
          <s v="19-حزيران"/>
          <s v="20-حزيران"/>
          <s v="21-حزيران"/>
          <s v="22-حزيران"/>
          <s v="23-حزيران"/>
          <s v="24-حزيران"/>
          <s v="25-حزيران"/>
          <s v="26-حزيران"/>
          <s v="27-حزيران"/>
          <s v="28-حزيران"/>
          <s v="29-حزيران"/>
          <s v="30-حزيران"/>
          <s v="01-تموز"/>
          <s v="02-تموز"/>
          <s v="03-تموز"/>
          <s v="04-تموز"/>
          <s v="05-تموز"/>
          <s v="06-تموز"/>
          <s v="07-تموز"/>
          <s v="08-تموز"/>
          <s v="09-تموز"/>
          <s v="10-تموز"/>
          <s v="11-تموز"/>
          <s v="12-تموز"/>
          <s v="13-تموز"/>
          <s v="14-تموز"/>
          <s v="15-تموز"/>
          <s v="16-تموز"/>
          <s v="17-تموز"/>
          <s v="18-تموز"/>
          <s v="19-تموز"/>
          <s v="20-تموز"/>
          <s v="21-تموز"/>
          <s v="22-تموز"/>
          <s v="23-تموز"/>
          <s v="24-تموز"/>
          <s v="25-تموز"/>
          <s v="26-تموز"/>
          <s v="27-تموز"/>
          <s v="28-تموز"/>
          <s v="29-تموز"/>
          <s v="30-تموز"/>
          <s v="31-تموز"/>
          <s v="01-آب"/>
          <s v="02-آب"/>
          <s v="03-آب"/>
          <s v="04-آب"/>
          <s v="05-آب"/>
          <s v="06-آب"/>
          <s v="07-آب"/>
          <s v="08-آب"/>
          <s v="09-آب"/>
          <s v="10-آب"/>
          <s v="11-آب"/>
          <s v="12-آب"/>
          <s v="13-آب"/>
          <s v="14-آب"/>
          <s v="15-آب"/>
          <s v="16-آب"/>
          <s v="17-آب"/>
          <s v="18-آب"/>
          <s v="19-آب"/>
          <s v="20-آب"/>
          <s v="21-آب"/>
          <s v="22-آب"/>
          <s v="23-آب"/>
          <s v="24-آب"/>
          <s v="25-آب"/>
          <s v="26-آب"/>
          <s v="27-آب"/>
          <s v="28-آب"/>
          <s v="29-آب"/>
          <s v="30-آب"/>
          <s v="31-آب"/>
          <s v="01-أيلول"/>
          <s v="02-أيلول"/>
          <s v="03-أيلول"/>
          <s v="04-أيلول"/>
          <s v="05-أيلول"/>
          <s v="06-أيلول"/>
          <s v="07-أيلول"/>
          <s v="08-أيلول"/>
          <s v="09-أيلول"/>
          <s v="10-أيلول"/>
          <s v="11-أيلول"/>
          <s v="12-أيلول"/>
          <s v="13-أيلول"/>
          <s v="14-أيلول"/>
          <s v="15-أيلول"/>
          <s v="16-أيلول"/>
          <s v="17-أيلول"/>
          <s v="18-أيلول"/>
          <s v="19-أيلول"/>
          <s v="20-أيلول"/>
          <s v="21-أيلول"/>
          <s v="22-أيلول"/>
          <s v="23-أيلول"/>
          <s v="24-أيلول"/>
          <s v="25-أيلول"/>
          <s v="26-أيلول"/>
          <s v="27-أيلول"/>
          <s v="28-أيلول"/>
          <s v="29-أيلول"/>
          <s v="30-أيلول"/>
          <s v="01-تشرين الأول"/>
          <s v="02-تشرين الأول"/>
          <s v="03-تشرين الأول"/>
          <s v="04-تشرين الأول"/>
          <s v="05-تشرين الأول"/>
          <s v="06-تشرين الأول"/>
          <s v="07-تشرين الأول"/>
          <s v="08-تشرين الأول"/>
          <s v="09-تشرين الأول"/>
          <s v="10-تشرين الأول"/>
          <s v="11-تشرين الأول"/>
          <s v="12-تشرين الأول"/>
          <s v="13-تشرين الأول"/>
          <s v="14-تشرين الأول"/>
          <s v="15-تشرين الأول"/>
          <s v="16-تشرين الأول"/>
          <s v="17-تشرين الأول"/>
          <s v="18-تشرين الأول"/>
          <s v="19-تشرين الأول"/>
          <s v="20-تشرين الأول"/>
          <s v="21-تشرين الأول"/>
          <s v="22-تشرين الأول"/>
          <s v="23-تشرين الأول"/>
          <s v="24-تشرين الأول"/>
          <s v="25-تشرين الأول"/>
          <s v="26-تشرين الأول"/>
          <s v="27-تشرين الأول"/>
          <s v="28-تشرين الأول"/>
          <s v="29-تشرين الأول"/>
          <s v="30-تشرين الأول"/>
          <s v="31-تشرين الأول"/>
          <s v="01-تشرين الثاني"/>
          <s v="02-تشرين الثاني"/>
          <s v="03-تشرين الثاني"/>
          <s v="04-تشرين الثاني"/>
          <s v="05-تشرين الثاني"/>
          <s v="06-تشرين الثاني"/>
          <s v="07-تشرين الثاني"/>
          <s v="08-تشرين الثاني"/>
          <s v="09-تشرين الثاني"/>
          <s v="10-تشرين الثاني"/>
          <s v="11-تشرين الثاني"/>
          <s v="12-تشرين الثاني"/>
          <s v="13-تشرين الثاني"/>
          <s v="14-تشرين الثاني"/>
          <s v="15-تشرين الثاني"/>
          <s v="16-تشرين الثاني"/>
          <s v="17-تشرين الثاني"/>
          <s v="18-تشرين الثاني"/>
          <s v="19-تشرين الثاني"/>
          <s v="20-تشرين الثاني"/>
          <s v="21-تشرين الثاني"/>
          <s v="22-تشرين الثاني"/>
          <s v="23-تشرين الثاني"/>
          <s v="24-تشرين الثاني"/>
          <s v="25-تشرين الثاني"/>
          <s v="26-تشرين الثاني"/>
          <s v="27-تشرين الثاني"/>
          <s v="28-تشرين الثاني"/>
          <s v="29-تشرين الثاني"/>
          <s v="30-تشرين الثاني"/>
          <s v="01-كانون الأول"/>
          <s v="02-كانون الأول"/>
          <s v="03-كانون الأول"/>
          <s v="04-كانون الأول"/>
          <s v="05-كانون الأول"/>
          <s v="06-كانون الأول"/>
          <s v="07-كانون الأول"/>
          <s v="08-كانون الأول"/>
          <s v="09-كانون الأول"/>
          <s v="10-كانون الأول"/>
          <s v="11-كانون الأول"/>
          <s v="12-كانون الأول"/>
          <s v="13-كانون الأول"/>
          <s v="14-كانون الأول"/>
          <s v="15-كانون الأول"/>
          <s v="16-كانون الأول"/>
          <s v="17-كانون الأول"/>
          <s v="18-كانون الأول"/>
          <s v="19-كانون الأول"/>
          <s v="20-كانون الأول"/>
          <s v="21-كانون الأول"/>
          <s v="22-كانون الأول"/>
          <s v="23-كانون الأول"/>
          <s v="24-كانون الأول"/>
          <s v="25-كانون الأول"/>
          <s v="26-كانون الأول"/>
          <s v="27-كانون الأول"/>
          <s v="28-كانون الأول"/>
          <s v="29-كانون الأول"/>
          <s v="30-كانون الأول"/>
          <s v="31-كانون الأول"/>
          <s v="&gt;31/03/2019"/>
        </groupItems>
      </fieldGroup>
    </cacheField>
    <cacheField name="Months (Date)" numFmtId="0" databaseField="0">
      <fieldGroup base="10">
        <rangePr groupBy="months" startDate="2019-01-01T00:00:00" endDate="2019-03-31T00:00:00"/>
        <groupItems count="14">
          <s v="&lt;01/01/2019"/>
          <s v="كانون الثاني"/>
          <s v="شباط"/>
          <s v="آذار"/>
          <s v="نيسان"/>
          <s v="أيار"/>
          <s v="حزيران"/>
          <s v="تموز"/>
          <s v="آب"/>
          <s v="أيلول"/>
          <s v="تشرين الأول"/>
          <s v="تشرين الثاني"/>
          <s v="كانون الأول"/>
          <s v="&gt;31/03/2019"/>
        </groupItems>
      </fieldGroup>
    </cacheField>
  </cacheFields>
  <extLst>
    <ext xmlns:x14="http://schemas.microsoft.com/office/spreadsheetml/2009/9/main" uri="{725AE2AE-9491-48be-B2B4-4EB974FC3084}">
      <x14:pivotCacheDefinition pivotCacheId="147133570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S 6" refreshedDate="45945.828900810186" createdVersion="8" refreshedVersion="8" minRefreshableVersion="3" recordCount="2213" xr:uid="{FFBA1AF4-31CC-4978-B70B-1F465DD66DF9}">
  <cacheSource type="worksheet">
    <worksheetSource name="Table1"/>
  </cacheSource>
  <cacheFields count="17">
    <cacheField name="ID" numFmtId="0">
      <sharedItems containsSemiMixedTypes="0" containsString="0" containsNumber="1" containsInteger="1" minValue="1001" maxValue="3217"/>
    </cacheField>
    <cacheField name="Income\Yearly" numFmtId="164">
      <sharedItems containsSemiMixedTypes="0" containsString="0" containsNumber="1" containsInteger="1" minValue="101730" maxValue="213734"/>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Age" numFmtId="0">
      <sharedItems containsSemiMixedTypes="0" containsString="0" containsNumber="1" containsInteger="1" minValue="24" maxValue="80" count="56">
        <n v="75"/>
        <n v="50"/>
        <n v="46"/>
        <n v="43"/>
        <n v="37"/>
        <n v="60"/>
        <n v="30"/>
        <n v="40"/>
        <n v="26"/>
        <n v="33"/>
        <n v="51"/>
        <n v="69"/>
        <n v="62"/>
        <n v="67"/>
        <n v="66"/>
        <n v="79"/>
        <n v="47"/>
        <n v="34"/>
        <n v="28"/>
        <n v="35"/>
        <n v="72"/>
        <n v="45"/>
        <n v="73"/>
        <n v="49"/>
        <n v="64"/>
        <n v="39"/>
        <n v="29"/>
        <n v="41"/>
        <n v="32"/>
        <n v="36"/>
        <n v="54"/>
        <n v="61"/>
        <n v="31"/>
        <n v="59"/>
        <n v="42"/>
        <n v="48"/>
        <n v="58"/>
        <n v="56"/>
        <n v="44"/>
        <n v="68"/>
        <n v="55"/>
        <n v="38"/>
        <n v="52"/>
        <n v="25"/>
        <n v="74"/>
        <n v="76"/>
        <n v="70"/>
        <n v="65"/>
        <n v="63"/>
        <n v="71"/>
        <n v="53"/>
        <n v="57"/>
        <n v="27"/>
        <n v="77"/>
        <n v="80"/>
        <n v="24"/>
      </sharedItems>
    </cacheField>
    <cacheField name="Divorced" numFmtId="0">
      <sharedItems containsSemiMixedTypes="0" containsString="0" containsNumber="1" containsInteger="1" minValue="0" maxValue="1"/>
    </cacheField>
    <cacheField name="Married" numFmtId="0">
      <sharedItems containsSemiMixedTypes="0" containsString="0" containsNumber="1" containsInteger="1" minValue="0" maxValue="1"/>
    </cacheField>
    <cacheField name="Single" numFmtId="0">
      <sharedItems containsSemiMixedTypes="0" containsString="0" containsNumber="1" containsInteger="1" minValue="0" maxValue="1"/>
    </cacheField>
    <cacheField name="Together" numFmtId="0">
      <sharedItems containsSemiMixedTypes="0" containsString="0" containsNumber="1" containsInteger="1" minValue="0" maxValue="1"/>
    </cacheField>
    <cacheField name="Widow" numFmtId="0">
      <sharedItems containsSemiMixedTypes="0" containsString="0" containsNumber="1" containsInteger="1" minValue="0" maxValue="1"/>
    </cacheField>
    <cacheField name="Basic" numFmtId="0">
      <sharedItems containsSemiMixedTypes="0" containsString="0" containsNumber="1" containsInteger="1" minValue="0" maxValue="1"/>
    </cacheField>
    <cacheField name="Graduate" numFmtId="0">
      <sharedItems containsSemiMixedTypes="0" containsString="0" containsNumber="1" containsInteger="1" minValue="0" maxValue="1"/>
    </cacheField>
    <cacheField name="Master" numFmtId="0">
      <sharedItems containsSemiMixedTypes="0" containsString="0" containsNumber="1" containsInteger="1" minValue="0" maxValue="1"/>
    </cacheField>
    <cacheField name="PhD" numFmtId="0">
      <sharedItems containsSemiMixedTypes="0" containsString="0" containsNumber="1" containsInteger="1" minValue="0" maxValue="1"/>
    </cacheField>
    <cacheField name="State" numFmtId="0">
      <sharedItems/>
    </cacheField>
    <cacheField name="Marital status" numFmtId="0">
      <sharedItems/>
    </cacheField>
    <cacheField name="Educational level" numFmtId="0">
      <sharedItems count="5">
        <s v="PhD"/>
        <s v="Graduate"/>
        <s v="Master"/>
        <s v="Other"/>
        <s v="Basi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8">
  <r>
    <n v="1428"/>
    <n v="99"/>
    <n v="0"/>
    <n v="36"/>
    <n v="18"/>
    <n v="42"/>
    <n v="36"/>
    <n v="72"/>
    <n v="60"/>
    <n v="1"/>
    <n v="1"/>
    <n v="0"/>
    <n v="3"/>
    <n v="8"/>
  </r>
  <r>
    <n v="2152"/>
    <n v="99"/>
    <n v="0"/>
    <n v="36"/>
    <n v="18"/>
    <n v="42"/>
    <n v="36"/>
    <n v="72"/>
    <n v="60"/>
    <n v="1"/>
    <n v="1"/>
    <n v="0"/>
    <n v="3"/>
    <n v="8"/>
  </r>
  <r>
    <n v="2014"/>
    <n v="99"/>
    <n v="21"/>
    <n v="42"/>
    <n v="55"/>
    <n v="13"/>
    <n v="34"/>
    <n v="68"/>
    <n v="97"/>
    <n v="1"/>
    <n v="1"/>
    <n v="0"/>
    <n v="3"/>
    <n v="8"/>
  </r>
  <r>
    <n v="2660"/>
    <n v="99"/>
    <n v="81"/>
    <n v="0"/>
    <n v="27"/>
    <n v="0"/>
    <n v="3"/>
    <n v="13"/>
    <n v="98"/>
    <n v="1"/>
    <n v="1"/>
    <n v="0"/>
    <n v="3"/>
    <n v="5"/>
  </r>
  <r>
    <n v="1196"/>
    <n v="99"/>
    <n v="175"/>
    <n v="0"/>
    <n v="23"/>
    <n v="0"/>
    <n v="0"/>
    <n v="13"/>
    <n v="184"/>
    <n v="1"/>
    <n v="2"/>
    <n v="0"/>
    <n v="3"/>
    <n v="6"/>
  </r>
  <r>
    <n v="1706"/>
    <n v="99"/>
    <n v="175"/>
    <n v="0"/>
    <n v="23"/>
    <n v="0"/>
    <n v="0"/>
    <n v="13"/>
    <n v="184"/>
    <n v="1"/>
    <n v="2"/>
    <n v="0"/>
    <n v="3"/>
    <n v="6"/>
  </r>
  <r>
    <n v="1037"/>
    <n v="99"/>
    <n v="185"/>
    <n v="0"/>
    <n v="20"/>
    <n v="7"/>
    <n v="0"/>
    <n v="13"/>
    <n v="198"/>
    <n v="2"/>
    <n v="1"/>
    <n v="1"/>
    <n v="3"/>
    <n v="5"/>
  </r>
  <r>
    <n v="1590"/>
    <n v="99"/>
    <n v="185"/>
    <n v="0"/>
    <n v="20"/>
    <n v="7"/>
    <n v="0"/>
    <n v="13"/>
    <n v="198"/>
    <n v="2"/>
    <n v="1"/>
    <n v="1"/>
    <n v="3"/>
    <n v="5"/>
  </r>
  <r>
    <n v="2449"/>
    <n v="99"/>
    <n v="347"/>
    <n v="49"/>
    <n v="1136"/>
    <n v="386"/>
    <n v="0"/>
    <n v="296"/>
    <n v="1623"/>
    <n v="1"/>
    <n v="8"/>
    <n v="5"/>
    <n v="4"/>
    <n v="7"/>
  </r>
  <r>
    <n v="1475"/>
    <n v="99"/>
    <n v="584"/>
    <n v="6"/>
    <n v="278"/>
    <n v="47"/>
    <n v="16"/>
    <n v="44"/>
    <n v="888"/>
    <n v="2"/>
    <n v="6"/>
    <n v="1"/>
    <n v="5"/>
    <n v="8"/>
  </r>
  <r>
    <n v="2869"/>
    <n v="99"/>
    <n v="665"/>
    <n v="209"/>
    <n v="506"/>
    <n v="431"/>
    <n v="34"/>
    <n v="105"/>
    <n v="1741"/>
    <n v="1"/>
    <n v="2"/>
    <n v="3"/>
    <n v="5"/>
    <n v="1"/>
  </r>
  <r>
    <n v="2518"/>
    <n v="99"/>
    <n v="673"/>
    <n v="96"/>
    <n v="1766"/>
    <n v="375"/>
    <n v="416"/>
    <n v="159"/>
    <n v="3167"/>
    <n v="1"/>
    <n v="5"/>
    <n v="4"/>
    <n v="10"/>
    <n v="3"/>
  </r>
  <r>
    <n v="1681"/>
    <n v="99"/>
    <n v="728"/>
    <n v="25"/>
    <n v="701"/>
    <n v="75"/>
    <n v="59"/>
    <n v="77"/>
    <n v="1510"/>
    <n v="3"/>
    <n v="9"/>
    <n v="3"/>
    <n v="5"/>
    <n v="4"/>
  </r>
  <r>
    <n v="1667"/>
    <n v="99"/>
    <n v="932"/>
    <n v="45"/>
    <n v="316"/>
    <n v="118"/>
    <n v="120"/>
    <n v="195"/>
    <n v="1335"/>
    <n v="2"/>
    <n v="5"/>
    <n v="2"/>
    <n v="11"/>
    <n v="4"/>
  </r>
  <r>
    <n v="2795"/>
    <n v="99"/>
    <n v="941"/>
    <n v="44"/>
    <n v="1034"/>
    <n v="208"/>
    <n v="91"/>
    <n v="158"/>
    <n v="2159"/>
    <n v="3"/>
    <n v="5"/>
    <n v="3"/>
    <n v="5"/>
    <n v="4"/>
  </r>
  <r>
    <n v="2775"/>
    <n v="99"/>
    <n v="1031"/>
    <n v="86"/>
    <n v="635"/>
    <n v="428"/>
    <n v="86"/>
    <n v="416"/>
    <n v="1850"/>
    <n v="2"/>
    <n v="7"/>
    <n v="7"/>
    <n v="10"/>
    <n v="3"/>
  </r>
  <r>
    <n v="1529"/>
    <n v="98"/>
    <n v="40"/>
    <n v="20"/>
    <n v="51"/>
    <n v="30"/>
    <n v="35"/>
    <n v="30"/>
    <n v="146"/>
    <n v="2"/>
    <n v="2"/>
    <n v="0"/>
    <n v="4"/>
    <n v="5"/>
  </r>
  <r>
    <n v="3004"/>
    <n v="98"/>
    <n v="72"/>
    <n v="244"/>
    <n v="244"/>
    <n v="186"/>
    <n v="201"/>
    <n v="487"/>
    <n v="459"/>
    <n v="4"/>
    <n v="2"/>
    <n v="1"/>
    <n v="3"/>
    <n v="9"/>
  </r>
  <r>
    <n v="2687"/>
    <n v="98"/>
    <n v="151"/>
    <n v="7"/>
    <n v="38"/>
    <n v="7"/>
    <n v="10"/>
    <n v="24"/>
    <n v="189"/>
    <n v="1"/>
    <n v="1"/>
    <n v="0"/>
    <n v="4"/>
    <n v="5"/>
  </r>
  <r>
    <n v="2136"/>
    <n v="98"/>
    <n v="187"/>
    <n v="0"/>
    <n v="59"/>
    <n v="0"/>
    <n v="0"/>
    <n v="11"/>
    <n v="235"/>
    <n v="4"/>
    <n v="2"/>
    <n v="1"/>
    <n v="3"/>
    <n v="7"/>
  </r>
  <r>
    <n v="3133"/>
    <n v="98"/>
    <n v="258"/>
    <n v="4"/>
    <n v="83"/>
    <n v="17"/>
    <n v="0"/>
    <n v="29"/>
    <n v="333"/>
    <n v="2"/>
    <n v="2"/>
    <n v="1"/>
    <n v="3"/>
    <n v="8"/>
  </r>
  <r>
    <n v="1906"/>
    <n v="98"/>
    <n v="372"/>
    <n v="143"/>
    <n v="1106"/>
    <n v="51"/>
    <n v="122"/>
    <n v="586"/>
    <n v="1208"/>
    <n v="3"/>
    <n v="6"/>
    <n v="1"/>
    <n v="6"/>
    <n v="8"/>
  </r>
  <r>
    <n v="2684"/>
    <n v="98"/>
    <n v="566"/>
    <n v="34"/>
    <n v="88"/>
    <n v="9"/>
    <n v="34"/>
    <n v="20"/>
    <n v="711"/>
    <n v="1"/>
    <n v="3"/>
    <n v="3"/>
    <n v="5"/>
    <n v="3"/>
  </r>
  <r>
    <n v="2037"/>
    <n v="98"/>
    <n v="643"/>
    <n v="17"/>
    <n v="178"/>
    <n v="0"/>
    <n v="17"/>
    <n v="50"/>
    <n v="804"/>
    <n v="4"/>
    <n v="6"/>
    <n v="1"/>
    <n v="4"/>
    <n v="8"/>
  </r>
  <r>
    <n v="3016"/>
    <n v="98"/>
    <n v="953"/>
    <n v="196"/>
    <n v="1431"/>
    <n v="35"/>
    <n v="224"/>
    <n v="224"/>
    <n v="2615"/>
    <n v="10"/>
    <n v="4"/>
    <n v="6"/>
    <n v="9"/>
    <n v="7"/>
  </r>
  <r>
    <n v="1777"/>
    <n v="98"/>
    <n v="1159"/>
    <n v="68"/>
    <n v="329"/>
    <n v="182"/>
    <n v="34"/>
    <n v="85"/>
    <n v="1687"/>
    <n v="3"/>
    <n v="10"/>
    <n v="3"/>
    <n v="7"/>
    <n v="6"/>
  </r>
  <r>
    <n v="1180"/>
    <n v="98"/>
    <n v="1162"/>
    <n v="55"/>
    <n v="1077"/>
    <n v="366"/>
    <n v="282"/>
    <n v="254"/>
    <n v="2688"/>
    <n v="1"/>
    <n v="8"/>
    <n v="7"/>
    <n v="12"/>
    <n v="3"/>
  </r>
  <r>
    <n v="1818"/>
    <n v="98"/>
    <n v="1252"/>
    <n v="111"/>
    <n v="1721"/>
    <n v="62"/>
    <n v="69"/>
    <n v="416"/>
    <n v="2800"/>
    <n v="1"/>
    <n v="7"/>
    <n v="7"/>
    <n v="12"/>
    <n v="3"/>
  </r>
  <r>
    <n v="1671"/>
    <n v="98"/>
    <n v="1366"/>
    <n v="0"/>
    <n v="71"/>
    <n v="18"/>
    <n v="0"/>
    <n v="12"/>
    <n v="1443"/>
    <n v="6"/>
    <n v="4"/>
    <n v="5"/>
    <n v="7"/>
    <n v="6"/>
  </r>
  <r>
    <n v="2353"/>
    <n v="98"/>
    <n v="1366"/>
    <n v="0"/>
    <n v="71"/>
    <n v="18"/>
    <n v="0"/>
    <n v="12"/>
    <n v="1443"/>
    <n v="6"/>
    <n v="4"/>
    <n v="5"/>
    <n v="7"/>
    <n v="6"/>
  </r>
  <r>
    <n v="2100"/>
    <n v="98"/>
    <n v="1588"/>
    <n v="34"/>
    <n v="184"/>
    <n v="72"/>
    <n v="16"/>
    <n v="91"/>
    <n v="1804"/>
    <n v="5"/>
    <n v="11"/>
    <n v="1"/>
    <n v="6"/>
    <n v="9"/>
  </r>
  <r>
    <n v="2030"/>
    <n v="98"/>
    <n v="1746"/>
    <n v="42"/>
    <n v="295"/>
    <n v="55"/>
    <n v="19"/>
    <n v="84"/>
    <n v="2074"/>
    <n v="6"/>
    <n v="6"/>
    <n v="2"/>
    <n v="11"/>
    <n v="5"/>
  </r>
  <r>
    <n v="2242"/>
    <n v="98"/>
    <n v="2065"/>
    <n v="36"/>
    <n v="1413"/>
    <n v="48"/>
    <n v="71"/>
    <n v="107"/>
    <n v="3526"/>
    <n v="1"/>
    <n v="6"/>
    <n v="2"/>
    <n v="8"/>
    <n v="2"/>
  </r>
  <r>
    <n v="1227"/>
    <n v="98"/>
    <n v="2128"/>
    <n v="144"/>
    <n v="1788"/>
    <n v="439"/>
    <n v="385"/>
    <n v="47"/>
    <n v="4836"/>
    <n v="1"/>
    <n v="6"/>
    <n v="5"/>
    <n v="10"/>
    <n v="3"/>
  </r>
  <r>
    <n v="2218"/>
    <n v="98"/>
    <n v="2171"/>
    <n v="33"/>
    <n v="902"/>
    <n v="216"/>
    <n v="65"/>
    <n v="166"/>
    <n v="3221"/>
    <n v="1"/>
    <n v="5"/>
    <n v="6"/>
    <n v="12"/>
    <n v="2"/>
  </r>
  <r>
    <n v="3094"/>
    <n v="98"/>
    <n v="2171"/>
    <n v="33"/>
    <n v="902"/>
    <n v="216"/>
    <n v="65"/>
    <n v="166"/>
    <n v="3221"/>
    <n v="1"/>
    <n v="5"/>
    <n v="6"/>
    <n v="12"/>
    <n v="2"/>
  </r>
  <r>
    <n v="2757"/>
    <n v="98"/>
    <n v="2344"/>
    <n v="352"/>
    <n v="428"/>
    <n v="92"/>
    <n v="117"/>
    <n v="76"/>
    <n v="3257"/>
    <n v="1"/>
    <n v="9"/>
    <n v="4"/>
    <n v="10"/>
    <n v="6"/>
  </r>
  <r>
    <n v="2347"/>
    <n v="97"/>
    <n v="18"/>
    <n v="15"/>
    <n v="36"/>
    <n v="7"/>
    <n v="7"/>
    <n v="25"/>
    <n v="58"/>
    <n v="1"/>
    <n v="1"/>
    <n v="0"/>
    <n v="3"/>
    <n v="8"/>
  </r>
  <r>
    <n v="2255"/>
    <n v="97"/>
    <n v="31"/>
    <n v="31"/>
    <n v="151"/>
    <n v="63"/>
    <n v="78"/>
    <n v="42"/>
    <n v="313"/>
    <n v="3"/>
    <n v="2"/>
    <n v="1"/>
    <n v="3"/>
    <n v="8"/>
  </r>
  <r>
    <n v="3013"/>
    <n v="97"/>
    <n v="39"/>
    <n v="0"/>
    <n v="129"/>
    <n v="54"/>
    <n v="18"/>
    <n v="43"/>
    <n v="197"/>
    <n v="1"/>
    <n v="2"/>
    <n v="0"/>
    <n v="3"/>
    <n v="7"/>
  </r>
  <r>
    <n v="3029"/>
    <n v="97"/>
    <n v="76"/>
    <n v="0"/>
    <n v="34"/>
    <n v="9"/>
    <n v="0"/>
    <n v="46"/>
    <n v="73"/>
    <n v="1"/>
    <n v="1"/>
    <n v="0"/>
    <n v="3"/>
    <n v="4"/>
  </r>
  <r>
    <n v="2277"/>
    <n v="97"/>
    <n v="79"/>
    <n v="8"/>
    <n v="55"/>
    <n v="12"/>
    <n v="0"/>
    <n v="39"/>
    <n v="114"/>
    <n v="1"/>
    <n v="2"/>
    <n v="0"/>
    <n v="2"/>
    <n v="9"/>
  </r>
  <r>
    <n v="2955"/>
    <n v="97"/>
    <n v="142"/>
    <n v="172"/>
    <n v="314"/>
    <n v="56"/>
    <n v="71"/>
    <n v="223"/>
    <n v="532"/>
    <n v="3"/>
    <n v="4"/>
    <n v="0"/>
    <n v="4"/>
    <n v="9"/>
  </r>
  <r>
    <n v="2980"/>
    <n v="97"/>
    <n v="150"/>
    <n v="0"/>
    <n v="56"/>
    <n v="9"/>
    <n v="0"/>
    <n v="9"/>
    <n v="206"/>
    <n v="2"/>
    <n v="2"/>
    <n v="0"/>
    <n v="3"/>
    <n v="8"/>
  </r>
  <r>
    <n v="2715"/>
    <n v="97"/>
    <n v="380"/>
    <n v="3"/>
    <n v="34"/>
    <n v="0"/>
    <n v="8"/>
    <n v="89"/>
    <n v="335"/>
    <n v="2"/>
    <n v="4"/>
    <n v="1"/>
    <n v="3"/>
    <n v="6"/>
  </r>
  <r>
    <n v="1244"/>
    <n v="97"/>
    <n v="438"/>
    <n v="105"/>
    <n v="276"/>
    <n v="89"/>
    <n v="76"/>
    <n v="38"/>
    <n v="946"/>
    <n v="4"/>
    <n v="3"/>
    <n v="2"/>
    <n v="7"/>
    <n v="3"/>
  </r>
  <r>
    <n v="1494"/>
    <n v="97"/>
    <n v="447"/>
    <n v="4"/>
    <n v="197"/>
    <n v="0"/>
    <n v="4"/>
    <n v="109"/>
    <n v="542"/>
    <n v="3"/>
    <n v="4"/>
    <n v="2"/>
    <n v="3"/>
    <n v="7"/>
  </r>
  <r>
    <n v="2116"/>
    <n v="97"/>
    <n v="500"/>
    <n v="15"/>
    <n v="322"/>
    <n v="33"/>
    <n v="24"/>
    <n v="87"/>
    <n v="808"/>
    <n v="2"/>
    <n v="5"/>
    <n v="1"/>
    <n v="6"/>
    <n v="6"/>
  </r>
  <r>
    <n v="2511"/>
    <n v="97"/>
    <n v="550"/>
    <n v="106"/>
    <n v="534"/>
    <n v="127"/>
    <n v="79"/>
    <n v="26"/>
    <n v="1369"/>
    <n v="6"/>
    <n v="5"/>
    <n v="1"/>
    <n v="5"/>
    <n v="9"/>
  </r>
  <r>
    <n v="2801"/>
    <n v="97"/>
    <n v="760"/>
    <n v="17"/>
    <n v="154"/>
    <n v="23"/>
    <n v="9"/>
    <n v="142"/>
    <n v="820"/>
    <n v="2"/>
    <n v="5"/>
    <n v="2"/>
    <n v="6"/>
    <n v="5"/>
  </r>
  <r>
    <n v="1228"/>
    <n v="97"/>
    <n v="970"/>
    <n v="289"/>
    <n v="701"/>
    <n v="190"/>
    <n v="315"/>
    <n v="96"/>
    <n v="2369"/>
    <n v="2"/>
    <n v="6"/>
    <n v="4"/>
    <n v="4"/>
    <n v="3"/>
  </r>
  <r>
    <n v="2846"/>
    <n v="97"/>
    <n v="1001"/>
    <n v="418"/>
    <n v="372"/>
    <n v="364"/>
    <n v="255"/>
    <n v="139"/>
    <n v="2272"/>
    <n v="2"/>
    <n v="7"/>
    <n v="6"/>
    <n v="11"/>
    <n v="4"/>
  </r>
  <r>
    <n v="1878"/>
    <n v="97"/>
    <n v="1721"/>
    <n v="314"/>
    <n v="806"/>
    <n v="364"/>
    <n v="385"/>
    <n v="139"/>
    <n v="3451"/>
    <n v="2"/>
    <n v="10"/>
    <n v="6"/>
    <n v="7"/>
    <n v="4"/>
  </r>
  <r>
    <n v="2773"/>
    <n v="97"/>
    <n v="1892"/>
    <n v="67"/>
    <n v="180"/>
    <n v="28"/>
    <n v="113"/>
    <n v="44"/>
    <n v="2237"/>
    <n v="2"/>
    <n v="6"/>
    <n v="3"/>
    <n v="4"/>
    <n v="4"/>
  </r>
  <r>
    <n v="2233"/>
    <n v="97"/>
    <n v="2295"/>
    <n v="135"/>
    <n v="606"/>
    <n v="263"/>
    <n v="135"/>
    <n v="62"/>
    <n v="3372"/>
    <n v="2"/>
    <n v="11"/>
    <n v="10"/>
    <n v="11"/>
    <n v="6"/>
  </r>
  <r>
    <n v="2644"/>
    <n v="97"/>
    <n v="2295"/>
    <n v="135"/>
    <n v="606"/>
    <n v="263"/>
    <n v="135"/>
    <n v="62"/>
    <n v="3372"/>
    <n v="2"/>
    <n v="11"/>
    <n v="10"/>
    <n v="11"/>
    <n v="6"/>
  </r>
  <r>
    <n v="1807"/>
    <n v="97"/>
    <n v="2648"/>
    <n v="31"/>
    <n v="594"/>
    <n v="41"/>
    <n v="0"/>
    <n v="31"/>
    <n v="3284"/>
    <n v="3"/>
    <n v="3"/>
    <n v="4"/>
    <n v="7"/>
    <n v="5"/>
  </r>
  <r>
    <n v="1167"/>
    <n v="96"/>
    <n v="7"/>
    <n v="0"/>
    <n v="18"/>
    <n v="7"/>
    <n v="0"/>
    <n v="4"/>
    <n v="29"/>
    <n v="1"/>
    <n v="0"/>
    <n v="0"/>
    <n v="3"/>
    <n v="2"/>
  </r>
  <r>
    <n v="1423"/>
    <n v="96"/>
    <n v="14"/>
    <n v="158"/>
    <n v="72"/>
    <n v="57"/>
    <n v="86"/>
    <n v="129"/>
    <n v="258"/>
    <n v="2"/>
    <n v="2"/>
    <n v="0"/>
    <n v="3"/>
    <n v="8"/>
  </r>
  <r>
    <n v="2414"/>
    <n v="96"/>
    <n v="47"/>
    <n v="121"/>
    <n v="37"/>
    <n v="10"/>
    <n v="87"/>
    <n v="117"/>
    <n v="184"/>
    <n v="1"/>
    <n v="1"/>
    <n v="1"/>
    <n v="4"/>
    <n v="2"/>
  </r>
  <r>
    <n v="3150"/>
    <n v="96"/>
    <n v="47"/>
    <n v="121"/>
    <n v="37"/>
    <n v="10"/>
    <n v="87"/>
    <n v="117"/>
    <n v="184"/>
    <n v="1"/>
    <n v="1"/>
    <n v="1"/>
    <n v="4"/>
    <n v="2"/>
  </r>
  <r>
    <n v="1830"/>
    <n v="96"/>
    <n v="61"/>
    <n v="15"/>
    <n v="115"/>
    <n v="0"/>
    <n v="76"/>
    <n v="137"/>
    <n v="130"/>
    <n v="4"/>
    <n v="3"/>
    <n v="1"/>
    <n v="3"/>
    <n v="5"/>
  </r>
  <r>
    <n v="3041"/>
    <n v="96"/>
    <n v="79"/>
    <n v="4"/>
    <n v="83"/>
    <n v="66"/>
    <n v="58"/>
    <n v="116"/>
    <n v="174"/>
    <n v="2"/>
    <n v="3"/>
    <n v="0"/>
    <n v="4"/>
    <n v="5"/>
  </r>
  <r>
    <n v="1860"/>
    <n v="96"/>
    <n v="82"/>
    <n v="157"/>
    <n v="260"/>
    <n v="205"/>
    <n v="123"/>
    <n v="48"/>
    <n v="780"/>
    <n v="4"/>
    <n v="3"/>
    <n v="1"/>
    <n v="3"/>
    <n v="9"/>
  </r>
  <r>
    <n v="1473"/>
    <n v="96"/>
    <n v="108"/>
    <n v="5"/>
    <n v="488"/>
    <n v="131"/>
    <n v="131"/>
    <n v="63"/>
    <n v="799"/>
    <n v="1"/>
    <n v="4"/>
    <n v="1"/>
    <n v="4"/>
    <n v="8"/>
  </r>
  <r>
    <n v="1767"/>
    <n v="96"/>
    <n v="123"/>
    <n v="14"/>
    <n v="130"/>
    <n v="0"/>
    <n v="14"/>
    <n v="41"/>
    <n v="239"/>
    <n v="5"/>
    <n v="3"/>
    <n v="0"/>
    <n v="4"/>
    <n v="7"/>
  </r>
  <r>
    <n v="2572"/>
    <n v="96"/>
    <n v="123"/>
    <n v="14"/>
    <n v="130"/>
    <n v="0"/>
    <n v="14"/>
    <n v="41"/>
    <n v="239"/>
    <n v="5"/>
    <n v="3"/>
    <n v="0"/>
    <n v="4"/>
    <n v="7"/>
  </r>
  <r>
    <n v="1937"/>
    <n v="96"/>
    <n v="307"/>
    <n v="72"/>
    <n v="118"/>
    <n v="11"/>
    <n v="390"/>
    <n v="372"/>
    <n v="527"/>
    <n v="3"/>
    <n v="5"/>
    <n v="2"/>
    <n v="6"/>
    <n v="5"/>
  </r>
  <r>
    <n v="2350"/>
    <n v="96"/>
    <n v="392"/>
    <n v="16"/>
    <n v="143"/>
    <n v="30"/>
    <n v="22"/>
    <n v="47"/>
    <n v="557"/>
    <n v="2"/>
    <n v="4"/>
    <n v="1"/>
    <n v="5"/>
    <n v="5"/>
  </r>
  <r>
    <n v="2925"/>
    <n v="96"/>
    <n v="426"/>
    <n v="0"/>
    <n v="21"/>
    <n v="0"/>
    <n v="0"/>
    <n v="18"/>
    <n v="429"/>
    <n v="1"/>
    <n v="3"/>
    <n v="1"/>
    <n v="4"/>
    <n v="5"/>
  </r>
  <r>
    <n v="1141"/>
    <n v="96"/>
    <n v="872"/>
    <n v="43"/>
    <n v="121"/>
    <n v="58"/>
    <n v="33"/>
    <n v="33"/>
    <n v="1094"/>
    <n v="4"/>
    <n v="8"/>
    <n v="1"/>
    <n v="6"/>
    <n v="6"/>
  </r>
  <r>
    <n v="1987"/>
    <n v="96"/>
    <n v="1002"/>
    <n v="116"/>
    <n v="727"/>
    <n v="51"/>
    <n v="96"/>
    <n v="177"/>
    <n v="1816"/>
    <n v="2"/>
    <n v="6"/>
    <n v="5"/>
    <n v="10"/>
    <n v="3"/>
  </r>
  <r>
    <n v="2191"/>
    <n v="96"/>
    <n v="1041"/>
    <n v="10"/>
    <n v="81"/>
    <n v="13"/>
    <n v="10"/>
    <n v="67"/>
    <n v="1088"/>
    <n v="2"/>
    <n v="5"/>
    <n v="1"/>
    <n v="7"/>
    <n v="7"/>
  </r>
  <r>
    <n v="1028"/>
    <n v="96"/>
    <n v="1492"/>
    <n v="218"/>
    <n v="1748"/>
    <n v="46"/>
    <n v="144"/>
    <n v="0"/>
    <n v="3648"/>
    <n v="1"/>
    <n v="6"/>
    <n v="9"/>
    <n v="10"/>
    <n v="2"/>
  </r>
  <r>
    <n v="2187"/>
    <n v="96"/>
    <n v="1492"/>
    <n v="218"/>
    <n v="1748"/>
    <n v="46"/>
    <n v="144"/>
    <n v="0"/>
    <n v="3648"/>
    <n v="1"/>
    <n v="6"/>
    <n v="9"/>
    <n v="10"/>
    <n v="2"/>
  </r>
  <r>
    <n v="2462"/>
    <n v="96"/>
    <n v="1697"/>
    <n v="287"/>
    <n v="1552"/>
    <n v="45"/>
    <n v="34"/>
    <n v="70"/>
    <n v="3545"/>
    <n v="1"/>
    <n v="4"/>
    <n v="6"/>
    <n v="4"/>
    <n v="2"/>
  </r>
  <r>
    <n v="1689"/>
    <n v="96"/>
    <n v="1785"/>
    <n v="0"/>
    <n v="113"/>
    <n v="0"/>
    <n v="0"/>
    <n v="479"/>
    <n v="1419"/>
    <n v="3"/>
    <n v="2"/>
    <n v="4"/>
    <n v="5"/>
    <n v="7"/>
  </r>
  <r>
    <n v="1668"/>
    <n v="96"/>
    <n v="1934"/>
    <n v="219"/>
    <n v="1803"/>
    <n v="286"/>
    <n v="219"/>
    <n v="86"/>
    <n v="4376"/>
    <n v="1"/>
    <n v="5"/>
    <n v="6"/>
    <n v="10"/>
    <n v="2"/>
  </r>
  <r>
    <n v="1865"/>
    <n v="96"/>
    <n v="1934"/>
    <n v="219"/>
    <n v="1803"/>
    <n v="286"/>
    <n v="219"/>
    <n v="86"/>
    <n v="4376"/>
    <n v="1"/>
    <n v="5"/>
    <n v="6"/>
    <n v="10"/>
    <n v="2"/>
  </r>
  <r>
    <n v="2132"/>
    <n v="96"/>
    <n v="2213"/>
    <n v="311"/>
    <n v="484"/>
    <n v="225"/>
    <n v="276"/>
    <n v="91"/>
    <n v="3418"/>
    <n v="3"/>
    <n v="10"/>
    <n v="4"/>
    <n v="7"/>
    <n v="6"/>
  </r>
  <r>
    <n v="2064"/>
    <n v="95"/>
    <n v="17"/>
    <n v="0"/>
    <n v="28"/>
    <n v="7"/>
    <n v="0"/>
    <n v="0"/>
    <n v="52"/>
    <n v="1"/>
    <n v="0"/>
    <n v="0"/>
    <n v="3"/>
    <n v="4"/>
  </r>
  <r>
    <n v="2671"/>
    <n v="95"/>
    <n v="37"/>
    <n v="3"/>
    <n v="14"/>
    <n v="7"/>
    <n v="0"/>
    <n v="24"/>
    <n v="37"/>
    <n v="1"/>
    <n v="1"/>
    <n v="0"/>
    <n v="2"/>
    <n v="7"/>
  </r>
  <r>
    <n v="2884"/>
    <n v="95"/>
    <n v="63"/>
    <n v="17"/>
    <n v="54"/>
    <n v="0"/>
    <n v="0"/>
    <n v="79"/>
    <n v="54"/>
    <n v="1"/>
    <n v="1"/>
    <n v="1"/>
    <n v="2"/>
    <n v="7"/>
  </r>
  <r>
    <n v="1080"/>
    <n v="95"/>
    <n v="75"/>
    <n v="35"/>
    <n v="62"/>
    <n v="44"/>
    <n v="18"/>
    <n v="13"/>
    <n v="220"/>
    <n v="2"/>
    <n v="1"/>
    <n v="0"/>
    <n v="4"/>
    <n v="7"/>
  </r>
  <r>
    <n v="1245"/>
    <n v="95"/>
    <n v="76"/>
    <n v="25"/>
    <n v="13"/>
    <n v="63"/>
    <n v="38"/>
    <n v="63"/>
    <n v="152"/>
    <n v="4"/>
    <n v="2"/>
    <n v="0"/>
    <n v="4"/>
    <n v="5"/>
  </r>
  <r>
    <n v="2782"/>
    <n v="95"/>
    <n v="76"/>
    <n v="25"/>
    <n v="13"/>
    <n v="63"/>
    <n v="38"/>
    <n v="63"/>
    <n v="152"/>
    <n v="4"/>
    <n v="2"/>
    <n v="0"/>
    <n v="4"/>
    <n v="5"/>
  </r>
  <r>
    <n v="2083"/>
    <n v="95"/>
    <n v="432"/>
    <n v="68"/>
    <n v="741"/>
    <n v="90"/>
    <n v="68"/>
    <n v="194"/>
    <n v="1205"/>
    <n v="6"/>
    <n v="7"/>
    <n v="2"/>
    <n v="5"/>
    <n v="8"/>
  </r>
  <r>
    <n v="2723"/>
    <n v="95"/>
    <n v="758"/>
    <n v="51"/>
    <n v="501"/>
    <n v="248"/>
    <n v="224"/>
    <n v="362"/>
    <n v="1419"/>
    <n v="3"/>
    <n v="7"/>
    <n v="3"/>
    <n v="10"/>
    <n v="5"/>
  </r>
  <r>
    <n v="1105"/>
    <n v="95"/>
    <n v="1060"/>
    <n v="95"/>
    <n v="270"/>
    <n v="63"/>
    <n v="43"/>
    <n v="48"/>
    <n v="1483"/>
    <n v="1"/>
    <n v="6"/>
    <n v="7"/>
    <n v="11"/>
    <n v="3"/>
  </r>
  <r>
    <n v="2020"/>
    <n v="95"/>
    <n v="1112"/>
    <n v="0"/>
    <n v="415"/>
    <n v="40"/>
    <n v="81"/>
    <n v="381"/>
    <n v="1266"/>
    <n v="4"/>
    <n v="6"/>
    <n v="3"/>
    <n v="8"/>
    <n v="5"/>
  </r>
  <r>
    <n v="1324"/>
    <n v="95"/>
    <n v="1120"/>
    <n v="47"/>
    <n v="2044"/>
    <n v="184"/>
    <n v="290"/>
    <n v="93"/>
    <n v="3591"/>
    <n v="1"/>
    <n v="4"/>
    <n v="5"/>
    <n v="11"/>
    <n v="3"/>
  </r>
  <r>
    <n v="2586"/>
    <n v="95"/>
    <n v="1120"/>
    <n v="47"/>
    <n v="2044"/>
    <n v="184"/>
    <n v="290"/>
    <n v="93"/>
    <n v="3591"/>
    <n v="1"/>
    <n v="4"/>
    <n v="5"/>
    <n v="11"/>
    <n v="3"/>
  </r>
  <r>
    <n v="1334"/>
    <n v="95"/>
    <n v="1191"/>
    <n v="79"/>
    <n v="614"/>
    <n v="26"/>
    <n v="79"/>
    <n v="19"/>
    <n v="1971"/>
    <n v="4"/>
    <n v="6"/>
    <n v="7"/>
    <n v="9"/>
    <n v="4"/>
  </r>
  <r>
    <n v="3047"/>
    <n v="95"/>
    <n v="1529"/>
    <n v="293"/>
    <n v="1010"/>
    <n v="295"/>
    <n v="195"/>
    <n v="227"/>
    <n v="3094"/>
    <n v="1"/>
    <n v="9"/>
    <n v="6"/>
    <n v="5"/>
    <n v="5"/>
  </r>
  <r>
    <n v="1856"/>
    <n v="95"/>
    <n v="1721"/>
    <n v="49"/>
    <n v="1119"/>
    <n v="470"/>
    <n v="320"/>
    <n v="74"/>
    <n v="3605"/>
    <n v="1"/>
    <n v="4"/>
    <n v="8"/>
    <n v="5"/>
    <n v="2"/>
  </r>
  <r>
    <n v="2259"/>
    <n v="95"/>
    <n v="1763"/>
    <n v="50"/>
    <n v="254"/>
    <n v="132"/>
    <n v="151"/>
    <n v="502"/>
    <n v="1847"/>
    <n v="0"/>
    <n v="6"/>
    <n v="7"/>
    <n v="9"/>
    <n v="3"/>
  </r>
  <r>
    <n v="2520"/>
    <n v="95"/>
    <n v="1845"/>
    <n v="0"/>
    <n v="336"/>
    <n v="29"/>
    <n v="20"/>
    <n v="88"/>
    <n v="2143"/>
    <n v="3"/>
    <n v="9"/>
    <n v="2"/>
    <n v="10"/>
    <n v="7"/>
  </r>
  <r>
    <n v="1505"/>
    <n v="95"/>
    <n v="2319"/>
    <n v="172"/>
    <n v="829"/>
    <n v="132"/>
    <n v="33"/>
    <n v="413"/>
    <n v="3072"/>
    <n v="1"/>
    <n v="2"/>
    <n v="4"/>
    <n v="6"/>
    <n v="5"/>
  </r>
  <r>
    <n v="1843"/>
    <n v="94"/>
    <n v="0"/>
    <n v="29"/>
    <n v="43"/>
    <n v="57"/>
    <n v="14"/>
    <n v="72"/>
    <n v="72"/>
    <n v="1"/>
    <n v="0"/>
    <n v="0"/>
    <n v="3"/>
    <n v="6"/>
  </r>
  <r>
    <n v="1097"/>
    <n v="94"/>
    <n v="5"/>
    <n v="15"/>
    <n v="30"/>
    <n v="51"/>
    <n v="0"/>
    <n v="46"/>
    <n v="56"/>
    <n v="1"/>
    <n v="1"/>
    <n v="0"/>
    <n v="3"/>
    <n v="5"/>
  </r>
  <r>
    <n v="2619"/>
    <n v="94"/>
    <n v="5"/>
    <n v="15"/>
    <n v="30"/>
    <n v="51"/>
    <n v="0"/>
    <n v="46"/>
    <n v="56"/>
    <n v="1"/>
    <n v="1"/>
    <n v="0"/>
    <n v="3"/>
    <n v="5"/>
  </r>
  <r>
    <n v="2166"/>
    <n v="94"/>
    <n v="27"/>
    <n v="22"/>
    <n v="44"/>
    <n v="11"/>
    <n v="0"/>
    <n v="27"/>
    <n v="77"/>
    <n v="1"/>
    <n v="1"/>
    <n v="0"/>
    <n v="3"/>
    <n v="5"/>
  </r>
  <r>
    <n v="1573"/>
    <n v="94"/>
    <n v="41"/>
    <n v="46"/>
    <n v="46"/>
    <n v="10"/>
    <n v="26"/>
    <n v="113"/>
    <n v="56"/>
    <n v="1"/>
    <n v="1"/>
    <n v="1"/>
    <n v="3"/>
    <n v="4"/>
  </r>
  <r>
    <n v="1611"/>
    <n v="94"/>
    <n v="74"/>
    <n v="70"/>
    <n v="129"/>
    <n v="94"/>
    <n v="4"/>
    <n v="31"/>
    <n v="339"/>
    <n v="3"/>
    <n v="3"/>
    <n v="0"/>
    <n v="3"/>
    <n v="9"/>
  </r>
  <r>
    <n v="1889"/>
    <n v="94"/>
    <n v="90"/>
    <n v="0"/>
    <n v="90"/>
    <n v="0"/>
    <n v="15"/>
    <n v="12"/>
    <n v="182"/>
    <n v="1"/>
    <n v="2"/>
    <n v="0"/>
    <n v="3"/>
    <n v="5"/>
  </r>
  <r>
    <n v="1815"/>
    <n v="94"/>
    <n v="96"/>
    <n v="4"/>
    <n v="34"/>
    <n v="8"/>
    <n v="4"/>
    <n v="4"/>
    <n v="141"/>
    <n v="2"/>
    <n v="1"/>
    <n v="0"/>
    <n v="3"/>
    <n v="8"/>
  </r>
  <r>
    <n v="1600"/>
    <n v="94"/>
    <n v="102"/>
    <n v="0"/>
    <n v="19"/>
    <n v="0"/>
    <n v="0"/>
    <n v="11"/>
    <n v="110"/>
    <n v="2"/>
    <n v="1"/>
    <n v="0"/>
    <n v="3"/>
    <n v="8"/>
  </r>
  <r>
    <n v="2352"/>
    <n v="94"/>
    <n v="102"/>
    <n v="0"/>
    <n v="19"/>
    <n v="0"/>
    <n v="0"/>
    <n v="11"/>
    <n v="110"/>
    <n v="2"/>
    <n v="1"/>
    <n v="0"/>
    <n v="3"/>
    <n v="8"/>
  </r>
  <r>
    <n v="2108"/>
    <n v="94"/>
    <n v="128"/>
    <n v="0"/>
    <n v="53"/>
    <n v="9"/>
    <n v="3"/>
    <n v="50"/>
    <n v="144"/>
    <n v="2"/>
    <n v="1"/>
    <n v="1"/>
    <n v="3"/>
    <n v="3"/>
  </r>
  <r>
    <n v="2248"/>
    <n v="94"/>
    <n v="152"/>
    <n v="24"/>
    <n v="55"/>
    <n v="37"/>
    <n v="49"/>
    <n v="195"/>
    <n v="122"/>
    <n v="3"/>
    <n v="2"/>
    <n v="1"/>
    <n v="3"/>
    <n v="7"/>
  </r>
  <r>
    <n v="2174"/>
    <n v="94"/>
    <n v="227"/>
    <n v="34"/>
    <n v="89"/>
    <n v="26"/>
    <n v="16"/>
    <n v="26"/>
    <n v="365"/>
    <n v="1"/>
    <n v="4"/>
    <n v="0"/>
    <n v="4"/>
    <n v="5"/>
  </r>
  <r>
    <n v="1676"/>
    <n v="94"/>
    <n v="241"/>
    <n v="10"/>
    <n v="47"/>
    <n v="8"/>
    <n v="8"/>
    <n v="16"/>
    <n v="298"/>
    <n v="1"/>
    <n v="2"/>
    <n v="1"/>
    <n v="4"/>
    <n v="3"/>
  </r>
  <r>
    <n v="2919"/>
    <n v="94"/>
    <n v="265"/>
    <n v="23"/>
    <n v="148"/>
    <n v="12"/>
    <n v="23"/>
    <n v="160"/>
    <n v="312"/>
    <n v="2"/>
    <n v="2"/>
    <n v="2"/>
    <n v="3"/>
    <n v="7"/>
  </r>
  <r>
    <n v="1138"/>
    <n v="94"/>
    <n v="278"/>
    <n v="11"/>
    <n v="342"/>
    <n v="46"/>
    <n v="4"/>
    <n v="122"/>
    <n v="559"/>
    <n v="7"/>
    <n v="4"/>
    <n v="1"/>
    <n v="4"/>
    <n v="8"/>
  </r>
  <r>
    <n v="1367"/>
    <n v="94"/>
    <n v="278"/>
    <n v="11"/>
    <n v="342"/>
    <n v="46"/>
    <n v="4"/>
    <n v="122"/>
    <n v="559"/>
    <n v="7"/>
    <n v="4"/>
    <n v="1"/>
    <n v="4"/>
    <n v="8"/>
  </r>
  <r>
    <n v="3135"/>
    <n v="94"/>
    <n v="340"/>
    <n v="59"/>
    <n v="1715"/>
    <n v="0"/>
    <n v="59"/>
    <n v="117"/>
    <n v="2055"/>
    <n v="0"/>
    <n v="4"/>
    <n v="3"/>
    <n v="7"/>
    <n v="3"/>
  </r>
  <r>
    <n v="1005"/>
    <n v="94"/>
    <n v="470"/>
    <n v="117"/>
    <n v="320"/>
    <n v="125"/>
    <n v="73"/>
    <n v="41"/>
    <n v="1064"/>
    <n v="5"/>
    <n v="5"/>
    <n v="3"/>
    <n v="6"/>
    <n v="5"/>
  </r>
  <r>
    <n v="2877"/>
    <n v="94"/>
    <n v="643"/>
    <n v="17"/>
    <n v="189"/>
    <n v="47"/>
    <n v="17"/>
    <n v="26"/>
    <n v="886"/>
    <n v="1"/>
    <n v="4"/>
    <n v="4"/>
    <n v="6"/>
    <n v="2"/>
  </r>
  <r>
    <n v="1576"/>
    <n v="94"/>
    <n v="710"/>
    <n v="309"/>
    <n v="1544"/>
    <n v="321"/>
    <n v="309"/>
    <n v="401"/>
    <n v="2791"/>
    <n v="1"/>
    <n v="3"/>
    <n v="7"/>
    <n v="9"/>
    <n v="1"/>
  </r>
  <r>
    <n v="1938"/>
    <n v="94"/>
    <n v="753"/>
    <n v="14"/>
    <n v="667"/>
    <n v="197"/>
    <n v="117"/>
    <n v="238"/>
    <n v="1511"/>
    <n v="4"/>
    <n v="5"/>
    <n v="5"/>
    <n v="8"/>
    <n v="5"/>
  </r>
  <r>
    <n v="1812"/>
    <n v="94"/>
    <n v="1070"/>
    <n v="49"/>
    <n v="476"/>
    <n v="21"/>
    <n v="15"/>
    <n v="442"/>
    <n v="1189"/>
    <n v="1"/>
    <n v="6"/>
    <n v="4"/>
    <n v="7"/>
    <n v="6"/>
  </r>
  <r>
    <n v="1886"/>
    <n v="94"/>
    <n v="1075"/>
    <n v="200"/>
    <n v="851"/>
    <n v="422"/>
    <n v="24"/>
    <n v="524"/>
    <n v="2047"/>
    <n v="1"/>
    <n v="3"/>
    <n v="4"/>
    <n v="10"/>
    <n v="0"/>
  </r>
  <r>
    <n v="3011"/>
    <n v="94"/>
    <n v="1292"/>
    <n v="191"/>
    <n v="598"/>
    <n v="216"/>
    <n v="142"/>
    <n v="142"/>
    <n v="2297"/>
    <n v="4"/>
    <n v="10"/>
    <n v="3"/>
    <n v="12"/>
    <n v="6"/>
  </r>
  <r>
    <n v="2284"/>
    <n v="94"/>
    <n v="1308"/>
    <n v="173"/>
    <n v="901"/>
    <n v="225"/>
    <n v="347"/>
    <n v="173"/>
    <n v="2782"/>
    <n v="1"/>
    <n v="5"/>
    <n v="5"/>
    <n v="8"/>
    <n v="3"/>
  </r>
  <r>
    <n v="2008"/>
    <n v="93"/>
    <n v="31"/>
    <n v="61"/>
    <n v="84"/>
    <n v="145"/>
    <n v="92"/>
    <n v="199"/>
    <n v="214"/>
    <n v="2"/>
    <n v="2"/>
    <n v="1"/>
    <n v="2"/>
    <n v="9"/>
  </r>
  <r>
    <n v="1181"/>
    <n v="93"/>
    <n v="82"/>
    <n v="11"/>
    <n v="75"/>
    <n v="11"/>
    <n v="68"/>
    <n v="79"/>
    <n v="168"/>
    <n v="2"/>
    <n v="3"/>
    <n v="0"/>
    <n v="3"/>
    <n v="8"/>
  </r>
  <r>
    <n v="1608"/>
    <n v="93"/>
    <n v="83"/>
    <n v="17"/>
    <n v="125"/>
    <n v="17"/>
    <n v="8"/>
    <n v="50"/>
    <n v="200"/>
    <n v="2"/>
    <n v="2"/>
    <n v="0"/>
    <n v="3"/>
    <n v="6"/>
  </r>
  <r>
    <n v="1208"/>
    <n v="93"/>
    <n v="96"/>
    <n v="35"/>
    <n v="80"/>
    <n v="93"/>
    <n v="3"/>
    <n v="58"/>
    <n v="251"/>
    <n v="1"/>
    <n v="1"/>
    <n v="1"/>
    <n v="4"/>
    <n v="3"/>
  </r>
  <r>
    <n v="3036"/>
    <n v="93"/>
    <n v="97"/>
    <n v="3"/>
    <n v="37"/>
    <n v="0"/>
    <n v="0"/>
    <n v="0"/>
    <n v="137"/>
    <n v="2"/>
    <n v="2"/>
    <n v="0"/>
    <n v="3"/>
    <n v="4"/>
  </r>
  <r>
    <n v="2906"/>
    <n v="93"/>
    <n v="402"/>
    <n v="77"/>
    <n v="315"/>
    <n v="20"/>
    <n v="42"/>
    <n v="171"/>
    <n v="685"/>
    <n v="2"/>
    <n v="4"/>
    <n v="2"/>
    <n v="7"/>
    <n v="3"/>
  </r>
  <r>
    <n v="2156"/>
    <n v="93"/>
    <n v="573"/>
    <n v="6"/>
    <n v="59"/>
    <n v="25"/>
    <n v="25"/>
    <n v="12"/>
    <n v="675"/>
    <n v="3"/>
    <n v="2"/>
    <n v="2"/>
    <n v="6"/>
    <n v="5"/>
  </r>
  <r>
    <n v="1873"/>
    <n v="93"/>
    <n v="588"/>
    <n v="71"/>
    <n v="1028"/>
    <n v="92"/>
    <n v="129"/>
    <n v="403"/>
    <n v="1505"/>
    <n v="1"/>
    <n v="3"/>
    <n v="10"/>
    <n v="11"/>
    <n v="1"/>
  </r>
  <r>
    <n v="1496"/>
    <n v="93"/>
    <n v="725"/>
    <n v="52"/>
    <n v="207"/>
    <n v="24"/>
    <n v="30"/>
    <n v="18"/>
    <n v="1020"/>
    <n v="3"/>
    <n v="6"/>
    <n v="2"/>
    <n v="5"/>
    <n v="7"/>
  </r>
  <r>
    <n v="1907"/>
    <n v="93"/>
    <n v="851"/>
    <n v="53"/>
    <n v="879"/>
    <n v="572"/>
    <n v="27"/>
    <n v="247"/>
    <n v="2136"/>
    <n v="1"/>
    <n v="4"/>
    <n v="5"/>
    <n v="9"/>
    <n v="2"/>
  </r>
  <r>
    <n v="1468"/>
    <n v="93"/>
    <n v="896"/>
    <n v="62"/>
    <n v="220"/>
    <n v="264"/>
    <n v="163"/>
    <n v="40"/>
    <n v="1566"/>
    <n v="1"/>
    <n v="5"/>
    <n v="9"/>
    <n v="4"/>
    <n v="3"/>
  </r>
  <r>
    <n v="1462"/>
    <n v="93"/>
    <n v="969"/>
    <n v="57"/>
    <n v="102"/>
    <n v="16"/>
    <n v="0"/>
    <n v="240"/>
    <n v="904"/>
    <n v="4"/>
    <n v="6"/>
    <n v="2"/>
    <n v="7"/>
    <n v="5"/>
  </r>
  <r>
    <n v="2422"/>
    <n v="93"/>
    <n v="1100"/>
    <n v="80"/>
    <n v="1262"/>
    <n v="164"/>
    <n v="365"/>
    <n v="39"/>
    <n v="2932"/>
    <n v="1"/>
    <n v="4"/>
    <n v="4"/>
    <n v="9"/>
    <n v="2"/>
  </r>
  <r>
    <n v="2050"/>
    <n v="93"/>
    <n v="1106"/>
    <n v="110"/>
    <n v="952"/>
    <n v="27"/>
    <n v="20"/>
    <n v="42"/>
    <n v="2173"/>
    <n v="1"/>
    <n v="3"/>
    <n v="7"/>
    <n v="13"/>
    <n v="2"/>
  </r>
  <r>
    <n v="1295"/>
    <n v="93"/>
    <n v="1303"/>
    <n v="0"/>
    <n v="69"/>
    <n v="0"/>
    <n v="0"/>
    <n v="26"/>
    <n v="1347"/>
    <n v="1"/>
    <n v="8"/>
    <n v="3"/>
    <n v="6"/>
    <n v="7"/>
  </r>
  <r>
    <n v="1335"/>
    <n v="93"/>
    <n v="1568"/>
    <n v="191"/>
    <n v="1087"/>
    <n v="124"/>
    <n v="256"/>
    <n v="222"/>
    <n v="3004"/>
    <n v="2"/>
    <n v="8"/>
    <n v="4"/>
    <n v="8"/>
    <n v="4"/>
  </r>
  <r>
    <n v="1686"/>
    <n v="93"/>
    <n v="1568"/>
    <n v="191"/>
    <n v="1087"/>
    <n v="124"/>
    <n v="256"/>
    <n v="222"/>
    <n v="3004"/>
    <n v="2"/>
    <n v="8"/>
    <n v="4"/>
    <n v="8"/>
    <n v="4"/>
  </r>
  <r>
    <n v="3087"/>
    <n v="93"/>
    <n v="1946"/>
    <n v="100"/>
    <n v="1073"/>
    <n v="131"/>
    <n v="134"/>
    <n v="367"/>
    <n v="3017"/>
    <n v="1"/>
    <n v="3"/>
    <n v="10"/>
    <n v="8"/>
    <n v="2"/>
  </r>
  <r>
    <n v="2423"/>
    <n v="93"/>
    <n v="2065"/>
    <n v="23"/>
    <n v="286"/>
    <n v="32"/>
    <n v="0"/>
    <n v="136"/>
    <n v="2270"/>
    <n v="4"/>
    <n v="10"/>
    <n v="7"/>
    <n v="5"/>
    <n v="8"/>
  </r>
  <r>
    <n v="2888"/>
    <n v="93"/>
    <n v="2323"/>
    <n v="114"/>
    <n v="1142"/>
    <n v="148"/>
    <n v="114"/>
    <n v="304"/>
    <n v="3538"/>
    <n v="3"/>
    <n v="5"/>
    <n v="5"/>
    <n v="5"/>
    <n v="8"/>
  </r>
  <r>
    <n v="2542"/>
    <n v="93"/>
    <n v="2379"/>
    <n v="161"/>
    <n v="651"/>
    <n v="0"/>
    <n v="31"/>
    <n v="31"/>
    <n v="3191"/>
    <n v="4"/>
    <n v="5"/>
    <n v="4"/>
    <n v="10"/>
    <n v="4"/>
  </r>
  <r>
    <n v="1363"/>
    <n v="92"/>
    <n v="13"/>
    <n v="38"/>
    <n v="55"/>
    <n v="8"/>
    <n v="51"/>
    <n v="51"/>
    <n v="115"/>
    <n v="1"/>
    <n v="1"/>
    <n v="0"/>
    <n v="3"/>
    <n v="7"/>
  </r>
  <r>
    <n v="1929"/>
    <n v="92"/>
    <n v="21"/>
    <n v="7"/>
    <n v="63"/>
    <n v="7"/>
    <n v="28"/>
    <n v="49"/>
    <n v="77"/>
    <n v="1"/>
    <n v="2"/>
    <n v="0"/>
    <n v="3"/>
    <n v="4"/>
  </r>
  <r>
    <n v="2510"/>
    <n v="92"/>
    <n v="26"/>
    <n v="190"/>
    <n v="37"/>
    <n v="0"/>
    <n v="53"/>
    <n v="238"/>
    <n v="69"/>
    <n v="2"/>
    <n v="3"/>
    <n v="0"/>
    <n v="3"/>
    <n v="8"/>
  </r>
  <r>
    <n v="1045"/>
    <n v="92"/>
    <n v="44"/>
    <n v="20"/>
    <n v="51"/>
    <n v="10"/>
    <n v="17"/>
    <n v="44"/>
    <n v="98"/>
    <n v="1"/>
    <n v="2"/>
    <n v="0"/>
    <n v="2"/>
    <n v="10"/>
  </r>
  <r>
    <n v="1484"/>
    <n v="92"/>
    <n v="61"/>
    <n v="9"/>
    <n v="98"/>
    <n v="19"/>
    <n v="0"/>
    <n v="112"/>
    <n v="75"/>
    <n v="2"/>
    <n v="1"/>
    <n v="1"/>
    <n v="2"/>
    <n v="8"/>
  </r>
  <r>
    <n v="1604"/>
    <n v="92"/>
    <n v="71"/>
    <n v="33"/>
    <n v="50"/>
    <n v="46"/>
    <n v="62"/>
    <n v="133"/>
    <n v="129"/>
    <n v="1"/>
    <n v="2"/>
    <n v="1"/>
    <n v="2"/>
    <n v="7"/>
  </r>
  <r>
    <n v="2054"/>
    <n v="92"/>
    <n v="113"/>
    <n v="0"/>
    <n v="18"/>
    <n v="7"/>
    <n v="0"/>
    <n v="28"/>
    <n v="109"/>
    <n v="2"/>
    <n v="2"/>
    <n v="0"/>
    <n v="3"/>
    <n v="5"/>
  </r>
  <r>
    <n v="2022"/>
    <n v="92"/>
    <n v="121"/>
    <n v="4"/>
    <n v="50"/>
    <n v="0"/>
    <n v="0"/>
    <n v="18"/>
    <n v="157"/>
    <n v="3"/>
    <n v="2"/>
    <n v="0"/>
    <n v="3"/>
    <n v="8"/>
  </r>
  <r>
    <n v="2547"/>
    <n v="92"/>
    <n v="121"/>
    <n v="4"/>
    <n v="50"/>
    <n v="0"/>
    <n v="0"/>
    <n v="18"/>
    <n v="157"/>
    <n v="3"/>
    <n v="2"/>
    <n v="0"/>
    <n v="3"/>
    <n v="8"/>
  </r>
  <r>
    <n v="1240"/>
    <n v="92"/>
    <n v="215"/>
    <n v="224"/>
    <n v="248"/>
    <n v="100"/>
    <n v="96"/>
    <n v="119"/>
    <n v="764"/>
    <n v="2"/>
    <n v="3"/>
    <n v="1"/>
    <n v="5"/>
    <n v="6"/>
  </r>
  <r>
    <n v="1639"/>
    <n v="92"/>
    <n v="215"/>
    <n v="224"/>
    <n v="248"/>
    <n v="100"/>
    <n v="96"/>
    <n v="119"/>
    <n v="764"/>
    <n v="2"/>
    <n v="3"/>
    <n v="1"/>
    <n v="5"/>
    <n v="6"/>
  </r>
  <r>
    <n v="1430"/>
    <n v="92"/>
    <n v="254"/>
    <n v="47"/>
    <n v="248"/>
    <n v="44"/>
    <n v="17"/>
    <n v="33"/>
    <n v="576"/>
    <n v="2"/>
    <n v="5"/>
    <n v="0"/>
    <n v="4"/>
    <n v="8"/>
  </r>
  <r>
    <n v="2234"/>
    <n v="92"/>
    <n v="311"/>
    <n v="63"/>
    <n v="984"/>
    <n v="30"/>
    <n v="456"/>
    <n v="166"/>
    <n v="1679"/>
    <n v="2"/>
    <n v="7"/>
    <n v="3"/>
    <n v="5"/>
    <n v="4"/>
  </r>
  <r>
    <n v="2589"/>
    <n v="92"/>
    <n v="395"/>
    <n v="8"/>
    <n v="505"/>
    <n v="91"/>
    <n v="28"/>
    <n v="39"/>
    <n v="986"/>
    <n v="4"/>
    <n v="5"/>
    <n v="1"/>
    <n v="5"/>
    <n v="8"/>
  </r>
  <r>
    <n v="1745"/>
    <n v="92"/>
    <n v="473"/>
    <n v="82"/>
    <n v="711"/>
    <n v="107"/>
    <n v="40"/>
    <n v="529"/>
    <n v="883"/>
    <n v="1"/>
    <n v="2"/>
    <n v="11"/>
    <n v="5"/>
    <n v="1"/>
  </r>
  <r>
    <n v="1915"/>
    <n v="92"/>
    <n v="473"/>
    <n v="82"/>
    <n v="711"/>
    <n v="107"/>
    <n v="40"/>
    <n v="529"/>
    <n v="883"/>
    <n v="1"/>
    <n v="2"/>
    <n v="11"/>
    <n v="5"/>
    <n v="1"/>
  </r>
  <r>
    <n v="2376"/>
    <n v="92"/>
    <n v="533"/>
    <n v="5"/>
    <n v="114"/>
    <n v="8"/>
    <n v="13"/>
    <n v="93"/>
    <n v="581"/>
    <n v="4"/>
    <n v="5"/>
    <n v="1"/>
    <n v="5"/>
    <n v="6"/>
  </r>
  <r>
    <n v="2412"/>
    <n v="92"/>
    <n v="533"/>
    <n v="5"/>
    <n v="114"/>
    <n v="8"/>
    <n v="13"/>
    <n v="93"/>
    <n v="581"/>
    <n v="4"/>
    <n v="5"/>
    <n v="1"/>
    <n v="5"/>
    <n v="6"/>
  </r>
  <r>
    <n v="3083"/>
    <n v="92"/>
    <n v="599"/>
    <n v="10"/>
    <n v="574"/>
    <n v="64"/>
    <n v="10"/>
    <n v="137"/>
    <n v="1118"/>
    <n v="5"/>
    <n v="7"/>
    <n v="1"/>
    <n v="6"/>
    <n v="7"/>
  </r>
  <r>
    <n v="3015"/>
    <n v="92"/>
    <n v="608"/>
    <n v="141"/>
    <n v="593"/>
    <n v="166"/>
    <n v="126"/>
    <n v="448"/>
    <n v="1186"/>
    <n v="1"/>
    <n v="5"/>
    <n v="4"/>
    <n v="8"/>
    <n v="4"/>
  </r>
  <r>
    <n v="2688"/>
    <n v="92"/>
    <n v="767"/>
    <n v="114"/>
    <n v="2100"/>
    <n v="464"/>
    <n v="79"/>
    <n v="58"/>
    <n v="3467"/>
    <n v="1"/>
    <n v="5"/>
    <n v="8"/>
    <n v="12"/>
    <n v="3"/>
  </r>
  <r>
    <n v="2988"/>
    <n v="92"/>
    <n v="890"/>
    <n v="476"/>
    <n v="476"/>
    <n v="812"/>
    <n v="504"/>
    <n v="117"/>
    <n v="3041"/>
    <n v="6"/>
    <n v="11"/>
    <n v="2"/>
    <n v="8"/>
    <n v="9"/>
  </r>
  <r>
    <n v="1732"/>
    <n v="92"/>
    <n v="1029"/>
    <n v="24"/>
    <n v="194"/>
    <n v="50"/>
    <n v="12"/>
    <n v="12"/>
    <n v="1297"/>
    <n v="2"/>
    <n v="3"/>
    <n v="2"/>
    <n v="10"/>
    <n v="3"/>
  </r>
  <r>
    <n v="1471"/>
    <n v="92"/>
    <n v="1337"/>
    <n v="32"/>
    <n v="290"/>
    <n v="43"/>
    <n v="16"/>
    <n v="240"/>
    <n v="1479"/>
    <n v="2"/>
    <n v="7"/>
    <n v="2"/>
    <n v="10"/>
    <n v="6"/>
  </r>
  <r>
    <n v="3038"/>
    <n v="92"/>
    <n v="1355"/>
    <n v="87"/>
    <n v="331"/>
    <n v="57"/>
    <n v="376"/>
    <n v="267"/>
    <n v="1941"/>
    <n v="2"/>
    <n v="4"/>
    <n v="5"/>
    <n v="4"/>
    <n v="2"/>
  </r>
  <r>
    <n v="2803"/>
    <n v="92"/>
    <n v="1509"/>
    <n v="206"/>
    <n v="1648"/>
    <n v="87"/>
    <n v="0"/>
    <n v="206"/>
    <n v="3244"/>
    <n v="1"/>
    <n v="3"/>
    <n v="11"/>
    <n v="9"/>
    <n v="1"/>
  </r>
  <r>
    <n v="2488"/>
    <n v="92"/>
    <n v="1914"/>
    <n v="179"/>
    <n v="1010"/>
    <n v="234"/>
    <n v="323"/>
    <n v="253"/>
    <n v="3408"/>
    <n v="3"/>
    <n v="10"/>
    <n v="4"/>
    <n v="9"/>
    <n v="7"/>
  </r>
  <r>
    <n v="1453"/>
    <n v="92"/>
    <n v="1936"/>
    <n v="24"/>
    <n v="503"/>
    <n v="33"/>
    <n v="24"/>
    <n v="176"/>
    <n v="2345"/>
    <n v="3"/>
    <n v="7"/>
    <n v="3"/>
    <n v="12"/>
    <n v="7"/>
  </r>
  <r>
    <n v="2595"/>
    <n v="92"/>
    <n v="2472"/>
    <n v="0"/>
    <n v="219"/>
    <n v="35"/>
    <n v="26"/>
    <n v="575"/>
    <n v="2177"/>
    <n v="7"/>
    <n v="9"/>
    <n v="6"/>
    <n v="9"/>
    <n v="8"/>
  </r>
  <r>
    <n v="2274"/>
    <n v="91"/>
    <n v="13"/>
    <n v="0"/>
    <n v="17"/>
    <n v="0"/>
    <n v="3"/>
    <n v="17"/>
    <n v="17"/>
    <n v="1"/>
    <n v="1"/>
    <n v="0"/>
    <n v="2"/>
    <n v="7"/>
  </r>
  <r>
    <n v="2049"/>
    <n v="91"/>
    <n v="16"/>
    <n v="11"/>
    <n v="38"/>
    <n v="0"/>
    <n v="22"/>
    <n v="11"/>
    <n v="77"/>
    <n v="1"/>
    <n v="1"/>
    <n v="0"/>
    <n v="2"/>
    <n v="8"/>
  </r>
  <r>
    <n v="1457"/>
    <n v="91"/>
    <n v="79"/>
    <n v="4"/>
    <n v="47"/>
    <n v="14"/>
    <n v="0"/>
    <n v="14"/>
    <n v="130"/>
    <n v="2"/>
    <n v="1"/>
    <n v="0"/>
    <n v="3"/>
    <n v="7"/>
  </r>
  <r>
    <n v="2512"/>
    <n v="91"/>
    <n v="106"/>
    <n v="0"/>
    <n v="83"/>
    <n v="24"/>
    <n v="0"/>
    <n v="47"/>
    <n v="165"/>
    <n v="1"/>
    <n v="1"/>
    <n v="1"/>
    <n v="2"/>
    <n v="8"/>
  </r>
  <r>
    <n v="2027"/>
    <n v="91"/>
    <n v="119"/>
    <n v="44"/>
    <n v="131"/>
    <n v="52"/>
    <n v="24"/>
    <n v="115"/>
    <n v="255"/>
    <n v="1"/>
    <n v="2"/>
    <n v="0"/>
    <n v="4"/>
    <n v="4"/>
  </r>
  <r>
    <n v="1749"/>
    <n v="91"/>
    <n v="135"/>
    <n v="38"/>
    <n v="72"/>
    <n v="91"/>
    <n v="47"/>
    <n v="191"/>
    <n v="191"/>
    <n v="1"/>
    <n v="2"/>
    <n v="1"/>
    <n v="4"/>
    <n v="4"/>
  </r>
  <r>
    <n v="2177"/>
    <n v="91"/>
    <n v="135"/>
    <n v="38"/>
    <n v="72"/>
    <n v="91"/>
    <n v="47"/>
    <n v="191"/>
    <n v="191"/>
    <n v="1"/>
    <n v="2"/>
    <n v="1"/>
    <n v="4"/>
    <n v="4"/>
  </r>
  <r>
    <n v="2072"/>
    <n v="91"/>
    <n v="242"/>
    <n v="28"/>
    <n v="64"/>
    <n v="67"/>
    <n v="28"/>
    <n v="43"/>
    <n v="387"/>
    <n v="2"/>
    <n v="2"/>
    <n v="1"/>
    <n v="4"/>
    <n v="5"/>
  </r>
  <r>
    <n v="1152"/>
    <n v="91"/>
    <n v="281"/>
    <n v="16"/>
    <n v="260"/>
    <n v="37"/>
    <n v="21"/>
    <n v="27"/>
    <n v="589"/>
    <n v="4"/>
    <n v="3"/>
    <n v="0"/>
    <n v="4"/>
    <n v="8"/>
  </r>
  <r>
    <n v="1433"/>
    <n v="91"/>
    <n v="581"/>
    <n v="20"/>
    <n v="229"/>
    <n v="84"/>
    <n v="184"/>
    <n v="98"/>
    <n v="1001"/>
    <n v="2"/>
    <n v="3"/>
    <n v="2"/>
    <n v="9"/>
    <n v="3"/>
  </r>
  <r>
    <n v="2129"/>
    <n v="91"/>
    <n v="956"/>
    <n v="8"/>
    <n v="107"/>
    <n v="0"/>
    <n v="0"/>
    <n v="52"/>
    <n v="1019"/>
    <n v="2"/>
    <n v="9"/>
    <n v="1"/>
    <n v="4"/>
    <n v="8"/>
  </r>
  <r>
    <n v="2793"/>
    <n v="91"/>
    <n v="1101"/>
    <n v="27"/>
    <n v="260"/>
    <n v="36"/>
    <n v="42"/>
    <n v="101"/>
    <n v="1364"/>
    <n v="3"/>
    <n v="6"/>
    <n v="2"/>
    <n v="8"/>
    <n v="5"/>
  </r>
  <r>
    <n v="3136"/>
    <n v="91"/>
    <n v="1425"/>
    <n v="304"/>
    <n v="281"/>
    <n v="198"/>
    <n v="405"/>
    <n v="509"/>
    <n v="2105"/>
    <n v="1"/>
    <n v="4"/>
    <n v="8"/>
    <n v="5"/>
    <n v="1"/>
  </r>
  <r>
    <n v="2758"/>
    <n v="91"/>
    <n v="1570"/>
    <n v="41"/>
    <n v="409"/>
    <n v="82"/>
    <n v="63"/>
    <n v="41"/>
    <n v="2123"/>
    <n v="2"/>
    <n v="11"/>
    <n v="2"/>
    <n v="10"/>
    <n v="7"/>
  </r>
  <r>
    <n v="2240"/>
    <n v="91"/>
    <n v="1696"/>
    <n v="145"/>
    <n v="2180"/>
    <n v="505"/>
    <n v="436"/>
    <n v="290"/>
    <n v="4671"/>
    <n v="1"/>
    <n v="4"/>
    <n v="7"/>
    <n v="11"/>
    <n v="2"/>
  </r>
  <r>
    <n v="2330"/>
    <n v="91"/>
    <n v="1831"/>
    <n v="168"/>
    <n v="1322"/>
    <n v="0"/>
    <n v="67"/>
    <n v="32"/>
    <n v="3356"/>
    <n v="1"/>
    <n v="4"/>
    <n v="8"/>
    <n v="10"/>
    <n v="2"/>
  </r>
  <r>
    <n v="1018"/>
    <n v="91"/>
    <n v="2326"/>
    <n v="184"/>
    <n v="1145"/>
    <n v="0"/>
    <n v="37"/>
    <n v="405"/>
    <n v="3287"/>
    <n v="2"/>
    <n v="11"/>
    <n v="4"/>
    <n v="9"/>
    <n v="5"/>
  </r>
  <r>
    <n v="3203"/>
    <n v="91"/>
    <n v="2502"/>
    <n v="132"/>
    <n v="598"/>
    <n v="88"/>
    <n v="33"/>
    <n v="66"/>
    <n v="3287"/>
    <n v="1"/>
    <n v="2"/>
    <n v="3"/>
    <n v="13"/>
    <n v="6"/>
  </r>
  <r>
    <n v="1333"/>
    <n v="90"/>
    <n v="36"/>
    <n v="0"/>
    <n v="12"/>
    <n v="0"/>
    <n v="0"/>
    <n v="16"/>
    <n v="32"/>
    <n v="1"/>
    <n v="1"/>
    <n v="0"/>
    <n v="2"/>
    <n v="6"/>
  </r>
  <r>
    <n v="2817"/>
    <n v="90"/>
    <n v="38"/>
    <n v="14"/>
    <n v="89"/>
    <n v="0"/>
    <n v="9"/>
    <n v="14"/>
    <n v="136"/>
    <n v="2"/>
    <n v="2"/>
    <n v="0"/>
    <n v="3"/>
    <n v="6"/>
  </r>
  <r>
    <n v="2707"/>
    <n v="90"/>
    <n v="66"/>
    <n v="7"/>
    <n v="37"/>
    <n v="0"/>
    <n v="0"/>
    <n v="92"/>
    <n v="18"/>
    <n v="1"/>
    <n v="1"/>
    <n v="1"/>
    <n v="2"/>
    <n v="7"/>
  </r>
  <r>
    <n v="3064"/>
    <n v="90"/>
    <n v="79"/>
    <n v="3"/>
    <n v="31"/>
    <n v="6"/>
    <n v="0"/>
    <n v="3"/>
    <n v="116"/>
    <n v="1"/>
    <n v="1"/>
    <n v="0"/>
    <n v="3"/>
    <n v="5"/>
  </r>
  <r>
    <n v="1166"/>
    <n v="90"/>
    <n v="104"/>
    <n v="0"/>
    <n v="50"/>
    <n v="0"/>
    <n v="0"/>
    <n v="7"/>
    <n v="147"/>
    <n v="2"/>
    <n v="2"/>
    <n v="0"/>
    <n v="3"/>
    <n v="7"/>
  </r>
  <r>
    <n v="1673"/>
    <n v="90"/>
    <n v="225"/>
    <n v="50"/>
    <n v="269"/>
    <n v="57"/>
    <n v="37"/>
    <n v="269"/>
    <n v="370"/>
    <n v="3"/>
    <n v="1"/>
    <n v="4"/>
    <n v="4"/>
    <n v="3"/>
  </r>
  <r>
    <n v="1397"/>
    <n v="90"/>
    <n v="266"/>
    <n v="138"/>
    <n v="169"/>
    <n v="319"/>
    <n v="244"/>
    <n v="19"/>
    <n v="1118"/>
    <n v="3"/>
    <n v="5"/>
    <n v="1"/>
    <n v="7"/>
    <n v="7"/>
  </r>
  <r>
    <n v="1746"/>
    <n v="90"/>
    <n v="421"/>
    <n v="9"/>
    <n v="116"/>
    <n v="12"/>
    <n v="0"/>
    <n v="180"/>
    <n v="378"/>
    <n v="3"/>
    <n v="3"/>
    <n v="2"/>
    <n v="4"/>
    <n v="6"/>
  </r>
  <r>
    <n v="1595"/>
    <n v="90"/>
    <n v="522"/>
    <n v="81"/>
    <n v="171"/>
    <n v="52"/>
    <n v="0"/>
    <n v="32"/>
    <n v="793"/>
    <n v="1"/>
    <n v="3"/>
    <n v="1"/>
    <n v="7"/>
    <n v="3"/>
  </r>
  <r>
    <n v="1439"/>
    <n v="90"/>
    <n v="585"/>
    <n v="86"/>
    <n v="367"/>
    <n v="43"/>
    <n v="11"/>
    <n v="150"/>
    <n v="941"/>
    <n v="7"/>
    <n v="5"/>
    <n v="1"/>
    <n v="6"/>
    <n v="8"/>
  </r>
  <r>
    <n v="2225"/>
    <n v="90"/>
    <n v="701"/>
    <n v="42"/>
    <n v="558"/>
    <n v="55"/>
    <n v="55"/>
    <n v="208"/>
    <n v="1204"/>
    <n v="4"/>
    <n v="6"/>
    <n v="2"/>
    <n v="4"/>
    <n v="8"/>
  </r>
  <r>
    <n v="1702"/>
    <n v="90"/>
    <n v="1410"/>
    <n v="0"/>
    <n v="361"/>
    <n v="75"/>
    <n v="75"/>
    <n v="417"/>
    <n v="1505"/>
    <n v="1"/>
    <n v="11"/>
    <n v="1"/>
    <n v="8"/>
    <n v="7"/>
  </r>
  <r>
    <n v="2984"/>
    <n v="90"/>
    <n v="1413"/>
    <n v="35"/>
    <n v="285"/>
    <n v="25"/>
    <n v="35"/>
    <n v="88"/>
    <n v="1706"/>
    <n v="3"/>
    <n v="8"/>
    <n v="2"/>
    <n v="10"/>
    <n v="5"/>
  </r>
  <r>
    <n v="1758"/>
    <n v="90"/>
    <n v="1596"/>
    <n v="26"/>
    <n v="920"/>
    <n v="176"/>
    <n v="0"/>
    <n v="0"/>
    <n v="2718"/>
    <n v="1"/>
    <n v="2"/>
    <n v="11"/>
    <n v="4"/>
    <n v="1"/>
  </r>
  <r>
    <n v="2262"/>
    <n v="90"/>
    <n v="1882"/>
    <n v="164"/>
    <n v="726"/>
    <n v="301"/>
    <n v="298"/>
    <n v="361"/>
    <n v="3009"/>
    <n v="2"/>
    <n v="9"/>
    <n v="7"/>
    <n v="10"/>
    <n v="7"/>
  </r>
  <r>
    <n v="1065"/>
    <n v="90"/>
    <n v="2000"/>
    <n v="138"/>
    <n v="1138"/>
    <n v="135"/>
    <n v="68"/>
    <n v="171"/>
    <n v="3308"/>
    <n v="7"/>
    <n v="2"/>
    <n v="5"/>
    <n v="5"/>
    <n v="5"/>
  </r>
  <r>
    <n v="2872"/>
    <n v="90"/>
    <n v="2142"/>
    <n v="65"/>
    <n v="903"/>
    <n v="130"/>
    <n v="132"/>
    <n v="166"/>
    <n v="3206"/>
    <n v="1"/>
    <n v="4"/>
    <n v="6"/>
    <n v="4"/>
    <n v="1"/>
  </r>
  <r>
    <n v="1235"/>
    <n v="90"/>
    <n v="2143"/>
    <n v="332"/>
    <n v="1905"/>
    <n v="372"/>
    <n v="94"/>
    <n v="427"/>
    <n v="4420"/>
    <n v="1"/>
    <n v="4"/>
    <n v="10"/>
    <n v="5"/>
    <n v="3"/>
  </r>
  <r>
    <n v="2865"/>
    <n v="90"/>
    <n v="2143"/>
    <n v="332"/>
    <n v="1905"/>
    <n v="372"/>
    <n v="94"/>
    <n v="427"/>
    <n v="4420"/>
    <n v="1"/>
    <n v="4"/>
    <n v="10"/>
    <n v="5"/>
    <n v="3"/>
  </r>
  <r>
    <n v="3128"/>
    <n v="90"/>
    <n v="2676"/>
    <n v="79"/>
    <n v="1054"/>
    <n v="159"/>
    <n v="122"/>
    <n v="404"/>
    <n v="3686"/>
    <n v="3"/>
    <n v="9"/>
    <n v="10"/>
    <n v="4"/>
    <n v="6"/>
  </r>
  <r>
    <n v="1797"/>
    <n v="89"/>
    <n v="30"/>
    <n v="8"/>
    <n v="17"/>
    <n v="8"/>
    <n v="4"/>
    <n v="17"/>
    <n v="51"/>
    <n v="1"/>
    <n v="1"/>
    <n v="0"/>
    <n v="2"/>
    <n v="6"/>
  </r>
  <r>
    <n v="2265"/>
    <n v="89"/>
    <n v="33"/>
    <n v="108"/>
    <n v="367"/>
    <n v="626"/>
    <n v="231"/>
    <n v="677"/>
    <n v="687"/>
    <n v="2"/>
    <n v="4"/>
    <n v="2"/>
    <n v="5"/>
    <n v="7"/>
  </r>
  <r>
    <n v="1025"/>
    <n v="89"/>
    <n v="38"/>
    <n v="26"/>
    <n v="159"/>
    <n v="96"/>
    <n v="77"/>
    <n v="83"/>
    <n v="313"/>
    <n v="2"/>
    <n v="2"/>
    <n v="1"/>
    <n v="3"/>
    <n v="7"/>
  </r>
  <r>
    <n v="2531"/>
    <n v="89"/>
    <n v="44"/>
    <n v="4"/>
    <n v="22"/>
    <n v="0"/>
    <n v="4"/>
    <n v="18"/>
    <n v="55"/>
    <n v="2"/>
    <n v="1"/>
    <n v="0"/>
    <n v="3"/>
    <n v="7"/>
  </r>
  <r>
    <n v="2992"/>
    <n v="89"/>
    <n v="55"/>
    <n v="5"/>
    <n v="73"/>
    <n v="18"/>
    <n v="5"/>
    <n v="14"/>
    <n v="142"/>
    <n v="3"/>
    <n v="2"/>
    <n v="0"/>
    <n v="3"/>
    <n v="8"/>
  </r>
  <r>
    <n v="1289"/>
    <n v="89"/>
    <n v="117"/>
    <n v="0"/>
    <n v="145"/>
    <n v="13"/>
    <n v="9"/>
    <n v="0"/>
    <n v="284"/>
    <n v="1"/>
    <n v="2"/>
    <n v="1"/>
    <n v="3"/>
    <n v="4"/>
  </r>
  <r>
    <n v="2351"/>
    <n v="89"/>
    <n v="152"/>
    <n v="12"/>
    <n v="72"/>
    <n v="12"/>
    <n v="21"/>
    <n v="3"/>
    <n v="265"/>
    <n v="2"/>
    <n v="2"/>
    <n v="0"/>
    <n v="4"/>
    <n v="6"/>
  </r>
  <r>
    <n v="2636"/>
    <n v="89"/>
    <n v="197"/>
    <n v="89"/>
    <n v="317"/>
    <n v="128"/>
    <n v="0"/>
    <n v="162"/>
    <n v="568"/>
    <n v="4"/>
    <n v="5"/>
    <n v="1"/>
    <n v="3"/>
    <n v="9"/>
  </r>
  <r>
    <n v="2832"/>
    <n v="89"/>
    <n v="207"/>
    <n v="23"/>
    <n v="104"/>
    <n v="35"/>
    <n v="12"/>
    <n v="104"/>
    <n v="276"/>
    <n v="1"/>
    <n v="2"/>
    <n v="0"/>
    <n v="4"/>
    <n v="7"/>
  </r>
  <r>
    <n v="2966"/>
    <n v="89"/>
    <n v="299"/>
    <n v="53"/>
    <n v="95"/>
    <n v="46"/>
    <n v="46"/>
    <n v="74"/>
    <n v="464"/>
    <n v="2"/>
    <n v="3"/>
    <n v="1"/>
    <n v="4"/>
    <n v="7"/>
  </r>
  <r>
    <n v="1422"/>
    <n v="89"/>
    <n v="408"/>
    <n v="0"/>
    <n v="62"/>
    <n v="8"/>
    <n v="4"/>
    <n v="21"/>
    <n v="462"/>
    <n v="3"/>
    <n v="2"/>
    <n v="1"/>
    <n v="4"/>
    <n v="7"/>
  </r>
  <r>
    <n v="2296"/>
    <n v="89"/>
    <n v="535"/>
    <n v="141"/>
    <n v="228"/>
    <n v="185"/>
    <n v="31"/>
    <n v="281"/>
    <n v="838"/>
    <n v="4"/>
    <n v="3"/>
    <n v="2"/>
    <n v="8"/>
    <n v="4"/>
  </r>
  <r>
    <n v="1731"/>
    <n v="89"/>
    <n v="1139"/>
    <n v="92"/>
    <n v="1631"/>
    <n v="121"/>
    <n v="123"/>
    <n v="185"/>
    <n v="2922"/>
    <n v="1"/>
    <n v="6"/>
    <n v="10"/>
    <n v="5"/>
    <n v="2"/>
  </r>
  <r>
    <n v="1222"/>
    <n v="89"/>
    <n v="1458"/>
    <n v="54"/>
    <n v="1204"/>
    <n v="73"/>
    <n v="26"/>
    <n v="83"/>
    <n v="2731"/>
    <n v="3"/>
    <n v="7"/>
    <n v="8"/>
    <n v="11"/>
    <n v="5"/>
  </r>
  <r>
    <n v="2114"/>
    <n v="89"/>
    <n v="1555"/>
    <n v="91"/>
    <n v="1873"/>
    <n v="475"/>
    <n v="65"/>
    <n v="182"/>
    <n v="3877"/>
    <n v="2"/>
    <n v="6"/>
    <n v="7"/>
    <n v="9"/>
    <n v="3"/>
  </r>
  <r>
    <n v="2767"/>
    <n v="89"/>
    <n v="1628"/>
    <n v="49"/>
    <n v="776"/>
    <n v="335"/>
    <n v="55"/>
    <n v="222"/>
    <n v="2621"/>
    <n v="1"/>
    <n v="3"/>
    <n v="9"/>
    <n v="13"/>
    <n v="1"/>
  </r>
  <r>
    <n v="3078"/>
    <n v="89"/>
    <n v="1838"/>
    <n v="131"/>
    <n v="2144"/>
    <n v="113"/>
    <n v="175"/>
    <n v="42"/>
    <n v="4358"/>
    <n v="1"/>
    <n v="5"/>
    <n v="3"/>
    <n v="12"/>
    <n v="2"/>
  </r>
  <r>
    <n v="3072"/>
    <n v="89"/>
    <n v="2129"/>
    <n v="55"/>
    <n v="524"/>
    <n v="36"/>
    <n v="55"/>
    <n v="82"/>
    <n v="2718"/>
    <n v="2"/>
    <n v="8"/>
    <n v="4"/>
    <n v="6"/>
    <n v="3"/>
  </r>
  <r>
    <n v="2854"/>
    <n v="89"/>
    <n v="2531"/>
    <n v="148"/>
    <n v="819"/>
    <n v="145"/>
    <n v="111"/>
    <n v="111"/>
    <n v="3643"/>
    <n v="3"/>
    <n v="5"/>
    <n v="5"/>
    <n v="13"/>
    <n v="8"/>
  </r>
  <r>
    <n v="2553"/>
    <n v="89"/>
    <n v="2787"/>
    <n v="0"/>
    <n v="1035"/>
    <n v="102"/>
    <n v="78"/>
    <n v="0"/>
    <n v="4002"/>
    <n v="1"/>
    <n v="4"/>
    <n v="5"/>
    <n v="8"/>
    <n v="1"/>
  </r>
  <r>
    <n v="3183"/>
    <n v="88"/>
    <n v="15"/>
    <n v="7"/>
    <n v="19"/>
    <n v="0"/>
    <n v="0"/>
    <n v="19"/>
    <n v="22"/>
    <n v="1"/>
    <n v="1"/>
    <n v="0"/>
    <n v="2"/>
    <n v="6"/>
  </r>
  <r>
    <n v="1194"/>
    <n v="88"/>
    <n v="31"/>
    <n v="26"/>
    <n v="57"/>
    <n v="31"/>
    <n v="26"/>
    <n v="61"/>
    <n v="109"/>
    <n v="1"/>
    <n v="1"/>
    <n v="0"/>
    <n v="3"/>
    <n v="9"/>
  </r>
  <r>
    <n v="1646"/>
    <n v="88"/>
    <n v="31"/>
    <n v="8"/>
    <n v="86"/>
    <n v="47"/>
    <n v="16"/>
    <n v="16"/>
    <n v="172"/>
    <n v="1"/>
    <n v="1"/>
    <n v="0"/>
    <n v="3"/>
    <n v="6"/>
  </r>
  <r>
    <n v="1040"/>
    <n v="88"/>
    <n v="76"/>
    <n v="6"/>
    <n v="170"/>
    <n v="18"/>
    <n v="0"/>
    <n v="41"/>
    <n v="229"/>
    <n v="2"/>
    <n v="2"/>
    <n v="0"/>
    <n v="3"/>
    <n v="8"/>
  </r>
  <r>
    <n v="2421"/>
    <n v="88"/>
    <n v="290"/>
    <n v="79"/>
    <n v="299"/>
    <n v="82"/>
    <n v="141"/>
    <n v="18"/>
    <n v="872"/>
    <n v="1"/>
    <n v="2"/>
    <n v="2"/>
    <n v="8"/>
    <n v="1"/>
  </r>
  <r>
    <n v="2659"/>
    <n v="88"/>
    <n v="620"/>
    <n v="21"/>
    <n v="124"/>
    <n v="9"/>
    <n v="6"/>
    <n v="139"/>
    <n v="641"/>
    <n v="2"/>
    <n v="4"/>
    <n v="2"/>
    <n v="5"/>
    <n v="5"/>
  </r>
  <r>
    <n v="1599"/>
    <n v="88"/>
    <n v="684"/>
    <n v="41"/>
    <n v="277"/>
    <n v="54"/>
    <n v="54"/>
    <n v="76"/>
    <n v="1034"/>
    <n v="5"/>
    <n v="6"/>
    <n v="2"/>
    <n v="5"/>
    <n v="7"/>
  </r>
  <r>
    <n v="2320"/>
    <n v="88"/>
    <n v="821"/>
    <n v="0"/>
    <n v="63"/>
    <n v="12"/>
    <n v="18"/>
    <n v="45"/>
    <n v="869"/>
    <n v="1"/>
    <n v="5"/>
    <n v="1"/>
    <n v="6"/>
    <n v="6"/>
  </r>
  <r>
    <n v="1274"/>
    <n v="88"/>
    <n v="845"/>
    <n v="83"/>
    <n v="717"/>
    <n v="163"/>
    <n v="338"/>
    <n v="400"/>
    <n v="1746"/>
    <n v="13"/>
    <n v="6"/>
    <n v="2"/>
    <n v="12"/>
    <n v="5"/>
  </r>
  <r>
    <n v="1479"/>
    <n v="88"/>
    <n v="850"/>
    <n v="67"/>
    <n v="711"/>
    <n v="67"/>
    <n v="51"/>
    <n v="32"/>
    <n v="1714"/>
    <n v="3"/>
    <n v="5"/>
    <n v="3"/>
    <n v="11"/>
    <n v="5"/>
  </r>
  <r>
    <n v="3171"/>
    <n v="88"/>
    <n v="862"/>
    <n v="292"/>
    <n v="367"/>
    <n v="167"/>
    <n v="184"/>
    <n v="127"/>
    <n v="1745"/>
    <n v="2"/>
    <n v="5"/>
    <n v="5"/>
    <n v="11"/>
    <n v="2"/>
  </r>
  <r>
    <n v="2483"/>
    <n v="88"/>
    <n v="1098"/>
    <n v="326"/>
    <n v="593"/>
    <n v="618"/>
    <n v="474"/>
    <n v="179"/>
    <n v="2931"/>
    <n v="6"/>
    <n v="11"/>
    <n v="8"/>
    <n v="5"/>
    <n v="8"/>
  </r>
  <r>
    <n v="1068"/>
    <n v="88"/>
    <n v="1497"/>
    <n v="16"/>
    <n v="172"/>
    <n v="0"/>
    <n v="16"/>
    <n v="50"/>
    <n v="1651"/>
    <n v="5"/>
    <n v="9"/>
    <n v="2"/>
    <n v="8"/>
    <n v="7"/>
  </r>
  <r>
    <n v="2118"/>
    <n v="88"/>
    <n v="1547"/>
    <n v="165"/>
    <n v="856"/>
    <n v="251"/>
    <n v="0"/>
    <n v="26"/>
    <n v="2793"/>
    <n v="1"/>
    <n v="4"/>
    <n v="6"/>
    <n v="9"/>
    <n v="1"/>
  </r>
  <r>
    <n v="2329"/>
    <n v="88"/>
    <n v="1547"/>
    <n v="165"/>
    <n v="856"/>
    <n v="251"/>
    <n v="0"/>
    <n v="26"/>
    <n v="2793"/>
    <n v="1"/>
    <n v="4"/>
    <n v="6"/>
    <n v="9"/>
    <n v="1"/>
  </r>
  <r>
    <n v="1688"/>
    <n v="88"/>
    <n v="1780"/>
    <n v="20"/>
    <n v="139"/>
    <n v="53"/>
    <n v="20"/>
    <n v="99"/>
    <n v="1913"/>
    <n v="2"/>
    <n v="9"/>
    <n v="3"/>
    <n v="6"/>
    <n v="8"/>
  </r>
  <r>
    <n v="2112"/>
    <n v="87"/>
    <n v="29"/>
    <n v="5"/>
    <n v="10"/>
    <n v="10"/>
    <n v="0"/>
    <n v="19"/>
    <n v="34"/>
    <n v="1"/>
    <n v="1"/>
    <n v="0"/>
    <n v="2"/>
    <n v="7"/>
  </r>
  <r>
    <n v="1534"/>
    <n v="87"/>
    <n v="53"/>
    <n v="14"/>
    <n v="35"/>
    <n v="11"/>
    <n v="14"/>
    <n v="64"/>
    <n v="64"/>
    <n v="2"/>
    <n v="1"/>
    <n v="1"/>
    <n v="3"/>
    <n v="3"/>
  </r>
  <r>
    <n v="1077"/>
    <n v="87"/>
    <n v="131"/>
    <n v="26"/>
    <n v="100"/>
    <n v="37"/>
    <n v="0"/>
    <n v="121"/>
    <n v="173"/>
    <n v="3"/>
    <n v="3"/>
    <n v="0"/>
    <n v="3"/>
    <n v="7"/>
  </r>
  <r>
    <n v="2002"/>
    <n v="87"/>
    <n v="172"/>
    <n v="5"/>
    <n v="108"/>
    <n v="0"/>
    <n v="0"/>
    <n v="0"/>
    <n v="285"/>
    <n v="1"/>
    <n v="2"/>
    <n v="0"/>
    <n v="3"/>
    <n v="8"/>
  </r>
  <r>
    <n v="1075"/>
    <n v="87"/>
    <n v="279"/>
    <n v="17"/>
    <n v="296"/>
    <n v="31"/>
    <n v="22"/>
    <n v="74"/>
    <n v="571"/>
    <n v="4"/>
    <n v="3"/>
    <n v="1"/>
    <n v="4"/>
    <n v="8"/>
  </r>
  <r>
    <n v="2751"/>
    <n v="87"/>
    <n v="279"/>
    <n v="17"/>
    <n v="296"/>
    <n v="31"/>
    <n v="22"/>
    <n v="74"/>
    <n v="571"/>
    <n v="4"/>
    <n v="3"/>
    <n v="1"/>
    <n v="4"/>
    <n v="8"/>
  </r>
  <r>
    <n v="1638"/>
    <n v="87"/>
    <n v="292"/>
    <n v="8"/>
    <n v="74"/>
    <n v="5"/>
    <n v="16"/>
    <n v="39"/>
    <n v="355"/>
    <n v="2"/>
    <n v="3"/>
    <n v="1"/>
    <n v="4"/>
    <n v="6"/>
  </r>
  <r>
    <n v="2432"/>
    <n v="87"/>
    <n v="301"/>
    <n v="10"/>
    <n v="172"/>
    <n v="7"/>
    <n v="3"/>
    <n v="103"/>
    <n v="391"/>
    <n v="3"/>
    <n v="4"/>
    <n v="0"/>
    <n v="4"/>
    <n v="8"/>
  </r>
  <r>
    <n v="1437"/>
    <n v="87"/>
    <n v="340"/>
    <n v="169"/>
    <n v="256"/>
    <n v="174"/>
    <n v="46"/>
    <n v="55"/>
    <n v="929"/>
    <n v="2"/>
    <n v="4"/>
    <n v="2"/>
    <n v="8"/>
    <n v="3"/>
  </r>
  <r>
    <n v="1117"/>
    <n v="87"/>
    <n v="389"/>
    <n v="79"/>
    <n v="297"/>
    <n v="96"/>
    <n v="67"/>
    <n v="413"/>
    <n v="516"/>
    <n v="2"/>
    <n v="3"/>
    <n v="4"/>
    <n v="7"/>
    <n v="1"/>
  </r>
  <r>
    <n v="1946"/>
    <n v="87"/>
    <n v="557"/>
    <n v="302"/>
    <n v="642"/>
    <n v="20"/>
    <n v="167"/>
    <n v="370"/>
    <n v="1317"/>
    <n v="3"/>
    <n v="5"/>
    <n v="2"/>
    <n v="11"/>
    <n v="4"/>
  </r>
  <r>
    <n v="1867"/>
    <n v="87"/>
    <n v="598"/>
    <n v="6"/>
    <n v="174"/>
    <n v="0"/>
    <n v="16"/>
    <n v="38"/>
    <n v="756"/>
    <n v="4"/>
    <n v="6"/>
    <n v="1"/>
    <n v="4"/>
    <n v="9"/>
  </r>
  <r>
    <n v="2670"/>
    <n v="87"/>
    <n v="633"/>
    <n v="341"/>
    <n v="565"/>
    <n v="221"/>
    <n v="16"/>
    <n v="68"/>
    <n v="1708"/>
    <n v="2"/>
    <n v="3"/>
    <n v="3"/>
    <n v="13"/>
    <n v="2"/>
  </r>
  <r>
    <n v="1653"/>
    <n v="87"/>
    <n v="879"/>
    <n v="24"/>
    <n v="328"/>
    <n v="51"/>
    <n v="38"/>
    <n v="223"/>
    <n v="1097"/>
    <n v="5"/>
    <n v="5"/>
    <n v="2"/>
    <n v="9"/>
    <n v="6"/>
  </r>
  <r>
    <n v="1431"/>
    <n v="87"/>
    <n v="888"/>
    <n v="424"/>
    <n v="1198"/>
    <n v="136"/>
    <n v="348"/>
    <n v="83"/>
    <n v="2911"/>
    <n v="1"/>
    <n v="4"/>
    <n v="5"/>
    <n v="7"/>
    <n v="1"/>
  </r>
  <r>
    <n v="3194"/>
    <n v="87"/>
    <n v="1174"/>
    <n v="13"/>
    <n v="272"/>
    <n v="39"/>
    <n v="44"/>
    <n v="136"/>
    <n v="1405"/>
    <n v="8"/>
    <n v="11"/>
    <n v="1"/>
    <n v="6"/>
    <n v="8"/>
  </r>
  <r>
    <n v="1644"/>
    <n v="87"/>
    <n v="1208"/>
    <n v="144"/>
    <n v="578"/>
    <n v="282"/>
    <n v="266"/>
    <n v="410"/>
    <n v="2068"/>
    <n v="1"/>
    <n v="6"/>
    <n v="4"/>
    <n v="13"/>
    <n v="4"/>
  </r>
  <r>
    <n v="1733"/>
    <n v="87"/>
    <n v="1208"/>
    <n v="144"/>
    <n v="578"/>
    <n v="282"/>
    <n v="266"/>
    <n v="410"/>
    <n v="2068"/>
    <n v="1"/>
    <n v="6"/>
    <n v="4"/>
    <n v="13"/>
    <n v="4"/>
  </r>
  <r>
    <n v="3209"/>
    <n v="87"/>
    <n v="1254"/>
    <n v="14"/>
    <n v="291"/>
    <n v="41"/>
    <n v="47"/>
    <n v="145"/>
    <n v="1501"/>
    <n v="8"/>
    <n v="11"/>
    <n v="1"/>
    <n v="6"/>
    <n v="8"/>
  </r>
  <r>
    <n v="1666"/>
    <n v="87"/>
    <n v="1424"/>
    <n v="81"/>
    <n v="1096"/>
    <n v="71"/>
    <n v="81"/>
    <n v="136"/>
    <n v="2616"/>
    <n v="1"/>
    <n v="2"/>
    <n v="8"/>
    <n v="6"/>
    <n v="1"/>
  </r>
  <r>
    <n v="2039"/>
    <n v="87"/>
    <n v="1505"/>
    <n v="67"/>
    <n v="1171"/>
    <n v="72"/>
    <n v="33"/>
    <n v="134"/>
    <n v="2714"/>
    <n v="1"/>
    <n v="6"/>
    <n v="7"/>
    <n v="8"/>
    <n v="3"/>
  </r>
  <r>
    <n v="2186"/>
    <n v="87"/>
    <n v="1611"/>
    <n v="39"/>
    <n v="252"/>
    <n v="24"/>
    <n v="18"/>
    <n v="86"/>
    <n v="1857"/>
    <n v="3"/>
    <n v="10"/>
    <n v="4"/>
    <n v="5"/>
    <n v="8"/>
  </r>
  <r>
    <n v="1789"/>
    <n v="87"/>
    <n v="1667"/>
    <n v="142"/>
    <n v="476"/>
    <n v="62"/>
    <n v="45"/>
    <n v="356"/>
    <n v="2036"/>
    <n v="7"/>
    <n v="3"/>
    <n v="2"/>
    <n v="8"/>
    <n v="8"/>
  </r>
  <r>
    <n v="1344"/>
    <n v="87"/>
    <n v="1672"/>
    <n v="370"/>
    <n v="1858"/>
    <n v="482"/>
    <n v="370"/>
    <n v="139"/>
    <n v="4614"/>
    <n v="1"/>
    <n v="4"/>
    <n v="7"/>
    <n v="10"/>
    <n v="2"/>
  </r>
  <r>
    <n v="2866"/>
    <n v="87"/>
    <n v="2039"/>
    <n v="326"/>
    <n v="1304"/>
    <n v="211"/>
    <n v="202"/>
    <n v="326"/>
    <n v="3757"/>
    <n v="1"/>
    <n v="4"/>
    <n v="7"/>
    <n v="8"/>
    <n v="1"/>
  </r>
  <r>
    <n v="2776"/>
    <n v="87"/>
    <n v="2490"/>
    <n v="0"/>
    <n v="1460"/>
    <n v="337"/>
    <n v="86"/>
    <n v="86"/>
    <n v="4287"/>
    <n v="1"/>
    <n v="10"/>
    <n v="5"/>
    <n v="13"/>
    <n v="6"/>
  </r>
  <r>
    <n v="1019"/>
    <n v="86"/>
    <n v="16"/>
    <n v="67"/>
    <n v="75"/>
    <n v="119"/>
    <n v="95"/>
    <n v="154"/>
    <n v="218"/>
    <n v="2"/>
    <n v="2"/>
    <n v="1"/>
    <n v="3"/>
    <n v="6"/>
  </r>
  <r>
    <n v="2626"/>
    <n v="86"/>
    <n v="16"/>
    <n v="5"/>
    <n v="44"/>
    <n v="125"/>
    <n v="11"/>
    <n v="98"/>
    <n v="104"/>
    <n v="3"/>
    <n v="2"/>
    <n v="1"/>
    <n v="3"/>
    <n v="3"/>
  </r>
  <r>
    <n v="1297"/>
    <n v="86"/>
    <n v="27"/>
    <n v="45"/>
    <n v="125"/>
    <n v="18"/>
    <n v="107"/>
    <n v="152"/>
    <n v="170"/>
    <n v="4"/>
    <n v="3"/>
    <n v="1"/>
    <n v="3"/>
    <n v="6"/>
  </r>
  <r>
    <n v="1756"/>
    <n v="86"/>
    <n v="44"/>
    <n v="0"/>
    <n v="10"/>
    <n v="0"/>
    <n v="0"/>
    <n v="0"/>
    <n v="55"/>
    <n v="1"/>
    <n v="1"/>
    <n v="0"/>
    <n v="2"/>
    <n v="7"/>
  </r>
  <r>
    <n v="2306"/>
    <n v="86"/>
    <n v="50"/>
    <n v="35"/>
    <n v="126"/>
    <n v="30"/>
    <n v="15"/>
    <n v="35"/>
    <n v="222"/>
    <n v="1"/>
    <n v="3"/>
    <n v="0"/>
    <n v="3"/>
    <n v="7"/>
  </r>
  <r>
    <n v="2969"/>
    <n v="86"/>
    <n v="50"/>
    <n v="17"/>
    <n v="75"/>
    <n v="17"/>
    <n v="8"/>
    <n v="42"/>
    <n v="125"/>
    <n v="2"/>
    <n v="1"/>
    <n v="0"/>
    <n v="3"/>
    <n v="8"/>
  </r>
  <r>
    <n v="1925"/>
    <n v="86"/>
    <n v="54"/>
    <n v="54"/>
    <n v="108"/>
    <n v="54"/>
    <n v="123"/>
    <n v="116"/>
    <n v="278"/>
    <n v="3"/>
    <n v="2"/>
    <n v="1"/>
    <n v="3"/>
    <n v="7"/>
  </r>
  <r>
    <n v="2167"/>
    <n v="86"/>
    <n v="78"/>
    <n v="7"/>
    <n v="65"/>
    <n v="7"/>
    <n v="7"/>
    <n v="33"/>
    <n v="130"/>
    <n v="2"/>
    <n v="1"/>
    <n v="0"/>
    <n v="4"/>
    <n v="4"/>
  </r>
  <r>
    <n v="2212"/>
    <n v="86"/>
    <n v="83"/>
    <n v="0"/>
    <n v="40"/>
    <n v="7"/>
    <n v="4"/>
    <n v="11"/>
    <n v="123"/>
    <n v="1"/>
    <n v="1"/>
    <n v="0"/>
    <n v="3"/>
    <n v="5"/>
  </r>
  <r>
    <n v="2470"/>
    <n v="86"/>
    <n v="84"/>
    <n v="11"/>
    <n v="114"/>
    <n v="0"/>
    <n v="19"/>
    <n v="57"/>
    <n v="171"/>
    <n v="2"/>
    <n v="2"/>
    <n v="0"/>
    <n v="4"/>
    <n v="6"/>
  </r>
  <r>
    <n v="1301"/>
    <n v="86"/>
    <n v="107"/>
    <n v="0"/>
    <n v="31"/>
    <n v="0"/>
    <n v="0"/>
    <n v="4"/>
    <n v="134"/>
    <n v="2"/>
    <n v="2"/>
    <n v="0"/>
    <n v="3"/>
    <n v="5"/>
  </r>
  <r>
    <n v="1359"/>
    <n v="86"/>
    <n v="181"/>
    <n v="0"/>
    <n v="86"/>
    <n v="0"/>
    <n v="0"/>
    <n v="114"/>
    <n v="152"/>
    <n v="4"/>
    <n v="3"/>
    <n v="2"/>
    <n v="2"/>
    <n v="8"/>
  </r>
  <r>
    <n v="2487"/>
    <n v="86"/>
    <n v="181"/>
    <n v="0"/>
    <n v="86"/>
    <n v="0"/>
    <n v="0"/>
    <n v="114"/>
    <n v="152"/>
    <n v="4"/>
    <n v="3"/>
    <n v="2"/>
    <n v="2"/>
    <n v="8"/>
  </r>
  <r>
    <n v="2509"/>
    <n v="86"/>
    <n v="181"/>
    <n v="0"/>
    <n v="86"/>
    <n v="0"/>
    <n v="0"/>
    <n v="114"/>
    <n v="152"/>
    <n v="4"/>
    <n v="3"/>
    <n v="2"/>
    <n v="2"/>
    <n v="8"/>
  </r>
  <r>
    <n v="1740"/>
    <n v="86"/>
    <n v="272"/>
    <n v="0"/>
    <n v="25"/>
    <n v="0"/>
    <n v="0"/>
    <n v="57"/>
    <n v="240"/>
    <n v="1"/>
    <n v="3"/>
    <n v="2"/>
    <n v="2"/>
    <n v="5"/>
  </r>
  <r>
    <n v="1377"/>
    <n v="86"/>
    <n v="302"/>
    <n v="27"/>
    <n v="187"/>
    <n v="6"/>
    <n v="27"/>
    <n v="71"/>
    <n v="477"/>
    <n v="1"/>
    <n v="4"/>
    <n v="1"/>
    <n v="4"/>
    <n v="6"/>
  </r>
  <r>
    <n v="2746"/>
    <n v="86"/>
    <n v="302"/>
    <n v="27"/>
    <n v="187"/>
    <n v="6"/>
    <n v="27"/>
    <n v="71"/>
    <n v="477"/>
    <n v="1"/>
    <n v="4"/>
    <n v="1"/>
    <n v="4"/>
    <n v="6"/>
  </r>
  <r>
    <n v="1641"/>
    <n v="86"/>
    <n v="314"/>
    <n v="3"/>
    <n v="122"/>
    <n v="19"/>
    <n v="3"/>
    <n v="239"/>
    <n v="223"/>
    <n v="4"/>
    <n v="3"/>
    <n v="2"/>
    <n v="3"/>
    <n v="6"/>
  </r>
  <r>
    <n v="3092"/>
    <n v="86"/>
    <n v="507"/>
    <n v="207"/>
    <n v="282"/>
    <n v="391"/>
    <n v="60"/>
    <n v="659"/>
    <n v="789"/>
    <n v="4"/>
    <n v="5"/>
    <n v="2"/>
    <n v="12"/>
    <n v="5"/>
  </r>
  <r>
    <n v="2864"/>
    <n v="86"/>
    <n v="591"/>
    <n v="34"/>
    <n v="371"/>
    <n v="182"/>
    <n v="20"/>
    <n v="91"/>
    <n v="1107"/>
    <n v="2"/>
    <n v="6"/>
    <n v="3"/>
    <n v="4"/>
    <n v="6"/>
  </r>
  <r>
    <n v="1452"/>
    <n v="86"/>
    <n v="958"/>
    <n v="120"/>
    <n v="363"/>
    <n v="80"/>
    <n v="14"/>
    <n v="14"/>
    <n v="1521"/>
    <n v="3"/>
    <n v="7"/>
    <n v="2"/>
    <n v="8"/>
    <n v="6"/>
  </r>
  <r>
    <n v="2818"/>
    <n v="86"/>
    <n v="960"/>
    <n v="163"/>
    <n v="1007"/>
    <n v="91"/>
    <n v="141"/>
    <n v="210"/>
    <n v="2152"/>
    <n v="1"/>
    <n v="4"/>
    <n v="4"/>
    <n v="6"/>
    <n v="2"/>
  </r>
  <r>
    <n v="1761"/>
    <n v="86"/>
    <n v="988"/>
    <n v="29"/>
    <n v="1310"/>
    <n v="187"/>
    <n v="437"/>
    <n v="0"/>
    <n v="2951"/>
    <n v="1"/>
    <n v="4"/>
    <n v="4"/>
    <n v="10"/>
    <n v="1"/>
  </r>
  <r>
    <n v="2674"/>
    <n v="86"/>
    <n v="1442"/>
    <n v="214"/>
    <n v="1226"/>
    <n v="608"/>
    <n v="252"/>
    <n v="252"/>
    <n v="3490"/>
    <n v="2"/>
    <n v="9"/>
    <n v="6"/>
    <n v="8"/>
    <n v="5"/>
  </r>
  <r>
    <n v="1262"/>
    <n v="86"/>
    <n v="1567"/>
    <n v="18"/>
    <n v="248"/>
    <n v="25"/>
    <n v="55"/>
    <n v="18"/>
    <n v="1896"/>
    <n v="2"/>
    <n v="6"/>
    <n v="3"/>
    <n v="12"/>
    <n v="4"/>
  </r>
  <r>
    <n v="1897"/>
    <n v="86"/>
    <n v="1754"/>
    <n v="45"/>
    <n v="365"/>
    <n v="118"/>
    <n v="21"/>
    <n v="66"/>
    <n v="2238"/>
    <n v="1"/>
    <n v="3"/>
    <n v="4"/>
    <n v="7"/>
    <n v="2"/>
  </r>
  <r>
    <n v="2826"/>
    <n v="85"/>
    <n v="11"/>
    <n v="5"/>
    <n v="22"/>
    <n v="16"/>
    <n v="5"/>
    <n v="11"/>
    <n v="49"/>
    <n v="1"/>
    <n v="1"/>
    <n v="0"/>
    <n v="2"/>
    <n v="8"/>
  </r>
  <r>
    <n v="2372"/>
    <n v="85"/>
    <n v="39"/>
    <n v="0"/>
    <n v="11"/>
    <n v="0"/>
    <n v="0"/>
    <n v="4"/>
    <n v="46"/>
    <n v="1"/>
    <n v="1"/>
    <n v="0"/>
    <n v="2"/>
    <n v="6"/>
  </r>
  <r>
    <n v="1110"/>
    <n v="85"/>
    <n v="51"/>
    <n v="21"/>
    <n v="106"/>
    <n v="0"/>
    <n v="38"/>
    <n v="128"/>
    <n v="89"/>
    <n v="2"/>
    <n v="1"/>
    <n v="1"/>
    <n v="3"/>
    <n v="5"/>
  </r>
  <r>
    <n v="2777"/>
    <n v="85"/>
    <n v="362"/>
    <n v="0"/>
    <n v="27"/>
    <n v="0"/>
    <n v="11"/>
    <n v="97"/>
    <n v="303"/>
    <n v="2"/>
    <n v="3"/>
    <n v="1"/>
    <n v="4"/>
    <n v="5"/>
  </r>
  <r>
    <n v="1563"/>
    <n v="85"/>
    <n v="411"/>
    <n v="37"/>
    <n v="130"/>
    <n v="48"/>
    <n v="6"/>
    <n v="11"/>
    <n v="620"/>
    <n v="6"/>
    <n v="4"/>
    <n v="2"/>
    <n v="4"/>
    <n v="7"/>
  </r>
  <r>
    <n v="3044"/>
    <n v="85"/>
    <n v="440"/>
    <n v="426"/>
    <n v="426"/>
    <n v="246"/>
    <n v="93"/>
    <n v="79"/>
    <n v="1552"/>
    <n v="1"/>
    <n v="6"/>
    <n v="3"/>
    <n v="10"/>
    <n v="3"/>
  </r>
  <r>
    <n v="1249"/>
    <n v="85"/>
    <n v="545"/>
    <n v="7"/>
    <n v="202"/>
    <n v="78"/>
    <n v="42"/>
    <n v="23"/>
    <n v="852"/>
    <n v="4"/>
    <n v="4"/>
    <n v="1"/>
    <n v="6"/>
    <n v="5"/>
  </r>
  <r>
    <n v="2024"/>
    <n v="85"/>
    <n v="676"/>
    <n v="69"/>
    <n v="960"/>
    <n v="146"/>
    <n v="76"/>
    <n v="463"/>
    <n v="1465"/>
    <n v="1"/>
    <n v="4"/>
    <n v="5"/>
    <n v="4"/>
    <n v="2"/>
  </r>
  <r>
    <n v="2529"/>
    <n v="85"/>
    <n v="676"/>
    <n v="69"/>
    <n v="960"/>
    <n v="146"/>
    <n v="76"/>
    <n v="463"/>
    <n v="1465"/>
    <n v="1"/>
    <n v="4"/>
    <n v="5"/>
    <n v="4"/>
    <n v="2"/>
  </r>
  <r>
    <n v="2338"/>
    <n v="85"/>
    <n v="1247"/>
    <n v="289"/>
    <n v="2203"/>
    <n v="432"/>
    <n v="83"/>
    <n v="40"/>
    <n v="4214"/>
    <n v="1"/>
    <n v="5"/>
    <n v="8"/>
    <n v="5"/>
    <n v="2"/>
  </r>
  <r>
    <n v="1478"/>
    <n v="85"/>
    <n v="1410"/>
    <n v="36"/>
    <n v="367"/>
    <n v="22"/>
    <n v="0"/>
    <n v="73"/>
    <n v="1763"/>
    <n v="1"/>
    <n v="9"/>
    <n v="4"/>
    <n v="6"/>
    <n v="7"/>
  </r>
  <r>
    <n v="1294"/>
    <n v="85"/>
    <n v="1546"/>
    <n v="25"/>
    <n v="916"/>
    <n v="34"/>
    <n v="103"/>
    <n v="25"/>
    <n v="2600"/>
    <n v="1"/>
    <n v="2"/>
    <n v="5"/>
    <n v="10"/>
    <n v="1"/>
  </r>
  <r>
    <n v="2678"/>
    <n v="85"/>
    <n v="1640"/>
    <n v="0"/>
    <n v="183"/>
    <n v="0"/>
    <n v="0"/>
    <n v="37"/>
    <n v="1786"/>
    <n v="6"/>
    <n v="8"/>
    <n v="2"/>
    <n v="9"/>
    <n v="5"/>
  </r>
  <r>
    <n v="1955"/>
    <n v="85"/>
    <n v="1858"/>
    <n v="309"/>
    <n v="964"/>
    <n v="134"/>
    <n v="206"/>
    <n v="34"/>
    <n v="3438"/>
    <n v="1"/>
    <n v="4"/>
    <n v="6"/>
    <n v="13"/>
    <n v="2"/>
  </r>
  <r>
    <n v="2887"/>
    <n v="85"/>
    <n v="1858"/>
    <n v="309"/>
    <n v="964"/>
    <n v="134"/>
    <n v="206"/>
    <n v="34"/>
    <n v="3438"/>
    <n v="1"/>
    <n v="4"/>
    <n v="6"/>
    <n v="13"/>
    <n v="2"/>
  </r>
  <r>
    <n v="2243"/>
    <n v="85"/>
    <n v="2697"/>
    <n v="120"/>
    <n v="980"/>
    <n v="213"/>
    <n v="163"/>
    <n v="87"/>
    <n v="4085"/>
    <n v="1"/>
    <n v="7"/>
    <n v="8"/>
    <n v="11"/>
    <n v="3"/>
  </r>
  <r>
    <n v="2464"/>
    <n v="85"/>
    <n v="3331"/>
    <n v="205"/>
    <n v="370"/>
    <n v="159"/>
    <n v="80"/>
    <n v="246"/>
    <n v="3899"/>
    <n v="2"/>
    <n v="11"/>
    <n v="8"/>
    <n v="8"/>
    <n v="6"/>
  </r>
  <r>
    <n v="2388"/>
    <n v="84"/>
    <n v="17"/>
    <n v="3"/>
    <n v="23"/>
    <n v="7"/>
    <n v="3"/>
    <n v="13"/>
    <n v="40"/>
    <n v="1"/>
    <n v="1"/>
    <n v="0"/>
    <n v="2"/>
    <n v="7"/>
  </r>
  <r>
    <n v="2310"/>
    <n v="84"/>
    <n v="28"/>
    <n v="23"/>
    <n v="79"/>
    <n v="14"/>
    <n v="112"/>
    <n v="215"/>
    <n v="42"/>
    <n v="2"/>
    <n v="2"/>
    <n v="2"/>
    <n v="2"/>
    <n v="7"/>
  </r>
  <r>
    <n v="2268"/>
    <n v="84"/>
    <n v="69"/>
    <n v="6"/>
    <n v="31"/>
    <n v="19"/>
    <n v="13"/>
    <n v="107"/>
    <n v="31"/>
    <n v="2"/>
    <n v="1"/>
    <n v="2"/>
    <n v="2"/>
    <n v="4"/>
  </r>
  <r>
    <n v="1158"/>
    <n v="84"/>
    <n v="72"/>
    <n v="48"/>
    <n v="92"/>
    <n v="39"/>
    <n v="82"/>
    <n v="97"/>
    <n v="237"/>
    <n v="3"/>
    <n v="2"/>
    <n v="1"/>
    <n v="3"/>
    <n v="5"/>
  </r>
  <r>
    <n v="1978"/>
    <n v="84"/>
    <n v="72"/>
    <n v="48"/>
    <n v="92"/>
    <n v="39"/>
    <n v="82"/>
    <n v="97"/>
    <n v="237"/>
    <n v="3"/>
    <n v="2"/>
    <n v="1"/>
    <n v="3"/>
    <n v="5"/>
  </r>
  <r>
    <n v="1935"/>
    <n v="84"/>
    <n v="95"/>
    <n v="0"/>
    <n v="25"/>
    <n v="6"/>
    <n v="0"/>
    <n v="44"/>
    <n v="82"/>
    <n v="1"/>
    <n v="1"/>
    <n v="1"/>
    <n v="2"/>
    <n v="6"/>
  </r>
  <r>
    <n v="1086"/>
    <n v="84"/>
    <n v="141"/>
    <n v="10"/>
    <n v="73"/>
    <n v="0"/>
    <n v="0"/>
    <n v="0"/>
    <n v="225"/>
    <n v="3"/>
    <n v="3"/>
    <n v="1"/>
    <n v="3"/>
    <n v="5"/>
  </r>
  <r>
    <n v="2656"/>
    <n v="84"/>
    <n v="155"/>
    <n v="18"/>
    <n v="101"/>
    <n v="25"/>
    <n v="22"/>
    <n v="119"/>
    <n v="202"/>
    <n v="4"/>
    <n v="3"/>
    <n v="1"/>
    <n v="3"/>
    <n v="5"/>
  </r>
  <r>
    <n v="2831"/>
    <n v="84"/>
    <n v="185"/>
    <n v="3"/>
    <n v="35"/>
    <n v="8"/>
    <n v="14"/>
    <n v="35"/>
    <n v="209"/>
    <n v="1"/>
    <n v="2"/>
    <n v="0"/>
    <n v="4"/>
    <n v="6"/>
  </r>
  <r>
    <n v="1944"/>
    <n v="84"/>
    <n v="279"/>
    <n v="14"/>
    <n v="160"/>
    <n v="0"/>
    <n v="59"/>
    <n v="7"/>
    <n v="505"/>
    <n v="5"/>
    <n v="2"/>
    <n v="1"/>
    <n v="5"/>
    <n v="6"/>
  </r>
  <r>
    <n v="1665"/>
    <n v="84"/>
    <n v="414"/>
    <n v="21"/>
    <n v="293"/>
    <n v="21"/>
    <n v="21"/>
    <n v="146"/>
    <n v="624"/>
    <n v="2"/>
    <n v="3"/>
    <n v="1"/>
    <n v="6"/>
    <n v="5"/>
  </r>
  <r>
    <n v="3147"/>
    <n v="84"/>
    <n v="414"/>
    <n v="21"/>
    <n v="293"/>
    <n v="21"/>
    <n v="21"/>
    <n v="146"/>
    <n v="624"/>
    <n v="2"/>
    <n v="3"/>
    <n v="1"/>
    <n v="6"/>
    <n v="5"/>
  </r>
  <r>
    <n v="2040"/>
    <n v="84"/>
    <n v="833"/>
    <n v="69"/>
    <n v="699"/>
    <n v="456"/>
    <n v="134"/>
    <n v="134"/>
    <n v="2058"/>
    <n v="1"/>
    <n v="2"/>
    <n v="8"/>
    <n v="6"/>
    <n v="1"/>
  </r>
  <r>
    <n v="1214"/>
    <n v="84"/>
    <n v="875"/>
    <n v="21"/>
    <n v="233"/>
    <n v="0"/>
    <n v="32"/>
    <n v="536"/>
    <n v="625"/>
    <n v="2"/>
    <n v="8"/>
    <n v="2"/>
    <n v="4"/>
    <n v="8"/>
  </r>
  <r>
    <n v="1268"/>
    <n v="84"/>
    <n v="875"/>
    <n v="21"/>
    <n v="233"/>
    <n v="0"/>
    <n v="32"/>
    <n v="536"/>
    <n v="625"/>
    <n v="2"/>
    <n v="8"/>
    <n v="2"/>
    <n v="4"/>
    <n v="8"/>
  </r>
  <r>
    <n v="1593"/>
    <n v="84"/>
    <n v="915"/>
    <n v="0"/>
    <n v="1321"/>
    <n v="328"/>
    <n v="49"/>
    <n v="49"/>
    <n v="2565"/>
    <n v="1"/>
    <n v="6"/>
    <n v="4"/>
    <n v="7"/>
    <n v="3"/>
  </r>
  <r>
    <n v="2203"/>
    <n v="84"/>
    <n v="936"/>
    <n v="140"/>
    <n v="250"/>
    <n v="110"/>
    <n v="280"/>
    <n v="94"/>
    <n v="1622"/>
    <n v="1"/>
    <n v="5"/>
    <n v="7"/>
    <n v="9"/>
    <n v="4"/>
  </r>
  <r>
    <n v="2799"/>
    <n v="84"/>
    <n v="1066"/>
    <n v="49"/>
    <n v="700"/>
    <n v="302"/>
    <n v="546"/>
    <n v="674"/>
    <n v="1989"/>
    <n v="2"/>
    <n v="9"/>
    <n v="5"/>
    <n v="9"/>
    <n v="7"/>
  </r>
  <r>
    <n v="2125"/>
    <n v="84"/>
    <n v="1311"/>
    <n v="320"/>
    <n v="642"/>
    <n v="129"/>
    <n v="98"/>
    <n v="346"/>
    <n v="2154"/>
    <n v="1"/>
    <n v="6"/>
    <n v="5"/>
    <n v="13"/>
    <n v="3"/>
  </r>
  <r>
    <n v="2461"/>
    <n v="84"/>
    <n v="1339"/>
    <n v="61"/>
    <n v="344"/>
    <n v="157"/>
    <n v="162"/>
    <n v="19"/>
    <n v="2043"/>
    <n v="3"/>
    <n v="6"/>
    <n v="3"/>
    <n v="13"/>
    <n v="4"/>
  </r>
  <r>
    <n v="2408"/>
    <n v="84"/>
    <n v="1442"/>
    <n v="44"/>
    <n v="246"/>
    <n v="229"/>
    <n v="306"/>
    <n v="87"/>
    <n v="2178"/>
    <n v="1"/>
    <n v="6"/>
    <n v="5"/>
    <n v="11"/>
    <n v="2"/>
  </r>
  <r>
    <n v="2492"/>
    <n v="84"/>
    <n v="1886"/>
    <n v="0"/>
    <n v="237"/>
    <n v="28"/>
    <n v="20"/>
    <n v="215"/>
    <n v="1955"/>
    <n v="5"/>
    <n v="10"/>
    <n v="3"/>
    <n v="8"/>
    <n v="8"/>
  </r>
  <r>
    <n v="2897"/>
    <n v="84"/>
    <n v="2775"/>
    <n v="57"/>
    <n v="249"/>
    <n v="149"/>
    <n v="226"/>
    <n v="57"/>
    <n v="3400"/>
    <n v="0"/>
    <n v="7"/>
    <n v="9"/>
    <n v="6"/>
    <n v="4"/>
  </r>
  <r>
    <n v="2282"/>
    <n v="83"/>
    <n v="21"/>
    <n v="32"/>
    <n v="43"/>
    <n v="32"/>
    <n v="16"/>
    <n v="53"/>
    <n v="90"/>
    <n v="1"/>
    <n v="2"/>
    <n v="0"/>
    <n v="3"/>
    <n v="7"/>
  </r>
  <r>
    <n v="1154"/>
    <n v="83"/>
    <n v="59"/>
    <n v="3"/>
    <n v="106"/>
    <n v="20"/>
    <n v="10"/>
    <n v="92"/>
    <n v="106"/>
    <n v="3"/>
    <n v="2"/>
    <n v="0"/>
    <n v="4"/>
    <n v="6"/>
  </r>
  <r>
    <n v="1864"/>
    <n v="83"/>
    <n v="65"/>
    <n v="0"/>
    <n v="56"/>
    <n v="18"/>
    <n v="15"/>
    <n v="9"/>
    <n v="145"/>
    <n v="2"/>
    <n v="2"/>
    <n v="0"/>
    <n v="3"/>
    <n v="6"/>
  </r>
  <r>
    <n v="1115"/>
    <n v="83"/>
    <n v="72"/>
    <n v="0"/>
    <n v="59"/>
    <n v="30"/>
    <n v="13"/>
    <n v="8"/>
    <n v="165"/>
    <n v="1"/>
    <n v="1"/>
    <n v="0"/>
    <n v="3"/>
    <n v="7"/>
  </r>
  <r>
    <n v="3099"/>
    <n v="83"/>
    <n v="72"/>
    <n v="0"/>
    <n v="59"/>
    <n v="30"/>
    <n v="13"/>
    <n v="8"/>
    <n v="165"/>
    <n v="1"/>
    <n v="1"/>
    <n v="0"/>
    <n v="3"/>
    <n v="7"/>
  </r>
  <r>
    <n v="1787"/>
    <n v="83"/>
    <n v="94"/>
    <n v="3"/>
    <n v="52"/>
    <n v="6"/>
    <n v="19"/>
    <n v="0"/>
    <n v="174"/>
    <n v="1"/>
    <n v="1"/>
    <n v="1"/>
    <n v="3"/>
    <n v="2"/>
  </r>
  <r>
    <n v="2847"/>
    <n v="83"/>
    <n v="101"/>
    <n v="3"/>
    <n v="26"/>
    <n v="0"/>
    <n v="0"/>
    <n v="26"/>
    <n v="104"/>
    <n v="2"/>
    <n v="2"/>
    <n v="0"/>
    <n v="3"/>
    <n v="6"/>
  </r>
  <r>
    <n v="2905"/>
    <n v="83"/>
    <n v="120"/>
    <n v="10"/>
    <n v="94"/>
    <n v="5"/>
    <n v="5"/>
    <n v="3"/>
    <n v="233"/>
    <n v="1"/>
    <n v="2"/>
    <n v="0"/>
    <n v="4"/>
    <n v="5"/>
  </r>
  <r>
    <n v="1386"/>
    <n v="83"/>
    <n v="225"/>
    <n v="17"/>
    <n v="205"/>
    <n v="10"/>
    <n v="27"/>
    <n v="64"/>
    <n v="420"/>
    <n v="5"/>
    <n v="2"/>
    <n v="1"/>
    <n v="5"/>
    <n v="5"/>
  </r>
  <r>
    <n v="1928"/>
    <n v="83"/>
    <n v="333"/>
    <n v="62"/>
    <n v="126"/>
    <n v="57"/>
    <n v="62"/>
    <n v="113"/>
    <n v="525"/>
    <n v="2"/>
    <n v="4"/>
    <n v="2"/>
    <n v="5"/>
    <n v="3"/>
  </r>
  <r>
    <n v="2567"/>
    <n v="83"/>
    <n v="467"/>
    <n v="155"/>
    <n v="739"/>
    <n v="228"/>
    <n v="408"/>
    <n v="96"/>
    <n v="1901"/>
    <n v="1"/>
    <n v="4"/>
    <n v="3"/>
    <n v="5"/>
    <n v="2"/>
  </r>
  <r>
    <n v="2391"/>
    <n v="83"/>
    <n v="523"/>
    <n v="153"/>
    <n v="381"/>
    <n v="140"/>
    <n v="22"/>
    <n v="274"/>
    <n v="945"/>
    <n v="4"/>
    <n v="4"/>
    <n v="3"/>
    <n v="8"/>
    <n v="4"/>
  </r>
  <r>
    <n v="1725"/>
    <n v="83"/>
    <n v="680"/>
    <n v="58"/>
    <n v="798"/>
    <n v="306"/>
    <n v="69"/>
    <n v="89"/>
    <n v="1822"/>
    <n v="1"/>
    <n v="6"/>
    <n v="9"/>
    <n v="5"/>
    <n v="3"/>
  </r>
  <r>
    <n v="2053"/>
    <n v="83"/>
    <n v="1262"/>
    <n v="56"/>
    <n v="470"/>
    <n v="51"/>
    <n v="56"/>
    <n v="149"/>
    <n v="1745"/>
    <n v="3"/>
    <n v="9"/>
    <n v="2"/>
    <n v="9"/>
    <n v="6"/>
  </r>
  <r>
    <n v="1398"/>
    <n v="83"/>
    <n v="1360"/>
    <n v="79"/>
    <n v="721"/>
    <n v="0"/>
    <n v="51"/>
    <n v="292"/>
    <n v="1919"/>
    <n v="2"/>
    <n v="5"/>
    <n v="4"/>
    <n v="8"/>
    <n v="3"/>
  </r>
  <r>
    <n v="1585"/>
    <n v="83"/>
    <n v="1363"/>
    <n v="73"/>
    <n v="350"/>
    <n v="26"/>
    <n v="54"/>
    <n v="257"/>
    <n v="1610"/>
    <n v="3"/>
    <n v="5"/>
    <n v="3"/>
    <n v="12"/>
    <n v="5"/>
  </r>
  <r>
    <n v="2457"/>
    <n v="83"/>
    <n v="1363"/>
    <n v="73"/>
    <n v="350"/>
    <n v="26"/>
    <n v="54"/>
    <n v="257"/>
    <n v="1610"/>
    <n v="3"/>
    <n v="5"/>
    <n v="3"/>
    <n v="12"/>
    <n v="5"/>
  </r>
  <r>
    <n v="1642"/>
    <n v="83"/>
    <n v="1414"/>
    <n v="0"/>
    <n v="181"/>
    <n v="19"/>
    <n v="31"/>
    <n v="14"/>
    <n v="1630"/>
    <n v="4"/>
    <n v="7"/>
    <n v="2"/>
    <n v="9"/>
    <n v="6"/>
  </r>
  <r>
    <n v="1809"/>
    <n v="83"/>
    <n v="1922"/>
    <n v="63"/>
    <n v="914"/>
    <n v="163"/>
    <n v="125"/>
    <n v="125"/>
    <n v="3061"/>
    <n v="1"/>
    <n v="8"/>
    <n v="9"/>
    <n v="4"/>
    <n v="4"/>
  </r>
  <r>
    <n v="1449"/>
    <n v="83"/>
    <n v="1974"/>
    <n v="63"/>
    <n v="1051"/>
    <n v="40"/>
    <n v="95"/>
    <n v="0"/>
    <n v="3222"/>
    <n v="1"/>
    <n v="2"/>
    <n v="8"/>
    <n v="9"/>
    <n v="1"/>
  </r>
  <r>
    <n v="1481"/>
    <n v="83"/>
    <n v="3171"/>
    <n v="0"/>
    <n v="731"/>
    <n v="104"/>
    <n v="80"/>
    <n v="39"/>
    <n v="4048"/>
    <n v="1"/>
    <n v="4"/>
    <n v="9"/>
    <n v="4"/>
    <n v="6"/>
  </r>
  <r>
    <n v="1914"/>
    <n v="82"/>
    <n v="5"/>
    <n v="20"/>
    <n v="15"/>
    <n v="39"/>
    <n v="44"/>
    <n v="35"/>
    <n v="89"/>
    <n v="1"/>
    <n v="1"/>
    <n v="0"/>
    <n v="3"/>
    <n v="8"/>
  </r>
  <r>
    <n v="2668"/>
    <n v="82"/>
    <n v="5"/>
    <n v="31"/>
    <n v="10"/>
    <n v="41"/>
    <n v="10"/>
    <n v="61"/>
    <n v="36"/>
    <n v="1"/>
    <n v="1"/>
    <n v="0"/>
    <n v="2"/>
    <n v="7"/>
  </r>
  <r>
    <n v="1351"/>
    <n v="82"/>
    <n v="8"/>
    <n v="12"/>
    <n v="83"/>
    <n v="25"/>
    <n v="46"/>
    <n v="37"/>
    <n v="137"/>
    <n v="2"/>
    <n v="2"/>
    <n v="0"/>
    <n v="3"/>
    <n v="7"/>
  </r>
  <r>
    <n v="2695"/>
    <n v="82"/>
    <n v="13"/>
    <n v="13"/>
    <n v="7"/>
    <n v="20"/>
    <n v="7"/>
    <n v="13"/>
    <n v="47"/>
    <n v="1"/>
    <n v="1"/>
    <n v="0"/>
    <n v="2"/>
    <n v="8"/>
  </r>
  <r>
    <n v="2228"/>
    <n v="82"/>
    <n v="42"/>
    <n v="0"/>
    <n v="17"/>
    <n v="0"/>
    <n v="0"/>
    <n v="14"/>
    <n v="45"/>
    <n v="1"/>
    <n v="0"/>
    <n v="1"/>
    <n v="2"/>
    <n v="5"/>
  </r>
  <r>
    <n v="2446"/>
    <n v="82"/>
    <n v="43"/>
    <n v="16"/>
    <n v="48"/>
    <n v="101"/>
    <n v="21"/>
    <n v="117"/>
    <n v="112"/>
    <n v="3"/>
    <n v="1"/>
    <n v="1"/>
    <n v="3"/>
    <n v="6"/>
  </r>
  <r>
    <n v="2779"/>
    <n v="82"/>
    <n v="58"/>
    <n v="0"/>
    <n v="16"/>
    <n v="0"/>
    <n v="0"/>
    <n v="36"/>
    <n v="39"/>
    <n v="2"/>
    <n v="1"/>
    <n v="1"/>
    <n v="2"/>
    <n v="7"/>
  </r>
  <r>
    <n v="2892"/>
    <n v="82"/>
    <n v="87"/>
    <n v="0"/>
    <n v="57"/>
    <n v="0"/>
    <n v="8"/>
    <n v="26"/>
    <n v="125"/>
    <n v="2"/>
    <n v="3"/>
    <n v="0"/>
    <n v="3"/>
    <n v="6"/>
  </r>
  <r>
    <n v="2498"/>
    <n v="82"/>
    <n v="124"/>
    <n v="22"/>
    <n v="77"/>
    <n v="40"/>
    <n v="15"/>
    <n v="29"/>
    <n v="248"/>
    <n v="1"/>
    <n v="2"/>
    <n v="1"/>
    <n v="3"/>
    <n v="6"/>
  </r>
  <r>
    <n v="2768"/>
    <n v="82"/>
    <n v="124"/>
    <n v="22"/>
    <n v="77"/>
    <n v="40"/>
    <n v="15"/>
    <n v="29"/>
    <n v="248"/>
    <n v="1"/>
    <n v="2"/>
    <n v="1"/>
    <n v="3"/>
    <n v="6"/>
  </r>
  <r>
    <n v="2429"/>
    <n v="82"/>
    <n v="129"/>
    <n v="0"/>
    <n v="59"/>
    <n v="0"/>
    <n v="0"/>
    <n v="10"/>
    <n v="178"/>
    <n v="1"/>
    <n v="2"/>
    <n v="0"/>
    <n v="3"/>
    <n v="7"/>
  </r>
  <r>
    <n v="3197"/>
    <n v="82"/>
    <n v="242"/>
    <n v="30"/>
    <n v="262"/>
    <n v="71"/>
    <n v="10"/>
    <n v="232"/>
    <n v="383"/>
    <n v="3"/>
    <n v="3"/>
    <n v="1"/>
    <n v="2"/>
    <n v="9"/>
  </r>
  <r>
    <n v="3009"/>
    <n v="82"/>
    <n v="385"/>
    <n v="101"/>
    <n v="322"/>
    <n v="98"/>
    <n v="35"/>
    <n v="507"/>
    <n v="434"/>
    <n v="1"/>
    <n v="6"/>
    <n v="2"/>
    <n v="3"/>
    <n v="8"/>
  </r>
  <r>
    <n v="1012"/>
    <n v="82"/>
    <n v="502"/>
    <n v="158"/>
    <n v="1242"/>
    <n v="582"/>
    <n v="290"/>
    <n v="78"/>
    <n v="2695"/>
    <n v="1"/>
    <n v="3"/>
    <n v="4"/>
    <n v="8"/>
    <n v="2"/>
  </r>
  <r>
    <n v="2920"/>
    <n v="82"/>
    <n v="830"/>
    <n v="109"/>
    <n v="1578"/>
    <n v="251"/>
    <n v="27"/>
    <n v="275"/>
    <n v="2519"/>
    <n v="2"/>
    <n v="3"/>
    <n v="4"/>
    <n v="10"/>
    <n v="3"/>
  </r>
  <r>
    <n v="1185"/>
    <n v="82"/>
    <n v="1167"/>
    <n v="38"/>
    <n v="1828"/>
    <n v="61"/>
    <n v="389"/>
    <n v="115"/>
    <n v="3369"/>
    <n v="1"/>
    <n v="4"/>
    <n v="6"/>
    <n v="6"/>
    <n v="2"/>
  </r>
  <r>
    <n v="2267"/>
    <n v="82"/>
    <n v="1271"/>
    <n v="0"/>
    <n v="66"/>
    <n v="17"/>
    <n v="0"/>
    <n v="11"/>
    <n v="1343"/>
    <n v="2"/>
    <n v="9"/>
    <n v="2"/>
    <n v="5"/>
    <n v="7"/>
  </r>
  <r>
    <n v="1905"/>
    <n v="82"/>
    <n v="1790"/>
    <n v="218"/>
    <n v="950"/>
    <n v="522"/>
    <n v="328"/>
    <n v="73"/>
    <n v="3736"/>
    <n v="1"/>
    <n v="11"/>
    <n v="4"/>
    <n v="10"/>
    <n v="5"/>
  </r>
  <r>
    <n v="1317"/>
    <n v="82"/>
    <n v="2279"/>
    <n v="28"/>
    <n v="547"/>
    <n v="0"/>
    <n v="0"/>
    <n v="58"/>
    <n v="2796"/>
    <n v="2"/>
    <n v="9"/>
    <n v="3"/>
    <n v="5"/>
    <n v="5"/>
  </r>
  <r>
    <n v="2033"/>
    <n v="82"/>
    <n v="3218"/>
    <n v="54"/>
    <n v="1909"/>
    <n v="355"/>
    <n v="0"/>
    <n v="436"/>
    <n v="5100"/>
    <n v="1"/>
    <n v="7"/>
    <n v="8"/>
    <n v="9"/>
    <n v="5"/>
  </r>
  <r>
    <n v="2151"/>
    <n v="81"/>
    <n v="0"/>
    <n v="0"/>
    <n v="16"/>
    <n v="24"/>
    <n v="24"/>
    <n v="63"/>
    <n v="0"/>
    <n v="1"/>
    <n v="1"/>
    <n v="0"/>
    <n v="2"/>
    <n v="5"/>
  </r>
  <r>
    <n v="1306"/>
    <n v="81"/>
    <n v="12"/>
    <n v="12"/>
    <n v="27"/>
    <n v="23"/>
    <n v="8"/>
    <n v="35"/>
    <n v="47"/>
    <n v="1"/>
    <n v="1"/>
    <n v="0"/>
    <n v="2"/>
    <n v="7"/>
  </r>
  <r>
    <n v="3200"/>
    <n v="81"/>
    <n v="12"/>
    <n v="12"/>
    <n v="27"/>
    <n v="23"/>
    <n v="8"/>
    <n v="35"/>
    <n v="47"/>
    <n v="1"/>
    <n v="1"/>
    <n v="0"/>
    <n v="2"/>
    <n v="7"/>
  </r>
  <r>
    <n v="2739"/>
    <n v="81"/>
    <n v="28"/>
    <n v="6"/>
    <n v="39"/>
    <n v="94"/>
    <n v="78"/>
    <n v="61"/>
    <n v="183"/>
    <n v="2"/>
    <n v="2"/>
    <n v="1"/>
    <n v="3"/>
    <n v="6"/>
  </r>
  <r>
    <n v="2519"/>
    <n v="81"/>
    <n v="41"/>
    <n v="0"/>
    <n v="9"/>
    <n v="0"/>
    <n v="0"/>
    <n v="3"/>
    <n v="47"/>
    <n v="1"/>
    <n v="0"/>
    <n v="0"/>
    <n v="3"/>
    <n v="5"/>
  </r>
  <r>
    <n v="3042"/>
    <n v="81"/>
    <n v="63"/>
    <n v="12"/>
    <n v="59"/>
    <n v="8"/>
    <n v="4"/>
    <n v="43"/>
    <n v="102"/>
    <n v="1"/>
    <n v="1"/>
    <n v="0"/>
    <n v="3"/>
    <n v="7"/>
  </r>
  <r>
    <n v="2399"/>
    <n v="81"/>
    <n v="85"/>
    <n v="3"/>
    <n v="23"/>
    <n v="0"/>
    <n v="0"/>
    <n v="9"/>
    <n v="103"/>
    <n v="1"/>
    <n v="1"/>
    <n v="0"/>
    <n v="3"/>
    <n v="7"/>
  </r>
  <r>
    <n v="2205"/>
    <n v="81"/>
    <n v="247"/>
    <n v="4"/>
    <n v="64"/>
    <n v="12"/>
    <n v="8"/>
    <n v="24"/>
    <n v="311"/>
    <n v="4"/>
    <n v="2"/>
    <n v="1"/>
    <n v="4"/>
    <n v="5"/>
  </r>
  <r>
    <n v="2217"/>
    <n v="81"/>
    <n v="273"/>
    <n v="3"/>
    <n v="53"/>
    <n v="6"/>
    <n v="0"/>
    <n v="31"/>
    <n v="303"/>
    <n v="1"/>
    <n v="2"/>
    <n v="1"/>
    <n v="4"/>
    <n v="3"/>
  </r>
  <r>
    <n v="1187"/>
    <n v="81"/>
    <n v="301"/>
    <n v="3"/>
    <n v="248"/>
    <n v="22"/>
    <n v="3"/>
    <n v="248"/>
    <n v="329"/>
    <n v="6"/>
    <n v="5"/>
    <n v="1"/>
    <n v="3"/>
    <n v="8"/>
  </r>
  <r>
    <n v="1169"/>
    <n v="81"/>
    <n v="446"/>
    <n v="9"/>
    <n v="65"/>
    <n v="6"/>
    <n v="15"/>
    <n v="21"/>
    <n v="520"/>
    <n v="1"/>
    <n v="4"/>
    <n v="1"/>
    <n v="4"/>
    <n v="5"/>
  </r>
  <r>
    <n v="2532"/>
    <n v="81"/>
    <n v="521"/>
    <n v="6"/>
    <n v="137"/>
    <n v="19"/>
    <n v="6"/>
    <n v="59"/>
    <n v="630"/>
    <n v="7"/>
    <n v="4"/>
    <n v="2"/>
    <n v="4"/>
    <n v="8"/>
  </r>
  <r>
    <n v="2555"/>
    <n v="81"/>
    <n v="677"/>
    <n v="114"/>
    <n v="356"/>
    <n v="98"/>
    <n v="37"/>
    <n v="64"/>
    <n v="1218"/>
    <n v="1"/>
    <n v="7"/>
    <n v="2"/>
    <n v="7"/>
    <n v="7"/>
  </r>
  <r>
    <n v="2120"/>
    <n v="81"/>
    <n v="690"/>
    <n v="15"/>
    <n v="169"/>
    <n v="9"/>
    <n v="6"/>
    <n v="60"/>
    <n v="829"/>
    <n v="2"/>
    <n v="6"/>
    <n v="2"/>
    <n v="4"/>
    <n v="7"/>
  </r>
  <r>
    <n v="3188"/>
    <n v="81"/>
    <n v="735"/>
    <n v="84"/>
    <n v="240"/>
    <n v="30"/>
    <n v="131"/>
    <n v="60"/>
    <n v="1160"/>
    <n v="3"/>
    <n v="3"/>
    <n v="2"/>
    <n v="10"/>
    <n v="4"/>
  </r>
  <r>
    <n v="2683"/>
    <n v="81"/>
    <n v="745"/>
    <n v="0"/>
    <n v="315"/>
    <n v="455"/>
    <n v="247"/>
    <n v="132"/>
    <n v="1630"/>
    <n v="1"/>
    <n v="7"/>
    <n v="2"/>
    <n v="10"/>
    <n v="5"/>
  </r>
  <r>
    <n v="1781"/>
    <n v="81"/>
    <n v="863"/>
    <n v="13"/>
    <n v="416"/>
    <n v="94"/>
    <n v="71"/>
    <n v="42"/>
    <n v="1415"/>
    <n v="4"/>
    <n v="4"/>
    <n v="4"/>
    <n v="9"/>
    <n v="4"/>
  </r>
  <r>
    <n v="1652"/>
    <n v="81"/>
    <n v="1123"/>
    <n v="164"/>
    <n v="1150"/>
    <n v="215"/>
    <n v="137"/>
    <n v="27"/>
    <n v="2761"/>
    <n v="3"/>
    <n v="7"/>
    <n v="8"/>
    <n v="10"/>
    <n v="5"/>
  </r>
  <r>
    <n v="2985"/>
    <n v="81"/>
    <n v="1403"/>
    <n v="122"/>
    <n v="2227"/>
    <n v="430"/>
    <n v="81"/>
    <n v="206"/>
    <n v="4058"/>
    <n v="1"/>
    <n v="5"/>
    <n v="6"/>
    <n v="5"/>
    <n v="3"/>
  </r>
  <r>
    <n v="2881"/>
    <n v="81"/>
    <n v="1690"/>
    <n v="125"/>
    <n v="629"/>
    <n v="32"/>
    <n v="50"/>
    <n v="202"/>
    <n v="2324"/>
    <n v="4"/>
    <n v="6"/>
    <n v="11"/>
    <n v="7"/>
    <n v="5"/>
  </r>
  <r>
    <n v="1456"/>
    <n v="81"/>
    <n v="2056"/>
    <n v="22"/>
    <n v="345"/>
    <n v="30"/>
    <n v="22"/>
    <n v="22"/>
    <n v="2453"/>
    <n v="7"/>
    <n v="8"/>
    <n v="6"/>
    <n v="9"/>
    <n v="6"/>
  </r>
  <r>
    <n v="1876"/>
    <n v="81"/>
    <n v="2318"/>
    <n v="22"/>
    <n v="149"/>
    <n v="31"/>
    <n v="0"/>
    <n v="680"/>
    <n v="1840"/>
    <n v="2"/>
    <n v="8"/>
    <n v="10"/>
    <n v="5"/>
    <n v="6"/>
  </r>
  <r>
    <n v="1205"/>
    <n v="81"/>
    <n v="2360"/>
    <n v="35"/>
    <n v="915"/>
    <n v="92"/>
    <n v="105"/>
    <n v="35"/>
    <n v="3472"/>
    <n v="1"/>
    <n v="8"/>
    <n v="10"/>
    <n v="6"/>
    <n v="3"/>
  </r>
  <r>
    <n v="2003"/>
    <n v="81"/>
    <n v="2515"/>
    <n v="92"/>
    <n v="428"/>
    <n v="41"/>
    <n v="0"/>
    <n v="275"/>
    <n v="2800"/>
    <n v="7"/>
    <n v="11"/>
    <n v="3"/>
    <n v="4"/>
    <n v="7"/>
  </r>
  <r>
    <n v="1663"/>
    <n v="81"/>
    <n v="2779"/>
    <n v="329"/>
    <n v="943"/>
    <n v="430"/>
    <n v="329"/>
    <n v="282"/>
    <n v="4526"/>
    <n v="1"/>
    <n v="11"/>
    <n v="5"/>
    <n v="13"/>
    <n v="7"/>
  </r>
  <r>
    <n v="2172"/>
    <n v="81"/>
    <n v="3225"/>
    <n v="0"/>
    <n v="174"/>
    <n v="92"/>
    <n v="35"/>
    <n v="104"/>
    <n v="3421"/>
    <n v="4"/>
    <n v="7"/>
    <n v="4"/>
    <n v="10"/>
    <n v="4"/>
  </r>
  <r>
    <n v="1173"/>
    <n v="80"/>
    <n v="5"/>
    <n v="41"/>
    <n v="32"/>
    <n v="9"/>
    <n v="64"/>
    <n v="45"/>
    <n v="104"/>
    <n v="1"/>
    <n v="2"/>
    <n v="0"/>
    <n v="3"/>
    <n v="6"/>
  </r>
  <r>
    <n v="2743"/>
    <n v="80"/>
    <n v="5"/>
    <n v="41"/>
    <n v="32"/>
    <n v="9"/>
    <n v="64"/>
    <n v="45"/>
    <n v="104"/>
    <n v="1"/>
    <n v="2"/>
    <n v="0"/>
    <n v="3"/>
    <n v="6"/>
  </r>
  <r>
    <n v="1848"/>
    <n v="80"/>
    <n v="37"/>
    <n v="0"/>
    <n v="25"/>
    <n v="0"/>
    <n v="0"/>
    <n v="0"/>
    <n v="61"/>
    <n v="1"/>
    <n v="1"/>
    <n v="0"/>
    <n v="2"/>
    <n v="7"/>
  </r>
  <r>
    <n v="1931"/>
    <n v="80"/>
    <n v="50"/>
    <n v="0"/>
    <n v="60"/>
    <n v="9"/>
    <n v="18"/>
    <n v="50"/>
    <n v="87"/>
    <n v="1"/>
    <n v="2"/>
    <n v="0"/>
    <n v="3"/>
    <n v="4"/>
  </r>
  <r>
    <n v="3120"/>
    <n v="80"/>
    <n v="61"/>
    <n v="61"/>
    <n v="75"/>
    <n v="89"/>
    <n v="68"/>
    <n v="109"/>
    <n v="246"/>
    <n v="4"/>
    <n v="3"/>
    <n v="1"/>
    <n v="3"/>
    <n v="8"/>
  </r>
  <r>
    <n v="2640"/>
    <n v="80"/>
    <n v="72"/>
    <n v="27"/>
    <n v="68"/>
    <n v="51"/>
    <n v="10"/>
    <n v="31"/>
    <n v="198"/>
    <n v="1"/>
    <n v="2"/>
    <n v="0"/>
    <n v="3"/>
    <n v="7"/>
  </r>
  <r>
    <n v="2731"/>
    <n v="80"/>
    <n v="82"/>
    <n v="7"/>
    <n v="79"/>
    <n v="0"/>
    <n v="27"/>
    <n v="82"/>
    <n v="113"/>
    <n v="3"/>
    <n v="2"/>
    <n v="1"/>
    <n v="3"/>
    <n v="6"/>
  </r>
  <r>
    <n v="1580"/>
    <n v="80"/>
    <n v="83"/>
    <n v="62"/>
    <n v="93"/>
    <n v="36"/>
    <n v="5"/>
    <n v="67"/>
    <n v="212"/>
    <n v="1"/>
    <n v="2"/>
    <n v="0"/>
    <n v="3"/>
    <n v="7"/>
  </r>
  <r>
    <n v="2790"/>
    <n v="80"/>
    <n v="95"/>
    <n v="0"/>
    <n v="50"/>
    <n v="0"/>
    <n v="0"/>
    <n v="6"/>
    <n v="139"/>
    <n v="1"/>
    <n v="1"/>
    <n v="0"/>
    <n v="3"/>
    <n v="9"/>
  </r>
  <r>
    <n v="1384"/>
    <n v="80"/>
    <n v="96"/>
    <n v="4"/>
    <n v="105"/>
    <n v="0"/>
    <n v="33"/>
    <n v="29"/>
    <n v="209"/>
    <n v="4"/>
    <n v="2"/>
    <n v="1"/>
    <n v="3"/>
    <n v="6"/>
  </r>
  <r>
    <n v="2559"/>
    <n v="80"/>
    <n v="105"/>
    <n v="25"/>
    <n v="32"/>
    <n v="6"/>
    <n v="32"/>
    <n v="10"/>
    <n v="191"/>
    <n v="2"/>
    <n v="2"/>
    <n v="1"/>
    <n v="3"/>
    <n v="4"/>
  </r>
  <r>
    <n v="2772"/>
    <n v="80"/>
    <n v="109"/>
    <n v="11"/>
    <n v="113"/>
    <n v="11"/>
    <n v="8"/>
    <n v="34"/>
    <n v="218"/>
    <n v="2"/>
    <n v="3"/>
    <n v="0"/>
    <n v="3"/>
    <n v="6"/>
  </r>
  <r>
    <n v="3018"/>
    <n v="80"/>
    <n v="119"/>
    <n v="0"/>
    <n v="23"/>
    <n v="10"/>
    <n v="0"/>
    <n v="10"/>
    <n v="142"/>
    <n v="1"/>
    <n v="2"/>
    <n v="0"/>
    <n v="3"/>
    <n v="5"/>
  </r>
  <r>
    <n v="1844"/>
    <n v="80"/>
    <n v="165"/>
    <n v="125"/>
    <n v="247"/>
    <n v="301"/>
    <n v="147"/>
    <n v="237"/>
    <n v="749"/>
    <n v="6"/>
    <n v="4"/>
    <n v="1"/>
    <n v="6"/>
    <n v="7"/>
  </r>
  <r>
    <n v="2068"/>
    <n v="80"/>
    <n v="332"/>
    <n v="59"/>
    <n v="225"/>
    <n v="232"/>
    <n v="118"/>
    <n v="177"/>
    <n v="788"/>
    <n v="0"/>
    <n v="9"/>
    <n v="9"/>
    <n v="4"/>
    <n v="5"/>
  </r>
  <r>
    <n v="1514"/>
    <n v="80"/>
    <n v="502"/>
    <n v="189"/>
    <n v="257"/>
    <n v="300"/>
    <n v="177"/>
    <n v="189"/>
    <n v="1236"/>
    <n v="4"/>
    <n v="4"/>
    <n v="3"/>
    <n v="8"/>
    <n v="5"/>
  </r>
  <r>
    <n v="3173"/>
    <n v="80"/>
    <n v="598"/>
    <n v="0"/>
    <n v="87"/>
    <n v="0"/>
    <n v="0"/>
    <n v="68"/>
    <n v="617"/>
    <n v="6"/>
    <n v="3"/>
    <n v="1"/>
    <n v="5"/>
    <n v="8"/>
  </r>
  <r>
    <n v="3019"/>
    <n v="80"/>
    <n v="617"/>
    <n v="137"/>
    <n v="236"/>
    <n v="181"/>
    <n v="126"/>
    <n v="428"/>
    <n v="868"/>
    <n v="8"/>
    <n v="4"/>
    <n v="3"/>
    <n v="6"/>
    <n v="7"/>
  </r>
  <r>
    <n v="2675"/>
    <n v="80"/>
    <n v="1021"/>
    <n v="332"/>
    <n v="902"/>
    <n v="0"/>
    <n v="119"/>
    <n v="475"/>
    <n v="1899"/>
    <n v="5"/>
    <n v="8"/>
    <n v="4"/>
    <n v="11"/>
    <n v="6"/>
  </r>
  <r>
    <n v="1378"/>
    <n v="80"/>
    <n v="1337"/>
    <n v="84"/>
    <n v="273"/>
    <n v="0"/>
    <n v="17"/>
    <n v="188"/>
    <n v="1523"/>
    <n v="3"/>
    <n v="5"/>
    <n v="3"/>
    <n v="12"/>
    <n v="3"/>
  </r>
  <r>
    <n v="3005"/>
    <n v="80"/>
    <n v="1525"/>
    <n v="109"/>
    <n v="531"/>
    <n v="0"/>
    <n v="42"/>
    <n v="89"/>
    <n v="2118"/>
    <n v="2"/>
    <n v="11"/>
    <n v="8"/>
    <n v="4"/>
    <n v="6"/>
  </r>
  <r>
    <n v="1184"/>
    <n v="80"/>
    <n v="1598"/>
    <n v="39"/>
    <n v="258"/>
    <n v="78"/>
    <n v="39"/>
    <n v="19"/>
    <n v="1992"/>
    <n v="1"/>
    <n v="7"/>
    <n v="3"/>
    <n v="12"/>
    <n v="3"/>
  </r>
  <r>
    <n v="3084"/>
    <n v="80"/>
    <n v="1858"/>
    <n v="70"/>
    <n v="381"/>
    <n v="63"/>
    <n v="23"/>
    <n v="143"/>
    <n v="2251"/>
    <n v="2"/>
    <n v="6"/>
    <n v="8"/>
    <n v="10"/>
    <n v="4"/>
  </r>
  <r>
    <n v="1550"/>
    <n v="80"/>
    <n v="1869"/>
    <n v="25"/>
    <n v="403"/>
    <n v="163"/>
    <n v="100"/>
    <n v="105"/>
    <n v="2455"/>
    <n v="4"/>
    <n v="4"/>
    <n v="2"/>
    <n v="9"/>
    <n v="8"/>
  </r>
  <r>
    <n v="2719"/>
    <n v="80"/>
    <n v="1927"/>
    <n v="19"/>
    <n v="169"/>
    <n v="0"/>
    <n v="0"/>
    <n v="41"/>
    <n v="2074"/>
    <n v="2"/>
    <n v="11"/>
    <n v="3"/>
    <n v="7"/>
    <n v="8"/>
  </r>
  <r>
    <n v="2269"/>
    <n v="80"/>
    <n v="2132"/>
    <n v="324"/>
    <n v="1855"/>
    <n v="302"/>
    <n v="93"/>
    <n v="463"/>
    <n v="4242"/>
    <n v="1"/>
    <n v="5"/>
    <n v="7"/>
    <n v="10"/>
    <n v="2"/>
  </r>
  <r>
    <n v="3031"/>
    <n v="80"/>
    <n v="2305"/>
    <n v="383"/>
    <n v="1075"/>
    <n v="48"/>
    <n v="0"/>
    <n v="75"/>
    <n v="3736"/>
    <n v="3"/>
    <n v="2"/>
    <n v="10"/>
    <n v="12"/>
    <n v="7"/>
  </r>
  <r>
    <n v="3090"/>
    <n v="79"/>
    <n v="20"/>
    <n v="0"/>
    <n v="20"/>
    <n v="0"/>
    <n v="0"/>
    <n v="25"/>
    <n v="15"/>
    <n v="1"/>
    <n v="1"/>
    <n v="0"/>
    <n v="2"/>
    <n v="7"/>
  </r>
  <r>
    <n v="2005"/>
    <n v="79"/>
    <n v="27"/>
    <n v="61"/>
    <n v="108"/>
    <n v="115"/>
    <n v="0"/>
    <n v="81"/>
    <n v="230"/>
    <n v="2"/>
    <n v="2"/>
    <n v="1"/>
    <n v="2"/>
    <n v="8"/>
  </r>
  <r>
    <n v="1315"/>
    <n v="79"/>
    <n v="46"/>
    <n v="5"/>
    <n v="31"/>
    <n v="15"/>
    <n v="0"/>
    <n v="21"/>
    <n v="77"/>
    <n v="1"/>
    <n v="1"/>
    <n v="0"/>
    <n v="2"/>
    <n v="8"/>
  </r>
  <r>
    <n v="2411"/>
    <n v="79"/>
    <n v="67"/>
    <n v="8"/>
    <n v="46"/>
    <n v="13"/>
    <n v="0"/>
    <n v="67"/>
    <n v="67"/>
    <n v="2"/>
    <n v="1"/>
    <n v="1"/>
    <n v="2"/>
    <n v="8"/>
  </r>
  <r>
    <n v="1759"/>
    <n v="79"/>
    <n v="77"/>
    <n v="3"/>
    <n v="33"/>
    <n v="0"/>
    <n v="3"/>
    <n v="12"/>
    <n v="103"/>
    <n v="2"/>
    <n v="1"/>
    <n v="0"/>
    <n v="3"/>
    <n v="3"/>
  </r>
  <r>
    <n v="1723"/>
    <n v="79"/>
    <n v="85"/>
    <n v="3"/>
    <n v="64"/>
    <n v="9"/>
    <n v="0"/>
    <n v="31"/>
    <n v="131"/>
    <n v="3"/>
    <n v="2"/>
    <n v="1"/>
    <n v="3"/>
    <n v="5"/>
  </r>
  <r>
    <n v="3020"/>
    <n v="79"/>
    <n v="150"/>
    <n v="23"/>
    <n v="329"/>
    <n v="13"/>
    <n v="83"/>
    <n v="143"/>
    <n v="455"/>
    <n v="3"/>
    <n v="4"/>
    <n v="1"/>
    <n v="4"/>
    <n v="6"/>
  </r>
  <r>
    <n v="1829"/>
    <n v="79"/>
    <n v="312"/>
    <n v="3"/>
    <n v="162"/>
    <n v="39"/>
    <n v="27"/>
    <n v="42"/>
    <n v="501"/>
    <n v="2"/>
    <n v="3"/>
    <n v="1"/>
    <n v="5"/>
    <n v="5"/>
  </r>
  <r>
    <n v="1084"/>
    <n v="79"/>
    <n v="384"/>
    <n v="26"/>
    <n v="111"/>
    <n v="11"/>
    <n v="0"/>
    <n v="20"/>
    <n v="512"/>
    <n v="1"/>
    <n v="2"/>
    <n v="2"/>
    <n v="5"/>
    <n v="2"/>
  </r>
  <r>
    <n v="1203"/>
    <n v="79"/>
    <n v="584"/>
    <n v="24"/>
    <n v="584"/>
    <n v="85"/>
    <n v="65"/>
    <n v="304"/>
    <n v="1038"/>
    <n v="6"/>
    <n v="8"/>
    <n v="1"/>
    <n v="5"/>
    <n v="8"/>
  </r>
  <r>
    <n v="1586"/>
    <n v="79"/>
    <n v="949"/>
    <n v="76"/>
    <n v="1231"/>
    <n v="168"/>
    <n v="178"/>
    <n v="128"/>
    <n v="2474"/>
    <n v="1"/>
    <n v="3"/>
    <n v="4"/>
    <n v="9"/>
    <n v="1"/>
  </r>
  <r>
    <n v="2091"/>
    <n v="79"/>
    <n v="1188"/>
    <n v="129"/>
    <n v="1034"/>
    <n v="198"/>
    <n v="76"/>
    <n v="37"/>
    <n v="2588"/>
    <n v="1"/>
    <n v="2"/>
    <n v="2"/>
    <n v="11"/>
    <n v="1"/>
  </r>
  <r>
    <n v="2345"/>
    <n v="79"/>
    <n v="1266"/>
    <n v="23"/>
    <n v="478"/>
    <n v="373"/>
    <n v="333"/>
    <n v="191"/>
    <n v="2282"/>
    <n v="1"/>
    <n v="6"/>
    <n v="3"/>
    <n v="6"/>
    <n v="3"/>
  </r>
  <r>
    <n v="1704"/>
    <n v="79"/>
    <n v="1424"/>
    <n v="396"/>
    <n v="1424"/>
    <n v="410"/>
    <n v="396"/>
    <n v="594"/>
    <n v="3456"/>
    <n v="1"/>
    <n v="5"/>
    <n v="6"/>
    <n v="4"/>
    <n v="3"/>
  </r>
  <r>
    <n v="2987"/>
    <n v="79"/>
    <n v="1845"/>
    <n v="87"/>
    <n v="1494"/>
    <n v="81"/>
    <n v="394"/>
    <n v="43"/>
    <n v="3859"/>
    <n v="1"/>
    <n v="7"/>
    <n v="7"/>
    <n v="9"/>
    <n v="2"/>
  </r>
  <r>
    <n v="1165"/>
    <n v="79"/>
    <n v="1857"/>
    <n v="145"/>
    <n v="261"/>
    <n v="189"/>
    <n v="195"/>
    <n v="243"/>
    <n v="2403"/>
    <n v="1"/>
    <n v="9"/>
    <n v="10"/>
    <n v="5"/>
    <n v="4"/>
  </r>
  <r>
    <n v="2455"/>
    <n v="79"/>
    <n v="2598"/>
    <n v="0"/>
    <n v="165"/>
    <n v="0"/>
    <n v="0"/>
    <n v="83"/>
    <n v="2681"/>
    <n v="2"/>
    <n v="7"/>
    <n v="5"/>
    <n v="13"/>
    <n v="5"/>
  </r>
  <r>
    <n v="1863"/>
    <n v="78"/>
    <n v="34"/>
    <n v="4"/>
    <n v="19"/>
    <n v="0"/>
    <n v="0"/>
    <n v="4"/>
    <n v="52"/>
    <n v="1"/>
    <n v="0"/>
    <n v="0"/>
    <n v="3"/>
    <n v="5"/>
  </r>
  <r>
    <n v="2093"/>
    <n v="78"/>
    <n v="34"/>
    <n v="0"/>
    <n v="11"/>
    <n v="0"/>
    <n v="0"/>
    <n v="0"/>
    <n v="45"/>
    <n v="1"/>
    <n v="1"/>
    <n v="0"/>
    <n v="2"/>
    <n v="5"/>
  </r>
  <r>
    <n v="1160"/>
    <n v="78"/>
    <n v="54"/>
    <n v="18"/>
    <n v="27"/>
    <n v="49"/>
    <n v="36"/>
    <n v="72"/>
    <n v="112"/>
    <n v="2"/>
    <n v="2"/>
    <n v="0"/>
    <n v="3"/>
    <n v="8"/>
  </r>
  <r>
    <n v="2580"/>
    <n v="78"/>
    <n v="56"/>
    <n v="5"/>
    <n v="98"/>
    <n v="9"/>
    <n v="9"/>
    <n v="14"/>
    <n v="164"/>
    <n v="2"/>
    <n v="2"/>
    <n v="0"/>
    <n v="3"/>
    <n v="7"/>
  </r>
  <r>
    <n v="1963"/>
    <n v="78"/>
    <n v="88"/>
    <n v="12"/>
    <n v="72"/>
    <n v="0"/>
    <n v="0"/>
    <n v="44"/>
    <n v="128"/>
    <n v="1"/>
    <n v="2"/>
    <n v="0"/>
    <n v="3"/>
    <n v="7"/>
  </r>
  <r>
    <n v="1912"/>
    <n v="78"/>
    <n v="98"/>
    <n v="29"/>
    <n v="86"/>
    <n v="51"/>
    <n v="29"/>
    <n v="105"/>
    <n v="187"/>
    <n v="1"/>
    <n v="1"/>
    <n v="1"/>
    <n v="4"/>
    <n v="3"/>
  </r>
  <r>
    <n v="1916"/>
    <n v="78"/>
    <n v="105"/>
    <n v="0"/>
    <n v="61"/>
    <n v="8"/>
    <n v="4"/>
    <n v="8"/>
    <n v="170"/>
    <n v="2"/>
    <n v="3"/>
    <n v="0"/>
    <n v="3"/>
    <n v="8"/>
  </r>
  <r>
    <n v="2051"/>
    <n v="78"/>
    <n v="105"/>
    <n v="0"/>
    <n v="61"/>
    <n v="8"/>
    <n v="4"/>
    <n v="8"/>
    <n v="170"/>
    <n v="2"/>
    <n v="3"/>
    <n v="0"/>
    <n v="3"/>
    <n v="8"/>
  </r>
  <r>
    <n v="2841"/>
    <n v="78"/>
    <n v="113"/>
    <n v="0"/>
    <n v="53"/>
    <n v="16"/>
    <n v="8"/>
    <n v="32"/>
    <n v="158"/>
    <n v="3"/>
    <n v="2"/>
    <n v="1"/>
    <n v="3"/>
    <n v="5"/>
  </r>
  <r>
    <n v="3127"/>
    <n v="78"/>
    <n v="238"/>
    <n v="40"/>
    <n v="238"/>
    <n v="91"/>
    <n v="112"/>
    <n v="13"/>
    <n v="706"/>
    <n v="1"/>
    <n v="4"/>
    <n v="1"/>
    <n v="6"/>
    <n v="4"/>
  </r>
  <r>
    <n v="2734"/>
    <n v="78"/>
    <n v="315"/>
    <n v="274"/>
    <n v="466"/>
    <n v="37"/>
    <n v="288"/>
    <n v="137"/>
    <n v="1242"/>
    <n v="3"/>
    <n v="7"/>
    <n v="4"/>
    <n v="7"/>
    <n v="5"/>
  </r>
  <r>
    <n v="2558"/>
    <n v="78"/>
    <n v="564"/>
    <n v="104"/>
    <n v="1268"/>
    <n v="115"/>
    <n v="71"/>
    <n v="33"/>
    <n v="2089"/>
    <n v="1"/>
    <n v="5"/>
    <n v="3"/>
    <n v="6"/>
    <n v="1"/>
  </r>
  <r>
    <n v="1443"/>
    <n v="78"/>
    <n v="995"/>
    <n v="240"/>
    <n v="1118"/>
    <n v="550"/>
    <n v="240"/>
    <n v="80"/>
    <n v="3063"/>
    <n v="1"/>
    <n v="5"/>
    <n v="7"/>
    <n v="6"/>
    <n v="3"/>
  </r>
  <r>
    <n v="2598"/>
    <n v="78"/>
    <n v="995"/>
    <n v="240"/>
    <n v="1118"/>
    <n v="550"/>
    <n v="240"/>
    <n v="80"/>
    <n v="3063"/>
    <n v="1"/>
    <n v="5"/>
    <n v="7"/>
    <n v="6"/>
    <n v="3"/>
  </r>
  <r>
    <n v="2691"/>
    <n v="78"/>
    <n v="1383"/>
    <n v="53"/>
    <n v="976"/>
    <n v="104"/>
    <n v="215"/>
    <n v="106"/>
    <n v="2626"/>
    <n v="2"/>
    <n v="6"/>
    <n v="3"/>
    <n v="6"/>
    <n v="5"/>
  </r>
  <r>
    <n v="2291"/>
    <n v="78"/>
    <n v="1413"/>
    <n v="36"/>
    <n v="1823"/>
    <n v="534"/>
    <n v="0"/>
    <n v="109"/>
    <n v="3696"/>
    <n v="1"/>
    <n v="7"/>
    <n v="5"/>
    <n v="10"/>
    <n v="4"/>
  </r>
  <r>
    <n v="2452"/>
    <n v="78"/>
    <n v="1413"/>
    <n v="36"/>
    <n v="1823"/>
    <n v="534"/>
    <n v="0"/>
    <n v="109"/>
    <n v="3696"/>
    <n v="1"/>
    <n v="7"/>
    <n v="5"/>
    <n v="10"/>
    <n v="4"/>
  </r>
  <r>
    <n v="1309"/>
    <n v="78"/>
    <n v="1472"/>
    <n v="59"/>
    <n v="410"/>
    <n v="24"/>
    <n v="80"/>
    <n v="142"/>
    <n v="1902"/>
    <n v="6"/>
    <n v="8"/>
    <n v="2"/>
    <n v="8"/>
    <n v="8"/>
  </r>
  <r>
    <n v="1371"/>
    <n v="78"/>
    <n v="1472"/>
    <n v="129"/>
    <n v="366"/>
    <n v="85"/>
    <n v="129"/>
    <n v="410"/>
    <n v="1771"/>
    <n v="4"/>
    <n v="4"/>
    <n v="5"/>
    <n v="13"/>
    <n v="2"/>
  </r>
  <r>
    <n v="1623"/>
    <n v="78"/>
    <n v="1472"/>
    <n v="129"/>
    <n v="366"/>
    <n v="85"/>
    <n v="129"/>
    <n v="410"/>
    <n v="1771"/>
    <n v="4"/>
    <n v="4"/>
    <n v="5"/>
    <n v="13"/>
    <n v="2"/>
  </r>
  <r>
    <n v="2086"/>
    <n v="78"/>
    <n v="1759"/>
    <n v="123"/>
    <n v="926"/>
    <n v="39"/>
    <n v="215"/>
    <n v="0"/>
    <n v="3063"/>
    <n v="1"/>
    <n v="4"/>
    <n v="5"/>
    <n v="11"/>
    <n v="2"/>
  </r>
  <r>
    <n v="2081"/>
    <n v="78"/>
    <n v="1967"/>
    <n v="353"/>
    <n v="943"/>
    <n v="408"/>
    <n v="353"/>
    <n v="59"/>
    <n v="3965"/>
    <n v="0"/>
    <n v="4"/>
    <n v="7"/>
    <n v="6"/>
    <n v="1"/>
  </r>
  <r>
    <n v="2246"/>
    <n v="78"/>
    <n v="1967"/>
    <n v="353"/>
    <n v="943"/>
    <n v="408"/>
    <n v="353"/>
    <n v="59"/>
    <n v="3965"/>
    <n v="0"/>
    <n v="4"/>
    <n v="7"/>
    <n v="6"/>
    <n v="1"/>
  </r>
  <r>
    <n v="2107"/>
    <n v="78"/>
    <n v="2065"/>
    <n v="101"/>
    <n v="1066"/>
    <n v="177"/>
    <n v="101"/>
    <n v="205"/>
    <n v="3306"/>
    <n v="4"/>
    <n v="5"/>
    <n v="3"/>
    <n v="6"/>
    <n v="8"/>
  </r>
  <r>
    <n v="2194"/>
    <n v="78"/>
    <n v="2269"/>
    <n v="138"/>
    <n v="2132"/>
    <n v="58"/>
    <n v="44"/>
    <n v="138"/>
    <n v="4504"/>
    <n v="1"/>
    <n v="5"/>
    <n v="9"/>
    <n v="6"/>
    <n v="3"/>
  </r>
  <r>
    <n v="1497"/>
    <n v="78"/>
    <n v="2479"/>
    <n v="195"/>
    <n v="866"/>
    <n v="153"/>
    <n v="274"/>
    <n v="117"/>
    <n v="3849"/>
    <n v="1"/>
    <n v="5"/>
    <n v="6"/>
    <n v="7"/>
    <n v="1"/>
  </r>
  <r>
    <n v="2533"/>
    <n v="77"/>
    <n v="12"/>
    <n v="4"/>
    <n v="12"/>
    <n v="33"/>
    <n v="0"/>
    <n v="21"/>
    <n v="41"/>
    <n v="1"/>
    <n v="1"/>
    <n v="0"/>
    <n v="2"/>
    <n v="7"/>
  </r>
  <r>
    <n v="3050"/>
    <n v="77"/>
    <n v="17"/>
    <n v="17"/>
    <n v="132"/>
    <n v="188"/>
    <n v="39"/>
    <n v="171"/>
    <n v="221"/>
    <n v="1"/>
    <n v="2"/>
    <n v="1"/>
    <n v="3"/>
    <n v="5"/>
  </r>
  <r>
    <n v="2069"/>
    <n v="77"/>
    <n v="26"/>
    <n v="0"/>
    <n v="30"/>
    <n v="7"/>
    <n v="3"/>
    <n v="10"/>
    <n v="56"/>
    <n v="1"/>
    <n v="1"/>
    <n v="0"/>
    <n v="2"/>
    <n v="6"/>
  </r>
  <r>
    <n v="1647"/>
    <n v="77"/>
    <n v="38"/>
    <n v="6"/>
    <n v="44"/>
    <n v="146"/>
    <n v="25"/>
    <n v="121"/>
    <n v="140"/>
    <n v="1"/>
    <n v="1"/>
    <n v="1"/>
    <n v="2"/>
    <n v="8"/>
  </r>
  <r>
    <n v="2400"/>
    <n v="77"/>
    <n v="38"/>
    <n v="6"/>
    <n v="44"/>
    <n v="146"/>
    <n v="25"/>
    <n v="121"/>
    <n v="140"/>
    <n v="1"/>
    <n v="1"/>
    <n v="1"/>
    <n v="2"/>
    <n v="8"/>
  </r>
  <r>
    <n v="2706"/>
    <n v="77"/>
    <n v="38"/>
    <n v="6"/>
    <n v="44"/>
    <n v="146"/>
    <n v="25"/>
    <n v="121"/>
    <n v="140"/>
    <n v="1"/>
    <n v="1"/>
    <n v="1"/>
    <n v="2"/>
    <n v="8"/>
  </r>
  <r>
    <n v="2878"/>
    <n v="77"/>
    <n v="39"/>
    <n v="4"/>
    <n v="104"/>
    <n v="9"/>
    <n v="4"/>
    <n v="9"/>
    <n v="152"/>
    <n v="3"/>
    <n v="3"/>
    <n v="0"/>
    <n v="3"/>
    <n v="6"/>
  </r>
  <r>
    <n v="1501"/>
    <n v="77"/>
    <n v="53"/>
    <n v="34"/>
    <n v="43"/>
    <n v="14"/>
    <n v="5"/>
    <n v="53"/>
    <n v="97"/>
    <n v="1"/>
    <n v="1"/>
    <n v="0"/>
    <n v="3"/>
    <n v="7"/>
  </r>
  <r>
    <n v="2258"/>
    <n v="77"/>
    <n v="83"/>
    <n v="0"/>
    <n v="93"/>
    <n v="28"/>
    <n v="104"/>
    <n v="35"/>
    <n v="273"/>
    <n v="2"/>
    <n v="3"/>
    <n v="0"/>
    <n v="3"/>
    <n v="7"/>
  </r>
  <r>
    <n v="1170"/>
    <n v="77"/>
    <n v="86"/>
    <n v="79"/>
    <n v="72"/>
    <n v="21"/>
    <n v="86"/>
    <n v="64"/>
    <n v="279"/>
    <n v="3"/>
    <n v="2"/>
    <n v="1"/>
    <n v="3"/>
    <n v="6"/>
  </r>
  <r>
    <n v="2294"/>
    <n v="77"/>
    <n v="94"/>
    <n v="108"/>
    <n v="299"/>
    <n v="97"/>
    <n v="108"/>
    <n v="32"/>
    <n v="673"/>
    <n v="3"/>
    <n v="3"/>
    <n v="1"/>
    <n v="7"/>
    <n v="4"/>
  </r>
  <r>
    <n v="2630"/>
    <n v="77"/>
    <n v="114"/>
    <n v="19"/>
    <n v="88"/>
    <n v="15"/>
    <n v="4"/>
    <n v="15"/>
    <n v="225"/>
    <n v="1"/>
    <n v="2"/>
    <n v="0"/>
    <n v="3"/>
    <n v="7"/>
  </r>
  <r>
    <n v="1163"/>
    <n v="77"/>
    <n v="172"/>
    <n v="0"/>
    <n v="35"/>
    <n v="0"/>
    <n v="0"/>
    <n v="140"/>
    <n v="67"/>
    <n v="1"/>
    <n v="2"/>
    <n v="2"/>
    <n v="2"/>
    <n v="4"/>
  </r>
  <r>
    <n v="2001"/>
    <n v="77"/>
    <n v="174"/>
    <n v="8"/>
    <n v="100"/>
    <n v="15"/>
    <n v="4"/>
    <n v="4"/>
    <n v="297"/>
    <n v="3"/>
    <n v="3"/>
    <n v="1"/>
    <n v="3"/>
    <n v="7"/>
  </r>
  <r>
    <n v="1588"/>
    <n v="77"/>
    <n v="241"/>
    <n v="9"/>
    <n v="78"/>
    <n v="12"/>
    <n v="6"/>
    <n v="42"/>
    <n v="305"/>
    <n v="4"/>
    <n v="3"/>
    <n v="1"/>
    <n v="3"/>
    <n v="7"/>
  </r>
  <r>
    <n v="2503"/>
    <n v="77"/>
    <n v="242"/>
    <n v="36"/>
    <n v="78"/>
    <n v="59"/>
    <n v="0"/>
    <n v="96"/>
    <n v="319"/>
    <n v="3"/>
    <n v="2"/>
    <n v="2"/>
    <n v="2"/>
    <n v="7"/>
  </r>
  <r>
    <n v="1490"/>
    <n v="77"/>
    <n v="568"/>
    <n v="409"/>
    <n v="976"/>
    <n v="267"/>
    <n v="91"/>
    <n v="73"/>
    <n v="2238"/>
    <n v="1"/>
    <n v="5"/>
    <n v="10"/>
    <n v="8"/>
    <n v="3"/>
  </r>
  <r>
    <n v="1491"/>
    <n v="77"/>
    <n v="1100"/>
    <n v="156"/>
    <n v="723"/>
    <n v="326"/>
    <n v="89"/>
    <n v="187"/>
    <n v="2207"/>
    <n v="1"/>
    <n v="3"/>
    <n v="7"/>
    <n v="11"/>
    <n v="1"/>
  </r>
  <r>
    <n v="2664"/>
    <n v="77"/>
    <n v="1100"/>
    <n v="156"/>
    <n v="723"/>
    <n v="326"/>
    <n v="89"/>
    <n v="187"/>
    <n v="2207"/>
    <n v="1"/>
    <n v="3"/>
    <n v="7"/>
    <n v="11"/>
    <n v="1"/>
  </r>
  <r>
    <n v="1699"/>
    <n v="77"/>
    <n v="1189"/>
    <n v="219"/>
    <n v="995"/>
    <n v="0"/>
    <n v="330"/>
    <n v="470"/>
    <n v="2263"/>
    <n v="6"/>
    <n v="11"/>
    <n v="5"/>
    <n v="9"/>
    <n v="6"/>
  </r>
  <r>
    <n v="2637"/>
    <n v="77"/>
    <n v="1339"/>
    <n v="61"/>
    <n v="584"/>
    <n v="81"/>
    <n v="61"/>
    <n v="165"/>
    <n v="1962"/>
    <n v="2"/>
    <n v="6"/>
    <n v="4"/>
    <n v="12"/>
    <n v="4"/>
  </r>
  <r>
    <n v="1241"/>
    <n v="77"/>
    <n v="1509"/>
    <n v="65"/>
    <n v="819"/>
    <n v="104"/>
    <n v="97"/>
    <n v="70"/>
    <n v="2525"/>
    <n v="5"/>
    <n v="4"/>
    <n v="6"/>
    <n v="11"/>
    <n v="8"/>
  </r>
  <r>
    <n v="1477"/>
    <n v="77"/>
    <n v="1876"/>
    <n v="0"/>
    <n v="187"/>
    <n v="27"/>
    <n v="0"/>
    <n v="353"/>
    <n v="1738"/>
    <n v="4"/>
    <n v="2"/>
    <n v="6"/>
    <n v="3"/>
    <n v="8"/>
  </r>
  <r>
    <n v="3139"/>
    <n v="77"/>
    <n v="2315"/>
    <n v="25"/>
    <n v="325"/>
    <n v="33"/>
    <n v="0"/>
    <n v="325"/>
    <n v="2373"/>
    <n v="1"/>
    <n v="11"/>
    <n v="3"/>
    <n v="12"/>
    <n v="7"/>
  </r>
  <r>
    <n v="1408"/>
    <n v="77"/>
    <n v="2666"/>
    <n v="87"/>
    <n v="1486"/>
    <n v="114"/>
    <n v="0"/>
    <n v="44"/>
    <n v="4310"/>
    <n v="0"/>
    <n v="7"/>
    <n v="10"/>
    <n v="5"/>
    <n v="2"/>
  </r>
  <r>
    <n v="2123"/>
    <n v="76"/>
    <n v="6"/>
    <n v="28"/>
    <n v="46"/>
    <n v="23"/>
    <n v="46"/>
    <n v="114"/>
    <n v="34"/>
    <n v="2"/>
    <n v="2"/>
    <n v="1"/>
    <n v="2"/>
    <n v="6"/>
  </r>
  <r>
    <n v="1824"/>
    <n v="76"/>
    <n v="12"/>
    <n v="86"/>
    <n v="172"/>
    <n v="98"/>
    <n v="18"/>
    <n v="43"/>
    <n v="344"/>
    <n v="4"/>
    <n v="4"/>
    <n v="0"/>
    <n v="3"/>
    <n v="9"/>
  </r>
  <r>
    <n v="1394"/>
    <n v="76"/>
    <n v="21"/>
    <n v="115"/>
    <n v="58"/>
    <n v="16"/>
    <n v="37"/>
    <n v="168"/>
    <n v="79"/>
    <n v="2"/>
    <n v="3"/>
    <n v="0"/>
    <n v="3"/>
    <n v="8"/>
  </r>
  <r>
    <n v="1036"/>
    <n v="76"/>
    <n v="31"/>
    <n v="16"/>
    <n v="73"/>
    <n v="78"/>
    <n v="37"/>
    <n v="188"/>
    <n v="47"/>
    <n v="3"/>
    <n v="3"/>
    <n v="1"/>
    <n v="2"/>
    <n v="7"/>
  </r>
  <r>
    <n v="1509"/>
    <n v="76"/>
    <n v="32"/>
    <n v="16"/>
    <n v="61"/>
    <n v="28"/>
    <n v="24"/>
    <n v="8"/>
    <n v="154"/>
    <n v="1"/>
    <n v="1"/>
    <n v="0"/>
    <n v="3"/>
    <n v="8"/>
  </r>
  <r>
    <n v="2164"/>
    <n v="76"/>
    <n v="46"/>
    <n v="92"/>
    <n v="23"/>
    <n v="160"/>
    <n v="46"/>
    <n v="306"/>
    <n v="61"/>
    <n v="5"/>
    <n v="2"/>
    <n v="2"/>
    <n v="3"/>
    <n v="5"/>
  </r>
  <r>
    <n v="1280"/>
    <n v="76"/>
    <n v="56"/>
    <n v="21"/>
    <n v="154"/>
    <n v="147"/>
    <n v="7"/>
    <n v="91"/>
    <n v="295"/>
    <n v="3"/>
    <n v="3"/>
    <n v="0"/>
    <n v="3"/>
    <n v="9"/>
  </r>
  <r>
    <n v="3175"/>
    <n v="76"/>
    <n v="169"/>
    <n v="0"/>
    <n v="41"/>
    <n v="0"/>
    <n v="0"/>
    <n v="12"/>
    <n v="197"/>
    <n v="4"/>
    <n v="2"/>
    <n v="1"/>
    <n v="3"/>
    <n v="7"/>
  </r>
  <r>
    <n v="1612"/>
    <n v="76"/>
    <n v="184"/>
    <n v="22"/>
    <n v="577"/>
    <n v="45"/>
    <n v="13"/>
    <n v="13"/>
    <n v="828"/>
    <n v="3"/>
    <n v="4"/>
    <n v="1"/>
    <n v="4"/>
    <n v="9"/>
  </r>
  <r>
    <n v="2124"/>
    <n v="76"/>
    <n v="224"/>
    <n v="0"/>
    <n v="48"/>
    <n v="0"/>
    <n v="0"/>
    <n v="72"/>
    <n v="200"/>
    <n v="2"/>
    <n v="2"/>
    <n v="0"/>
    <n v="4"/>
    <n v="7"/>
  </r>
  <r>
    <n v="3106"/>
    <n v="76"/>
    <n v="270"/>
    <n v="31"/>
    <n v="125"/>
    <n v="10"/>
    <n v="31"/>
    <n v="13"/>
    <n v="454"/>
    <n v="1"/>
    <n v="2"/>
    <n v="2"/>
    <n v="5"/>
    <n v="2"/>
  </r>
  <r>
    <n v="1651"/>
    <n v="76"/>
    <n v="314"/>
    <n v="45"/>
    <n v="105"/>
    <n v="20"/>
    <n v="25"/>
    <n v="51"/>
    <n v="458"/>
    <n v="3"/>
    <n v="3"/>
    <n v="1"/>
    <n v="5"/>
    <n v="3"/>
  </r>
  <r>
    <n v="2949"/>
    <n v="76"/>
    <n v="314"/>
    <n v="45"/>
    <n v="105"/>
    <n v="20"/>
    <n v="25"/>
    <n v="51"/>
    <n v="458"/>
    <n v="3"/>
    <n v="3"/>
    <n v="1"/>
    <n v="5"/>
    <n v="3"/>
  </r>
  <r>
    <n v="1923"/>
    <n v="76"/>
    <n v="593"/>
    <n v="217"/>
    <n v="1345"/>
    <n v="107"/>
    <n v="155"/>
    <n v="217"/>
    <n v="2199"/>
    <n v="1"/>
    <n v="3"/>
    <n v="2"/>
    <n v="6"/>
    <n v="1"/>
  </r>
  <r>
    <n v="2524"/>
    <n v="76"/>
    <n v="737"/>
    <n v="88"/>
    <n v="450"/>
    <n v="116"/>
    <n v="148"/>
    <n v="163"/>
    <n v="1375"/>
    <n v="2"/>
    <n v="8"/>
    <n v="3"/>
    <n v="7"/>
    <n v="7"/>
  </r>
  <r>
    <n v="1416"/>
    <n v="76"/>
    <n v="1280"/>
    <n v="117"/>
    <n v="450"/>
    <n v="370"/>
    <n v="236"/>
    <n v="236"/>
    <n v="2217"/>
    <n v="15"/>
    <n v="9"/>
    <n v="6"/>
    <n v="9"/>
    <n v="7"/>
  </r>
  <r>
    <n v="2207"/>
    <n v="76"/>
    <n v="1626"/>
    <n v="39"/>
    <n v="279"/>
    <n v="53"/>
    <n v="18"/>
    <n v="118"/>
    <n v="1897"/>
    <n v="1"/>
    <n v="11"/>
    <n v="2"/>
    <n v="8"/>
    <n v="6"/>
  </r>
  <r>
    <n v="1755"/>
    <n v="76"/>
    <n v="1672"/>
    <n v="31"/>
    <n v="188"/>
    <n v="31"/>
    <n v="31"/>
    <n v="188"/>
    <n v="1766"/>
    <n v="0"/>
    <n v="0"/>
    <n v="0"/>
    <n v="1"/>
    <n v="20"/>
  </r>
  <r>
    <n v="1785"/>
    <n v="76"/>
    <n v="3195"/>
    <n v="132"/>
    <n v="627"/>
    <n v="470"/>
    <n v="178"/>
    <n v="89"/>
    <n v="4514"/>
    <n v="3"/>
    <n v="2"/>
    <n v="8"/>
    <n v="12"/>
    <n v="8"/>
  </r>
  <r>
    <n v="1061"/>
    <n v="75"/>
    <n v="5"/>
    <n v="15"/>
    <n v="29"/>
    <n v="15"/>
    <n v="29"/>
    <n v="73"/>
    <n v="20"/>
    <n v="1"/>
    <n v="1"/>
    <n v="1"/>
    <n v="2"/>
    <n v="7"/>
  </r>
  <r>
    <n v="1406"/>
    <n v="75"/>
    <n v="13"/>
    <n v="13"/>
    <n v="13"/>
    <n v="13"/>
    <n v="6"/>
    <n v="6"/>
    <n v="51"/>
    <n v="1"/>
    <n v="1"/>
    <n v="0"/>
    <n v="2"/>
    <n v="8"/>
  </r>
  <r>
    <n v="2994"/>
    <n v="75"/>
    <n v="34"/>
    <n v="0"/>
    <n v="22"/>
    <n v="0"/>
    <n v="13"/>
    <n v="26"/>
    <n v="43"/>
    <n v="1"/>
    <n v="0"/>
    <n v="0"/>
    <n v="3"/>
    <n v="8"/>
  </r>
  <r>
    <n v="2409"/>
    <n v="75"/>
    <n v="35"/>
    <n v="12"/>
    <n v="58"/>
    <n v="8"/>
    <n v="12"/>
    <n v="8"/>
    <n v="116"/>
    <n v="2"/>
    <n v="2"/>
    <n v="0"/>
    <n v="3"/>
    <n v="6"/>
  </r>
  <r>
    <n v="1272"/>
    <n v="75"/>
    <n v="64"/>
    <n v="26"/>
    <n v="85"/>
    <n v="17"/>
    <n v="21"/>
    <n v="85"/>
    <n v="128"/>
    <n v="1"/>
    <n v="3"/>
    <n v="1"/>
    <n v="2"/>
    <n v="7"/>
  </r>
  <r>
    <n v="1229"/>
    <n v="75"/>
    <n v="75"/>
    <n v="5"/>
    <n v="38"/>
    <n v="11"/>
    <n v="5"/>
    <n v="5"/>
    <n v="129"/>
    <n v="1"/>
    <n v="2"/>
    <n v="0"/>
    <n v="2"/>
    <n v="9"/>
  </r>
  <r>
    <n v="2272"/>
    <n v="75"/>
    <n v="75"/>
    <n v="5"/>
    <n v="38"/>
    <n v="11"/>
    <n v="5"/>
    <n v="5"/>
    <n v="129"/>
    <n v="1"/>
    <n v="2"/>
    <n v="0"/>
    <n v="2"/>
    <n v="9"/>
  </r>
  <r>
    <n v="2418"/>
    <n v="75"/>
    <n v="79"/>
    <n v="0"/>
    <n v="129"/>
    <n v="22"/>
    <n v="28"/>
    <n v="107"/>
    <n v="152"/>
    <n v="3"/>
    <n v="3"/>
    <n v="0"/>
    <n v="3"/>
    <n v="9"/>
  </r>
  <r>
    <n v="1808"/>
    <n v="75"/>
    <n v="80"/>
    <n v="4"/>
    <n v="29"/>
    <n v="7"/>
    <n v="4"/>
    <n v="7"/>
    <n v="117"/>
    <n v="2"/>
    <n v="1"/>
    <n v="0"/>
    <n v="3"/>
    <n v="8"/>
  </r>
  <r>
    <n v="2095"/>
    <n v="75"/>
    <n v="136"/>
    <n v="21"/>
    <n v="129"/>
    <n v="21"/>
    <n v="7"/>
    <n v="0"/>
    <n v="314"/>
    <n v="3"/>
    <n v="3"/>
    <n v="0"/>
    <n v="3"/>
    <n v="8"/>
  </r>
  <r>
    <n v="2405"/>
    <n v="75"/>
    <n v="136"/>
    <n v="360"/>
    <n v="265"/>
    <n v="723"/>
    <n v="66"/>
    <n v="306"/>
    <n v="1244"/>
    <n v="1"/>
    <n v="6"/>
    <n v="1"/>
    <n v="6"/>
    <n v="7"/>
  </r>
  <r>
    <n v="1695"/>
    <n v="75"/>
    <n v="296"/>
    <n v="39"/>
    <n v="197"/>
    <n v="129"/>
    <n v="24"/>
    <n v="12"/>
    <n v="673"/>
    <n v="3"/>
    <n v="4"/>
    <n v="1"/>
    <n v="5"/>
    <n v="7"/>
  </r>
  <r>
    <n v="1659"/>
    <n v="75"/>
    <n v="453"/>
    <n v="196"/>
    <n v="361"/>
    <n v="61"/>
    <n v="104"/>
    <n v="220"/>
    <n v="954"/>
    <n v="1"/>
    <n v="2"/>
    <n v="2"/>
    <n v="12"/>
    <n v="1"/>
  </r>
  <r>
    <n v="1545"/>
    <n v="75"/>
    <n v="554"/>
    <n v="340"/>
    <n v="2090"/>
    <n v="129"/>
    <n v="298"/>
    <n v="84"/>
    <n v="3326"/>
    <n v="0"/>
    <n v="6"/>
    <n v="6"/>
    <n v="7"/>
    <n v="2"/>
  </r>
  <r>
    <n v="1891"/>
    <n v="75"/>
    <n v="1374"/>
    <n v="64"/>
    <n v="1533"/>
    <n v="207"/>
    <n v="64"/>
    <n v="64"/>
    <n v="3178"/>
    <n v="1"/>
    <n v="3"/>
    <n v="10"/>
    <n v="8"/>
    <n v="1"/>
  </r>
  <r>
    <n v="2968"/>
    <n v="75"/>
    <n v="2094"/>
    <n v="68"/>
    <n v="858"/>
    <n v="222"/>
    <n v="206"/>
    <n v="33"/>
    <n v="3415"/>
    <n v="1"/>
    <n v="5"/>
    <n v="5"/>
    <n v="5"/>
    <n v="5"/>
  </r>
  <r>
    <n v="1365"/>
    <n v="74"/>
    <n v="18"/>
    <n v="36"/>
    <n v="30"/>
    <n v="0"/>
    <n v="12"/>
    <n v="36"/>
    <n v="60"/>
    <n v="1"/>
    <n v="0"/>
    <n v="0"/>
    <n v="3"/>
    <n v="7"/>
  </r>
  <r>
    <n v="1643"/>
    <n v="74"/>
    <n v="18"/>
    <n v="36"/>
    <n v="30"/>
    <n v="0"/>
    <n v="12"/>
    <n v="36"/>
    <n v="60"/>
    <n v="1"/>
    <n v="0"/>
    <n v="0"/>
    <n v="3"/>
    <n v="7"/>
  </r>
  <r>
    <n v="1129"/>
    <n v="74"/>
    <n v="63"/>
    <n v="4"/>
    <n v="45"/>
    <n v="11"/>
    <n v="4"/>
    <n v="15"/>
    <n v="111"/>
    <n v="2"/>
    <n v="2"/>
    <n v="0"/>
    <n v="3"/>
    <n v="7"/>
  </r>
  <r>
    <n v="2222"/>
    <n v="74"/>
    <n v="124"/>
    <n v="3"/>
    <n v="32"/>
    <n v="8"/>
    <n v="0"/>
    <n v="24"/>
    <n v="143"/>
    <n v="2"/>
    <n v="2"/>
    <n v="0"/>
    <n v="3"/>
    <n v="4"/>
  </r>
  <r>
    <n v="1278"/>
    <n v="74"/>
    <n v="141"/>
    <n v="0"/>
    <n v="202"/>
    <n v="72"/>
    <n v="29"/>
    <n v="50"/>
    <n v="393"/>
    <n v="3"/>
    <n v="3"/>
    <n v="1"/>
    <n v="3"/>
    <n v="7"/>
  </r>
  <r>
    <n v="3034"/>
    <n v="74"/>
    <n v="141"/>
    <n v="0"/>
    <n v="202"/>
    <n v="72"/>
    <n v="29"/>
    <n v="50"/>
    <n v="393"/>
    <n v="3"/>
    <n v="3"/>
    <n v="1"/>
    <n v="3"/>
    <n v="7"/>
  </r>
  <r>
    <n v="1537"/>
    <n v="74"/>
    <n v="164"/>
    <n v="16"/>
    <n v="257"/>
    <n v="104"/>
    <n v="115"/>
    <n v="229"/>
    <n v="426"/>
    <n v="1"/>
    <n v="3"/>
    <n v="2"/>
    <n v="2"/>
    <n v="8"/>
  </r>
  <r>
    <n v="1804"/>
    <n v="74"/>
    <n v="164"/>
    <n v="16"/>
    <n v="257"/>
    <n v="104"/>
    <n v="115"/>
    <n v="229"/>
    <n v="426"/>
    <n v="1"/>
    <n v="3"/>
    <n v="2"/>
    <n v="2"/>
    <n v="8"/>
  </r>
  <r>
    <n v="1109"/>
    <n v="74"/>
    <n v="176"/>
    <n v="336"/>
    <n v="351"/>
    <n v="460"/>
    <n v="385"/>
    <n v="448"/>
    <n v="1259"/>
    <n v="5"/>
    <n v="9"/>
    <n v="1"/>
    <n v="5"/>
    <n v="9"/>
  </r>
  <r>
    <n v="2491"/>
    <n v="74"/>
    <n v="176"/>
    <n v="150"/>
    <n v="255"/>
    <n v="18"/>
    <n v="59"/>
    <n v="150"/>
    <n v="507"/>
    <n v="2"/>
    <n v="4"/>
    <n v="2"/>
    <n v="4"/>
    <n v="5"/>
  </r>
  <r>
    <n v="2360"/>
    <n v="74"/>
    <n v="239"/>
    <n v="28"/>
    <n v="97"/>
    <n v="31"/>
    <n v="28"/>
    <n v="80"/>
    <n v="344"/>
    <n v="4"/>
    <n v="3"/>
    <n v="1"/>
    <n v="4"/>
    <n v="6"/>
  </r>
  <r>
    <n v="1714"/>
    <n v="74"/>
    <n v="463"/>
    <n v="6"/>
    <n v="319"/>
    <n v="23"/>
    <n v="6"/>
    <n v="97"/>
    <n v="721"/>
    <n v="5"/>
    <n v="6"/>
    <n v="1"/>
    <n v="4"/>
    <n v="8"/>
  </r>
  <r>
    <n v="1594"/>
    <n v="74"/>
    <n v="477"/>
    <n v="61"/>
    <n v="359"/>
    <n v="94"/>
    <n v="85"/>
    <n v="189"/>
    <n v="887"/>
    <n v="2"/>
    <n v="3"/>
    <n v="1"/>
    <n v="6"/>
    <n v="6"/>
  </r>
  <r>
    <n v="1270"/>
    <n v="74"/>
    <n v="515"/>
    <n v="18"/>
    <n v="376"/>
    <n v="50"/>
    <n v="38"/>
    <n v="167"/>
    <n v="830"/>
    <n v="1"/>
    <n v="5"/>
    <n v="1"/>
    <n v="8"/>
    <n v="2"/>
  </r>
  <r>
    <n v="3129"/>
    <n v="74"/>
    <n v="580"/>
    <n v="31"/>
    <n v="124"/>
    <n v="10"/>
    <n v="31"/>
    <n v="31"/>
    <n v="745"/>
    <n v="1"/>
    <n v="6"/>
    <n v="2"/>
    <n v="4"/>
    <n v="6"/>
  </r>
  <r>
    <n v="2292"/>
    <n v="74"/>
    <n v="649"/>
    <n v="16"/>
    <n v="238"/>
    <n v="35"/>
    <n v="16"/>
    <n v="45"/>
    <n v="910"/>
    <n v="3"/>
    <n v="6"/>
    <n v="1"/>
    <n v="5"/>
    <n v="7"/>
  </r>
  <r>
    <n v="2569"/>
    <n v="74"/>
    <n v="649"/>
    <n v="16"/>
    <n v="238"/>
    <n v="35"/>
    <n v="16"/>
    <n v="45"/>
    <n v="910"/>
    <n v="3"/>
    <n v="6"/>
    <n v="1"/>
    <n v="5"/>
    <n v="7"/>
  </r>
  <r>
    <n v="1571"/>
    <n v="74"/>
    <n v="691"/>
    <n v="123"/>
    <n v="492"/>
    <n v="141"/>
    <n v="123"/>
    <n v="29"/>
    <n v="1542"/>
    <n v="2"/>
    <n v="4"/>
    <n v="4"/>
    <n v="10"/>
    <n v="2"/>
  </r>
  <r>
    <n v="2720"/>
    <n v="74"/>
    <n v="720"/>
    <n v="293"/>
    <n v="1540"/>
    <n v="60"/>
    <n v="262"/>
    <n v="196"/>
    <n v="2680"/>
    <n v="1"/>
    <n v="4"/>
    <n v="11"/>
    <n v="7"/>
    <n v="2"/>
  </r>
  <r>
    <n v="2143"/>
    <n v="74"/>
    <n v="1224"/>
    <n v="11"/>
    <n v="78"/>
    <n v="0"/>
    <n v="0"/>
    <n v="24"/>
    <n v="1288"/>
    <n v="1"/>
    <n v="8"/>
    <n v="1"/>
    <n v="7"/>
    <n v="7"/>
  </r>
  <r>
    <n v="2858"/>
    <n v="74"/>
    <n v="1507"/>
    <n v="127"/>
    <n v="407"/>
    <n v="112"/>
    <n v="21"/>
    <n v="280"/>
    <n v="1893"/>
    <n v="1"/>
    <n v="5"/>
    <n v="6"/>
    <n v="11"/>
    <n v="2"/>
  </r>
  <r>
    <n v="2479"/>
    <n v="74"/>
    <n v="1535"/>
    <n v="17"/>
    <n v="259"/>
    <n v="23"/>
    <n v="17"/>
    <n v="276"/>
    <n v="1575"/>
    <n v="13"/>
    <n v="8"/>
    <n v="2"/>
    <n v="9"/>
    <n v="8"/>
  </r>
  <r>
    <n v="1234"/>
    <n v="74"/>
    <n v="2158"/>
    <n v="149"/>
    <n v="418"/>
    <n v="310"/>
    <n v="28"/>
    <n v="180"/>
    <n v="2883"/>
    <n v="2"/>
    <n v="9"/>
    <n v="4"/>
    <n v="6"/>
    <n v="5"/>
  </r>
  <r>
    <n v="2206"/>
    <n v="74"/>
    <n v="2221"/>
    <n v="28"/>
    <n v="420"/>
    <n v="110"/>
    <n v="28"/>
    <n v="28"/>
    <n v="2778"/>
    <n v="2"/>
    <n v="5"/>
    <n v="4"/>
    <n v="9"/>
    <n v="3"/>
  </r>
  <r>
    <n v="2784"/>
    <n v="74"/>
    <n v="2493"/>
    <n v="88"/>
    <n v="1514"/>
    <n v="230"/>
    <n v="222"/>
    <n v="96"/>
    <n v="4451"/>
    <n v="1"/>
    <n v="3"/>
    <n v="5"/>
    <n v="8"/>
    <n v="3"/>
  </r>
  <r>
    <n v="2115"/>
    <n v="74"/>
    <n v="2531"/>
    <n v="327"/>
    <n v="1779"/>
    <n v="0"/>
    <n v="45"/>
    <n v="92"/>
    <n v="4589"/>
    <n v="1"/>
    <n v="7"/>
    <n v="5"/>
    <n v="8"/>
    <n v="4"/>
  </r>
  <r>
    <n v="1871"/>
    <n v="73"/>
    <n v="145"/>
    <n v="12"/>
    <n v="83"/>
    <n v="17"/>
    <n v="4"/>
    <n v="83"/>
    <n v="178"/>
    <n v="2"/>
    <n v="2"/>
    <n v="0"/>
    <n v="3"/>
    <n v="9"/>
  </r>
  <r>
    <n v="2974"/>
    <n v="73"/>
    <n v="223"/>
    <n v="94"/>
    <n v="166"/>
    <n v="82"/>
    <n v="89"/>
    <n v="166"/>
    <n v="489"/>
    <n v="1"/>
    <n v="4"/>
    <n v="1"/>
    <n v="6"/>
    <n v="3"/>
  </r>
  <r>
    <n v="2816"/>
    <n v="73"/>
    <n v="364"/>
    <n v="105"/>
    <n v="1311"/>
    <n v="137"/>
    <n v="157"/>
    <n v="157"/>
    <n v="1916"/>
    <n v="1"/>
    <n v="3"/>
    <n v="10"/>
    <n v="4"/>
    <n v="2"/>
  </r>
  <r>
    <n v="2983"/>
    <n v="73"/>
    <n v="447"/>
    <n v="5"/>
    <n v="120"/>
    <n v="42"/>
    <n v="32"/>
    <n v="49"/>
    <n v="596"/>
    <n v="1"/>
    <n v="3"/>
    <n v="1"/>
    <n v="7"/>
    <n v="2"/>
  </r>
  <r>
    <n v="3187"/>
    <n v="73"/>
    <n v="597"/>
    <n v="10"/>
    <n v="451"/>
    <n v="91"/>
    <n v="84"/>
    <n v="217"/>
    <n v="1017"/>
    <n v="4"/>
    <n v="6"/>
    <n v="1"/>
    <n v="6"/>
    <n v="7"/>
  </r>
  <r>
    <n v="1883"/>
    <n v="73"/>
    <n v="607"/>
    <n v="252"/>
    <n v="1011"/>
    <n v="72"/>
    <n v="100"/>
    <n v="100"/>
    <n v="1942"/>
    <n v="1"/>
    <n v="4"/>
    <n v="5"/>
    <n v="6"/>
    <n v="2"/>
  </r>
  <r>
    <n v="2471"/>
    <n v="73"/>
    <n v="624"/>
    <n v="407"/>
    <n v="745"/>
    <n v="531"/>
    <n v="215"/>
    <n v="119"/>
    <n v="2403"/>
    <n v="2"/>
    <n v="4"/>
    <n v="7"/>
    <n v="13"/>
    <n v="2"/>
  </r>
  <r>
    <n v="2141"/>
    <n v="73"/>
    <n v="693"/>
    <n v="16"/>
    <n v="91"/>
    <n v="23"/>
    <n v="23"/>
    <n v="133"/>
    <n v="713"/>
    <n v="1"/>
    <n v="4"/>
    <n v="1"/>
    <n v="6"/>
    <n v="5"/>
  </r>
  <r>
    <n v="1132"/>
    <n v="73"/>
    <n v="862"/>
    <n v="61"/>
    <n v="1634"/>
    <n v="78"/>
    <n v="86"/>
    <n v="272"/>
    <n v="2449"/>
    <n v="1"/>
    <n v="5"/>
    <n v="7"/>
    <n v="10"/>
    <n v="2"/>
  </r>
  <r>
    <n v="1399"/>
    <n v="73"/>
    <n v="1120"/>
    <n v="0"/>
    <n v="1370"/>
    <n v="362"/>
    <n v="0"/>
    <n v="28"/>
    <n v="2823"/>
    <n v="1"/>
    <n v="3"/>
    <n v="5"/>
    <n v="10"/>
    <n v="1"/>
  </r>
  <r>
    <n v="2971"/>
    <n v="73"/>
    <n v="1140"/>
    <n v="52"/>
    <n v="265"/>
    <n v="405"/>
    <n v="63"/>
    <n v="100"/>
    <n v="1826"/>
    <n v="1"/>
    <n v="6"/>
    <n v="5"/>
    <n v="4"/>
    <n v="4"/>
  </r>
  <r>
    <n v="1598"/>
    <n v="73"/>
    <n v="1195"/>
    <n v="280"/>
    <n v="762"/>
    <n v="197"/>
    <n v="151"/>
    <n v="126"/>
    <n v="2458"/>
    <n v="3"/>
    <n v="6"/>
    <n v="3"/>
    <n v="13"/>
    <n v="5"/>
  </r>
  <r>
    <n v="1536"/>
    <n v="73"/>
    <n v="1215"/>
    <n v="0"/>
    <n v="64"/>
    <n v="16"/>
    <n v="11"/>
    <n v="90"/>
    <n v="1215"/>
    <n v="2"/>
    <n v="6"/>
    <n v="2"/>
    <n v="8"/>
    <n v="6"/>
  </r>
  <r>
    <n v="1672"/>
    <n v="73"/>
    <n v="1227"/>
    <n v="0"/>
    <n v="590"/>
    <n v="313"/>
    <n v="129"/>
    <n v="261"/>
    <n v="1999"/>
    <n v="1"/>
    <n v="5"/>
    <n v="3"/>
    <n v="4"/>
    <n v="2"/>
  </r>
  <r>
    <n v="2250"/>
    <n v="73"/>
    <n v="1367"/>
    <n v="56"/>
    <n v="1326"/>
    <n v="95"/>
    <n v="39"/>
    <n v="117"/>
    <n v="2766"/>
    <n v="1"/>
    <n v="6"/>
    <n v="6"/>
    <n v="6"/>
    <n v="2"/>
  </r>
  <r>
    <n v="2833"/>
    <n v="73"/>
    <n v="1715"/>
    <n v="107"/>
    <n v="1463"/>
    <n v="230"/>
    <n v="141"/>
    <n v="70"/>
    <n v="3586"/>
    <n v="1"/>
    <n v="2"/>
    <n v="8"/>
    <n v="12"/>
    <n v="1"/>
  </r>
  <r>
    <n v="2496"/>
    <n v="73"/>
    <n v="1954"/>
    <n v="238"/>
    <n v="1554"/>
    <n v="105"/>
    <n v="159"/>
    <n v="118"/>
    <n v="3892"/>
    <n v="1"/>
    <n v="10"/>
    <n v="2"/>
    <n v="6"/>
    <n v="3"/>
  </r>
  <r>
    <n v="1900"/>
    <n v="73"/>
    <n v="2246"/>
    <n v="150"/>
    <n v="1086"/>
    <n v="342"/>
    <n v="0"/>
    <n v="37"/>
    <n v="3786"/>
    <n v="1"/>
    <n v="6"/>
    <n v="9"/>
    <n v="9"/>
    <n v="3"/>
  </r>
  <r>
    <n v="1627"/>
    <n v="73"/>
    <n v="2746"/>
    <n v="240"/>
    <n v="1734"/>
    <n v="0"/>
    <n v="96"/>
    <n v="336"/>
    <n v="4480"/>
    <n v="1"/>
    <n v="4"/>
    <n v="2"/>
    <n v="6"/>
    <n v="2"/>
  </r>
  <r>
    <n v="1507"/>
    <n v="73"/>
    <n v="3335"/>
    <n v="80"/>
    <n v="522"/>
    <n v="0"/>
    <n v="80"/>
    <n v="160"/>
    <n v="3857"/>
    <n v="1"/>
    <n v="2"/>
    <n v="4"/>
    <n v="9"/>
    <n v="6"/>
  </r>
  <r>
    <n v="1429"/>
    <n v="72"/>
    <n v="0"/>
    <n v="0"/>
    <n v="5"/>
    <n v="11"/>
    <n v="64"/>
    <n v="26"/>
    <n v="53"/>
    <n v="1"/>
    <n v="1"/>
    <n v="0"/>
    <n v="2"/>
    <n v="8"/>
  </r>
  <r>
    <n v="2824"/>
    <n v="72"/>
    <n v="10"/>
    <n v="40"/>
    <n v="40"/>
    <n v="30"/>
    <n v="5"/>
    <n v="45"/>
    <n v="80"/>
    <n v="2"/>
    <n v="1"/>
    <n v="0"/>
    <n v="3"/>
    <n v="8"/>
  </r>
  <r>
    <n v="2894"/>
    <n v="72"/>
    <n v="59"/>
    <n v="0"/>
    <n v="16"/>
    <n v="0"/>
    <n v="0"/>
    <n v="8"/>
    <n v="67"/>
    <n v="1"/>
    <n v="1"/>
    <n v="0"/>
    <n v="2"/>
    <n v="7"/>
  </r>
  <r>
    <n v="1192"/>
    <n v="72"/>
    <n v="76"/>
    <n v="0"/>
    <n v="45"/>
    <n v="0"/>
    <n v="0"/>
    <n v="10"/>
    <n v="111"/>
    <n v="2"/>
    <n v="1"/>
    <n v="0"/>
    <n v="3"/>
    <n v="7"/>
  </r>
  <r>
    <n v="1531"/>
    <n v="72"/>
    <n v="130"/>
    <n v="22"/>
    <n v="133"/>
    <n v="62"/>
    <n v="37"/>
    <n v="31"/>
    <n v="352"/>
    <n v="1"/>
    <n v="3"/>
    <n v="0"/>
    <n v="4"/>
    <n v="6"/>
  </r>
  <r>
    <n v="3110"/>
    <n v="72"/>
    <n v="159"/>
    <n v="15"/>
    <n v="44"/>
    <n v="30"/>
    <n v="0"/>
    <n v="100"/>
    <n v="148"/>
    <n v="5"/>
    <n v="2"/>
    <n v="1"/>
    <n v="4"/>
    <n v="5"/>
  </r>
  <r>
    <n v="2159"/>
    <n v="72"/>
    <n v="198"/>
    <n v="23"/>
    <n v="86"/>
    <n v="0"/>
    <n v="18"/>
    <n v="86"/>
    <n v="239"/>
    <n v="3"/>
    <n v="2"/>
    <n v="0"/>
    <n v="4"/>
    <n v="5"/>
  </r>
  <r>
    <n v="1425"/>
    <n v="72"/>
    <n v="214"/>
    <n v="78"/>
    <n v="86"/>
    <n v="44"/>
    <n v="0"/>
    <n v="11"/>
    <n v="411"/>
    <n v="2"/>
    <n v="2"/>
    <n v="1"/>
    <n v="5"/>
    <n v="4"/>
  </r>
  <r>
    <n v="1043"/>
    <n v="72"/>
    <n v="277"/>
    <n v="369"/>
    <n v="599"/>
    <n v="511"/>
    <n v="68"/>
    <n v="392"/>
    <n v="1432"/>
    <n v="1"/>
    <n v="2"/>
    <n v="4"/>
    <n v="9"/>
    <n v="1"/>
  </r>
  <r>
    <n v="2756"/>
    <n v="72"/>
    <n v="312"/>
    <n v="3"/>
    <n v="70"/>
    <n v="0"/>
    <n v="13"/>
    <n v="84"/>
    <n v="315"/>
    <n v="3"/>
    <n v="2"/>
    <n v="1"/>
    <n v="4"/>
    <n v="5"/>
  </r>
  <r>
    <n v="1998"/>
    <n v="72"/>
    <n v="361"/>
    <n v="11"/>
    <n v="208"/>
    <n v="43"/>
    <n v="17"/>
    <n v="31"/>
    <n v="609"/>
    <n v="1"/>
    <n v="2"/>
    <n v="1"/>
    <n v="7"/>
    <n v="2"/>
  </r>
  <r>
    <n v="1511"/>
    <n v="72"/>
    <n v="421"/>
    <n v="45"/>
    <n v="457"/>
    <n v="200"/>
    <n v="93"/>
    <n v="105"/>
    <n v="1111"/>
    <n v="1"/>
    <n v="4"/>
    <n v="4"/>
    <n v="6"/>
    <n v="3"/>
  </r>
  <r>
    <n v="2236"/>
    <n v="72"/>
    <n v="824"/>
    <n v="0"/>
    <n v="245"/>
    <n v="11"/>
    <n v="31"/>
    <n v="65"/>
    <n v="1046"/>
    <n v="4"/>
    <n v="7"/>
    <n v="2"/>
    <n v="5"/>
    <n v="7"/>
  </r>
  <r>
    <n v="1619"/>
    <n v="72"/>
    <n v="845"/>
    <n v="44"/>
    <n v="1556"/>
    <n v="83"/>
    <n v="118"/>
    <n v="356"/>
    <n v="2289"/>
    <n v="1"/>
    <n v="9"/>
    <n v="11"/>
    <n v="11"/>
    <n v="5"/>
  </r>
  <r>
    <n v="1795"/>
    <n v="72"/>
    <n v="857"/>
    <n v="153"/>
    <n v="1561"/>
    <n v="159"/>
    <n v="336"/>
    <n v="63"/>
    <n v="3002"/>
    <n v="0"/>
    <n v="5"/>
    <n v="5"/>
    <n v="12"/>
    <n v="1"/>
  </r>
  <r>
    <n v="1120"/>
    <n v="72"/>
    <n v="1128"/>
    <n v="44"/>
    <n v="252"/>
    <n v="37"/>
    <n v="28"/>
    <n v="28"/>
    <n v="1460"/>
    <n v="4"/>
    <n v="6"/>
    <n v="3"/>
    <n v="10"/>
    <n v="4"/>
  </r>
  <r>
    <n v="1794"/>
    <n v="72"/>
    <n v="1138"/>
    <n v="0"/>
    <n v="692"/>
    <n v="261"/>
    <n v="200"/>
    <n v="200"/>
    <n v="2091"/>
    <n v="6"/>
    <n v="5"/>
    <n v="7"/>
    <n v="9"/>
    <n v="4"/>
  </r>
  <r>
    <n v="2672"/>
    <n v="72"/>
    <n v="1146"/>
    <n v="45"/>
    <n v="274"/>
    <n v="56"/>
    <n v="43"/>
    <n v="43"/>
    <n v="1521"/>
    <n v="0"/>
    <n v="4"/>
    <n v="2"/>
    <n v="5"/>
    <n v="1"/>
  </r>
  <r>
    <n v="2740"/>
    <n v="72"/>
    <n v="1158"/>
    <n v="177"/>
    <n v="622"/>
    <n v="232"/>
    <n v="87"/>
    <n v="154"/>
    <n v="2121"/>
    <n v="3"/>
    <n v="9"/>
    <n v="2"/>
    <n v="12"/>
    <n v="6"/>
  </r>
  <r>
    <n v="2787"/>
    <n v="72"/>
    <n v="1289"/>
    <n v="18"/>
    <n v="523"/>
    <n v="52"/>
    <n v="140"/>
    <n v="38"/>
    <n v="1984"/>
    <n v="1"/>
    <n v="4"/>
    <n v="3"/>
    <n v="6"/>
    <n v="1"/>
  </r>
  <r>
    <n v="2179"/>
    <n v="72"/>
    <n v="1305"/>
    <n v="18"/>
    <n v="591"/>
    <n v="78"/>
    <n v="80"/>
    <n v="182"/>
    <n v="1889"/>
    <n v="1"/>
    <n v="3"/>
    <n v="5"/>
    <n v="5"/>
    <n v="1"/>
  </r>
  <r>
    <n v="1088"/>
    <n v="72"/>
    <n v="1559"/>
    <n v="0"/>
    <n v="80"/>
    <n v="0"/>
    <n v="0"/>
    <n v="232"/>
    <n v="1408"/>
    <n v="5"/>
    <n v="7"/>
    <n v="4"/>
    <n v="6"/>
    <n v="6"/>
  </r>
  <r>
    <n v="2763"/>
    <n v="72"/>
    <n v="1586"/>
    <n v="56"/>
    <n v="338"/>
    <n v="590"/>
    <n v="397"/>
    <n v="338"/>
    <n v="2628"/>
    <n v="13"/>
    <n v="2"/>
    <n v="2"/>
    <n v="12"/>
    <n v="8"/>
  </r>
  <r>
    <n v="1216"/>
    <n v="72"/>
    <n v="1783"/>
    <n v="194"/>
    <n v="1666"/>
    <n v="151"/>
    <n v="115"/>
    <n v="38"/>
    <n v="3870"/>
    <n v="1"/>
    <n v="3"/>
    <n v="5"/>
    <n v="8"/>
    <n v="2"/>
  </r>
  <r>
    <n v="2354"/>
    <n v="72"/>
    <n v="1914"/>
    <n v="22"/>
    <n v="464"/>
    <n v="31"/>
    <n v="22"/>
    <n v="244"/>
    <n v="2209"/>
    <n v="5"/>
    <n v="8"/>
    <n v="4"/>
    <n v="11"/>
    <n v="6"/>
  </r>
  <r>
    <n v="2807"/>
    <n v="72"/>
    <n v="1940"/>
    <n v="48"/>
    <n v="402"/>
    <n v="65"/>
    <n v="74"/>
    <n v="99"/>
    <n v="2430"/>
    <n v="8"/>
    <n v="6"/>
    <n v="4"/>
    <n v="13"/>
    <n v="6"/>
  </r>
  <r>
    <n v="1476"/>
    <n v="72"/>
    <n v="2276"/>
    <n v="46"/>
    <n v="901"/>
    <n v="556"/>
    <n v="116"/>
    <n v="93"/>
    <n v="3802"/>
    <n v="1"/>
    <n v="3"/>
    <n v="5"/>
    <n v="13"/>
    <n v="6"/>
  </r>
  <r>
    <n v="1382"/>
    <n v="71"/>
    <n v="11"/>
    <n v="0"/>
    <n v="32"/>
    <n v="42"/>
    <n v="32"/>
    <n v="26"/>
    <n v="90"/>
    <n v="1"/>
    <n v="1"/>
    <n v="0"/>
    <n v="3"/>
    <n v="7"/>
  </r>
  <r>
    <n v="1850"/>
    <n v="71"/>
    <n v="17"/>
    <n v="51"/>
    <n v="64"/>
    <n v="81"/>
    <n v="30"/>
    <n v="51"/>
    <n v="192"/>
    <n v="2"/>
    <n v="2"/>
    <n v="0"/>
    <n v="3"/>
    <n v="7"/>
  </r>
  <r>
    <n v="3168"/>
    <n v="71"/>
    <n v="36"/>
    <n v="79"/>
    <n v="115"/>
    <n v="151"/>
    <n v="57"/>
    <n v="323"/>
    <n v="115"/>
    <n v="2"/>
    <n v="2"/>
    <n v="2"/>
    <n v="2"/>
    <n v="8"/>
  </r>
  <r>
    <n v="1383"/>
    <n v="71"/>
    <n v="47"/>
    <n v="32"/>
    <n v="71"/>
    <n v="47"/>
    <n v="284"/>
    <n v="276"/>
    <n v="205"/>
    <n v="4"/>
    <n v="2"/>
    <n v="2"/>
    <n v="3"/>
    <n v="7"/>
  </r>
  <r>
    <n v="1724"/>
    <n v="71"/>
    <n v="47"/>
    <n v="39"/>
    <n v="86"/>
    <n v="47"/>
    <n v="29"/>
    <n v="143"/>
    <n v="104"/>
    <n v="2"/>
    <n v="3"/>
    <n v="0"/>
    <n v="4"/>
    <n v="6"/>
  </r>
  <r>
    <n v="2849"/>
    <n v="71"/>
    <n v="54"/>
    <n v="30"/>
    <n v="9"/>
    <n v="9"/>
    <n v="15"/>
    <n v="0"/>
    <n v="118"/>
    <n v="1"/>
    <n v="1"/>
    <n v="0"/>
    <n v="3"/>
    <n v="2"/>
  </r>
  <r>
    <n v="1782"/>
    <n v="71"/>
    <n v="59"/>
    <n v="3"/>
    <n v="31"/>
    <n v="6"/>
    <n v="3"/>
    <n v="25"/>
    <n v="78"/>
    <n v="1"/>
    <n v="1"/>
    <n v="0"/>
    <n v="3"/>
    <n v="5"/>
  </r>
  <r>
    <n v="2845"/>
    <n v="71"/>
    <n v="62"/>
    <n v="10"/>
    <n v="71"/>
    <n v="10"/>
    <n v="10"/>
    <n v="38"/>
    <n v="124"/>
    <n v="2"/>
    <n v="2"/>
    <n v="0"/>
    <n v="3"/>
    <n v="6"/>
  </r>
  <r>
    <n v="1841"/>
    <n v="71"/>
    <n v="69"/>
    <n v="11"/>
    <n v="95"/>
    <n v="32"/>
    <n v="5"/>
    <n v="0"/>
    <n v="212"/>
    <n v="2"/>
    <n v="2"/>
    <n v="0"/>
    <n v="3"/>
    <n v="8"/>
  </r>
  <r>
    <n v="2642"/>
    <n v="71"/>
    <n v="78"/>
    <n v="19"/>
    <n v="11"/>
    <n v="37"/>
    <n v="4"/>
    <n v="26"/>
    <n v="123"/>
    <n v="3"/>
    <n v="1"/>
    <n v="1"/>
    <n v="4"/>
    <n v="2"/>
  </r>
  <r>
    <n v="1636"/>
    <n v="71"/>
    <n v="89"/>
    <n v="6"/>
    <n v="74"/>
    <n v="0"/>
    <n v="3"/>
    <n v="27"/>
    <n v="146"/>
    <n v="1"/>
    <n v="1"/>
    <n v="1"/>
    <n v="4"/>
    <n v="2"/>
  </r>
  <r>
    <n v="2581"/>
    <n v="71"/>
    <n v="100"/>
    <n v="0"/>
    <n v="11"/>
    <n v="0"/>
    <n v="0"/>
    <n v="0"/>
    <n v="111"/>
    <n v="1"/>
    <n v="2"/>
    <n v="0"/>
    <n v="2"/>
    <n v="8"/>
  </r>
  <r>
    <n v="1492"/>
    <n v="71"/>
    <n v="131"/>
    <n v="15"/>
    <n v="255"/>
    <n v="12"/>
    <n v="39"/>
    <n v="77"/>
    <n v="375"/>
    <n v="1"/>
    <n v="2"/>
    <n v="1"/>
    <n v="4"/>
    <n v="7"/>
  </r>
  <r>
    <n v="2554"/>
    <n v="71"/>
    <n v="131"/>
    <n v="15"/>
    <n v="255"/>
    <n v="12"/>
    <n v="39"/>
    <n v="77"/>
    <n v="375"/>
    <n v="1"/>
    <n v="2"/>
    <n v="1"/>
    <n v="4"/>
    <n v="7"/>
  </r>
  <r>
    <n v="2882"/>
    <n v="71"/>
    <n v="180"/>
    <n v="0"/>
    <n v="64"/>
    <n v="8"/>
    <n v="4"/>
    <n v="24"/>
    <n v="233"/>
    <n v="1"/>
    <n v="3"/>
    <n v="0"/>
    <n v="3"/>
    <n v="7"/>
  </r>
  <r>
    <n v="2693"/>
    <n v="71"/>
    <n v="283"/>
    <n v="16"/>
    <n v="231"/>
    <n v="23"/>
    <n v="39"/>
    <n v="94"/>
    <n v="498"/>
    <n v="5"/>
    <n v="4"/>
    <n v="1"/>
    <n v="4"/>
    <n v="7"/>
  </r>
  <r>
    <n v="2078"/>
    <n v="71"/>
    <n v="358"/>
    <n v="179"/>
    <n v="825"/>
    <n v="150"/>
    <n v="87"/>
    <n v="92"/>
    <n v="1507"/>
    <n v="1"/>
    <n v="3"/>
    <n v="3"/>
    <n v="8"/>
    <n v="1"/>
  </r>
  <r>
    <n v="1441"/>
    <n v="71"/>
    <n v="391"/>
    <n v="37"/>
    <n v="243"/>
    <n v="10"/>
    <n v="57"/>
    <n v="155"/>
    <n v="583"/>
    <n v="4"/>
    <n v="4"/>
    <n v="1"/>
    <n v="5"/>
    <n v="6"/>
  </r>
  <r>
    <n v="2090"/>
    <n v="71"/>
    <n v="498"/>
    <n v="23"/>
    <n v="143"/>
    <n v="50"/>
    <n v="53"/>
    <n v="15"/>
    <n v="751"/>
    <n v="7"/>
    <n v="4"/>
    <n v="1"/>
    <n v="7"/>
    <n v="4"/>
  </r>
  <r>
    <n v="1327"/>
    <n v="71"/>
    <n v="1016"/>
    <n v="38"/>
    <n v="183"/>
    <n v="51"/>
    <n v="38"/>
    <n v="38"/>
    <n v="1287"/>
    <n v="2"/>
    <n v="3"/>
    <n v="5"/>
    <n v="8"/>
    <n v="3"/>
  </r>
  <r>
    <n v="2874"/>
    <n v="71"/>
    <n v="1016"/>
    <n v="38"/>
    <n v="183"/>
    <n v="51"/>
    <n v="38"/>
    <n v="38"/>
    <n v="1287"/>
    <n v="2"/>
    <n v="3"/>
    <n v="5"/>
    <n v="8"/>
    <n v="3"/>
  </r>
  <r>
    <n v="1434"/>
    <n v="71"/>
    <n v="1172"/>
    <n v="44"/>
    <n v="878"/>
    <n v="117"/>
    <n v="65"/>
    <n v="90"/>
    <n v="2186"/>
    <n v="5"/>
    <n v="4"/>
    <n v="7"/>
    <n v="11"/>
    <n v="3"/>
  </r>
  <r>
    <n v="2623"/>
    <n v="71"/>
    <n v="1295"/>
    <n v="95"/>
    <n v="484"/>
    <n v="76"/>
    <n v="19"/>
    <n v="230"/>
    <n v="1739"/>
    <n v="1"/>
    <n v="5"/>
    <n v="3"/>
    <n v="12"/>
    <n v="2"/>
  </r>
  <r>
    <n v="2666"/>
    <n v="71"/>
    <n v="1626"/>
    <n v="191"/>
    <n v="1084"/>
    <n v="204"/>
    <n v="126"/>
    <n v="223"/>
    <n v="3009"/>
    <n v="1"/>
    <n v="8"/>
    <n v="4"/>
    <n v="6"/>
    <n v="5"/>
  </r>
  <r>
    <n v="2696"/>
    <n v="71"/>
    <n v="2037"/>
    <n v="92"/>
    <n v="1946"/>
    <n v="60"/>
    <n v="52"/>
    <n v="46"/>
    <n v="4142"/>
    <n v="1"/>
    <n v="7"/>
    <n v="5"/>
    <n v="12"/>
    <n v="3"/>
  </r>
  <r>
    <n v="2420"/>
    <n v="71"/>
    <n v="2135"/>
    <n v="371"/>
    <n v="1485"/>
    <n v="544"/>
    <n v="232"/>
    <n v="278"/>
    <n v="4488"/>
    <n v="1"/>
    <n v="7"/>
    <n v="5"/>
    <n v="10"/>
    <n v="4"/>
  </r>
  <r>
    <n v="2786"/>
    <n v="71"/>
    <n v="2439"/>
    <n v="94"/>
    <n v="512"/>
    <n v="0"/>
    <n v="160"/>
    <n v="383"/>
    <n v="2822"/>
    <n v="6"/>
    <n v="4"/>
    <n v="4"/>
    <n v="7"/>
    <n v="9"/>
  </r>
  <r>
    <n v="3198"/>
    <n v="71"/>
    <n v="2757"/>
    <n v="32"/>
    <n v="462"/>
    <n v="42"/>
    <n v="32"/>
    <n v="65"/>
    <n v="3261"/>
    <n v="2"/>
    <n v="9"/>
    <n v="4"/>
    <n v="12"/>
    <n v="8"/>
  </r>
  <r>
    <n v="2617"/>
    <n v="71"/>
    <n v="3734"/>
    <n v="0"/>
    <n v="156"/>
    <n v="0"/>
    <n v="38"/>
    <n v="550"/>
    <n v="3378"/>
    <n v="5"/>
    <n v="2"/>
    <n v="5"/>
    <n v="6"/>
    <n v="5"/>
  </r>
  <r>
    <n v="2669"/>
    <n v="70"/>
    <n v="78"/>
    <n v="26"/>
    <n v="123"/>
    <n v="78"/>
    <n v="39"/>
    <n v="91"/>
    <n v="253"/>
    <n v="1"/>
    <n v="2"/>
    <n v="0"/>
    <n v="3"/>
    <n v="8"/>
  </r>
  <r>
    <n v="1775"/>
    <n v="70"/>
    <n v="98"/>
    <n v="60"/>
    <n v="110"/>
    <n v="82"/>
    <n v="44"/>
    <n v="164"/>
    <n v="230"/>
    <n v="2"/>
    <n v="1"/>
    <n v="1"/>
    <n v="5"/>
    <n v="3"/>
  </r>
  <r>
    <n v="3007"/>
    <n v="70"/>
    <n v="100"/>
    <n v="7"/>
    <n v="153"/>
    <n v="0"/>
    <n v="33"/>
    <n v="7"/>
    <n v="287"/>
    <n v="3"/>
    <n v="3"/>
    <n v="0"/>
    <n v="3"/>
    <n v="8"/>
  </r>
  <r>
    <n v="1254"/>
    <n v="70"/>
    <n v="279"/>
    <n v="7"/>
    <n v="127"/>
    <n v="0"/>
    <n v="4"/>
    <n v="250"/>
    <n v="167"/>
    <n v="4"/>
    <n v="3"/>
    <n v="2"/>
    <n v="2"/>
    <n v="7"/>
  </r>
  <r>
    <n v="1519"/>
    <n v="70"/>
    <n v="535"/>
    <n v="37"/>
    <n v="349"/>
    <n v="25"/>
    <n v="0"/>
    <n v="47"/>
    <n v="899"/>
    <n v="4"/>
    <n v="6"/>
    <n v="1"/>
    <n v="5"/>
    <n v="7"/>
  </r>
  <r>
    <n v="2382"/>
    <n v="70"/>
    <n v="535"/>
    <n v="37"/>
    <n v="349"/>
    <n v="25"/>
    <n v="0"/>
    <n v="47"/>
    <n v="899"/>
    <n v="4"/>
    <n v="6"/>
    <n v="1"/>
    <n v="5"/>
    <n v="7"/>
  </r>
  <r>
    <n v="1974"/>
    <n v="70"/>
    <n v="556"/>
    <n v="161"/>
    <n v="720"/>
    <n v="350"/>
    <n v="89"/>
    <n v="179"/>
    <n v="1697"/>
    <n v="4"/>
    <n v="5"/>
    <n v="3"/>
    <n v="12"/>
    <n v="4"/>
  </r>
  <r>
    <n v="1200"/>
    <n v="70"/>
    <n v="729"/>
    <n v="0"/>
    <n v="98"/>
    <n v="0"/>
    <n v="0"/>
    <n v="33"/>
    <n v="794"/>
    <n v="8"/>
    <n v="5"/>
    <n v="1"/>
    <n v="5"/>
    <n v="8"/>
  </r>
  <r>
    <n v="1083"/>
    <n v="70"/>
    <n v="790"/>
    <n v="135"/>
    <n v="1282"/>
    <n v="248"/>
    <n v="300"/>
    <n v="327"/>
    <n v="2428"/>
    <n v="1"/>
    <n v="5"/>
    <n v="6"/>
    <n v="7"/>
    <n v="2"/>
  </r>
  <r>
    <n v="2015"/>
    <n v="70"/>
    <n v="790"/>
    <n v="135"/>
    <n v="1282"/>
    <n v="248"/>
    <n v="300"/>
    <n v="327"/>
    <n v="2428"/>
    <n v="1"/>
    <n v="5"/>
    <n v="6"/>
    <n v="7"/>
    <n v="2"/>
  </r>
  <r>
    <n v="2286"/>
    <n v="70"/>
    <n v="796"/>
    <n v="18"/>
    <n v="153"/>
    <n v="24"/>
    <n v="18"/>
    <n v="191"/>
    <n v="817"/>
    <n v="6"/>
    <n v="7"/>
    <n v="1"/>
    <n v="5"/>
    <n v="8"/>
  </r>
  <r>
    <n v="2021"/>
    <n v="70"/>
    <n v="1062"/>
    <n v="63"/>
    <n v="76"/>
    <n v="16"/>
    <n v="63"/>
    <n v="574"/>
    <n v="706"/>
    <n v="2"/>
    <n v="5"/>
    <n v="5"/>
    <n v="6"/>
    <n v="3"/>
  </r>
  <r>
    <n v="2792"/>
    <n v="70"/>
    <n v="1199"/>
    <n v="64"/>
    <n v="999"/>
    <n v="215"/>
    <n v="331"/>
    <n v="365"/>
    <n v="2443"/>
    <n v="1"/>
    <n v="5"/>
    <n v="7"/>
    <n v="9"/>
    <n v="7"/>
  </r>
  <r>
    <n v="2712"/>
    <n v="70"/>
    <n v="1283"/>
    <n v="48"/>
    <n v="1013"/>
    <n v="66"/>
    <n v="101"/>
    <n v="66"/>
    <n v="2445"/>
    <n v="1"/>
    <n v="4"/>
    <n v="5"/>
    <n v="13"/>
    <n v="1"/>
  </r>
  <r>
    <n v="1960"/>
    <n v="70"/>
    <n v="2102"/>
    <n v="49"/>
    <n v="383"/>
    <n v="32"/>
    <n v="0"/>
    <n v="562"/>
    <n v="2004"/>
    <n v="5"/>
    <n v="10"/>
    <n v="6"/>
    <n v="7"/>
    <n v="7"/>
  </r>
  <r>
    <n v="2830"/>
    <n v="70"/>
    <n v="2630"/>
    <n v="0"/>
    <n v="169"/>
    <n v="0"/>
    <n v="28"/>
    <n v="28"/>
    <n v="2799"/>
    <n v="4"/>
    <n v="10"/>
    <n v="8"/>
    <n v="10"/>
    <n v="6"/>
  </r>
  <r>
    <n v="3040"/>
    <n v="70"/>
    <n v="2849"/>
    <n v="76"/>
    <n v="760"/>
    <n v="48"/>
    <n v="76"/>
    <n v="37"/>
    <n v="3771"/>
    <n v="2"/>
    <n v="4"/>
    <n v="7"/>
    <n v="4"/>
    <n v="7"/>
  </r>
  <r>
    <n v="2096"/>
    <n v="70"/>
    <n v="2928"/>
    <n v="67"/>
    <n v="335"/>
    <n v="0"/>
    <n v="33"/>
    <n v="402"/>
    <n v="2962"/>
    <n v="3"/>
    <n v="3"/>
    <n v="3"/>
    <n v="5"/>
    <n v="6"/>
  </r>
  <r>
    <n v="3101"/>
    <n v="69"/>
    <n v="7"/>
    <n v="22"/>
    <n v="14"/>
    <n v="145"/>
    <n v="217"/>
    <n v="341"/>
    <n v="65"/>
    <n v="3"/>
    <n v="2"/>
    <n v="1"/>
    <n v="2"/>
    <n v="8"/>
  </r>
  <r>
    <n v="2336"/>
    <n v="69"/>
    <n v="29"/>
    <n v="54"/>
    <n v="98"/>
    <n v="0"/>
    <n v="72"/>
    <n v="120"/>
    <n v="134"/>
    <n v="2"/>
    <n v="3"/>
    <n v="1"/>
    <n v="2"/>
    <n v="8"/>
  </r>
  <r>
    <n v="1085"/>
    <n v="69"/>
    <n v="50"/>
    <n v="7"/>
    <n v="34"/>
    <n v="0"/>
    <n v="3"/>
    <n v="13"/>
    <n v="81"/>
    <n v="1"/>
    <n v="1"/>
    <n v="0"/>
    <n v="3"/>
    <n v="7"/>
  </r>
  <r>
    <n v="1355"/>
    <n v="69"/>
    <n v="489"/>
    <n v="12"/>
    <n v="138"/>
    <n v="18"/>
    <n v="6"/>
    <n v="117"/>
    <n v="547"/>
    <n v="6"/>
    <n v="5"/>
    <n v="1"/>
    <n v="4"/>
    <n v="8"/>
  </r>
  <r>
    <n v="2769"/>
    <n v="69"/>
    <n v="531"/>
    <n v="4"/>
    <n v="161"/>
    <n v="39"/>
    <n v="4"/>
    <n v="264"/>
    <n v="476"/>
    <n v="5"/>
    <n v="3"/>
    <n v="3"/>
    <n v="3"/>
    <n v="6"/>
  </r>
  <r>
    <n v="1513"/>
    <n v="69"/>
    <n v="625"/>
    <n v="30"/>
    <n v="203"/>
    <n v="91"/>
    <n v="82"/>
    <n v="215"/>
    <n v="816"/>
    <n v="6"/>
    <n v="4"/>
    <n v="1"/>
    <n v="8"/>
    <n v="6"/>
  </r>
  <r>
    <n v="2150"/>
    <n v="69"/>
    <n v="810"/>
    <n v="89"/>
    <n v="945"/>
    <n v="351"/>
    <n v="133"/>
    <n v="111"/>
    <n v="2218"/>
    <n v="1"/>
    <n v="3"/>
    <n v="4"/>
    <n v="8"/>
    <n v="1"/>
  </r>
  <r>
    <n v="1024"/>
    <n v="69"/>
    <n v="934"/>
    <n v="10"/>
    <n v="93"/>
    <n v="135"/>
    <n v="21"/>
    <n v="342"/>
    <n v="851"/>
    <n v="7"/>
    <n v="7"/>
    <n v="1"/>
    <n v="5"/>
    <n v="8"/>
  </r>
  <r>
    <n v="1565"/>
    <n v="69"/>
    <n v="934"/>
    <n v="10"/>
    <n v="93"/>
    <n v="135"/>
    <n v="21"/>
    <n v="342"/>
    <n v="851"/>
    <n v="7"/>
    <n v="7"/>
    <n v="1"/>
    <n v="5"/>
    <n v="8"/>
  </r>
  <r>
    <n v="1717"/>
    <n v="69"/>
    <n v="1073"/>
    <n v="196"/>
    <n v="847"/>
    <n v="439"/>
    <n v="338"/>
    <n v="422"/>
    <n v="2471"/>
    <n v="2"/>
    <n v="8"/>
    <n v="5"/>
    <n v="4"/>
    <n v="4"/>
  </r>
  <r>
    <n v="1587"/>
    <n v="69"/>
    <n v="1077"/>
    <n v="42"/>
    <n v="299"/>
    <n v="0"/>
    <n v="13"/>
    <n v="129"/>
    <n v="1303"/>
    <n v="3"/>
    <n v="5"/>
    <n v="2"/>
    <n v="10"/>
    <n v="5"/>
  </r>
  <r>
    <n v="1942"/>
    <n v="69"/>
    <n v="1427"/>
    <n v="0"/>
    <n v="107"/>
    <n v="20"/>
    <n v="0"/>
    <n v="122"/>
    <n v="1433"/>
    <n v="3"/>
    <n v="6"/>
    <n v="3"/>
    <n v="8"/>
    <n v="5"/>
  </r>
  <r>
    <n v="1116"/>
    <n v="69"/>
    <n v="1430"/>
    <n v="53"/>
    <n v="202"/>
    <n v="87"/>
    <n v="143"/>
    <n v="333"/>
    <n v="1583"/>
    <n v="0"/>
    <n v="6"/>
    <n v="8"/>
    <n v="13"/>
    <n v="2"/>
  </r>
  <r>
    <n v="3149"/>
    <n v="69"/>
    <n v="1680"/>
    <n v="0"/>
    <n v="68"/>
    <n v="0"/>
    <n v="0"/>
    <n v="16"/>
    <n v="1732"/>
    <n v="4"/>
    <n v="8"/>
    <n v="2"/>
    <n v="7"/>
    <n v="8"/>
  </r>
  <r>
    <n v="2578"/>
    <n v="69"/>
    <n v="2454"/>
    <n v="29"/>
    <n v="519"/>
    <n v="39"/>
    <n v="29"/>
    <n v="152"/>
    <n v="2918"/>
    <n v="1"/>
    <n v="4"/>
    <n v="5"/>
    <n v="10"/>
    <n v="3"/>
  </r>
  <r>
    <n v="1070"/>
    <n v="68"/>
    <n v="7"/>
    <n v="3"/>
    <n v="21"/>
    <n v="7"/>
    <n v="3"/>
    <n v="3"/>
    <n v="38"/>
    <n v="1"/>
    <n v="1"/>
    <n v="0"/>
    <n v="2"/>
    <n v="6"/>
  </r>
  <r>
    <n v="3081"/>
    <n v="68"/>
    <n v="27"/>
    <n v="8"/>
    <n v="35"/>
    <n v="8"/>
    <n v="0"/>
    <n v="8"/>
    <n v="70"/>
    <n v="2"/>
    <n v="1"/>
    <n v="0"/>
    <n v="3"/>
    <n v="4"/>
  </r>
  <r>
    <n v="1291"/>
    <n v="68"/>
    <n v="72"/>
    <n v="5"/>
    <n v="109"/>
    <n v="10"/>
    <n v="16"/>
    <n v="129"/>
    <n v="83"/>
    <n v="3"/>
    <n v="3"/>
    <n v="1"/>
    <n v="3"/>
    <n v="7"/>
  </r>
  <r>
    <n v="2299"/>
    <n v="68"/>
    <n v="74"/>
    <n v="7"/>
    <n v="33"/>
    <n v="15"/>
    <n v="22"/>
    <n v="74"/>
    <n v="77"/>
    <n v="1"/>
    <n v="1"/>
    <n v="1"/>
    <n v="2"/>
    <n v="4"/>
  </r>
  <r>
    <n v="2916"/>
    <n v="68"/>
    <n v="86"/>
    <n v="5"/>
    <n v="63"/>
    <n v="14"/>
    <n v="9"/>
    <n v="18"/>
    <n v="159"/>
    <n v="1"/>
    <n v="1"/>
    <n v="0"/>
    <n v="3"/>
    <n v="8"/>
  </r>
  <r>
    <n v="2526"/>
    <n v="68"/>
    <n v="137"/>
    <n v="3"/>
    <n v="74"/>
    <n v="16"/>
    <n v="19"/>
    <n v="3"/>
    <n v="246"/>
    <n v="1"/>
    <n v="1"/>
    <n v="1"/>
    <n v="4"/>
    <n v="1"/>
  </r>
  <r>
    <n v="3093"/>
    <n v="68"/>
    <n v="162"/>
    <n v="0"/>
    <n v="30"/>
    <n v="0"/>
    <n v="0"/>
    <n v="6"/>
    <n v="186"/>
    <n v="2"/>
    <n v="1"/>
    <n v="0"/>
    <n v="4"/>
    <n v="5"/>
  </r>
  <r>
    <n v="2447"/>
    <n v="68"/>
    <n v="281"/>
    <n v="27"/>
    <n v="227"/>
    <n v="51"/>
    <n v="4"/>
    <n v="94"/>
    <n v="496"/>
    <n v="4"/>
    <n v="4"/>
    <n v="1"/>
    <n v="3"/>
    <n v="8"/>
  </r>
  <r>
    <n v="2029"/>
    <n v="68"/>
    <n v="288"/>
    <n v="46"/>
    <n v="542"/>
    <n v="165"/>
    <n v="150"/>
    <n v="718"/>
    <n v="472"/>
    <n v="6"/>
    <n v="6"/>
    <n v="1"/>
    <n v="5"/>
    <n v="8"/>
  </r>
  <r>
    <n v="2690"/>
    <n v="68"/>
    <n v="288"/>
    <n v="46"/>
    <n v="542"/>
    <n v="165"/>
    <n v="150"/>
    <n v="718"/>
    <n v="472"/>
    <n v="6"/>
    <n v="6"/>
    <n v="1"/>
    <n v="5"/>
    <n v="8"/>
  </r>
  <r>
    <n v="2454"/>
    <n v="68"/>
    <n v="385"/>
    <n v="3"/>
    <n v="186"/>
    <n v="24"/>
    <n v="24"/>
    <n v="124"/>
    <n v="498"/>
    <n v="1"/>
    <n v="3"/>
    <n v="2"/>
    <n v="4"/>
    <n v="3"/>
  </r>
  <r>
    <n v="2735"/>
    <n v="68"/>
    <n v="430"/>
    <n v="194"/>
    <n v="249"/>
    <n v="308"/>
    <n v="277"/>
    <n v="153"/>
    <n v="1305"/>
    <n v="3"/>
    <n v="7"/>
    <n v="2"/>
    <n v="8"/>
    <n v="4"/>
  </r>
  <r>
    <n v="2162"/>
    <n v="68"/>
    <n v="445"/>
    <n v="27"/>
    <n v="252"/>
    <n v="20"/>
    <n v="0"/>
    <n v="36"/>
    <n v="707"/>
    <n v="1"/>
    <n v="4"/>
    <n v="1"/>
    <n v="5"/>
    <n v="6"/>
  </r>
  <r>
    <n v="2337"/>
    <n v="68"/>
    <n v="475"/>
    <n v="44"/>
    <n v="676"/>
    <n v="201"/>
    <n v="183"/>
    <n v="76"/>
    <n v="1503"/>
    <n v="1"/>
    <n v="6"/>
    <n v="2"/>
    <n v="10"/>
    <n v="4"/>
  </r>
  <r>
    <n v="1010"/>
    <n v="68"/>
    <n v="524"/>
    <n v="0"/>
    <n v="112"/>
    <n v="19"/>
    <n v="19"/>
    <n v="243"/>
    <n v="430"/>
    <n v="1"/>
    <n v="1"/>
    <n v="0"/>
    <n v="0"/>
    <n v="20"/>
  </r>
  <r>
    <n v="2573"/>
    <n v="68"/>
    <n v="531"/>
    <n v="30"/>
    <n v="486"/>
    <n v="11"/>
    <n v="41"/>
    <n v="177"/>
    <n v="924"/>
    <n v="3"/>
    <n v="7"/>
    <n v="1"/>
    <n v="4"/>
    <n v="9"/>
  </r>
  <r>
    <n v="2061"/>
    <n v="68"/>
    <n v="630"/>
    <n v="271"/>
    <n v="838"/>
    <n v="163"/>
    <n v="231"/>
    <n v="293"/>
    <n v="1839"/>
    <n v="1"/>
    <n v="4"/>
    <n v="3"/>
    <n v="5"/>
    <n v="2"/>
  </r>
  <r>
    <n v="2270"/>
    <n v="68"/>
    <n v="822"/>
    <n v="325"/>
    <n v="438"/>
    <n v="148"/>
    <n v="209"/>
    <n v="363"/>
    <n v="1580"/>
    <n v="2"/>
    <n v="7"/>
    <n v="2"/>
    <n v="10"/>
    <n v="6"/>
  </r>
  <r>
    <n v="2036"/>
    <n v="68"/>
    <n v="839"/>
    <n v="106"/>
    <n v="1290"/>
    <n v="41"/>
    <n v="0"/>
    <n v="63"/>
    <n v="2214"/>
    <n v="1"/>
    <n v="3"/>
    <n v="5"/>
    <n v="12"/>
    <n v="2"/>
  </r>
  <r>
    <n v="2747"/>
    <n v="68"/>
    <n v="839"/>
    <n v="106"/>
    <n v="1290"/>
    <n v="41"/>
    <n v="0"/>
    <n v="63"/>
    <n v="2214"/>
    <n v="1"/>
    <n v="3"/>
    <n v="5"/>
    <n v="12"/>
    <n v="2"/>
  </r>
  <r>
    <n v="1530"/>
    <n v="68"/>
    <n v="902"/>
    <n v="100"/>
    <n v="2005"/>
    <n v="130"/>
    <n v="232"/>
    <n v="100"/>
    <n v="3269"/>
    <n v="1"/>
    <n v="3"/>
    <n v="6"/>
    <n v="4"/>
    <n v="1"/>
  </r>
  <r>
    <n v="2223"/>
    <n v="68"/>
    <n v="947"/>
    <n v="244"/>
    <n v="339"/>
    <n v="124"/>
    <n v="265"/>
    <n v="152"/>
    <n v="1768"/>
    <n v="1"/>
    <n v="5"/>
    <n v="10"/>
    <n v="7"/>
    <n v="1"/>
  </r>
  <r>
    <n v="2982"/>
    <n v="68"/>
    <n v="1072"/>
    <n v="0"/>
    <n v="105"/>
    <n v="14"/>
    <n v="0"/>
    <n v="310"/>
    <n v="881"/>
    <n v="4"/>
    <n v="5"/>
    <n v="5"/>
    <n v="3"/>
    <n v="8"/>
  </r>
  <r>
    <n v="2788"/>
    <n v="68"/>
    <n v="1131"/>
    <n v="436"/>
    <n v="1459"/>
    <n v="235"/>
    <n v="436"/>
    <n v="181"/>
    <n v="3517"/>
    <n v="1"/>
    <n v="2"/>
    <n v="3"/>
    <n v="6"/>
    <n v="7"/>
  </r>
  <r>
    <n v="1095"/>
    <n v="68"/>
    <n v="1416"/>
    <n v="204"/>
    <n v="695"/>
    <n v="201"/>
    <n v="101"/>
    <n v="204"/>
    <n v="2413"/>
    <n v="1"/>
    <n v="6"/>
    <n v="3"/>
    <n v="6"/>
    <n v="4"/>
  </r>
  <r>
    <n v="2702"/>
    <n v="67"/>
    <n v="47"/>
    <n v="37"/>
    <n v="68"/>
    <n v="16"/>
    <n v="11"/>
    <n v="105"/>
    <n v="74"/>
    <n v="1"/>
    <n v="1"/>
    <n v="1"/>
    <n v="2"/>
    <n v="6"/>
  </r>
  <r>
    <n v="1903"/>
    <n v="67"/>
    <n v="53"/>
    <n v="70"/>
    <n v="88"/>
    <n v="7"/>
    <n v="25"/>
    <n v="91"/>
    <n v="151"/>
    <n v="1"/>
    <n v="2"/>
    <n v="0"/>
    <n v="4"/>
    <n v="6"/>
  </r>
  <r>
    <n v="1460"/>
    <n v="67"/>
    <n v="68"/>
    <n v="10"/>
    <n v="14"/>
    <n v="7"/>
    <n v="0"/>
    <n v="7"/>
    <n v="92"/>
    <n v="2"/>
    <n v="1"/>
    <n v="0"/>
    <n v="3"/>
    <n v="3"/>
  </r>
  <r>
    <n v="2214"/>
    <n v="67"/>
    <n v="81"/>
    <n v="14"/>
    <n v="86"/>
    <n v="14"/>
    <n v="14"/>
    <n v="27"/>
    <n v="181"/>
    <n v="2"/>
    <n v="2"/>
    <n v="0"/>
    <n v="3"/>
    <n v="8"/>
  </r>
  <r>
    <n v="3184"/>
    <n v="67"/>
    <n v="81"/>
    <n v="14"/>
    <n v="86"/>
    <n v="14"/>
    <n v="14"/>
    <n v="27"/>
    <n v="181"/>
    <n v="2"/>
    <n v="2"/>
    <n v="0"/>
    <n v="3"/>
    <n v="8"/>
  </r>
  <r>
    <n v="1523"/>
    <n v="67"/>
    <n v="102"/>
    <n v="16"/>
    <n v="102"/>
    <n v="21"/>
    <n v="27"/>
    <n v="139"/>
    <n v="129"/>
    <n v="3"/>
    <n v="3"/>
    <n v="0"/>
    <n v="3"/>
    <n v="7"/>
  </r>
  <r>
    <n v="1504"/>
    <n v="67"/>
    <n v="115"/>
    <n v="4"/>
    <n v="51"/>
    <n v="9"/>
    <n v="0"/>
    <n v="43"/>
    <n v="136"/>
    <n v="2"/>
    <n v="2"/>
    <n v="0"/>
    <n v="3"/>
    <n v="7"/>
  </r>
  <r>
    <n v="1798"/>
    <n v="67"/>
    <n v="370"/>
    <n v="0"/>
    <n v="1230"/>
    <n v="278"/>
    <n v="855"/>
    <n v="370"/>
    <n v="2362"/>
    <n v="3"/>
    <n v="10"/>
    <n v="2"/>
    <n v="4"/>
    <n v="9"/>
  </r>
  <r>
    <n v="2103"/>
    <n v="67"/>
    <n v="427"/>
    <n v="0"/>
    <n v="272"/>
    <n v="20"/>
    <n v="38"/>
    <n v="213"/>
    <n v="543"/>
    <n v="5"/>
    <n v="4"/>
    <n v="2"/>
    <n v="5"/>
    <n v="7"/>
  </r>
  <r>
    <n v="2860"/>
    <n v="67"/>
    <n v="538"/>
    <n v="23"/>
    <n v="387"/>
    <n v="163"/>
    <n v="163"/>
    <n v="35"/>
    <n v="1239"/>
    <n v="2"/>
    <n v="7"/>
    <n v="1"/>
    <n v="7"/>
    <n v="7"/>
  </r>
  <r>
    <n v="2918"/>
    <n v="67"/>
    <n v="652"/>
    <n v="197"/>
    <n v="514"/>
    <n v="359"/>
    <n v="335"/>
    <n v="533"/>
    <n v="1524"/>
    <n v="1"/>
    <n v="4"/>
    <n v="6"/>
    <n v="12"/>
    <n v="1"/>
  </r>
  <r>
    <n v="1348"/>
    <n v="67"/>
    <n v="727"/>
    <n v="24"/>
    <n v="471"/>
    <n v="18"/>
    <n v="24"/>
    <n v="191"/>
    <n v="1071"/>
    <n v="7"/>
    <n v="6"/>
    <n v="3"/>
    <n v="6"/>
    <n v="7"/>
  </r>
  <r>
    <n v="1902"/>
    <n v="67"/>
    <n v="750"/>
    <n v="62"/>
    <n v="1127"/>
    <n v="524"/>
    <n v="29"/>
    <n v="434"/>
    <n v="2058"/>
    <n v="1"/>
    <n v="2"/>
    <n v="10"/>
    <n v="6"/>
    <n v="1"/>
  </r>
  <r>
    <n v="2862"/>
    <n v="67"/>
    <n v="1255"/>
    <n v="215"/>
    <n v="1795"/>
    <n v="140"/>
    <n v="178"/>
    <n v="75"/>
    <n v="3508"/>
    <n v="1"/>
    <n v="5"/>
    <n v="5"/>
    <n v="5"/>
    <n v="2"/>
  </r>
  <r>
    <n v="1866"/>
    <n v="67"/>
    <n v="1972"/>
    <n v="122"/>
    <n v="1520"/>
    <n v="373"/>
    <n v="204"/>
    <n v="286"/>
    <n v="3904"/>
    <n v="1"/>
    <n v="3"/>
    <n v="2"/>
    <n v="13"/>
    <n v="1"/>
  </r>
  <r>
    <n v="2111"/>
    <n v="67"/>
    <n v="2025"/>
    <n v="20"/>
    <n v="132"/>
    <n v="27"/>
    <n v="0"/>
    <n v="174"/>
    <n v="2030"/>
    <n v="4"/>
    <n v="2"/>
    <n v="2"/>
    <n v="9"/>
    <n v="7"/>
  </r>
  <r>
    <n v="3068"/>
    <n v="67"/>
    <n v="2581"/>
    <n v="28"/>
    <n v="296"/>
    <n v="76"/>
    <n v="28"/>
    <n v="176"/>
    <n v="2833"/>
    <n v="1"/>
    <n v="2"/>
    <n v="3"/>
    <n v="4"/>
    <n v="6"/>
  </r>
  <r>
    <n v="1217"/>
    <n v="66"/>
    <n v="16"/>
    <n v="4"/>
    <n v="35"/>
    <n v="12"/>
    <n v="0"/>
    <n v="0"/>
    <n v="67"/>
    <n v="1"/>
    <n v="1"/>
    <n v="0"/>
    <n v="2"/>
    <n v="8"/>
  </r>
  <r>
    <n v="2975"/>
    <n v="66"/>
    <n v="36"/>
    <n v="10"/>
    <n v="41"/>
    <n v="15"/>
    <n v="10"/>
    <n v="15"/>
    <n v="97"/>
    <n v="1"/>
    <n v="1"/>
    <n v="0"/>
    <n v="3"/>
    <n v="6"/>
  </r>
  <r>
    <n v="1354"/>
    <n v="66"/>
    <n v="38"/>
    <n v="15"/>
    <n v="27"/>
    <n v="0"/>
    <n v="23"/>
    <n v="11"/>
    <n v="91"/>
    <n v="1"/>
    <n v="1"/>
    <n v="0"/>
    <n v="3"/>
    <n v="6"/>
  </r>
  <r>
    <n v="3137"/>
    <n v="66"/>
    <n v="78"/>
    <n v="14"/>
    <n v="34"/>
    <n v="0"/>
    <n v="7"/>
    <n v="51"/>
    <n v="81"/>
    <n v="1"/>
    <n v="1"/>
    <n v="0"/>
    <n v="3"/>
    <n v="4"/>
  </r>
  <r>
    <n v="1202"/>
    <n v="66"/>
    <n v="576"/>
    <n v="24"/>
    <n v="1335"/>
    <n v="612"/>
    <n v="210"/>
    <n v="130"/>
    <n v="2626"/>
    <n v="1"/>
    <n v="3"/>
    <n v="4"/>
    <n v="9"/>
    <n v="1"/>
  </r>
  <r>
    <n v="2182"/>
    <n v="66"/>
    <n v="601"/>
    <n v="283"/>
    <n v="460"/>
    <n v="278"/>
    <n v="212"/>
    <n v="229"/>
    <n v="1605"/>
    <n v="3"/>
    <n v="9"/>
    <n v="2"/>
    <n v="8"/>
    <n v="7"/>
  </r>
  <r>
    <n v="2084"/>
    <n v="66"/>
    <n v="608"/>
    <n v="6"/>
    <n v="86"/>
    <n v="20"/>
    <n v="20"/>
    <n v="29"/>
    <n v="711"/>
    <n v="2"/>
    <n v="4"/>
    <n v="1"/>
    <n v="6"/>
    <n v="5"/>
  </r>
  <r>
    <n v="1376"/>
    <n v="66"/>
    <n v="880"/>
    <n v="357"/>
    <n v="786"/>
    <n v="218"/>
    <n v="213"/>
    <n v="190"/>
    <n v="2264"/>
    <n v="1"/>
    <n v="5"/>
    <n v="4"/>
    <n v="6"/>
    <n v="2"/>
  </r>
  <r>
    <n v="1909"/>
    <n v="66"/>
    <n v="880"/>
    <n v="357"/>
    <n v="786"/>
    <n v="218"/>
    <n v="213"/>
    <n v="190"/>
    <n v="2264"/>
    <n v="1"/>
    <n v="5"/>
    <n v="4"/>
    <n v="6"/>
    <n v="2"/>
  </r>
  <r>
    <n v="2646"/>
    <n v="66"/>
    <n v="961"/>
    <n v="231"/>
    <n v="1655"/>
    <n v="71"/>
    <n v="422"/>
    <n v="114"/>
    <n v="3225"/>
    <n v="1"/>
    <n v="5"/>
    <n v="6"/>
    <n v="6"/>
    <n v="2"/>
  </r>
  <r>
    <n v="1838"/>
    <n v="66"/>
    <n v="1050"/>
    <n v="180"/>
    <n v="326"/>
    <n v="236"/>
    <n v="70"/>
    <n v="180"/>
    <n v="1681"/>
    <n v="3"/>
    <n v="6"/>
    <n v="2"/>
    <n v="11"/>
    <n v="5"/>
  </r>
  <r>
    <n v="1786"/>
    <n v="66"/>
    <n v="1238"/>
    <n v="0"/>
    <n v="78"/>
    <n v="0"/>
    <n v="0"/>
    <n v="63"/>
    <n v="1253"/>
    <n v="6"/>
    <n v="7"/>
    <n v="1"/>
    <n v="7"/>
    <n v="7"/>
  </r>
  <r>
    <n v="2537"/>
    <n v="66"/>
    <n v="1238"/>
    <n v="0"/>
    <n v="78"/>
    <n v="0"/>
    <n v="0"/>
    <n v="63"/>
    <n v="1253"/>
    <n v="6"/>
    <n v="7"/>
    <n v="1"/>
    <n v="7"/>
    <n v="7"/>
  </r>
  <r>
    <n v="1957"/>
    <n v="66"/>
    <n v="2666"/>
    <n v="122"/>
    <n v="984"/>
    <n v="371"/>
    <n v="40"/>
    <n v="40"/>
    <n v="4143"/>
    <n v="1"/>
    <n v="2"/>
    <n v="4"/>
    <n v="12"/>
    <n v="1"/>
  </r>
  <r>
    <n v="1487"/>
    <n v="66"/>
    <n v="2674"/>
    <n v="0"/>
    <n v="358"/>
    <n v="171"/>
    <n v="97"/>
    <n v="391"/>
    <n v="2909"/>
    <n v="2"/>
    <n v="4"/>
    <n v="3"/>
    <n v="12"/>
    <n v="8"/>
  </r>
  <r>
    <n v="2855"/>
    <n v="66"/>
    <n v="2942"/>
    <n v="258"/>
    <n v="734"/>
    <n v="56"/>
    <n v="345"/>
    <n v="80"/>
    <n v="4256"/>
    <n v="1"/>
    <n v="5"/>
    <n v="8"/>
    <n v="4"/>
    <n v="6"/>
  </r>
  <r>
    <n v="1220"/>
    <n v="65"/>
    <n v="11"/>
    <n v="4"/>
    <n v="29"/>
    <n v="14"/>
    <n v="11"/>
    <n v="11"/>
    <n v="57"/>
    <n v="1"/>
    <n v="1"/>
    <n v="0"/>
    <n v="2"/>
    <n v="8"/>
  </r>
  <r>
    <n v="1677"/>
    <n v="65"/>
    <n v="15"/>
    <n v="8"/>
    <n v="43"/>
    <n v="8"/>
    <n v="0"/>
    <n v="15"/>
    <n v="58"/>
    <n v="1"/>
    <n v="1"/>
    <n v="0"/>
    <n v="2"/>
    <n v="6"/>
  </r>
  <r>
    <n v="1976"/>
    <n v="65"/>
    <n v="15"/>
    <n v="8"/>
    <n v="43"/>
    <n v="8"/>
    <n v="0"/>
    <n v="15"/>
    <n v="58"/>
    <n v="1"/>
    <n v="1"/>
    <n v="0"/>
    <n v="2"/>
    <n v="6"/>
  </r>
  <r>
    <n v="3098"/>
    <n v="65"/>
    <n v="16"/>
    <n v="0"/>
    <n v="8"/>
    <n v="0"/>
    <n v="0"/>
    <n v="8"/>
    <n v="16"/>
    <n v="1"/>
    <n v="1"/>
    <n v="0"/>
    <n v="2"/>
    <n v="7"/>
  </r>
  <r>
    <n v="2060"/>
    <n v="65"/>
    <n v="24"/>
    <n v="7"/>
    <n v="21"/>
    <n v="7"/>
    <n v="0"/>
    <n v="10"/>
    <n v="48"/>
    <n v="1"/>
    <n v="1"/>
    <n v="0"/>
    <n v="2"/>
    <n v="7"/>
  </r>
  <r>
    <n v="2155"/>
    <n v="65"/>
    <n v="26"/>
    <n v="120"/>
    <n v="78"/>
    <n v="0"/>
    <n v="94"/>
    <n v="73"/>
    <n v="245"/>
    <n v="2"/>
    <n v="2"/>
    <n v="0"/>
    <n v="3"/>
    <n v="8"/>
  </r>
  <r>
    <n v="1811"/>
    <n v="65"/>
    <n v="28"/>
    <n v="14"/>
    <n v="79"/>
    <n v="31"/>
    <n v="3"/>
    <n v="22"/>
    <n v="132"/>
    <n v="1"/>
    <n v="2"/>
    <n v="0"/>
    <n v="3"/>
    <n v="5"/>
  </r>
  <r>
    <n v="2505"/>
    <n v="65"/>
    <n v="42"/>
    <n v="67"/>
    <n v="18"/>
    <n v="61"/>
    <n v="24"/>
    <n v="121"/>
    <n v="91"/>
    <n v="2"/>
    <n v="1"/>
    <n v="1"/>
    <n v="3"/>
    <n v="5"/>
  </r>
  <r>
    <n v="2226"/>
    <n v="65"/>
    <n v="59"/>
    <n v="59"/>
    <n v="176"/>
    <n v="59"/>
    <n v="59"/>
    <n v="59"/>
    <n v="353"/>
    <n v="15"/>
    <n v="0"/>
    <n v="0"/>
    <n v="0"/>
    <n v="20"/>
  </r>
  <r>
    <n v="1330"/>
    <n v="65"/>
    <n v="98"/>
    <n v="0"/>
    <n v="29"/>
    <n v="0"/>
    <n v="0"/>
    <n v="10"/>
    <n v="117"/>
    <n v="2"/>
    <n v="1"/>
    <n v="0"/>
    <n v="3"/>
    <n v="6"/>
  </r>
  <r>
    <n v="2448"/>
    <n v="65"/>
    <n v="113"/>
    <n v="0"/>
    <n v="19"/>
    <n v="0"/>
    <n v="4"/>
    <n v="19"/>
    <n v="116"/>
    <n v="1"/>
    <n v="1"/>
    <n v="0"/>
    <n v="3"/>
    <n v="5"/>
  </r>
  <r>
    <n v="2373"/>
    <n v="65"/>
    <n v="118"/>
    <n v="14"/>
    <n v="76"/>
    <n v="38"/>
    <n v="24"/>
    <n v="9"/>
    <n v="261"/>
    <n v="2"/>
    <n v="2"/>
    <n v="1"/>
    <n v="3"/>
    <n v="6"/>
  </r>
  <r>
    <n v="1139"/>
    <n v="65"/>
    <n v="127"/>
    <n v="48"/>
    <n v="87"/>
    <n v="36"/>
    <n v="60"/>
    <n v="24"/>
    <n v="335"/>
    <n v="1"/>
    <n v="2"/>
    <n v="1"/>
    <n v="4"/>
    <n v="3"/>
  </r>
  <r>
    <n v="3167"/>
    <n v="65"/>
    <n v="144"/>
    <n v="4"/>
    <n v="59"/>
    <n v="7"/>
    <n v="0"/>
    <n v="11"/>
    <n v="203"/>
    <n v="4"/>
    <n v="3"/>
    <n v="0"/>
    <n v="3"/>
    <n v="8"/>
  </r>
  <r>
    <n v="2016"/>
    <n v="65"/>
    <n v="178"/>
    <n v="151"/>
    <n v="593"/>
    <n v="187"/>
    <n v="119"/>
    <n v="201"/>
    <n v="1027"/>
    <n v="2"/>
    <n v="5"/>
    <n v="1"/>
    <n v="5"/>
    <n v="8"/>
  </r>
  <r>
    <n v="1517"/>
    <n v="65"/>
    <n v="283"/>
    <n v="15"/>
    <n v="233"/>
    <n v="8"/>
    <n v="23"/>
    <n v="96"/>
    <n v="466"/>
    <n v="2"/>
    <n v="3"/>
    <n v="2"/>
    <n v="5"/>
    <n v="4"/>
  </r>
  <r>
    <n v="2435"/>
    <n v="65"/>
    <n v="551"/>
    <n v="231"/>
    <n v="443"/>
    <n v="418"/>
    <n v="231"/>
    <n v="50"/>
    <n v="1823"/>
    <n v="2"/>
    <n v="5"/>
    <n v="2"/>
    <n v="9"/>
    <n v="6"/>
  </r>
  <r>
    <n v="2507"/>
    <n v="65"/>
    <n v="620"/>
    <n v="20"/>
    <n v="95"/>
    <n v="9"/>
    <n v="0"/>
    <n v="37"/>
    <n v="707"/>
    <n v="6"/>
    <n v="5"/>
    <n v="1"/>
    <n v="5"/>
    <n v="7"/>
  </r>
  <r>
    <n v="1969"/>
    <n v="65"/>
    <n v="701"/>
    <n v="59"/>
    <n v="1443"/>
    <n v="406"/>
    <n v="83"/>
    <n v="273"/>
    <n v="2419"/>
    <n v="1"/>
    <n v="4"/>
    <n v="9"/>
    <n v="13"/>
    <n v="2"/>
  </r>
  <r>
    <n v="1112"/>
    <n v="65"/>
    <n v="890"/>
    <n v="134"/>
    <n v="370"/>
    <n v="108"/>
    <n v="200"/>
    <n v="134"/>
    <n v="1569"/>
    <n v="4"/>
    <n v="6"/>
    <n v="2"/>
    <n v="10"/>
    <n v="4"/>
  </r>
  <r>
    <n v="2121"/>
    <n v="65"/>
    <n v="890"/>
    <n v="134"/>
    <n v="370"/>
    <n v="108"/>
    <n v="200"/>
    <n v="134"/>
    <n v="1569"/>
    <n v="4"/>
    <n v="6"/>
    <n v="2"/>
    <n v="10"/>
    <n v="4"/>
  </r>
  <r>
    <n v="2838"/>
    <n v="65"/>
    <n v="981"/>
    <n v="169"/>
    <n v="576"/>
    <n v="248"/>
    <n v="212"/>
    <n v="128"/>
    <n v="2059"/>
    <n v="1"/>
    <n v="5"/>
    <n v="4"/>
    <n v="4"/>
    <n v="2"/>
  </r>
  <r>
    <n v="1349"/>
    <n v="65"/>
    <n v="1141"/>
    <n v="0"/>
    <n v="260"/>
    <n v="79"/>
    <n v="76"/>
    <n v="401"/>
    <n v="1155"/>
    <n v="2"/>
    <n v="6"/>
    <n v="2"/>
    <n v="9"/>
    <n v="4"/>
  </r>
  <r>
    <n v="1941"/>
    <n v="65"/>
    <n v="1355"/>
    <n v="205"/>
    <n v="413"/>
    <n v="60"/>
    <n v="297"/>
    <n v="275"/>
    <n v="2056"/>
    <n v="2"/>
    <n v="4"/>
    <n v="7"/>
    <n v="13"/>
    <n v="2"/>
  </r>
  <r>
    <n v="1515"/>
    <n v="65"/>
    <n v="1471"/>
    <n v="128"/>
    <n v="618"/>
    <n v="302"/>
    <n v="128"/>
    <n v="128"/>
    <n v="2518"/>
    <n v="1"/>
    <n v="4"/>
    <n v="7"/>
    <n v="5"/>
    <n v="1"/>
  </r>
  <r>
    <n v="1342"/>
    <n v="65"/>
    <n v="1596"/>
    <n v="43"/>
    <n v="449"/>
    <n v="175"/>
    <n v="0"/>
    <n v="20"/>
    <n v="2242"/>
    <n v="1"/>
    <n v="5"/>
    <n v="3"/>
    <n v="5"/>
    <n v="2"/>
  </r>
  <r>
    <n v="2481"/>
    <n v="65"/>
    <n v="1937"/>
    <n v="21"/>
    <n v="323"/>
    <n v="28"/>
    <n v="21"/>
    <n v="67"/>
    <n v="2262"/>
    <n v="1"/>
    <n v="4"/>
    <n v="3"/>
    <n v="6"/>
    <n v="2"/>
  </r>
  <r>
    <n v="1570"/>
    <n v="65"/>
    <n v="2388"/>
    <n v="47"/>
    <n v="1194"/>
    <n v="72"/>
    <n v="0"/>
    <n v="505"/>
    <n v="3197"/>
    <n v="1"/>
    <n v="5"/>
    <n v="11"/>
    <n v="5"/>
    <n v="3"/>
  </r>
  <r>
    <n v="1326"/>
    <n v="65"/>
    <n v="3101"/>
    <n v="0"/>
    <n v="127"/>
    <n v="0"/>
    <n v="0"/>
    <n v="96"/>
    <n v="3132"/>
    <n v="3"/>
    <n v="4"/>
    <n v="2"/>
    <n v="11"/>
    <n v="8"/>
  </r>
  <r>
    <n v="2901"/>
    <n v="65"/>
    <n v="3101"/>
    <n v="0"/>
    <n v="127"/>
    <n v="0"/>
    <n v="0"/>
    <n v="96"/>
    <n v="3132"/>
    <n v="3"/>
    <n v="4"/>
    <n v="2"/>
    <n v="11"/>
    <n v="8"/>
  </r>
  <r>
    <n v="2755"/>
    <n v="64"/>
    <n v="0"/>
    <n v="24"/>
    <n v="42"/>
    <n v="65"/>
    <n v="60"/>
    <n v="89"/>
    <n v="101"/>
    <n v="2"/>
    <n v="2"/>
    <n v="0"/>
    <n v="3"/>
    <n v="6"/>
  </r>
  <r>
    <n v="1293"/>
    <n v="64"/>
    <n v="5"/>
    <n v="122"/>
    <n v="117"/>
    <n v="80"/>
    <n v="108"/>
    <n v="70"/>
    <n v="362"/>
    <n v="1"/>
    <n v="3"/>
    <n v="0"/>
    <n v="3"/>
    <n v="9"/>
  </r>
  <r>
    <n v="2035"/>
    <n v="64"/>
    <n v="56"/>
    <n v="0"/>
    <n v="61"/>
    <n v="9"/>
    <n v="0"/>
    <n v="47"/>
    <n v="80"/>
    <n v="1"/>
    <n v="1"/>
    <n v="0"/>
    <n v="3"/>
    <n v="7"/>
  </r>
  <r>
    <n v="2406"/>
    <n v="64"/>
    <n v="56"/>
    <n v="0"/>
    <n v="61"/>
    <n v="9"/>
    <n v="0"/>
    <n v="47"/>
    <n v="80"/>
    <n v="1"/>
    <n v="1"/>
    <n v="0"/>
    <n v="3"/>
    <n v="7"/>
  </r>
  <r>
    <n v="2917"/>
    <n v="64"/>
    <n v="115"/>
    <n v="0"/>
    <n v="31"/>
    <n v="31"/>
    <n v="10"/>
    <n v="31"/>
    <n v="156"/>
    <n v="1"/>
    <n v="1"/>
    <n v="0"/>
    <n v="3"/>
    <n v="7"/>
  </r>
  <r>
    <n v="1568"/>
    <n v="64"/>
    <n v="163"/>
    <n v="0"/>
    <n v="25"/>
    <n v="0"/>
    <n v="0"/>
    <n v="7"/>
    <n v="180"/>
    <n v="2"/>
    <n v="2"/>
    <n v="0"/>
    <n v="3"/>
    <n v="6"/>
  </r>
  <r>
    <n v="1757"/>
    <n v="64"/>
    <n v="242"/>
    <n v="0"/>
    <n v="59"/>
    <n v="0"/>
    <n v="0"/>
    <n v="21"/>
    <n v="280"/>
    <n v="2"/>
    <n v="2"/>
    <n v="1"/>
    <n v="3"/>
    <n v="6"/>
  </r>
  <r>
    <n v="2195"/>
    <n v="64"/>
    <n v="434"/>
    <n v="17"/>
    <n v="108"/>
    <n v="17"/>
    <n v="36"/>
    <n v="207"/>
    <n v="403"/>
    <n v="5"/>
    <n v="4"/>
    <n v="1"/>
    <n v="5"/>
    <n v="6"/>
  </r>
  <r>
    <n v="2607"/>
    <n v="64"/>
    <n v="531"/>
    <n v="7"/>
    <n v="170"/>
    <n v="20"/>
    <n v="7"/>
    <n v="80"/>
    <n v="655"/>
    <n v="3"/>
    <n v="4"/>
    <n v="1"/>
    <n v="5"/>
    <n v="5"/>
  </r>
  <r>
    <n v="1564"/>
    <n v="64"/>
    <n v="652"/>
    <n v="0"/>
    <n v="32"/>
    <n v="0"/>
    <n v="0"/>
    <n v="6"/>
    <n v="678"/>
    <n v="5"/>
    <n v="3"/>
    <n v="1"/>
    <n v="6"/>
    <n v="6"/>
  </r>
  <r>
    <n v="2185"/>
    <n v="64"/>
    <n v="728"/>
    <n v="25"/>
    <n v="1723"/>
    <n v="210"/>
    <n v="25"/>
    <n v="0"/>
    <n v="2711"/>
    <n v="1"/>
    <n v="3"/>
    <n v="4"/>
    <n v="9"/>
    <n v="1"/>
  </r>
  <r>
    <n v="1350"/>
    <n v="64"/>
    <n v="752"/>
    <n v="0"/>
    <n v="1840"/>
    <n v="291"/>
    <n v="95"/>
    <n v="65"/>
    <n v="2912"/>
    <n v="1"/>
    <n v="4"/>
    <n v="10"/>
    <n v="11"/>
    <n v="2"/>
  </r>
  <r>
    <n v="2209"/>
    <n v="64"/>
    <n v="899"/>
    <n v="8"/>
    <n v="48"/>
    <n v="11"/>
    <n v="20"/>
    <n v="158"/>
    <n v="828"/>
    <n v="5"/>
    <n v="4"/>
    <n v="1"/>
    <n v="8"/>
    <n v="4"/>
  </r>
  <r>
    <n v="2599"/>
    <n v="64"/>
    <n v="931"/>
    <n v="24"/>
    <n v="309"/>
    <n v="18"/>
    <n v="12"/>
    <n v="375"/>
    <n v="919"/>
    <n v="9"/>
    <n v="8"/>
    <n v="1"/>
    <n v="6"/>
    <n v="9"/>
  </r>
  <r>
    <n v="2576"/>
    <n v="64"/>
    <n v="1080"/>
    <n v="0"/>
    <n v="251"/>
    <n v="54"/>
    <n v="11"/>
    <n v="209"/>
    <n v="1189"/>
    <n v="4"/>
    <n v="8"/>
    <n v="5"/>
    <n v="3"/>
    <n v="7"/>
  </r>
  <r>
    <n v="1149"/>
    <n v="64"/>
    <n v="1203"/>
    <n v="25"/>
    <n v="869"/>
    <n v="335"/>
    <n v="204"/>
    <n v="128"/>
    <n v="2508"/>
    <n v="1"/>
    <n v="3"/>
    <n v="4"/>
    <n v="10"/>
    <n v="1"/>
  </r>
  <r>
    <n v="1857"/>
    <n v="64"/>
    <n v="1264"/>
    <n v="13"/>
    <n v="310"/>
    <n v="40"/>
    <n v="30"/>
    <n v="327"/>
    <n v="1330"/>
    <n v="7"/>
    <n v="6"/>
    <n v="6"/>
    <n v="4"/>
    <n v="6"/>
  </r>
  <r>
    <n v="1266"/>
    <n v="64"/>
    <n v="1630"/>
    <n v="38"/>
    <n v="257"/>
    <n v="51"/>
    <n v="18"/>
    <n v="336"/>
    <n v="1658"/>
    <n v="1"/>
    <n v="9"/>
    <n v="3"/>
    <n v="9"/>
    <n v="6"/>
  </r>
  <r>
    <n v="2176"/>
    <n v="64"/>
    <n v="1630"/>
    <n v="38"/>
    <n v="257"/>
    <n v="51"/>
    <n v="18"/>
    <n v="336"/>
    <n v="1658"/>
    <n v="1"/>
    <n v="9"/>
    <n v="3"/>
    <n v="9"/>
    <n v="6"/>
  </r>
  <r>
    <n v="2374"/>
    <n v="64"/>
    <n v="1630"/>
    <n v="38"/>
    <n v="257"/>
    <n v="51"/>
    <n v="18"/>
    <n v="336"/>
    <n v="1658"/>
    <n v="1"/>
    <n v="9"/>
    <n v="3"/>
    <n v="9"/>
    <n v="6"/>
  </r>
  <r>
    <n v="1696"/>
    <n v="64"/>
    <n v="1727"/>
    <n v="92"/>
    <n v="678"/>
    <n v="279"/>
    <n v="369"/>
    <n v="339"/>
    <n v="2805"/>
    <n v="1"/>
    <n v="3"/>
    <n v="2"/>
    <n v="5"/>
    <n v="1"/>
  </r>
  <r>
    <n v="2231"/>
    <n v="64"/>
    <n v="2143"/>
    <n v="70"/>
    <n v="1249"/>
    <n v="92"/>
    <n v="70"/>
    <n v="107"/>
    <n v="3517"/>
    <n v="1"/>
    <n v="4"/>
    <n v="2"/>
    <n v="6"/>
    <n v="3"/>
  </r>
  <r>
    <n v="3100"/>
    <n v="64"/>
    <n v="2288"/>
    <n v="0"/>
    <n v="2104"/>
    <n v="119"/>
    <n v="91"/>
    <n v="0"/>
    <n v="4601"/>
    <n v="1"/>
    <n v="5"/>
    <n v="6"/>
    <n v="8"/>
    <n v="3"/>
  </r>
  <r>
    <n v="2229"/>
    <n v="63"/>
    <n v="29"/>
    <n v="0"/>
    <n v="24"/>
    <n v="0"/>
    <n v="0"/>
    <n v="6"/>
    <n v="47"/>
    <n v="1"/>
    <n v="1"/>
    <n v="0"/>
    <n v="2"/>
    <n v="8"/>
  </r>
  <r>
    <n v="1114"/>
    <n v="63"/>
    <n v="55"/>
    <n v="0"/>
    <n v="43"/>
    <n v="18"/>
    <n v="25"/>
    <n v="43"/>
    <n v="98"/>
    <n v="2"/>
    <n v="1"/>
    <n v="0"/>
    <n v="3"/>
    <n v="7"/>
  </r>
  <r>
    <n v="3159"/>
    <n v="63"/>
    <n v="79"/>
    <n v="3"/>
    <n v="24"/>
    <n v="0"/>
    <n v="14"/>
    <n v="83"/>
    <n v="38"/>
    <n v="1"/>
    <n v="1"/>
    <n v="1"/>
    <n v="2"/>
    <n v="7"/>
  </r>
  <r>
    <n v="2117"/>
    <n v="63"/>
    <n v="108"/>
    <n v="15"/>
    <n v="126"/>
    <n v="7"/>
    <n v="15"/>
    <n v="15"/>
    <n v="257"/>
    <n v="3"/>
    <n v="3"/>
    <n v="0"/>
    <n v="3"/>
    <n v="9"/>
  </r>
  <r>
    <n v="1175"/>
    <n v="63"/>
    <n v="143"/>
    <n v="0"/>
    <n v="8"/>
    <n v="0"/>
    <n v="0"/>
    <n v="8"/>
    <n v="143"/>
    <n v="2"/>
    <n v="1"/>
    <n v="0"/>
    <n v="4"/>
    <n v="5"/>
  </r>
  <r>
    <n v="2227"/>
    <n v="63"/>
    <n v="143"/>
    <n v="244"/>
    <n v="258"/>
    <n v="115"/>
    <n v="373"/>
    <n v="573"/>
    <n v="559"/>
    <n v="4"/>
    <n v="3"/>
    <n v="2"/>
    <n v="2"/>
    <n v="9"/>
  </r>
  <r>
    <n v="1992"/>
    <n v="63"/>
    <n v="246"/>
    <n v="3"/>
    <n v="94"/>
    <n v="6"/>
    <n v="3"/>
    <n v="0"/>
    <n v="352"/>
    <n v="1"/>
    <n v="1"/>
    <n v="1"/>
    <n v="5"/>
    <n v="2"/>
  </r>
  <r>
    <n v="2465"/>
    <n v="63"/>
    <n v="370"/>
    <n v="51"/>
    <n v="514"/>
    <n v="117"/>
    <n v="0"/>
    <n v="90"/>
    <n v="962"/>
    <n v="5"/>
    <n v="6"/>
    <n v="2"/>
    <n v="5"/>
    <n v="6"/>
  </r>
  <r>
    <n v="1156"/>
    <n v="63"/>
    <n v="617"/>
    <n v="15"/>
    <n v="96"/>
    <n v="20"/>
    <n v="0"/>
    <n v="6"/>
    <n v="742"/>
    <n v="1"/>
    <n v="3"/>
    <n v="2"/>
    <n v="6"/>
    <n v="4"/>
  </r>
  <r>
    <n v="3165"/>
    <n v="63"/>
    <n v="820"/>
    <n v="22"/>
    <n v="347"/>
    <n v="31"/>
    <n v="11"/>
    <n v="297"/>
    <n v="935"/>
    <n v="2"/>
    <n v="6"/>
    <n v="6"/>
    <n v="3"/>
    <n v="6"/>
  </r>
  <r>
    <n v="3043"/>
    <n v="63"/>
    <n v="1065"/>
    <n v="11"/>
    <n v="266"/>
    <n v="34"/>
    <n v="25"/>
    <n v="68"/>
    <n v="1334"/>
    <n v="3"/>
    <n v="6"/>
    <n v="2"/>
    <n v="8"/>
    <n v="5"/>
  </r>
  <r>
    <n v="1055"/>
    <n v="63"/>
    <n v="1246"/>
    <n v="0"/>
    <n v="78"/>
    <n v="0"/>
    <n v="0"/>
    <n v="120"/>
    <n v="1204"/>
    <n v="3"/>
    <n v="8"/>
    <n v="2"/>
    <n v="6"/>
    <n v="7"/>
  </r>
  <r>
    <n v="1482"/>
    <n v="63"/>
    <n v="1308"/>
    <n v="0"/>
    <n v="880"/>
    <n v="156"/>
    <n v="69"/>
    <n v="0"/>
    <n v="2413"/>
    <n v="3"/>
    <n v="6"/>
    <n v="7"/>
    <n v="11"/>
    <n v="3"/>
  </r>
  <r>
    <n v="3070"/>
    <n v="63"/>
    <n v="1308"/>
    <n v="0"/>
    <n v="880"/>
    <n v="156"/>
    <n v="69"/>
    <n v="0"/>
    <n v="2413"/>
    <n v="3"/>
    <n v="6"/>
    <n v="7"/>
    <n v="11"/>
    <n v="3"/>
  </r>
  <r>
    <n v="3131"/>
    <n v="63"/>
    <n v="1331"/>
    <n v="171"/>
    <n v="1434"/>
    <n v="311"/>
    <n v="238"/>
    <n v="171"/>
    <n v="3315"/>
    <n v="1"/>
    <n v="6"/>
    <n v="5"/>
    <n v="11"/>
    <n v="3"/>
  </r>
  <r>
    <n v="1190"/>
    <n v="63"/>
    <n v="1509"/>
    <n v="111"/>
    <n v="866"/>
    <n v="108"/>
    <n v="224"/>
    <n v="139"/>
    <n v="2678"/>
    <n v="3"/>
    <n v="11"/>
    <n v="6"/>
    <n v="9"/>
    <n v="6"/>
  </r>
  <r>
    <n v="1964"/>
    <n v="63"/>
    <n v="1509"/>
    <n v="111"/>
    <n v="866"/>
    <n v="108"/>
    <n v="224"/>
    <n v="139"/>
    <n v="2678"/>
    <n v="3"/>
    <n v="11"/>
    <n v="6"/>
    <n v="9"/>
    <n v="6"/>
  </r>
  <r>
    <n v="1635"/>
    <n v="63"/>
    <n v="1879"/>
    <n v="199"/>
    <n v="539"/>
    <n v="72"/>
    <n v="199"/>
    <n v="27"/>
    <n v="2860"/>
    <n v="5"/>
    <n v="9"/>
    <n v="6"/>
    <n v="12"/>
    <n v="6"/>
  </r>
  <r>
    <n v="2530"/>
    <n v="63"/>
    <n v="1879"/>
    <n v="199"/>
    <n v="539"/>
    <n v="72"/>
    <n v="199"/>
    <n v="27"/>
    <n v="2860"/>
    <n v="5"/>
    <n v="9"/>
    <n v="6"/>
    <n v="12"/>
    <n v="6"/>
  </r>
  <r>
    <n v="3037"/>
    <n v="63"/>
    <n v="1879"/>
    <n v="199"/>
    <n v="539"/>
    <n v="72"/>
    <n v="199"/>
    <n v="27"/>
    <n v="2860"/>
    <n v="5"/>
    <n v="9"/>
    <n v="6"/>
    <n v="12"/>
    <n v="6"/>
  </r>
  <r>
    <n v="1353"/>
    <n v="63"/>
    <n v="2289"/>
    <n v="0"/>
    <n v="412"/>
    <n v="35"/>
    <n v="26"/>
    <n v="110"/>
    <n v="2651"/>
    <n v="2"/>
    <n v="2"/>
    <n v="4"/>
    <n v="8"/>
    <n v="8"/>
  </r>
  <r>
    <n v="1656"/>
    <n v="63"/>
    <n v="2289"/>
    <n v="0"/>
    <n v="412"/>
    <n v="35"/>
    <n v="26"/>
    <n v="110"/>
    <n v="2651"/>
    <n v="2"/>
    <n v="2"/>
    <n v="4"/>
    <n v="8"/>
    <n v="8"/>
  </r>
  <r>
    <n v="1022"/>
    <n v="63"/>
    <n v="2346"/>
    <n v="0"/>
    <n v="233"/>
    <n v="0"/>
    <n v="0"/>
    <n v="51"/>
    <n v="2528"/>
    <n v="3"/>
    <n v="2"/>
    <n v="3"/>
    <n v="9"/>
    <n v="8"/>
  </r>
  <r>
    <n v="2297"/>
    <n v="62"/>
    <n v="38"/>
    <n v="6"/>
    <n v="63"/>
    <n v="10"/>
    <n v="6"/>
    <n v="16"/>
    <n v="108"/>
    <n v="1"/>
    <n v="1"/>
    <n v="0"/>
    <n v="3"/>
    <n v="7"/>
  </r>
  <r>
    <n v="2867"/>
    <n v="62"/>
    <n v="105"/>
    <n v="25"/>
    <n v="67"/>
    <n v="84"/>
    <n v="0"/>
    <n v="21"/>
    <n v="261"/>
    <n v="2"/>
    <n v="2"/>
    <n v="0"/>
    <n v="3"/>
    <n v="8"/>
  </r>
  <r>
    <n v="1783"/>
    <n v="62"/>
    <n v="108"/>
    <n v="89"/>
    <n v="112"/>
    <n v="112"/>
    <n v="54"/>
    <n v="182"/>
    <n v="294"/>
    <n v="3"/>
    <n v="2"/>
    <n v="1"/>
    <n v="4"/>
    <n v="6"/>
  </r>
  <r>
    <n v="2210"/>
    <n v="62"/>
    <n v="202"/>
    <n v="0"/>
    <n v="50"/>
    <n v="0"/>
    <n v="0"/>
    <n v="7"/>
    <n v="245"/>
    <n v="3"/>
    <n v="3"/>
    <n v="0"/>
    <n v="3"/>
    <n v="7"/>
  </r>
  <r>
    <n v="2676"/>
    <n v="62"/>
    <n v="202"/>
    <n v="0"/>
    <n v="50"/>
    <n v="0"/>
    <n v="0"/>
    <n v="7"/>
    <n v="245"/>
    <n v="3"/>
    <n v="3"/>
    <n v="0"/>
    <n v="3"/>
    <n v="7"/>
  </r>
  <r>
    <n v="2390"/>
    <n v="62"/>
    <n v="203"/>
    <n v="47"/>
    <n v="195"/>
    <n v="16"/>
    <n v="141"/>
    <n v="215"/>
    <n v="387"/>
    <n v="3"/>
    <n v="5"/>
    <n v="0"/>
    <n v="3"/>
    <n v="9"/>
  </r>
  <r>
    <n v="2635"/>
    <n v="62"/>
    <n v="710"/>
    <n v="39"/>
    <n v="425"/>
    <n v="134"/>
    <n v="12"/>
    <n v="155"/>
    <n v="1165"/>
    <n v="9"/>
    <n v="6"/>
    <n v="2"/>
    <n v="7"/>
    <n v="6"/>
  </r>
  <r>
    <n v="2827"/>
    <n v="62"/>
    <n v="768"/>
    <n v="126"/>
    <n v="2145"/>
    <n v="81"/>
    <n v="95"/>
    <n v="126"/>
    <n v="3090"/>
    <n v="1"/>
    <n v="4"/>
    <n v="6"/>
    <n v="10"/>
    <n v="2"/>
  </r>
  <r>
    <n v="1498"/>
    <n v="62"/>
    <n v="928"/>
    <n v="0"/>
    <n v="180"/>
    <n v="0"/>
    <n v="20"/>
    <n v="170"/>
    <n v="957"/>
    <n v="4"/>
    <n v="6"/>
    <n v="2"/>
    <n v="5"/>
    <n v="8"/>
  </r>
  <r>
    <n v="1276"/>
    <n v="62"/>
    <n v="948"/>
    <n v="11"/>
    <n v="310"/>
    <n v="15"/>
    <n v="11"/>
    <n v="195"/>
    <n v="1101"/>
    <n v="3"/>
    <n v="7"/>
    <n v="1"/>
    <n v="5"/>
    <n v="8"/>
  </r>
  <r>
    <n v="2023"/>
    <n v="62"/>
    <n v="982"/>
    <n v="242"/>
    <n v="888"/>
    <n v="94"/>
    <n v="161"/>
    <n v="27"/>
    <n v="2341"/>
    <n v="15"/>
    <n v="0"/>
    <n v="1"/>
    <n v="0"/>
    <n v="19"/>
  </r>
  <r>
    <n v="1707"/>
    <n v="62"/>
    <n v="999"/>
    <n v="56"/>
    <n v="1584"/>
    <n v="180"/>
    <n v="171"/>
    <n v="108"/>
    <n v="2881"/>
    <n v="1"/>
    <n v="6"/>
    <n v="5"/>
    <n v="12"/>
    <n v="2"/>
  </r>
  <r>
    <n v="2080"/>
    <n v="62"/>
    <n v="1695"/>
    <n v="97"/>
    <n v="442"/>
    <n v="160"/>
    <n v="97"/>
    <n v="97"/>
    <n v="2394"/>
    <n v="2"/>
    <n v="5"/>
    <n v="8"/>
    <n v="10"/>
    <n v="5"/>
  </r>
  <r>
    <n v="2912"/>
    <n v="62"/>
    <n v="2016"/>
    <n v="43"/>
    <n v="85"/>
    <n v="57"/>
    <n v="0"/>
    <n v="0"/>
    <n v="2201"/>
    <n v="3"/>
    <n v="11"/>
    <n v="2"/>
    <n v="8"/>
    <n v="8"/>
  </r>
  <r>
    <n v="2071"/>
    <n v="62"/>
    <n v="2031"/>
    <n v="41"/>
    <n v="1825"/>
    <n v="54"/>
    <n v="206"/>
    <n v="82"/>
    <n v="4074"/>
    <n v="1"/>
    <n v="6"/>
    <n v="6"/>
    <n v="7"/>
    <n v="2"/>
  </r>
  <r>
    <n v="1924"/>
    <n v="62"/>
    <n v="2288"/>
    <n v="49"/>
    <n v="1627"/>
    <n v="330"/>
    <n v="93"/>
    <n v="354"/>
    <n v="4033"/>
    <n v="0"/>
    <n v="5"/>
    <n v="8"/>
    <n v="5"/>
    <n v="2"/>
  </r>
  <r>
    <n v="2281"/>
    <n v="62"/>
    <n v="2288"/>
    <n v="49"/>
    <n v="1627"/>
    <n v="330"/>
    <n v="93"/>
    <n v="354"/>
    <n v="4033"/>
    <n v="0"/>
    <n v="5"/>
    <n v="8"/>
    <n v="5"/>
    <n v="2"/>
  </r>
  <r>
    <n v="2468"/>
    <n v="62"/>
    <n v="2695"/>
    <n v="368"/>
    <n v="1745"/>
    <n v="208"/>
    <n v="317"/>
    <n v="71"/>
    <n v="5261"/>
    <n v="1"/>
    <n v="7"/>
    <n v="11"/>
    <n v="10"/>
    <n v="4"/>
  </r>
  <r>
    <n v="1282"/>
    <n v="62"/>
    <n v="3459"/>
    <n v="0"/>
    <n v="223"/>
    <n v="0"/>
    <n v="36"/>
    <n v="111"/>
    <n v="3607"/>
    <n v="3"/>
    <n v="3"/>
    <n v="6"/>
    <n v="11"/>
    <n v="8"/>
  </r>
  <r>
    <n v="1591"/>
    <n v="61"/>
    <n v="24"/>
    <n v="5"/>
    <n v="63"/>
    <n v="14"/>
    <n v="24"/>
    <n v="5"/>
    <n v="125"/>
    <n v="1"/>
    <n v="1"/>
    <n v="0"/>
    <n v="3"/>
    <n v="7"/>
  </r>
  <r>
    <n v="2403"/>
    <n v="61"/>
    <n v="33"/>
    <n v="3"/>
    <n v="23"/>
    <n v="0"/>
    <n v="0"/>
    <n v="3"/>
    <n v="56"/>
    <n v="1"/>
    <n v="1"/>
    <n v="0"/>
    <n v="2"/>
    <n v="8"/>
  </r>
  <r>
    <n v="2133"/>
    <n v="61"/>
    <n v="72"/>
    <n v="29"/>
    <n v="43"/>
    <n v="43"/>
    <n v="0"/>
    <n v="72"/>
    <n v="115"/>
    <n v="1"/>
    <n v="1"/>
    <n v="0"/>
    <n v="2"/>
    <n v="8"/>
  </r>
  <r>
    <n v="1127"/>
    <n v="61"/>
    <n v="210"/>
    <n v="4"/>
    <n v="135"/>
    <n v="8"/>
    <n v="0"/>
    <n v="63"/>
    <n v="293"/>
    <n v="3"/>
    <n v="2"/>
    <n v="2"/>
    <n v="2"/>
    <n v="8"/>
  </r>
  <r>
    <n v="1340"/>
    <n v="61"/>
    <n v="232"/>
    <n v="0"/>
    <n v="33"/>
    <n v="0"/>
    <n v="0"/>
    <n v="30"/>
    <n v="235"/>
    <n v="1"/>
    <n v="2"/>
    <n v="0"/>
    <n v="4"/>
    <n v="6"/>
  </r>
  <r>
    <n v="1845"/>
    <n v="61"/>
    <n v="266"/>
    <n v="118"/>
    <n v="236"/>
    <n v="175"/>
    <n v="39"/>
    <n v="281"/>
    <n v="553"/>
    <n v="2"/>
    <n v="6"/>
    <n v="1"/>
    <n v="4"/>
    <n v="7"/>
  </r>
  <r>
    <n v="1822"/>
    <n v="61"/>
    <n v="318"/>
    <n v="227"/>
    <n v="182"/>
    <n v="35"/>
    <n v="154"/>
    <n v="98"/>
    <n v="818"/>
    <n v="3"/>
    <n v="3"/>
    <n v="2"/>
    <n v="6"/>
    <n v="5"/>
  </r>
  <r>
    <n v="1881"/>
    <n v="61"/>
    <n v="408"/>
    <n v="74"/>
    <n v="1099"/>
    <n v="132"/>
    <n v="230"/>
    <n v="127"/>
    <n v="1815"/>
    <n v="1"/>
    <n v="4"/>
    <n v="3"/>
    <n v="10"/>
    <n v="2"/>
  </r>
  <r>
    <n v="3055"/>
    <n v="61"/>
    <n v="421"/>
    <n v="54"/>
    <n v="1305"/>
    <n v="144"/>
    <n v="37"/>
    <n v="105"/>
    <n v="1855"/>
    <n v="1"/>
    <n v="4"/>
    <n v="6"/>
    <n v="7"/>
    <n v="2"/>
  </r>
  <r>
    <n v="2476"/>
    <n v="61"/>
    <n v="622"/>
    <n v="26"/>
    <n v="164"/>
    <n v="58"/>
    <n v="26"/>
    <n v="360"/>
    <n v="535"/>
    <n v="7"/>
    <n v="4"/>
    <n v="3"/>
    <n v="5"/>
    <n v="5"/>
  </r>
  <r>
    <n v="2154"/>
    <n v="61"/>
    <n v="872"/>
    <n v="17"/>
    <n v="87"/>
    <n v="0"/>
    <n v="0"/>
    <n v="117"/>
    <n v="860"/>
    <n v="3"/>
    <n v="8"/>
    <n v="2"/>
    <n v="4"/>
    <n v="7"/>
  </r>
  <r>
    <n v="2584"/>
    <n v="61"/>
    <n v="969"/>
    <n v="8"/>
    <n v="40"/>
    <n v="11"/>
    <n v="8"/>
    <n v="29"/>
    <n v="1006"/>
    <n v="5"/>
    <n v="7"/>
    <n v="2"/>
    <n v="5"/>
    <n v="6"/>
  </r>
  <r>
    <n v="2140"/>
    <n v="61"/>
    <n v="977"/>
    <n v="220"/>
    <n v="903"/>
    <n v="379"/>
    <n v="47"/>
    <n v="291"/>
    <n v="2234"/>
    <n v="2"/>
    <n v="7"/>
    <n v="6"/>
    <n v="10"/>
    <n v="5"/>
  </r>
  <r>
    <n v="2704"/>
    <n v="61"/>
    <n v="1283"/>
    <n v="24"/>
    <n v="522"/>
    <n v="476"/>
    <n v="419"/>
    <n v="469"/>
    <n v="2255"/>
    <n v="2"/>
    <n v="7"/>
    <n v="6"/>
    <n v="13"/>
    <n v="4"/>
  </r>
  <r>
    <n v="1852"/>
    <n v="61"/>
    <n v="1340"/>
    <n v="122"/>
    <n v="695"/>
    <n v="161"/>
    <n v="172"/>
    <n v="99"/>
    <n v="2391"/>
    <n v="2"/>
    <n v="5"/>
    <n v="5"/>
    <n v="4"/>
    <n v="3"/>
  </r>
  <r>
    <n v="2981"/>
    <n v="61"/>
    <n v="1478"/>
    <n v="206"/>
    <n v="1100"/>
    <n v="535"/>
    <n v="239"/>
    <n v="206"/>
    <n v="3352"/>
    <n v="3"/>
    <n v="8"/>
    <n v="4"/>
    <n v="8"/>
    <n v="5"/>
  </r>
  <r>
    <n v="2285"/>
    <n v="61"/>
    <n v="1601"/>
    <n v="18"/>
    <n v="410"/>
    <n v="26"/>
    <n v="0"/>
    <n v="143"/>
    <n v="1913"/>
    <n v="5"/>
    <n v="10"/>
    <n v="3"/>
    <n v="8"/>
    <n v="7"/>
  </r>
  <r>
    <n v="2649"/>
    <n v="61"/>
    <n v="1778"/>
    <n v="130"/>
    <n v="889"/>
    <n v="301"/>
    <n v="262"/>
    <n v="394"/>
    <n v="2966"/>
    <n v="4"/>
    <n v="8"/>
    <n v="9"/>
    <n v="13"/>
    <n v="5"/>
  </r>
  <r>
    <n v="3162"/>
    <n v="61"/>
    <n v="1962"/>
    <n v="188"/>
    <n v="855"/>
    <n v="122"/>
    <n v="61"/>
    <n v="410"/>
    <n v="2779"/>
    <n v="2"/>
    <n v="9"/>
    <n v="5"/>
    <n v="6"/>
    <n v="6"/>
  </r>
  <r>
    <n v="1543"/>
    <n v="61"/>
    <n v="3192"/>
    <n v="81"/>
    <n v="614"/>
    <n v="107"/>
    <n v="122"/>
    <n v="71"/>
    <n v="4045"/>
    <n v="1"/>
    <n v="5"/>
    <n v="10"/>
    <n v="4"/>
    <n v="6"/>
  </r>
  <r>
    <n v="1805"/>
    <n v="61"/>
    <n v="3192"/>
    <n v="81"/>
    <n v="614"/>
    <n v="107"/>
    <n v="122"/>
    <n v="71"/>
    <n v="4045"/>
    <n v="1"/>
    <n v="5"/>
    <n v="10"/>
    <n v="4"/>
    <n v="6"/>
  </r>
  <r>
    <n v="1247"/>
    <n v="60"/>
    <n v="8"/>
    <n v="15"/>
    <n v="60"/>
    <n v="30"/>
    <n v="23"/>
    <n v="98"/>
    <n v="38"/>
    <n v="2"/>
    <n v="1"/>
    <n v="1"/>
    <n v="2"/>
    <n v="7"/>
  </r>
  <r>
    <n v="2184"/>
    <n v="60"/>
    <n v="8"/>
    <n v="15"/>
    <n v="60"/>
    <n v="30"/>
    <n v="23"/>
    <n v="98"/>
    <n v="38"/>
    <n v="2"/>
    <n v="1"/>
    <n v="1"/>
    <n v="2"/>
    <n v="7"/>
  </r>
  <r>
    <n v="2404"/>
    <n v="60"/>
    <n v="25"/>
    <n v="36"/>
    <n v="61"/>
    <n v="29"/>
    <n v="21"/>
    <n v="47"/>
    <n v="125"/>
    <n v="2"/>
    <n v="2"/>
    <n v="0"/>
    <n v="3"/>
    <n v="7"/>
  </r>
  <r>
    <n v="1551"/>
    <n v="60"/>
    <n v="26"/>
    <n v="0"/>
    <n v="9"/>
    <n v="9"/>
    <n v="0"/>
    <n v="4"/>
    <n v="40"/>
    <n v="1"/>
    <n v="1"/>
    <n v="0"/>
    <n v="2"/>
    <n v="5"/>
  </r>
  <r>
    <n v="1464"/>
    <n v="60"/>
    <n v="68"/>
    <n v="25"/>
    <n v="68"/>
    <n v="0"/>
    <n v="4"/>
    <n v="86"/>
    <n v="78"/>
    <n v="1"/>
    <n v="2"/>
    <n v="1"/>
    <n v="2"/>
    <n v="7"/>
  </r>
  <r>
    <n v="2416"/>
    <n v="60"/>
    <n v="104"/>
    <n v="8"/>
    <n v="76"/>
    <n v="40"/>
    <n v="20"/>
    <n v="32"/>
    <n v="216"/>
    <n v="3"/>
    <n v="2"/>
    <n v="1"/>
    <n v="3"/>
    <n v="8"/>
  </r>
  <r>
    <n v="2815"/>
    <n v="60"/>
    <n v="352"/>
    <n v="16"/>
    <n v="229"/>
    <n v="8"/>
    <n v="16"/>
    <n v="29"/>
    <n v="594"/>
    <n v="3"/>
    <n v="4"/>
    <n v="0"/>
    <n v="4"/>
    <n v="9"/>
  </r>
  <r>
    <n v="1445"/>
    <n v="60"/>
    <n v="390"/>
    <n v="0"/>
    <n v="614"/>
    <n v="483"/>
    <n v="463"/>
    <n v="296"/>
    <n v="1654"/>
    <n v="1"/>
    <n v="3"/>
    <n v="7"/>
    <n v="11"/>
    <n v="1"/>
  </r>
  <r>
    <n v="1189"/>
    <n v="60"/>
    <n v="614"/>
    <n v="320"/>
    <n v="1281"/>
    <n v="519"/>
    <n v="53"/>
    <n v="213"/>
    <n v="2574"/>
    <n v="1"/>
    <n v="4"/>
    <n v="4"/>
    <n v="9"/>
    <n v="1"/>
  </r>
  <r>
    <n v="1709"/>
    <n v="60"/>
    <n v="805"/>
    <n v="8"/>
    <n v="212"/>
    <n v="28"/>
    <n v="8"/>
    <n v="72"/>
    <n v="989"/>
    <n v="7"/>
    <n v="6"/>
    <n v="3"/>
    <n v="5"/>
    <n v="7"/>
  </r>
  <r>
    <n v="1958"/>
    <n v="60"/>
    <n v="805"/>
    <n v="8"/>
    <n v="212"/>
    <n v="28"/>
    <n v="8"/>
    <n v="72"/>
    <n v="989"/>
    <n v="7"/>
    <n v="6"/>
    <n v="3"/>
    <n v="5"/>
    <n v="7"/>
  </r>
  <r>
    <n v="2933"/>
    <n v="60"/>
    <n v="911"/>
    <n v="144"/>
    <n v="1933"/>
    <n v="81"/>
    <n v="35"/>
    <n v="35"/>
    <n v="3069"/>
    <n v="1"/>
    <n v="6"/>
    <n v="11"/>
    <n v="10"/>
    <n v="2"/>
  </r>
  <r>
    <n v="1712"/>
    <n v="60"/>
    <n v="1000"/>
    <n v="11"/>
    <n v="224"/>
    <n v="17"/>
    <n v="0"/>
    <n v="123"/>
    <n v="1129"/>
    <n v="8"/>
    <n v="7"/>
    <n v="2"/>
    <n v="6"/>
    <n v="8"/>
  </r>
  <r>
    <n v="2927"/>
    <n v="60"/>
    <n v="1080"/>
    <n v="161"/>
    <n v="1268"/>
    <n v="210"/>
    <n v="27"/>
    <n v="242"/>
    <n v="2505"/>
    <n v="1"/>
    <n v="4"/>
    <n v="4"/>
    <n v="10"/>
    <n v="1"/>
  </r>
  <r>
    <n v="2943"/>
    <n v="60"/>
    <n v="1250"/>
    <n v="190"/>
    <n v="1314"/>
    <n v="292"/>
    <n v="223"/>
    <n v="126"/>
    <n v="3144"/>
    <n v="1"/>
    <n v="3"/>
    <n v="10"/>
    <n v="7"/>
    <n v="2"/>
  </r>
  <r>
    <n v="3155"/>
    <n v="60"/>
    <n v="1337"/>
    <n v="166"/>
    <n v="1639"/>
    <n v="129"/>
    <n v="98"/>
    <n v="57"/>
    <n v="3314"/>
    <n v="1"/>
    <n v="7"/>
    <n v="10"/>
    <n v="6"/>
    <n v="2"/>
  </r>
  <r>
    <n v="2641"/>
    <n v="60"/>
    <n v="1531"/>
    <n v="77"/>
    <n v="235"/>
    <n v="75"/>
    <n v="57"/>
    <n v="18"/>
    <n v="1956"/>
    <n v="1"/>
    <n v="6"/>
    <n v="3"/>
    <n v="12"/>
    <n v="4"/>
  </r>
  <r>
    <n v="1828"/>
    <n v="60"/>
    <n v="1536"/>
    <n v="20"/>
    <n v="393"/>
    <n v="0"/>
    <n v="20"/>
    <n v="177"/>
    <n v="1792"/>
    <n v="3"/>
    <n v="7"/>
    <n v="5"/>
    <n v="8"/>
    <n v="5"/>
  </r>
  <r>
    <n v="3022"/>
    <n v="60"/>
    <n v="1805"/>
    <n v="0"/>
    <n v="668"/>
    <n v="304"/>
    <n v="202"/>
    <n v="86"/>
    <n v="2893"/>
    <n v="1"/>
    <n v="7"/>
    <n v="8"/>
    <n v="12"/>
    <n v="4"/>
  </r>
  <r>
    <n v="3096"/>
    <n v="60"/>
    <n v="2903"/>
    <n v="0"/>
    <n v="795"/>
    <n v="102"/>
    <n v="197"/>
    <n v="38"/>
    <n v="3960"/>
    <n v="1"/>
    <n v="4"/>
    <n v="3"/>
    <n v="10"/>
    <n v="2"/>
  </r>
  <r>
    <n v="3067"/>
    <n v="60"/>
    <n v="3300"/>
    <n v="122"/>
    <n v="617"/>
    <n v="109"/>
    <n v="0"/>
    <n v="411"/>
    <n v="3737"/>
    <n v="2"/>
    <n v="4"/>
    <n v="4"/>
    <n v="10"/>
    <n v="6"/>
  </r>
  <r>
    <n v="1926"/>
    <n v="60"/>
    <n v="3427"/>
    <n v="0"/>
    <n v="141"/>
    <n v="0"/>
    <n v="0"/>
    <n v="106"/>
    <n v="3463"/>
    <n v="1"/>
    <n v="4"/>
    <n v="4"/>
    <n v="10"/>
    <n v="8"/>
  </r>
  <r>
    <n v="2931"/>
    <n v="59"/>
    <n v="35"/>
    <n v="0"/>
    <n v="31"/>
    <n v="13"/>
    <n v="4"/>
    <n v="4"/>
    <n v="79"/>
    <n v="1"/>
    <n v="1"/>
    <n v="0"/>
    <n v="3"/>
    <n v="6"/>
  </r>
  <r>
    <n v="1237"/>
    <n v="59"/>
    <n v="67"/>
    <n v="13"/>
    <n v="105"/>
    <n v="25"/>
    <n v="4"/>
    <n v="55"/>
    <n v="160"/>
    <n v="2"/>
    <n v="2"/>
    <n v="0"/>
    <n v="3"/>
    <n v="8"/>
  </r>
  <r>
    <n v="1011"/>
    <n v="59"/>
    <n v="86"/>
    <n v="229"/>
    <n v="158"/>
    <n v="158"/>
    <n v="14"/>
    <n v="229"/>
    <n v="416"/>
    <n v="1"/>
    <n v="2"/>
    <n v="0"/>
    <n v="3"/>
    <n v="8"/>
  </r>
  <r>
    <n v="1302"/>
    <n v="59"/>
    <n v="153"/>
    <n v="14"/>
    <n v="73"/>
    <n v="21"/>
    <n v="0"/>
    <n v="94"/>
    <n v="167"/>
    <n v="2"/>
    <n v="3"/>
    <n v="0"/>
    <n v="3"/>
    <n v="7"/>
  </r>
  <r>
    <n v="2298"/>
    <n v="59"/>
    <n v="153"/>
    <n v="14"/>
    <n v="73"/>
    <n v="21"/>
    <n v="0"/>
    <n v="94"/>
    <n v="167"/>
    <n v="2"/>
    <n v="3"/>
    <n v="0"/>
    <n v="3"/>
    <n v="7"/>
  </r>
  <r>
    <n v="1140"/>
    <n v="59"/>
    <n v="792"/>
    <n v="56"/>
    <n v="209"/>
    <n v="105"/>
    <n v="35"/>
    <n v="35"/>
    <n v="1163"/>
    <n v="1"/>
    <n v="4"/>
    <n v="4"/>
    <n v="7"/>
    <n v="3"/>
  </r>
  <r>
    <n v="1094"/>
    <n v="59"/>
    <n v="836"/>
    <n v="373"/>
    <n v="397"/>
    <n v="401"/>
    <n v="286"/>
    <n v="241"/>
    <n v="2052"/>
    <n v="2"/>
    <n v="9"/>
    <n v="5"/>
    <n v="11"/>
    <n v="5"/>
  </r>
  <r>
    <n v="2752"/>
    <n v="59"/>
    <n v="917"/>
    <n v="0"/>
    <n v="205"/>
    <n v="13"/>
    <n v="9"/>
    <n v="53"/>
    <n v="1091"/>
    <n v="2"/>
    <n v="5"/>
    <n v="1"/>
    <n v="5"/>
    <n v="8"/>
  </r>
  <r>
    <n v="2941"/>
    <n v="59"/>
    <n v="972"/>
    <n v="89"/>
    <n v="439"/>
    <n v="143"/>
    <n v="219"/>
    <n v="237"/>
    <n v="1625"/>
    <n v="2"/>
    <n v="8"/>
    <n v="2"/>
    <n v="10"/>
    <n v="5"/>
  </r>
  <r>
    <n v="1919"/>
    <n v="59"/>
    <n v="1043"/>
    <n v="48"/>
    <n v="669"/>
    <n v="65"/>
    <n v="67"/>
    <n v="298"/>
    <n v="1593"/>
    <n v="3"/>
    <n v="7"/>
    <n v="5"/>
    <n v="11"/>
    <n v="5"/>
  </r>
  <r>
    <n v="2582"/>
    <n v="59"/>
    <n v="1311"/>
    <n v="74"/>
    <n v="1009"/>
    <n v="0"/>
    <n v="268"/>
    <n v="67"/>
    <n v="2595"/>
    <n v="4"/>
    <n v="5"/>
    <n v="5"/>
    <n v="11"/>
    <n v="3"/>
  </r>
  <r>
    <n v="3126"/>
    <n v="59"/>
    <n v="1561"/>
    <n v="19"/>
    <n v="312"/>
    <n v="51"/>
    <n v="19"/>
    <n v="19"/>
    <n v="1943"/>
    <n v="2"/>
    <n v="7"/>
    <n v="4"/>
    <n v="9"/>
    <n v="6"/>
  </r>
  <r>
    <n v="2131"/>
    <n v="59"/>
    <n v="2013"/>
    <n v="110"/>
    <n v="501"/>
    <n v="142"/>
    <n v="55"/>
    <n v="82"/>
    <n v="2739"/>
    <n v="2"/>
    <n v="9"/>
    <n v="3"/>
    <n v="13"/>
    <n v="6"/>
  </r>
  <r>
    <n v="2514"/>
    <n v="59"/>
    <n v="2389"/>
    <n v="0"/>
    <n v="182"/>
    <n v="0"/>
    <n v="0"/>
    <n v="24"/>
    <n v="2547"/>
    <n v="3"/>
    <n v="3"/>
    <n v="4"/>
    <n v="9"/>
    <n v="8"/>
  </r>
  <r>
    <n v="2324"/>
    <n v="58"/>
    <n v="10"/>
    <n v="20"/>
    <n v="10"/>
    <n v="0"/>
    <n v="56"/>
    <n v="26"/>
    <n v="71"/>
    <n v="1"/>
    <n v="1"/>
    <n v="0"/>
    <n v="2"/>
    <n v="9"/>
  </r>
  <r>
    <n v="1458"/>
    <n v="58"/>
    <n v="23"/>
    <n v="6"/>
    <n v="35"/>
    <n v="23"/>
    <n v="6"/>
    <n v="53"/>
    <n v="41"/>
    <n v="1"/>
    <n v="1"/>
    <n v="1"/>
    <n v="2"/>
    <n v="5"/>
  </r>
  <r>
    <n v="1159"/>
    <n v="58"/>
    <n v="28"/>
    <n v="12"/>
    <n v="40"/>
    <n v="32"/>
    <n v="4"/>
    <n v="28"/>
    <n v="88"/>
    <n v="2"/>
    <n v="1"/>
    <n v="0"/>
    <n v="3"/>
    <n v="7"/>
  </r>
  <r>
    <n v="1069"/>
    <n v="58"/>
    <n v="63"/>
    <n v="45"/>
    <n v="59"/>
    <n v="18"/>
    <n v="68"/>
    <n v="41"/>
    <n v="213"/>
    <n v="1"/>
    <n v="2"/>
    <n v="1"/>
    <n v="4"/>
    <n v="2"/>
  </r>
  <r>
    <n v="1904"/>
    <n v="58"/>
    <n v="74"/>
    <n v="23"/>
    <n v="78"/>
    <n v="0"/>
    <n v="20"/>
    <n v="47"/>
    <n v="148"/>
    <n v="3"/>
    <n v="1"/>
    <n v="1"/>
    <n v="4"/>
    <n v="4"/>
  </r>
  <r>
    <n v="1555"/>
    <n v="58"/>
    <n v="115"/>
    <n v="0"/>
    <n v="18"/>
    <n v="0"/>
    <n v="0"/>
    <n v="4"/>
    <n v="130"/>
    <n v="2"/>
    <n v="1"/>
    <n v="0"/>
    <n v="3"/>
    <n v="7"/>
  </r>
  <r>
    <n v="1772"/>
    <n v="58"/>
    <n v="408"/>
    <n v="51"/>
    <n v="990"/>
    <n v="67"/>
    <n v="51"/>
    <n v="51"/>
    <n v="1516"/>
    <n v="1"/>
    <n v="5"/>
    <n v="4"/>
    <n v="7"/>
    <n v="2"/>
  </r>
  <r>
    <n v="2192"/>
    <n v="58"/>
    <n v="434"/>
    <n v="184"/>
    <n v="234"/>
    <n v="239"/>
    <n v="197"/>
    <n v="86"/>
    <n v="1202"/>
    <n v="2"/>
    <n v="2"/>
    <n v="4"/>
    <n v="10"/>
    <n v="1"/>
  </r>
  <r>
    <n v="1329"/>
    <n v="58"/>
    <n v="451"/>
    <n v="75"/>
    <n v="451"/>
    <n v="380"/>
    <n v="338"/>
    <n v="382"/>
    <n v="1313"/>
    <n v="1"/>
    <n v="2"/>
    <n v="9"/>
    <n v="4"/>
    <n v="1"/>
  </r>
  <r>
    <n v="3062"/>
    <n v="58"/>
    <n v="1065"/>
    <n v="231"/>
    <n v="283"/>
    <n v="480"/>
    <n v="138"/>
    <n v="554"/>
    <n v="1642"/>
    <n v="1"/>
    <n v="4"/>
    <n v="10"/>
    <n v="7"/>
    <n v="1"/>
  </r>
  <r>
    <n v="2940"/>
    <n v="58"/>
    <n v="1169"/>
    <n v="349"/>
    <n v="1909"/>
    <n v="405"/>
    <n v="115"/>
    <n v="115"/>
    <n v="3832"/>
    <n v="1"/>
    <n v="6"/>
    <n v="7"/>
    <n v="12"/>
    <n v="3"/>
  </r>
  <r>
    <n v="2012"/>
    <n v="58"/>
    <n v="1204"/>
    <n v="360"/>
    <n v="2009"/>
    <n v="261"/>
    <n v="240"/>
    <n v="40"/>
    <n v="4035"/>
    <n v="1"/>
    <n v="8"/>
    <n v="6"/>
    <n v="5"/>
    <n v="3"/>
  </r>
  <r>
    <n v="3112"/>
    <n v="58"/>
    <n v="1655"/>
    <n v="18"/>
    <n v="233"/>
    <n v="0"/>
    <n v="38"/>
    <n v="76"/>
    <n v="1868"/>
    <n v="7"/>
    <n v="9"/>
    <n v="4"/>
    <n v="8"/>
    <n v="6"/>
  </r>
  <r>
    <n v="1622"/>
    <n v="58"/>
    <n v="1666"/>
    <n v="49"/>
    <n v="589"/>
    <n v="200"/>
    <n v="101"/>
    <n v="172"/>
    <n v="2435"/>
    <n v="2"/>
    <n v="6"/>
    <n v="2"/>
    <n v="8"/>
    <n v="2"/>
  </r>
  <r>
    <n v="1001"/>
    <n v="58"/>
    <n v="1727"/>
    <n v="239"/>
    <n v="1485"/>
    <n v="468"/>
    <n v="239"/>
    <n v="239"/>
    <n v="3920"/>
    <n v="3"/>
    <n v="8"/>
    <n v="10"/>
    <n v="4"/>
    <n v="7"/>
  </r>
  <r>
    <n v="1518"/>
    <n v="57"/>
    <n v="50"/>
    <n v="14"/>
    <n v="99"/>
    <n v="9"/>
    <n v="9"/>
    <n v="27"/>
    <n v="153"/>
    <n v="2"/>
    <n v="2"/>
    <n v="0"/>
    <n v="3"/>
    <n v="6"/>
  </r>
  <r>
    <n v="2579"/>
    <n v="57"/>
    <n v="75"/>
    <n v="3"/>
    <n v="19"/>
    <n v="0"/>
    <n v="0"/>
    <n v="6"/>
    <n v="91"/>
    <n v="2"/>
    <n v="1"/>
    <n v="0"/>
    <n v="3"/>
    <n v="4"/>
  </r>
  <r>
    <n v="2629"/>
    <n v="57"/>
    <n v="94"/>
    <n v="0"/>
    <n v="25"/>
    <n v="0"/>
    <n v="0"/>
    <n v="40"/>
    <n v="79"/>
    <n v="2"/>
    <n v="1"/>
    <n v="0"/>
    <n v="3"/>
    <n v="6"/>
  </r>
  <r>
    <n v="1583"/>
    <n v="57"/>
    <n v="131"/>
    <n v="13"/>
    <n v="131"/>
    <n v="8"/>
    <n v="34"/>
    <n v="17"/>
    <n v="299"/>
    <n v="3"/>
    <n v="3"/>
    <n v="0"/>
    <n v="4"/>
    <n v="8"/>
  </r>
  <r>
    <n v="1567"/>
    <n v="57"/>
    <n v="172"/>
    <n v="56"/>
    <n v="107"/>
    <n v="37"/>
    <n v="51"/>
    <n v="241"/>
    <n v="181"/>
    <n v="1"/>
    <n v="2"/>
    <n v="1"/>
    <n v="3"/>
    <n v="7"/>
  </r>
  <r>
    <n v="3124"/>
    <n v="57"/>
    <n v="262"/>
    <n v="27"/>
    <n v="149"/>
    <n v="34"/>
    <n v="34"/>
    <n v="85"/>
    <n v="421"/>
    <n v="5"/>
    <n v="3"/>
    <n v="1"/>
    <n v="4"/>
    <n v="6"/>
  </r>
  <r>
    <n v="2896"/>
    <n v="57"/>
    <n v="482"/>
    <n v="465"/>
    <n v="241"/>
    <n v="111"/>
    <n v="446"/>
    <n v="446"/>
    <n v="1299"/>
    <n v="2"/>
    <n v="6"/>
    <n v="2"/>
    <n v="12"/>
    <n v="3"/>
  </r>
  <r>
    <n v="1051"/>
    <n v="57"/>
    <n v="822"/>
    <n v="23"/>
    <n v="311"/>
    <n v="30"/>
    <n v="60"/>
    <n v="273"/>
    <n v="973"/>
    <n v="7"/>
    <n v="4"/>
    <n v="2"/>
    <n v="10"/>
    <n v="3"/>
  </r>
  <r>
    <n v="1713"/>
    <n v="57"/>
    <n v="822"/>
    <n v="23"/>
    <n v="311"/>
    <n v="30"/>
    <n v="60"/>
    <n v="273"/>
    <n v="973"/>
    <n v="7"/>
    <n v="4"/>
    <n v="2"/>
    <n v="10"/>
    <n v="3"/>
  </r>
  <r>
    <n v="1540"/>
    <n v="57"/>
    <n v="869"/>
    <n v="240"/>
    <n v="387"/>
    <n v="288"/>
    <n v="127"/>
    <n v="333"/>
    <n v="1578"/>
    <n v="2"/>
    <n v="6"/>
    <n v="2"/>
    <n v="11"/>
    <n v="5"/>
  </r>
  <r>
    <n v="2798"/>
    <n v="57"/>
    <n v="992"/>
    <n v="215"/>
    <n v="361"/>
    <n v="187"/>
    <n v="90"/>
    <n v="415"/>
    <n v="1430"/>
    <n v="3"/>
    <n v="4"/>
    <n v="4"/>
    <n v="12"/>
    <n v="2"/>
  </r>
  <r>
    <n v="1624"/>
    <n v="57"/>
    <n v="1356"/>
    <n v="153"/>
    <n v="1511"/>
    <n v="39"/>
    <n v="0"/>
    <n v="60"/>
    <n v="2998"/>
    <n v="1"/>
    <n v="5"/>
    <n v="9"/>
    <n v="6"/>
    <n v="2"/>
  </r>
  <r>
    <n v="2632"/>
    <n v="57"/>
    <n v="1399"/>
    <n v="78"/>
    <n v="239"/>
    <n v="208"/>
    <n v="119"/>
    <n v="99"/>
    <n v="1944"/>
    <n v="1"/>
    <n v="5"/>
    <n v="3"/>
    <n v="13"/>
    <n v="3"/>
  </r>
  <r>
    <n v="2313"/>
    <n v="57"/>
    <n v="1626"/>
    <n v="147"/>
    <n v="248"/>
    <n v="382"/>
    <n v="393"/>
    <n v="195"/>
    <n v="2601"/>
    <n v="1"/>
    <n v="4"/>
    <n v="9"/>
    <n v="13"/>
    <n v="1"/>
  </r>
  <r>
    <n v="1752"/>
    <n v="57"/>
    <n v="1800"/>
    <n v="261"/>
    <n v="551"/>
    <n v="340"/>
    <n v="0"/>
    <n v="465"/>
    <n v="2487"/>
    <n v="1"/>
    <n v="8"/>
    <n v="5"/>
    <n v="6"/>
    <n v="3"/>
  </r>
  <r>
    <n v="2999"/>
    <n v="57"/>
    <n v="1809"/>
    <n v="103"/>
    <n v="543"/>
    <n v="166"/>
    <n v="24"/>
    <n v="490"/>
    <n v="2155"/>
    <n v="2"/>
    <n v="8"/>
    <n v="5"/>
    <n v="13"/>
    <n v="4"/>
  </r>
  <r>
    <n v="1373"/>
    <n v="57"/>
    <n v="1901"/>
    <n v="46"/>
    <n v="331"/>
    <n v="61"/>
    <n v="46"/>
    <n v="189"/>
    <n v="2197"/>
    <n v="3"/>
    <n v="2"/>
    <n v="2"/>
    <n v="12"/>
    <n v="5"/>
  </r>
  <r>
    <n v="1726"/>
    <n v="57"/>
    <n v="1976"/>
    <n v="68"/>
    <n v="756"/>
    <n v="164"/>
    <n v="68"/>
    <n v="419"/>
    <n v="2614"/>
    <n v="1"/>
    <n v="4"/>
    <n v="4"/>
    <n v="11"/>
    <n v="1"/>
  </r>
  <r>
    <n v="1988"/>
    <n v="57"/>
    <n v="1976"/>
    <n v="68"/>
    <n v="756"/>
    <n v="164"/>
    <n v="68"/>
    <n v="419"/>
    <n v="2614"/>
    <n v="1"/>
    <n v="4"/>
    <n v="4"/>
    <n v="11"/>
    <n v="1"/>
  </r>
  <r>
    <n v="2443"/>
    <n v="57"/>
    <n v="1976"/>
    <n v="68"/>
    <n v="756"/>
    <n v="164"/>
    <n v="68"/>
    <n v="419"/>
    <n v="2614"/>
    <n v="1"/>
    <n v="4"/>
    <n v="4"/>
    <n v="11"/>
    <n v="1"/>
  </r>
  <r>
    <n v="1144"/>
    <n v="57"/>
    <n v="2343"/>
    <n v="0"/>
    <n v="150"/>
    <n v="0"/>
    <n v="0"/>
    <n v="201"/>
    <n v="2293"/>
    <n v="2"/>
    <n v="8"/>
    <n v="5"/>
    <n v="11"/>
    <n v="5"/>
  </r>
  <r>
    <n v="1236"/>
    <n v="57"/>
    <n v="2433"/>
    <n v="71"/>
    <n v="464"/>
    <n v="558"/>
    <n v="177"/>
    <n v="177"/>
    <n v="3525"/>
    <n v="4"/>
    <n v="9"/>
    <n v="6"/>
    <n v="6"/>
    <n v="6"/>
  </r>
  <r>
    <n v="1338"/>
    <n v="57"/>
    <n v="2795"/>
    <n v="0"/>
    <n v="579"/>
    <n v="0"/>
    <n v="0"/>
    <n v="32"/>
    <n v="3341"/>
    <n v="5"/>
    <n v="11"/>
    <n v="3"/>
    <n v="5"/>
    <n v="6"/>
  </r>
  <r>
    <n v="2954"/>
    <n v="56"/>
    <n v="13"/>
    <n v="8"/>
    <n v="50"/>
    <n v="0"/>
    <n v="4"/>
    <n v="38"/>
    <n v="38"/>
    <n v="1"/>
    <n v="1"/>
    <n v="0"/>
    <n v="2"/>
    <n v="8"/>
  </r>
  <r>
    <n v="1424"/>
    <n v="56"/>
    <n v="22"/>
    <n v="18"/>
    <n v="58"/>
    <n v="36"/>
    <n v="0"/>
    <n v="18"/>
    <n v="117"/>
    <n v="1"/>
    <n v="1"/>
    <n v="0"/>
    <n v="3"/>
    <n v="8"/>
  </r>
  <r>
    <n v="2219"/>
    <n v="56"/>
    <n v="22"/>
    <n v="18"/>
    <n v="58"/>
    <n v="36"/>
    <n v="0"/>
    <n v="18"/>
    <n v="117"/>
    <n v="1"/>
    <n v="1"/>
    <n v="0"/>
    <n v="3"/>
    <n v="8"/>
  </r>
  <r>
    <n v="2616"/>
    <n v="56"/>
    <n v="30"/>
    <n v="0"/>
    <n v="53"/>
    <n v="8"/>
    <n v="11"/>
    <n v="26"/>
    <n v="76"/>
    <n v="1"/>
    <n v="1"/>
    <n v="0"/>
    <n v="3"/>
    <n v="5"/>
  </r>
  <r>
    <n v="2500"/>
    <n v="56"/>
    <n v="59"/>
    <n v="30"/>
    <n v="30"/>
    <n v="0"/>
    <n v="0"/>
    <n v="30"/>
    <n v="89"/>
    <n v="0"/>
    <n v="0"/>
    <n v="0"/>
    <n v="0"/>
    <n v="14"/>
  </r>
  <r>
    <n v="1558"/>
    <n v="56"/>
    <n v="93"/>
    <n v="22"/>
    <n v="93"/>
    <n v="22"/>
    <n v="0"/>
    <n v="0"/>
    <n v="230"/>
    <n v="2"/>
    <n v="2"/>
    <n v="0"/>
    <n v="3"/>
    <n v="8"/>
  </r>
  <r>
    <n v="2126"/>
    <n v="56"/>
    <n v="165"/>
    <n v="0"/>
    <n v="143"/>
    <n v="11"/>
    <n v="11"/>
    <n v="17"/>
    <n v="314"/>
    <n v="4"/>
    <n v="2"/>
    <n v="1"/>
    <n v="4"/>
    <n v="4"/>
  </r>
  <r>
    <n v="1996"/>
    <n v="56"/>
    <n v="241"/>
    <n v="180"/>
    <n v="443"/>
    <n v="80"/>
    <n v="115"/>
    <n v="30"/>
    <n v="1030"/>
    <n v="1"/>
    <n v="4"/>
    <n v="2"/>
    <n v="8"/>
    <n v="3"/>
  </r>
  <r>
    <n v="1372"/>
    <n v="56"/>
    <n v="250"/>
    <n v="0"/>
    <n v="39"/>
    <n v="7"/>
    <n v="29"/>
    <n v="82"/>
    <n v="243"/>
    <n v="1"/>
    <n v="2"/>
    <n v="1"/>
    <n v="3"/>
    <n v="6"/>
  </r>
  <r>
    <n v="2359"/>
    <n v="56"/>
    <n v="300"/>
    <n v="44"/>
    <n v="202"/>
    <n v="6"/>
    <n v="28"/>
    <n v="120"/>
    <n v="461"/>
    <n v="1"/>
    <n v="4"/>
    <n v="2"/>
    <n v="3"/>
    <n v="7"/>
  </r>
  <r>
    <n v="2857"/>
    <n v="56"/>
    <n v="381"/>
    <n v="0"/>
    <n v="48"/>
    <n v="0"/>
    <n v="3"/>
    <n v="12"/>
    <n v="420"/>
    <n v="2"/>
    <n v="4"/>
    <n v="0"/>
    <n v="4"/>
    <n v="7"/>
  </r>
  <r>
    <n v="1030"/>
    <n v="56"/>
    <n v="402"/>
    <n v="61"/>
    <n v="158"/>
    <n v="122"/>
    <n v="79"/>
    <n v="319"/>
    <n v="503"/>
    <n v="1"/>
    <n v="2"/>
    <n v="5"/>
    <n v="3"/>
    <n v="3"/>
  </r>
  <r>
    <n v="1078"/>
    <n v="56"/>
    <n v="402"/>
    <n v="61"/>
    <n v="158"/>
    <n v="122"/>
    <n v="79"/>
    <n v="319"/>
    <n v="503"/>
    <n v="1"/>
    <n v="2"/>
    <n v="5"/>
    <n v="3"/>
    <n v="3"/>
  </r>
  <r>
    <n v="2076"/>
    <n v="56"/>
    <n v="424"/>
    <n v="131"/>
    <n v="262"/>
    <n v="144"/>
    <n v="79"/>
    <n v="71"/>
    <n v="968"/>
    <n v="1"/>
    <n v="4"/>
    <n v="2"/>
    <n v="8"/>
    <n v="4"/>
  </r>
  <r>
    <n v="2837"/>
    <n v="56"/>
    <n v="424"/>
    <n v="131"/>
    <n v="262"/>
    <n v="144"/>
    <n v="79"/>
    <n v="71"/>
    <n v="968"/>
    <n v="1"/>
    <n v="4"/>
    <n v="2"/>
    <n v="8"/>
    <n v="4"/>
  </r>
  <r>
    <n v="1609"/>
    <n v="56"/>
    <n v="470"/>
    <n v="138"/>
    <n v="1109"/>
    <n v="505"/>
    <n v="68"/>
    <n v="416"/>
    <n v="1875"/>
    <n v="1"/>
    <n v="8"/>
    <n v="4"/>
    <n v="7"/>
    <n v="3"/>
  </r>
  <r>
    <n v="1628"/>
    <n v="56"/>
    <n v="514"/>
    <n v="6"/>
    <n v="126"/>
    <n v="25"/>
    <n v="35"/>
    <n v="35"/>
    <n v="671"/>
    <n v="7"/>
    <n v="3"/>
    <n v="1"/>
    <n v="6"/>
    <n v="6"/>
  </r>
  <r>
    <n v="1528"/>
    <n v="56"/>
    <n v="564"/>
    <n v="51"/>
    <n v="718"/>
    <n v="91"/>
    <n v="308"/>
    <n v="154"/>
    <n v="1579"/>
    <n v="2"/>
    <n v="4"/>
    <n v="6"/>
    <n v="8"/>
    <n v="3"/>
  </r>
  <r>
    <n v="1263"/>
    <n v="56"/>
    <n v="572"/>
    <n v="429"/>
    <n v="593"/>
    <n v="267"/>
    <n v="244"/>
    <n v="429"/>
    <n v="1676"/>
    <n v="2"/>
    <n v="7"/>
    <n v="4"/>
    <n v="10"/>
    <n v="5"/>
  </r>
  <r>
    <n v="2812"/>
    <n v="56"/>
    <n v="613"/>
    <n v="6"/>
    <n v="133"/>
    <n v="0"/>
    <n v="37"/>
    <n v="62"/>
    <n v="727"/>
    <n v="3"/>
    <n v="4"/>
    <n v="1"/>
    <n v="6"/>
    <n v="6"/>
  </r>
  <r>
    <n v="1927"/>
    <n v="56"/>
    <n v="711"/>
    <n v="114"/>
    <n v="393"/>
    <n v="150"/>
    <n v="131"/>
    <n v="363"/>
    <n v="1137"/>
    <n v="3"/>
    <n v="4"/>
    <n v="4"/>
    <n v="9"/>
    <n v="3"/>
  </r>
  <r>
    <n v="2622"/>
    <n v="56"/>
    <n v="807"/>
    <n v="19"/>
    <n v="184"/>
    <n v="11"/>
    <n v="0"/>
    <n v="51"/>
    <n v="970"/>
    <n v="2"/>
    <n v="6"/>
    <n v="2"/>
    <n v="6"/>
    <n v="6"/>
  </r>
  <r>
    <n v="2478"/>
    <n v="56"/>
    <n v="825"/>
    <n v="51"/>
    <n v="365"/>
    <n v="14"/>
    <n v="51"/>
    <n v="169"/>
    <n v="1136"/>
    <n v="6"/>
    <n v="7"/>
    <n v="1"/>
    <n v="6"/>
    <n v="8"/>
  </r>
  <r>
    <n v="2550"/>
    <n v="56"/>
    <n v="825"/>
    <n v="51"/>
    <n v="365"/>
    <n v="14"/>
    <n v="51"/>
    <n v="169"/>
    <n v="1136"/>
    <n v="6"/>
    <n v="7"/>
    <n v="1"/>
    <n v="6"/>
    <n v="8"/>
  </r>
  <r>
    <n v="1099"/>
    <n v="56"/>
    <n v="858"/>
    <n v="308"/>
    <n v="788"/>
    <n v="218"/>
    <n v="285"/>
    <n v="189"/>
    <n v="2268"/>
    <n v="4"/>
    <n v="6"/>
    <n v="4"/>
    <n v="12"/>
    <n v="6"/>
  </r>
  <r>
    <n v="1209"/>
    <n v="56"/>
    <n v="897"/>
    <n v="24"/>
    <n v="1285"/>
    <n v="190"/>
    <n v="71"/>
    <n v="24"/>
    <n v="2444"/>
    <n v="1"/>
    <n v="3"/>
    <n v="5"/>
    <n v="7"/>
    <n v="1"/>
  </r>
  <r>
    <n v="2463"/>
    <n v="56"/>
    <n v="1040"/>
    <n v="0"/>
    <n v="77"/>
    <n v="0"/>
    <n v="0"/>
    <n v="20"/>
    <n v="1097"/>
    <n v="7"/>
    <n v="8"/>
    <n v="2"/>
    <n v="5"/>
    <n v="7"/>
  </r>
  <r>
    <n v="3202"/>
    <n v="56"/>
    <n v="1040"/>
    <n v="0"/>
    <n v="77"/>
    <n v="0"/>
    <n v="0"/>
    <n v="20"/>
    <n v="1097"/>
    <n v="7"/>
    <n v="8"/>
    <n v="2"/>
    <n v="5"/>
    <n v="7"/>
  </r>
  <r>
    <n v="2825"/>
    <n v="56"/>
    <n v="1180"/>
    <n v="59"/>
    <n v="1299"/>
    <n v="84"/>
    <n v="236"/>
    <n v="147"/>
    <n v="2710"/>
    <n v="1"/>
    <n v="5"/>
    <n v="10"/>
    <n v="12"/>
    <n v="6"/>
  </r>
  <r>
    <n v="1735"/>
    <n v="56"/>
    <n v="1648"/>
    <n v="216"/>
    <n v="869"/>
    <n v="242"/>
    <n v="186"/>
    <n v="186"/>
    <n v="2975"/>
    <n v="1"/>
    <n v="8"/>
    <n v="6"/>
    <n v="6"/>
    <n v="3"/>
  </r>
  <r>
    <n v="2365"/>
    <n v="56"/>
    <n v="1648"/>
    <n v="216"/>
    <n v="869"/>
    <n v="242"/>
    <n v="186"/>
    <n v="186"/>
    <n v="2975"/>
    <n v="1"/>
    <n v="8"/>
    <n v="6"/>
    <n v="6"/>
    <n v="3"/>
  </r>
  <r>
    <n v="1379"/>
    <n v="56"/>
    <n v="2257"/>
    <n v="0"/>
    <n v="1240"/>
    <n v="243"/>
    <n v="74"/>
    <n v="111"/>
    <n v="3704"/>
    <n v="1"/>
    <n v="4"/>
    <n v="9"/>
    <n v="10"/>
    <n v="2"/>
  </r>
  <r>
    <n v="2199"/>
    <n v="56"/>
    <n v="2257"/>
    <n v="0"/>
    <n v="1240"/>
    <n v="243"/>
    <n v="74"/>
    <n v="111"/>
    <n v="3704"/>
    <n v="1"/>
    <n v="4"/>
    <n v="9"/>
    <n v="10"/>
    <n v="2"/>
  </r>
  <r>
    <n v="2915"/>
    <n v="56"/>
    <n v="2481"/>
    <n v="33"/>
    <n v="761"/>
    <n v="0"/>
    <n v="33"/>
    <n v="265"/>
    <n v="3044"/>
    <n v="1"/>
    <n v="5"/>
    <n v="11"/>
    <n v="5"/>
    <n v="2"/>
  </r>
  <r>
    <n v="1164"/>
    <n v="56"/>
    <n v="2578"/>
    <n v="159"/>
    <n v="1007"/>
    <n v="155"/>
    <n v="159"/>
    <n v="58"/>
    <n v="4000"/>
    <n v="1"/>
    <n v="11"/>
    <n v="8"/>
    <n v="8"/>
    <n v="5"/>
  </r>
  <r>
    <n v="2256"/>
    <n v="56"/>
    <n v="2734"/>
    <n v="30"/>
    <n v="241"/>
    <n v="40"/>
    <n v="30"/>
    <n v="150"/>
    <n v="2925"/>
    <n v="4"/>
    <n v="3"/>
    <n v="4"/>
    <n v="11"/>
    <n v="8"/>
  </r>
  <r>
    <n v="2724"/>
    <n v="56"/>
    <n v="3351"/>
    <n v="193"/>
    <n v="1019"/>
    <n v="251"/>
    <n v="97"/>
    <n v="97"/>
    <n v="4814"/>
    <n v="2"/>
    <n v="4"/>
    <n v="4"/>
    <n v="5"/>
    <n v="2"/>
  </r>
  <r>
    <n v="1853"/>
    <n v="55"/>
    <n v="22"/>
    <n v="0"/>
    <n v="90"/>
    <n v="95"/>
    <n v="22"/>
    <n v="22"/>
    <n v="208"/>
    <n v="3"/>
    <n v="4"/>
    <n v="0"/>
    <n v="3"/>
    <n v="7"/>
  </r>
  <r>
    <n v="2173"/>
    <n v="55"/>
    <n v="27"/>
    <n v="0"/>
    <n v="30"/>
    <n v="46"/>
    <n v="79"/>
    <n v="79"/>
    <n v="103"/>
    <n v="1"/>
    <n v="1"/>
    <n v="2"/>
    <n v="2"/>
    <n v="4"/>
  </r>
  <r>
    <n v="1961"/>
    <n v="55"/>
    <n v="38"/>
    <n v="3"/>
    <n v="9"/>
    <n v="0"/>
    <n v="0"/>
    <n v="22"/>
    <n v="28"/>
    <n v="1"/>
    <n v="0"/>
    <n v="1"/>
    <n v="2"/>
    <n v="4"/>
  </r>
  <r>
    <n v="2770"/>
    <n v="55"/>
    <n v="50"/>
    <n v="0"/>
    <n v="45"/>
    <n v="0"/>
    <n v="9"/>
    <n v="90"/>
    <n v="14"/>
    <n v="1"/>
    <n v="1"/>
    <n v="1"/>
    <n v="2"/>
    <n v="6"/>
  </r>
  <r>
    <n v="1260"/>
    <n v="55"/>
    <n v="57"/>
    <n v="9"/>
    <n v="62"/>
    <n v="35"/>
    <n v="31"/>
    <n v="18"/>
    <n v="176"/>
    <n v="4"/>
    <n v="2"/>
    <n v="0"/>
    <n v="4"/>
    <n v="6"/>
  </r>
  <r>
    <n v="1389"/>
    <n v="55"/>
    <n v="71"/>
    <n v="0"/>
    <n v="34"/>
    <n v="9"/>
    <n v="6"/>
    <n v="6"/>
    <n v="114"/>
    <n v="1"/>
    <n v="1"/>
    <n v="0"/>
    <n v="3"/>
    <n v="6"/>
  </r>
  <r>
    <n v="1034"/>
    <n v="55"/>
    <n v="121"/>
    <n v="0"/>
    <n v="57"/>
    <n v="6"/>
    <n v="3"/>
    <n v="9"/>
    <n v="178"/>
    <n v="1"/>
    <n v="2"/>
    <n v="0"/>
    <n v="3"/>
    <n v="7"/>
  </r>
  <r>
    <n v="2200"/>
    <n v="55"/>
    <n v="242"/>
    <n v="0"/>
    <n v="86"/>
    <n v="12"/>
    <n v="4"/>
    <n v="102"/>
    <n v="242"/>
    <n v="2"/>
    <n v="2"/>
    <n v="2"/>
    <n v="2"/>
    <n v="7"/>
  </r>
  <r>
    <n v="2596"/>
    <n v="55"/>
    <n v="287"/>
    <n v="3"/>
    <n v="50"/>
    <n v="0"/>
    <n v="3"/>
    <n v="15"/>
    <n v="329"/>
    <n v="1"/>
    <n v="3"/>
    <n v="0"/>
    <n v="4"/>
    <n v="7"/>
  </r>
  <r>
    <n v="2682"/>
    <n v="55"/>
    <n v="327"/>
    <n v="29"/>
    <n v="312"/>
    <n v="88"/>
    <n v="0"/>
    <n v="58"/>
    <n v="698"/>
    <n v="2"/>
    <n v="5"/>
    <n v="2"/>
    <n v="4"/>
    <n v="7"/>
  </r>
  <r>
    <n v="2932"/>
    <n v="55"/>
    <n v="538"/>
    <n v="128"/>
    <n v="269"/>
    <n v="141"/>
    <n v="19"/>
    <n v="84"/>
    <n v="1010"/>
    <n v="5"/>
    <n v="5"/>
    <n v="3"/>
    <n v="5"/>
    <n v="7"/>
  </r>
  <r>
    <n v="2144"/>
    <n v="55"/>
    <n v="540"/>
    <n v="101"/>
    <n v="1353"/>
    <n v="76"/>
    <n v="58"/>
    <n v="121"/>
    <n v="2006"/>
    <n v="1"/>
    <n v="6"/>
    <n v="4"/>
    <n v="10"/>
    <n v="2"/>
  </r>
  <r>
    <n v="2340"/>
    <n v="55"/>
    <n v="996"/>
    <n v="65"/>
    <n v="184"/>
    <n v="103"/>
    <n v="0"/>
    <n v="238"/>
    <n v="1110"/>
    <n v="6"/>
    <n v="8"/>
    <n v="2"/>
    <n v="6"/>
    <n v="7"/>
  </r>
  <r>
    <n v="3193"/>
    <n v="55"/>
    <n v="996"/>
    <n v="65"/>
    <n v="184"/>
    <n v="103"/>
    <n v="0"/>
    <n v="238"/>
    <n v="1110"/>
    <n v="6"/>
    <n v="8"/>
    <n v="2"/>
    <n v="6"/>
    <n v="7"/>
  </r>
  <r>
    <n v="3208"/>
    <n v="55"/>
    <n v="1023"/>
    <n v="67"/>
    <n v="189"/>
    <n v="106"/>
    <n v="0"/>
    <n v="245"/>
    <n v="1140"/>
    <n v="6"/>
    <n v="8"/>
    <n v="2"/>
    <n v="6"/>
    <n v="7"/>
  </r>
  <r>
    <n v="2230"/>
    <n v="55"/>
    <n v="2003"/>
    <n v="48"/>
    <n v="337"/>
    <n v="30"/>
    <n v="0"/>
    <n v="48"/>
    <n v="2371"/>
    <n v="3"/>
    <n v="8"/>
    <n v="3"/>
    <n v="13"/>
    <n v="6"/>
  </r>
  <r>
    <n v="1737"/>
    <n v="55"/>
    <n v="2083"/>
    <n v="31"/>
    <n v="978"/>
    <n v="42"/>
    <n v="31"/>
    <n v="31"/>
    <n v="3134"/>
    <n v="5"/>
    <n v="7"/>
    <n v="6"/>
    <n v="5"/>
    <n v="6"/>
  </r>
  <r>
    <n v="1052"/>
    <n v="55"/>
    <n v="2178"/>
    <n v="113"/>
    <n v="956"/>
    <n v="398"/>
    <n v="266"/>
    <n v="421"/>
    <n v="3491"/>
    <n v="1"/>
    <n v="3"/>
    <n v="10"/>
    <n v="13"/>
    <n v="1"/>
  </r>
  <r>
    <n v="2634"/>
    <n v="55"/>
    <n v="2395"/>
    <n v="81"/>
    <n v="1280"/>
    <n v="320"/>
    <n v="122"/>
    <n v="81"/>
    <n v="4116"/>
    <n v="1"/>
    <n v="4"/>
    <n v="6"/>
    <n v="6"/>
    <n v="2"/>
  </r>
  <r>
    <n v="2814"/>
    <n v="55"/>
    <n v="2582"/>
    <n v="38"/>
    <n v="1089"/>
    <n v="209"/>
    <n v="159"/>
    <n v="483"/>
    <n v="3595"/>
    <n v="11"/>
    <n v="8"/>
    <n v="5"/>
    <n v="9"/>
    <n v="6"/>
  </r>
  <r>
    <n v="2163"/>
    <n v="55"/>
    <n v="3237"/>
    <n v="0"/>
    <n v="169"/>
    <n v="0"/>
    <n v="0"/>
    <n v="68"/>
    <n v="3338"/>
    <n v="3"/>
    <n v="9"/>
    <n v="5"/>
    <n v="4"/>
    <n v="7"/>
  </r>
  <r>
    <n v="2407"/>
    <n v="54"/>
    <n v="8"/>
    <n v="13"/>
    <n v="42"/>
    <n v="46"/>
    <n v="8"/>
    <n v="42"/>
    <n v="76"/>
    <n v="1"/>
    <n v="1"/>
    <n v="0"/>
    <n v="3"/>
    <n v="6"/>
  </r>
  <r>
    <n v="2477"/>
    <n v="54"/>
    <n v="8"/>
    <n v="13"/>
    <n v="42"/>
    <n v="46"/>
    <n v="8"/>
    <n v="42"/>
    <n v="76"/>
    <n v="1"/>
    <n v="1"/>
    <n v="0"/>
    <n v="3"/>
    <n v="6"/>
  </r>
  <r>
    <n v="1566"/>
    <n v="54"/>
    <n v="28"/>
    <n v="0"/>
    <n v="49"/>
    <n v="19"/>
    <n v="19"/>
    <n v="31"/>
    <n v="83"/>
    <n v="1"/>
    <n v="1"/>
    <n v="0"/>
    <n v="3"/>
    <n v="8"/>
  </r>
  <r>
    <n v="1049"/>
    <n v="54"/>
    <n v="46"/>
    <n v="23"/>
    <n v="76"/>
    <n v="114"/>
    <n v="4"/>
    <n v="11"/>
    <n v="250"/>
    <n v="2"/>
    <n v="2"/>
    <n v="0"/>
    <n v="3"/>
    <n v="7"/>
  </r>
  <r>
    <n v="2923"/>
    <n v="54"/>
    <n v="68"/>
    <n v="26"/>
    <n v="128"/>
    <n v="38"/>
    <n v="8"/>
    <n v="11"/>
    <n v="257"/>
    <n v="3"/>
    <n v="3"/>
    <n v="0"/>
    <n v="3"/>
    <n v="8"/>
  </r>
  <r>
    <n v="1226"/>
    <n v="54"/>
    <n v="72"/>
    <n v="43"/>
    <n v="143"/>
    <n v="172"/>
    <n v="100"/>
    <n v="287"/>
    <n v="244"/>
    <n v="4"/>
    <n v="3"/>
    <n v="1"/>
    <n v="3"/>
    <n v="7"/>
  </r>
  <r>
    <n v="2007"/>
    <n v="54"/>
    <n v="85"/>
    <n v="36"/>
    <n v="130"/>
    <n v="0"/>
    <n v="54"/>
    <n v="117"/>
    <n v="189"/>
    <n v="1"/>
    <n v="2"/>
    <n v="2"/>
    <n v="2"/>
    <n v="7"/>
  </r>
  <r>
    <n v="1465"/>
    <n v="54"/>
    <n v="95"/>
    <n v="11"/>
    <n v="47"/>
    <n v="7"/>
    <n v="36"/>
    <n v="0"/>
    <n v="197"/>
    <n v="1"/>
    <n v="2"/>
    <n v="0"/>
    <n v="3"/>
    <n v="6"/>
  </r>
  <r>
    <n v="1959"/>
    <n v="54"/>
    <n v="114"/>
    <n v="34"/>
    <n v="46"/>
    <n v="8"/>
    <n v="42"/>
    <n v="114"/>
    <n v="129"/>
    <n v="3"/>
    <n v="2"/>
    <n v="0"/>
    <n v="4"/>
    <n v="4"/>
  </r>
  <r>
    <n v="2189"/>
    <n v="54"/>
    <n v="122"/>
    <n v="0"/>
    <n v="14"/>
    <n v="0"/>
    <n v="0"/>
    <n v="35"/>
    <n v="101"/>
    <n v="1"/>
    <n v="1"/>
    <n v="1"/>
    <n v="2"/>
    <n v="5"/>
  </r>
  <r>
    <n v="2762"/>
    <n v="54"/>
    <n v="174"/>
    <n v="0"/>
    <n v="113"/>
    <n v="45"/>
    <n v="4"/>
    <n v="113"/>
    <n v="223"/>
    <n v="1"/>
    <n v="2"/>
    <n v="0"/>
    <n v="4"/>
    <n v="6"/>
  </r>
  <r>
    <n v="2570"/>
    <n v="54"/>
    <n v="247"/>
    <n v="0"/>
    <n v="9"/>
    <n v="0"/>
    <n v="0"/>
    <n v="20"/>
    <n v="235"/>
    <n v="1"/>
    <n v="2"/>
    <n v="0"/>
    <n v="4"/>
    <n v="3"/>
  </r>
  <r>
    <n v="2307"/>
    <n v="54"/>
    <n v="310"/>
    <n v="13"/>
    <n v="141"/>
    <n v="19"/>
    <n v="3"/>
    <n v="58"/>
    <n v="428"/>
    <n v="1"/>
    <n v="3"/>
    <n v="1"/>
    <n v="4"/>
    <n v="5"/>
  </r>
  <r>
    <n v="1849"/>
    <n v="54"/>
    <n v="349"/>
    <n v="179"/>
    <n v="259"/>
    <n v="196"/>
    <n v="58"/>
    <n v="360"/>
    <n v="680"/>
    <n v="3"/>
    <n v="2"/>
    <n v="3"/>
    <n v="8"/>
    <n v="3"/>
  </r>
  <r>
    <n v="2106"/>
    <n v="54"/>
    <n v="582"/>
    <n v="11"/>
    <n v="519"/>
    <n v="14"/>
    <n v="85"/>
    <n v="145"/>
    <n v="1066"/>
    <n v="7"/>
    <n v="6"/>
    <n v="2"/>
    <n v="5"/>
    <n v="8"/>
  </r>
  <r>
    <n v="1872"/>
    <n v="54"/>
    <n v="604"/>
    <n v="59"/>
    <n v="138"/>
    <n v="68"/>
    <n v="6"/>
    <n v="165"/>
    <n v="710"/>
    <n v="6"/>
    <n v="5"/>
    <n v="2"/>
    <n v="5"/>
    <n v="5"/>
  </r>
  <r>
    <n v="2502"/>
    <n v="54"/>
    <n v="737"/>
    <n v="430"/>
    <n v="837"/>
    <n v="331"/>
    <n v="277"/>
    <n v="126"/>
    <n v="2485"/>
    <n v="0"/>
    <n v="4"/>
    <n v="6"/>
    <n v="7"/>
    <n v="1"/>
  </r>
  <r>
    <n v="3185"/>
    <n v="54"/>
    <n v="737"/>
    <n v="430"/>
    <n v="837"/>
    <n v="331"/>
    <n v="277"/>
    <n v="126"/>
    <n v="2485"/>
    <n v="0"/>
    <n v="4"/>
    <n v="6"/>
    <n v="7"/>
    <n v="1"/>
  </r>
  <r>
    <n v="2748"/>
    <n v="54"/>
    <n v="816"/>
    <n v="115"/>
    <n v="1003"/>
    <n v="365"/>
    <n v="115"/>
    <n v="115"/>
    <n v="2299"/>
    <n v="1"/>
    <n v="2"/>
    <n v="7"/>
    <n v="7"/>
    <n v="0"/>
  </r>
  <r>
    <n v="1917"/>
    <n v="54"/>
    <n v="847"/>
    <n v="50"/>
    <n v="744"/>
    <n v="400"/>
    <n v="179"/>
    <n v="77"/>
    <n v="2144"/>
    <n v="1"/>
    <n v="9"/>
    <n v="3"/>
    <n v="4"/>
    <n v="4"/>
  </r>
  <r>
    <n v="1607"/>
    <n v="54"/>
    <n v="927"/>
    <n v="52"/>
    <n v="768"/>
    <n v="247"/>
    <n v="83"/>
    <n v="254"/>
    <n v="1823"/>
    <n v="1"/>
    <n v="6"/>
    <n v="8"/>
    <n v="6"/>
    <n v="3"/>
  </r>
  <r>
    <n v="2648"/>
    <n v="54"/>
    <n v="927"/>
    <n v="52"/>
    <n v="768"/>
    <n v="247"/>
    <n v="83"/>
    <n v="254"/>
    <n v="1823"/>
    <n v="1"/>
    <n v="6"/>
    <n v="8"/>
    <n v="6"/>
    <n v="3"/>
  </r>
  <r>
    <n v="2149"/>
    <n v="54"/>
    <n v="1093"/>
    <n v="172"/>
    <n v="372"/>
    <n v="67"/>
    <n v="347"/>
    <n v="223"/>
    <n v="1828"/>
    <n v="1"/>
    <n v="4"/>
    <n v="4"/>
    <n v="8"/>
    <n v="2"/>
  </r>
  <r>
    <n v="1050"/>
    <n v="54"/>
    <n v="1128"/>
    <n v="265"/>
    <n v="1216"/>
    <n v="345"/>
    <n v="88"/>
    <n v="533"/>
    <n v="2509"/>
    <n v="1"/>
    <n v="4"/>
    <n v="9"/>
    <n v="7"/>
    <n v="1"/>
  </r>
  <r>
    <n v="2077"/>
    <n v="54"/>
    <n v="1293"/>
    <n v="18"/>
    <n v="487"/>
    <n v="47"/>
    <n v="36"/>
    <n v="74"/>
    <n v="1807"/>
    <n v="1"/>
    <n v="4"/>
    <n v="3"/>
    <n v="5"/>
    <n v="1"/>
  </r>
  <r>
    <n v="2424"/>
    <n v="54"/>
    <n v="1425"/>
    <n v="131"/>
    <n v="845"/>
    <n v="172"/>
    <n v="131"/>
    <n v="316"/>
    <n v="2389"/>
    <n v="1"/>
    <n v="4"/>
    <n v="4"/>
    <n v="8"/>
    <n v="2"/>
  </r>
  <r>
    <n v="3035"/>
    <n v="54"/>
    <n v="1425"/>
    <n v="131"/>
    <n v="845"/>
    <n v="172"/>
    <n v="131"/>
    <n v="316"/>
    <n v="2389"/>
    <n v="1"/>
    <n v="4"/>
    <n v="4"/>
    <n v="8"/>
    <n v="2"/>
  </r>
  <r>
    <n v="1779"/>
    <n v="54"/>
    <n v="1475"/>
    <n v="214"/>
    <n v="1405"/>
    <n v="374"/>
    <n v="214"/>
    <n v="35"/>
    <n v="3647"/>
    <n v="1"/>
    <n v="6"/>
    <n v="5"/>
    <n v="12"/>
    <n v="3"/>
  </r>
  <r>
    <n v="1191"/>
    <n v="54"/>
    <n v="1510"/>
    <n v="57"/>
    <n v="273"/>
    <n v="150"/>
    <n v="348"/>
    <n v="115"/>
    <n v="2224"/>
    <n v="0"/>
    <n v="7"/>
    <n v="9"/>
    <n v="10"/>
    <n v="4"/>
  </r>
  <r>
    <n v="1799"/>
    <n v="54"/>
    <n v="1619"/>
    <n v="35"/>
    <n v="124"/>
    <n v="0"/>
    <n v="18"/>
    <n v="144"/>
    <n v="1652"/>
    <n v="1"/>
    <n v="9"/>
    <n v="2"/>
    <n v="9"/>
    <n v="5"/>
  </r>
  <r>
    <n v="2377"/>
    <n v="54"/>
    <n v="1619"/>
    <n v="35"/>
    <n v="124"/>
    <n v="0"/>
    <n v="18"/>
    <n v="144"/>
    <n v="1652"/>
    <n v="1"/>
    <n v="9"/>
    <n v="2"/>
    <n v="9"/>
    <n v="5"/>
  </r>
  <r>
    <n v="2010"/>
    <n v="54"/>
    <n v="1986"/>
    <n v="197"/>
    <n v="397"/>
    <n v="296"/>
    <n v="27"/>
    <n v="81"/>
    <n v="2821"/>
    <n v="5"/>
    <n v="10"/>
    <n v="7"/>
    <n v="10"/>
    <n v="6"/>
  </r>
  <r>
    <n v="2658"/>
    <n v="53"/>
    <n v="31"/>
    <n v="0"/>
    <n v="16"/>
    <n v="0"/>
    <n v="0"/>
    <n v="5"/>
    <n v="42"/>
    <n v="1"/>
    <n v="0"/>
    <n v="0"/>
    <n v="3"/>
    <n v="3"/>
  </r>
  <r>
    <n v="2605"/>
    <n v="53"/>
    <n v="41"/>
    <n v="45"/>
    <n v="131"/>
    <n v="11"/>
    <n v="19"/>
    <n v="45"/>
    <n v="203"/>
    <n v="1"/>
    <n v="3"/>
    <n v="0"/>
    <n v="3"/>
    <n v="7"/>
  </r>
  <r>
    <n v="2996"/>
    <n v="53"/>
    <n v="46"/>
    <n v="33"/>
    <n v="95"/>
    <n v="13"/>
    <n v="23"/>
    <n v="49"/>
    <n v="161"/>
    <n v="1"/>
    <n v="2"/>
    <n v="0"/>
    <n v="3"/>
    <n v="6"/>
  </r>
  <r>
    <n v="1934"/>
    <n v="53"/>
    <n v="67"/>
    <n v="20"/>
    <n v="144"/>
    <n v="63"/>
    <n v="17"/>
    <n v="127"/>
    <n v="184"/>
    <n v="1"/>
    <n v="3"/>
    <n v="1"/>
    <n v="2"/>
    <n v="8"/>
  </r>
  <r>
    <n v="1346"/>
    <n v="53"/>
    <n v="86"/>
    <n v="14"/>
    <n v="45"/>
    <n v="50"/>
    <n v="36"/>
    <n v="27"/>
    <n v="203"/>
    <n v="3"/>
    <n v="2"/>
    <n v="1"/>
    <n v="4"/>
    <n v="4"/>
  </r>
  <r>
    <n v="1287"/>
    <n v="53"/>
    <n v="138"/>
    <n v="0"/>
    <n v="46"/>
    <n v="8"/>
    <n v="8"/>
    <n v="38"/>
    <n v="161"/>
    <n v="4"/>
    <n v="3"/>
    <n v="1"/>
    <n v="3"/>
    <n v="5"/>
  </r>
  <r>
    <n v="2997"/>
    <n v="53"/>
    <n v="326"/>
    <n v="83"/>
    <n v="209"/>
    <n v="160"/>
    <n v="22"/>
    <n v="15"/>
    <n v="784"/>
    <n v="6"/>
    <n v="4"/>
    <n v="2"/>
    <n v="5"/>
    <n v="6"/>
  </r>
  <r>
    <n v="2190"/>
    <n v="53"/>
    <n v="327"/>
    <n v="11"/>
    <n v="94"/>
    <n v="11"/>
    <n v="8"/>
    <n v="49"/>
    <n v="402"/>
    <n v="2"/>
    <n v="3"/>
    <n v="0"/>
    <n v="4"/>
    <n v="7"/>
  </r>
  <r>
    <n v="2211"/>
    <n v="53"/>
    <n v="358"/>
    <n v="16"/>
    <n v="192"/>
    <n v="23"/>
    <n v="3"/>
    <n v="23"/>
    <n v="569"/>
    <n v="5"/>
    <n v="5"/>
    <n v="0"/>
    <n v="4"/>
    <n v="8"/>
  </r>
  <r>
    <n v="1013"/>
    <n v="53"/>
    <n v="626"/>
    <n v="5"/>
    <n v="142"/>
    <n v="8"/>
    <n v="13"/>
    <n v="38"/>
    <n v="757"/>
    <n v="3"/>
    <n v="6"/>
    <n v="1"/>
    <n v="5"/>
    <n v="6"/>
  </r>
  <r>
    <n v="2379"/>
    <n v="53"/>
    <n v="757"/>
    <n v="19"/>
    <n v="145"/>
    <n v="63"/>
    <n v="0"/>
    <n v="330"/>
    <n v="653"/>
    <n v="3"/>
    <n v="5"/>
    <n v="2"/>
    <n v="4"/>
    <n v="8"/>
  </r>
  <r>
    <n v="2557"/>
    <n v="53"/>
    <n v="839"/>
    <n v="73"/>
    <n v="1457"/>
    <n v="30"/>
    <n v="98"/>
    <n v="23"/>
    <n v="2474"/>
    <n v="1"/>
    <n v="4"/>
    <n v="7"/>
    <n v="5"/>
    <n v="1"/>
  </r>
  <r>
    <n v="2146"/>
    <n v="53"/>
    <n v="1144"/>
    <n v="91"/>
    <n v="215"/>
    <n v="18"/>
    <n v="75"/>
    <n v="29"/>
    <n v="1515"/>
    <n v="4"/>
    <n v="4"/>
    <n v="2"/>
    <n v="12"/>
    <n v="4"/>
  </r>
  <r>
    <n v="1038"/>
    <n v="53"/>
    <n v="1330"/>
    <n v="24"/>
    <n v="627"/>
    <n v="487"/>
    <n v="149"/>
    <n v="128"/>
    <n v="2489"/>
    <n v="2"/>
    <n v="7"/>
    <n v="10"/>
    <n v="5"/>
    <n v="6"/>
  </r>
  <r>
    <n v="1875"/>
    <n v="53"/>
    <n v="1330"/>
    <n v="24"/>
    <n v="627"/>
    <n v="487"/>
    <n v="149"/>
    <n v="128"/>
    <n v="2489"/>
    <n v="2"/>
    <n v="7"/>
    <n v="10"/>
    <n v="5"/>
    <n v="6"/>
  </r>
  <r>
    <n v="2544"/>
    <n v="53"/>
    <n v="1353"/>
    <n v="0"/>
    <n v="303"/>
    <n v="0"/>
    <n v="17"/>
    <n v="101"/>
    <n v="1572"/>
    <n v="5"/>
    <n v="11"/>
    <n v="1"/>
    <n v="6"/>
    <n v="9"/>
  </r>
  <r>
    <n v="1908"/>
    <n v="53"/>
    <n v="2046"/>
    <n v="261"/>
    <n v="1654"/>
    <n v="341"/>
    <n v="129"/>
    <n v="390"/>
    <n v="4041"/>
    <n v="1"/>
    <n v="4"/>
    <n v="4"/>
    <n v="10"/>
    <n v="2"/>
  </r>
  <r>
    <n v="1621"/>
    <n v="53"/>
    <n v="2494"/>
    <n v="178"/>
    <n v="721"/>
    <n v="140"/>
    <n v="106"/>
    <n v="178"/>
    <n v="3460"/>
    <n v="5"/>
    <n v="8"/>
    <n v="4"/>
    <n v="9"/>
    <n v="7"/>
  </r>
  <r>
    <n v="2898"/>
    <n v="53"/>
    <n v="2730"/>
    <n v="76"/>
    <n v="643"/>
    <n v="295"/>
    <n v="151"/>
    <n v="76"/>
    <n v="3820"/>
    <n v="1"/>
    <n v="7"/>
    <n v="5"/>
    <n v="13"/>
    <n v="3"/>
  </r>
  <r>
    <n v="1874"/>
    <n v="52"/>
    <n v="0"/>
    <n v="0"/>
    <n v="5"/>
    <n v="38"/>
    <n v="14"/>
    <n v="9"/>
    <n v="47"/>
    <n v="1"/>
    <n v="1"/>
    <n v="0"/>
    <n v="2"/>
    <n v="7"/>
  </r>
  <r>
    <n v="1179"/>
    <n v="52"/>
    <n v="5"/>
    <n v="20"/>
    <n v="50"/>
    <n v="146"/>
    <n v="0"/>
    <n v="181"/>
    <n v="40"/>
    <n v="1"/>
    <n v="1"/>
    <n v="1"/>
    <n v="2"/>
    <n v="6"/>
  </r>
  <r>
    <n v="2871"/>
    <n v="52"/>
    <n v="5"/>
    <n v="20"/>
    <n v="50"/>
    <n v="146"/>
    <n v="0"/>
    <n v="181"/>
    <n v="40"/>
    <n v="1"/>
    <n v="1"/>
    <n v="1"/>
    <n v="2"/>
    <n v="6"/>
  </r>
  <r>
    <n v="1238"/>
    <n v="52"/>
    <n v="13"/>
    <n v="13"/>
    <n v="30"/>
    <n v="0"/>
    <n v="9"/>
    <n v="48"/>
    <n v="17"/>
    <n v="2"/>
    <n v="1"/>
    <n v="0"/>
    <n v="3"/>
    <n v="6"/>
  </r>
  <r>
    <n v="1412"/>
    <n v="52"/>
    <n v="21"/>
    <n v="21"/>
    <n v="117"/>
    <n v="106"/>
    <n v="64"/>
    <n v="127"/>
    <n v="202"/>
    <n v="2"/>
    <n v="1"/>
    <n v="0"/>
    <n v="4"/>
    <n v="5"/>
  </r>
  <r>
    <n v="3176"/>
    <n v="52"/>
    <n v="23"/>
    <n v="23"/>
    <n v="23"/>
    <n v="116"/>
    <n v="31"/>
    <n v="116"/>
    <n v="100"/>
    <n v="1"/>
    <n v="1"/>
    <n v="0"/>
    <n v="3"/>
    <n v="6"/>
  </r>
  <r>
    <n v="1356"/>
    <n v="52"/>
    <n v="31"/>
    <n v="4"/>
    <n v="26"/>
    <n v="13"/>
    <n v="4"/>
    <n v="48"/>
    <n v="31"/>
    <n v="1"/>
    <n v="1"/>
    <n v="1"/>
    <n v="2"/>
    <n v="4"/>
  </r>
  <r>
    <n v="1990"/>
    <n v="52"/>
    <n v="37"/>
    <n v="0"/>
    <n v="11"/>
    <n v="0"/>
    <n v="0"/>
    <n v="15"/>
    <n v="33"/>
    <n v="1"/>
    <n v="1"/>
    <n v="0"/>
    <n v="2"/>
    <n v="6"/>
  </r>
  <r>
    <n v="2733"/>
    <n v="52"/>
    <n v="111"/>
    <n v="0"/>
    <n v="21"/>
    <n v="7"/>
    <n v="4"/>
    <n v="18"/>
    <n v="125"/>
    <n v="2"/>
    <n v="1"/>
    <n v="0"/>
    <n v="4"/>
    <n v="4"/>
  </r>
  <r>
    <n v="3163"/>
    <n v="52"/>
    <n v="148"/>
    <n v="0"/>
    <n v="160"/>
    <n v="49"/>
    <n v="25"/>
    <n v="49"/>
    <n v="333"/>
    <n v="4"/>
    <n v="3"/>
    <n v="0"/>
    <n v="3"/>
    <n v="8"/>
  </r>
  <r>
    <n v="2562"/>
    <n v="52"/>
    <n v="156"/>
    <n v="42"/>
    <n v="181"/>
    <n v="87"/>
    <n v="76"/>
    <n v="45"/>
    <n v="497"/>
    <n v="4"/>
    <n v="3"/>
    <n v="1"/>
    <n v="4"/>
    <n v="7"/>
  </r>
  <r>
    <n v="1442"/>
    <n v="52"/>
    <n v="427"/>
    <n v="45"/>
    <n v="179"/>
    <n v="72"/>
    <n v="69"/>
    <n v="15"/>
    <n v="777"/>
    <n v="2"/>
    <n v="2"/>
    <n v="1"/>
    <n v="8"/>
    <n v="2"/>
  </r>
  <r>
    <n v="2138"/>
    <n v="52"/>
    <n v="713"/>
    <n v="290"/>
    <n v="660"/>
    <n v="655"/>
    <n v="475"/>
    <n v="25"/>
    <n v="2769"/>
    <n v="1"/>
    <n v="7"/>
    <n v="3"/>
    <n v="4"/>
    <n v="4"/>
  </r>
  <r>
    <n v="1750"/>
    <n v="52"/>
    <n v="786"/>
    <n v="18"/>
    <n v="193"/>
    <n v="26"/>
    <n v="0"/>
    <n v="151"/>
    <n v="872"/>
    <n v="4"/>
    <n v="6"/>
    <n v="1"/>
    <n v="7"/>
    <n v="6"/>
  </r>
  <r>
    <n v="2346"/>
    <n v="52"/>
    <n v="794"/>
    <n v="22"/>
    <n v="338"/>
    <n v="63"/>
    <n v="0"/>
    <n v="81"/>
    <n v="1135"/>
    <n v="3"/>
    <n v="6"/>
    <n v="3"/>
    <n v="5"/>
    <n v="6"/>
  </r>
  <r>
    <n v="1343"/>
    <n v="52"/>
    <n v="845"/>
    <n v="47"/>
    <n v="217"/>
    <n v="47"/>
    <n v="60"/>
    <n v="119"/>
    <n v="1097"/>
    <n v="2"/>
    <n v="4"/>
    <n v="6"/>
    <n v="4"/>
    <n v="5"/>
  </r>
  <r>
    <n v="2610"/>
    <n v="52"/>
    <n v="845"/>
    <n v="47"/>
    <n v="217"/>
    <n v="47"/>
    <n v="60"/>
    <n v="119"/>
    <n v="1097"/>
    <n v="2"/>
    <n v="4"/>
    <n v="6"/>
    <n v="4"/>
    <n v="5"/>
  </r>
  <r>
    <n v="2852"/>
    <n v="52"/>
    <n v="965"/>
    <n v="270"/>
    <n v="1055"/>
    <n v="429"/>
    <n v="391"/>
    <n v="481"/>
    <n v="2630"/>
    <n v="1"/>
    <n v="3"/>
    <n v="7"/>
    <n v="9"/>
    <n v="1"/>
  </r>
  <r>
    <n v="1516"/>
    <n v="52"/>
    <n v="1243"/>
    <n v="11"/>
    <n v="65"/>
    <n v="0"/>
    <n v="0"/>
    <n v="25"/>
    <n v="1295"/>
    <n v="7"/>
    <n v="8"/>
    <n v="2"/>
    <n v="6"/>
    <n v="7"/>
  </r>
  <r>
    <n v="1605"/>
    <n v="52"/>
    <n v="1489"/>
    <n v="83"/>
    <n v="403"/>
    <n v="138"/>
    <n v="41"/>
    <n v="83"/>
    <n v="2071"/>
    <n v="1"/>
    <n v="4"/>
    <n v="3"/>
    <n v="6"/>
    <n v="1"/>
  </r>
  <r>
    <n v="2048"/>
    <n v="52"/>
    <n v="3108"/>
    <n v="84"/>
    <n v="637"/>
    <n v="164"/>
    <n v="297"/>
    <n v="381"/>
    <n v="3909"/>
    <n v="8"/>
    <n v="8"/>
    <n v="9"/>
    <n v="8"/>
    <n v="6"/>
  </r>
  <r>
    <n v="2109"/>
    <n v="51"/>
    <n v="7"/>
    <n v="21"/>
    <n v="28"/>
    <n v="14"/>
    <n v="21"/>
    <n v="77"/>
    <n v="14"/>
    <n v="1"/>
    <n v="0"/>
    <n v="0"/>
    <n v="3"/>
    <n v="4"/>
  </r>
  <r>
    <n v="2842"/>
    <n v="51"/>
    <n v="12"/>
    <n v="8"/>
    <n v="39"/>
    <n v="12"/>
    <n v="0"/>
    <n v="8"/>
    <n v="62"/>
    <n v="1"/>
    <n v="1"/>
    <n v="0"/>
    <n v="3"/>
    <n v="6"/>
  </r>
  <r>
    <n v="3088"/>
    <n v="51"/>
    <n v="24"/>
    <n v="10"/>
    <n v="39"/>
    <n v="10"/>
    <n v="10"/>
    <n v="44"/>
    <n v="49"/>
    <n v="1"/>
    <n v="0"/>
    <n v="1"/>
    <n v="2"/>
    <n v="7"/>
  </r>
  <r>
    <n v="1381"/>
    <n v="51"/>
    <n v="38"/>
    <n v="15"/>
    <n v="120"/>
    <n v="23"/>
    <n v="15"/>
    <n v="143"/>
    <n v="68"/>
    <n v="2"/>
    <n v="1"/>
    <n v="1"/>
    <n v="2"/>
    <n v="8"/>
  </r>
  <r>
    <n v="2367"/>
    <n v="51"/>
    <n v="54"/>
    <n v="76"/>
    <n v="157"/>
    <n v="22"/>
    <n v="11"/>
    <n v="195"/>
    <n v="124"/>
    <n v="3"/>
    <n v="2"/>
    <n v="1"/>
    <n v="4"/>
    <n v="4"/>
  </r>
  <r>
    <n v="1319"/>
    <n v="51"/>
    <n v="61"/>
    <n v="11"/>
    <n v="50"/>
    <n v="17"/>
    <n v="0"/>
    <n v="44"/>
    <n v="94"/>
    <n v="2"/>
    <n v="2"/>
    <n v="0"/>
    <n v="3"/>
    <n v="8"/>
  </r>
  <r>
    <n v="2800"/>
    <n v="51"/>
    <n v="74"/>
    <n v="0"/>
    <n v="54"/>
    <n v="0"/>
    <n v="10"/>
    <n v="45"/>
    <n v="94"/>
    <n v="1"/>
    <n v="1"/>
    <n v="1"/>
    <n v="2"/>
    <n v="8"/>
  </r>
  <r>
    <n v="3045"/>
    <n v="51"/>
    <n v="74"/>
    <n v="0"/>
    <n v="54"/>
    <n v="0"/>
    <n v="10"/>
    <n v="45"/>
    <n v="94"/>
    <n v="1"/>
    <n v="1"/>
    <n v="1"/>
    <n v="2"/>
    <n v="8"/>
  </r>
  <r>
    <n v="2122"/>
    <n v="51"/>
    <n v="85"/>
    <n v="0"/>
    <n v="96"/>
    <n v="26"/>
    <n v="55"/>
    <n v="11"/>
    <n v="251"/>
    <n v="1"/>
    <n v="2"/>
    <n v="0"/>
    <n v="4"/>
    <n v="5"/>
  </r>
  <r>
    <n v="3030"/>
    <n v="51"/>
    <n v="147"/>
    <n v="32"/>
    <n v="142"/>
    <n v="63"/>
    <n v="89"/>
    <n v="205"/>
    <n v="268"/>
    <n v="1"/>
    <n v="3"/>
    <n v="0"/>
    <n v="3"/>
    <n v="8"/>
  </r>
  <r>
    <n v="1016"/>
    <n v="51"/>
    <n v="180"/>
    <n v="17"/>
    <n v="64"/>
    <n v="7"/>
    <n v="44"/>
    <n v="14"/>
    <n v="298"/>
    <n v="3"/>
    <n v="3"/>
    <n v="0"/>
    <n v="3"/>
    <n v="8"/>
  </r>
  <r>
    <n v="1119"/>
    <n v="51"/>
    <n v="199"/>
    <n v="0"/>
    <n v="45"/>
    <n v="0"/>
    <n v="0"/>
    <n v="11"/>
    <n v="233"/>
    <n v="2"/>
    <n v="2"/>
    <n v="0"/>
    <n v="4"/>
    <n v="6"/>
  </r>
  <r>
    <n v="2315"/>
    <n v="51"/>
    <n v="240"/>
    <n v="97"/>
    <n v="158"/>
    <n v="208"/>
    <n v="88"/>
    <n v="120"/>
    <n v="670"/>
    <n v="2"/>
    <n v="5"/>
    <n v="2"/>
    <n v="4"/>
    <n v="5"/>
  </r>
  <r>
    <n v="2004"/>
    <n v="51"/>
    <n v="243"/>
    <n v="0"/>
    <n v="12"/>
    <n v="0"/>
    <n v="0"/>
    <n v="28"/>
    <n v="227"/>
    <n v="1"/>
    <n v="1"/>
    <n v="1"/>
    <n v="3"/>
    <n v="5"/>
  </r>
  <r>
    <n v="2713"/>
    <n v="51"/>
    <n v="488"/>
    <n v="37"/>
    <n v="369"/>
    <n v="90"/>
    <n v="8"/>
    <n v="17"/>
    <n v="975"/>
    <n v="4"/>
    <n v="6"/>
    <n v="1"/>
    <n v="6"/>
    <n v="7"/>
  </r>
  <r>
    <n v="2618"/>
    <n v="51"/>
    <n v="638"/>
    <n v="133"/>
    <n v="594"/>
    <n v="36"/>
    <n v="89"/>
    <n v="208"/>
    <n v="1281"/>
    <n v="8"/>
    <n v="9"/>
    <n v="1"/>
    <n v="7"/>
    <n v="9"/>
  </r>
  <r>
    <n v="1993"/>
    <n v="51"/>
    <n v="664"/>
    <n v="86"/>
    <n v="285"/>
    <n v="0"/>
    <n v="52"/>
    <n v="116"/>
    <n v="971"/>
    <n v="7"/>
    <n v="6"/>
    <n v="1"/>
    <n v="4"/>
    <n v="9"/>
  </r>
  <r>
    <n v="1124"/>
    <n v="51"/>
    <n v="749"/>
    <n v="0"/>
    <n v="112"/>
    <n v="10"/>
    <n v="0"/>
    <n v="78"/>
    <n v="794"/>
    <n v="5"/>
    <n v="5"/>
    <n v="1"/>
    <n v="5"/>
    <n v="8"/>
  </r>
  <r>
    <n v="1896"/>
    <n v="51"/>
    <n v="1032"/>
    <n v="158"/>
    <n v="687"/>
    <n v="358"/>
    <n v="158"/>
    <n v="137"/>
    <n v="2255"/>
    <n v="1"/>
    <n v="3"/>
    <n v="4"/>
    <n v="6"/>
    <n v="1"/>
  </r>
  <r>
    <n v="2880"/>
    <n v="51"/>
    <n v="1032"/>
    <n v="158"/>
    <n v="687"/>
    <n v="358"/>
    <n v="158"/>
    <n v="137"/>
    <n v="2255"/>
    <n v="1"/>
    <n v="3"/>
    <n v="4"/>
    <n v="6"/>
    <n v="1"/>
  </r>
  <r>
    <n v="1921"/>
    <n v="51"/>
    <n v="1220"/>
    <n v="219"/>
    <n v="633"/>
    <n v="191"/>
    <n v="219"/>
    <n v="366"/>
    <n v="2115"/>
    <n v="8"/>
    <n v="6"/>
    <n v="3"/>
    <n v="5"/>
    <n v="6"/>
  </r>
  <r>
    <n v="2254"/>
    <n v="51"/>
    <n v="1275"/>
    <n v="14"/>
    <n v="176"/>
    <n v="19"/>
    <n v="0"/>
    <n v="192"/>
    <n v="1292"/>
    <n v="8"/>
    <n v="9"/>
    <n v="1"/>
    <n v="7"/>
    <n v="8"/>
  </r>
  <r>
    <n v="1922"/>
    <n v="51"/>
    <n v="1439"/>
    <n v="33"/>
    <n v="150"/>
    <n v="45"/>
    <n v="17"/>
    <n v="334"/>
    <n v="1350"/>
    <n v="2"/>
    <n v="7"/>
    <n v="4"/>
    <n v="7"/>
    <n v="5"/>
  </r>
  <r>
    <n v="1662"/>
    <n v="51"/>
    <n v="1468"/>
    <n v="57"/>
    <n v="304"/>
    <n v="25"/>
    <n v="57"/>
    <n v="380"/>
    <n v="1530"/>
    <n v="2"/>
    <n v="8"/>
    <n v="9"/>
    <n v="4"/>
    <n v="6"/>
  </r>
  <r>
    <n v="2235"/>
    <n v="51"/>
    <n v="1468"/>
    <n v="57"/>
    <n v="304"/>
    <n v="25"/>
    <n v="57"/>
    <n v="380"/>
    <n v="1530"/>
    <n v="2"/>
    <n v="8"/>
    <n v="9"/>
    <n v="4"/>
    <n v="6"/>
  </r>
  <r>
    <n v="2232"/>
    <n v="51"/>
    <n v="1527"/>
    <n v="70"/>
    <n v="643"/>
    <n v="30"/>
    <n v="119"/>
    <n v="74"/>
    <n v="2314"/>
    <n v="4"/>
    <n v="6"/>
    <n v="5"/>
    <n v="13"/>
    <n v="4"/>
  </r>
  <r>
    <n v="3144"/>
    <n v="51"/>
    <n v="1652"/>
    <n v="152"/>
    <n v="1536"/>
    <n v="499"/>
    <n v="152"/>
    <n v="230"/>
    <n v="3760"/>
    <n v="1"/>
    <n v="4"/>
    <n v="2"/>
    <n v="10"/>
    <n v="2"/>
  </r>
  <r>
    <n v="1806"/>
    <n v="51"/>
    <n v="1712"/>
    <n v="278"/>
    <n v="1084"/>
    <n v="89"/>
    <n v="348"/>
    <n v="77"/>
    <n v="3433"/>
    <n v="1"/>
    <n v="10"/>
    <n v="2"/>
    <n v="11"/>
    <n v="8"/>
  </r>
  <r>
    <n v="2202"/>
    <n v="50"/>
    <n v="10"/>
    <n v="29"/>
    <n v="19"/>
    <n v="14"/>
    <n v="5"/>
    <n v="43"/>
    <n v="34"/>
    <n v="1"/>
    <n v="1"/>
    <n v="0"/>
    <n v="2"/>
    <n v="8"/>
  </r>
  <r>
    <n v="3199"/>
    <n v="50"/>
    <n v="24"/>
    <n v="5"/>
    <n v="28"/>
    <n v="14"/>
    <n v="19"/>
    <n v="14"/>
    <n v="76"/>
    <n v="1"/>
    <n v="0"/>
    <n v="0"/>
    <n v="3"/>
    <n v="4"/>
  </r>
  <r>
    <n v="1606"/>
    <n v="50"/>
    <n v="37"/>
    <n v="22"/>
    <n v="41"/>
    <n v="0"/>
    <n v="15"/>
    <n v="7"/>
    <n v="107"/>
    <n v="1"/>
    <n v="1"/>
    <n v="0"/>
    <n v="3"/>
    <n v="7"/>
  </r>
  <r>
    <n v="1936"/>
    <n v="50"/>
    <n v="138"/>
    <n v="14"/>
    <n v="159"/>
    <n v="21"/>
    <n v="7"/>
    <n v="28"/>
    <n v="311"/>
    <n v="5"/>
    <n v="3"/>
    <n v="0"/>
    <n v="4"/>
    <n v="8"/>
  </r>
  <r>
    <n v="2534"/>
    <n v="50"/>
    <n v="140"/>
    <n v="23"/>
    <n v="103"/>
    <n v="37"/>
    <n v="42"/>
    <n v="131"/>
    <n v="215"/>
    <n v="4"/>
    <n v="2"/>
    <n v="1"/>
    <n v="4"/>
    <n v="6"/>
  </r>
  <r>
    <n v="2494"/>
    <n v="50"/>
    <n v="146"/>
    <n v="4"/>
    <n v="146"/>
    <n v="15"/>
    <n v="11"/>
    <n v="66"/>
    <n v="255"/>
    <n v="1"/>
    <n v="3"/>
    <n v="0"/>
    <n v="3"/>
    <n v="8"/>
  </r>
  <r>
    <n v="2175"/>
    <n v="50"/>
    <n v="188"/>
    <n v="7"/>
    <n v="168"/>
    <n v="13"/>
    <n v="7"/>
    <n v="76"/>
    <n v="306"/>
    <n v="3"/>
    <n v="2"/>
    <n v="1"/>
    <n v="4"/>
    <n v="6"/>
  </r>
  <r>
    <n v="2523"/>
    <n v="50"/>
    <n v="216"/>
    <n v="17"/>
    <n v="211"/>
    <n v="51"/>
    <n v="4"/>
    <n v="207"/>
    <n v="292"/>
    <n v="1"/>
    <n v="4"/>
    <n v="0"/>
    <n v="3"/>
    <n v="8"/>
  </r>
  <r>
    <n v="1195"/>
    <n v="50"/>
    <n v="247"/>
    <n v="55"/>
    <n v="345"/>
    <n v="143"/>
    <n v="40"/>
    <n v="64"/>
    <n v="766"/>
    <n v="6"/>
    <n v="4"/>
    <n v="2"/>
    <n v="5"/>
    <n v="6"/>
  </r>
  <r>
    <n v="1522"/>
    <n v="50"/>
    <n v="272"/>
    <n v="11"/>
    <n v="88"/>
    <n v="102"/>
    <n v="148"/>
    <n v="16"/>
    <n v="604"/>
    <n v="2"/>
    <n v="2"/>
    <n v="1"/>
    <n v="7"/>
    <n v="2"/>
  </r>
  <r>
    <n v="1539"/>
    <n v="50"/>
    <n v="297"/>
    <n v="56"/>
    <n v="320"/>
    <n v="50"/>
    <n v="20"/>
    <n v="50"/>
    <n v="693"/>
    <n v="6"/>
    <n v="4"/>
    <n v="1"/>
    <n v="5"/>
    <n v="8"/>
  </r>
  <r>
    <n v="3021"/>
    <n v="50"/>
    <n v="372"/>
    <n v="0"/>
    <n v="61"/>
    <n v="0"/>
    <n v="3"/>
    <n v="20"/>
    <n v="415"/>
    <n v="1"/>
    <n v="3"/>
    <n v="1"/>
    <n v="4"/>
    <n v="4"/>
  </r>
  <r>
    <n v="1879"/>
    <n v="50"/>
    <n v="717"/>
    <n v="203"/>
    <n v="495"/>
    <n v="55"/>
    <n v="0"/>
    <n v="11"/>
    <n v="1460"/>
    <n v="3"/>
    <n v="4"/>
    <n v="2"/>
    <n v="8"/>
    <n v="6"/>
  </r>
  <r>
    <n v="2909"/>
    <n v="50"/>
    <n v="788"/>
    <n v="250"/>
    <n v="429"/>
    <n v="301"/>
    <n v="88"/>
    <n v="232"/>
    <n v="1625"/>
    <n v="2"/>
    <n v="6"/>
    <n v="6"/>
    <n v="9"/>
    <n v="3"/>
  </r>
  <r>
    <n v="1816"/>
    <n v="50"/>
    <n v="807"/>
    <n v="295"/>
    <n v="658"/>
    <n v="110"/>
    <n v="295"/>
    <n v="339"/>
    <n v="1827"/>
    <n v="5"/>
    <n v="6"/>
    <n v="5"/>
    <n v="12"/>
    <n v="3"/>
  </r>
  <r>
    <n v="1985"/>
    <n v="50"/>
    <n v="827"/>
    <n v="7"/>
    <n v="115"/>
    <n v="0"/>
    <n v="7"/>
    <n v="145"/>
    <n v="812"/>
    <n v="5"/>
    <n v="5"/>
    <n v="2"/>
    <n v="4"/>
    <n v="8"/>
  </r>
  <r>
    <n v="2460"/>
    <n v="50"/>
    <n v="879"/>
    <n v="226"/>
    <n v="602"/>
    <n v="458"/>
    <n v="451"/>
    <n v="79"/>
    <n v="2536"/>
    <n v="2"/>
    <n v="7"/>
    <n v="3"/>
    <n v="6"/>
    <n v="4"/>
  </r>
  <r>
    <n v="2290"/>
    <n v="50"/>
    <n v="936"/>
    <n v="81"/>
    <n v="477"/>
    <n v="0"/>
    <n v="146"/>
    <n v="15"/>
    <n v="1624"/>
    <n v="2"/>
    <n v="5"/>
    <n v="4"/>
    <n v="10"/>
    <n v="4"/>
  </r>
  <r>
    <n v="2528"/>
    <n v="50"/>
    <n v="1085"/>
    <n v="472"/>
    <n v="944"/>
    <n v="33"/>
    <n v="249"/>
    <n v="54"/>
    <n v="2728"/>
    <n v="1"/>
    <n v="6"/>
    <n v="4"/>
    <n v="6"/>
    <n v="5"/>
  </r>
  <r>
    <n v="1188"/>
    <n v="50"/>
    <n v="1096"/>
    <n v="10"/>
    <n v="83"/>
    <n v="15"/>
    <n v="10"/>
    <n v="95"/>
    <n v="1118"/>
    <n v="3"/>
    <n v="8"/>
    <n v="1"/>
    <n v="7"/>
    <n v="5"/>
  </r>
  <r>
    <n v="1395"/>
    <n v="50"/>
    <n v="1163"/>
    <n v="151"/>
    <n v="631"/>
    <n v="166"/>
    <n v="429"/>
    <n v="74"/>
    <n v="2465"/>
    <n v="4"/>
    <n v="4"/>
    <n v="3"/>
    <n v="6"/>
    <n v="4"/>
  </r>
  <r>
    <n v="3086"/>
    <n v="50"/>
    <n v="1824"/>
    <n v="173"/>
    <n v="423"/>
    <n v="32"/>
    <n v="24"/>
    <n v="49"/>
    <n v="2428"/>
    <n v="2"/>
    <n v="6"/>
    <n v="8"/>
    <n v="11"/>
    <n v="2"/>
  </r>
  <r>
    <n v="3060"/>
    <n v="49"/>
    <n v="0"/>
    <n v="5"/>
    <n v="22"/>
    <n v="82"/>
    <n v="5"/>
    <n v="27"/>
    <n v="87"/>
    <n v="1"/>
    <n v="1"/>
    <n v="0"/>
    <n v="2"/>
    <n v="7"/>
  </r>
  <r>
    <n v="2721"/>
    <n v="49"/>
    <n v="5"/>
    <n v="23"/>
    <n v="14"/>
    <n v="32"/>
    <n v="18"/>
    <n v="36"/>
    <n v="54"/>
    <n v="1"/>
    <n v="1"/>
    <n v="0"/>
    <n v="2"/>
    <n v="7"/>
  </r>
  <r>
    <n v="2459"/>
    <n v="49"/>
    <n v="12"/>
    <n v="25"/>
    <n v="56"/>
    <n v="62"/>
    <n v="31"/>
    <n v="100"/>
    <n v="87"/>
    <n v="2"/>
    <n v="1"/>
    <n v="0"/>
    <n v="3"/>
    <n v="7"/>
  </r>
  <r>
    <n v="1147"/>
    <n v="49"/>
    <n v="21"/>
    <n v="3"/>
    <n v="19"/>
    <n v="5"/>
    <n v="0"/>
    <n v="0"/>
    <n v="48"/>
    <n v="1"/>
    <n v="0"/>
    <n v="0"/>
    <n v="3"/>
    <n v="4"/>
  </r>
  <r>
    <n v="1137"/>
    <n v="49"/>
    <n v="22"/>
    <n v="4"/>
    <n v="36"/>
    <n v="0"/>
    <n v="4"/>
    <n v="14"/>
    <n v="50"/>
    <n v="1"/>
    <n v="1"/>
    <n v="0"/>
    <n v="2"/>
    <n v="8"/>
  </r>
  <r>
    <n v="1223"/>
    <n v="49"/>
    <n v="28"/>
    <n v="50"/>
    <n v="110"/>
    <n v="33"/>
    <n v="44"/>
    <n v="116"/>
    <n v="149"/>
    <n v="2"/>
    <n v="2"/>
    <n v="0"/>
    <n v="4"/>
    <n v="6"/>
  </r>
  <r>
    <n v="1773"/>
    <n v="49"/>
    <n v="28"/>
    <n v="56"/>
    <n v="76"/>
    <n v="83"/>
    <n v="14"/>
    <n v="90"/>
    <n v="167"/>
    <n v="1"/>
    <n v="2"/>
    <n v="0"/>
    <n v="3"/>
    <n v="7"/>
  </r>
  <r>
    <n v="2677"/>
    <n v="49"/>
    <n v="39"/>
    <n v="52"/>
    <n v="122"/>
    <n v="103"/>
    <n v="26"/>
    <n v="26"/>
    <n v="316"/>
    <n v="3"/>
    <n v="3"/>
    <n v="0"/>
    <n v="4"/>
    <n v="7"/>
  </r>
  <r>
    <n v="2263"/>
    <n v="49"/>
    <n v="48"/>
    <n v="15"/>
    <n v="73"/>
    <n v="0"/>
    <n v="0"/>
    <n v="4"/>
    <n v="132"/>
    <n v="2"/>
    <n v="1"/>
    <n v="0"/>
    <n v="3"/>
    <n v="9"/>
  </r>
  <r>
    <n v="3000"/>
    <n v="49"/>
    <n v="53"/>
    <n v="12"/>
    <n v="69"/>
    <n v="28"/>
    <n v="12"/>
    <n v="12"/>
    <n v="162"/>
    <n v="2"/>
    <n v="2"/>
    <n v="0"/>
    <n v="4"/>
    <n v="5"/>
  </r>
  <r>
    <n v="2433"/>
    <n v="49"/>
    <n v="72"/>
    <n v="38"/>
    <n v="77"/>
    <n v="53"/>
    <n v="24"/>
    <n v="106"/>
    <n v="159"/>
    <n v="4"/>
    <n v="2"/>
    <n v="0"/>
    <n v="4"/>
    <n v="6"/>
  </r>
  <r>
    <n v="1419"/>
    <n v="49"/>
    <n v="92"/>
    <n v="0"/>
    <n v="21"/>
    <n v="6"/>
    <n v="0"/>
    <n v="18"/>
    <n v="101"/>
    <n v="1"/>
    <n v="1"/>
    <n v="0"/>
    <n v="3"/>
    <n v="5"/>
  </r>
  <r>
    <n v="1488"/>
    <n v="49"/>
    <n v="92"/>
    <n v="0"/>
    <n v="21"/>
    <n v="6"/>
    <n v="0"/>
    <n v="18"/>
    <n v="101"/>
    <n v="1"/>
    <n v="1"/>
    <n v="0"/>
    <n v="3"/>
    <n v="5"/>
  </r>
  <r>
    <n v="1839"/>
    <n v="49"/>
    <n v="99"/>
    <n v="7"/>
    <n v="36"/>
    <n v="0"/>
    <n v="0"/>
    <n v="4"/>
    <n v="139"/>
    <n v="2"/>
    <n v="1"/>
    <n v="0"/>
    <n v="3"/>
    <n v="8"/>
  </r>
  <r>
    <n v="2785"/>
    <n v="49"/>
    <n v="99"/>
    <n v="7"/>
    <n v="36"/>
    <n v="0"/>
    <n v="0"/>
    <n v="4"/>
    <n v="139"/>
    <n v="2"/>
    <n v="1"/>
    <n v="0"/>
    <n v="3"/>
    <n v="8"/>
  </r>
  <r>
    <n v="3148"/>
    <n v="49"/>
    <n v="106"/>
    <n v="10"/>
    <n v="87"/>
    <n v="0"/>
    <n v="10"/>
    <n v="58"/>
    <n v="155"/>
    <n v="3"/>
    <n v="3"/>
    <n v="0"/>
    <n v="3"/>
    <n v="8"/>
  </r>
  <r>
    <n v="1975"/>
    <n v="49"/>
    <n v="168"/>
    <n v="0"/>
    <n v="41"/>
    <n v="0"/>
    <n v="15"/>
    <n v="51"/>
    <n v="173"/>
    <n v="2"/>
    <n v="1"/>
    <n v="1"/>
    <n v="4"/>
    <n v="3"/>
  </r>
  <r>
    <n v="2600"/>
    <n v="49"/>
    <n v="309"/>
    <n v="51"/>
    <n v="45"/>
    <n v="68"/>
    <n v="74"/>
    <n v="51"/>
    <n v="497"/>
    <n v="4"/>
    <n v="3"/>
    <n v="1"/>
    <n v="5"/>
    <n v="4"/>
  </r>
  <r>
    <n v="2381"/>
    <n v="49"/>
    <n v="326"/>
    <n v="11"/>
    <n v="78"/>
    <n v="15"/>
    <n v="4"/>
    <n v="107"/>
    <n v="326"/>
    <n v="4"/>
    <n v="3"/>
    <n v="0"/>
    <n v="4"/>
    <n v="9"/>
  </r>
  <r>
    <n v="2238"/>
    <n v="49"/>
    <n v="355"/>
    <n v="190"/>
    <n v="202"/>
    <n v="394"/>
    <n v="214"/>
    <n v="150"/>
    <n v="1204"/>
    <n v="2"/>
    <n v="4"/>
    <n v="2"/>
    <n v="11"/>
    <n v="2"/>
  </r>
  <r>
    <n v="2198"/>
    <n v="49"/>
    <n v="525"/>
    <n v="0"/>
    <n v="64"/>
    <n v="0"/>
    <n v="0"/>
    <n v="16"/>
    <n v="572"/>
    <n v="5"/>
    <n v="3"/>
    <n v="1"/>
    <n v="4"/>
    <n v="9"/>
  </r>
  <r>
    <n v="2645"/>
    <n v="49"/>
    <n v="735"/>
    <n v="7"/>
    <n v="167"/>
    <n v="11"/>
    <n v="7"/>
    <n v="36"/>
    <n v="891"/>
    <n v="2"/>
    <n v="4"/>
    <n v="2"/>
    <n v="5"/>
    <n v="7"/>
  </r>
  <r>
    <n v="2959"/>
    <n v="49"/>
    <n v="806"/>
    <n v="20"/>
    <n v="233"/>
    <n v="58"/>
    <n v="0"/>
    <n v="78"/>
    <n v="1040"/>
    <n v="8"/>
    <n v="6"/>
    <n v="3"/>
    <n v="5"/>
    <n v="7"/>
  </r>
  <r>
    <n v="1493"/>
    <n v="49"/>
    <n v="1006"/>
    <n v="363"/>
    <n v="171"/>
    <n v="158"/>
    <n v="68"/>
    <n v="155"/>
    <n v="1611"/>
    <n v="6"/>
    <n v="5"/>
    <n v="2"/>
    <n v="12"/>
    <n v="5"/>
  </r>
  <r>
    <n v="3027"/>
    <n v="49"/>
    <n v="1215"/>
    <n v="81"/>
    <n v="494"/>
    <n v="159"/>
    <n v="122"/>
    <n v="81"/>
    <n v="1991"/>
    <n v="2"/>
    <n v="6"/>
    <n v="3"/>
    <n v="4"/>
    <n v="2"/>
  </r>
  <r>
    <n v="2278"/>
    <n v="49"/>
    <n v="1488"/>
    <n v="19"/>
    <n v="311"/>
    <n v="101"/>
    <n v="57"/>
    <n v="213"/>
    <n v="1763"/>
    <n v="5"/>
    <n v="7"/>
    <n v="2"/>
    <n v="11"/>
    <n v="5"/>
  </r>
  <r>
    <n v="2655"/>
    <n v="49"/>
    <n v="1670"/>
    <n v="283"/>
    <n v="1207"/>
    <n v="184"/>
    <n v="247"/>
    <n v="213"/>
    <n v="3378"/>
    <n v="1"/>
    <n v="5"/>
    <n v="10"/>
    <n v="7"/>
    <n v="3"/>
  </r>
  <r>
    <n v="1692"/>
    <n v="49"/>
    <n v="1866"/>
    <n v="163"/>
    <n v="233"/>
    <n v="90"/>
    <n v="0"/>
    <n v="185"/>
    <n v="2166"/>
    <n v="4"/>
    <n v="7"/>
    <n v="5"/>
    <n v="10"/>
    <n v="5"/>
  </r>
  <r>
    <n v="1310"/>
    <n v="49"/>
    <n v="2066"/>
    <n v="0"/>
    <n v="717"/>
    <n v="117"/>
    <n v="117"/>
    <n v="329"/>
    <n v="2689"/>
    <n v="1"/>
    <n v="4"/>
    <n v="8"/>
    <n v="5"/>
    <n v="3"/>
  </r>
  <r>
    <n v="2914"/>
    <n v="48"/>
    <n v="10"/>
    <n v="10"/>
    <n v="20"/>
    <n v="64"/>
    <n v="64"/>
    <n v="20"/>
    <n v="148"/>
    <n v="1"/>
    <n v="1"/>
    <n v="0"/>
    <n v="4"/>
    <n v="4"/>
  </r>
  <r>
    <n v="2859"/>
    <n v="48"/>
    <n v="26"/>
    <n v="13"/>
    <n v="52"/>
    <n v="26"/>
    <n v="4"/>
    <n v="0"/>
    <n v="120"/>
    <n v="1"/>
    <n v="1"/>
    <n v="1"/>
    <n v="3"/>
    <n v="3"/>
  </r>
  <r>
    <n v="1949"/>
    <n v="48"/>
    <n v="54"/>
    <n v="0"/>
    <n v="8"/>
    <n v="0"/>
    <n v="0"/>
    <n v="27"/>
    <n v="35"/>
    <n v="1"/>
    <n v="1"/>
    <n v="0"/>
    <n v="2"/>
    <n v="8"/>
  </r>
  <r>
    <n v="2402"/>
    <n v="48"/>
    <n v="54"/>
    <n v="0"/>
    <n v="8"/>
    <n v="0"/>
    <n v="0"/>
    <n v="27"/>
    <n v="35"/>
    <n v="1"/>
    <n v="1"/>
    <n v="0"/>
    <n v="2"/>
    <n v="8"/>
  </r>
  <r>
    <n v="1561"/>
    <n v="48"/>
    <n v="77"/>
    <n v="34"/>
    <n v="145"/>
    <n v="85"/>
    <n v="17"/>
    <n v="60"/>
    <n v="299"/>
    <n v="4"/>
    <n v="3"/>
    <n v="0"/>
    <n v="3"/>
    <n v="8"/>
  </r>
  <r>
    <n v="2625"/>
    <n v="48"/>
    <n v="185"/>
    <n v="11"/>
    <n v="89"/>
    <n v="47"/>
    <n v="6"/>
    <n v="44"/>
    <n v="293"/>
    <n v="3"/>
    <n v="2"/>
    <n v="1"/>
    <n v="4"/>
    <n v="4"/>
  </r>
  <r>
    <n v="2934"/>
    <n v="48"/>
    <n v="185"/>
    <n v="11"/>
    <n v="89"/>
    <n v="47"/>
    <n v="6"/>
    <n v="44"/>
    <n v="293"/>
    <n v="3"/>
    <n v="2"/>
    <n v="1"/>
    <n v="4"/>
    <n v="4"/>
  </r>
  <r>
    <n v="2220"/>
    <n v="48"/>
    <n v="310"/>
    <n v="36"/>
    <n v="114"/>
    <n v="0"/>
    <n v="13"/>
    <n v="23"/>
    <n v="450"/>
    <n v="4"/>
    <n v="2"/>
    <n v="1"/>
    <n v="5"/>
    <n v="6"/>
  </r>
  <r>
    <n v="1081"/>
    <n v="48"/>
    <n v="490"/>
    <n v="0"/>
    <n v="60"/>
    <n v="0"/>
    <n v="0"/>
    <n v="19"/>
    <n v="531"/>
    <n v="5"/>
    <n v="3"/>
    <n v="1"/>
    <n v="4"/>
    <n v="7"/>
  </r>
  <r>
    <n v="3079"/>
    <n v="48"/>
    <n v="513"/>
    <n v="27"/>
    <n v="687"/>
    <n v="152"/>
    <n v="117"/>
    <n v="174"/>
    <n v="1323"/>
    <n v="6"/>
    <n v="8"/>
    <n v="2"/>
    <n v="7"/>
    <n v="7"/>
  </r>
  <r>
    <n v="1549"/>
    <n v="48"/>
    <n v="551"/>
    <n v="6"/>
    <n v="85"/>
    <n v="9"/>
    <n v="6"/>
    <n v="117"/>
    <n v="540"/>
    <n v="2"/>
    <n v="3"/>
    <n v="2"/>
    <n v="5"/>
    <n v="4"/>
  </r>
  <r>
    <n v="2283"/>
    <n v="48"/>
    <n v="596"/>
    <n v="16"/>
    <n v="212"/>
    <n v="10"/>
    <n v="16"/>
    <n v="160"/>
    <n v="691"/>
    <n v="5"/>
    <n v="5"/>
    <n v="2"/>
    <n v="4"/>
    <n v="9"/>
  </r>
  <r>
    <n v="1506"/>
    <n v="48"/>
    <n v="598"/>
    <n v="7"/>
    <n v="214"/>
    <n v="127"/>
    <n v="57"/>
    <n v="194"/>
    <n v="809"/>
    <n v="1"/>
    <n v="5"/>
    <n v="1"/>
    <n v="6"/>
    <n v="5"/>
  </r>
  <r>
    <n v="3102"/>
    <n v="48"/>
    <n v="606"/>
    <n v="169"/>
    <n v="1264"/>
    <n v="503"/>
    <n v="0"/>
    <n v="412"/>
    <n v="2130"/>
    <n v="3"/>
    <n v="3"/>
    <n v="5"/>
    <n v="6"/>
    <n v="2"/>
  </r>
  <r>
    <n v="3156"/>
    <n v="48"/>
    <n v="606"/>
    <n v="169"/>
    <n v="1264"/>
    <n v="503"/>
    <n v="0"/>
    <n v="412"/>
    <n v="2130"/>
    <n v="3"/>
    <n v="3"/>
    <n v="5"/>
    <n v="6"/>
    <n v="2"/>
  </r>
  <r>
    <n v="2145"/>
    <n v="48"/>
    <n v="731"/>
    <n v="0"/>
    <n v="21"/>
    <n v="0"/>
    <n v="0"/>
    <n v="7"/>
    <n v="744"/>
    <n v="2"/>
    <n v="4"/>
    <n v="1"/>
    <n v="5"/>
    <n v="7"/>
  </r>
  <r>
    <n v="1940"/>
    <n v="48"/>
    <n v="759"/>
    <n v="9"/>
    <n v="85"/>
    <n v="11"/>
    <n v="0"/>
    <n v="162"/>
    <n v="702"/>
    <n v="4"/>
    <n v="5"/>
    <n v="2"/>
    <n v="5"/>
    <n v="6"/>
  </r>
  <r>
    <n v="2482"/>
    <n v="48"/>
    <n v="842"/>
    <n v="14"/>
    <n v="300"/>
    <n v="58"/>
    <n v="300"/>
    <n v="253"/>
    <n v="1260"/>
    <n v="9"/>
    <n v="5"/>
    <n v="2"/>
    <n v="10"/>
    <n v="6"/>
  </r>
  <r>
    <n v="2469"/>
    <n v="48"/>
    <n v="938"/>
    <n v="95"/>
    <n v="486"/>
    <n v="41"/>
    <n v="63"/>
    <n v="46"/>
    <n v="1577"/>
    <n v="7"/>
    <n v="7"/>
    <n v="2"/>
    <n v="9"/>
    <n v="6"/>
  </r>
  <r>
    <n v="2899"/>
    <n v="48"/>
    <n v="1129"/>
    <n v="306"/>
    <n v="896"/>
    <n v="232"/>
    <n v="49"/>
    <n v="49"/>
    <n v="2563"/>
    <n v="3"/>
    <n v="11"/>
    <n v="5"/>
    <n v="11"/>
    <n v="5"/>
  </r>
  <r>
    <n v="2517"/>
    <n v="48"/>
    <n v="1179"/>
    <n v="168"/>
    <n v="631"/>
    <n v="84"/>
    <n v="63"/>
    <n v="126"/>
    <n v="1999"/>
    <n v="4"/>
    <n v="9"/>
    <n v="2"/>
    <n v="12"/>
    <n v="5"/>
  </r>
  <r>
    <n v="2703"/>
    <n v="48"/>
    <n v="1179"/>
    <n v="168"/>
    <n v="631"/>
    <n v="84"/>
    <n v="63"/>
    <n v="126"/>
    <n v="1999"/>
    <n v="4"/>
    <n v="9"/>
    <n v="2"/>
    <n v="12"/>
    <n v="5"/>
  </r>
  <r>
    <n v="2475"/>
    <n v="48"/>
    <n v="1865"/>
    <n v="30"/>
    <n v="947"/>
    <n v="81"/>
    <n v="219"/>
    <n v="219"/>
    <n v="2923"/>
    <n v="1"/>
    <n v="9"/>
    <n v="7"/>
    <n v="13"/>
    <n v="4"/>
  </r>
  <r>
    <n v="3053"/>
    <n v="48"/>
    <n v="1865"/>
    <n v="30"/>
    <n v="947"/>
    <n v="81"/>
    <n v="219"/>
    <n v="219"/>
    <n v="2923"/>
    <n v="1"/>
    <n v="9"/>
    <n v="7"/>
    <n v="13"/>
    <n v="4"/>
  </r>
  <r>
    <n v="1207"/>
    <n v="48"/>
    <n v="2009"/>
    <n v="78"/>
    <n v="395"/>
    <n v="102"/>
    <n v="78"/>
    <n v="105"/>
    <n v="2558"/>
    <n v="2"/>
    <n v="11"/>
    <n v="4"/>
    <n v="11"/>
    <n v="6"/>
  </r>
  <r>
    <n v="2627"/>
    <n v="48"/>
    <n v="2175"/>
    <n v="82"/>
    <n v="588"/>
    <n v="78"/>
    <n v="362"/>
    <n v="69"/>
    <n v="3216"/>
    <n v="1"/>
    <n v="3"/>
    <n v="6"/>
    <n v="12"/>
    <n v="6"/>
  </r>
  <r>
    <n v="1243"/>
    <n v="48"/>
    <n v="2367"/>
    <n v="54"/>
    <n v="304"/>
    <n v="34"/>
    <n v="26"/>
    <n v="54"/>
    <n v="2731"/>
    <n v="3"/>
    <n v="8"/>
    <n v="3"/>
    <n v="5"/>
    <n v="6"/>
  </r>
  <r>
    <n v="2725"/>
    <n v="48"/>
    <n v="2367"/>
    <n v="54"/>
    <n v="304"/>
    <n v="34"/>
    <n v="26"/>
    <n v="54"/>
    <n v="2731"/>
    <n v="3"/>
    <n v="8"/>
    <n v="3"/>
    <n v="5"/>
    <n v="6"/>
  </r>
  <r>
    <n v="1136"/>
    <n v="47"/>
    <n v="10"/>
    <n v="5"/>
    <n v="93"/>
    <n v="103"/>
    <n v="57"/>
    <n v="83"/>
    <n v="186"/>
    <n v="1"/>
    <n v="2"/>
    <n v="0"/>
    <n v="3"/>
    <n v="6"/>
  </r>
  <r>
    <n v="2099"/>
    <n v="47"/>
    <n v="11"/>
    <n v="125"/>
    <n v="60"/>
    <n v="43"/>
    <n v="33"/>
    <n v="249"/>
    <n v="22"/>
    <n v="1"/>
    <n v="2"/>
    <n v="1"/>
    <n v="2"/>
    <n v="8"/>
  </r>
  <r>
    <n v="2392"/>
    <n v="47"/>
    <n v="11"/>
    <n v="125"/>
    <n v="60"/>
    <n v="43"/>
    <n v="33"/>
    <n v="249"/>
    <n v="22"/>
    <n v="1"/>
    <n v="2"/>
    <n v="1"/>
    <n v="2"/>
    <n v="8"/>
  </r>
  <r>
    <n v="2215"/>
    <n v="47"/>
    <n v="66"/>
    <n v="0"/>
    <n v="33"/>
    <n v="0"/>
    <n v="4"/>
    <n v="40"/>
    <n v="62"/>
    <n v="1"/>
    <n v="1"/>
    <n v="0"/>
    <n v="3"/>
    <n v="6"/>
  </r>
  <r>
    <n v="2908"/>
    <n v="47"/>
    <n v="75"/>
    <n v="13"/>
    <n v="79"/>
    <n v="13"/>
    <n v="18"/>
    <n v="79"/>
    <n v="118"/>
    <n v="2"/>
    <n v="3"/>
    <n v="1"/>
    <n v="2"/>
    <n v="7"/>
  </r>
  <r>
    <n v="1532"/>
    <n v="47"/>
    <n v="86"/>
    <n v="18"/>
    <n v="129"/>
    <n v="12"/>
    <n v="6"/>
    <n v="171"/>
    <n v="80"/>
    <n v="4"/>
    <n v="3"/>
    <n v="1"/>
    <n v="2"/>
    <n v="8"/>
  </r>
  <r>
    <n v="1989"/>
    <n v="47"/>
    <n v="86"/>
    <n v="18"/>
    <n v="129"/>
    <n v="12"/>
    <n v="6"/>
    <n v="171"/>
    <n v="80"/>
    <n v="4"/>
    <n v="3"/>
    <n v="1"/>
    <n v="2"/>
    <n v="8"/>
  </r>
  <r>
    <n v="1948"/>
    <n v="47"/>
    <n v="171"/>
    <n v="8"/>
    <n v="108"/>
    <n v="0"/>
    <n v="36"/>
    <n v="48"/>
    <n v="275"/>
    <n v="3"/>
    <n v="3"/>
    <n v="0"/>
    <n v="4"/>
    <n v="7"/>
  </r>
  <r>
    <n v="1945"/>
    <n v="47"/>
    <n v="290"/>
    <n v="36"/>
    <n v="251"/>
    <n v="39"/>
    <n v="30"/>
    <n v="45"/>
    <n v="602"/>
    <n v="7"/>
    <n v="3"/>
    <n v="1"/>
    <n v="6"/>
    <n v="5"/>
  </r>
  <r>
    <n v="1578"/>
    <n v="47"/>
    <n v="347"/>
    <n v="80"/>
    <n v="448"/>
    <n v="53"/>
    <n v="91"/>
    <n v="0"/>
    <n v="1019"/>
    <n v="1"/>
    <n v="3"/>
    <n v="4"/>
    <n v="7"/>
    <n v="1"/>
  </r>
  <r>
    <n v="2737"/>
    <n v="47"/>
    <n v="477"/>
    <n v="8"/>
    <n v="228"/>
    <n v="190"/>
    <n v="177"/>
    <n v="156"/>
    <n v="925"/>
    <n v="2"/>
    <n v="3"/>
    <n v="3"/>
    <n v="8"/>
    <n v="2"/>
  </r>
  <r>
    <n v="3065"/>
    <n v="47"/>
    <n v="539"/>
    <n v="297"/>
    <n v="1000"/>
    <n v="562"/>
    <n v="432"/>
    <n v="243"/>
    <n v="2587"/>
    <n v="1"/>
    <n v="3"/>
    <n v="7"/>
    <n v="8"/>
    <n v="1"/>
  </r>
  <r>
    <n v="2216"/>
    <n v="47"/>
    <n v="771"/>
    <n v="0"/>
    <n v="713"/>
    <n v="153"/>
    <n v="374"/>
    <n v="38"/>
    <n v="1972"/>
    <n v="4"/>
    <n v="8"/>
    <n v="2"/>
    <n v="11"/>
    <n v="6"/>
  </r>
  <r>
    <n v="1253"/>
    <n v="47"/>
    <n v="1086"/>
    <n v="189"/>
    <n v="895"/>
    <n v="461"/>
    <n v="189"/>
    <n v="542"/>
    <n v="2277"/>
    <n v="1"/>
    <n v="3"/>
    <n v="7"/>
    <n v="8"/>
    <n v="1"/>
  </r>
  <r>
    <n v="1447"/>
    <n v="47"/>
    <n v="1086"/>
    <n v="189"/>
    <n v="895"/>
    <n v="461"/>
    <n v="189"/>
    <n v="542"/>
    <n v="2277"/>
    <n v="1"/>
    <n v="3"/>
    <n v="7"/>
    <n v="8"/>
    <n v="1"/>
  </r>
  <r>
    <n v="1454"/>
    <n v="47"/>
    <n v="1479"/>
    <n v="200"/>
    <n v="1009"/>
    <n v="221"/>
    <n v="504"/>
    <n v="234"/>
    <n v="3179"/>
    <n v="4"/>
    <n v="6"/>
    <n v="10"/>
    <n v="13"/>
    <n v="4"/>
  </r>
  <r>
    <n v="1133"/>
    <n v="47"/>
    <n v="1512"/>
    <n v="39"/>
    <n v="325"/>
    <n v="106"/>
    <n v="81"/>
    <n v="81"/>
    <n v="1983"/>
    <n v="3"/>
    <n v="8"/>
    <n v="5"/>
    <n v="9"/>
    <n v="6"/>
  </r>
  <r>
    <n v="2967"/>
    <n v="47"/>
    <n v="2667"/>
    <n v="50"/>
    <n v="1559"/>
    <n v="196"/>
    <n v="61"/>
    <n v="100"/>
    <n v="4434"/>
    <n v="0"/>
    <n v="9"/>
    <n v="7"/>
    <n v="11"/>
    <n v="3"/>
  </r>
  <r>
    <n v="1499"/>
    <n v="47"/>
    <n v="2875"/>
    <n v="45"/>
    <n v="1368"/>
    <n v="179"/>
    <n v="136"/>
    <n v="60"/>
    <n v="4542"/>
    <n v="1"/>
    <n v="5"/>
    <n v="7"/>
    <n v="9"/>
    <n v="2"/>
  </r>
  <r>
    <n v="1524"/>
    <n v="46"/>
    <n v="5"/>
    <n v="45"/>
    <n v="40"/>
    <n v="54"/>
    <n v="15"/>
    <n v="109"/>
    <n v="50"/>
    <n v="3"/>
    <n v="3"/>
    <n v="0"/>
    <n v="3"/>
    <n v="8"/>
  </r>
  <r>
    <n v="1267"/>
    <n v="46"/>
    <n v="20"/>
    <n v="97"/>
    <n v="46"/>
    <n v="142"/>
    <n v="127"/>
    <n v="86"/>
    <n v="346"/>
    <n v="3"/>
    <n v="3"/>
    <n v="0"/>
    <n v="4"/>
    <n v="7"/>
  </r>
  <r>
    <n v="1448"/>
    <n v="46"/>
    <n v="28"/>
    <n v="20"/>
    <n v="157"/>
    <n v="68"/>
    <n v="60"/>
    <n v="149"/>
    <n v="185"/>
    <n v="2"/>
    <n v="4"/>
    <n v="0"/>
    <n v="3"/>
    <n v="7"/>
  </r>
  <r>
    <n v="2692"/>
    <n v="46"/>
    <n v="28"/>
    <n v="17"/>
    <n v="50"/>
    <n v="33"/>
    <n v="11"/>
    <n v="33"/>
    <n v="105"/>
    <n v="2"/>
    <n v="2"/>
    <n v="0"/>
    <n v="3"/>
    <n v="7"/>
  </r>
  <r>
    <n v="2525"/>
    <n v="46"/>
    <n v="41"/>
    <n v="4"/>
    <n v="7"/>
    <n v="7"/>
    <n v="4"/>
    <n v="22"/>
    <n v="41"/>
    <n v="1"/>
    <n v="0"/>
    <n v="0"/>
    <n v="3"/>
    <n v="6"/>
  </r>
  <r>
    <n v="2990"/>
    <n v="46"/>
    <n v="41"/>
    <n v="4"/>
    <n v="7"/>
    <n v="7"/>
    <n v="4"/>
    <n v="22"/>
    <n v="41"/>
    <n v="1"/>
    <n v="0"/>
    <n v="0"/>
    <n v="3"/>
    <n v="6"/>
  </r>
  <r>
    <n v="1224"/>
    <n v="46"/>
    <n v="94"/>
    <n v="0"/>
    <n v="21"/>
    <n v="0"/>
    <n v="0"/>
    <n v="5"/>
    <n v="110"/>
    <n v="1"/>
    <n v="1"/>
    <n v="0"/>
    <n v="3"/>
    <n v="7"/>
  </r>
  <r>
    <n v="3082"/>
    <n v="46"/>
    <n v="116"/>
    <n v="13"/>
    <n v="57"/>
    <n v="23"/>
    <n v="20"/>
    <n v="213"/>
    <n v="17"/>
    <n v="1"/>
    <n v="2"/>
    <n v="2"/>
    <n v="2"/>
    <n v="5"/>
  </r>
  <r>
    <n v="1316"/>
    <n v="46"/>
    <n v="158"/>
    <n v="8"/>
    <n v="59"/>
    <n v="32"/>
    <n v="0"/>
    <n v="24"/>
    <n v="233"/>
    <n v="1"/>
    <n v="1"/>
    <n v="1"/>
    <n v="3"/>
    <n v="4"/>
  </r>
  <r>
    <n v="2639"/>
    <n v="46"/>
    <n v="158"/>
    <n v="8"/>
    <n v="59"/>
    <n v="32"/>
    <n v="0"/>
    <n v="24"/>
    <n v="233"/>
    <n v="1"/>
    <n v="1"/>
    <n v="1"/>
    <n v="3"/>
    <n v="4"/>
  </r>
  <r>
    <n v="2426"/>
    <n v="46"/>
    <n v="178"/>
    <n v="32"/>
    <n v="292"/>
    <n v="60"/>
    <n v="22"/>
    <n v="79"/>
    <n v="504"/>
    <n v="3"/>
    <n v="3"/>
    <n v="2"/>
    <n v="4"/>
    <n v="5"/>
  </r>
  <r>
    <n v="3028"/>
    <n v="46"/>
    <n v="189"/>
    <n v="0"/>
    <n v="59"/>
    <n v="0"/>
    <n v="0"/>
    <n v="15"/>
    <n v="234"/>
    <n v="2"/>
    <n v="3"/>
    <n v="0"/>
    <n v="3"/>
    <n v="8"/>
  </r>
  <r>
    <n v="1213"/>
    <n v="46"/>
    <n v="443"/>
    <n v="0"/>
    <n v="54"/>
    <n v="7"/>
    <n v="3"/>
    <n v="132"/>
    <n v="375"/>
    <n v="4"/>
    <n v="3"/>
    <n v="1"/>
    <n v="4"/>
    <n v="8"/>
  </r>
  <r>
    <n v="1882"/>
    <n v="46"/>
    <n v="487"/>
    <n v="0"/>
    <n v="31"/>
    <n v="0"/>
    <n v="3"/>
    <n v="57"/>
    <n v="464"/>
    <n v="2"/>
    <n v="4"/>
    <n v="1"/>
    <n v="4"/>
    <n v="6"/>
  </r>
  <r>
    <n v="1817"/>
    <n v="46"/>
    <n v="577"/>
    <n v="27"/>
    <n v="293"/>
    <n v="0"/>
    <n v="18"/>
    <n v="248"/>
    <n v="668"/>
    <n v="2"/>
    <n v="6"/>
    <n v="1"/>
    <n v="5"/>
    <n v="7"/>
  </r>
  <r>
    <n v="1986"/>
    <n v="46"/>
    <n v="592"/>
    <n v="162"/>
    <n v="479"/>
    <n v="256"/>
    <n v="211"/>
    <n v="139"/>
    <n v="1560"/>
    <n v="6"/>
    <n v="3"/>
    <n v="8"/>
    <n v="4"/>
    <n v="4"/>
  </r>
  <r>
    <n v="1950"/>
    <n v="46"/>
    <n v="609"/>
    <n v="118"/>
    <n v="766"/>
    <n v="281"/>
    <n v="236"/>
    <n v="157"/>
    <n v="1852"/>
    <n v="6"/>
    <n v="10"/>
    <n v="2"/>
    <n v="6"/>
    <n v="9"/>
  </r>
  <r>
    <n v="2972"/>
    <n v="46"/>
    <n v="626"/>
    <n v="61"/>
    <n v="368"/>
    <n v="113"/>
    <n v="86"/>
    <n v="86"/>
    <n v="1168"/>
    <n v="3"/>
    <n v="4"/>
    <n v="3"/>
    <n v="8"/>
    <n v="4"/>
  </r>
  <r>
    <n v="1869"/>
    <n v="46"/>
    <n v="679"/>
    <n v="41"/>
    <n v="461"/>
    <n v="242"/>
    <n v="71"/>
    <n v="171"/>
    <n v="1323"/>
    <n v="8"/>
    <n v="9"/>
    <n v="2"/>
    <n v="5"/>
    <n v="8"/>
  </r>
  <r>
    <n v="1157"/>
    <n v="46"/>
    <n v="691"/>
    <n v="404"/>
    <n v="761"/>
    <n v="431"/>
    <n v="190"/>
    <n v="309"/>
    <n v="2167"/>
    <n v="1"/>
    <n v="3"/>
    <n v="4"/>
    <n v="7"/>
    <n v="1"/>
  </r>
  <r>
    <n v="1679"/>
    <n v="46"/>
    <n v="867"/>
    <n v="35"/>
    <n v="565"/>
    <n v="197"/>
    <n v="264"/>
    <n v="92"/>
    <n v="1836"/>
    <n v="2"/>
    <n v="8"/>
    <n v="4"/>
    <n v="6"/>
    <n v="6"/>
  </r>
  <r>
    <n v="1102"/>
    <n v="46"/>
    <n v="975"/>
    <n v="264"/>
    <n v="670"/>
    <n v="53"/>
    <n v="80"/>
    <n v="181"/>
    <n v="1860"/>
    <n v="1"/>
    <n v="6"/>
    <n v="6"/>
    <n v="11"/>
    <n v="3"/>
  </r>
  <r>
    <n v="2764"/>
    <n v="46"/>
    <n v="975"/>
    <n v="264"/>
    <n v="670"/>
    <n v="53"/>
    <n v="80"/>
    <n v="181"/>
    <n v="1860"/>
    <n v="1"/>
    <n v="6"/>
    <n v="6"/>
    <n v="11"/>
    <n v="3"/>
  </r>
  <r>
    <n v="1248"/>
    <n v="46"/>
    <n v="1349"/>
    <n v="100"/>
    <n v="524"/>
    <n v="27"/>
    <n v="0"/>
    <n v="58"/>
    <n v="1941"/>
    <n v="3"/>
    <n v="10"/>
    <n v="2"/>
    <n v="10"/>
    <n v="5"/>
  </r>
  <r>
    <n v="1614"/>
    <n v="46"/>
    <n v="1524"/>
    <n v="114"/>
    <n v="523"/>
    <n v="91"/>
    <n v="45"/>
    <n v="136"/>
    <n v="2161"/>
    <n v="1"/>
    <n v="3"/>
    <n v="4"/>
    <n v="6"/>
    <n v="1"/>
  </r>
  <r>
    <n v="2066"/>
    <n v="46"/>
    <n v="1854"/>
    <n v="23"/>
    <n v="449"/>
    <n v="60"/>
    <n v="0"/>
    <n v="404"/>
    <n v="1982"/>
    <n v="4"/>
    <n v="11"/>
    <n v="6"/>
    <n v="5"/>
    <n v="8"/>
  </r>
  <r>
    <n v="3201"/>
    <n v="46"/>
    <n v="1867"/>
    <n v="113"/>
    <n v="479"/>
    <n v="111"/>
    <n v="311"/>
    <n v="650"/>
    <n v="2230"/>
    <n v="2"/>
    <n v="9"/>
    <n v="3"/>
    <n v="4"/>
    <n v="5"/>
  </r>
  <r>
    <n v="1130"/>
    <n v="46"/>
    <n v="1998"/>
    <n v="127"/>
    <n v="1913"/>
    <n v="108"/>
    <n v="127"/>
    <n v="42"/>
    <n v="4231"/>
    <n v="1"/>
    <n v="5"/>
    <n v="4"/>
    <n v="12"/>
    <n v="2"/>
  </r>
  <r>
    <n v="1716"/>
    <n v="46"/>
    <n v="2310"/>
    <n v="0"/>
    <n v="1474"/>
    <n v="103"/>
    <n v="119"/>
    <n v="0"/>
    <n v="4005"/>
    <n v="1"/>
    <n v="4"/>
    <n v="8"/>
    <n v="13"/>
    <n v="2"/>
  </r>
  <r>
    <n v="2710"/>
    <n v="46"/>
    <n v="2605"/>
    <n v="0"/>
    <n v="607"/>
    <n v="371"/>
    <n v="34"/>
    <n v="34"/>
    <n v="3583"/>
    <n v="4"/>
    <n v="7"/>
    <n v="10"/>
    <n v="5"/>
    <n v="5"/>
  </r>
  <r>
    <n v="1968"/>
    <n v="46"/>
    <n v="3234"/>
    <n v="51"/>
    <n v="1643"/>
    <n v="206"/>
    <n v="211"/>
    <n v="422"/>
    <n v="4923"/>
    <n v="1"/>
    <n v="9"/>
    <n v="7"/>
    <n v="9"/>
    <n v="5"/>
  </r>
  <r>
    <n v="1698"/>
    <n v="45"/>
    <n v="44"/>
    <n v="19"/>
    <n v="88"/>
    <n v="34"/>
    <n v="24"/>
    <n v="24"/>
    <n v="185"/>
    <n v="2"/>
    <n v="2"/>
    <n v="0"/>
    <n v="3"/>
    <n v="7"/>
  </r>
  <r>
    <n v="1174"/>
    <n v="45"/>
    <n v="50"/>
    <n v="5"/>
    <n v="89"/>
    <n v="50"/>
    <n v="20"/>
    <n v="35"/>
    <n v="178"/>
    <n v="1"/>
    <n v="1"/>
    <n v="1"/>
    <n v="2"/>
    <n v="9"/>
  </r>
  <r>
    <n v="2638"/>
    <n v="45"/>
    <n v="63"/>
    <n v="16"/>
    <n v="40"/>
    <n v="33"/>
    <n v="10"/>
    <n v="63"/>
    <n v="99"/>
    <n v="3"/>
    <n v="3"/>
    <n v="1"/>
    <n v="2"/>
    <n v="6"/>
  </r>
  <r>
    <n v="1339"/>
    <n v="45"/>
    <n v="79"/>
    <n v="7"/>
    <n v="50"/>
    <n v="0"/>
    <n v="4"/>
    <n v="36"/>
    <n v="104"/>
    <n v="2"/>
    <n v="2"/>
    <n v="0"/>
    <n v="3"/>
    <n v="7"/>
  </r>
  <r>
    <n v="2736"/>
    <n v="45"/>
    <n v="101"/>
    <n v="25"/>
    <n v="67"/>
    <n v="67"/>
    <n v="0"/>
    <n v="143"/>
    <n v="117"/>
    <n v="2"/>
    <n v="2"/>
    <n v="0"/>
    <n v="3"/>
    <n v="7"/>
  </r>
  <r>
    <n v="2393"/>
    <n v="45"/>
    <n v="201"/>
    <n v="83"/>
    <n v="115"/>
    <n v="47"/>
    <n v="88"/>
    <n v="121"/>
    <n v="413"/>
    <n v="1"/>
    <n v="2"/>
    <n v="2"/>
    <n v="5"/>
    <n v="2"/>
  </r>
  <r>
    <n v="2651"/>
    <n v="45"/>
    <n v="231"/>
    <n v="69"/>
    <n v="509"/>
    <n v="180"/>
    <n v="69"/>
    <n v="69"/>
    <n v="990"/>
    <n v="4"/>
    <n v="5"/>
    <n v="1"/>
    <n v="4"/>
    <n v="8"/>
  </r>
  <r>
    <n v="2961"/>
    <n v="45"/>
    <n v="501"/>
    <n v="11"/>
    <n v="91"/>
    <n v="0"/>
    <n v="6"/>
    <n v="116"/>
    <n v="492"/>
    <n v="6"/>
    <n v="4"/>
    <n v="1"/>
    <n v="5"/>
    <n v="7"/>
  </r>
  <r>
    <n v="2902"/>
    <n v="45"/>
    <n v="853"/>
    <n v="147"/>
    <n v="1819"/>
    <n v="97"/>
    <n v="111"/>
    <n v="65"/>
    <n v="2962"/>
    <n v="1"/>
    <n v="3"/>
    <n v="3"/>
    <n v="7"/>
    <n v="2"/>
  </r>
  <r>
    <n v="1285"/>
    <n v="45"/>
    <n v="971"/>
    <n v="37"/>
    <n v="646"/>
    <n v="147"/>
    <n v="133"/>
    <n v="93"/>
    <n v="1840"/>
    <n v="1"/>
    <n v="2"/>
    <n v="3"/>
    <n v="6"/>
    <n v="1"/>
  </r>
  <r>
    <n v="2442"/>
    <n v="45"/>
    <n v="1316"/>
    <n v="30"/>
    <n v="223"/>
    <n v="0"/>
    <n v="30"/>
    <n v="143"/>
    <n v="1456"/>
    <n v="4"/>
    <n v="8"/>
    <n v="1"/>
    <n v="8"/>
    <n v="8"/>
  </r>
  <r>
    <n v="1771"/>
    <n v="45"/>
    <n v="1350"/>
    <n v="435"/>
    <n v="1829"/>
    <n v="207"/>
    <n v="197"/>
    <n v="158"/>
    <n v="3861"/>
    <n v="1"/>
    <n v="3"/>
    <n v="6"/>
    <n v="4"/>
    <n v="2"/>
  </r>
  <r>
    <n v="2665"/>
    <n v="45"/>
    <n v="1500"/>
    <n v="15"/>
    <n v="249"/>
    <n v="21"/>
    <n v="0"/>
    <n v="304"/>
    <n v="1482"/>
    <n v="3"/>
    <n v="7"/>
    <n v="2"/>
    <n v="9"/>
    <n v="7"/>
  </r>
  <r>
    <n v="1357"/>
    <n v="45"/>
    <n v="2508"/>
    <n v="31"/>
    <n v="649"/>
    <n v="41"/>
    <n v="31"/>
    <n v="259"/>
    <n v="3001"/>
    <n v="4"/>
    <n v="4"/>
    <n v="3"/>
    <n v="12"/>
    <n v="8"/>
  </r>
  <r>
    <n v="2398"/>
    <n v="45"/>
    <n v="2508"/>
    <n v="31"/>
    <n v="649"/>
    <n v="41"/>
    <n v="31"/>
    <n v="259"/>
    <n v="3001"/>
    <n v="4"/>
    <n v="4"/>
    <n v="3"/>
    <n v="12"/>
    <n v="8"/>
  </r>
  <r>
    <n v="1918"/>
    <n v="45"/>
    <n v="3108"/>
    <n v="0"/>
    <n v="1109"/>
    <n v="57"/>
    <n v="176"/>
    <n v="87"/>
    <n v="4364"/>
    <n v="3"/>
    <n v="11"/>
    <n v="5"/>
    <n v="11"/>
    <n v="8"/>
  </r>
  <r>
    <n v="2749"/>
    <n v="44"/>
    <n v="70"/>
    <n v="0"/>
    <n v="10"/>
    <n v="0"/>
    <n v="0"/>
    <n v="0"/>
    <n v="80"/>
    <n v="1"/>
    <n v="1"/>
    <n v="0"/>
    <n v="3"/>
    <n v="6"/>
  </r>
  <r>
    <n v="2017"/>
    <n v="44"/>
    <n v="96"/>
    <n v="4"/>
    <n v="59"/>
    <n v="7"/>
    <n v="7"/>
    <n v="55"/>
    <n v="118"/>
    <n v="4"/>
    <n v="3"/>
    <n v="0"/>
    <n v="4"/>
    <n v="4"/>
  </r>
  <r>
    <n v="2890"/>
    <n v="44"/>
    <n v="437"/>
    <n v="0"/>
    <n v="330"/>
    <n v="0"/>
    <n v="0"/>
    <n v="377"/>
    <n v="391"/>
    <n v="7"/>
    <n v="4"/>
    <n v="4"/>
    <n v="8"/>
    <n v="8"/>
  </r>
  <r>
    <n v="1090"/>
    <n v="44"/>
    <n v="471"/>
    <n v="59"/>
    <n v="1016"/>
    <n v="171"/>
    <n v="0"/>
    <n v="507"/>
    <n v="1210"/>
    <n v="1"/>
    <n v="5"/>
    <n v="7"/>
    <n v="12"/>
    <n v="2"/>
  </r>
  <r>
    <n v="1168"/>
    <n v="44"/>
    <n v="471"/>
    <n v="59"/>
    <n v="1016"/>
    <n v="171"/>
    <n v="0"/>
    <n v="507"/>
    <n v="1210"/>
    <n v="1"/>
    <n v="5"/>
    <n v="7"/>
    <n v="12"/>
    <n v="2"/>
  </r>
  <r>
    <n v="1211"/>
    <n v="44"/>
    <n v="659"/>
    <n v="4"/>
    <n v="106"/>
    <n v="0"/>
    <n v="4"/>
    <n v="13"/>
    <n v="761"/>
    <n v="4"/>
    <n v="4"/>
    <n v="1"/>
    <n v="4"/>
    <n v="8"/>
  </r>
  <r>
    <n v="1694"/>
    <n v="44"/>
    <n v="811"/>
    <n v="14"/>
    <n v="545"/>
    <n v="57"/>
    <n v="57"/>
    <n v="133"/>
    <n v="1351"/>
    <n v="3"/>
    <n v="5"/>
    <n v="4"/>
    <n v="8"/>
    <n v="4"/>
  </r>
  <r>
    <n v="1292"/>
    <n v="44"/>
    <n v="1174"/>
    <n v="329"/>
    <n v="250"/>
    <n v="490"/>
    <n v="329"/>
    <n v="141"/>
    <n v="2430"/>
    <n v="1"/>
    <n v="6"/>
    <n v="7"/>
    <n v="9"/>
    <n v="2"/>
  </r>
  <r>
    <n v="1440"/>
    <n v="44"/>
    <n v="1283"/>
    <n v="51"/>
    <n v="2061"/>
    <n v="417"/>
    <n v="411"/>
    <n v="135"/>
    <n v="4087"/>
    <n v="1"/>
    <n v="7"/>
    <n v="7"/>
    <n v="9"/>
    <n v="4"/>
  </r>
  <r>
    <n v="1288"/>
    <n v="44"/>
    <n v="1385"/>
    <n v="38"/>
    <n v="416"/>
    <n v="51"/>
    <n v="0"/>
    <n v="76"/>
    <n v="1814"/>
    <n v="1"/>
    <n v="9"/>
    <n v="2"/>
    <n v="9"/>
    <n v="6"/>
  </r>
  <r>
    <n v="3023"/>
    <n v="44"/>
    <n v="1560"/>
    <n v="372"/>
    <n v="983"/>
    <n v="485"/>
    <n v="102"/>
    <n v="134"/>
    <n v="3367"/>
    <n v="2"/>
    <n v="2"/>
    <n v="5"/>
    <n v="5"/>
    <n v="6"/>
  </r>
  <r>
    <n v="2439"/>
    <n v="43"/>
    <n v="14"/>
    <n v="92"/>
    <n v="42"/>
    <n v="49"/>
    <n v="35"/>
    <n v="78"/>
    <n v="155"/>
    <n v="3"/>
    <n v="3"/>
    <n v="0"/>
    <n v="3"/>
    <n v="7"/>
  </r>
  <r>
    <n v="2568"/>
    <n v="43"/>
    <n v="17"/>
    <n v="58"/>
    <n v="41"/>
    <n v="17"/>
    <n v="124"/>
    <n v="224"/>
    <n v="33"/>
    <n v="1"/>
    <n v="2"/>
    <n v="0"/>
    <n v="2"/>
    <n v="9"/>
  </r>
  <r>
    <n v="1703"/>
    <n v="43"/>
    <n v="38"/>
    <n v="0"/>
    <n v="38"/>
    <n v="13"/>
    <n v="6"/>
    <n v="6"/>
    <n v="88"/>
    <n v="2"/>
    <n v="1"/>
    <n v="0"/>
    <n v="3"/>
    <n v="7"/>
  </r>
  <r>
    <n v="1802"/>
    <n v="43"/>
    <n v="39"/>
    <n v="55"/>
    <n v="72"/>
    <n v="17"/>
    <n v="61"/>
    <n v="61"/>
    <n v="183"/>
    <n v="2"/>
    <n v="2"/>
    <n v="0"/>
    <n v="3"/>
    <n v="7"/>
  </r>
  <r>
    <n v="1552"/>
    <n v="43"/>
    <n v="43"/>
    <n v="0"/>
    <n v="9"/>
    <n v="0"/>
    <n v="0"/>
    <n v="12"/>
    <n v="40"/>
    <n v="1"/>
    <n v="1"/>
    <n v="0"/>
    <n v="2"/>
    <n v="6"/>
  </r>
  <r>
    <n v="2266"/>
    <n v="43"/>
    <n v="63"/>
    <n v="8"/>
    <n v="71"/>
    <n v="8"/>
    <n v="4"/>
    <n v="20"/>
    <n v="134"/>
    <n v="1"/>
    <n v="1"/>
    <n v="0"/>
    <n v="3"/>
    <n v="7"/>
  </r>
  <r>
    <n v="1834"/>
    <n v="43"/>
    <n v="102"/>
    <n v="0"/>
    <n v="8"/>
    <n v="0"/>
    <n v="0"/>
    <n v="38"/>
    <n v="72"/>
    <n v="2"/>
    <n v="1"/>
    <n v="1"/>
    <n v="2"/>
    <n v="5"/>
  </r>
  <r>
    <n v="1650"/>
    <n v="43"/>
    <n v="115"/>
    <n v="0"/>
    <n v="27"/>
    <n v="0"/>
    <n v="0"/>
    <n v="9"/>
    <n v="133"/>
    <n v="1"/>
    <n v="1"/>
    <n v="0"/>
    <n v="3"/>
    <n v="8"/>
  </r>
  <r>
    <n v="1093"/>
    <n v="43"/>
    <n v="160"/>
    <n v="4"/>
    <n v="23"/>
    <n v="8"/>
    <n v="0"/>
    <n v="19"/>
    <n v="175"/>
    <n v="2"/>
    <n v="2"/>
    <n v="0"/>
    <n v="3"/>
    <n v="6"/>
  </r>
  <r>
    <n v="1284"/>
    <n v="43"/>
    <n v="218"/>
    <n v="13"/>
    <n v="54"/>
    <n v="0"/>
    <n v="13"/>
    <n v="37"/>
    <n v="262"/>
    <n v="1"/>
    <n v="3"/>
    <n v="0"/>
    <n v="3"/>
    <n v="8"/>
  </r>
  <r>
    <n v="2521"/>
    <n v="43"/>
    <n v="218"/>
    <n v="13"/>
    <n v="54"/>
    <n v="0"/>
    <n v="13"/>
    <n v="37"/>
    <n v="262"/>
    <n v="1"/>
    <n v="3"/>
    <n v="0"/>
    <n v="3"/>
    <n v="8"/>
  </r>
  <r>
    <n v="1290"/>
    <n v="43"/>
    <n v="281"/>
    <n v="53"/>
    <n v="327"/>
    <n v="70"/>
    <n v="46"/>
    <n v="183"/>
    <n v="594"/>
    <n v="3"/>
    <n v="5"/>
    <n v="1"/>
    <n v="4"/>
    <n v="8"/>
  </r>
  <r>
    <n v="2608"/>
    <n v="43"/>
    <n v="304"/>
    <n v="0"/>
    <n v="29"/>
    <n v="0"/>
    <n v="3"/>
    <n v="0"/>
    <n v="335"/>
    <n v="2"/>
    <n v="2"/>
    <n v="1"/>
    <n v="4"/>
    <n v="5"/>
  </r>
  <r>
    <n v="2385"/>
    <n v="43"/>
    <n v="371"/>
    <n v="7"/>
    <n v="59"/>
    <n v="7"/>
    <n v="4"/>
    <n v="115"/>
    <n v="334"/>
    <n v="4"/>
    <n v="3"/>
    <n v="2"/>
    <n v="2"/>
    <n v="9"/>
  </r>
  <r>
    <n v="1966"/>
    <n v="43"/>
    <n v="719"/>
    <n v="8"/>
    <n v="213"/>
    <n v="10"/>
    <n v="18"/>
    <n v="58"/>
    <n v="908"/>
    <n v="2"/>
    <n v="4"/>
    <n v="2"/>
    <n v="8"/>
    <n v="4"/>
  </r>
  <r>
    <n v="1790"/>
    <n v="43"/>
    <n v="1437"/>
    <n v="62"/>
    <n v="1118"/>
    <n v="293"/>
    <n v="383"/>
    <n v="224"/>
    <n v="3069"/>
    <n v="2"/>
    <n v="5"/>
    <n v="9"/>
    <n v="6"/>
    <n v="2"/>
  </r>
  <r>
    <n v="1826"/>
    <n v="43"/>
    <n v="1616"/>
    <n v="165"/>
    <n v="2073"/>
    <n v="216"/>
    <n v="123"/>
    <n v="290"/>
    <n v="3903"/>
    <n v="1"/>
    <n v="5"/>
    <n v="6"/>
    <n v="7"/>
    <n v="2"/>
  </r>
  <r>
    <n v="2287"/>
    <n v="43"/>
    <n v="2551"/>
    <n v="65"/>
    <n v="556"/>
    <n v="85"/>
    <n v="65"/>
    <n v="31"/>
    <n v="3290"/>
    <n v="1"/>
    <n v="5"/>
    <n v="5"/>
    <n v="12"/>
    <n v="2"/>
  </r>
  <r>
    <n v="1613"/>
    <n v="43"/>
    <n v="2891"/>
    <n v="262"/>
    <n v="487"/>
    <n v="95"/>
    <n v="73"/>
    <n v="73"/>
    <n v="3735"/>
    <n v="2"/>
    <n v="7"/>
    <n v="3"/>
    <n v="13"/>
    <n v="8"/>
  </r>
  <r>
    <n v="2643"/>
    <n v="43"/>
    <n v="2891"/>
    <n v="262"/>
    <n v="487"/>
    <n v="95"/>
    <n v="73"/>
    <n v="73"/>
    <n v="3735"/>
    <n v="2"/>
    <n v="7"/>
    <n v="3"/>
    <n v="13"/>
    <n v="8"/>
  </r>
  <r>
    <n v="2730"/>
    <n v="42"/>
    <n v="22"/>
    <n v="65"/>
    <n v="29"/>
    <n v="51"/>
    <n v="58"/>
    <n v="51"/>
    <n v="174"/>
    <n v="4"/>
    <n v="1"/>
    <n v="1"/>
    <n v="4"/>
    <n v="3"/>
  </r>
  <r>
    <n v="1762"/>
    <n v="42"/>
    <n v="23"/>
    <n v="19"/>
    <n v="19"/>
    <n v="30"/>
    <n v="0"/>
    <n v="19"/>
    <n v="71"/>
    <n v="2"/>
    <n v="1"/>
    <n v="0"/>
    <n v="3"/>
    <n v="4"/>
  </r>
  <r>
    <n v="1021"/>
    <n v="42"/>
    <n v="42"/>
    <n v="42"/>
    <n v="72219"/>
    <n v="42"/>
    <n v="42"/>
    <n v="42"/>
    <n v="72345"/>
    <n v="15"/>
    <n v="0"/>
    <n v="28"/>
    <n v="0"/>
    <n v="1"/>
  </r>
  <r>
    <n v="3049"/>
    <n v="42"/>
    <n v="64"/>
    <n v="0"/>
    <n v="18"/>
    <n v="0"/>
    <n v="0"/>
    <n v="37"/>
    <n v="46"/>
    <n v="1"/>
    <n v="1"/>
    <n v="1"/>
    <n v="2"/>
    <n v="6"/>
  </r>
  <r>
    <n v="1819"/>
    <n v="42"/>
    <n v="99"/>
    <n v="0"/>
    <n v="19"/>
    <n v="0"/>
    <n v="3"/>
    <n v="25"/>
    <n v="95"/>
    <n v="1"/>
    <n v="1"/>
    <n v="0"/>
    <n v="3"/>
    <n v="6"/>
  </r>
  <r>
    <n v="2995"/>
    <n v="42"/>
    <n v="99"/>
    <n v="18"/>
    <n v="76"/>
    <n v="54"/>
    <n v="45"/>
    <n v="58"/>
    <n v="234"/>
    <n v="3"/>
    <n v="2"/>
    <n v="0"/>
    <n v="4"/>
    <n v="6"/>
  </r>
  <r>
    <n v="1556"/>
    <n v="42"/>
    <n v="183"/>
    <n v="43"/>
    <n v="176"/>
    <n v="61"/>
    <n v="86"/>
    <n v="86"/>
    <n v="463"/>
    <n v="3"/>
    <n v="4"/>
    <n v="1"/>
    <n v="3"/>
    <n v="8"/>
  </r>
  <r>
    <n v="2183"/>
    <n v="42"/>
    <n v="412"/>
    <n v="9"/>
    <n v="85"/>
    <n v="12"/>
    <n v="15"/>
    <n v="41"/>
    <n v="492"/>
    <n v="2"/>
    <n v="3"/>
    <n v="2"/>
    <n v="4"/>
    <n v="4"/>
  </r>
  <r>
    <n v="2110"/>
    <n v="42"/>
    <n v="451"/>
    <n v="74"/>
    <n v="2096"/>
    <n v="0"/>
    <n v="85"/>
    <n v="287"/>
    <n v="2419"/>
    <n v="1"/>
    <n v="7"/>
    <n v="6"/>
    <n v="11"/>
    <n v="4"/>
  </r>
  <r>
    <n v="2834"/>
    <n v="42"/>
    <n v="496"/>
    <n v="220"/>
    <n v="579"/>
    <n v="17"/>
    <n v="68"/>
    <n v="277"/>
    <n v="1104"/>
    <n v="2"/>
    <n v="8"/>
    <n v="1"/>
    <n v="7"/>
    <n v="7"/>
  </r>
  <r>
    <n v="1415"/>
    <n v="42"/>
    <n v="789"/>
    <n v="0"/>
    <n v="789"/>
    <n v="64"/>
    <n v="13"/>
    <n v="642"/>
    <n v="1014"/>
    <n v="5"/>
    <n v="8"/>
    <n v="1"/>
    <n v="7"/>
    <n v="8"/>
  </r>
  <r>
    <n v="1911"/>
    <n v="42"/>
    <n v="1062"/>
    <n v="0"/>
    <n v="1150"/>
    <n v="223"/>
    <n v="47"/>
    <n v="27"/>
    <n v="2457"/>
    <n v="1"/>
    <n v="6"/>
    <n v="4"/>
    <n v="9"/>
    <n v="2"/>
  </r>
  <r>
    <n v="3179"/>
    <n v="42"/>
    <n v="1107"/>
    <n v="151"/>
    <n v="1834"/>
    <n v="198"/>
    <n v="58"/>
    <n v="113"/>
    <n v="3235"/>
    <n v="1"/>
    <n v="6"/>
    <n v="2"/>
    <n v="9"/>
    <n v="2"/>
  </r>
  <r>
    <n v="1410"/>
    <n v="42"/>
    <n v="1144"/>
    <n v="284"/>
    <n v="1644"/>
    <n v="372"/>
    <n v="214"/>
    <n v="69"/>
    <n v="3590"/>
    <n v="1"/>
    <n v="6"/>
    <n v="7"/>
    <n v="13"/>
    <n v="1"/>
  </r>
  <r>
    <n v="1813"/>
    <n v="42"/>
    <n v="1165"/>
    <n v="14"/>
    <n v="249"/>
    <n v="0"/>
    <n v="44"/>
    <n v="28"/>
    <n v="1445"/>
    <n v="3"/>
    <n v="7"/>
    <n v="3"/>
    <n v="7"/>
    <n v="5"/>
  </r>
  <r>
    <n v="3181"/>
    <n v="42"/>
    <n v="1331"/>
    <n v="114"/>
    <n v="1414"/>
    <n v="161"/>
    <n v="123"/>
    <n v="72"/>
    <n v="3072"/>
    <n v="1"/>
    <n v="4"/>
    <n v="6"/>
    <n v="8"/>
    <n v="2"/>
  </r>
  <r>
    <n v="1122"/>
    <n v="42"/>
    <n v="1405"/>
    <n v="13"/>
    <n v="124"/>
    <n v="0"/>
    <n v="13"/>
    <n v="108"/>
    <n v="1447"/>
    <n v="5"/>
    <n v="11"/>
    <n v="1"/>
    <n v="6"/>
    <n v="8"/>
  </r>
  <r>
    <n v="1631"/>
    <n v="42"/>
    <n v="1637"/>
    <n v="0"/>
    <n v="345"/>
    <n v="270"/>
    <n v="114"/>
    <n v="114"/>
    <n v="2252"/>
    <n v="3"/>
    <n v="7"/>
    <n v="6"/>
    <n v="12"/>
    <n v="4"/>
  </r>
  <r>
    <n v="2903"/>
    <n v="42"/>
    <n v="1657"/>
    <n v="122"/>
    <n v="890"/>
    <n v="239"/>
    <n v="214"/>
    <n v="275"/>
    <n v="2847"/>
    <n v="1"/>
    <n v="9"/>
    <n v="3"/>
    <n v="6"/>
    <n v="5"/>
  </r>
  <r>
    <n v="1299"/>
    <n v="42"/>
    <n v="1851"/>
    <n v="106"/>
    <n v="1352"/>
    <n v="186"/>
    <n v="106"/>
    <n v="34"/>
    <n v="3568"/>
    <n v="1"/>
    <n v="6"/>
    <n v="6"/>
    <n v="10"/>
    <n v="3"/>
  </r>
  <r>
    <n v="1596"/>
    <n v="41"/>
    <n v="13"/>
    <n v="50"/>
    <n v="6"/>
    <n v="25"/>
    <n v="44"/>
    <n v="94"/>
    <n v="44"/>
    <n v="1"/>
    <n v="1"/>
    <n v="0"/>
    <n v="3"/>
    <n v="8"/>
  </r>
  <r>
    <n v="2689"/>
    <n v="41"/>
    <n v="13"/>
    <n v="63"/>
    <n v="70"/>
    <n v="76"/>
    <n v="57"/>
    <n v="127"/>
    <n v="152"/>
    <n v="2"/>
    <n v="3"/>
    <n v="0"/>
    <n v="3"/>
    <n v="6"/>
  </r>
  <r>
    <n v="2549"/>
    <n v="41"/>
    <n v="33"/>
    <n v="19"/>
    <n v="108"/>
    <n v="33"/>
    <n v="0"/>
    <n v="51"/>
    <n v="140"/>
    <n v="1"/>
    <n v="1"/>
    <n v="0"/>
    <n v="3"/>
    <n v="7"/>
  </r>
  <r>
    <n v="1574"/>
    <n v="41"/>
    <n v="67"/>
    <n v="0"/>
    <n v="123"/>
    <n v="21"/>
    <n v="14"/>
    <n v="60"/>
    <n v="165"/>
    <n v="2"/>
    <n v="2"/>
    <n v="1"/>
    <n v="2"/>
    <n v="7"/>
  </r>
  <r>
    <n v="1020"/>
    <n v="41"/>
    <n v="318"/>
    <n v="7"/>
    <n v="270"/>
    <n v="255"/>
    <n v="141"/>
    <n v="178"/>
    <n v="814"/>
    <n v="1"/>
    <n v="4"/>
    <n v="2"/>
    <n v="5"/>
    <n v="8"/>
  </r>
  <r>
    <n v="3140"/>
    <n v="41"/>
    <n v="592"/>
    <n v="409"/>
    <n v="409"/>
    <n v="507"/>
    <n v="246"/>
    <n v="143"/>
    <n v="2020"/>
    <n v="2"/>
    <n v="6"/>
    <n v="4"/>
    <n v="11"/>
    <n v="4"/>
  </r>
  <r>
    <n v="1708"/>
    <n v="41"/>
    <n v="686"/>
    <n v="331"/>
    <n v="509"/>
    <n v="383"/>
    <n v="135"/>
    <n v="352"/>
    <n v="1692"/>
    <n v="1"/>
    <n v="3"/>
    <n v="8"/>
    <n v="11"/>
    <n v="1"/>
  </r>
  <r>
    <n v="1463"/>
    <n v="41"/>
    <n v="964"/>
    <n v="24"/>
    <n v="288"/>
    <n v="51"/>
    <n v="0"/>
    <n v="408"/>
    <n v="920"/>
    <n v="7"/>
    <n v="7"/>
    <n v="3"/>
    <n v="4"/>
    <n v="8"/>
  </r>
  <r>
    <n v="2425"/>
    <n v="41"/>
    <n v="974"/>
    <n v="66"/>
    <n v="388"/>
    <n v="142"/>
    <n v="20"/>
    <n v="95"/>
    <n v="1494"/>
    <n v="4"/>
    <n v="4"/>
    <n v="4"/>
    <n v="5"/>
    <n v="2"/>
  </r>
  <r>
    <n v="2247"/>
    <n v="41"/>
    <n v="1405"/>
    <n v="17"/>
    <n v="437"/>
    <n v="23"/>
    <n v="17"/>
    <n v="379"/>
    <n v="1520"/>
    <n v="10"/>
    <n v="9"/>
    <n v="4"/>
    <n v="6"/>
    <n v="8"/>
  </r>
  <r>
    <n v="1997"/>
    <n v="41"/>
    <n v="1530"/>
    <n v="275"/>
    <n v="612"/>
    <n v="318"/>
    <n v="366"/>
    <n v="183"/>
    <n v="2918"/>
    <n v="1"/>
    <n v="6"/>
    <n v="6"/>
    <n v="7"/>
    <n v="3"/>
  </r>
  <r>
    <n v="2031"/>
    <n v="41"/>
    <n v="1530"/>
    <n v="275"/>
    <n v="612"/>
    <n v="318"/>
    <n v="366"/>
    <n v="183"/>
    <n v="2918"/>
    <n v="1"/>
    <n v="6"/>
    <n v="6"/>
    <n v="7"/>
    <n v="3"/>
  </r>
  <r>
    <n v="2508"/>
    <n v="41"/>
    <n v="1647"/>
    <n v="151"/>
    <n v="327"/>
    <n v="0"/>
    <n v="64"/>
    <n v="20"/>
    <n v="2170"/>
    <n v="4"/>
    <n v="7"/>
    <n v="3"/>
    <n v="13"/>
    <n v="5"/>
  </r>
  <r>
    <n v="1308"/>
    <n v="41"/>
    <n v="1867"/>
    <n v="153"/>
    <n v="902"/>
    <n v="199"/>
    <n v="31"/>
    <n v="186"/>
    <n v="2966"/>
    <n v="5"/>
    <n v="10"/>
    <n v="3"/>
    <n v="5"/>
    <n v="7"/>
  </r>
  <r>
    <n v="2944"/>
    <n v="41"/>
    <n v="1978"/>
    <n v="56"/>
    <n v="815"/>
    <n v="37"/>
    <n v="56"/>
    <n v="28"/>
    <n v="2914"/>
    <n v="1"/>
    <n v="3"/>
    <n v="6"/>
    <n v="11"/>
    <n v="1"/>
  </r>
  <r>
    <n v="3073"/>
    <n v="40"/>
    <n v="16"/>
    <n v="56"/>
    <n v="89"/>
    <n v="129"/>
    <n v="97"/>
    <n v="217"/>
    <n v="169"/>
    <n v="1"/>
    <n v="2"/>
    <n v="0"/>
    <n v="4"/>
    <n v="6"/>
  </r>
  <r>
    <n v="1765"/>
    <n v="40"/>
    <n v="25"/>
    <n v="8"/>
    <n v="62"/>
    <n v="25"/>
    <n v="25"/>
    <n v="12"/>
    <n v="133"/>
    <n v="1"/>
    <n v="1"/>
    <n v="0"/>
    <n v="3"/>
    <n v="8"/>
  </r>
  <r>
    <n v="2609"/>
    <n v="40"/>
    <n v="27"/>
    <n v="5"/>
    <n v="43"/>
    <n v="0"/>
    <n v="0"/>
    <n v="5"/>
    <n v="70"/>
    <n v="1"/>
    <n v="1"/>
    <n v="0"/>
    <n v="2"/>
    <n v="8"/>
  </r>
  <r>
    <n v="3186"/>
    <n v="40"/>
    <n v="27"/>
    <n v="5"/>
    <n v="43"/>
    <n v="0"/>
    <n v="0"/>
    <n v="5"/>
    <n v="70"/>
    <n v="1"/>
    <n v="1"/>
    <n v="0"/>
    <n v="2"/>
    <n v="8"/>
  </r>
  <r>
    <n v="2910"/>
    <n v="40"/>
    <n v="31"/>
    <n v="15"/>
    <n v="58"/>
    <n v="12"/>
    <n v="19"/>
    <n v="12"/>
    <n v="123"/>
    <n v="2"/>
    <n v="1"/>
    <n v="0"/>
    <n v="3"/>
    <n v="7"/>
  </r>
  <r>
    <n v="3051"/>
    <n v="40"/>
    <n v="37"/>
    <n v="120"/>
    <n v="211"/>
    <n v="175"/>
    <n v="41"/>
    <n v="225"/>
    <n v="359"/>
    <n v="2"/>
    <n v="3"/>
    <n v="0"/>
    <n v="4"/>
    <n v="8"/>
  </r>
  <r>
    <n v="2907"/>
    <n v="40"/>
    <n v="46"/>
    <n v="17"/>
    <n v="109"/>
    <n v="17"/>
    <n v="17"/>
    <n v="46"/>
    <n v="161"/>
    <n v="3"/>
    <n v="3"/>
    <n v="0"/>
    <n v="3"/>
    <n v="6"/>
  </r>
  <r>
    <n v="2130"/>
    <n v="40"/>
    <n v="48"/>
    <n v="0"/>
    <n v="38"/>
    <n v="0"/>
    <n v="0"/>
    <n v="43"/>
    <n v="43"/>
    <n v="1"/>
    <n v="1"/>
    <n v="0"/>
    <n v="2"/>
    <n v="9"/>
  </r>
  <r>
    <n v="2667"/>
    <n v="40"/>
    <n v="59"/>
    <n v="0"/>
    <n v="33"/>
    <n v="0"/>
    <n v="0"/>
    <n v="46"/>
    <n v="46"/>
    <n v="1"/>
    <n v="1"/>
    <n v="0"/>
    <n v="2"/>
    <n v="8"/>
  </r>
  <r>
    <n v="2575"/>
    <n v="40"/>
    <n v="67"/>
    <n v="0"/>
    <n v="22"/>
    <n v="11"/>
    <n v="11"/>
    <n v="19"/>
    <n v="93"/>
    <n v="1"/>
    <n v="1"/>
    <n v="1"/>
    <n v="3"/>
    <n v="2"/>
  </r>
  <r>
    <n v="3069"/>
    <n v="40"/>
    <n v="84"/>
    <n v="0"/>
    <n v="23"/>
    <n v="6"/>
    <n v="0"/>
    <n v="17"/>
    <n v="95"/>
    <n v="1"/>
    <n v="1"/>
    <n v="0"/>
    <n v="3"/>
    <n v="4"/>
  </r>
  <r>
    <n v="2244"/>
    <n v="40"/>
    <n v="117"/>
    <n v="0"/>
    <n v="46"/>
    <n v="0"/>
    <n v="0"/>
    <n v="38"/>
    <n v="125"/>
    <n v="3"/>
    <n v="2"/>
    <n v="0"/>
    <n v="3"/>
    <n v="8"/>
  </r>
  <r>
    <n v="3039"/>
    <n v="40"/>
    <n v="135"/>
    <n v="51"/>
    <n v="51"/>
    <n v="57"/>
    <n v="20"/>
    <n v="24"/>
    <n v="290"/>
    <n v="1"/>
    <n v="2"/>
    <n v="1"/>
    <n v="3"/>
    <n v="4"/>
  </r>
  <r>
    <n v="3220"/>
    <n v="40"/>
    <n v="205"/>
    <n v="7"/>
    <n v="149"/>
    <n v="5"/>
    <n v="2"/>
    <n v="51"/>
    <n v="317"/>
    <n v="3"/>
    <n v="3"/>
    <n v="1"/>
    <n v="4"/>
    <n v="7"/>
  </r>
  <r>
    <n v="3205"/>
    <n v="40"/>
    <n v="243"/>
    <n v="9"/>
    <n v="176"/>
    <n v="6"/>
    <n v="3"/>
    <n v="61"/>
    <n v="376"/>
    <n v="3"/>
    <n v="3"/>
    <n v="1"/>
    <n v="4"/>
    <n v="7"/>
  </r>
  <r>
    <n v="2105"/>
    <n v="40"/>
    <n v="345"/>
    <n v="16"/>
    <n v="430"/>
    <n v="82"/>
    <n v="72"/>
    <n v="91"/>
    <n v="854"/>
    <n v="2"/>
    <n v="6"/>
    <n v="1"/>
    <n v="5"/>
    <n v="7"/>
  </r>
  <r>
    <n v="2384"/>
    <n v="40"/>
    <n v="815"/>
    <n v="36"/>
    <n v="286"/>
    <n v="30"/>
    <n v="36"/>
    <n v="47"/>
    <n v="1156"/>
    <n v="3"/>
    <n v="4"/>
    <n v="2"/>
    <n v="9"/>
    <n v="3"/>
  </r>
  <r>
    <n v="2383"/>
    <n v="40"/>
    <n v="819"/>
    <n v="87"/>
    <n v="553"/>
    <n v="324"/>
    <n v="87"/>
    <n v="107"/>
    <n v="1763"/>
    <n v="2"/>
    <n v="7"/>
    <n v="5"/>
    <n v="8"/>
    <n v="4"/>
  </r>
  <r>
    <n v="1459"/>
    <n v="40"/>
    <n v="1243"/>
    <n v="0"/>
    <n v="502"/>
    <n v="286"/>
    <n v="195"/>
    <n v="304"/>
    <n v="1921"/>
    <n v="4"/>
    <n v="8"/>
    <n v="3"/>
    <n v="11"/>
    <n v="5"/>
  </r>
  <r>
    <n v="1892"/>
    <n v="40"/>
    <n v="1331"/>
    <n v="28"/>
    <n v="1219"/>
    <n v="147"/>
    <n v="140"/>
    <n v="56"/>
    <n v="2809"/>
    <n v="1"/>
    <n v="3"/>
    <n v="10"/>
    <n v="5"/>
    <n v="2"/>
  </r>
  <r>
    <n v="2428"/>
    <n v="40"/>
    <n v="1654"/>
    <n v="240"/>
    <n v="1414"/>
    <n v="0"/>
    <n v="136"/>
    <n v="101"/>
    <n v="3344"/>
    <n v="1"/>
    <n v="3"/>
    <n v="11"/>
    <n v="8"/>
    <n v="1"/>
  </r>
  <r>
    <n v="1669"/>
    <n v="40"/>
    <n v="1736"/>
    <n v="91"/>
    <n v="1097"/>
    <n v="0"/>
    <n v="91"/>
    <n v="59"/>
    <n v="2956"/>
    <n v="1"/>
    <n v="3"/>
    <n v="5"/>
    <n v="12"/>
    <n v="1"/>
  </r>
  <r>
    <n v="1072"/>
    <n v="40"/>
    <n v="2393"/>
    <n v="243"/>
    <n v="1806"/>
    <n v="318"/>
    <n v="243"/>
    <n v="118"/>
    <n v="4886"/>
    <n v="0"/>
    <n v="5"/>
    <n v="8"/>
    <n v="9"/>
    <n v="4"/>
  </r>
  <r>
    <n v="1233"/>
    <n v="40"/>
    <n v="2738"/>
    <n v="36"/>
    <n v="611"/>
    <n v="234"/>
    <n v="0"/>
    <n v="180"/>
    <n v="3439"/>
    <n v="2"/>
    <n v="5"/>
    <n v="3"/>
    <n v="6"/>
    <n v="6"/>
  </r>
  <r>
    <n v="2387"/>
    <n v="40"/>
    <n v="2738"/>
    <n v="36"/>
    <n v="611"/>
    <n v="234"/>
    <n v="0"/>
    <n v="180"/>
    <n v="3439"/>
    <n v="2"/>
    <n v="5"/>
    <n v="3"/>
    <n v="6"/>
    <n v="6"/>
  </r>
  <r>
    <n v="1103"/>
    <n v="40"/>
    <n v="3287"/>
    <n v="42"/>
    <n v="768"/>
    <n v="57"/>
    <n v="126"/>
    <n v="212"/>
    <n v="4067"/>
    <n v="1"/>
    <n v="7"/>
    <n v="4"/>
    <n v="5"/>
    <n v="9"/>
  </r>
  <r>
    <n v="1763"/>
    <n v="39"/>
    <n v="12"/>
    <n v="18"/>
    <n v="35"/>
    <n v="23"/>
    <n v="6"/>
    <n v="53"/>
    <n v="41"/>
    <n v="1"/>
    <n v="1"/>
    <n v="1"/>
    <n v="2"/>
    <n v="7"/>
  </r>
  <r>
    <n v="3105"/>
    <n v="39"/>
    <n v="12"/>
    <n v="18"/>
    <n v="35"/>
    <n v="23"/>
    <n v="6"/>
    <n v="53"/>
    <n v="41"/>
    <n v="1"/>
    <n v="1"/>
    <n v="1"/>
    <n v="2"/>
    <n v="7"/>
  </r>
  <r>
    <n v="1582"/>
    <n v="39"/>
    <n v="19"/>
    <n v="34"/>
    <n v="72"/>
    <n v="63"/>
    <n v="43"/>
    <n v="72"/>
    <n v="159"/>
    <n v="3"/>
    <n v="2"/>
    <n v="1"/>
    <n v="3"/>
    <n v="6"/>
  </r>
  <r>
    <n v="3058"/>
    <n v="39"/>
    <n v="35"/>
    <n v="4"/>
    <n v="20"/>
    <n v="8"/>
    <n v="4"/>
    <n v="16"/>
    <n v="55"/>
    <n v="1"/>
    <n v="0"/>
    <n v="0"/>
    <n v="3"/>
    <n v="4"/>
  </r>
  <r>
    <n v="1932"/>
    <n v="39"/>
    <n v="122"/>
    <n v="0"/>
    <n v="50"/>
    <n v="0"/>
    <n v="0"/>
    <n v="52"/>
    <n v="120"/>
    <n v="3"/>
    <n v="2"/>
    <n v="1"/>
    <n v="3"/>
    <n v="5"/>
  </r>
  <r>
    <n v="2563"/>
    <n v="39"/>
    <n v="126"/>
    <n v="152"/>
    <n v="179"/>
    <n v="42"/>
    <n v="173"/>
    <n v="113"/>
    <n v="559"/>
    <n v="1"/>
    <n v="3"/>
    <n v="2"/>
    <n v="6"/>
    <n v="2"/>
  </r>
  <r>
    <n v="1780"/>
    <n v="39"/>
    <n v="148"/>
    <n v="6"/>
    <n v="99"/>
    <n v="74"/>
    <n v="12"/>
    <n v="31"/>
    <n v="309"/>
    <n v="3"/>
    <n v="4"/>
    <n v="0"/>
    <n v="3"/>
    <n v="8"/>
  </r>
  <r>
    <n v="1311"/>
    <n v="39"/>
    <n v="162"/>
    <n v="15"/>
    <n v="217"/>
    <n v="23"/>
    <n v="15"/>
    <n v="70"/>
    <n v="364"/>
    <n v="3"/>
    <n v="2"/>
    <n v="0"/>
    <n v="4"/>
    <n v="8"/>
  </r>
  <r>
    <n v="2295"/>
    <n v="39"/>
    <n v="173"/>
    <n v="0"/>
    <n v="79"/>
    <n v="0"/>
    <n v="0"/>
    <n v="14"/>
    <n v="238"/>
    <n v="3"/>
    <n v="3"/>
    <n v="0"/>
    <n v="3"/>
    <n v="9"/>
  </r>
  <r>
    <n v="1562"/>
    <n v="39"/>
    <n v="174"/>
    <n v="0"/>
    <n v="34"/>
    <n v="0"/>
    <n v="0"/>
    <n v="25"/>
    <n v="183"/>
    <n v="2"/>
    <n v="2"/>
    <n v="0"/>
    <n v="4"/>
    <n v="5"/>
  </r>
  <r>
    <n v="2963"/>
    <n v="39"/>
    <n v="200"/>
    <n v="79"/>
    <n v="284"/>
    <n v="16"/>
    <n v="42"/>
    <n v="153"/>
    <n v="468"/>
    <n v="3"/>
    <n v="3"/>
    <n v="0"/>
    <n v="4"/>
    <n v="8"/>
  </r>
  <r>
    <n v="2808"/>
    <n v="39"/>
    <n v="298"/>
    <n v="9"/>
    <n v="203"/>
    <n v="37"/>
    <n v="22"/>
    <n v="105"/>
    <n v="464"/>
    <n v="3"/>
    <n v="4"/>
    <n v="1"/>
    <n v="4"/>
    <n v="7"/>
  </r>
  <r>
    <n v="3195"/>
    <n v="39"/>
    <n v="624"/>
    <n v="19"/>
    <n v="373"/>
    <n v="11"/>
    <n v="0"/>
    <n v="248"/>
    <n v="779"/>
    <n v="5"/>
    <n v="4"/>
    <n v="2"/>
    <n v="8"/>
    <n v="5"/>
  </r>
  <r>
    <n v="2237"/>
    <n v="39"/>
    <n v="810"/>
    <n v="39"/>
    <n v="122"/>
    <n v="52"/>
    <n v="0"/>
    <n v="497"/>
    <n v="525"/>
    <n v="2"/>
    <n v="7"/>
    <n v="4"/>
    <n v="3"/>
    <n v="6"/>
  </r>
  <r>
    <n v="2813"/>
    <n v="39"/>
    <n v="810"/>
    <n v="39"/>
    <n v="122"/>
    <n v="52"/>
    <n v="0"/>
    <n v="497"/>
    <n v="525"/>
    <n v="2"/>
    <n v="7"/>
    <n v="4"/>
    <n v="3"/>
    <n v="6"/>
  </r>
  <r>
    <n v="2728"/>
    <n v="39"/>
    <n v="1117"/>
    <n v="0"/>
    <n v="138"/>
    <n v="18"/>
    <n v="0"/>
    <n v="100"/>
    <n v="1173"/>
    <n v="4"/>
    <n v="7"/>
    <n v="1"/>
    <n v="7"/>
    <n v="8"/>
  </r>
  <r>
    <n v="2380"/>
    <n v="39"/>
    <n v="1666"/>
    <n v="23"/>
    <n v="432"/>
    <n v="149"/>
    <n v="45"/>
    <n v="45"/>
    <n v="2269"/>
    <n v="6"/>
    <n v="8"/>
    <n v="4"/>
    <n v="8"/>
    <n v="8"/>
  </r>
  <r>
    <n v="1046"/>
    <n v="39"/>
    <n v="1965"/>
    <n v="119"/>
    <n v="754"/>
    <n v="119"/>
    <n v="90"/>
    <n v="90"/>
    <n v="2956"/>
    <n v="9"/>
    <n v="5"/>
    <n v="2"/>
    <n v="12"/>
    <n v="8"/>
  </r>
  <r>
    <n v="1014"/>
    <n v="38"/>
    <n v="20"/>
    <n v="95"/>
    <n v="115"/>
    <n v="41"/>
    <n v="7"/>
    <n v="34"/>
    <n v="244"/>
    <n v="1"/>
    <n v="1"/>
    <n v="0"/>
    <n v="3"/>
    <n v="8"/>
  </r>
  <r>
    <n v="2079"/>
    <n v="38"/>
    <n v="28"/>
    <n v="0"/>
    <n v="23"/>
    <n v="0"/>
    <n v="0"/>
    <n v="5"/>
    <n v="46"/>
    <n v="1"/>
    <n v="1"/>
    <n v="0"/>
    <n v="2"/>
    <n v="7"/>
  </r>
  <r>
    <n v="1002"/>
    <n v="38"/>
    <n v="35"/>
    <n v="3"/>
    <n v="19"/>
    <n v="6"/>
    <n v="3"/>
    <n v="19"/>
    <n v="47"/>
    <n v="2"/>
    <n v="1"/>
    <n v="1"/>
    <n v="2"/>
    <n v="5"/>
  </r>
  <r>
    <n v="1880"/>
    <n v="38"/>
    <n v="39"/>
    <n v="95"/>
    <n v="100"/>
    <n v="33"/>
    <n v="56"/>
    <n v="145"/>
    <n v="178"/>
    <n v="4"/>
    <n v="4"/>
    <n v="0"/>
    <n v="3"/>
    <n v="8"/>
  </r>
  <r>
    <n v="1364"/>
    <n v="38"/>
    <n v="44"/>
    <n v="0"/>
    <n v="20"/>
    <n v="0"/>
    <n v="0"/>
    <n v="4"/>
    <n v="60"/>
    <n v="1"/>
    <n v="1"/>
    <n v="0"/>
    <n v="2"/>
    <n v="8"/>
  </r>
  <r>
    <n v="2587"/>
    <n v="38"/>
    <n v="45"/>
    <n v="54"/>
    <n v="136"/>
    <n v="100"/>
    <n v="63"/>
    <n v="118"/>
    <n v="281"/>
    <n v="1"/>
    <n v="2"/>
    <n v="0"/>
    <n v="3"/>
    <n v="9"/>
  </r>
  <r>
    <n v="1634"/>
    <n v="38"/>
    <n v="71"/>
    <n v="0"/>
    <n v="75"/>
    <n v="27"/>
    <n v="13"/>
    <n v="27"/>
    <n v="160"/>
    <n v="2"/>
    <n v="1"/>
    <n v="0"/>
    <n v="3"/>
    <n v="9"/>
  </r>
  <r>
    <n v="1261"/>
    <n v="38"/>
    <n v="132"/>
    <n v="24"/>
    <n v="160"/>
    <n v="12"/>
    <n v="28"/>
    <n v="40"/>
    <n v="316"/>
    <n v="3"/>
    <n v="2"/>
    <n v="0"/>
    <n v="4"/>
    <n v="7"/>
  </r>
  <r>
    <n v="2657"/>
    <n v="38"/>
    <n v="147"/>
    <n v="0"/>
    <n v="54"/>
    <n v="0"/>
    <n v="0"/>
    <n v="22"/>
    <n v="179"/>
    <n v="4"/>
    <n v="2"/>
    <n v="0"/>
    <n v="4"/>
    <n v="5"/>
  </r>
  <r>
    <n v="1981"/>
    <n v="38"/>
    <n v="360"/>
    <n v="43"/>
    <n v="657"/>
    <n v="57"/>
    <n v="0"/>
    <n v="87"/>
    <n v="1031"/>
    <n v="1"/>
    <n v="6"/>
    <n v="4"/>
    <n v="9"/>
    <n v="7"/>
  </r>
  <r>
    <n v="2709"/>
    <n v="38"/>
    <n v="475"/>
    <n v="226"/>
    <n v="226"/>
    <n v="49"/>
    <n v="275"/>
    <n v="61"/>
    <n v="1189"/>
    <n v="1"/>
    <n v="5"/>
    <n v="2"/>
    <n v="10"/>
    <n v="4"/>
  </r>
  <r>
    <n v="2964"/>
    <n v="38"/>
    <n v="620"/>
    <n v="52"/>
    <n v="354"/>
    <n v="11"/>
    <n v="30"/>
    <n v="139"/>
    <n v="928"/>
    <n v="2"/>
    <n v="3"/>
    <n v="3"/>
    <n v="8"/>
    <n v="2"/>
  </r>
  <r>
    <n v="1655"/>
    <n v="38"/>
    <n v="631"/>
    <n v="135"/>
    <n v="245"/>
    <n v="158"/>
    <n v="232"/>
    <n v="135"/>
    <n v="1266"/>
    <n v="2"/>
    <n v="6"/>
    <n v="4"/>
    <n v="8"/>
    <n v="4"/>
  </r>
  <r>
    <n v="2430"/>
    <n v="38"/>
    <n v="677"/>
    <n v="53"/>
    <n v="730"/>
    <n v="349"/>
    <n v="53"/>
    <n v="284"/>
    <n v="1578"/>
    <n v="2"/>
    <n v="7"/>
    <n v="3"/>
    <n v="5"/>
    <n v="8"/>
  </r>
  <r>
    <n v="1182"/>
    <n v="38"/>
    <n v="694"/>
    <n v="18"/>
    <n v="133"/>
    <n v="24"/>
    <n v="27"/>
    <n v="35"/>
    <n v="860"/>
    <n v="4"/>
    <n v="5"/>
    <n v="1"/>
    <n v="6"/>
    <n v="6"/>
  </r>
  <r>
    <n v="2863"/>
    <n v="38"/>
    <n v="819"/>
    <n v="69"/>
    <n v="408"/>
    <n v="208"/>
    <n v="318"/>
    <n v="69"/>
    <n v="1753"/>
    <n v="4"/>
    <n v="9"/>
    <n v="5"/>
    <n v="7"/>
    <n v="5"/>
  </r>
  <r>
    <n v="1320"/>
    <n v="38"/>
    <n v="827"/>
    <n v="120"/>
    <n v="644"/>
    <n v="394"/>
    <n v="120"/>
    <n v="362"/>
    <n v="1742"/>
    <n v="1"/>
    <n v="4"/>
    <n v="5"/>
    <n v="12"/>
    <n v="3"/>
  </r>
  <r>
    <n v="1526"/>
    <n v="38"/>
    <n v="842"/>
    <n v="10"/>
    <n v="140"/>
    <n v="13"/>
    <n v="10"/>
    <n v="341"/>
    <n v="675"/>
    <n v="2"/>
    <n v="4"/>
    <n v="5"/>
    <n v="3"/>
    <n v="6"/>
  </r>
  <r>
    <n v="2973"/>
    <n v="38"/>
    <n v="971"/>
    <n v="12"/>
    <n v="573"/>
    <n v="0"/>
    <n v="28"/>
    <n v="93"/>
    <n v="1491"/>
    <n v="4"/>
    <n v="7"/>
    <n v="1"/>
    <n v="6"/>
    <n v="8"/>
  </r>
  <r>
    <n v="1336"/>
    <n v="38"/>
    <n v="1100"/>
    <n v="49"/>
    <n v="1251"/>
    <n v="32"/>
    <n v="73"/>
    <n v="0"/>
    <n v="2504"/>
    <n v="3"/>
    <n v="4"/>
    <n v="6"/>
    <n v="5"/>
    <n v="3"/>
  </r>
  <r>
    <n v="1833"/>
    <n v="38"/>
    <n v="1231"/>
    <n v="120"/>
    <n v="1871"/>
    <n v="447"/>
    <n v="295"/>
    <n v="140"/>
    <n v="3824"/>
    <n v="1"/>
    <n v="7"/>
    <n v="7"/>
    <n v="10"/>
    <n v="3"/>
  </r>
  <r>
    <n v="3161"/>
    <n v="38"/>
    <n v="1231"/>
    <n v="120"/>
    <n v="1871"/>
    <n v="447"/>
    <n v="295"/>
    <n v="140"/>
    <n v="3824"/>
    <n v="1"/>
    <n v="7"/>
    <n v="7"/>
    <n v="10"/>
    <n v="3"/>
  </r>
  <r>
    <n v="2935"/>
    <n v="38"/>
    <n v="1243"/>
    <n v="129"/>
    <n v="238"/>
    <n v="197"/>
    <n v="435"/>
    <n v="216"/>
    <n v="2025"/>
    <n v="3"/>
    <n v="8"/>
    <n v="5"/>
    <n v="10"/>
    <n v="5"/>
  </r>
  <r>
    <n v="1345"/>
    <n v="38"/>
    <n v="1335"/>
    <n v="0"/>
    <n v="216"/>
    <n v="0"/>
    <n v="0"/>
    <n v="107"/>
    <n v="1445"/>
    <n v="3"/>
    <n v="6"/>
    <n v="2"/>
    <n v="10"/>
    <n v="4"/>
  </r>
  <r>
    <n v="1212"/>
    <n v="38"/>
    <n v="2301"/>
    <n v="59"/>
    <n v="531"/>
    <n v="38"/>
    <n v="28"/>
    <n v="236"/>
    <n v="2722"/>
    <n v="5"/>
    <n v="9"/>
    <n v="6"/>
    <n v="12"/>
    <n v="6"/>
  </r>
  <r>
    <n v="1221"/>
    <n v="37"/>
    <n v="0"/>
    <n v="31"/>
    <n v="38"/>
    <n v="46"/>
    <n v="0"/>
    <n v="31"/>
    <n v="84"/>
    <n v="1"/>
    <n v="1"/>
    <n v="0"/>
    <n v="3"/>
    <n v="3"/>
  </r>
  <r>
    <n v="1719"/>
    <n v="37"/>
    <n v="0"/>
    <n v="0"/>
    <n v="7"/>
    <n v="47"/>
    <n v="27"/>
    <n v="40"/>
    <n v="40"/>
    <n v="1"/>
    <n v="1"/>
    <n v="0"/>
    <n v="2"/>
    <n v="7"/>
  </r>
  <r>
    <n v="1111"/>
    <n v="37"/>
    <n v="6"/>
    <n v="33"/>
    <n v="39"/>
    <n v="61"/>
    <n v="28"/>
    <n v="17"/>
    <n v="150"/>
    <n v="2"/>
    <n v="2"/>
    <n v="0"/>
    <n v="3"/>
    <n v="6"/>
  </r>
  <r>
    <n v="1727"/>
    <n v="37"/>
    <n v="14"/>
    <n v="34"/>
    <n v="83"/>
    <n v="28"/>
    <n v="55"/>
    <n v="48"/>
    <n v="165"/>
    <n v="3"/>
    <n v="2"/>
    <n v="0"/>
    <n v="4"/>
    <n v="5"/>
  </r>
  <r>
    <n v="1888"/>
    <n v="37"/>
    <n v="16"/>
    <n v="3"/>
    <n v="16"/>
    <n v="32"/>
    <n v="0"/>
    <n v="22"/>
    <n v="45"/>
    <n v="1"/>
    <n v="1"/>
    <n v="0"/>
    <n v="2"/>
    <n v="7"/>
  </r>
  <r>
    <n v="1128"/>
    <n v="37"/>
    <n v="57"/>
    <n v="0"/>
    <n v="30"/>
    <n v="15"/>
    <n v="8"/>
    <n v="76"/>
    <n v="34"/>
    <n v="2"/>
    <n v="1"/>
    <n v="1"/>
    <n v="2"/>
    <n v="5"/>
  </r>
  <r>
    <n v="2044"/>
    <n v="37"/>
    <n v="57"/>
    <n v="0"/>
    <n v="30"/>
    <n v="15"/>
    <n v="8"/>
    <n v="76"/>
    <n v="34"/>
    <n v="2"/>
    <n v="1"/>
    <n v="1"/>
    <n v="2"/>
    <n v="5"/>
  </r>
  <r>
    <n v="2241"/>
    <n v="37"/>
    <n v="57"/>
    <n v="0"/>
    <n v="30"/>
    <n v="15"/>
    <n v="8"/>
    <n v="76"/>
    <n v="34"/>
    <n v="2"/>
    <n v="1"/>
    <n v="1"/>
    <n v="2"/>
    <n v="5"/>
  </r>
  <r>
    <n v="2561"/>
    <n v="37"/>
    <n v="57"/>
    <n v="0"/>
    <n v="30"/>
    <n v="15"/>
    <n v="8"/>
    <n v="76"/>
    <n v="34"/>
    <n v="2"/>
    <n v="1"/>
    <n v="1"/>
    <n v="2"/>
    <n v="5"/>
  </r>
  <r>
    <n v="1313"/>
    <n v="37"/>
    <n v="94"/>
    <n v="0"/>
    <n v="14"/>
    <n v="0"/>
    <n v="0"/>
    <n v="0"/>
    <n v="108"/>
    <n v="1"/>
    <n v="1"/>
    <n v="0"/>
    <n v="3"/>
    <n v="4"/>
  </r>
  <r>
    <n v="1089"/>
    <n v="37"/>
    <n v="149"/>
    <n v="6"/>
    <n v="21"/>
    <n v="0"/>
    <n v="3"/>
    <n v="6"/>
    <n v="173"/>
    <n v="2"/>
    <n v="2"/>
    <n v="0"/>
    <n v="3"/>
    <n v="7"/>
  </r>
  <r>
    <n v="1952"/>
    <n v="37"/>
    <n v="204"/>
    <n v="0"/>
    <n v="38"/>
    <n v="14"/>
    <n v="7"/>
    <n v="17"/>
    <n v="245"/>
    <n v="4"/>
    <n v="3"/>
    <n v="0"/>
    <n v="4"/>
    <n v="7"/>
  </r>
  <r>
    <n v="1525"/>
    <n v="37"/>
    <n v="207"/>
    <n v="33"/>
    <n v="273"/>
    <n v="23"/>
    <n v="63"/>
    <n v="63"/>
    <n v="537"/>
    <n v="2"/>
    <n v="4"/>
    <n v="1"/>
    <n v="4"/>
    <n v="7"/>
  </r>
  <r>
    <n v="2962"/>
    <n v="37"/>
    <n v="245"/>
    <n v="6"/>
    <n v="298"/>
    <n v="189"/>
    <n v="77"/>
    <n v="345"/>
    <n v="469"/>
    <n v="1"/>
    <n v="3"/>
    <n v="5"/>
    <n v="3"/>
    <n v="4"/>
  </r>
  <r>
    <n v="2301"/>
    <n v="37"/>
    <n v="534"/>
    <n v="19"/>
    <n v="305"/>
    <n v="75"/>
    <n v="38"/>
    <n v="276"/>
    <n v="694"/>
    <n v="3"/>
    <n v="6"/>
    <n v="1"/>
    <n v="5"/>
    <n v="6"/>
  </r>
  <r>
    <n v="1774"/>
    <n v="37"/>
    <n v="540"/>
    <n v="6"/>
    <n v="189"/>
    <n v="21"/>
    <n v="6"/>
    <n v="35"/>
    <n v="726"/>
    <n v="4"/>
    <n v="3"/>
    <n v="3"/>
    <n v="5"/>
    <n v="4"/>
  </r>
  <r>
    <n v="2819"/>
    <n v="37"/>
    <n v="603"/>
    <n v="18"/>
    <n v="300"/>
    <n v="10"/>
    <n v="38"/>
    <n v="28"/>
    <n v="940"/>
    <n v="5"/>
    <n v="6"/>
    <n v="2"/>
    <n v="6"/>
    <n v="7"/>
  </r>
  <r>
    <n v="1118"/>
    <n v="37"/>
    <n v="1015"/>
    <n v="300"/>
    <n v="2146"/>
    <n v="390"/>
    <n v="0"/>
    <n v="487"/>
    <n v="3364"/>
    <n v="1"/>
    <n v="3"/>
    <n v="6"/>
    <n v="6"/>
    <n v="1"/>
  </r>
  <r>
    <n v="2930"/>
    <n v="37"/>
    <n v="1392"/>
    <n v="23"/>
    <n v="794"/>
    <n v="193"/>
    <n v="124"/>
    <n v="74"/>
    <n v="2453"/>
    <n v="1"/>
    <n v="1"/>
    <n v="8"/>
    <n v="7"/>
    <n v="0"/>
  </r>
  <r>
    <n v="1035"/>
    <n v="37"/>
    <n v="1744"/>
    <n v="42"/>
    <n v="375"/>
    <n v="0"/>
    <n v="20"/>
    <n v="87"/>
    <n v="2095"/>
    <n v="5"/>
    <n v="5"/>
    <n v="6"/>
    <n v="12"/>
    <n v="2"/>
  </r>
  <r>
    <n v="2289"/>
    <n v="37"/>
    <n v="2059"/>
    <n v="136"/>
    <n v="411"/>
    <n v="144"/>
    <n v="27"/>
    <n v="411"/>
    <n v="2366"/>
    <n v="7"/>
    <n v="11"/>
    <n v="2"/>
    <n v="12"/>
    <n v="6"/>
  </r>
  <r>
    <n v="1231"/>
    <n v="37"/>
    <n v="2081"/>
    <n v="0"/>
    <n v="351"/>
    <n v="0"/>
    <n v="74"/>
    <n v="401"/>
    <n v="2105"/>
    <n v="7"/>
    <n v="11"/>
    <n v="5"/>
    <n v="8"/>
    <n v="7"/>
  </r>
  <r>
    <n v="1625"/>
    <n v="37"/>
    <n v="2754"/>
    <n v="231"/>
    <n v="264"/>
    <n v="41"/>
    <n v="31"/>
    <n v="65"/>
    <n v="3257"/>
    <n v="4"/>
    <n v="9"/>
    <n v="4"/>
    <n v="6"/>
    <n v="6"/>
  </r>
  <r>
    <n v="2976"/>
    <n v="36"/>
    <n v="18"/>
    <n v="9"/>
    <n v="23"/>
    <n v="9"/>
    <n v="0"/>
    <n v="0"/>
    <n v="59"/>
    <n v="1"/>
    <n v="1"/>
    <n v="0"/>
    <n v="2"/>
    <n v="6"/>
  </r>
  <r>
    <n v="3157"/>
    <n v="36"/>
    <n v="20"/>
    <n v="45"/>
    <n v="60"/>
    <n v="55"/>
    <n v="10"/>
    <n v="40"/>
    <n v="149"/>
    <n v="2"/>
    <n v="1"/>
    <n v="1"/>
    <n v="3"/>
    <n v="3"/>
  </r>
  <r>
    <n v="2208"/>
    <n v="36"/>
    <n v="60"/>
    <n v="38"/>
    <n v="65"/>
    <n v="11"/>
    <n v="11"/>
    <n v="147"/>
    <n v="38"/>
    <n v="2"/>
    <n v="2"/>
    <n v="1"/>
    <n v="2"/>
    <n v="5"/>
  </r>
  <r>
    <n v="2883"/>
    <n v="36"/>
    <n v="80"/>
    <n v="4"/>
    <n v="34"/>
    <n v="27"/>
    <n v="11"/>
    <n v="19"/>
    <n v="137"/>
    <n v="1"/>
    <n v="1"/>
    <n v="0"/>
    <n v="3"/>
    <n v="6"/>
  </r>
  <r>
    <n v="2705"/>
    <n v="36"/>
    <n v="150"/>
    <n v="0"/>
    <n v="44"/>
    <n v="0"/>
    <n v="0"/>
    <n v="19"/>
    <n v="175"/>
    <n v="2"/>
    <n v="2"/>
    <n v="0"/>
    <n v="3"/>
    <n v="6"/>
  </r>
  <r>
    <n v="2472"/>
    <n v="36"/>
    <n v="153"/>
    <n v="0"/>
    <n v="48"/>
    <n v="12"/>
    <n v="4"/>
    <n v="4"/>
    <n v="214"/>
    <n v="1"/>
    <n v="2"/>
    <n v="0"/>
    <n v="3"/>
    <n v="7"/>
  </r>
  <r>
    <n v="2319"/>
    <n v="36"/>
    <n v="489"/>
    <n v="46"/>
    <n v="275"/>
    <n v="70"/>
    <n v="46"/>
    <n v="127"/>
    <n v="799"/>
    <n v="3"/>
    <n v="7"/>
    <n v="1"/>
    <n v="3"/>
    <n v="9"/>
  </r>
  <r>
    <n v="2224"/>
    <n v="36"/>
    <n v="614"/>
    <n v="128"/>
    <n v="679"/>
    <n v="254"/>
    <n v="0"/>
    <n v="113"/>
    <n v="1562"/>
    <n v="1"/>
    <n v="1"/>
    <n v="3"/>
    <n v="5"/>
    <n v="1"/>
  </r>
  <r>
    <n v="2260"/>
    <n v="36"/>
    <n v="804"/>
    <n v="19"/>
    <n v="225"/>
    <n v="13"/>
    <n v="0"/>
    <n v="86"/>
    <n v="975"/>
    <n v="5"/>
    <n v="5"/>
    <n v="1"/>
    <n v="7"/>
    <n v="5"/>
  </r>
  <r>
    <n v="1640"/>
    <n v="36"/>
    <n v="971"/>
    <n v="265"/>
    <n v="995"/>
    <n v="0"/>
    <n v="194"/>
    <n v="168"/>
    <n v="2257"/>
    <n v="1"/>
    <n v="9"/>
    <n v="3"/>
    <n v="13"/>
    <n v="4"/>
  </r>
  <r>
    <n v="2606"/>
    <n v="36"/>
    <n v="971"/>
    <n v="265"/>
    <n v="995"/>
    <n v="0"/>
    <n v="194"/>
    <n v="168"/>
    <n v="2257"/>
    <n v="1"/>
    <n v="9"/>
    <n v="3"/>
    <n v="13"/>
    <n v="4"/>
  </r>
  <r>
    <n v="2302"/>
    <n v="36"/>
    <n v="1126"/>
    <n v="110"/>
    <n v="530"/>
    <n v="257"/>
    <n v="241"/>
    <n v="307"/>
    <n v="1955"/>
    <n v="2"/>
    <n v="5"/>
    <n v="7"/>
    <n v="12"/>
    <n v="1"/>
  </r>
  <r>
    <n v="3158"/>
    <n v="36"/>
    <n v="1420"/>
    <n v="99"/>
    <n v="1386"/>
    <n v="307"/>
    <n v="235"/>
    <n v="32"/>
    <n v="3415"/>
    <n v="1"/>
    <n v="7"/>
    <n v="5"/>
    <n v="12"/>
    <n v="2"/>
  </r>
  <r>
    <n v="2343"/>
    <n v="36"/>
    <n v="1423"/>
    <n v="61"/>
    <n v="694"/>
    <n v="163"/>
    <n v="315"/>
    <n v="82"/>
    <n v="2574"/>
    <n v="1"/>
    <n v="8"/>
    <n v="7"/>
    <n v="11"/>
    <n v="6"/>
  </r>
  <r>
    <n v="1135"/>
    <n v="36"/>
    <n v="1598"/>
    <n v="43"/>
    <n v="377"/>
    <n v="86"/>
    <n v="110"/>
    <n v="131"/>
    <n v="2081"/>
    <n v="3"/>
    <n v="3"/>
    <n v="3"/>
    <n v="6"/>
    <n v="8"/>
  </r>
  <r>
    <n v="1629"/>
    <n v="36"/>
    <n v="1966"/>
    <n v="353"/>
    <n v="203"/>
    <n v="394"/>
    <n v="41"/>
    <n v="403"/>
    <n v="2552"/>
    <n v="0"/>
    <n v="9"/>
    <n v="8"/>
    <n v="13"/>
    <n v="3"/>
  </r>
  <r>
    <n v="2419"/>
    <n v="36"/>
    <n v="2211"/>
    <n v="43"/>
    <n v="1354"/>
    <n v="410"/>
    <n v="59"/>
    <n v="314"/>
    <n v="3763"/>
    <n v="3"/>
    <n v="3"/>
    <n v="7"/>
    <n v="10"/>
    <n v="3"/>
  </r>
  <r>
    <n v="2592"/>
    <n v="35"/>
    <n v="27"/>
    <n v="0"/>
    <n v="23"/>
    <n v="9"/>
    <n v="5"/>
    <n v="9"/>
    <n v="54"/>
    <n v="1"/>
    <n v="1"/>
    <n v="0"/>
    <n v="2"/>
    <n v="7"/>
  </r>
  <r>
    <n v="2364"/>
    <n v="35"/>
    <n v="61"/>
    <n v="3"/>
    <n v="55"/>
    <n v="6"/>
    <n v="0"/>
    <n v="6"/>
    <n v="119"/>
    <n v="1"/>
    <n v="1"/>
    <n v="0"/>
    <n v="3"/>
    <n v="8"/>
  </r>
  <r>
    <n v="1242"/>
    <n v="35"/>
    <n v="102"/>
    <n v="0"/>
    <n v="34"/>
    <n v="0"/>
    <n v="0"/>
    <n v="4"/>
    <n v="131"/>
    <n v="2"/>
    <n v="1"/>
    <n v="0"/>
    <n v="3"/>
    <n v="6"/>
  </r>
  <r>
    <n v="1508"/>
    <n v="35"/>
    <n v="157"/>
    <n v="5"/>
    <n v="315"/>
    <n v="79"/>
    <n v="59"/>
    <n v="418"/>
    <n v="197"/>
    <n v="3"/>
    <n v="2"/>
    <n v="2"/>
    <n v="3"/>
    <n v="6"/>
  </r>
  <r>
    <n v="1854"/>
    <n v="35"/>
    <n v="161"/>
    <n v="44"/>
    <n v="191"/>
    <n v="81"/>
    <n v="50"/>
    <n v="84"/>
    <n v="443"/>
    <n v="4"/>
    <n v="3"/>
    <n v="1"/>
    <n v="4"/>
    <n v="7"/>
  </r>
  <r>
    <n v="1096"/>
    <n v="35"/>
    <n v="466"/>
    <n v="163"/>
    <n v="1481"/>
    <n v="107"/>
    <n v="56"/>
    <n v="82"/>
    <n v="2192"/>
    <n v="1"/>
    <n v="3"/>
    <n v="11"/>
    <n v="5"/>
    <n v="1"/>
  </r>
  <r>
    <n v="1842"/>
    <n v="35"/>
    <n v="541"/>
    <n v="6"/>
    <n v="289"/>
    <n v="0"/>
    <n v="0"/>
    <n v="110"/>
    <n v="726"/>
    <n v="6"/>
    <n v="6"/>
    <n v="1"/>
    <n v="4"/>
    <n v="8"/>
  </r>
  <r>
    <n v="2335"/>
    <n v="35"/>
    <n v="563"/>
    <n v="392"/>
    <n v="524"/>
    <n v="417"/>
    <n v="73"/>
    <n v="129"/>
    <n v="1839"/>
    <n v="2"/>
    <n v="8"/>
    <n v="2"/>
    <n v="11"/>
    <n v="5"/>
  </r>
  <r>
    <n v="3026"/>
    <n v="35"/>
    <n v="1025"/>
    <n v="11"/>
    <n v="142"/>
    <n v="17"/>
    <n v="11"/>
    <n v="265"/>
    <n v="941"/>
    <n v="6"/>
    <n v="7"/>
    <n v="2"/>
    <n v="6"/>
    <n v="7"/>
  </r>
  <r>
    <n v="2708"/>
    <n v="35"/>
    <n v="1067"/>
    <n v="325"/>
    <n v="1127"/>
    <n v="230"/>
    <n v="237"/>
    <n v="237"/>
    <n v="2749"/>
    <n v="1"/>
    <n v="3"/>
    <n v="5"/>
    <n v="12"/>
    <n v="1"/>
  </r>
  <r>
    <n v="1469"/>
    <n v="35"/>
    <n v="1096"/>
    <n v="168"/>
    <n v="259"/>
    <n v="383"/>
    <n v="84"/>
    <n v="41"/>
    <n v="1949"/>
    <n v="1"/>
    <n v="5"/>
    <n v="10"/>
    <n v="13"/>
    <n v="3"/>
  </r>
  <r>
    <n v="1947"/>
    <n v="35"/>
    <n v="1439"/>
    <n v="44"/>
    <n v="1920"/>
    <n v="64"/>
    <n v="50"/>
    <n v="174"/>
    <n v="3342"/>
    <n v="1"/>
    <n v="6"/>
    <n v="7"/>
    <n v="9"/>
    <n v="2"/>
  </r>
  <r>
    <n v="2957"/>
    <n v="35"/>
    <n v="1808"/>
    <n v="294"/>
    <n v="1639"/>
    <n v="218"/>
    <n v="294"/>
    <n v="294"/>
    <n v="3959"/>
    <n v="0"/>
    <n v="5"/>
    <n v="7"/>
    <n v="9"/>
    <n v="1"/>
  </r>
  <r>
    <n v="2171"/>
    <n v="35"/>
    <n v="1854"/>
    <n v="150"/>
    <n v="1248"/>
    <n v="491"/>
    <n v="150"/>
    <n v="225"/>
    <n v="3668"/>
    <n v="1"/>
    <n v="5"/>
    <n v="6"/>
    <n v="4"/>
    <n v="3"/>
  </r>
  <r>
    <n v="2602"/>
    <n v="35"/>
    <n v="1858"/>
    <n v="222"/>
    <n v="478"/>
    <n v="375"/>
    <n v="350"/>
    <n v="128"/>
    <n v="3154"/>
    <n v="6"/>
    <n v="3"/>
    <n v="2"/>
    <n v="10"/>
    <n v="9"/>
  </r>
  <r>
    <n v="2662"/>
    <n v="35"/>
    <n v="1913"/>
    <n v="19"/>
    <n v="169"/>
    <n v="28"/>
    <n v="0"/>
    <n v="127"/>
    <n v="2002"/>
    <n v="4"/>
    <n v="10"/>
    <n v="4"/>
    <n v="7"/>
    <n v="8"/>
  </r>
  <r>
    <n v="2480"/>
    <n v="35"/>
    <n v="3559"/>
    <n v="78"/>
    <n v="362"/>
    <n v="51"/>
    <n v="39"/>
    <n v="118"/>
    <n v="3972"/>
    <n v="2"/>
    <n v="5"/>
    <n v="10"/>
    <n v="5"/>
    <n v="8"/>
  </r>
  <r>
    <n v="1649"/>
    <n v="34"/>
    <n v="6"/>
    <n v="57"/>
    <n v="63"/>
    <n v="109"/>
    <n v="17"/>
    <n v="86"/>
    <n v="167"/>
    <n v="2"/>
    <n v="2"/>
    <n v="0"/>
    <n v="3"/>
    <n v="6"/>
  </r>
  <r>
    <n v="1729"/>
    <n v="34"/>
    <n v="16"/>
    <n v="12"/>
    <n v="28"/>
    <n v="0"/>
    <n v="12"/>
    <n v="44"/>
    <n v="24"/>
    <n v="1"/>
    <n v="1"/>
    <n v="0"/>
    <n v="2"/>
    <n v="7"/>
  </r>
  <r>
    <n v="1800"/>
    <n v="34"/>
    <n v="39"/>
    <n v="34"/>
    <n v="44"/>
    <n v="63"/>
    <n v="29"/>
    <n v="59"/>
    <n v="151"/>
    <n v="2"/>
    <n v="2"/>
    <n v="0"/>
    <n v="3"/>
    <n v="8"/>
  </r>
  <r>
    <n v="2394"/>
    <n v="34"/>
    <n v="76"/>
    <n v="15"/>
    <n v="38"/>
    <n v="23"/>
    <n v="15"/>
    <n v="64"/>
    <n v="102"/>
    <n v="2"/>
    <n v="2"/>
    <n v="0"/>
    <n v="3"/>
    <n v="6"/>
  </r>
  <r>
    <n v="1029"/>
    <n v="34"/>
    <n v="81"/>
    <n v="40"/>
    <n v="101"/>
    <n v="20"/>
    <n v="20"/>
    <n v="40"/>
    <n v="222"/>
    <n v="2"/>
    <n v="3"/>
    <n v="0"/>
    <n v="3"/>
    <n v="5"/>
  </r>
  <r>
    <n v="2119"/>
    <n v="34"/>
    <n v="81"/>
    <n v="40"/>
    <n v="101"/>
    <n v="20"/>
    <n v="20"/>
    <n v="40"/>
    <n v="222"/>
    <n v="2"/>
    <n v="3"/>
    <n v="0"/>
    <n v="3"/>
    <n v="5"/>
  </r>
  <r>
    <n v="1687"/>
    <n v="34"/>
    <n v="87"/>
    <n v="0"/>
    <n v="30"/>
    <n v="23"/>
    <n v="8"/>
    <n v="68"/>
    <n v="80"/>
    <n v="1"/>
    <n v="1"/>
    <n v="1"/>
    <n v="3"/>
    <n v="2"/>
  </r>
  <r>
    <n v="3109"/>
    <n v="34"/>
    <n v="87"/>
    <n v="8"/>
    <n v="42"/>
    <n v="11"/>
    <n v="4"/>
    <n v="15"/>
    <n v="137"/>
    <n v="2"/>
    <n v="2"/>
    <n v="0"/>
    <n v="3"/>
    <n v="6"/>
  </r>
  <r>
    <n v="2148"/>
    <n v="34"/>
    <n v="107"/>
    <n v="34"/>
    <n v="142"/>
    <n v="46"/>
    <n v="27"/>
    <n v="50"/>
    <n v="306"/>
    <n v="3"/>
    <n v="2"/>
    <n v="0"/>
    <n v="4"/>
    <n v="8"/>
  </r>
  <r>
    <n v="1868"/>
    <n v="34"/>
    <n v="162"/>
    <n v="0"/>
    <n v="7"/>
    <n v="0"/>
    <n v="0"/>
    <n v="17"/>
    <n v="152"/>
    <n v="2"/>
    <n v="2"/>
    <n v="0"/>
    <n v="3"/>
    <n v="7"/>
  </r>
  <r>
    <n v="2339"/>
    <n v="34"/>
    <n v="316"/>
    <n v="4"/>
    <n v="124"/>
    <n v="16"/>
    <n v="16"/>
    <n v="48"/>
    <n v="428"/>
    <n v="3"/>
    <n v="2"/>
    <n v="1"/>
    <n v="4"/>
    <n v="6"/>
  </r>
  <r>
    <n v="2797"/>
    <n v="34"/>
    <n v="316"/>
    <n v="4"/>
    <n v="124"/>
    <n v="16"/>
    <n v="16"/>
    <n v="48"/>
    <n v="428"/>
    <n v="3"/>
    <n v="2"/>
    <n v="1"/>
    <n v="4"/>
    <n v="6"/>
  </r>
  <r>
    <n v="1007"/>
    <n v="34"/>
    <n v="657"/>
    <n v="182"/>
    <n v="459"/>
    <n v="140"/>
    <n v="137"/>
    <n v="76"/>
    <n v="1499"/>
    <n v="4"/>
    <n v="7"/>
    <n v="3"/>
    <n v="7"/>
    <n v="6"/>
  </r>
  <r>
    <n v="1980"/>
    <n v="34"/>
    <n v="773"/>
    <n v="25"/>
    <n v="101"/>
    <n v="22"/>
    <n v="6"/>
    <n v="158"/>
    <n v="770"/>
    <n v="4"/>
    <n v="3"/>
    <n v="1"/>
    <n v="8"/>
    <n v="4"/>
  </r>
  <r>
    <n v="1176"/>
    <n v="34"/>
    <n v="937"/>
    <n v="0"/>
    <n v="282"/>
    <n v="50"/>
    <n v="24"/>
    <n v="308"/>
    <n v="984"/>
    <n v="2"/>
    <n v="7"/>
    <n v="1"/>
    <n v="8"/>
    <n v="5"/>
  </r>
  <r>
    <n v="3095"/>
    <n v="34"/>
    <n v="937"/>
    <n v="0"/>
    <n v="282"/>
    <n v="50"/>
    <n v="24"/>
    <n v="308"/>
    <n v="984"/>
    <n v="2"/>
    <n v="7"/>
    <n v="1"/>
    <n v="8"/>
    <n v="5"/>
  </r>
  <r>
    <n v="1973"/>
    <n v="34"/>
    <n v="1328"/>
    <n v="17"/>
    <n v="460"/>
    <n v="24"/>
    <n v="17"/>
    <n v="91"/>
    <n v="1754"/>
    <n v="5"/>
    <n v="10"/>
    <n v="1"/>
    <n v="6"/>
    <n v="9"/>
  </r>
  <r>
    <n v="1855"/>
    <n v="34"/>
    <n v="1478"/>
    <n v="153"/>
    <n v="442"/>
    <n v="113"/>
    <n v="42"/>
    <n v="373"/>
    <n v="1854"/>
    <n v="1"/>
    <n v="5"/>
    <n v="7"/>
    <n v="10"/>
    <n v="3"/>
  </r>
  <r>
    <n v="1071"/>
    <n v="34"/>
    <n v="1679"/>
    <n v="259"/>
    <n v="2154"/>
    <n v="226"/>
    <n v="42"/>
    <n v="42"/>
    <n v="4318"/>
    <n v="1"/>
    <n v="7"/>
    <n v="6"/>
    <n v="5"/>
    <n v="5"/>
  </r>
  <r>
    <n v="2738"/>
    <n v="34"/>
    <n v="1687"/>
    <n v="48"/>
    <n v="408"/>
    <n v="155"/>
    <n v="143"/>
    <n v="119"/>
    <n v="2322"/>
    <n v="1"/>
    <n v="9"/>
    <n v="7"/>
    <n v="9"/>
    <n v="5"/>
  </r>
  <r>
    <n v="2042"/>
    <n v="34"/>
    <n v="1883"/>
    <n v="48"/>
    <n v="459"/>
    <n v="30"/>
    <n v="0"/>
    <n v="507"/>
    <n v="1913"/>
    <n v="2"/>
    <n v="7"/>
    <n v="6"/>
    <n v="11"/>
    <n v="5"/>
  </r>
  <r>
    <n v="1286"/>
    <n v="34"/>
    <n v="2184"/>
    <n v="0"/>
    <n v="218"/>
    <n v="0"/>
    <n v="0"/>
    <n v="95"/>
    <n v="2307"/>
    <n v="5"/>
    <n v="8"/>
    <n v="3"/>
    <n v="12"/>
    <n v="5"/>
  </r>
  <r>
    <n v="2473"/>
    <n v="34"/>
    <n v="2575"/>
    <n v="29"/>
    <n v="290"/>
    <n v="37"/>
    <n v="29"/>
    <n v="98"/>
    <n v="2862"/>
    <n v="6"/>
    <n v="4"/>
    <n v="2"/>
    <n v="9"/>
    <n v="9"/>
  </r>
  <r>
    <n v="3206"/>
    <n v="33"/>
    <n v="0"/>
    <n v="0"/>
    <n v="0"/>
    <n v="0"/>
    <n v="0"/>
    <n v="0"/>
    <n v="0"/>
    <n v="3"/>
    <n v="2"/>
    <n v="0"/>
    <n v="4"/>
    <n v="4"/>
  </r>
  <r>
    <n v="1368"/>
    <n v="33"/>
    <n v="45"/>
    <n v="0"/>
    <n v="4"/>
    <n v="0"/>
    <n v="0"/>
    <n v="23"/>
    <n v="26"/>
    <n v="1"/>
    <n v="0"/>
    <n v="1"/>
    <n v="2"/>
    <n v="3"/>
  </r>
  <r>
    <n v="1304"/>
    <n v="33"/>
    <n v="47"/>
    <n v="0"/>
    <n v="30"/>
    <n v="13"/>
    <n v="4"/>
    <n v="25"/>
    <n v="68"/>
    <n v="2"/>
    <n v="1"/>
    <n v="0"/>
    <n v="3"/>
    <n v="5"/>
  </r>
  <r>
    <n v="1332"/>
    <n v="33"/>
    <n v="64"/>
    <n v="0"/>
    <n v="52"/>
    <n v="30"/>
    <n v="13"/>
    <n v="30"/>
    <n v="129"/>
    <n v="3"/>
    <n v="2"/>
    <n v="0"/>
    <n v="3"/>
    <n v="7"/>
  </r>
  <r>
    <n v="2729"/>
    <n v="33"/>
    <n v="64"/>
    <n v="0"/>
    <n v="52"/>
    <n v="30"/>
    <n v="13"/>
    <n v="30"/>
    <n v="129"/>
    <n v="3"/>
    <n v="2"/>
    <n v="0"/>
    <n v="3"/>
    <n v="7"/>
  </r>
  <r>
    <n v="1533"/>
    <n v="33"/>
    <n v="80"/>
    <n v="0"/>
    <n v="14"/>
    <n v="0"/>
    <n v="0"/>
    <n v="5"/>
    <n v="89"/>
    <n v="2"/>
    <n v="1"/>
    <n v="0"/>
    <n v="3"/>
    <n v="6"/>
  </r>
  <r>
    <n v="3115"/>
    <n v="33"/>
    <n v="82"/>
    <n v="14"/>
    <n v="75"/>
    <n v="0"/>
    <n v="7"/>
    <n v="31"/>
    <n v="147"/>
    <n v="4"/>
    <n v="3"/>
    <n v="1"/>
    <n v="3"/>
    <n v="5"/>
  </r>
  <r>
    <n v="3191"/>
    <n v="33"/>
    <n v="84"/>
    <n v="48"/>
    <n v="48"/>
    <n v="0"/>
    <n v="12"/>
    <n v="12"/>
    <n v="179"/>
    <n v="3"/>
    <n v="2"/>
    <n v="0"/>
    <n v="4"/>
    <n v="4"/>
  </r>
  <r>
    <n v="1678"/>
    <n v="33"/>
    <n v="95"/>
    <n v="5"/>
    <n v="134"/>
    <n v="14"/>
    <n v="14"/>
    <n v="10"/>
    <n v="253"/>
    <n v="3"/>
    <n v="2"/>
    <n v="0"/>
    <n v="3"/>
    <n v="8"/>
  </r>
  <r>
    <n v="2527"/>
    <n v="33"/>
    <n v="398"/>
    <n v="60"/>
    <n v="587"/>
    <n v="81"/>
    <n v="163"/>
    <n v="186"/>
    <n v="1103"/>
    <n v="1"/>
    <n v="4"/>
    <n v="4"/>
    <n v="7"/>
    <n v="1"/>
  </r>
  <r>
    <n v="1742"/>
    <n v="33"/>
    <n v="555"/>
    <n v="36"/>
    <n v="505"/>
    <n v="48"/>
    <n v="97"/>
    <n v="36"/>
    <n v="1204"/>
    <n v="2"/>
    <n v="8"/>
    <n v="1"/>
    <n v="8"/>
    <n v="6"/>
  </r>
  <r>
    <n v="2711"/>
    <n v="33"/>
    <n v="555"/>
    <n v="36"/>
    <n v="505"/>
    <n v="48"/>
    <n v="97"/>
    <n v="36"/>
    <n v="1204"/>
    <n v="2"/>
    <n v="8"/>
    <n v="1"/>
    <n v="8"/>
    <n v="6"/>
  </r>
  <r>
    <n v="1776"/>
    <n v="33"/>
    <n v="704"/>
    <n v="10"/>
    <n v="193"/>
    <n v="39"/>
    <n v="29"/>
    <n v="39"/>
    <n v="935"/>
    <n v="1"/>
    <n v="4"/>
    <n v="1"/>
    <n v="7"/>
    <n v="7"/>
  </r>
  <r>
    <n v="1654"/>
    <n v="33"/>
    <n v="927"/>
    <n v="397"/>
    <n v="485"/>
    <n v="145"/>
    <n v="265"/>
    <n v="352"/>
    <n v="1866"/>
    <n v="4"/>
    <n v="4"/>
    <n v="3"/>
    <n v="6"/>
    <n v="3"/>
  </r>
  <r>
    <n v="2161"/>
    <n v="33"/>
    <n v="1149"/>
    <n v="43"/>
    <n v="256"/>
    <n v="18"/>
    <n v="28"/>
    <n v="59"/>
    <n v="1435"/>
    <n v="3"/>
    <n v="8"/>
    <n v="2"/>
    <n v="6"/>
    <n v="7"/>
  </r>
  <r>
    <n v="1402"/>
    <n v="33"/>
    <n v="1725"/>
    <n v="239"/>
    <n v="227"/>
    <n v="376"/>
    <n v="287"/>
    <n v="239"/>
    <n v="2614"/>
    <n v="1"/>
    <n v="7"/>
    <n v="9"/>
    <n v="9"/>
    <n v="3"/>
  </r>
  <r>
    <n v="2565"/>
    <n v="33"/>
    <n v="1749"/>
    <n v="371"/>
    <n v="1450"/>
    <n v="146"/>
    <n v="74"/>
    <n v="111"/>
    <n v="3679"/>
    <n v="1"/>
    <n v="7"/>
    <n v="5"/>
    <n v="12"/>
    <n v="3"/>
  </r>
  <r>
    <n v="2506"/>
    <n v="33"/>
    <n v="3224"/>
    <n v="118"/>
    <n v="603"/>
    <n v="52"/>
    <n v="39"/>
    <n v="129"/>
    <n v="3907"/>
    <n v="4"/>
    <n v="6"/>
    <n v="3"/>
    <n v="13"/>
    <n v="9"/>
  </r>
  <r>
    <n v="2458"/>
    <n v="32"/>
    <n v="12"/>
    <n v="18"/>
    <n v="74"/>
    <n v="18"/>
    <n v="31"/>
    <n v="43"/>
    <n v="111"/>
    <n v="1"/>
    <n v="1"/>
    <n v="0"/>
    <n v="3"/>
    <n v="8"/>
  </r>
  <r>
    <n v="1972"/>
    <n v="32"/>
    <n v="15"/>
    <n v="30"/>
    <n v="35"/>
    <n v="0"/>
    <n v="0"/>
    <n v="15"/>
    <n v="65"/>
    <n v="1"/>
    <n v="0"/>
    <n v="0"/>
    <n v="3"/>
    <n v="7"/>
  </r>
  <r>
    <n v="1369"/>
    <n v="32"/>
    <n v="43"/>
    <n v="75"/>
    <n v="75"/>
    <n v="65"/>
    <n v="43"/>
    <n v="140"/>
    <n v="161"/>
    <n v="3"/>
    <n v="1"/>
    <n v="2"/>
    <n v="2"/>
    <n v="5"/>
  </r>
  <r>
    <n v="2104"/>
    <n v="32"/>
    <n v="70"/>
    <n v="52"/>
    <n v="70"/>
    <n v="132"/>
    <n v="61"/>
    <n v="28"/>
    <n v="358"/>
    <n v="1"/>
    <n v="2"/>
    <n v="1"/>
    <n v="4"/>
    <n v="3"/>
  </r>
  <r>
    <n v="1664"/>
    <n v="32"/>
    <n v="117"/>
    <n v="38"/>
    <n v="471"/>
    <n v="615"/>
    <n v="210"/>
    <n v="155"/>
    <n v="1296"/>
    <n v="1"/>
    <n v="8"/>
    <n v="1"/>
    <n v="5"/>
    <n v="8"/>
  </r>
  <r>
    <n v="2938"/>
    <n v="32"/>
    <n v="172"/>
    <n v="14"/>
    <n v="152"/>
    <n v="34"/>
    <n v="34"/>
    <n v="148"/>
    <n v="258"/>
    <n v="3"/>
    <n v="3"/>
    <n v="1"/>
    <n v="3"/>
    <n v="9"/>
  </r>
  <r>
    <n v="2951"/>
    <n v="32"/>
    <n v="256"/>
    <n v="614"/>
    <n v="557"/>
    <n v="622"/>
    <n v="77"/>
    <n v="215"/>
    <n v="1910"/>
    <n v="2"/>
    <n v="4"/>
    <n v="4"/>
    <n v="8"/>
    <n v="5"/>
  </r>
  <r>
    <n v="1008"/>
    <n v="32"/>
    <n v="303"/>
    <n v="40"/>
    <n v="223"/>
    <n v="12"/>
    <n v="4"/>
    <n v="92"/>
    <n v="491"/>
    <n v="2"/>
    <n v="4"/>
    <n v="0"/>
    <n v="4"/>
    <n v="8"/>
  </r>
  <r>
    <n v="1091"/>
    <n v="32"/>
    <n v="404"/>
    <n v="138"/>
    <n v="275"/>
    <n v="195"/>
    <n v="183"/>
    <n v="33"/>
    <n v="1162"/>
    <n v="2"/>
    <n v="5"/>
    <n v="2"/>
    <n v="7"/>
    <n v="5"/>
  </r>
  <r>
    <n v="2327"/>
    <n v="32"/>
    <n v="404"/>
    <n v="138"/>
    <n v="275"/>
    <n v="195"/>
    <n v="183"/>
    <n v="33"/>
    <n v="1162"/>
    <n v="2"/>
    <n v="5"/>
    <n v="2"/>
    <n v="7"/>
    <n v="5"/>
  </r>
  <r>
    <n v="2038"/>
    <n v="32"/>
    <n v="693"/>
    <n v="0"/>
    <n v="35"/>
    <n v="0"/>
    <n v="0"/>
    <n v="72"/>
    <n v="656"/>
    <n v="1"/>
    <n v="5"/>
    <n v="1"/>
    <n v="5"/>
    <n v="7"/>
  </r>
  <r>
    <n v="3146"/>
    <n v="32"/>
    <n v="734"/>
    <n v="29"/>
    <n v="127"/>
    <n v="87"/>
    <n v="29"/>
    <n v="656"/>
    <n v="350"/>
    <n v="2"/>
    <n v="7"/>
    <n v="3"/>
    <n v="3"/>
    <n v="7"/>
  </r>
  <r>
    <n v="3052"/>
    <n v="32"/>
    <n v="860"/>
    <n v="18"/>
    <n v="68"/>
    <n v="38"/>
    <n v="18"/>
    <n v="270"/>
    <n v="731"/>
    <n v="4"/>
    <n v="6"/>
    <n v="2"/>
    <n v="5"/>
    <n v="8"/>
  </r>
  <r>
    <n v="1225"/>
    <n v="32"/>
    <n v="935"/>
    <n v="11"/>
    <n v="279"/>
    <n v="34"/>
    <n v="79"/>
    <n v="25"/>
    <n v="1314"/>
    <n v="1"/>
    <n v="5"/>
    <n v="2"/>
    <n v="11"/>
    <n v="3"/>
  </r>
  <r>
    <n v="2716"/>
    <n v="32"/>
    <n v="1012"/>
    <n v="0"/>
    <n v="317"/>
    <n v="37"/>
    <n v="85"/>
    <n v="243"/>
    <n v="1208"/>
    <n v="5"/>
    <n v="6"/>
    <n v="3"/>
    <n v="5"/>
    <n v="8"/>
  </r>
  <r>
    <n v="2885"/>
    <n v="32"/>
    <n v="1026"/>
    <n v="381"/>
    <n v="732"/>
    <n v="383"/>
    <n v="48"/>
    <n v="58"/>
    <n v="2511"/>
    <n v="0"/>
    <n v="3"/>
    <n v="5"/>
    <n v="13"/>
    <n v="0"/>
  </r>
  <r>
    <n v="3008"/>
    <n v="32"/>
    <n v="1071"/>
    <n v="167"/>
    <n v="1015"/>
    <n v="332"/>
    <n v="282"/>
    <n v="647"/>
    <n v="2220"/>
    <n v="4"/>
    <n v="11"/>
    <n v="6"/>
    <n v="8"/>
    <n v="7"/>
  </r>
  <r>
    <n v="2697"/>
    <n v="32"/>
    <n v="1484"/>
    <n v="272"/>
    <n v="1798"/>
    <n v="253"/>
    <n v="156"/>
    <n v="234"/>
    <n v="3729"/>
    <n v="1"/>
    <n v="5"/>
    <n v="6"/>
    <n v="7"/>
    <n v="2"/>
  </r>
  <r>
    <n v="1279"/>
    <n v="32"/>
    <n v="1719"/>
    <n v="285"/>
    <n v="1268"/>
    <n v="478"/>
    <n v="46"/>
    <n v="449"/>
    <n v="3347"/>
    <n v="1"/>
    <n v="2"/>
    <n v="7"/>
    <n v="9"/>
    <n v="4"/>
  </r>
  <r>
    <n v="2056"/>
    <n v="32"/>
    <n v="2238"/>
    <n v="379"/>
    <n v="1183"/>
    <n v="164"/>
    <n v="294"/>
    <n v="252"/>
    <n v="4008"/>
    <n v="1"/>
    <n v="4"/>
    <n v="7"/>
    <n v="9"/>
    <n v="1"/>
  </r>
  <r>
    <n v="2886"/>
    <n v="32"/>
    <n v="2377"/>
    <n v="99"/>
    <n v="435"/>
    <n v="392"/>
    <n v="132"/>
    <n v="266"/>
    <n v="3170"/>
    <n v="2"/>
    <n v="7"/>
    <n v="8"/>
    <n v="5"/>
    <n v="5"/>
  </r>
  <r>
    <n v="1126"/>
    <n v="31"/>
    <n v="0"/>
    <n v="11"/>
    <n v="34"/>
    <n v="115"/>
    <n v="69"/>
    <n v="103"/>
    <n v="126"/>
    <n v="2"/>
    <n v="1"/>
    <n v="0"/>
    <n v="3"/>
    <n v="8"/>
  </r>
  <r>
    <n v="1601"/>
    <n v="31"/>
    <n v="14"/>
    <n v="17"/>
    <n v="28"/>
    <n v="17"/>
    <n v="14"/>
    <n v="28"/>
    <n v="63"/>
    <n v="1"/>
    <n v="1"/>
    <n v="0"/>
    <n v="3"/>
    <n v="4"/>
  </r>
  <r>
    <n v="2556"/>
    <n v="31"/>
    <n v="31"/>
    <n v="4"/>
    <n v="19"/>
    <n v="0"/>
    <n v="0"/>
    <n v="4"/>
    <n v="51"/>
    <n v="1"/>
    <n v="1"/>
    <n v="0"/>
    <n v="2"/>
    <n v="6"/>
  </r>
  <r>
    <n v="1250"/>
    <n v="31"/>
    <n v="33"/>
    <n v="0"/>
    <n v="22"/>
    <n v="15"/>
    <n v="4"/>
    <n v="18"/>
    <n v="55"/>
    <n v="1"/>
    <n v="1"/>
    <n v="0"/>
    <n v="2"/>
    <n v="9"/>
  </r>
  <r>
    <n v="1347"/>
    <n v="31"/>
    <n v="33"/>
    <n v="0"/>
    <n v="22"/>
    <n v="15"/>
    <n v="4"/>
    <n v="18"/>
    <n v="55"/>
    <n v="1"/>
    <n v="1"/>
    <n v="0"/>
    <n v="2"/>
    <n v="9"/>
  </r>
  <r>
    <n v="1232"/>
    <n v="31"/>
    <n v="46"/>
    <n v="0"/>
    <n v="21"/>
    <n v="0"/>
    <n v="0"/>
    <n v="4"/>
    <n v="62"/>
    <n v="2"/>
    <n v="1"/>
    <n v="0"/>
    <n v="3"/>
    <n v="6"/>
  </r>
  <r>
    <n v="1054"/>
    <n v="31"/>
    <n v="60"/>
    <n v="0"/>
    <n v="37"/>
    <n v="9"/>
    <n v="5"/>
    <n v="23"/>
    <n v="87"/>
    <n v="1"/>
    <n v="1"/>
    <n v="0"/>
    <n v="4"/>
    <n v="3"/>
  </r>
  <r>
    <n v="2993"/>
    <n v="31"/>
    <n v="93"/>
    <n v="0"/>
    <n v="11"/>
    <n v="0"/>
    <n v="0"/>
    <n v="11"/>
    <n v="93"/>
    <n v="2"/>
    <n v="1"/>
    <n v="0"/>
    <n v="3"/>
    <n v="6"/>
  </r>
  <r>
    <n v="2127"/>
    <n v="31"/>
    <n v="155"/>
    <n v="24"/>
    <n v="199"/>
    <n v="7"/>
    <n v="13"/>
    <n v="91"/>
    <n v="307"/>
    <n v="2"/>
    <n v="3"/>
    <n v="1"/>
    <n v="3"/>
    <n v="6"/>
  </r>
  <r>
    <n v="3061"/>
    <n v="31"/>
    <n v="291"/>
    <n v="58"/>
    <n v="298"/>
    <n v="58"/>
    <n v="36"/>
    <n v="101"/>
    <n v="639"/>
    <n v="1"/>
    <n v="4"/>
    <n v="1"/>
    <n v="7"/>
    <n v="2"/>
  </r>
  <r>
    <n v="1031"/>
    <n v="31"/>
    <n v="381"/>
    <n v="0"/>
    <n v="17"/>
    <n v="7"/>
    <n v="0"/>
    <n v="10"/>
    <n v="395"/>
    <n v="2"/>
    <n v="2"/>
    <n v="1"/>
    <n v="4"/>
    <n v="5"/>
  </r>
  <r>
    <n v="3178"/>
    <n v="31"/>
    <n v="1025"/>
    <n v="98"/>
    <n v="445"/>
    <n v="109"/>
    <n v="0"/>
    <n v="92"/>
    <n v="1585"/>
    <n v="6"/>
    <n v="8"/>
    <n v="1"/>
    <n v="7"/>
    <n v="8"/>
  </r>
  <r>
    <n v="1930"/>
    <n v="31"/>
    <n v="1758"/>
    <n v="69"/>
    <n v="351"/>
    <n v="121"/>
    <n v="45"/>
    <n v="116"/>
    <n v="2228"/>
    <n v="2"/>
    <n v="3"/>
    <n v="2"/>
    <n v="9"/>
    <n v="8"/>
  </r>
  <r>
    <n v="1257"/>
    <n v="31"/>
    <n v="1901"/>
    <n v="108"/>
    <n v="1219"/>
    <n v="232"/>
    <n v="178"/>
    <n v="357"/>
    <n v="3282"/>
    <n v="2"/>
    <n v="3"/>
    <n v="4"/>
    <n v="5"/>
    <n v="7"/>
  </r>
  <r>
    <n v="2685"/>
    <n v="31"/>
    <n v="2329"/>
    <n v="134"/>
    <n v="1835"/>
    <n v="176"/>
    <n v="44"/>
    <n v="222"/>
    <n v="4296"/>
    <n v="1"/>
    <n v="4"/>
    <n v="7"/>
    <n v="10"/>
    <n v="1"/>
  </r>
  <r>
    <n v="3080"/>
    <n v="31"/>
    <n v="2347"/>
    <n v="55"/>
    <n v="429"/>
    <n v="35"/>
    <n v="26"/>
    <n v="400"/>
    <n v="2493"/>
    <n v="1"/>
    <n v="7"/>
    <n v="3"/>
    <n v="13"/>
    <n v="6"/>
  </r>
  <r>
    <n v="2989"/>
    <n v="31"/>
    <n v="2452"/>
    <n v="276"/>
    <n v="1028"/>
    <n v="104"/>
    <n v="118"/>
    <n v="101"/>
    <n v="3877"/>
    <n v="1"/>
    <n v="2"/>
    <n v="9"/>
    <n v="13"/>
    <n v="5"/>
  </r>
  <r>
    <n v="1087"/>
    <n v="30"/>
    <n v="22"/>
    <n v="13"/>
    <n v="48"/>
    <n v="52"/>
    <n v="22"/>
    <n v="39"/>
    <n v="117"/>
    <n v="1"/>
    <n v="2"/>
    <n v="0"/>
    <n v="3"/>
    <n v="6"/>
  </r>
  <r>
    <n v="1405"/>
    <n v="30"/>
    <n v="22"/>
    <n v="13"/>
    <n v="48"/>
    <n v="52"/>
    <n v="22"/>
    <n v="39"/>
    <n v="117"/>
    <n v="1"/>
    <n v="2"/>
    <n v="0"/>
    <n v="3"/>
    <n v="6"/>
  </r>
  <r>
    <n v="2369"/>
    <n v="30"/>
    <n v="27"/>
    <n v="14"/>
    <n v="41"/>
    <n v="51"/>
    <n v="14"/>
    <n v="99"/>
    <n v="48"/>
    <n v="2"/>
    <n v="1"/>
    <n v="1"/>
    <n v="2"/>
    <n v="4"/>
  </r>
  <r>
    <n v="2804"/>
    <n v="30"/>
    <n v="87"/>
    <n v="76"/>
    <n v="195"/>
    <n v="200"/>
    <n v="119"/>
    <n v="260"/>
    <n v="417"/>
    <n v="3"/>
    <n v="4"/>
    <n v="1"/>
    <n v="2"/>
    <n v="9"/>
  </r>
  <r>
    <n v="1858"/>
    <n v="30"/>
    <n v="102"/>
    <n v="42"/>
    <n v="207"/>
    <n v="67"/>
    <n v="4"/>
    <n v="126"/>
    <n v="294"/>
    <n v="2"/>
    <n v="3"/>
    <n v="0"/>
    <n v="4"/>
    <n v="8"/>
  </r>
  <r>
    <n v="2415"/>
    <n v="30"/>
    <n v="102"/>
    <n v="42"/>
    <n v="207"/>
    <n v="67"/>
    <n v="4"/>
    <n v="126"/>
    <n v="294"/>
    <n v="2"/>
    <n v="3"/>
    <n v="0"/>
    <n v="4"/>
    <n v="8"/>
  </r>
  <r>
    <n v="2536"/>
    <n v="30"/>
    <n v="102"/>
    <n v="42"/>
    <n v="207"/>
    <n v="67"/>
    <n v="4"/>
    <n v="126"/>
    <n v="294"/>
    <n v="2"/>
    <n v="3"/>
    <n v="0"/>
    <n v="4"/>
    <n v="8"/>
  </r>
  <r>
    <n v="1252"/>
    <n v="30"/>
    <n v="138"/>
    <n v="14"/>
    <n v="80"/>
    <n v="14"/>
    <n v="7"/>
    <n v="72"/>
    <n v="181"/>
    <n v="4"/>
    <n v="3"/>
    <n v="1"/>
    <n v="3"/>
    <n v="7"/>
  </r>
  <r>
    <n v="2540"/>
    <n v="30"/>
    <n v="150"/>
    <n v="0"/>
    <n v="130"/>
    <n v="10"/>
    <n v="0"/>
    <n v="10"/>
    <n v="280"/>
    <n v="2"/>
    <n v="3"/>
    <n v="0"/>
    <n v="3"/>
    <n v="8"/>
  </r>
  <r>
    <n v="2805"/>
    <n v="30"/>
    <n v="164"/>
    <n v="18"/>
    <n v="106"/>
    <n v="71"/>
    <n v="40"/>
    <n v="40"/>
    <n v="358"/>
    <n v="2"/>
    <n v="4"/>
    <n v="0"/>
    <n v="3"/>
    <n v="9"/>
  </r>
  <r>
    <n v="2204"/>
    <n v="30"/>
    <n v="178"/>
    <n v="3"/>
    <n v="24"/>
    <n v="7"/>
    <n v="3"/>
    <n v="87"/>
    <n v="129"/>
    <n v="2"/>
    <n v="2"/>
    <n v="1"/>
    <n v="2"/>
    <n v="8"/>
  </r>
  <r>
    <n v="1303"/>
    <n v="30"/>
    <n v="228"/>
    <n v="160"/>
    <n v="320"/>
    <n v="163"/>
    <n v="8"/>
    <n v="125"/>
    <n v="754"/>
    <n v="2"/>
    <n v="4"/>
    <n v="3"/>
    <n v="6"/>
    <n v="3"/>
  </r>
  <r>
    <n v="3116"/>
    <n v="30"/>
    <n v="363"/>
    <n v="28"/>
    <n v="293"/>
    <n v="39"/>
    <n v="36"/>
    <n v="13"/>
    <n v="747"/>
    <n v="4"/>
    <n v="4"/>
    <n v="1"/>
    <n v="7"/>
    <n v="5"/>
  </r>
  <r>
    <n v="2744"/>
    <n v="30"/>
    <n v="380"/>
    <n v="3"/>
    <n v="80"/>
    <n v="6"/>
    <n v="0"/>
    <n v="223"/>
    <n v="247"/>
    <n v="2"/>
    <n v="3"/>
    <n v="2"/>
    <n v="3"/>
    <n v="7"/>
  </r>
  <r>
    <n v="2342"/>
    <n v="30"/>
    <n v="462"/>
    <n v="43"/>
    <n v="566"/>
    <n v="43"/>
    <n v="32"/>
    <n v="144"/>
    <n v="1001"/>
    <n v="8"/>
    <n v="6"/>
    <n v="1"/>
    <n v="7"/>
    <n v="8"/>
  </r>
  <r>
    <n v="1265"/>
    <n v="30"/>
    <n v="477"/>
    <n v="0"/>
    <n v="1245"/>
    <n v="80"/>
    <n v="316"/>
    <n v="131"/>
    <n v="1986"/>
    <n v="1"/>
    <n v="3"/>
    <n v="5"/>
    <n v="8"/>
    <n v="1"/>
  </r>
  <r>
    <n v="1899"/>
    <n v="30"/>
    <n v="522"/>
    <n v="97"/>
    <n v="187"/>
    <n v="100"/>
    <n v="107"/>
    <n v="157"/>
    <n v="857"/>
    <n v="2"/>
    <n v="3"/>
    <n v="2"/>
    <n v="7"/>
    <n v="3"/>
  </r>
  <r>
    <n v="3104"/>
    <n v="30"/>
    <n v="533"/>
    <n v="0"/>
    <n v="173"/>
    <n v="21"/>
    <n v="38"/>
    <n v="128"/>
    <n v="637"/>
    <n v="5"/>
    <n v="3"/>
    <n v="4"/>
    <n v="3"/>
    <n v="6"/>
  </r>
  <r>
    <n v="3121"/>
    <n v="30"/>
    <n v="533"/>
    <n v="0"/>
    <n v="173"/>
    <n v="21"/>
    <n v="38"/>
    <n v="128"/>
    <n v="637"/>
    <n v="5"/>
    <n v="3"/>
    <n v="4"/>
    <n v="3"/>
    <n v="6"/>
  </r>
  <r>
    <n v="1728"/>
    <n v="30"/>
    <n v="681"/>
    <n v="41"/>
    <n v="895"/>
    <n v="332"/>
    <n v="255"/>
    <n v="106"/>
    <n v="2097"/>
    <n v="1"/>
    <n v="3"/>
    <n v="8"/>
    <n v="12"/>
    <n v="1"/>
  </r>
  <r>
    <n v="1467"/>
    <n v="30"/>
    <n v="708"/>
    <n v="7"/>
    <n v="146"/>
    <n v="0"/>
    <n v="7"/>
    <n v="17"/>
    <n v="851"/>
    <n v="4"/>
    <n v="4"/>
    <n v="2"/>
    <n v="5"/>
    <n v="5"/>
  </r>
  <r>
    <n v="1053"/>
    <n v="30"/>
    <n v="715"/>
    <n v="85"/>
    <n v="1168"/>
    <n v="293"/>
    <n v="291"/>
    <n v="97"/>
    <n v="2454"/>
    <n v="1"/>
    <n v="5"/>
    <n v="5"/>
    <n v="10"/>
    <n v="3"/>
  </r>
  <r>
    <n v="1770"/>
    <n v="30"/>
    <n v="791"/>
    <n v="93"/>
    <n v="245"/>
    <n v="45"/>
    <n v="10"/>
    <n v="117"/>
    <n v="1067"/>
    <n v="4"/>
    <n v="7"/>
    <n v="1"/>
    <n v="5"/>
    <n v="9"/>
  </r>
  <r>
    <n v="1218"/>
    <n v="30"/>
    <n v="854"/>
    <n v="26"/>
    <n v="507"/>
    <n v="15"/>
    <n v="55"/>
    <n v="144"/>
    <n v="1313"/>
    <n v="9"/>
    <n v="5"/>
    <n v="1"/>
    <n v="8"/>
    <n v="7"/>
  </r>
  <r>
    <n v="2778"/>
    <n v="30"/>
    <n v="854"/>
    <n v="26"/>
    <n v="507"/>
    <n v="15"/>
    <n v="55"/>
    <n v="144"/>
    <n v="1313"/>
    <n v="9"/>
    <n v="5"/>
    <n v="1"/>
    <n v="8"/>
    <n v="7"/>
  </r>
  <r>
    <n v="2252"/>
    <n v="30"/>
    <n v="1074"/>
    <n v="38"/>
    <n v="476"/>
    <n v="386"/>
    <n v="97"/>
    <n v="38"/>
    <n v="2033"/>
    <n v="3"/>
    <n v="5"/>
    <n v="3"/>
    <n v="13"/>
    <n v="3"/>
  </r>
  <r>
    <n v="1541"/>
    <n v="30"/>
    <n v="1254"/>
    <n v="290"/>
    <n v="1713"/>
    <n v="65"/>
    <n v="417"/>
    <n v="250"/>
    <n v="3490"/>
    <n v="1"/>
    <n v="5"/>
    <n v="6"/>
    <n v="7"/>
    <n v="2"/>
  </r>
  <r>
    <n v="1820"/>
    <n v="30"/>
    <n v="1325"/>
    <n v="14"/>
    <n v="227"/>
    <n v="19"/>
    <n v="47"/>
    <n v="473"/>
    <n v="1159"/>
    <n v="2"/>
    <n v="7"/>
    <n v="6"/>
    <n v="5"/>
    <n v="5"/>
  </r>
  <r>
    <n v="2844"/>
    <n v="30"/>
    <n v="2077"/>
    <n v="314"/>
    <n v="1670"/>
    <n v="352"/>
    <n v="179"/>
    <n v="405"/>
    <n v="4188"/>
    <n v="1"/>
    <n v="5"/>
    <n v="10"/>
    <n v="6"/>
    <n v="2"/>
  </r>
  <r>
    <n v="2686"/>
    <n v="30"/>
    <n v="2153"/>
    <n v="101"/>
    <n v="907"/>
    <n v="0"/>
    <n v="202"/>
    <n v="133"/>
    <n v="3229"/>
    <n v="1"/>
    <n v="8"/>
    <n v="7"/>
    <n v="7"/>
    <n v="4"/>
  </r>
  <r>
    <n v="1683"/>
    <n v="30"/>
    <n v="2189"/>
    <n v="29"/>
    <n v="669"/>
    <n v="0"/>
    <n v="29"/>
    <n v="583"/>
    <n v="2333"/>
    <n v="3"/>
    <n v="5"/>
    <n v="2"/>
    <n v="11"/>
    <n v="8"/>
  </r>
  <r>
    <n v="1991"/>
    <n v="30"/>
    <n v="2816"/>
    <n v="0"/>
    <n v="907"/>
    <n v="531"/>
    <n v="407"/>
    <n v="362"/>
    <n v="4299"/>
    <n v="1"/>
    <n v="10"/>
    <n v="2"/>
    <n v="8"/>
    <n v="5"/>
  </r>
  <r>
    <n v="1645"/>
    <n v="29"/>
    <n v="10"/>
    <n v="10"/>
    <n v="53"/>
    <n v="199"/>
    <n v="34"/>
    <n v="53"/>
    <n v="252"/>
    <n v="1"/>
    <n v="2"/>
    <n v="0"/>
    <n v="3"/>
    <n v="8"/>
  </r>
  <r>
    <n v="1674"/>
    <n v="29"/>
    <n v="17"/>
    <n v="0"/>
    <n v="61"/>
    <n v="26"/>
    <n v="61"/>
    <n v="86"/>
    <n v="78"/>
    <n v="1"/>
    <n v="1"/>
    <n v="0"/>
    <n v="3"/>
    <n v="6"/>
  </r>
  <r>
    <n v="2113"/>
    <n v="29"/>
    <n v="27"/>
    <n v="13"/>
    <n v="67"/>
    <n v="20"/>
    <n v="10"/>
    <n v="53"/>
    <n v="84"/>
    <n v="1"/>
    <n v="1"/>
    <n v="0"/>
    <n v="3"/>
    <n v="5"/>
  </r>
  <r>
    <n v="2978"/>
    <n v="29"/>
    <n v="40"/>
    <n v="12"/>
    <n v="12"/>
    <n v="0"/>
    <n v="0"/>
    <n v="0"/>
    <n v="64"/>
    <n v="1"/>
    <n v="0"/>
    <n v="0"/>
    <n v="3"/>
    <n v="3"/>
  </r>
  <r>
    <n v="2977"/>
    <n v="29"/>
    <n v="86"/>
    <n v="91"/>
    <n v="102"/>
    <n v="107"/>
    <n v="112"/>
    <n v="118"/>
    <n v="380"/>
    <n v="3"/>
    <n v="3"/>
    <n v="2"/>
    <n v="2"/>
    <n v="8"/>
  </r>
  <r>
    <n v="3002"/>
    <n v="29"/>
    <n v="101"/>
    <n v="16"/>
    <n v="32"/>
    <n v="21"/>
    <n v="11"/>
    <n v="64"/>
    <n v="117"/>
    <n v="1"/>
    <n v="1"/>
    <n v="0"/>
    <n v="3"/>
    <n v="4"/>
  </r>
  <r>
    <n v="2821"/>
    <n v="29"/>
    <n v="129"/>
    <n v="0"/>
    <n v="26"/>
    <n v="26"/>
    <n v="26"/>
    <n v="26"/>
    <n v="181"/>
    <n v="15"/>
    <n v="0"/>
    <n v="0"/>
    <n v="0"/>
    <n v="19"/>
  </r>
  <r>
    <n v="1264"/>
    <n v="29"/>
    <n v="155"/>
    <n v="295"/>
    <n v="904"/>
    <n v="429"/>
    <n v="50"/>
    <n v="34"/>
    <n v="1800"/>
    <n v="1"/>
    <n v="3"/>
    <n v="3"/>
    <n v="5"/>
    <n v="1"/>
  </r>
  <r>
    <n v="1387"/>
    <n v="29"/>
    <n v="278"/>
    <n v="154"/>
    <n v="317"/>
    <n v="163"/>
    <n v="86"/>
    <n v="471"/>
    <n v="526"/>
    <n v="1"/>
    <n v="5"/>
    <n v="1"/>
    <n v="4"/>
    <n v="7"/>
  </r>
  <r>
    <n v="1718"/>
    <n v="29"/>
    <n v="334"/>
    <n v="94"/>
    <n v="152"/>
    <n v="133"/>
    <n v="44"/>
    <n v="51"/>
    <n v="706"/>
    <n v="1"/>
    <n v="4"/>
    <n v="1"/>
    <n v="7"/>
    <n v="2"/>
  </r>
  <r>
    <n v="2870"/>
    <n v="29"/>
    <n v="370"/>
    <n v="64"/>
    <n v="130"/>
    <n v="76"/>
    <n v="30"/>
    <n v="46"/>
    <n v="625"/>
    <n v="2"/>
    <n v="3"/>
    <n v="1"/>
    <n v="6"/>
    <n v="6"/>
  </r>
  <r>
    <n v="1047"/>
    <n v="29"/>
    <n v="619"/>
    <n v="48"/>
    <n v="316"/>
    <n v="94"/>
    <n v="169"/>
    <n v="35"/>
    <n v="1210"/>
    <n v="1"/>
    <n v="4"/>
    <n v="2"/>
    <n v="10"/>
    <n v="2"/>
  </r>
  <r>
    <n v="1954"/>
    <n v="29"/>
    <n v="619"/>
    <n v="94"/>
    <n v="202"/>
    <n v="170"/>
    <n v="154"/>
    <n v="83"/>
    <n v="1155"/>
    <n v="3"/>
    <n v="7"/>
    <n v="1"/>
    <n v="7"/>
    <n v="5"/>
  </r>
  <r>
    <n v="1067"/>
    <n v="29"/>
    <n v="655"/>
    <n v="272"/>
    <n v="738"/>
    <n v="213"/>
    <n v="94"/>
    <n v="218"/>
    <n v="1754"/>
    <n v="4"/>
    <n v="10"/>
    <n v="3"/>
    <n v="13"/>
    <n v="7"/>
  </r>
  <r>
    <n v="1846"/>
    <n v="29"/>
    <n v="663"/>
    <n v="30"/>
    <n v="325"/>
    <n v="27"/>
    <n v="8"/>
    <n v="41"/>
    <n v="1012"/>
    <n v="3"/>
    <n v="4"/>
    <n v="2"/>
    <n v="8"/>
    <n v="4"/>
  </r>
  <r>
    <n v="2316"/>
    <n v="29"/>
    <n v="856"/>
    <n v="258"/>
    <n v="988"/>
    <n v="337"/>
    <n v="232"/>
    <n v="77"/>
    <n v="2595"/>
    <n v="1"/>
    <n v="2"/>
    <n v="8"/>
    <n v="6"/>
    <n v="1"/>
  </r>
  <r>
    <n v="2742"/>
    <n v="29"/>
    <n v="856"/>
    <n v="258"/>
    <n v="988"/>
    <n v="337"/>
    <n v="232"/>
    <n v="77"/>
    <n v="2595"/>
    <n v="1"/>
    <n v="2"/>
    <n v="8"/>
    <n v="6"/>
    <n v="1"/>
  </r>
  <r>
    <n v="1060"/>
    <n v="29"/>
    <n v="961"/>
    <n v="97"/>
    <n v="886"/>
    <n v="287"/>
    <n v="295"/>
    <n v="72"/>
    <n v="2454"/>
    <n v="1"/>
    <n v="7"/>
    <n v="4"/>
    <n v="4"/>
    <n v="4"/>
  </r>
  <r>
    <n v="2904"/>
    <n v="29"/>
    <n v="984"/>
    <n v="16"/>
    <n v="407"/>
    <n v="65"/>
    <n v="236"/>
    <n v="236"/>
    <n v="1471"/>
    <n v="5"/>
    <n v="9"/>
    <n v="3"/>
    <n v="7"/>
    <n v="7"/>
  </r>
  <r>
    <n v="1680"/>
    <n v="29"/>
    <n v="987"/>
    <n v="50"/>
    <n v="882"/>
    <n v="237"/>
    <n v="50"/>
    <n v="77"/>
    <n v="2129"/>
    <n v="1"/>
    <n v="10"/>
    <n v="7"/>
    <n v="10"/>
    <n v="4"/>
  </r>
  <r>
    <n v="2441"/>
    <n v="29"/>
    <n v="1166"/>
    <n v="69"/>
    <n v="287"/>
    <n v="163"/>
    <n v="124"/>
    <n v="592"/>
    <n v="1218"/>
    <n v="4"/>
    <n v="2"/>
    <n v="11"/>
    <n v="5"/>
    <n v="2"/>
  </r>
  <r>
    <n v="2942"/>
    <n v="29"/>
    <n v="1448"/>
    <n v="99"/>
    <n v="548"/>
    <n v="294"/>
    <n v="174"/>
    <n v="48"/>
    <n v="2515"/>
    <n v="2"/>
    <n v="6"/>
    <n v="8"/>
    <n v="12"/>
    <n v="3"/>
  </r>
  <r>
    <n v="1895"/>
    <n v="29"/>
    <n v="1576"/>
    <n v="59"/>
    <n v="1822"/>
    <n v="512"/>
    <n v="55"/>
    <n v="49"/>
    <n v="3975"/>
    <n v="1"/>
    <n v="7"/>
    <n v="3"/>
    <n v="7"/>
    <n v="3"/>
  </r>
  <r>
    <n v="3033"/>
    <n v="29"/>
    <n v="1942"/>
    <n v="46"/>
    <n v="383"/>
    <n v="0"/>
    <n v="21"/>
    <n v="526"/>
    <n v="1866"/>
    <n v="2"/>
    <n v="9"/>
    <n v="2"/>
    <n v="12"/>
    <n v="7"/>
  </r>
  <r>
    <n v="1913"/>
    <n v="29"/>
    <n v="2080"/>
    <n v="0"/>
    <n v="183"/>
    <n v="30"/>
    <n v="0"/>
    <n v="160"/>
    <n v="2133"/>
    <n v="2"/>
    <n v="11"/>
    <n v="2"/>
    <n v="10"/>
    <n v="7"/>
  </r>
  <r>
    <n v="2445"/>
    <n v="29"/>
    <n v="2101"/>
    <n v="209"/>
    <n v="874"/>
    <n v="226"/>
    <n v="139"/>
    <n v="104"/>
    <n v="3444"/>
    <n v="4"/>
    <n v="9"/>
    <n v="4"/>
    <n v="8"/>
    <n v="5"/>
  </r>
  <r>
    <n v="1489"/>
    <n v="29"/>
    <n v="2334"/>
    <n v="29"/>
    <n v="684"/>
    <n v="80"/>
    <n v="29"/>
    <n v="309"/>
    <n v="2847"/>
    <n v="2"/>
    <n v="10"/>
    <n v="4"/>
    <n v="12"/>
    <n v="6"/>
  </r>
  <r>
    <n v="2160"/>
    <n v="29"/>
    <n v="2431"/>
    <n v="252"/>
    <n v="1925"/>
    <n v="198"/>
    <n v="303"/>
    <n v="202"/>
    <n v="4907"/>
    <n v="1"/>
    <n v="3"/>
    <n v="4"/>
    <n v="10"/>
    <n v="1"/>
  </r>
  <r>
    <n v="2548"/>
    <n v="29"/>
    <n v="2431"/>
    <n v="252"/>
    <n v="1925"/>
    <n v="198"/>
    <n v="303"/>
    <n v="202"/>
    <n v="4907"/>
    <n v="1"/>
    <n v="3"/>
    <n v="4"/>
    <n v="10"/>
    <n v="1"/>
  </r>
  <r>
    <n v="2085"/>
    <n v="28"/>
    <n v="48"/>
    <n v="0"/>
    <n v="69"/>
    <n v="30"/>
    <n v="26"/>
    <n v="91"/>
    <n v="82"/>
    <n v="1"/>
    <n v="2"/>
    <n v="0"/>
    <n v="3"/>
    <n v="8"/>
  </r>
  <r>
    <n v="2946"/>
    <n v="28"/>
    <n v="82"/>
    <n v="0"/>
    <n v="32"/>
    <n v="0"/>
    <n v="0"/>
    <n v="43"/>
    <n v="71"/>
    <n v="1"/>
    <n v="1"/>
    <n v="0"/>
    <n v="3"/>
    <n v="4"/>
  </r>
  <r>
    <n v="2654"/>
    <n v="28"/>
    <n v="88"/>
    <n v="8"/>
    <n v="124"/>
    <n v="28"/>
    <n v="16"/>
    <n v="20"/>
    <n v="245"/>
    <n v="1"/>
    <n v="2"/>
    <n v="0"/>
    <n v="3"/>
    <n v="7"/>
  </r>
  <r>
    <n v="3025"/>
    <n v="28"/>
    <n v="89"/>
    <n v="8"/>
    <n v="49"/>
    <n v="0"/>
    <n v="8"/>
    <n v="20"/>
    <n v="133"/>
    <n v="1"/>
    <n v="1"/>
    <n v="0"/>
    <n v="3"/>
    <n v="4"/>
  </r>
  <r>
    <n v="3177"/>
    <n v="28"/>
    <n v="106"/>
    <n v="0"/>
    <n v="16"/>
    <n v="0"/>
    <n v="0"/>
    <n v="48"/>
    <n v="74"/>
    <n v="2"/>
    <n v="1"/>
    <n v="1"/>
    <n v="2"/>
    <n v="4"/>
  </r>
  <r>
    <n v="1418"/>
    <n v="28"/>
    <n v="108"/>
    <n v="0"/>
    <n v="95"/>
    <n v="9"/>
    <n v="13"/>
    <n v="22"/>
    <n v="204"/>
    <n v="2"/>
    <n v="1"/>
    <n v="0"/>
    <n v="4"/>
    <n v="5"/>
  </r>
  <r>
    <n v="1298"/>
    <n v="28"/>
    <n v="136"/>
    <n v="0"/>
    <n v="43"/>
    <n v="11"/>
    <n v="0"/>
    <n v="11"/>
    <n v="179"/>
    <n v="2"/>
    <n v="2"/>
    <n v="0"/>
    <n v="3"/>
    <n v="7"/>
  </r>
  <r>
    <n v="1597"/>
    <n v="28"/>
    <n v="136"/>
    <n v="0"/>
    <n v="43"/>
    <n v="11"/>
    <n v="0"/>
    <n v="11"/>
    <n v="179"/>
    <n v="2"/>
    <n v="2"/>
    <n v="0"/>
    <n v="3"/>
    <n v="7"/>
  </r>
  <r>
    <n v="2276"/>
    <n v="28"/>
    <n v="165"/>
    <n v="3"/>
    <n v="152"/>
    <n v="51"/>
    <n v="29"/>
    <n v="128"/>
    <n v="272"/>
    <n v="2"/>
    <n v="2"/>
    <n v="1"/>
    <n v="5"/>
    <n v="2"/>
  </r>
  <r>
    <n v="1788"/>
    <n v="28"/>
    <n v="452"/>
    <n v="79"/>
    <n v="382"/>
    <n v="90"/>
    <n v="8"/>
    <n v="126"/>
    <n v="885"/>
    <n v="4"/>
    <n v="3"/>
    <n v="4"/>
    <n v="6"/>
    <n v="3"/>
  </r>
  <r>
    <n v="2427"/>
    <n v="28"/>
    <n v="520"/>
    <n v="346"/>
    <n v="1314"/>
    <n v="225"/>
    <n v="124"/>
    <n v="71"/>
    <n v="2458"/>
    <n v="1"/>
    <n v="3"/>
    <n v="4"/>
    <n v="9"/>
    <n v="1"/>
  </r>
  <r>
    <n v="2303"/>
    <n v="28"/>
    <n v="631"/>
    <n v="29"/>
    <n v="390"/>
    <n v="26"/>
    <n v="7"/>
    <n v="642"/>
    <n v="441"/>
    <n v="4"/>
    <n v="7"/>
    <n v="2"/>
    <n v="3"/>
    <n v="9"/>
  </r>
  <r>
    <n v="1142"/>
    <n v="28"/>
    <n v="736"/>
    <n v="63"/>
    <n v="180"/>
    <n v="25"/>
    <n v="63"/>
    <n v="287"/>
    <n v="780"/>
    <n v="4"/>
    <n v="7"/>
    <n v="1"/>
    <n v="5"/>
    <n v="7"/>
  </r>
  <r>
    <n v="1632"/>
    <n v="28"/>
    <n v="786"/>
    <n v="10"/>
    <n v="155"/>
    <n v="102"/>
    <n v="77"/>
    <n v="364"/>
    <n v="766"/>
    <n v="2"/>
    <n v="7"/>
    <n v="1"/>
    <n v="7"/>
    <n v="5"/>
  </r>
  <r>
    <n v="1736"/>
    <n v="28"/>
    <n v="921"/>
    <n v="90"/>
    <n v="806"/>
    <n v="239"/>
    <n v="298"/>
    <n v="228"/>
    <n v="2125"/>
    <n v="1"/>
    <n v="7"/>
    <n v="3"/>
    <n v="13"/>
    <n v="4"/>
  </r>
  <r>
    <n v="2583"/>
    <n v="28"/>
    <n v="1009"/>
    <n v="94"/>
    <n v="679"/>
    <n v="100"/>
    <n v="94"/>
    <n v="118"/>
    <n v="1859"/>
    <n v="5"/>
    <n v="10"/>
    <n v="5"/>
    <n v="4"/>
    <n v="9"/>
  </r>
  <r>
    <n v="1768"/>
    <n v="28"/>
    <n v="1085"/>
    <n v="161"/>
    <n v="623"/>
    <n v="131"/>
    <n v="60"/>
    <n v="663"/>
    <n v="1397"/>
    <n v="6"/>
    <n v="6"/>
    <n v="8"/>
    <n v="4"/>
    <n v="7"/>
  </r>
  <r>
    <n v="1393"/>
    <n v="28"/>
    <n v="1104"/>
    <n v="27"/>
    <n v="274"/>
    <n v="18"/>
    <n v="27"/>
    <n v="12"/>
    <n v="1438"/>
    <n v="3"/>
    <n v="7"/>
    <n v="1"/>
    <n v="8"/>
    <n v="7"/>
  </r>
  <r>
    <n v="1760"/>
    <n v="28"/>
    <n v="1244"/>
    <n v="0"/>
    <n v="1244"/>
    <n v="541"/>
    <n v="286"/>
    <n v="319"/>
    <n v="2997"/>
    <n v="2"/>
    <n v="6"/>
    <n v="9"/>
    <n v="5"/>
    <n v="2"/>
  </r>
  <r>
    <n v="2829"/>
    <n v="28"/>
    <n v="1573"/>
    <n v="110"/>
    <n v="928"/>
    <n v="144"/>
    <n v="84"/>
    <n v="84"/>
    <n v="2754"/>
    <n v="1"/>
    <n v="8"/>
    <n v="4"/>
    <n v="7"/>
    <n v="4"/>
  </r>
  <r>
    <n v="1411"/>
    <n v="28"/>
    <n v="1861"/>
    <n v="0"/>
    <n v="691"/>
    <n v="0"/>
    <n v="79"/>
    <n v="133"/>
    <n v="2498"/>
    <n v="2"/>
    <n v="2"/>
    <n v="5"/>
    <n v="10"/>
    <n v="6"/>
  </r>
  <r>
    <n v="2698"/>
    <n v="28"/>
    <n v="1904"/>
    <n v="69"/>
    <n v="1234"/>
    <n v="137"/>
    <n v="210"/>
    <n v="175"/>
    <n v="3379"/>
    <n v="0"/>
    <n v="6"/>
    <n v="5"/>
    <n v="13"/>
    <n v="2"/>
  </r>
  <r>
    <n v="1610"/>
    <n v="28"/>
    <n v="2411"/>
    <n v="41"/>
    <n v="1378"/>
    <n v="224"/>
    <n v="301"/>
    <n v="41"/>
    <n v="4315"/>
    <n v="7"/>
    <n v="11"/>
    <n v="11"/>
    <n v="5"/>
    <n v="7"/>
  </r>
  <r>
    <n v="2326"/>
    <n v="27"/>
    <n v="28"/>
    <n v="33"/>
    <n v="19"/>
    <n v="14"/>
    <n v="19"/>
    <n v="28"/>
    <n v="85"/>
    <n v="1"/>
    <n v="1"/>
    <n v="0"/>
    <n v="3"/>
    <n v="6"/>
  </r>
  <r>
    <n v="1616"/>
    <n v="27"/>
    <n v="41"/>
    <n v="98"/>
    <n v="62"/>
    <n v="53"/>
    <n v="4"/>
    <n v="123"/>
    <n v="135"/>
    <n v="1"/>
    <n v="2"/>
    <n v="1"/>
    <n v="3"/>
    <n v="7"/>
  </r>
  <r>
    <n v="1542"/>
    <n v="27"/>
    <n v="53"/>
    <n v="30"/>
    <n v="98"/>
    <n v="113"/>
    <n v="60"/>
    <n v="128"/>
    <n v="226"/>
    <n v="2"/>
    <n v="2"/>
    <n v="0"/>
    <n v="4"/>
    <n v="5"/>
  </r>
  <r>
    <n v="2088"/>
    <n v="27"/>
    <n v="53"/>
    <n v="30"/>
    <n v="98"/>
    <n v="113"/>
    <n v="60"/>
    <n v="128"/>
    <n v="226"/>
    <n v="2"/>
    <n v="2"/>
    <n v="0"/>
    <n v="4"/>
    <n v="5"/>
  </r>
  <r>
    <n v="2000"/>
    <n v="27"/>
    <n v="107"/>
    <n v="250"/>
    <n v="143"/>
    <n v="89"/>
    <n v="119"/>
    <n v="107"/>
    <n v="601"/>
    <n v="1"/>
    <n v="2"/>
    <n v="1"/>
    <n v="4"/>
    <n v="7"/>
  </r>
  <r>
    <n v="2893"/>
    <n v="27"/>
    <n v="107"/>
    <n v="250"/>
    <n v="143"/>
    <n v="89"/>
    <n v="119"/>
    <n v="107"/>
    <n v="601"/>
    <n v="1"/>
    <n v="2"/>
    <n v="1"/>
    <n v="4"/>
    <n v="7"/>
  </r>
  <r>
    <n v="1584"/>
    <n v="27"/>
    <n v="156"/>
    <n v="0"/>
    <n v="9"/>
    <n v="0"/>
    <n v="0"/>
    <n v="17"/>
    <n v="147"/>
    <n v="1"/>
    <n v="1"/>
    <n v="0"/>
    <n v="3"/>
    <n v="7"/>
  </r>
  <r>
    <n v="1107"/>
    <n v="27"/>
    <n v="190"/>
    <n v="3"/>
    <n v="62"/>
    <n v="0"/>
    <n v="3"/>
    <n v="80"/>
    <n v="178"/>
    <n v="2"/>
    <n v="2"/>
    <n v="1"/>
    <n v="3"/>
    <n v="6"/>
  </r>
  <r>
    <n v="2939"/>
    <n v="27"/>
    <n v="311"/>
    <n v="3"/>
    <n v="46"/>
    <n v="6"/>
    <n v="0"/>
    <n v="73"/>
    <n v="292"/>
    <n v="1"/>
    <n v="3"/>
    <n v="0"/>
    <n v="4"/>
    <n v="7"/>
  </r>
  <r>
    <n v="1155"/>
    <n v="27"/>
    <n v="325"/>
    <n v="42"/>
    <n v="255"/>
    <n v="348"/>
    <n v="55"/>
    <n v="70"/>
    <n v="954"/>
    <n v="1"/>
    <n v="6"/>
    <n v="7"/>
    <n v="4"/>
    <n v="3"/>
  </r>
  <r>
    <n v="1557"/>
    <n v="27"/>
    <n v="510"/>
    <n v="13"/>
    <n v="112"/>
    <n v="0"/>
    <n v="26"/>
    <n v="51"/>
    <n v="610"/>
    <n v="1"/>
    <n v="5"/>
    <n v="1"/>
    <n v="5"/>
    <n v="5"/>
  </r>
  <r>
    <n v="3010"/>
    <n v="27"/>
    <n v="550"/>
    <n v="45"/>
    <n v="201"/>
    <n v="95"/>
    <n v="45"/>
    <n v="100"/>
    <n v="835"/>
    <n v="2"/>
    <n v="3"/>
    <n v="3"/>
    <n v="7"/>
    <n v="2"/>
  </r>
  <r>
    <n v="2620"/>
    <n v="27"/>
    <n v="789"/>
    <n v="49"/>
    <n v="311"/>
    <n v="598"/>
    <n v="32"/>
    <n v="130"/>
    <n v="1649"/>
    <n v="1"/>
    <n v="7"/>
    <n v="5"/>
    <n v="8"/>
    <n v="4"/>
  </r>
  <r>
    <n v="2774"/>
    <n v="27"/>
    <n v="789"/>
    <n v="49"/>
    <n v="311"/>
    <n v="598"/>
    <n v="32"/>
    <n v="130"/>
    <n v="1649"/>
    <n v="1"/>
    <n v="7"/>
    <n v="5"/>
    <n v="8"/>
    <n v="4"/>
  </r>
  <r>
    <n v="1951"/>
    <n v="27"/>
    <n v="949"/>
    <n v="300"/>
    <n v="875"/>
    <n v="98"/>
    <n v="300"/>
    <n v="98"/>
    <n v="2424"/>
    <n v="1"/>
    <n v="3"/>
    <n v="4"/>
    <n v="10"/>
    <n v="1"/>
  </r>
  <r>
    <n v="2486"/>
    <n v="27"/>
    <n v="949"/>
    <n v="300"/>
    <n v="875"/>
    <n v="98"/>
    <n v="300"/>
    <n v="98"/>
    <n v="2424"/>
    <n v="1"/>
    <n v="3"/>
    <n v="4"/>
    <n v="10"/>
    <n v="1"/>
  </r>
  <r>
    <n v="1417"/>
    <n v="27"/>
    <n v="1020"/>
    <n v="154"/>
    <n v="932"/>
    <n v="28"/>
    <n v="89"/>
    <n v="266"/>
    <n v="1956"/>
    <n v="1"/>
    <n v="8"/>
    <n v="3"/>
    <n v="13"/>
    <n v="4"/>
  </r>
  <r>
    <n v="2843"/>
    <n v="27"/>
    <n v="1214"/>
    <n v="0"/>
    <n v="222"/>
    <n v="34"/>
    <n v="13"/>
    <n v="85"/>
    <n v="1398"/>
    <n v="4"/>
    <n v="9"/>
    <n v="0"/>
    <n v="4"/>
    <n v="10"/>
  </r>
  <r>
    <n v="1104"/>
    <n v="27"/>
    <n v="1447"/>
    <n v="0"/>
    <n v="58"/>
    <n v="0"/>
    <n v="0"/>
    <n v="165"/>
    <n v="1340"/>
    <n v="3"/>
    <n v="8"/>
    <n v="1"/>
    <n v="8"/>
    <n v="6"/>
  </r>
  <r>
    <n v="1827"/>
    <n v="27"/>
    <n v="1587"/>
    <n v="239"/>
    <n v="1047"/>
    <n v="0"/>
    <n v="118"/>
    <n v="538"/>
    <n v="2452"/>
    <n v="2"/>
    <n v="3"/>
    <n v="6"/>
    <n v="8"/>
    <n v="3"/>
  </r>
  <r>
    <n v="2945"/>
    <n v="27"/>
    <n v="1882"/>
    <n v="0"/>
    <n v="556"/>
    <n v="103"/>
    <n v="131"/>
    <n v="73"/>
    <n v="2600"/>
    <n v="2"/>
    <n v="6"/>
    <n v="3"/>
    <n v="5"/>
    <n v="4"/>
  </r>
  <r>
    <n v="1352"/>
    <n v="27"/>
    <n v="1990"/>
    <n v="79"/>
    <n v="1311"/>
    <n v="361"/>
    <n v="318"/>
    <n v="556"/>
    <n v="3501"/>
    <n v="1"/>
    <n v="4"/>
    <n v="3"/>
    <n v="8"/>
    <n v="3"/>
  </r>
  <r>
    <n v="2057"/>
    <n v="27"/>
    <n v="2149"/>
    <n v="94"/>
    <n v="230"/>
    <n v="125"/>
    <n v="94"/>
    <n v="94"/>
    <n v="2598"/>
    <n v="1"/>
    <n v="6"/>
    <n v="7"/>
    <n v="11"/>
    <n v="2"/>
  </r>
  <r>
    <n v="1215"/>
    <n v="27"/>
    <n v="2314"/>
    <n v="59"/>
    <n v="600"/>
    <n v="0"/>
    <n v="0"/>
    <n v="271"/>
    <n v="2702"/>
    <n v="3"/>
    <n v="2"/>
    <n v="2"/>
    <n v="11"/>
    <n v="8"/>
  </r>
  <r>
    <n v="1684"/>
    <n v="27"/>
    <n v="2496"/>
    <n v="67"/>
    <n v="742"/>
    <n v="44"/>
    <n v="34"/>
    <n v="34"/>
    <n v="3350"/>
    <n v="1"/>
    <n v="3"/>
    <n v="4"/>
    <n v="7"/>
    <n v="1"/>
  </r>
  <r>
    <n v="1559"/>
    <n v="27"/>
    <n v="2744"/>
    <n v="31"/>
    <n v="376"/>
    <n v="0"/>
    <n v="0"/>
    <n v="63"/>
    <n v="3089"/>
    <n v="3"/>
    <n v="6"/>
    <n v="4"/>
    <n v="8"/>
    <n v="5"/>
  </r>
  <r>
    <n v="1851"/>
    <n v="27"/>
    <n v="3173"/>
    <n v="0"/>
    <n v="961"/>
    <n v="56"/>
    <n v="0"/>
    <n v="0"/>
    <n v="4190"/>
    <n v="1"/>
    <n v="5"/>
    <n v="7"/>
    <n v="4"/>
    <n v="3"/>
  </r>
  <r>
    <n v="1657"/>
    <n v="26"/>
    <n v="5"/>
    <n v="5"/>
    <n v="24"/>
    <n v="0"/>
    <n v="14"/>
    <n v="5"/>
    <n v="43"/>
    <n v="1"/>
    <n v="1"/>
    <n v="0"/>
    <n v="2"/>
    <n v="8"/>
  </r>
  <r>
    <n v="1691"/>
    <n v="26"/>
    <n v="5"/>
    <n v="15"/>
    <n v="20"/>
    <n v="10"/>
    <n v="10"/>
    <n v="30"/>
    <n v="30"/>
    <n v="1"/>
    <n v="1"/>
    <n v="0"/>
    <n v="2"/>
    <n v="8"/>
  </r>
  <r>
    <n v="2652"/>
    <n v="26"/>
    <n v="7"/>
    <n v="7"/>
    <n v="29"/>
    <n v="80"/>
    <n v="66"/>
    <n v="73"/>
    <n v="117"/>
    <n v="1"/>
    <n v="1"/>
    <n v="0"/>
    <n v="3"/>
    <n v="8"/>
  </r>
  <r>
    <n v="3108"/>
    <n v="26"/>
    <n v="12"/>
    <n v="0"/>
    <n v="56"/>
    <n v="19"/>
    <n v="37"/>
    <n v="12"/>
    <n v="111"/>
    <n v="1"/>
    <n v="1"/>
    <n v="0"/>
    <n v="3"/>
    <n v="8"/>
  </r>
  <r>
    <n v="1004"/>
    <n v="26"/>
    <n v="52"/>
    <n v="19"/>
    <n v="95"/>
    <n v="48"/>
    <n v="14"/>
    <n v="24"/>
    <n v="204"/>
    <n v="2"/>
    <n v="2"/>
    <n v="0"/>
    <n v="4"/>
    <n v="6"/>
  </r>
  <r>
    <n v="1027"/>
    <n v="26"/>
    <n v="130"/>
    <n v="7"/>
    <n v="151"/>
    <n v="72"/>
    <n v="76"/>
    <n v="36"/>
    <n v="400"/>
    <n v="2"/>
    <n v="2"/>
    <n v="1"/>
    <n v="4"/>
    <n v="3"/>
  </r>
  <r>
    <n v="1722"/>
    <n v="26"/>
    <n v="151"/>
    <n v="8"/>
    <n v="97"/>
    <n v="15"/>
    <n v="12"/>
    <n v="93"/>
    <n v="189"/>
    <n v="2"/>
    <n v="3"/>
    <n v="0"/>
    <n v="3"/>
    <n v="8"/>
  </r>
  <r>
    <n v="2196"/>
    <n v="26"/>
    <n v="162"/>
    <n v="30"/>
    <n v="152"/>
    <n v="10"/>
    <n v="51"/>
    <n v="67"/>
    <n v="337"/>
    <n v="4"/>
    <n v="2"/>
    <n v="1"/>
    <n v="4"/>
    <n v="6"/>
  </r>
  <r>
    <n v="2453"/>
    <n v="26"/>
    <n v="195"/>
    <n v="0"/>
    <n v="35"/>
    <n v="0"/>
    <n v="3"/>
    <n v="0"/>
    <n v="232"/>
    <n v="1"/>
    <n v="2"/>
    <n v="1"/>
    <n v="3"/>
    <n v="3"/>
  </r>
  <r>
    <n v="1554"/>
    <n v="26"/>
    <n v="316"/>
    <n v="0"/>
    <n v="342"/>
    <n v="158"/>
    <n v="32"/>
    <n v="342"/>
    <n v="506"/>
    <n v="5"/>
    <n v="5"/>
    <n v="1"/>
    <n v="5"/>
    <n v="6"/>
  </r>
  <r>
    <n v="2726"/>
    <n v="26"/>
    <n v="316"/>
    <n v="0"/>
    <n v="342"/>
    <n v="158"/>
    <n v="32"/>
    <n v="342"/>
    <n v="506"/>
    <n v="5"/>
    <n v="5"/>
    <n v="1"/>
    <n v="5"/>
    <n v="6"/>
  </r>
  <r>
    <n v="3091"/>
    <n v="26"/>
    <n v="326"/>
    <n v="7"/>
    <n v="36"/>
    <n v="13"/>
    <n v="0"/>
    <n v="53"/>
    <n v="329"/>
    <n v="3"/>
    <n v="3"/>
    <n v="0"/>
    <n v="4"/>
    <n v="8"/>
  </r>
  <r>
    <n v="1682"/>
    <n v="26"/>
    <n v="509"/>
    <n v="295"/>
    <n v="425"/>
    <n v="36"/>
    <n v="154"/>
    <n v="55"/>
    <n v="1363"/>
    <n v="2"/>
    <n v="8"/>
    <n v="2"/>
    <n v="8"/>
    <n v="4"/>
  </r>
  <r>
    <n v="1466"/>
    <n v="26"/>
    <n v="566"/>
    <n v="62"/>
    <n v="144"/>
    <n v="103"/>
    <n v="45"/>
    <n v="295"/>
    <n v="624"/>
    <n v="2"/>
    <n v="6"/>
    <n v="2"/>
    <n v="2"/>
    <n v="9"/>
  </r>
  <r>
    <n v="2356"/>
    <n v="26"/>
    <n v="964"/>
    <n v="0"/>
    <n v="97"/>
    <n v="11"/>
    <n v="8"/>
    <n v="19"/>
    <n v="1061"/>
    <n v="6"/>
    <n v="4"/>
    <n v="2"/>
    <n v="8"/>
    <n v="5"/>
  </r>
  <r>
    <n v="1003"/>
    <n v="26"/>
    <n v="1021"/>
    <n v="117"/>
    <n v="304"/>
    <n v="266"/>
    <n v="50"/>
    <n v="101"/>
    <n v="1658"/>
    <n v="1"/>
    <n v="8"/>
    <n v="2"/>
    <n v="10"/>
    <n v="4"/>
  </r>
  <r>
    <n v="1720"/>
    <n v="26"/>
    <n v="1318"/>
    <n v="345"/>
    <n v="1287"/>
    <n v="202"/>
    <n v="62"/>
    <n v="251"/>
    <n v="2963"/>
    <n v="2"/>
    <n v="7"/>
    <n v="5"/>
    <n v="6"/>
    <n v="4"/>
  </r>
  <r>
    <n v="1058"/>
    <n v="26"/>
    <n v="1369"/>
    <n v="18"/>
    <n v="351"/>
    <n v="97"/>
    <n v="37"/>
    <n v="442"/>
    <n v="1429"/>
    <n v="4"/>
    <n v="8"/>
    <n v="2"/>
    <n v="10"/>
    <n v="7"/>
  </r>
  <r>
    <n v="2545"/>
    <n v="26"/>
    <n v="1707"/>
    <n v="21"/>
    <n v="419"/>
    <n v="28"/>
    <n v="44"/>
    <n v="154"/>
    <n v="2065"/>
    <n v="11"/>
    <n v="6"/>
    <n v="3"/>
    <n v="5"/>
    <n v="4"/>
  </r>
  <r>
    <n v="2577"/>
    <n v="26"/>
    <n v="2283"/>
    <n v="228"/>
    <n v="1368"/>
    <n v="533"/>
    <n v="318"/>
    <n v="228"/>
    <n v="4503"/>
    <n v="1"/>
    <n v="4"/>
    <n v="7"/>
    <n v="12"/>
    <n v="2"/>
  </r>
  <r>
    <n v="1407"/>
    <n v="26"/>
    <n v="2379"/>
    <n v="150"/>
    <n v="228"/>
    <n v="64"/>
    <n v="201"/>
    <n v="150"/>
    <n v="2872"/>
    <n v="1"/>
    <n v="3"/>
    <n v="4"/>
    <n v="8"/>
    <n v="1"/>
  </r>
  <r>
    <n v="2201"/>
    <n v="25"/>
    <n v="12"/>
    <n v="548"/>
    <n v="37"/>
    <n v="49"/>
    <n v="73"/>
    <n v="512"/>
    <n v="207"/>
    <n v="3"/>
    <n v="3"/>
    <n v="1"/>
    <n v="3"/>
    <n v="8"/>
  </r>
  <r>
    <n v="1984"/>
    <n v="25"/>
    <n v="22"/>
    <n v="65"/>
    <n v="60"/>
    <n v="16"/>
    <n v="71"/>
    <n v="82"/>
    <n v="153"/>
    <n v="2"/>
    <n v="2"/>
    <n v="0"/>
    <n v="3"/>
    <n v="8"/>
  </r>
  <r>
    <n v="2913"/>
    <n v="25"/>
    <n v="31"/>
    <n v="8"/>
    <n v="16"/>
    <n v="0"/>
    <n v="0"/>
    <n v="4"/>
    <n v="51"/>
    <n v="1"/>
    <n v="0"/>
    <n v="0"/>
    <n v="3"/>
    <n v="5"/>
  </r>
  <r>
    <n v="1648"/>
    <n v="25"/>
    <n v="45"/>
    <n v="0"/>
    <n v="10"/>
    <n v="0"/>
    <n v="0"/>
    <n v="10"/>
    <n v="45"/>
    <n v="1"/>
    <n v="1"/>
    <n v="0"/>
    <n v="2"/>
    <n v="7"/>
  </r>
  <r>
    <n v="3118"/>
    <n v="25"/>
    <n v="106"/>
    <n v="3"/>
    <n v="48"/>
    <n v="0"/>
    <n v="3"/>
    <n v="3"/>
    <n v="157"/>
    <n v="2"/>
    <n v="2"/>
    <n v="0"/>
    <n v="3"/>
    <n v="7"/>
  </r>
  <r>
    <n v="1901"/>
    <n v="25"/>
    <n v="121"/>
    <n v="0"/>
    <n v="6"/>
    <n v="0"/>
    <n v="0"/>
    <n v="19"/>
    <n v="108"/>
    <n v="1"/>
    <n v="1"/>
    <n v="0"/>
    <n v="3"/>
    <n v="7"/>
  </r>
  <r>
    <n v="2438"/>
    <n v="25"/>
    <n v="121"/>
    <n v="0"/>
    <n v="6"/>
    <n v="0"/>
    <n v="0"/>
    <n v="19"/>
    <n v="108"/>
    <n v="1"/>
    <n v="1"/>
    <n v="0"/>
    <n v="3"/>
    <n v="7"/>
  </r>
  <r>
    <n v="2796"/>
    <n v="25"/>
    <n v="181"/>
    <n v="0"/>
    <n v="29"/>
    <n v="0"/>
    <n v="0"/>
    <n v="10"/>
    <n v="201"/>
    <n v="2"/>
    <n v="2"/>
    <n v="0"/>
    <n v="3"/>
    <n v="7"/>
  </r>
  <r>
    <n v="3164"/>
    <n v="25"/>
    <n v="185"/>
    <n v="23"/>
    <n v="159"/>
    <n v="33"/>
    <n v="7"/>
    <n v="60"/>
    <n v="347"/>
    <n v="1"/>
    <n v="3"/>
    <n v="0"/>
    <n v="4"/>
    <n v="7"/>
  </r>
  <r>
    <n v="1939"/>
    <n v="25"/>
    <n v="186"/>
    <n v="5"/>
    <n v="40"/>
    <n v="5"/>
    <n v="5"/>
    <n v="16"/>
    <n v="226"/>
    <n v="2"/>
    <n v="2"/>
    <n v="0"/>
    <n v="4"/>
    <n v="5"/>
  </r>
  <r>
    <n v="1446"/>
    <n v="25"/>
    <n v="334"/>
    <n v="0"/>
    <n v="18"/>
    <n v="6"/>
    <n v="3"/>
    <n v="42"/>
    <n v="319"/>
    <n v="2"/>
    <n v="3"/>
    <n v="1"/>
    <n v="3"/>
    <n v="6"/>
  </r>
  <r>
    <n v="3066"/>
    <n v="25"/>
    <n v="506"/>
    <n v="11"/>
    <n v="74"/>
    <n v="23"/>
    <n v="11"/>
    <n v="125"/>
    <n v="500"/>
    <n v="5"/>
    <n v="4"/>
    <n v="1"/>
    <n v="5"/>
    <n v="6"/>
  </r>
  <r>
    <n v="1836"/>
    <n v="25"/>
    <n v="703"/>
    <n v="528"/>
    <n v="804"/>
    <n v="621"/>
    <n v="24"/>
    <n v="451"/>
    <n v="2229"/>
    <n v="7"/>
    <n v="10"/>
    <n v="2"/>
    <n v="12"/>
    <n v="7"/>
  </r>
  <r>
    <n v="2456"/>
    <n v="25"/>
    <n v="703"/>
    <n v="528"/>
    <n v="804"/>
    <n v="621"/>
    <n v="24"/>
    <n v="451"/>
    <n v="2229"/>
    <n v="7"/>
    <n v="10"/>
    <n v="2"/>
    <n v="12"/>
    <n v="7"/>
  </r>
  <r>
    <n v="1983"/>
    <n v="25"/>
    <n v="968"/>
    <n v="44"/>
    <n v="400"/>
    <n v="78"/>
    <n v="14"/>
    <n v="505"/>
    <n v="999"/>
    <n v="5"/>
    <n v="8"/>
    <n v="5"/>
    <n v="4"/>
    <n v="8"/>
  </r>
  <r>
    <n v="2389"/>
    <n v="25"/>
    <n v="1136"/>
    <n v="208"/>
    <n v="1165"/>
    <n v="542"/>
    <n v="90"/>
    <n v="58"/>
    <n v="3083"/>
    <n v="1"/>
    <n v="5"/>
    <n v="10"/>
    <n v="5"/>
    <n v="1"/>
  </r>
  <r>
    <n v="1108"/>
    <n v="25"/>
    <n v="1150"/>
    <n v="208"/>
    <n v="1707"/>
    <n v="317"/>
    <n v="172"/>
    <n v="69"/>
    <n v="3485"/>
    <n v="0"/>
    <n v="4"/>
    <n v="6"/>
    <n v="5"/>
    <n v="1"/>
  </r>
  <r>
    <n v="3142"/>
    <n v="25"/>
    <n v="1586"/>
    <n v="0"/>
    <n v="177"/>
    <n v="0"/>
    <n v="18"/>
    <n v="71"/>
    <n v="1710"/>
    <n v="2"/>
    <n v="9"/>
    <n v="3"/>
    <n v="8"/>
    <n v="6"/>
  </r>
  <r>
    <n v="1575"/>
    <n v="25"/>
    <n v="1703"/>
    <n v="382"/>
    <n v="1662"/>
    <n v="221"/>
    <n v="340"/>
    <n v="42"/>
    <n v="4266"/>
    <n v="0"/>
    <n v="5"/>
    <n v="11"/>
    <n v="5"/>
    <n v="2"/>
  </r>
  <r>
    <n v="1977"/>
    <n v="25"/>
    <n v="1849"/>
    <n v="0"/>
    <n v="1267"/>
    <n v="221"/>
    <n v="135"/>
    <n v="0"/>
    <n v="3472"/>
    <n v="1"/>
    <n v="8"/>
    <n v="4"/>
    <n v="10"/>
    <n v="6"/>
  </r>
  <r>
    <n v="3014"/>
    <n v="25"/>
    <n v="2229"/>
    <n v="405"/>
    <n v="849"/>
    <n v="528"/>
    <n v="160"/>
    <n v="205"/>
    <n v="3966"/>
    <n v="1"/>
    <n v="10"/>
    <n v="3"/>
    <n v="10"/>
    <n v="6"/>
  </r>
  <r>
    <n v="2168"/>
    <n v="25"/>
    <n v="2349"/>
    <n v="0"/>
    <n v="264"/>
    <n v="0"/>
    <n v="0"/>
    <n v="52"/>
    <n v="2561"/>
    <n v="1"/>
    <n v="6"/>
    <n v="6"/>
    <n v="13"/>
    <n v="4"/>
  </r>
  <r>
    <n v="1738"/>
    <n v="25"/>
    <n v="2425"/>
    <n v="27"/>
    <n v="274"/>
    <n v="35"/>
    <n v="0"/>
    <n v="412"/>
    <n v="2349"/>
    <n v="5"/>
    <n v="3"/>
    <n v="4"/>
    <n v="8"/>
    <n v="8"/>
  </r>
  <r>
    <n v="2681"/>
    <n v="25"/>
    <n v="2602"/>
    <n v="32"/>
    <n v="525"/>
    <n v="43"/>
    <n v="65"/>
    <n v="32"/>
    <n v="3235"/>
    <n v="4"/>
    <n v="7"/>
    <n v="8"/>
    <n v="13"/>
    <n v="6"/>
  </r>
  <r>
    <n v="3207"/>
    <n v="24"/>
    <n v="0"/>
    <n v="0"/>
    <n v="0"/>
    <n v="0"/>
    <n v="0"/>
    <n v="0"/>
    <n v="0"/>
    <n v="3"/>
    <n v="7"/>
    <n v="6"/>
    <n v="6"/>
    <n v="4"/>
  </r>
  <r>
    <n v="1400"/>
    <n v="24"/>
    <n v="12"/>
    <n v="30"/>
    <n v="54"/>
    <n v="169"/>
    <n v="36"/>
    <n v="169"/>
    <n v="133"/>
    <n v="3"/>
    <n v="2"/>
    <n v="1"/>
    <n v="3"/>
    <n v="5"/>
  </r>
  <r>
    <n v="1711"/>
    <n v="24"/>
    <n v="30"/>
    <n v="0"/>
    <n v="11"/>
    <n v="0"/>
    <n v="0"/>
    <n v="0"/>
    <n v="42"/>
    <n v="1"/>
    <n v="0"/>
    <n v="0"/>
    <n v="3"/>
    <n v="5"/>
  </r>
  <r>
    <n v="2157"/>
    <n v="24"/>
    <n v="32"/>
    <n v="0"/>
    <n v="32"/>
    <n v="0"/>
    <n v="0"/>
    <n v="8"/>
    <n v="56"/>
    <n v="1"/>
    <n v="1"/>
    <n v="0"/>
    <n v="2"/>
    <n v="8"/>
  </r>
  <r>
    <n v="1246"/>
    <n v="24"/>
    <n v="38"/>
    <n v="0"/>
    <n v="14"/>
    <n v="0"/>
    <n v="0"/>
    <n v="7"/>
    <n v="45"/>
    <n v="1"/>
    <n v="1"/>
    <n v="0"/>
    <n v="2"/>
    <n v="8"/>
  </r>
  <r>
    <n v="1183"/>
    <n v="24"/>
    <n v="42"/>
    <n v="0"/>
    <n v="42"/>
    <n v="13"/>
    <n v="4"/>
    <n v="29"/>
    <n v="71"/>
    <n v="2"/>
    <n v="1"/>
    <n v="1"/>
    <n v="2"/>
    <n v="8"/>
  </r>
  <r>
    <n v="2590"/>
    <n v="24"/>
    <n v="42"/>
    <n v="0"/>
    <n v="42"/>
    <n v="13"/>
    <n v="4"/>
    <n v="29"/>
    <n v="71"/>
    <n v="2"/>
    <n v="1"/>
    <n v="1"/>
    <n v="2"/>
    <n v="8"/>
  </r>
  <r>
    <n v="1044"/>
    <n v="24"/>
    <n v="43"/>
    <n v="258"/>
    <n v="201"/>
    <n v="215"/>
    <n v="315"/>
    <n v="717"/>
    <n v="315"/>
    <n v="3"/>
    <n v="3"/>
    <n v="1"/>
    <n v="3"/>
    <n v="9"/>
  </r>
  <r>
    <n v="2861"/>
    <n v="24"/>
    <n v="72"/>
    <n v="3"/>
    <n v="29"/>
    <n v="0"/>
    <n v="0"/>
    <n v="46"/>
    <n v="59"/>
    <n v="1"/>
    <n v="1"/>
    <n v="1"/>
    <n v="2"/>
    <n v="4"/>
  </r>
  <r>
    <n v="3180"/>
    <n v="24"/>
    <n v="83"/>
    <n v="7"/>
    <n v="62"/>
    <n v="7"/>
    <n v="4"/>
    <n v="0"/>
    <n v="163"/>
    <n v="2"/>
    <n v="2"/>
    <n v="0"/>
    <n v="3"/>
    <n v="7"/>
  </r>
  <r>
    <n v="1472"/>
    <n v="24"/>
    <n v="89"/>
    <n v="0"/>
    <n v="41"/>
    <n v="16"/>
    <n v="8"/>
    <n v="8"/>
    <n v="146"/>
    <n v="1"/>
    <n v="1"/>
    <n v="0"/>
    <n v="3"/>
    <n v="7"/>
  </r>
  <r>
    <n v="2361"/>
    <n v="24"/>
    <n v="104"/>
    <n v="17"/>
    <n v="98"/>
    <n v="17"/>
    <n v="0"/>
    <n v="23"/>
    <n v="214"/>
    <n v="1"/>
    <n v="2"/>
    <n v="0"/>
    <n v="3"/>
    <n v="9"/>
  </r>
  <r>
    <n v="3089"/>
    <n v="24"/>
    <n v="136"/>
    <n v="18"/>
    <n v="205"/>
    <n v="44"/>
    <n v="29"/>
    <n v="18"/>
    <n v="414"/>
    <n v="2"/>
    <n v="3"/>
    <n v="0"/>
    <n v="4"/>
    <n v="7"/>
  </r>
  <r>
    <n v="2098"/>
    <n v="24"/>
    <n v="331"/>
    <n v="147"/>
    <n v="203"/>
    <n v="240"/>
    <n v="105"/>
    <n v="575"/>
    <n v="451"/>
    <n v="1"/>
    <n v="3"/>
    <n v="5"/>
    <n v="3"/>
    <n v="6"/>
  </r>
  <r>
    <n v="2314"/>
    <n v="24"/>
    <n v="348"/>
    <n v="0"/>
    <n v="1025"/>
    <n v="0"/>
    <n v="269"/>
    <n v="160"/>
    <n v="1482"/>
    <n v="1"/>
    <n v="6"/>
    <n v="5"/>
    <n v="8"/>
    <n v="9"/>
  </r>
  <r>
    <n v="1685"/>
    <n v="24"/>
    <n v="383"/>
    <n v="65"/>
    <n v="72"/>
    <n v="55"/>
    <n v="48"/>
    <n v="17"/>
    <n v="605"/>
    <n v="3"/>
    <n v="4"/>
    <n v="1"/>
    <n v="4"/>
    <n v="7"/>
  </r>
  <r>
    <n v="2348"/>
    <n v="24"/>
    <n v="383"/>
    <n v="65"/>
    <n v="72"/>
    <n v="55"/>
    <n v="48"/>
    <n v="17"/>
    <n v="605"/>
    <n v="3"/>
    <n v="4"/>
    <n v="1"/>
    <n v="4"/>
    <n v="7"/>
  </r>
  <r>
    <n v="2922"/>
    <n v="24"/>
    <n v="476"/>
    <n v="83"/>
    <n v="767"/>
    <n v="243"/>
    <n v="186"/>
    <n v="33"/>
    <n v="1723"/>
    <n v="1"/>
    <n v="4"/>
    <n v="7"/>
    <n v="10"/>
    <n v="1"/>
  </r>
  <r>
    <n v="3077"/>
    <n v="24"/>
    <n v="532"/>
    <n v="6"/>
    <n v="120"/>
    <n v="9"/>
    <n v="6"/>
    <n v="145"/>
    <n v="529"/>
    <n v="3"/>
    <n v="5"/>
    <n v="1"/>
    <n v="4"/>
    <n v="7"/>
  </r>
  <r>
    <n v="1502"/>
    <n v="24"/>
    <n v="545"/>
    <n v="55"/>
    <n v="934"/>
    <n v="101"/>
    <n v="50"/>
    <n v="180"/>
    <n v="1506"/>
    <n v="1"/>
    <n v="4"/>
    <n v="5"/>
    <n v="7"/>
    <n v="2"/>
  </r>
  <r>
    <n v="2073"/>
    <n v="24"/>
    <n v="545"/>
    <n v="55"/>
    <n v="934"/>
    <n v="101"/>
    <n v="50"/>
    <n v="180"/>
    <n v="1506"/>
    <n v="1"/>
    <n v="4"/>
    <n v="5"/>
    <n v="7"/>
    <n v="2"/>
  </r>
  <r>
    <n v="1206"/>
    <n v="24"/>
    <n v="591"/>
    <n v="13"/>
    <n v="107"/>
    <n v="0"/>
    <n v="0"/>
    <n v="214"/>
    <n v="496"/>
    <n v="2"/>
    <n v="4"/>
    <n v="1"/>
    <n v="5"/>
    <n v="7"/>
  </r>
  <r>
    <n v="2437"/>
    <n v="24"/>
    <n v="790"/>
    <n v="161"/>
    <n v="482"/>
    <n v="210"/>
    <n v="14"/>
    <n v="79"/>
    <n v="1578"/>
    <n v="7"/>
    <n v="4"/>
    <n v="6"/>
    <n v="8"/>
    <n v="3"/>
  </r>
  <r>
    <n v="2633"/>
    <n v="24"/>
    <n v="848"/>
    <n v="48"/>
    <n v="478"/>
    <n v="251"/>
    <n v="48"/>
    <n v="400"/>
    <n v="1272"/>
    <n v="6"/>
    <n v="7"/>
    <n v="4"/>
    <n v="6"/>
    <n v="6"/>
  </r>
  <r>
    <n v="3192"/>
    <n v="24"/>
    <n v="1586"/>
    <n v="16"/>
    <n v="159"/>
    <n v="22"/>
    <n v="0"/>
    <n v="74"/>
    <n v="1709"/>
    <n v="3"/>
    <n v="7"/>
    <n v="6"/>
    <n v="6"/>
    <n v="4"/>
  </r>
  <r>
    <n v="1435"/>
    <n v="24"/>
    <n v="1811"/>
    <n v="105"/>
    <n v="444"/>
    <n v="171"/>
    <n v="130"/>
    <n v="102"/>
    <n v="2559"/>
    <n v="3"/>
    <n v="8"/>
    <n v="9"/>
    <n v="7"/>
    <n v="7"/>
  </r>
  <r>
    <n v="3054"/>
    <n v="24"/>
    <n v="1811"/>
    <n v="105"/>
    <n v="444"/>
    <n v="171"/>
    <n v="130"/>
    <n v="102"/>
    <n v="2559"/>
    <n v="3"/>
    <n v="8"/>
    <n v="9"/>
    <n v="7"/>
    <n v="7"/>
  </r>
  <r>
    <n v="1893"/>
    <n v="24"/>
    <n v="2776"/>
    <n v="0"/>
    <n v="207"/>
    <n v="0"/>
    <n v="0"/>
    <n v="507"/>
    <n v="2476"/>
    <n v="6"/>
    <n v="10"/>
    <n v="5"/>
    <n v="10"/>
    <n v="8"/>
  </r>
  <r>
    <n v="2889"/>
    <n v="24"/>
    <n v="2776"/>
    <n v="0"/>
    <n v="207"/>
    <n v="0"/>
    <n v="0"/>
    <n v="507"/>
    <n v="2476"/>
    <n v="6"/>
    <n v="10"/>
    <n v="5"/>
    <n v="10"/>
    <n v="8"/>
  </r>
  <r>
    <n v="3151"/>
    <n v="23"/>
    <n v="10"/>
    <n v="38"/>
    <n v="48"/>
    <n v="57"/>
    <n v="67"/>
    <n v="110"/>
    <n v="110"/>
    <n v="3"/>
    <n v="2"/>
    <n v="1"/>
    <n v="3"/>
    <n v="5"/>
  </r>
  <r>
    <n v="2401"/>
    <n v="23"/>
    <n v="14"/>
    <n v="82"/>
    <n v="118"/>
    <n v="50"/>
    <n v="36"/>
    <n v="55"/>
    <n v="246"/>
    <n v="3"/>
    <n v="2"/>
    <n v="0"/>
    <n v="4"/>
    <n v="7"/>
  </r>
  <r>
    <n v="1360"/>
    <n v="23"/>
    <n v="16"/>
    <n v="49"/>
    <n v="81"/>
    <n v="71"/>
    <n v="11"/>
    <n v="212"/>
    <n v="16"/>
    <n v="1"/>
    <n v="1"/>
    <n v="1"/>
    <n v="2"/>
    <n v="9"/>
  </r>
  <r>
    <n v="1810"/>
    <n v="23"/>
    <n v="21"/>
    <n v="0"/>
    <n v="35"/>
    <n v="92"/>
    <n v="0"/>
    <n v="7"/>
    <n v="141"/>
    <n v="1"/>
    <n v="1"/>
    <n v="0"/>
    <n v="3"/>
    <n v="6"/>
  </r>
  <r>
    <n v="1592"/>
    <n v="23"/>
    <n v="34"/>
    <n v="17"/>
    <n v="21"/>
    <n v="64"/>
    <n v="8"/>
    <n v="47"/>
    <n v="98"/>
    <n v="2"/>
    <n v="1"/>
    <n v="0"/>
    <n v="3"/>
    <n v="7"/>
  </r>
  <r>
    <n v="2318"/>
    <n v="23"/>
    <n v="45"/>
    <n v="21"/>
    <n v="24"/>
    <n v="0"/>
    <n v="10"/>
    <n v="10"/>
    <n v="91"/>
    <n v="1"/>
    <n v="1"/>
    <n v="0"/>
    <n v="3"/>
    <n v="6"/>
  </r>
  <r>
    <n v="2741"/>
    <n v="23"/>
    <n v="59"/>
    <n v="4"/>
    <n v="7"/>
    <n v="0"/>
    <n v="0"/>
    <n v="4"/>
    <n v="67"/>
    <n v="1"/>
    <n v="1"/>
    <n v="0"/>
    <n v="3"/>
    <n v="5"/>
  </r>
  <r>
    <n v="3114"/>
    <n v="23"/>
    <n v="109"/>
    <n v="0"/>
    <n v="35"/>
    <n v="0"/>
    <n v="4"/>
    <n v="17"/>
    <n v="131"/>
    <n v="1"/>
    <n v="2"/>
    <n v="0"/>
    <n v="2"/>
    <n v="9"/>
  </r>
  <r>
    <n v="2333"/>
    <n v="23"/>
    <n v="210"/>
    <n v="29"/>
    <n v="183"/>
    <n v="81"/>
    <n v="37"/>
    <n v="15"/>
    <n v="526"/>
    <n v="1"/>
    <n v="4"/>
    <n v="1"/>
    <n v="5"/>
    <n v="4"/>
  </r>
  <r>
    <n v="2594"/>
    <n v="23"/>
    <n v="210"/>
    <n v="29"/>
    <n v="183"/>
    <n v="81"/>
    <n v="37"/>
    <n v="15"/>
    <n v="526"/>
    <n v="1"/>
    <n v="4"/>
    <n v="1"/>
    <n v="5"/>
    <n v="4"/>
  </r>
  <r>
    <n v="1890"/>
    <n v="23"/>
    <n v="324"/>
    <n v="29"/>
    <n v="156"/>
    <n v="76"/>
    <n v="10"/>
    <n v="38"/>
    <n v="556"/>
    <n v="1"/>
    <n v="2"/>
    <n v="1"/>
    <n v="6"/>
    <n v="4"/>
  </r>
  <r>
    <n v="2043"/>
    <n v="23"/>
    <n v="419"/>
    <n v="281"/>
    <n v="903"/>
    <n v="287"/>
    <n v="199"/>
    <n v="118"/>
    <n v="1971"/>
    <n v="2"/>
    <n v="5"/>
    <n v="2"/>
    <n v="11"/>
    <n v="5"/>
  </r>
  <r>
    <n v="3046"/>
    <n v="23"/>
    <n v="419"/>
    <n v="281"/>
    <n v="903"/>
    <n v="287"/>
    <n v="199"/>
    <n v="118"/>
    <n v="1971"/>
    <n v="2"/>
    <n v="5"/>
    <n v="2"/>
    <n v="11"/>
    <n v="5"/>
  </r>
  <r>
    <n v="2613"/>
    <n v="23"/>
    <n v="528"/>
    <n v="187"/>
    <n v="908"/>
    <n v="270"/>
    <n v="56"/>
    <n v="226"/>
    <n v="1723"/>
    <n v="1"/>
    <n v="3"/>
    <n v="6"/>
    <n v="12"/>
    <n v="1"/>
  </r>
  <r>
    <n v="3012"/>
    <n v="23"/>
    <n v="635"/>
    <n v="238"/>
    <n v="572"/>
    <n v="167"/>
    <n v="16"/>
    <n v="64"/>
    <n v="1565"/>
    <n v="4"/>
    <n v="4"/>
    <n v="4"/>
    <n v="10"/>
    <n v="3"/>
  </r>
  <r>
    <n v="1603"/>
    <n v="23"/>
    <n v="998"/>
    <n v="0"/>
    <n v="77"/>
    <n v="28"/>
    <n v="0"/>
    <n v="43"/>
    <n v="1061"/>
    <n v="3"/>
    <n v="6"/>
    <n v="1"/>
    <n v="7"/>
    <n v="6"/>
  </r>
  <r>
    <n v="1305"/>
    <n v="23"/>
    <n v="1048"/>
    <n v="13"/>
    <n v="303"/>
    <n v="97"/>
    <n v="74"/>
    <n v="196"/>
    <n v="1338"/>
    <n v="3"/>
    <n v="3"/>
    <n v="3"/>
    <n v="12"/>
    <n v="2"/>
  </r>
  <r>
    <n v="2868"/>
    <n v="23"/>
    <n v="1680"/>
    <n v="18"/>
    <n v="147"/>
    <n v="0"/>
    <n v="0"/>
    <n v="73"/>
    <n v="1772"/>
    <n v="8"/>
    <n v="10"/>
    <n v="4"/>
    <n v="6"/>
    <n v="8"/>
  </r>
  <r>
    <n v="2052"/>
    <n v="23"/>
    <n v="1777"/>
    <n v="275"/>
    <n v="674"/>
    <n v="198"/>
    <n v="183"/>
    <n v="459"/>
    <n v="2648"/>
    <n v="6"/>
    <n v="5"/>
    <n v="6"/>
    <n v="8"/>
    <n v="3"/>
  </r>
  <r>
    <n v="2998"/>
    <n v="23"/>
    <n v="1885"/>
    <n v="131"/>
    <n v="556"/>
    <n v="103"/>
    <n v="0"/>
    <n v="25"/>
    <n v="2650"/>
    <n v="2"/>
    <n v="8"/>
    <n v="3"/>
    <n v="6"/>
    <n v="4"/>
  </r>
  <r>
    <n v="1633"/>
    <n v="23"/>
    <n v="2012"/>
    <n v="38"/>
    <n v="1431"/>
    <n v="252"/>
    <n v="231"/>
    <n v="76"/>
    <n v="3888"/>
    <n v="0"/>
    <n v="4"/>
    <n v="6"/>
    <n v="9"/>
    <n v="1"/>
  </r>
  <r>
    <n v="2094"/>
    <n v="23"/>
    <n v="2012"/>
    <n v="38"/>
    <n v="1431"/>
    <n v="252"/>
    <n v="231"/>
    <n v="76"/>
    <n v="3888"/>
    <n v="0"/>
    <n v="4"/>
    <n v="6"/>
    <n v="9"/>
    <n v="1"/>
  </r>
  <r>
    <n v="1015"/>
    <n v="23"/>
    <n v="2221"/>
    <n v="49"/>
    <n v="254"/>
    <n v="130"/>
    <n v="150"/>
    <n v="99"/>
    <n v="2704"/>
    <n v="1"/>
    <n v="7"/>
    <n v="6"/>
    <n v="12"/>
    <n v="3"/>
  </r>
  <r>
    <n v="2546"/>
    <n v="23"/>
    <n v="2221"/>
    <n v="49"/>
    <n v="254"/>
    <n v="130"/>
    <n v="150"/>
    <n v="99"/>
    <n v="2704"/>
    <n v="1"/>
    <n v="7"/>
    <n v="6"/>
    <n v="12"/>
    <n v="3"/>
  </r>
  <r>
    <n v="2288"/>
    <n v="23"/>
    <n v="2722"/>
    <n v="0"/>
    <n v="175"/>
    <n v="0"/>
    <n v="0"/>
    <n v="117"/>
    <n v="2780"/>
    <n v="1"/>
    <n v="10"/>
    <n v="4"/>
    <n v="13"/>
    <n v="6"/>
  </r>
  <r>
    <n v="2856"/>
    <n v="22"/>
    <n v="64"/>
    <n v="0"/>
    <n v="26"/>
    <n v="0"/>
    <n v="4"/>
    <n v="51"/>
    <n v="43"/>
    <n v="2"/>
    <n v="1"/>
    <n v="1"/>
    <n v="2"/>
    <n v="7"/>
  </r>
  <r>
    <n v="1480"/>
    <n v="22"/>
    <n v="81"/>
    <n v="3"/>
    <n v="25"/>
    <n v="6"/>
    <n v="0"/>
    <n v="6"/>
    <n v="109"/>
    <n v="1"/>
    <n v="2"/>
    <n v="0"/>
    <n v="3"/>
    <n v="3"/>
  </r>
  <r>
    <n v="1754"/>
    <n v="22"/>
    <n v="155"/>
    <n v="4"/>
    <n v="87"/>
    <n v="12"/>
    <n v="16"/>
    <n v="48"/>
    <n v="227"/>
    <n v="3"/>
    <n v="2"/>
    <n v="0"/>
    <n v="4"/>
    <n v="7"/>
  </r>
  <r>
    <n v="2075"/>
    <n v="22"/>
    <n v="288"/>
    <n v="0"/>
    <n v="25"/>
    <n v="5"/>
    <n v="3"/>
    <n v="11"/>
    <n v="310"/>
    <n v="3"/>
    <n v="2"/>
    <n v="1"/>
    <n v="4"/>
    <n v="3"/>
  </r>
  <r>
    <n v="1314"/>
    <n v="22"/>
    <n v="295"/>
    <n v="30"/>
    <n v="256"/>
    <n v="43"/>
    <n v="22"/>
    <n v="48"/>
    <n v="598"/>
    <n v="4"/>
    <n v="3"/>
    <n v="1"/>
    <n v="4"/>
    <n v="8"/>
  </r>
  <r>
    <n v="2169"/>
    <n v="22"/>
    <n v="451"/>
    <n v="4"/>
    <n v="117"/>
    <n v="54"/>
    <n v="4"/>
    <n v="17"/>
    <n v="614"/>
    <n v="2"/>
    <n v="3"/>
    <n v="1"/>
    <n v="4"/>
    <n v="8"/>
  </r>
  <r>
    <n v="2566"/>
    <n v="22"/>
    <n v="451"/>
    <n v="4"/>
    <n v="117"/>
    <n v="54"/>
    <n v="4"/>
    <n v="17"/>
    <n v="614"/>
    <n v="2"/>
    <n v="3"/>
    <n v="1"/>
    <n v="4"/>
    <n v="8"/>
  </r>
  <r>
    <n v="2358"/>
    <n v="22"/>
    <n v="768"/>
    <n v="0"/>
    <n v="49"/>
    <n v="0"/>
    <n v="0"/>
    <n v="66"/>
    <n v="751"/>
    <n v="3"/>
    <n v="5"/>
    <n v="1"/>
    <n v="6"/>
    <n v="7"/>
  </r>
  <r>
    <n v="2045"/>
    <n v="22"/>
    <n v="1003"/>
    <n v="48"/>
    <n v="174"/>
    <n v="30"/>
    <n v="0"/>
    <n v="23"/>
    <n v="1233"/>
    <n v="1"/>
    <n v="4"/>
    <n v="4"/>
    <n v="8"/>
    <n v="2"/>
  </r>
  <r>
    <n v="2585"/>
    <n v="22"/>
    <n v="1003"/>
    <n v="48"/>
    <n v="174"/>
    <n v="30"/>
    <n v="0"/>
    <n v="23"/>
    <n v="1233"/>
    <n v="1"/>
    <n v="4"/>
    <n v="4"/>
    <n v="8"/>
    <n v="2"/>
  </r>
  <r>
    <n v="1769"/>
    <n v="22"/>
    <n v="1074"/>
    <n v="30"/>
    <n v="410"/>
    <n v="82"/>
    <n v="13"/>
    <n v="456"/>
    <n v="1153"/>
    <n v="6"/>
    <n v="7"/>
    <n v="1"/>
    <n v="8"/>
    <n v="7"/>
  </r>
  <r>
    <n v="2251"/>
    <n v="22"/>
    <n v="2118"/>
    <n v="106"/>
    <n v="290"/>
    <n v="139"/>
    <n v="25"/>
    <n v="106"/>
    <n v="2573"/>
    <n v="2"/>
    <n v="7"/>
    <n v="3"/>
    <n v="4"/>
    <n v="4"/>
  </r>
  <r>
    <n v="1715"/>
    <n v="22"/>
    <n v="2381"/>
    <n v="59"/>
    <n v="446"/>
    <n v="78"/>
    <n v="59"/>
    <n v="89"/>
    <n v="2935"/>
    <n v="3"/>
    <n v="4"/>
    <n v="3"/>
    <n v="4"/>
    <n v="5"/>
  </r>
  <r>
    <n v="2332"/>
    <n v="21"/>
    <n v="6"/>
    <n v="13"/>
    <n v="45"/>
    <n v="26"/>
    <n v="19"/>
    <n v="71"/>
    <n v="39"/>
    <n v="1"/>
    <n v="0"/>
    <n v="1"/>
    <n v="2"/>
    <n v="8"/>
  </r>
  <r>
    <n v="2239"/>
    <n v="21"/>
    <n v="53"/>
    <n v="0"/>
    <n v="7"/>
    <n v="0"/>
    <n v="0"/>
    <n v="21"/>
    <n v="39"/>
    <n v="1"/>
    <n v="1"/>
    <n v="0"/>
    <n v="2"/>
    <n v="6"/>
  </r>
  <r>
    <n v="2370"/>
    <n v="21"/>
    <n v="61"/>
    <n v="0"/>
    <n v="26"/>
    <n v="0"/>
    <n v="0"/>
    <n v="0"/>
    <n v="87"/>
    <n v="2"/>
    <n v="2"/>
    <n v="0"/>
    <n v="3"/>
    <n v="5"/>
  </r>
  <r>
    <n v="2275"/>
    <n v="21"/>
    <n v="158"/>
    <n v="0"/>
    <n v="27"/>
    <n v="0"/>
    <n v="0"/>
    <n v="3"/>
    <n v="183"/>
    <n v="2"/>
    <n v="1"/>
    <n v="0"/>
    <n v="4"/>
    <n v="4"/>
  </r>
  <r>
    <n v="2766"/>
    <n v="21"/>
    <n v="158"/>
    <n v="0"/>
    <n v="27"/>
    <n v="0"/>
    <n v="0"/>
    <n v="3"/>
    <n v="183"/>
    <n v="2"/>
    <n v="1"/>
    <n v="0"/>
    <n v="4"/>
    <n v="4"/>
  </r>
  <r>
    <n v="2253"/>
    <n v="21"/>
    <n v="447"/>
    <n v="61"/>
    <n v="186"/>
    <n v="11"/>
    <n v="68"/>
    <n v="107"/>
    <n v="665"/>
    <n v="4"/>
    <n v="5"/>
    <n v="1"/>
    <n v="4"/>
    <n v="8"/>
  </r>
  <r>
    <n v="2497"/>
    <n v="21"/>
    <n v="612"/>
    <n v="238"/>
    <n v="2010"/>
    <n v="532"/>
    <n v="170"/>
    <n v="476"/>
    <n v="3086"/>
    <n v="1"/>
    <n v="4"/>
    <n v="5"/>
    <n v="12"/>
    <n v="3"/>
  </r>
  <r>
    <n v="2591"/>
    <n v="21"/>
    <n v="667"/>
    <n v="322"/>
    <n v="603"/>
    <n v="474"/>
    <n v="193"/>
    <n v="213"/>
    <n v="2047"/>
    <n v="3"/>
    <n v="5"/>
    <n v="3"/>
    <n v="13"/>
    <n v="4"/>
  </r>
  <r>
    <n v="3103"/>
    <n v="21"/>
    <n v="814"/>
    <n v="30"/>
    <n v="165"/>
    <n v="11"/>
    <n v="19"/>
    <n v="30"/>
    <n v="1009"/>
    <n v="1"/>
    <n v="8"/>
    <n v="2"/>
    <n v="4"/>
    <n v="7"/>
  </r>
  <r>
    <n v="2011"/>
    <n v="21"/>
    <n v="890"/>
    <n v="229"/>
    <n v="1716"/>
    <n v="258"/>
    <n v="262"/>
    <n v="66"/>
    <n v="3290"/>
    <n v="1"/>
    <n v="8"/>
    <n v="8"/>
    <n v="5"/>
    <n v="3"/>
  </r>
  <r>
    <n v="3154"/>
    <n v="21"/>
    <n v="1200"/>
    <n v="116"/>
    <n v="386"/>
    <n v="301"/>
    <n v="0"/>
    <n v="95"/>
    <n v="1907"/>
    <n v="1"/>
    <n v="8"/>
    <n v="3"/>
    <n v="11"/>
    <n v="3"/>
  </r>
  <r>
    <n v="1438"/>
    <n v="21"/>
    <n v="1275"/>
    <n v="48"/>
    <n v="916"/>
    <n v="63"/>
    <n v="118"/>
    <n v="23"/>
    <n v="2397"/>
    <n v="3"/>
    <n v="9"/>
    <n v="5"/>
    <n v="10"/>
    <n v="7"/>
  </r>
  <r>
    <n v="1201"/>
    <n v="21"/>
    <n v="1301"/>
    <n v="0"/>
    <n v="187"/>
    <n v="60"/>
    <n v="29"/>
    <n v="140"/>
    <n v="1437"/>
    <n v="10"/>
    <n v="7"/>
    <n v="1"/>
    <n v="8"/>
    <n v="7"/>
  </r>
  <r>
    <n v="2612"/>
    <n v="21"/>
    <n v="1329"/>
    <n v="15"/>
    <n v="213"/>
    <n v="63"/>
    <n v="48"/>
    <n v="246"/>
    <n v="1422"/>
    <n v="2"/>
    <n v="8"/>
    <n v="2"/>
    <n v="7"/>
    <n v="7"/>
  </r>
  <r>
    <n v="3141"/>
    <n v="21"/>
    <n v="1367"/>
    <n v="45"/>
    <n v="683"/>
    <n v="119"/>
    <n v="91"/>
    <n v="593"/>
    <n v="1713"/>
    <n v="3"/>
    <n v="6"/>
    <n v="3"/>
    <n v="5"/>
    <n v="3"/>
  </r>
  <r>
    <n v="1171"/>
    <n v="21"/>
    <n v="1548"/>
    <n v="65"/>
    <n v="487"/>
    <n v="85"/>
    <n v="42"/>
    <n v="352"/>
    <n v="1875"/>
    <n v="1"/>
    <n v="6"/>
    <n v="4"/>
    <n v="13"/>
    <n v="2"/>
  </r>
  <r>
    <n v="2722"/>
    <n v="21"/>
    <n v="1548"/>
    <n v="65"/>
    <n v="487"/>
    <n v="85"/>
    <n v="42"/>
    <n v="352"/>
    <n v="1875"/>
    <n v="1"/>
    <n v="6"/>
    <n v="4"/>
    <n v="13"/>
    <n v="2"/>
  </r>
  <r>
    <n v="2485"/>
    <n v="21"/>
    <n v="1769"/>
    <n v="46"/>
    <n v="471"/>
    <n v="0"/>
    <n v="68"/>
    <n v="234"/>
    <n v="2120"/>
    <n v="5"/>
    <n v="5"/>
    <n v="5"/>
    <n v="12"/>
    <n v="5"/>
  </r>
  <r>
    <n v="2780"/>
    <n v="21"/>
    <n v="1769"/>
    <n v="46"/>
    <n v="471"/>
    <n v="0"/>
    <n v="68"/>
    <n v="234"/>
    <n v="2120"/>
    <n v="5"/>
    <n v="5"/>
    <n v="5"/>
    <n v="12"/>
    <n v="5"/>
  </r>
  <r>
    <n v="1125"/>
    <n v="21"/>
    <n v="2060"/>
    <n v="36"/>
    <n v="1527"/>
    <n v="98"/>
    <n v="114"/>
    <n v="0"/>
    <n v="3835"/>
    <n v="1"/>
    <n v="4"/>
    <n v="5"/>
    <n v="13"/>
    <n v="3"/>
  </r>
  <r>
    <n v="1283"/>
    <n v="20"/>
    <n v="23"/>
    <n v="15"/>
    <n v="27"/>
    <n v="15"/>
    <n v="11"/>
    <n v="31"/>
    <n v="61"/>
    <n v="1"/>
    <n v="1"/>
    <n v="0"/>
    <n v="3"/>
    <n v="7"/>
  </r>
  <r>
    <n v="2444"/>
    <n v="20"/>
    <n v="31"/>
    <n v="0"/>
    <n v="10"/>
    <n v="0"/>
    <n v="0"/>
    <n v="3"/>
    <n v="38"/>
    <n v="1"/>
    <n v="0"/>
    <n v="0"/>
    <n v="3"/>
    <n v="3"/>
  </r>
  <r>
    <n v="1962"/>
    <n v="20"/>
    <n v="43"/>
    <n v="22"/>
    <n v="22"/>
    <n v="22"/>
    <n v="0"/>
    <n v="22"/>
    <n v="86"/>
    <n v="0"/>
    <n v="0"/>
    <n v="0"/>
    <n v="0"/>
    <n v="14"/>
  </r>
  <r>
    <n v="1581"/>
    <n v="20"/>
    <n v="64"/>
    <n v="0"/>
    <n v="30"/>
    <n v="0"/>
    <n v="0"/>
    <n v="7"/>
    <n v="88"/>
    <n v="2"/>
    <n v="1"/>
    <n v="0"/>
    <n v="3"/>
    <n v="8"/>
  </r>
  <r>
    <n v="1995"/>
    <n v="20"/>
    <n v="109"/>
    <n v="0"/>
    <n v="40"/>
    <n v="0"/>
    <n v="0"/>
    <n v="11"/>
    <n v="137"/>
    <n v="3"/>
    <n v="2"/>
    <n v="0"/>
    <n v="4"/>
    <n v="5"/>
  </r>
  <r>
    <n v="2451"/>
    <n v="20"/>
    <n v="242"/>
    <n v="28"/>
    <n v="91"/>
    <n v="42"/>
    <n v="25"/>
    <n v="42"/>
    <n v="386"/>
    <n v="2"/>
    <n v="3"/>
    <n v="0"/>
    <n v="4"/>
    <n v="7"/>
  </r>
  <r>
    <n v="2924"/>
    <n v="20"/>
    <n v="242"/>
    <n v="28"/>
    <n v="91"/>
    <n v="42"/>
    <n v="25"/>
    <n v="42"/>
    <n v="386"/>
    <n v="2"/>
    <n v="3"/>
    <n v="0"/>
    <n v="4"/>
    <n v="7"/>
  </r>
  <r>
    <n v="1933"/>
    <n v="20"/>
    <n v="258"/>
    <n v="23"/>
    <n v="190"/>
    <n v="20"/>
    <n v="10"/>
    <n v="59"/>
    <n v="441"/>
    <n v="4"/>
    <n v="3"/>
    <n v="1"/>
    <n v="4"/>
    <n v="6"/>
  </r>
  <r>
    <n v="1017"/>
    <n v="20"/>
    <n v="306"/>
    <n v="18"/>
    <n v="139"/>
    <n v="547"/>
    <n v="44"/>
    <n v="102"/>
    <n v="952"/>
    <n v="2"/>
    <n v="4"/>
    <n v="1"/>
    <n v="6"/>
    <n v="7"/>
  </r>
  <r>
    <n v="1269"/>
    <n v="20"/>
    <n v="306"/>
    <n v="18"/>
    <n v="139"/>
    <n v="547"/>
    <n v="44"/>
    <n v="102"/>
    <n v="952"/>
    <n v="2"/>
    <n v="4"/>
    <n v="1"/>
    <n v="6"/>
    <n v="7"/>
  </r>
  <r>
    <n v="2760"/>
    <n v="20"/>
    <n v="479"/>
    <n v="13"/>
    <n v="175"/>
    <n v="0"/>
    <n v="28"/>
    <n v="97"/>
    <n v="598"/>
    <n v="4"/>
    <n v="5"/>
    <n v="1"/>
    <n v="4"/>
    <n v="8"/>
  </r>
  <r>
    <n v="2699"/>
    <n v="20"/>
    <n v="619"/>
    <n v="11"/>
    <n v="414"/>
    <n v="58"/>
    <n v="0"/>
    <n v="65"/>
    <n v="1036"/>
    <n v="5"/>
    <n v="6"/>
    <n v="1"/>
    <n v="5"/>
    <n v="8"/>
  </r>
  <r>
    <n v="1186"/>
    <n v="20"/>
    <n v="741"/>
    <n v="407"/>
    <n v="1038"/>
    <n v="108"/>
    <n v="71"/>
    <n v="370"/>
    <n v="1994"/>
    <n v="1"/>
    <n v="5"/>
    <n v="6"/>
    <n v="5"/>
    <n v="2"/>
  </r>
  <r>
    <n v="2879"/>
    <n v="20"/>
    <n v="890"/>
    <n v="0"/>
    <n v="57"/>
    <n v="0"/>
    <n v="0"/>
    <n v="29"/>
    <n v="918"/>
    <n v="2"/>
    <n v="3"/>
    <n v="1"/>
    <n v="8"/>
    <n v="4"/>
  </r>
  <r>
    <n v="1626"/>
    <n v="20"/>
    <n v="969"/>
    <n v="10"/>
    <n v="86"/>
    <n v="13"/>
    <n v="10"/>
    <n v="458"/>
    <n v="629"/>
    <n v="2"/>
    <n v="5"/>
    <n v="4"/>
    <n v="4"/>
    <n v="5"/>
  </r>
  <r>
    <n v="2501"/>
    <n v="20"/>
    <n v="1326"/>
    <n v="0"/>
    <n v="498"/>
    <n v="27"/>
    <n v="76"/>
    <n v="57"/>
    <n v="1870"/>
    <n v="12"/>
    <n v="7"/>
    <n v="4"/>
    <n v="9"/>
    <n v="7"/>
  </r>
  <r>
    <n v="1734"/>
    <n v="20"/>
    <n v="1739"/>
    <n v="398"/>
    <n v="1540"/>
    <n v="92"/>
    <n v="60"/>
    <n v="98"/>
    <n v="3731"/>
    <n v="1"/>
    <n v="8"/>
    <n v="5"/>
    <n v="11"/>
    <n v="8"/>
  </r>
  <r>
    <n v="1510"/>
    <n v="20"/>
    <n v="2012"/>
    <n v="87"/>
    <n v="729"/>
    <n v="37"/>
    <n v="57"/>
    <n v="27"/>
    <n v="2894"/>
    <n v="1"/>
    <n v="4"/>
    <n v="5"/>
    <n v="10"/>
    <n v="2"/>
  </r>
  <r>
    <n v="1512"/>
    <n v="20"/>
    <n v="2617"/>
    <n v="406"/>
    <n v="992"/>
    <n v="586"/>
    <n v="44"/>
    <n v="314"/>
    <n v="4331"/>
    <n v="1"/>
    <n v="4"/>
    <n v="8"/>
    <n v="4"/>
    <n v="8"/>
  </r>
  <r>
    <n v="2647"/>
    <n v="20"/>
    <n v="2661"/>
    <n v="229"/>
    <n v="1513"/>
    <n v="117"/>
    <n v="90"/>
    <n v="90"/>
    <n v="4520"/>
    <n v="1"/>
    <n v="7"/>
    <n v="4"/>
    <n v="10"/>
    <n v="6"/>
  </r>
  <r>
    <n v="1151"/>
    <n v="20"/>
    <n v="3266"/>
    <n v="39"/>
    <n v="603"/>
    <n v="104"/>
    <n v="39"/>
    <n v="80"/>
    <n v="3971"/>
    <n v="2"/>
    <n v="10"/>
    <n v="6"/>
    <n v="9"/>
    <n v="6"/>
  </r>
  <r>
    <n v="2822"/>
    <n v="19"/>
    <n v="9"/>
    <n v="26"/>
    <n v="121"/>
    <n v="56"/>
    <n v="17"/>
    <n v="69"/>
    <n v="160"/>
    <n v="1"/>
    <n v="2"/>
    <n v="0"/>
    <n v="3"/>
    <n v="7"/>
  </r>
  <r>
    <n v="3017"/>
    <n v="19"/>
    <n v="27"/>
    <n v="27"/>
    <n v="67"/>
    <n v="44"/>
    <n v="22"/>
    <n v="9"/>
    <n v="178"/>
    <n v="2"/>
    <n v="2"/>
    <n v="0"/>
    <n v="3"/>
    <n v="6"/>
  </r>
  <r>
    <n v="1042"/>
    <n v="19"/>
    <n v="43"/>
    <n v="14"/>
    <n v="143"/>
    <n v="43"/>
    <n v="29"/>
    <n v="172"/>
    <n v="100"/>
    <n v="3"/>
    <n v="2"/>
    <n v="0"/>
    <n v="3"/>
    <n v="5"/>
  </r>
  <r>
    <n v="1553"/>
    <n v="19"/>
    <n v="43"/>
    <n v="0"/>
    <n v="14"/>
    <n v="0"/>
    <n v="0"/>
    <n v="4"/>
    <n v="54"/>
    <n v="1"/>
    <n v="1"/>
    <n v="0"/>
    <n v="2"/>
    <n v="7"/>
  </r>
  <r>
    <n v="1009"/>
    <n v="19"/>
    <n v="60"/>
    <n v="0"/>
    <n v="103"/>
    <n v="13"/>
    <n v="13"/>
    <n v="9"/>
    <n v="180"/>
    <n v="1"/>
    <n v="3"/>
    <n v="0"/>
    <n v="2"/>
    <n v="9"/>
  </r>
  <r>
    <n v="1392"/>
    <n v="19"/>
    <n v="60"/>
    <n v="0"/>
    <n v="103"/>
    <n v="13"/>
    <n v="13"/>
    <n v="9"/>
    <n v="180"/>
    <n v="1"/>
    <n v="3"/>
    <n v="0"/>
    <n v="2"/>
    <n v="9"/>
  </r>
  <r>
    <n v="2937"/>
    <n v="19"/>
    <n v="65"/>
    <n v="0"/>
    <n v="46"/>
    <n v="23"/>
    <n v="10"/>
    <n v="3"/>
    <n v="140"/>
    <n v="3"/>
    <n v="2"/>
    <n v="0"/>
    <n v="4"/>
    <n v="3"/>
  </r>
  <r>
    <n v="2046"/>
    <n v="19"/>
    <n v="69"/>
    <n v="28"/>
    <n v="28"/>
    <n v="21"/>
    <n v="21"/>
    <n v="97"/>
    <n v="69"/>
    <n v="3"/>
    <n v="1"/>
    <n v="1"/>
    <n v="3"/>
    <n v="7"/>
  </r>
  <r>
    <n v="1390"/>
    <n v="19"/>
    <n v="89"/>
    <n v="14"/>
    <n v="122"/>
    <n v="47"/>
    <n v="42"/>
    <n v="14"/>
    <n v="299"/>
    <n v="3"/>
    <n v="2"/>
    <n v="0"/>
    <n v="4"/>
    <n v="8"/>
  </r>
  <r>
    <n v="1705"/>
    <n v="19"/>
    <n v="100"/>
    <n v="0"/>
    <n v="172"/>
    <n v="186"/>
    <n v="100"/>
    <n v="459"/>
    <n v="100"/>
    <n v="5"/>
    <n v="4"/>
    <n v="1"/>
    <n v="2"/>
    <n v="9"/>
  </r>
  <r>
    <n v="1884"/>
    <n v="19"/>
    <n v="498"/>
    <n v="58"/>
    <n v="190"/>
    <n v="107"/>
    <n v="8"/>
    <n v="264"/>
    <n v="597"/>
    <n v="1"/>
    <n v="3"/>
    <n v="3"/>
    <n v="6"/>
    <n v="3"/>
  </r>
  <r>
    <n v="2926"/>
    <n v="19"/>
    <n v="706"/>
    <n v="94"/>
    <n v="284"/>
    <n v="248"/>
    <n v="80"/>
    <n v="135"/>
    <n v="1276"/>
    <n v="2"/>
    <n v="3"/>
    <n v="3"/>
    <n v="10"/>
    <n v="3"/>
  </r>
  <r>
    <n v="1697"/>
    <n v="19"/>
    <n v="740"/>
    <n v="54"/>
    <n v="1075"/>
    <n v="135"/>
    <n v="296"/>
    <n v="172"/>
    <n v="2128"/>
    <n v="1"/>
    <n v="5"/>
    <n v="3"/>
    <n v="8"/>
    <n v="2"/>
  </r>
  <r>
    <n v="2484"/>
    <n v="19"/>
    <n v="750"/>
    <n v="447"/>
    <n v="385"/>
    <n v="131"/>
    <n v="345"/>
    <n v="79"/>
    <n v="1979"/>
    <n v="1"/>
    <n v="2"/>
    <n v="8"/>
    <n v="13"/>
    <n v="1"/>
  </r>
  <r>
    <n v="2551"/>
    <n v="19"/>
    <n v="843"/>
    <n v="0"/>
    <n v="83"/>
    <n v="0"/>
    <n v="0"/>
    <n v="43"/>
    <n v="883"/>
    <n v="4"/>
    <n v="5"/>
    <n v="1"/>
    <n v="5"/>
    <n v="8"/>
  </r>
  <r>
    <n v="1275"/>
    <n v="19"/>
    <n v="889"/>
    <n v="412"/>
    <n v="1272"/>
    <n v="374"/>
    <n v="317"/>
    <n v="63"/>
    <n v="3201"/>
    <n v="1"/>
    <n v="5"/>
    <n v="11"/>
    <n v="5"/>
    <n v="3"/>
  </r>
  <r>
    <n v="1661"/>
    <n v="19"/>
    <n v="924"/>
    <n v="81"/>
    <n v="296"/>
    <n v="86"/>
    <n v="278"/>
    <n v="15"/>
    <n v="1651"/>
    <n v="1"/>
    <n v="3"/>
    <n v="3"/>
    <n v="13"/>
    <n v="2"/>
  </r>
  <r>
    <n v="1521"/>
    <n v="19"/>
    <n v="1067"/>
    <n v="347"/>
    <n v="671"/>
    <n v="149"/>
    <n v="138"/>
    <n v="69"/>
    <n v="2304"/>
    <n v="1"/>
    <n v="8"/>
    <n v="3"/>
    <n v="4"/>
    <n v="4"/>
  </r>
  <r>
    <n v="1106"/>
    <n v="19"/>
    <n v="1238"/>
    <n v="0"/>
    <n v="331"/>
    <n v="0"/>
    <n v="0"/>
    <n v="236"/>
    <n v="1333"/>
    <n v="5"/>
    <n v="6"/>
    <n v="4"/>
    <n v="6"/>
    <n v="7"/>
  </r>
  <r>
    <n v="1461"/>
    <n v="19"/>
    <n v="1259"/>
    <n v="0"/>
    <n v="109"/>
    <n v="0"/>
    <n v="11"/>
    <n v="67"/>
    <n v="1312"/>
    <n v="1"/>
    <n v="7"/>
    <n v="1"/>
    <n v="8"/>
    <n v="5"/>
  </r>
  <r>
    <n v="1063"/>
    <n v="19"/>
    <n v="1468"/>
    <n v="30"/>
    <n v="659"/>
    <n v="429"/>
    <n v="51"/>
    <n v="81"/>
    <n v="2556"/>
    <n v="1"/>
    <n v="11"/>
    <n v="10"/>
    <n v="10"/>
    <n v="5"/>
  </r>
  <r>
    <n v="2139"/>
    <n v="19"/>
    <n v="1487"/>
    <n v="181"/>
    <n v="1091"/>
    <n v="278"/>
    <n v="29"/>
    <n v="29"/>
    <n v="3036"/>
    <n v="1"/>
    <n v="3"/>
    <n v="2"/>
    <n v="5"/>
    <n v="1"/>
  </r>
  <r>
    <n v="2588"/>
    <n v="19"/>
    <n v="2132"/>
    <n v="472"/>
    <n v="1466"/>
    <n v="61"/>
    <n v="64"/>
    <n v="196"/>
    <n v="3999"/>
    <n v="1"/>
    <n v="6"/>
    <n v="3"/>
    <n v="9"/>
    <n v="4"/>
  </r>
  <r>
    <n v="1503"/>
    <n v="19"/>
    <n v="2326"/>
    <n v="301"/>
    <n v="1506"/>
    <n v="56"/>
    <n v="85"/>
    <n v="0"/>
    <n v="4274"/>
    <n v="1"/>
    <n v="6"/>
    <n v="3"/>
    <n v="10"/>
    <n v="3"/>
  </r>
  <r>
    <n v="2221"/>
    <n v="18"/>
    <n v="5"/>
    <n v="29"/>
    <n v="10"/>
    <n v="15"/>
    <n v="29"/>
    <n v="15"/>
    <n v="73"/>
    <n v="1"/>
    <n v="1"/>
    <n v="0"/>
    <n v="3"/>
    <n v="7"/>
  </r>
  <r>
    <n v="1455"/>
    <n v="18"/>
    <n v="7"/>
    <n v="0"/>
    <n v="29"/>
    <n v="7"/>
    <n v="7"/>
    <n v="11"/>
    <n v="40"/>
    <n v="1"/>
    <n v="1"/>
    <n v="0"/>
    <n v="2"/>
    <n v="8"/>
  </r>
  <r>
    <n v="2650"/>
    <n v="18"/>
    <n v="48"/>
    <n v="48"/>
    <n v="131"/>
    <n v="143"/>
    <n v="65"/>
    <n v="54"/>
    <n v="381"/>
    <n v="1"/>
    <n v="1"/>
    <n v="1"/>
    <n v="4"/>
    <n v="4"/>
  </r>
  <r>
    <n v="2714"/>
    <n v="18"/>
    <n v="74"/>
    <n v="3"/>
    <n v="37"/>
    <n v="0"/>
    <n v="17"/>
    <n v="10"/>
    <n v="121"/>
    <n v="1"/>
    <n v="1"/>
    <n v="0"/>
    <n v="3"/>
    <n v="8"/>
  </r>
  <r>
    <n v="3152"/>
    <n v="18"/>
    <n v="81"/>
    <n v="0"/>
    <n v="26"/>
    <n v="9"/>
    <n v="0"/>
    <n v="0"/>
    <n v="115"/>
    <n v="1"/>
    <n v="1"/>
    <n v="0"/>
    <n v="3"/>
    <n v="4"/>
  </r>
  <r>
    <n v="1271"/>
    <n v="18"/>
    <n v="85"/>
    <n v="0"/>
    <n v="26"/>
    <n v="0"/>
    <n v="0"/>
    <n v="10"/>
    <n v="101"/>
    <n v="2"/>
    <n v="2"/>
    <n v="0"/>
    <n v="3"/>
    <n v="5"/>
  </r>
  <r>
    <n v="2082"/>
    <n v="18"/>
    <n v="199"/>
    <n v="154"/>
    <n v="310"/>
    <n v="228"/>
    <n v="26"/>
    <n v="128"/>
    <n v="788"/>
    <n v="2"/>
    <n v="4"/>
    <n v="1"/>
    <n v="7"/>
    <n v="5"/>
  </r>
  <r>
    <n v="1380"/>
    <n v="18"/>
    <n v="315"/>
    <n v="3"/>
    <n v="138"/>
    <n v="39"/>
    <n v="10"/>
    <n v="105"/>
    <n v="400"/>
    <n v="4"/>
    <n v="3"/>
    <n v="1"/>
    <n v="4"/>
    <n v="8"/>
  </r>
  <r>
    <n v="1079"/>
    <n v="18"/>
    <n v="363"/>
    <n v="51"/>
    <n v="945"/>
    <n v="60"/>
    <n v="145"/>
    <n v="169"/>
    <n v="1395"/>
    <n v="1"/>
    <n v="3"/>
    <n v="10"/>
    <n v="13"/>
    <n v="1"/>
  </r>
  <r>
    <n v="2560"/>
    <n v="18"/>
    <n v="363"/>
    <n v="51"/>
    <n v="945"/>
    <n v="60"/>
    <n v="145"/>
    <n v="169"/>
    <n v="1395"/>
    <n v="1"/>
    <n v="3"/>
    <n v="10"/>
    <n v="13"/>
    <n v="1"/>
  </r>
  <r>
    <n v="2264"/>
    <n v="18"/>
    <n v="397"/>
    <n v="214"/>
    <n v="717"/>
    <n v="119"/>
    <n v="91"/>
    <n v="165"/>
    <n v="1374"/>
    <n v="2"/>
    <n v="7"/>
    <n v="1"/>
    <n v="7"/>
    <n v="8"/>
  </r>
  <r>
    <n v="2397"/>
    <n v="18"/>
    <n v="704"/>
    <n v="434"/>
    <n v="187"/>
    <n v="96"/>
    <n v="20"/>
    <n v="620"/>
    <n v="820"/>
    <n v="1"/>
    <n v="2"/>
    <n v="10"/>
    <n v="10"/>
    <n v="1"/>
  </r>
  <r>
    <n v="2624"/>
    <n v="18"/>
    <n v="734"/>
    <n v="385"/>
    <n v="1647"/>
    <n v="94"/>
    <n v="33"/>
    <n v="349"/>
    <n v="2544"/>
    <n v="1"/>
    <n v="7"/>
    <n v="5"/>
    <n v="7"/>
    <n v="6"/>
  </r>
  <r>
    <n v="2948"/>
    <n v="18"/>
    <n v="901"/>
    <n v="79"/>
    <n v="252"/>
    <n v="14"/>
    <n v="79"/>
    <n v="173"/>
    <n v="1153"/>
    <n v="2"/>
    <n v="6"/>
    <n v="3"/>
    <n v="5"/>
    <n v="7"/>
  </r>
  <r>
    <n v="1101"/>
    <n v="18"/>
    <n v="964"/>
    <n v="412"/>
    <n v="225"/>
    <n v="66"/>
    <n v="47"/>
    <n v="91"/>
    <n v="1622"/>
    <n v="1"/>
    <n v="5"/>
    <n v="4"/>
    <n v="4"/>
    <n v="2"/>
  </r>
  <r>
    <n v="1057"/>
    <n v="18"/>
    <n v="1130"/>
    <n v="45"/>
    <n v="255"/>
    <n v="40"/>
    <n v="45"/>
    <n v="15"/>
    <n v="1500"/>
    <n v="4"/>
    <n v="4"/>
    <n v="2"/>
    <n v="12"/>
    <n v="3"/>
  </r>
  <r>
    <n v="1337"/>
    <n v="18"/>
    <n v="1303"/>
    <n v="217"/>
    <n v="979"/>
    <n v="284"/>
    <n v="0"/>
    <n v="53"/>
    <n v="2731"/>
    <n v="1"/>
    <n v="3"/>
    <n v="4"/>
    <n v="10"/>
    <n v="1"/>
  </r>
  <r>
    <n v="1199"/>
    <n v="18"/>
    <n v="1399"/>
    <n v="50"/>
    <n v="728"/>
    <n v="75"/>
    <n v="233"/>
    <n v="27"/>
    <n v="2458"/>
    <n v="1"/>
    <n v="4"/>
    <n v="6"/>
    <n v="9"/>
    <n v="1"/>
  </r>
  <r>
    <n v="1323"/>
    <n v="18"/>
    <n v="1887"/>
    <n v="134"/>
    <n v="1257"/>
    <n v="88"/>
    <n v="55"/>
    <n v="269"/>
    <n v="3153"/>
    <n v="1"/>
    <n v="7"/>
    <n v="6"/>
    <n v="8"/>
    <n v="3"/>
  </r>
  <r>
    <n v="2165"/>
    <n v="17"/>
    <n v="19"/>
    <n v="5"/>
    <n v="52"/>
    <n v="0"/>
    <n v="0"/>
    <n v="5"/>
    <n v="71"/>
    <n v="1"/>
    <n v="1"/>
    <n v="0"/>
    <n v="2"/>
    <n v="7"/>
  </r>
  <r>
    <n v="1436"/>
    <n v="17"/>
    <n v="53"/>
    <n v="8"/>
    <n v="113"/>
    <n v="30"/>
    <n v="8"/>
    <n v="11"/>
    <n v="199"/>
    <n v="1"/>
    <n v="2"/>
    <n v="0"/>
    <n v="4"/>
    <n v="5"/>
  </r>
  <r>
    <n v="2614"/>
    <n v="17"/>
    <n v="78"/>
    <n v="3"/>
    <n v="33"/>
    <n v="7"/>
    <n v="0"/>
    <n v="13"/>
    <n v="108"/>
    <n v="2"/>
    <n v="2"/>
    <n v="0"/>
    <n v="3"/>
    <n v="5"/>
  </r>
  <r>
    <n v="2368"/>
    <n v="17"/>
    <n v="89"/>
    <n v="4"/>
    <n v="46"/>
    <n v="0"/>
    <n v="0"/>
    <n v="11"/>
    <n v="129"/>
    <n v="1"/>
    <n v="1"/>
    <n v="0"/>
    <n v="3"/>
    <n v="7"/>
  </r>
  <r>
    <n v="1162"/>
    <n v="17"/>
    <n v="232"/>
    <n v="0"/>
    <n v="17"/>
    <n v="0"/>
    <n v="0"/>
    <n v="17"/>
    <n v="232"/>
    <n v="2"/>
    <n v="2"/>
    <n v="1"/>
    <n v="3"/>
    <n v="5"/>
  </r>
  <r>
    <n v="1100"/>
    <n v="17"/>
    <n v="273"/>
    <n v="11"/>
    <n v="111"/>
    <n v="14"/>
    <n v="14"/>
    <n v="97"/>
    <n v="327"/>
    <n v="2"/>
    <n v="3"/>
    <n v="1"/>
    <n v="3"/>
    <n v="7"/>
  </r>
  <r>
    <n v="1831"/>
    <n v="17"/>
    <n v="680"/>
    <n v="6"/>
    <n v="76"/>
    <n v="21"/>
    <n v="0"/>
    <n v="334"/>
    <n v="449"/>
    <n v="2"/>
    <n v="5"/>
    <n v="3"/>
    <n v="3"/>
    <n v="6"/>
  </r>
  <r>
    <n v="1273"/>
    <n v="17"/>
    <n v="708"/>
    <n v="228"/>
    <n v="536"/>
    <n v="349"/>
    <n v="172"/>
    <n v="172"/>
    <n v="1821"/>
    <n v="1"/>
    <n v="6"/>
    <n v="3"/>
    <n v="13"/>
    <n v="3"/>
  </r>
  <r>
    <n v="2466"/>
    <n v="17"/>
    <n v="708"/>
    <n v="111"/>
    <n v="819"/>
    <n v="146"/>
    <n v="111"/>
    <n v="56"/>
    <n v="1839"/>
    <n v="10"/>
    <n v="7"/>
    <n v="4"/>
    <n v="9"/>
    <n v="5"/>
  </r>
  <r>
    <n v="3174"/>
    <n v="17"/>
    <n v="710"/>
    <n v="340"/>
    <n v="1306"/>
    <n v="480"/>
    <n v="113"/>
    <n v="77"/>
    <n v="2874"/>
    <n v="4"/>
    <n v="9"/>
    <n v="3"/>
    <n v="4"/>
    <n v="7"/>
  </r>
  <r>
    <n v="1710"/>
    <n v="17"/>
    <n v="870"/>
    <n v="46"/>
    <n v="279"/>
    <n v="125"/>
    <n v="59"/>
    <n v="387"/>
    <n v="993"/>
    <n v="1"/>
    <n v="11"/>
    <n v="6"/>
    <n v="8"/>
    <n v="4"/>
  </r>
  <r>
    <n v="2089"/>
    <n v="17"/>
    <n v="988"/>
    <n v="81"/>
    <n v="177"/>
    <n v="53"/>
    <n v="81"/>
    <n v="40"/>
    <n v="1340"/>
    <n v="2"/>
    <n v="6"/>
    <n v="2"/>
    <n v="9"/>
    <n v="5"/>
  </r>
  <r>
    <n v="2386"/>
    <n v="17"/>
    <n v="1030"/>
    <n v="17"/>
    <n v="581"/>
    <n v="168"/>
    <n v="112"/>
    <n v="37"/>
    <n v="1872"/>
    <n v="1"/>
    <n v="7"/>
    <n v="2"/>
    <n v="12"/>
    <n v="4"/>
  </r>
  <r>
    <n v="1965"/>
    <n v="17"/>
    <n v="1509"/>
    <n v="376"/>
    <n v="242"/>
    <n v="430"/>
    <n v="94"/>
    <n v="517"/>
    <n v="2133"/>
    <n v="1"/>
    <n v="5"/>
    <n v="11"/>
    <n v="6"/>
    <n v="3"/>
  </r>
  <r>
    <n v="1778"/>
    <n v="17"/>
    <n v="1555"/>
    <n v="117"/>
    <n v="564"/>
    <n v="122"/>
    <n v="21"/>
    <n v="471"/>
    <n v="1909"/>
    <n v="3"/>
    <n v="11"/>
    <n v="4"/>
    <n v="8"/>
    <n v="8"/>
  </r>
  <r>
    <n v="1658"/>
    <n v="17"/>
    <n v="2239"/>
    <n v="27"/>
    <n v="323"/>
    <n v="71"/>
    <n v="27"/>
    <n v="80"/>
    <n v="2607"/>
    <n v="3"/>
    <n v="10"/>
    <n v="3"/>
    <n v="5"/>
    <n v="5"/>
  </r>
  <r>
    <n v="2305"/>
    <n v="17"/>
    <n v="2860"/>
    <n v="0"/>
    <n v="558"/>
    <n v="45"/>
    <n v="33"/>
    <n v="486"/>
    <n v="3009"/>
    <n v="6"/>
    <n v="6"/>
    <n v="3"/>
    <n v="13"/>
    <n v="7"/>
  </r>
  <r>
    <n v="1450"/>
    <n v="17"/>
    <n v="2885"/>
    <n v="40"/>
    <n v="962"/>
    <n v="54"/>
    <n v="79"/>
    <n v="40"/>
    <n v="3980"/>
    <n v="1"/>
    <n v="5"/>
    <n v="6"/>
    <n v="5"/>
    <n v="2"/>
  </r>
  <r>
    <n v="1197"/>
    <n v="17"/>
    <n v="2984"/>
    <n v="122"/>
    <n v="816"/>
    <n v="107"/>
    <n v="82"/>
    <n v="490"/>
    <n v="3622"/>
    <n v="5"/>
    <n v="11"/>
    <n v="4"/>
    <n v="9"/>
    <n v="8"/>
  </r>
  <r>
    <n v="2836"/>
    <n v="16"/>
    <n v="0"/>
    <n v="0"/>
    <n v="0"/>
    <n v="58"/>
    <n v="19"/>
    <n v="58"/>
    <n v="19"/>
    <n v="1"/>
    <n v="1"/>
    <n v="0"/>
    <n v="2"/>
    <n v="6"/>
  </r>
  <r>
    <n v="3085"/>
    <n v="16"/>
    <n v="0"/>
    <n v="32"/>
    <n v="23"/>
    <n v="120"/>
    <n v="9"/>
    <n v="78"/>
    <n v="106"/>
    <n v="2"/>
    <n v="2"/>
    <n v="0"/>
    <n v="3"/>
    <n v="7"/>
  </r>
  <r>
    <n v="2538"/>
    <n v="16"/>
    <n v="25"/>
    <n v="15"/>
    <n v="20"/>
    <n v="20"/>
    <n v="5"/>
    <n v="0"/>
    <n v="86"/>
    <n v="1"/>
    <n v="1"/>
    <n v="0"/>
    <n v="2"/>
    <n v="8"/>
  </r>
  <r>
    <n v="2413"/>
    <n v="16"/>
    <n v="29"/>
    <n v="24"/>
    <n v="29"/>
    <n v="24"/>
    <n v="12"/>
    <n v="59"/>
    <n v="59"/>
    <n v="1"/>
    <n v="0"/>
    <n v="1"/>
    <n v="2"/>
    <n v="7"/>
  </r>
  <r>
    <n v="1861"/>
    <n v="16"/>
    <n v="30"/>
    <n v="50"/>
    <n v="60"/>
    <n v="15"/>
    <n v="76"/>
    <n v="202"/>
    <n v="30"/>
    <n v="3"/>
    <n v="3"/>
    <n v="1"/>
    <n v="2"/>
    <n v="8"/>
  </r>
  <r>
    <n v="2032"/>
    <n v="16"/>
    <n v="36"/>
    <n v="0"/>
    <n v="13"/>
    <n v="0"/>
    <n v="0"/>
    <n v="4"/>
    <n v="45"/>
    <n v="1"/>
    <n v="1"/>
    <n v="0"/>
    <n v="2"/>
    <n v="8"/>
  </r>
  <r>
    <n v="3057"/>
    <n v="16"/>
    <n v="68"/>
    <n v="47"/>
    <n v="64"/>
    <n v="8"/>
    <n v="0"/>
    <n v="51"/>
    <n v="136"/>
    <n v="2"/>
    <n v="1"/>
    <n v="1"/>
    <n v="4"/>
    <n v="3"/>
  </r>
  <r>
    <n v="2876"/>
    <n v="16"/>
    <n v="83"/>
    <n v="28"/>
    <n v="77"/>
    <n v="0"/>
    <n v="22"/>
    <n v="61"/>
    <n v="149"/>
    <n v="1"/>
    <n v="1"/>
    <n v="0"/>
    <n v="3"/>
    <n v="7"/>
  </r>
  <r>
    <n v="1862"/>
    <n v="16"/>
    <n v="102"/>
    <n v="4"/>
    <n v="53"/>
    <n v="15"/>
    <n v="4"/>
    <n v="80"/>
    <n v="99"/>
    <n v="2"/>
    <n v="2"/>
    <n v="0"/>
    <n v="3"/>
    <n v="8"/>
  </r>
  <r>
    <n v="3123"/>
    <n v="16"/>
    <n v="107"/>
    <n v="12"/>
    <n v="95"/>
    <n v="16"/>
    <n v="29"/>
    <n v="12"/>
    <n v="247"/>
    <n v="2"/>
    <n v="2"/>
    <n v="0"/>
    <n v="4"/>
    <n v="6"/>
  </r>
  <r>
    <n v="2953"/>
    <n v="16"/>
    <n v="108"/>
    <n v="4"/>
    <n v="63"/>
    <n v="0"/>
    <n v="11"/>
    <n v="48"/>
    <n v="138"/>
    <n v="1"/>
    <n v="2"/>
    <n v="1"/>
    <n v="2"/>
    <n v="8"/>
  </r>
  <r>
    <n v="1172"/>
    <n v="16"/>
    <n v="201"/>
    <n v="4"/>
    <n v="26"/>
    <n v="0"/>
    <n v="0"/>
    <n v="51"/>
    <n v="180"/>
    <n v="1"/>
    <n v="1"/>
    <n v="1"/>
    <n v="3"/>
    <n v="6"/>
  </r>
  <r>
    <n v="2753"/>
    <n v="16"/>
    <n v="251"/>
    <n v="0"/>
    <n v="64"/>
    <n v="0"/>
    <n v="0"/>
    <n v="46"/>
    <n v="269"/>
    <n v="1"/>
    <n v="3"/>
    <n v="1"/>
    <n v="2"/>
    <n v="7"/>
  </r>
  <r>
    <n v="2410"/>
    <n v="16"/>
    <n v="311"/>
    <n v="63"/>
    <n v="162"/>
    <n v="7"/>
    <n v="162"/>
    <n v="5"/>
    <n v="699"/>
    <n v="5"/>
    <n v="6"/>
    <n v="1"/>
    <n v="5"/>
    <n v="7"/>
  </r>
  <r>
    <n v="2135"/>
    <n v="16"/>
    <n v="461"/>
    <n v="17"/>
    <n v="105"/>
    <n v="17"/>
    <n v="37"/>
    <n v="37"/>
    <n v="600"/>
    <n v="2"/>
    <n v="1"/>
    <n v="3"/>
    <n v="6"/>
    <n v="1"/>
  </r>
  <r>
    <n v="2062"/>
    <n v="16"/>
    <n v="640"/>
    <n v="37"/>
    <n v="465"/>
    <n v="78"/>
    <n v="48"/>
    <n v="60"/>
    <n v="1210"/>
    <n v="6"/>
    <n v="7"/>
    <n v="2"/>
    <n v="4"/>
    <n v="9"/>
  </r>
  <r>
    <n v="1006"/>
    <n v="16"/>
    <n v="1352"/>
    <n v="109"/>
    <n v="255"/>
    <n v="0"/>
    <n v="109"/>
    <n v="36"/>
    <n v="1789"/>
    <n v="2"/>
    <n v="6"/>
    <n v="4"/>
    <n v="10"/>
    <n v="6"/>
  </r>
  <r>
    <n v="2835"/>
    <n v="16"/>
    <n v="1630"/>
    <n v="86"/>
    <n v="304"/>
    <n v="169"/>
    <n v="20"/>
    <n v="64"/>
    <n v="2144"/>
    <n v="1"/>
    <n v="5"/>
    <n v="3"/>
    <n v="5"/>
    <n v="3"/>
  </r>
  <r>
    <n v="2065"/>
    <n v="16"/>
    <n v="2136"/>
    <n v="133"/>
    <n v="1960"/>
    <n v="230"/>
    <n v="88"/>
    <n v="310"/>
    <n v="4238"/>
    <n v="1"/>
    <n v="5"/>
    <n v="8"/>
    <n v="6"/>
    <n v="3"/>
  </r>
  <r>
    <n v="2474"/>
    <n v="16"/>
    <n v="2229"/>
    <n v="134"/>
    <n v="606"/>
    <n v="218"/>
    <n v="235"/>
    <n v="34"/>
    <n v="3388"/>
    <n v="4"/>
    <n v="9"/>
    <n v="5"/>
    <n v="7"/>
    <n v="5"/>
  </r>
  <r>
    <n v="2434"/>
    <n v="16"/>
    <n v="2690"/>
    <n v="141"/>
    <n v="1510"/>
    <n v="184"/>
    <n v="236"/>
    <n v="93"/>
    <n v="4668"/>
    <n v="0"/>
    <n v="6"/>
    <n v="7"/>
    <n v="12"/>
    <n v="2"/>
  </r>
  <r>
    <n v="1258"/>
    <n v="15"/>
    <n v="66"/>
    <n v="29"/>
    <n v="95"/>
    <n v="0"/>
    <n v="33"/>
    <n v="25"/>
    <n v="199"/>
    <n v="3"/>
    <n v="3"/>
    <n v="0"/>
    <n v="4"/>
    <n v="5"/>
  </r>
  <r>
    <n v="2170"/>
    <n v="15"/>
    <n v="86"/>
    <n v="6"/>
    <n v="22"/>
    <n v="0"/>
    <n v="6"/>
    <n v="41"/>
    <n v="79"/>
    <n v="1"/>
    <n v="1"/>
    <n v="0"/>
    <n v="3"/>
    <n v="5"/>
  </r>
  <r>
    <n v="2213"/>
    <n v="15"/>
    <n v="91"/>
    <n v="17"/>
    <n v="27"/>
    <n v="27"/>
    <n v="10"/>
    <n v="41"/>
    <n v="132"/>
    <n v="3"/>
    <n v="3"/>
    <n v="0"/>
    <n v="4"/>
    <n v="4"/>
  </r>
  <r>
    <n v="2810"/>
    <n v="15"/>
    <n v="191"/>
    <n v="17"/>
    <n v="82"/>
    <n v="14"/>
    <n v="0"/>
    <n v="10"/>
    <n v="293"/>
    <n v="3"/>
    <n v="2"/>
    <n v="1"/>
    <n v="3"/>
    <n v="5"/>
  </r>
  <r>
    <n v="2745"/>
    <n v="15"/>
    <n v="197"/>
    <n v="15"/>
    <n v="148"/>
    <n v="49"/>
    <n v="34"/>
    <n v="54"/>
    <n v="389"/>
    <n v="3"/>
    <n v="3"/>
    <n v="0"/>
    <n v="3"/>
    <n v="9"/>
  </r>
  <r>
    <n v="2956"/>
    <n v="15"/>
    <n v="197"/>
    <n v="15"/>
    <n v="148"/>
    <n v="49"/>
    <n v="34"/>
    <n v="54"/>
    <n v="389"/>
    <n v="3"/>
    <n v="3"/>
    <n v="0"/>
    <n v="3"/>
    <n v="9"/>
  </r>
  <r>
    <n v="2323"/>
    <n v="15"/>
    <n v="201"/>
    <n v="0"/>
    <n v="50"/>
    <n v="145"/>
    <n v="25"/>
    <n v="113"/>
    <n v="308"/>
    <n v="1"/>
    <n v="1"/>
    <n v="0"/>
    <n v="4"/>
    <n v="6"/>
  </r>
  <r>
    <n v="2891"/>
    <n v="15"/>
    <n v="201"/>
    <n v="0"/>
    <n v="50"/>
    <n v="145"/>
    <n v="25"/>
    <n v="113"/>
    <n v="308"/>
    <n v="1"/>
    <n v="1"/>
    <n v="0"/>
    <n v="4"/>
    <n v="6"/>
  </r>
  <r>
    <n v="3172"/>
    <n v="15"/>
    <n v="201"/>
    <n v="0"/>
    <n v="50"/>
    <n v="145"/>
    <n v="25"/>
    <n v="113"/>
    <n v="308"/>
    <n v="1"/>
    <n v="1"/>
    <n v="0"/>
    <n v="4"/>
    <n v="6"/>
  </r>
  <r>
    <n v="3117"/>
    <n v="15"/>
    <n v="237"/>
    <n v="0"/>
    <n v="43"/>
    <n v="10"/>
    <n v="3"/>
    <n v="0"/>
    <n v="294"/>
    <n v="2"/>
    <n v="1"/>
    <n v="1"/>
    <n v="4"/>
    <n v="4"/>
  </r>
  <r>
    <n v="2102"/>
    <n v="15"/>
    <n v="308"/>
    <n v="0"/>
    <n v="175"/>
    <n v="8"/>
    <n v="4"/>
    <n v="25"/>
    <n v="471"/>
    <n v="2"/>
    <n v="2"/>
    <n v="1"/>
    <n v="4"/>
    <n v="7"/>
  </r>
  <r>
    <n v="2851"/>
    <n v="15"/>
    <n v="403"/>
    <n v="286"/>
    <n v="978"/>
    <n v="435"/>
    <n v="378"/>
    <n v="882"/>
    <n v="1598"/>
    <n v="3"/>
    <n v="9"/>
    <n v="1"/>
    <n v="8"/>
    <n v="9"/>
  </r>
  <r>
    <n v="1098"/>
    <n v="15"/>
    <n v="437"/>
    <n v="3"/>
    <n v="97"/>
    <n v="6"/>
    <n v="3"/>
    <n v="21"/>
    <n v="525"/>
    <n v="4"/>
    <n v="4"/>
    <n v="1"/>
    <n v="4"/>
    <n v="7"/>
  </r>
  <r>
    <n v="1589"/>
    <n v="15"/>
    <n v="490"/>
    <n v="56"/>
    <n v="256"/>
    <n v="11"/>
    <n v="17"/>
    <n v="356"/>
    <n v="473"/>
    <n v="4"/>
    <n v="5"/>
    <n v="1"/>
    <n v="2"/>
    <n v="10"/>
  </r>
  <r>
    <n v="2791"/>
    <n v="15"/>
    <n v="1088"/>
    <n v="95"/>
    <n v="287"/>
    <n v="273"/>
    <n v="208"/>
    <n v="114"/>
    <n v="1838"/>
    <n v="2"/>
    <n v="9"/>
    <n v="2"/>
    <n v="9"/>
    <n v="5"/>
  </r>
  <r>
    <n v="1801"/>
    <n v="15"/>
    <n v="1939"/>
    <n v="122"/>
    <n v="1856"/>
    <n v="53"/>
    <n v="164"/>
    <n v="39"/>
    <n v="4096"/>
    <n v="1"/>
    <n v="5"/>
    <n v="4"/>
    <n v="8"/>
    <n v="3"/>
  </r>
  <r>
    <n v="2991"/>
    <n v="14"/>
    <n v="11"/>
    <n v="11"/>
    <n v="52"/>
    <n v="56"/>
    <n v="78"/>
    <n v="37"/>
    <n v="171"/>
    <n v="1"/>
    <n v="2"/>
    <n v="1"/>
    <n v="2"/>
    <n v="9"/>
  </r>
  <r>
    <n v="2490"/>
    <n v="14"/>
    <n v="12"/>
    <n v="69"/>
    <n v="58"/>
    <n v="35"/>
    <n v="75"/>
    <n v="173"/>
    <n v="75"/>
    <n v="1"/>
    <n v="3"/>
    <n v="1"/>
    <n v="2"/>
    <n v="8"/>
  </r>
  <r>
    <n v="1426"/>
    <n v="14"/>
    <n v="20"/>
    <n v="7"/>
    <n v="13"/>
    <n v="26"/>
    <n v="20"/>
    <n v="7"/>
    <n v="78"/>
    <n v="1"/>
    <n v="0"/>
    <n v="0"/>
    <n v="3"/>
    <n v="5"/>
  </r>
  <r>
    <n v="2597"/>
    <n v="14"/>
    <n v="25"/>
    <n v="101"/>
    <n v="126"/>
    <n v="0"/>
    <n v="107"/>
    <n v="126"/>
    <n v="234"/>
    <n v="3"/>
    <n v="2"/>
    <n v="0"/>
    <n v="4"/>
    <n v="8"/>
  </r>
  <r>
    <n v="1322"/>
    <n v="14"/>
    <n v="43"/>
    <n v="9"/>
    <n v="68"/>
    <n v="47"/>
    <n v="9"/>
    <n v="89"/>
    <n v="85"/>
    <n v="1"/>
    <n v="1"/>
    <n v="0"/>
    <n v="3"/>
    <n v="8"/>
  </r>
  <r>
    <n v="1404"/>
    <n v="14"/>
    <n v="70"/>
    <n v="11"/>
    <n v="70"/>
    <n v="11"/>
    <n v="4"/>
    <n v="11"/>
    <n v="154"/>
    <n v="2"/>
    <n v="2"/>
    <n v="0"/>
    <n v="3"/>
    <n v="7"/>
  </r>
  <r>
    <n v="2499"/>
    <n v="14"/>
    <n v="70"/>
    <n v="11"/>
    <n v="70"/>
    <n v="11"/>
    <n v="4"/>
    <n v="11"/>
    <n v="154"/>
    <n v="2"/>
    <n v="2"/>
    <n v="0"/>
    <n v="3"/>
    <n v="7"/>
  </r>
  <r>
    <n v="1366"/>
    <n v="14"/>
    <n v="200"/>
    <n v="56"/>
    <n v="446"/>
    <n v="362"/>
    <n v="186"/>
    <n v="256"/>
    <n v="994"/>
    <n v="3"/>
    <n v="4"/>
    <n v="1"/>
    <n v="6"/>
    <n v="7"/>
  </r>
  <r>
    <n v="1994"/>
    <n v="14"/>
    <n v="248"/>
    <n v="0"/>
    <n v="83"/>
    <n v="28"/>
    <n v="0"/>
    <n v="47"/>
    <n v="311"/>
    <n v="1"/>
    <n v="3"/>
    <n v="0"/>
    <n v="3"/>
    <n v="8"/>
  </r>
  <r>
    <n v="2293"/>
    <n v="14"/>
    <n v="488"/>
    <n v="379"/>
    <n v="488"/>
    <n v="96"/>
    <n v="379"/>
    <n v="86"/>
    <n v="1743"/>
    <n v="5"/>
    <n v="4"/>
    <n v="7"/>
    <n v="10"/>
    <n v="2"/>
  </r>
  <r>
    <n v="2823"/>
    <n v="14"/>
    <n v="1047"/>
    <n v="0"/>
    <n v="145"/>
    <n v="16"/>
    <n v="11"/>
    <n v="109"/>
    <n v="1110"/>
    <n v="3"/>
    <n v="8"/>
    <n v="1"/>
    <n v="6"/>
    <n v="6"/>
  </r>
  <r>
    <n v="2543"/>
    <n v="14"/>
    <n v="1068"/>
    <n v="35"/>
    <n v="398"/>
    <n v="331"/>
    <n v="54"/>
    <n v="72"/>
    <n v="1813"/>
    <n v="2"/>
    <n v="5"/>
    <n v="4"/>
    <n v="12"/>
    <n v="2"/>
  </r>
  <r>
    <n v="1421"/>
    <n v="14"/>
    <n v="1176"/>
    <n v="12"/>
    <n v="103"/>
    <n v="18"/>
    <n v="0"/>
    <n v="65"/>
    <n v="1244"/>
    <n v="2"/>
    <n v="9"/>
    <n v="1"/>
    <n v="5"/>
    <n v="8"/>
  </r>
  <r>
    <n v="3138"/>
    <n v="14"/>
    <n v="1202"/>
    <n v="12"/>
    <n v="78"/>
    <n v="32"/>
    <n v="12"/>
    <n v="51"/>
    <n v="1285"/>
    <n v="1"/>
    <n v="9"/>
    <n v="1"/>
    <n v="7"/>
    <n v="6"/>
  </r>
  <r>
    <n v="2279"/>
    <n v="14"/>
    <n v="1268"/>
    <n v="180"/>
    <n v="1414"/>
    <n v="470"/>
    <n v="398"/>
    <n v="216"/>
    <n v="3514"/>
    <n v="1"/>
    <n v="4"/>
    <n v="6"/>
    <n v="4"/>
    <n v="1"/>
  </r>
  <r>
    <n v="2134"/>
    <n v="14"/>
    <n v="1712"/>
    <n v="77"/>
    <n v="1610"/>
    <n v="86"/>
    <n v="302"/>
    <n v="251"/>
    <n v="3535"/>
    <n v="1"/>
    <n v="5"/>
    <n v="9"/>
    <n v="11"/>
    <n v="2"/>
  </r>
  <r>
    <n v="1177"/>
    <n v="14"/>
    <n v="1840"/>
    <n v="71"/>
    <n v="1262"/>
    <n v="329"/>
    <n v="179"/>
    <n v="35"/>
    <n v="3645"/>
    <n v="1"/>
    <n v="4"/>
    <n v="10"/>
    <n v="9"/>
    <n v="2"/>
  </r>
  <r>
    <n v="2344"/>
    <n v="14"/>
    <n v="1850"/>
    <n v="19"/>
    <n v="185"/>
    <n v="0"/>
    <n v="19"/>
    <n v="62"/>
    <n v="2011"/>
    <n v="4"/>
    <n v="2"/>
    <n v="2"/>
    <n v="7"/>
    <n v="8"/>
  </r>
  <r>
    <n v="1362"/>
    <n v="14"/>
    <n v="2613"/>
    <n v="60"/>
    <n v="243"/>
    <n v="80"/>
    <n v="60"/>
    <n v="393"/>
    <n v="2663"/>
    <n v="2"/>
    <n v="3"/>
    <n v="5"/>
    <n v="10"/>
    <n v="6"/>
  </r>
  <r>
    <n v="1328"/>
    <n v="13"/>
    <n v="5"/>
    <n v="28"/>
    <n v="33"/>
    <n v="0"/>
    <n v="5"/>
    <n v="14"/>
    <n v="56"/>
    <n v="1"/>
    <n v="1"/>
    <n v="0"/>
    <n v="2"/>
    <n v="8"/>
  </r>
  <r>
    <n v="3132"/>
    <n v="13"/>
    <n v="8"/>
    <n v="23"/>
    <n v="23"/>
    <n v="60"/>
    <n v="8"/>
    <n v="98"/>
    <n v="23"/>
    <n v="2"/>
    <n v="1"/>
    <n v="0"/>
    <n v="3"/>
    <n v="7"/>
  </r>
  <r>
    <n v="1451"/>
    <n v="13"/>
    <n v="17"/>
    <n v="4"/>
    <n v="21"/>
    <n v="8"/>
    <n v="0"/>
    <n v="12"/>
    <n v="37"/>
    <n v="1"/>
    <n v="1"/>
    <n v="0"/>
    <n v="2"/>
    <n v="8"/>
  </r>
  <r>
    <n v="3111"/>
    <n v="13"/>
    <n v="21"/>
    <n v="126"/>
    <n v="58"/>
    <n v="84"/>
    <n v="5"/>
    <n v="131"/>
    <n v="163"/>
    <n v="1"/>
    <n v="2"/>
    <n v="0"/>
    <n v="4"/>
    <n v="6"/>
  </r>
  <r>
    <n v="1361"/>
    <n v="13"/>
    <n v="43"/>
    <n v="17"/>
    <n v="60"/>
    <n v="17"/>
    <n v="17"/>
    <n v="4"/>
    <n v="151"/>
    <n v="1"/>
    <n v="1"/>
    <n v="0"/>
    <n v="3"/>
    <n v="8"/>
  </r>
  <r>
    <n v="1427"/>
    <n v="13"/>
    <n v="43"/>
    <n v="17"/>
    <n v="60"/>
    <n v="17"/>
    <n v="17"/>
    <n v="4"/>
    <n v="151"/>
    <n v="1"/>
    <n v="1"/>
    <n v="0"/>
    <n v="3"/>
    <n v="8"/>
  </r>
  <r>
    <n v="2147"/>
    <n v="13"/>
    <n v="58"/>
    <n v="40"/>
    <n v="55"/>
    <n v="30"/>
    <n v="21"/>
    <n v="24"/>
    <n v="179"/>
    <n v="1"/>
    <n v="1"/>
    <n v="1"/>
    <n v="3"/>
    <n v="3"/>
  </r>
  <r>
    <n v="1134"/>
    <n v="13"/>
    <n v="108"/>
    <n v="115"/>
    <n v="139"/>
    <n v="247"/>
    <n v="54"/>
    <n v="393"/>
    <n v="271"/>
    <n v="3"/>
    <n v="4"/>
    <n v="2"/>
    <n v="3"/>
    <n v="7"/>
  </r>
  <r>
    <n v="1178"/>
    <n v="13"/>
    <n v="134"/>
    <n v="3"/>
    <n v="57"/>
    <n v="10"/>
    <n v="0"/>
    <n v="13"/>
    <n v="191"/>
    <n v="2"/>
    <n v="2"/>
    <n v="0"/>
    <n v="3"/>
    <n v="7"/>
  </r>
  <r>
    <n v="2875"/>
    <n v="13"/>
    <n v="134"/>
    <n v="3"/>
    <n v="57"/>
    <n v="10"/>
    <n v="0"/>
    <n v="13"/>
    <n v="191"/>
    <n v="2"/>
    <n v="2"/>
    <n v="0"/>
    <n v="3"/>
    <n v="7"/>
  </r>
  <r>
    <n v="1113"/>
    <n v="13"/>
    <n v="138"/>
    <n v="12"/>
    <n v="118"/>
    <n v="0"/>
    <n v="16"/>
    <n v="41"/>
    <n v="244"/>
    <n v="3"/>
    <n v="2"/>
    <n v="1"/>
    <n v="3"/>
    <n v="5"/>
  </r>
  <r>
    <n v="2087"/>
    <n v="13"/>
    <n v="157"/>
    <n v="0"/>
    <n v="24"/>
    <n v="0"/>
    <n v="0"/>
    <n v="6"/>
    <n v="175"/>
    <n v="1"/>
    <n v="2"/>
    <n v="0"/>
    <n v="3"/>
    <n v="5"/>
  </r>
  <r>
    <n v="1660"/>
    <n v="13"/>
    <n v="211"/>
    <n v="15"/>
    <n v="286"/>
    <n v="64"/>
    <n v="4"/>
    <n v="68"/>
    <n v="512"/>
    <n v="4"/>
    <n v="4"/>
    <n v="1"/>
    <n v="3"/>
    <n v="9"/>
  </r>
  <r>
    <n v="2317"/>
    <n v="13"/>
    <n v="250"/>
    <n v="8"/>
    <n v="151"/>
    <n v="15"/>
    <n v="11"/>
    <n v="53"/>
    <n v="383"/>
    <n v="1"/>
    <n v="3"/>
    <n v="1"/>
    <n v="3"/>
    <n v="6"/>
  </r>
  <r>
    <n v="1547"/>
    <n v="13"/>
    <n v="336"/>
    <n v="336"/>
    <n v="674"/>
    <n v="437"/>
    <n v="315"/>
    <n v="216"/>
    <n v="1880"/>
    <n v="5"/>
    <n v="6"/>
    <n v="3"/>
    <n v="12"/>
    <n v="4"/>
  </r>
  <r>
    <n v="1615"/>
    <n v="13"/>
    <n v="336"/>
    <n v="336"/>
    <n v="674"/>
    <n v="437"/>
    <n v="315"/>
    <n v="216"/>
    <n v="1880"/>
    <n v="5"/>
    <n v="6"/>
    <n v="3"/>
    <n v="12"/>
    <n v="4"/>
  </r>
  <r>
    <n v="2771"/>
    <n v="13"/>
    <n v="424"/>
    <n v="125"/>
    <n v="234"/>
    <n v="0"/>
    <n v="117"/>
    <n v="135"/>
    <n v="764"/>
    <n v="1"/>
    <n v="3"/>
    <n v="2"/>
    <n v="8"/>
    <n v="3"/>
  </r>
  <r>
    <n v="1255"/>
    <n v="13"/>
    <n v="432"/>
    <n v="175"/>
    <n v="707"/>
    <n v="384"/>
    <n v="353"/>
    <n v="275"/>
    <n v="1776"/>
    <n v="1"/>
    <n v="3"/>
    <n v="3"/>
    <n v="6"/>
    <n v="1"/>
  </r>
  <r>
    <n v="1300"/>
    <n v="13"/>
    <n v="526"/>
    <n v="0"/>
    <n v="80"/>
    <n v="9"/>
    <n v="6"/>
    <n v="48"/>
    <n v="572"/>
    <n v="6"/>
    <n v="3"/>
    <n v="1"/>
    <n v="6"/>
    <n v="4"/>
  </r>
  <r>
    <n v="2802"/>
    <n v="13"/>
    <n v="678"/>
    <n v="61"/>
    <n v="1586"/>
    <n v="492"/>
    <n v="55"/>
    <n v="378"/>
    <n v="2494"/>
    <n v="1"/>
    <n v="4"/>
    <n v="6"/>
    <n v="5"/>
    <n v="2"/>
  </r>
  <r>
    <n v="2929"/>
    <n v="13"/>
    <n v="885"/>
    <n v="10"/>
    <n v="233"/>
    <n v="29"/>
    <n v="21"/>
    <n v="34"/>
    <n v="1144"/>
    <n v="1"/>
    <n v="4"/>
    <n v="2"/>
    <n v="9"/>
    <n v="4"/>
  </r>
  <r>
    <n v="2840"/>
    <n v="13"/>
    <n v="1299"/>
    <n v="61"/>
    <n v="189"/>
    <n v="40"/>
    <n v="0"/>
    <n v="157"/>
    <n v="1432"/>
    <n v="11"/>
    <n v="8"/>
    <n v="3"/>
    <n v="7"/>
    <n v="7"/>
  </r>
  <r>
    <n v="1743"/>
    <n v="13"/>
    <n v="1473"/>
    <n v="244"/>
    <n v="890"/>
    <n v="399"/>
    <n v="153"/>
    <n v="91"/>
    <n v="3068"/>
    <n v="1"/>
    <n v="6"/>
    <n v="4"/>
    <n v="10"/>
    <n v="3"/>
  </r>
  <r>
    <n v="2300"/>
    <n v="13"/>
    <n v="1731"/>
    <n v="191"/>
    <n v="1193"/>
    <n v="76"/>
    <n v="153"/>
    <n v="307"/>
    <n v="3037"/>
    <n v="1"/>
    <n v="5"/>
    <n v="9"/>
    <n v="12"/>
    <n v="3"/>
  </r>
  <r>
    <n v="2261"/>
    <n v="13"/>
    <n v="1855"/>
    <n v="420"/>
    <n v="1560"/>
    <n v="329"/>
    <n v="125"/>
    <n v="547"/>
    <n v="3742"/>
    <n v="1"/>
    <n v="4"/>
    <n v="6"/>
    <n v="8"/>
    <n v="2"/>
  </r>
  <r>
    <n v="1967"/>
    <n v="13"/>
    <n v="2268"/>
    <n v="206"/>
    <n v="1443"/>
    <n v="109"/>
    <n v="122"/>
    <n v="82"/>
    <n v="4066"/>
    <n v="1"/>
    <n v="5"/>
    <n v="6"/>
    <n v="7"/>
    <n v="2"/>
  </r>
  <r>
    <n v="1073"/>
    <n v="12"/>
    <n v="5"/>
    <n v="0"/>
    <n v="24"/>
    <n v="0"/>
    <n v="14"/>
    <n v="43"/>
    <n v="0"/>
    <n v="1"/>
    <n v="0"/>
    <n v="0"/>
    <n v="3"/>
    <n v="3"/>
  </r>
  <r>
    <n v="2271"/>
    <n v="12"/>
    <n v="7"/>
    <n v="15"/>
    <n v="37"/>
    <n v="44"/>
    <n v="0"/>
    <n v="22"/>
    <n v="81"/>
    <n v="1"/>
    <n v="1"/>
    <n v="0"/>
    <n v="2"/>
    <n v="7"/>
  </r>
  <r>
    <n v="1143"/>
    <n v="12"/>
    <n v="20"/>
    <n v="27"/>
    <n v="94"/>
    <n v="75"/>
    <n v="55"/>
    <n v="79"/>
    <n v="192"/>
    <n v="4"/>
    <n v="3"/>
    <n v="0"/>
    <n v="4"/>
    <n v="6"/>
  </r>
  <r>
    <n v="1823"/>
    <n v="12"/>
    <n v="20"/>
    <n v="27"/>
    <n v="94"/>
    <n v="75"/>
    <n v="55"/>
    <n v="79"/>
    <n v="192"/>
    <n v="4"/>
    <n v="3"/>
    <n v="0"/>
    <n v="4"/>
    <n v="6"/>
  </r>
  <r>
    <n v="1579"/>
    <n v="12"/>
    <n v="40"/>
    <n v="27"/>
    <n v="108"/>
    <n v="20"/>
    <n v="67"/>
    <n v="202"/>
    <n v="61"/>
    <n v="3"/>
    <n v="3"/>
    <n v="1"/>
    <n v="2"/>
    <n v="7"/>
  </r>
  <r>
    <n v="1943"/>
    <n v="12"/>
    <n v="48"/>
    <n v="24"/>
    <n v="31"/>
    <n v="21"/>
    <n v="55"/>
    <n v="41"/>
    <n v="138"/>
    <n v="2"/>
    <n v="2"/>
    <n v="0"/>
    <n v="3"/>
    <n v="6"/>
  </r>
  <r>
    <n v="2539"/>
    <n v="12"/>
    <n v="160"/>
    <n v="223"/>
    <n v="626"/>
    <n v="417"/>
    <n v="273"/>
    <n v="86"/>
    <n v="1613"/>
    <n v="1"/>
    <n v="5"/>
    <n v="10"/>
    <n v="5"/>
    <n v="1"/>
  </r>
  <r>
    <n v="1744"/>
    <n v="12"/>
    <n v="162"/>
    <n v="4"/>
    <n v="37"/>
    <n v="8"/>
    <n v="4"/>
    <n v="142"/>
    <n v="75"/>
    <n v="1"/>
    <n v="2"/>
    <n v="1"/>
    <n v="2"/>
    <n v="7"/>
  </r>
  <r>
    <n v="3182"/>
    <n v="12"/>
    <n v="238"/>
    <n v="79"/>
    <n v="139"/>
    <n v="20"/>
    <n v="60"/>
    <n v="99"/>
    <n v="437"/>
    <n v="0"/>
    <n v="1"/>
    <n v="0"/>
    <n v="0"/>
    <n v="13"/>
  </r>
  <r>
    <n v="2811"/>
    <n v="12"/>
    <n v="469"/>
    <n v="43"/>
    <n v="1024"/>
    <n v="359"/>
    <n v="319"/>
    <n v="148"/>
    <n v="2065"/>
    <n v="1"/>
    <n v="2"/>
    <n v="9"/>
    <n v="13"/>
    <n v="1"/>
  </r>
  <r>
    <n v="1296"/>
    <n v="12"/>
    <n v="515"/>
    <n v="7"/>
    <n v="154"/>
    <n v="67"/>
    <n v="13"/>
    <n v="50"/>
    <n v="705"/>
    <n v="1"/>
    <n v="4"/>
    <n v="2"/>
    <n v="4"/>
    <n v="4"/>
  </r>
  <r>
    <n v="1859"/>
    <n v="12"/>
    <n v="835"/>
    <n v="147"/>
    <n v="1227"/>
    <n v="192"/>
    <n v="97"/>
    <n v="147"/>
    <n v="2351"/>
    <n v="1"/>
    <n v="6"/>
    <n v="9"/>
    <n v="12"/>
    <n v="1"/>
  </r>
  <r>
    <n v="1420"/>
    <n v="12"/>
    <n v="888"/>
    <n v="87"/>
    <n v="674"/>
    <n v="70"/>
    <n v="70"/>
    <n v="35"/>
    <n v="1753"/>
    <n v="3"/>
    <n v="6"/>
    <n v="2"/>
    <n v="12"/>
    <n v="5"/>
  </r>
  <r>
    <n v="1796"/>
    <n v="12"/>
    <n v="946"/>
    <n v="23"/>
    <n v="209"/>
    <n v="48"/>
    <n v="10"/>
    <n v="10"/>
    <n v="1225"/>
    <n v="2"/>
    <n v="5"/>
    <n v="4"/>
    <n v="7"/>
    <n v="3"/>
  </r>
  <r>
    <n v="2331"/>
    <n v="12"/>
    <n v="1016"/>
    <n v="0"/>
    <n v="1093"/>
    <n v="440"/>
    <n v="155"/>
    <n v="339"/>
    <n v="2365"/>
    <n v="1"/>
    <n v="6"/>
    <n v="6"/>
    <n v="4"/>
    <n v="2"/>
  </r>
  <r>
    <n v="1546"/>
    <n v="12"/>
    <n v="1115"/>
    <n v="60"/>
    <n v="317"/>
    <n v="326"/>
    <n v="0"/>
    <n v="89"/>
    <n v="1729"/>
    <n v="2"/>
    <n v="8"/>
    <n v="3"/>
    <n v="13"/>
    <n v="4"/>
  </r>
  <r>
    <n v="1617"/>
    <n v="12"/>
    <n v="1127"/>
    <n v="48"/>
    <n v="1604"/>
    <n v="92"/>
    <n v="434"/>
    <n v="173"/>
    <n v="3132"/>
    <n v="1"/>
    <n v="6"/>
    <n v="7"/>
    <n v="7"/>
    <n v="3"/>
  </r>
  <r>
    <n v="2063"/>
    <n v="12"/>
    <n v="1276"/>
    <n v="95"/>
    <n v="1238"/>
    <n v="145"/>
    <n v="187"/>
    <n v="224"/>
    <n v="2717"/>
    <n v="1"/>
    <n v="5"/>
    <n v="6"/>
    <n v="4"/>
    <n v="3"/>
  </r>
  <r>
    <n v="2193"/>
    <n v="12"/>
    <n v="1436"/>
    <n v="87"/>
    <n v="556"/>
    <n v="115"/>
    <n v="78"/>
    <n v="175"/>
    <n v="2098"/>
    <n v="2"/>
    <n v="7"/>
    <n v="11"/>
    <n v="11"/>
    <n v="4"/>
  </r>
  <r>
    <n v="2661"/>
    <n v="12"/>
    <n v="1514"/>
    <n v="113"/>
    <n v="1929"/>
    <n v="48"/>
    <n v="188"/>
    <n v="188"/>
    <n v="3604"/>
    <n v="1"/>
    <n v="4"/>
    <n v="6"/>
    <n v="5"/>
    <n v="2"/>
  </r>
  <r>
    <n v="1056"/>
    <n v="12"/>
    <n v="1652"/>
    <n v="60"/>
    <n v="1248"/>
    <n v="160"/>
    <n v="30"/>
    <n v="186"/>
    <n v="2965"/>
    <n v="1"/>
    <n v="3"/>
    <n v="6"/>
    <n v="11"/>
    <n v="1"/>
  </r>
  <r>
    <n v="3189"/>
    <n v="12"/>
    <n v="1652"/>
    <n v="60"/>
    <n v="1248"/>
    <n v="160"/>
    <n v="30"/>
    <n v="186"/>
    <n v="2965"/>
    <n v="1"/>
    <n v="3"/>
    <n v="6"/>
    <n v="11"/>
    <n v="1"/>
  </r>
  <r>
    <n v="2328"/>
    <n v="12"/>
    <n v="1674"/>
    <n v="18"/>
    <n v="219"/>
    <n v="0"/>
    <n v="78"/>
    <n v="99"/>
    <n v="1891"/>
    <n v="3"/>
    <n v="10"/>
    <n v="4"/>
    <n v="7"/>
    <n v="6"/>
  </r>
  <r>
    <n v="3113"/>
    <n v="12"/>
    <n v="2074"/>
    <n v="164"/>
    <n v="387"/>
    <n v="107"/>
    <n v="82"/>
    <n v="221"/>
    <n v="2592"/>
    <n v="1"/>
    <n v="11"/>
    <n v="3"/>
    <n v="4"/>
    <n v="4"/>
  </r>
  <r>
    <n v="1693"/>
    <n v="11"/>
    <n v="24"/>
    <n v="40"/>
    <n v="84"/>
    <n v="76"/>
    <n v="56"/>
    <n v="168"/>
    <n v="112"/>
    <n v="2"/>
    <n v="2"/>
    <n v="1"/>
    <n v="3"/>
    <n v="6"/>
  </r>
  <r>
    <n v="2325"/>
    <n v="11"/>
    <n v="24"/>
    <n v="40"/>
    <n v="84"/>
    <n v="76"/>
    <n v="56"/>
    <n v="168"/>
    <n v="112"/>
    <n v="2"/>
    <n v="2"/>
    <n v="1"/>
    <n v="3"/>
    <n v="6"/>
  </r>
  <r>
    <n v="2417"/>
    <n v="11"/>
    <n v="34"/>
    <n v="4"/>
    <n v="15"/>
    <n v="11"/>
    <n v="7"/>
    <n v="11"/>
    <n v="60"/>
    <n v="1"/>
    <n v="1"/>
    <n v="0"/>
    <n v="2"/>
    <n v="6"/>
  </r>
  <r>
    <n v="1256"/>
    <n v="11"/>
    <n v="55"/>
    <n v="39"/>
    <n v="105"/>
    <n v="44"/>
    <n v="11"/>
    <n v="116"/>
    <n v="138"/>
    <n v="2"/>
    <n v="2"/>
    <n v="2"/>
    <n v="2"/>
    <n v="6"/>
  </r>
  <r>
    <n v="1821"/>
    <n v="11"/>
    <n v="71"/>
    <n v="24"/>
    <n v="59"/>
    <n v="47"/>
    <n v="32"/>
    <n v="67"/>
    <n v="165"/>
    <n v="3"/>
    <n v="2"/>
    <n v="1"/>
    <n v="3"/>
    <n v="5"/>
  </r>
  <r>
    <n v="2765"/>
    <n v="11"/>
    <n v="71"/>
    <n v="24"/>
    <n v="59"/>
    <n v="47"/>
    <n v="32"/>
    <n v="67"/>
    <n v="165"/>
    <n v="3"/>
    <n v="2"/>
    <n v="1"/>
    <n v="3"/>
    <n v="5"/>
  </r>
  <r>
    <n v="1277"/>
    <n v="11"/>
    <n v="82"/>
    <n v="25"/>
    <n v="20"/>
    <n v="0"/>
    <n v="37"/>
    <n v="49"/>
    <n v="114"/>
    <n v="1"/>
    <n v="1"/>
    <n v="0"/>
    <n v="3"/>
    <n v="7"/>
  </r>
  <r>
    <n v="1325"/>
    <n v="11"/>
    <n v="126"/>
    <n v="109"/>
    <n v="130"/>
    <n v="38"/>
    <n v="10"/>
    <n v="61"/>
    <n v="352"/>
    <n v="1"/>
    <n v="2"/>
    <n v="1"/>
    <n v="4"/>
    <n v="6"/>
  </r>
  <r>
    <n v="1198"/>
    <n v="11"/>
    <n v="228"/>
    <n v="76"/>
    <n v="216"/>
    <n v="206"/>
    <n v="13"/>
    <n v="25"/>
    <n v="713"/>
    <n v="5"/>
    <n v="3"/>
    <n v="1"/>
    <n v="6"/>
    <n v="4"/>
  </r>
  <r>
    <n v="1894"/>
    <n v="11"/>
    <n v="240"/>
    <n v="11"/>
    <n v="255"/>
    <n v="30"/>
    <n v="34"/>
    <n v="107"/>
    <n v="464"/>
    <n v="2"/>
    <n v="3"/>
    <n v="1"/>
    <n v="4"/>
    <n v="7"/>
  </r>
  <r>
    <n v="2375"/>
    <n v="11"/>
    <n v="296"/>
    <n v="189"/>
    <n v="234"/>
    <n v="192"/>
    <n v="0"/>
    <n v="323"/>
    <n v="589"/>
    <n v="2"/>
    <n v="6"/>
    <n v="2"/>
    <n v="4"/>
    <n v="7"/>
  </r>
  <r>
    <n v="3107"/>
    <n v="11"/>
    <n v="308"/>
    <n v="13"/>
    <n v="163"/>
    <n v="18"/>
    <n v="9"/>
    <n v="281"/>
    <n v="229"/>
    <n v="4"/>
    <n v="3"/>
    <n v="2"/>
    <n v="2"/>
    <n v="9"/>
  </r>
  <r>
    <n v="2603"/>
    <n v="11"/>
    <n v="423"/>
    <n v="457"/>
    <n v="488"/>
    <n v="244"/>
    <n v="151"/>
    <n v="303"/>
    <n v="1462"/>
    <n v="1"/>
    <n v="6"/>
    <n v="2"/>
    <n v="8"/>
    <n v="6"/>
  </r>
  <r>
    <n v="3048"/>
    <n v="11"/>
    <n v="458"/>
    <n v="153"/>
    <n v="613"/>
    <n v="33"/>
    <n v="137"/>
    <n v="137"/>
    <n v="1257"/>
    <n v="2"/>
    <n v="5"/>
    <n v="5"/>
    <n v="7"/>
    <n v="4"/>
  </r>
  <r>
    <n v="2806"/>
    <n v="11"/>
    <n v="513"/>
    <n v="0"/>
    <n v="71"/>
    <n v="6"/>
    <n v="3"/>
    <n v="100"/>
    <n v="494"/>
    <n v="3"/>
    <n v="4"/>
    <n v="1"/>
    <n v="4"/>
    <n v="7"/>
  </r>
  <r>
    <n v="2006"/>
    <n v="11"/>
    <n v="558"/>
    <n v="147"/>
    <n v="477"/>
    <n v="322"/>
    <n v="214"/>
    <n v="230"/>
    <n v="1488"/>
    <n v="3"/>
    <n v="5"/>
    <n v="4"/>
    <n v="9"/>
    <n v="4"/>
  </r>
  <r>
    <n v="2564"/>
    <n v="11"/>
    <n v="610"/>
    <n v="23"/>
    <n v="174"/>
    <n v="31"/>
    <n v="8"/>
    <n v="8"/>
    <n v="838"/>
    <n v="7"/>
    <n v="3"/>
    <n v="2"/>
    <n v="5"/>
    <n v="7"/>
  </r>
  <r>
    <n v="2467"/>
    <n v="11"/>
    <n v="696"/>
    <n v="0"/>
    <n v="133"/>
    <n v="10"/>
    <n v="7"/>
    <n v="50"/>
    <n v="796"/>
    <n v="4"/>
    <n v="6"/>
    <n v="1"/>
    <n v="4"/>
    <n v="8"/>
  </r>
  <r>
    <n v="1370"/>
    <n v="11"/>
    <n v="1031"/>
    <n v="36"/>
    <n v="174"/>
    <n v="13"/>
    <n v="10"/>
    <n v="351"/>
    <n v="913"/>
    <n v="3"/>
    <n v="7"/>
    <n v="3"/>
    <n v="4"/>
    <n v="7"/>
  </r>
  <r>
    <n v="2137"/>
    <n v="11"/>
    <n v="1085"/>
    <n v="29"/>
    <n v="355"/>
    <n v="60"/>
    <n v="44"/>
    <n v="60"/>
    <n v="1513"/>
    <n v="10"/>
    <n v="5"/>
    <n v="2"/>
    <n v="9"/>
    <n v="7"/>
  </r>
  <r>
    <n v="1388"/>
    <n v="11"/>
    <n v="1165"/>
    <n v="0"/>
    <n v="73"/>
    <n v="0"/>
    <n v="0"/>
    <n v="11"/>
    <n v="1227"/>
    <n v="9"/>
    <n v="6"/>
    <n v="3"/>
    <n v="6"/>
    <n v="7"/>
  </r>
  <r>
    <n v="2611"/>
    <n v="11"/>
    <n v="1680"/>
    <n v="0"/>
    <n v="187"/>
    <n v="0"/>
    <n v="0"/>
    <n v="94"/>
    <n v="1774"/>
    <n v="6"/>
    <n v="11"/>
    <n v="2"/>
    <n v="7"/>
    <n v="8"/>
  </r>
  <r>
    <n v="1401"/>
    <n v="11"/>
    <n v="2171"/>
    <n v="58"/>
    <n v="634"/>
    <n v="117"/>
    <n v="58"/>
    <n v="58"/>
    <n v="2981"/>
    <n v="1"/>
    <n v="2"/>
    <n v="7"/>
    <n v="11"/>
    <n v="5"/>
  </r>
  <r>
    <n v="2178"/>
    <n v="11"/>
    <n v="2339"/>
    <n v="83"/>
    <n v="332"/>
    <n v="36"/>
    <n v="0"/>
    <n v="27"/>
    <n v="2764"/>
    <n v="2"/>
    <n v="5"/>
    <n v="2"/>
    <n v="10"/>
    <n v="8"/>
  </r>
  <r>
    <n v="1474"/>
    <n v="11"/>
    <n v="2652"/>
    <n v="43"/>
    <n v="1346"/>
    <n v="224"/>
    <n v="172"/>
    <n v="304"/>
    <n v="4134"/>
    <n v="2"/>
    <n v="2"/>
    <n v="5"/>
    <n v="12"/>
    <n v="6"/>
  </r>
  <r>
    <n v="1814"/>
    <n v="10"/>
    <n v="10"/>
    <n v="25"/>
    <n v="35"/>
    <n v="0"/>
    <n v="90"/>
    <n v="90"/>
    <n v="70"/>
    <n v="2"/>
    <n v="2"/>
    <n v="0"/>
    <n v="3"/>
    <n v="7"/>
  </r>
  <r>
    <n v="2794"/>
    <n v="10"/>
    <n v="20"/>
    <n v="0"/>
    <n v="12"/>
    <n v="0"/>
    <n v="0"/>
    <n v="4"/>
    <n v="28"/>
    <n v="1"/>
    <n v="1"/>
    <n v="0"/>
    <n v="2"/>
    <n v="7"/>
  </r>
  <r>
    <n v="2700"/>
    <n v="10"/>
    <n v="35"/>
    <n v="49"/>
    <n v="217"/>
    <n v="105"/>
    <n v="28"/>
    <n v="49"/>
    <n v="385"/>
    <n v="3"/>
    <n v="2"/>
    <n v="1"/>
    <n v="3"/>
    <n v="6"/>
  </r>
  <r>
    <n v="2341"/>
    <n v="10"/>
    <n v="41"/>
    <n v="27"/>
    <n v="95"/>
    <n v="54"/>
    <n v="54"/>
    <n v="149"/>
    <n v="122"/>
    <n v="2"/>
    <n v="2"/>
    <n v="1"/>
    <n v="2"/>
    <n v="8"/>
  </r>
  <r>
    <n v="2058"/>
    <n v="10"/>
    <n v="42"/>
    <n v="5"/>
    <n v="33"/>
    <n v="0"/>
    <n v="14"/>
    <n v="9"/>
    <n v="85"/>
    <n v="2"/>
    <n v="1"/>
    <n v="0"/>
    <n v="3"/>
    <n v="7"/>
  </r>
  <r>
    <n v="2363"/>
    <n v="10"/>
    <n v="42"/>
    <n v="5"/>
    <n v="33"/>
    <n v="0"/>
    <n v="14"/>
    <n v="9"/>
    <n v="85"/>
    <n v="2"/>
    <n v="1"/>
    <n v="0"/>
    <n v="3"/>
    <n v="7"/>
  </r>
  <r>
    <n v="2097"/>
    <n v="10"/>
    <n v="64"/>
    <n v="8"/>
    <n v="72"/>
    <n v="12"/>
    <n v="0"/>
    <n v="95"/>
    <n v="60"/>
    <n v="1"/>
    <n v="1"/>
    <n v="1"/>
    <n v="2"/>
    <n v="8"/>
  </r>
  <r>
    <n v="1318"/>
    <n v="10"/>
    <n v="88"/>
    <n v="4"/>
    <n v="50"/>
    <n v="8"/>
    <n v="8"/>
    <n v="69"/>
    <n v="88"/>
    <n v="1"/>
    <n v="1"/>
    <n v="1"/>
    <n v="2"/>
    <n v="7"/>
  </r>
  <r>
    <n v="1690"/>
    <n v="10"/>
    <n v="88"/>
    <n v="4"/>
    <n v="50"/>
    <n v="8"/>
    <n v="8"/>
    <n v="69"/>
    <n v="88"/>
    <n v="1"/>
    <n v="1"/>
    <n v="1"/>
    <n v="2"/>
    <n v="7"/>
  </r>
  <r>
    <n v="2273"/>
    <n v="10"/>
    <n v="100"/>
    <n v="17"/>
    <n v="80"/>
    <n v="20"/>
    <n v="10"/>
    <n v="27"/>
    <n v="199"/>
    <n v="2"/>
    <n v="2"/>
    <n v="0"/>
    <n v="4"/>
    <n v="5"/>
  </r>
  <r>
    <n v="2440"/>
    <n v="10"/>
    <n v="137"/>
    <n v="0"/>
    <n v="46"/>
    <n v="9"/>
    <n v="0"/>
    <n v="23"/>
    <n v="169"/>
    <n v="1"/>
    <n v="1"/>
    <n v="0"/>
    <n v="3"/>
    <n v="7"/>
  </r>
  <r>
    <n v="1569"/>
    <n v="10"/>
    <n v="146"/>
    <n v="5"/>
    <n v="61"/>
    <n v="33"/>
    <n v="9"/>
    <n v="43"/>
    <n v="213"/>
    <n v="4"/>
    <n v="2"/>
    <n v="1"/>
    <n v="4"/>
    <n v="4"/>
  </r>
  <r>
    <n v="1121"/>
    <n v="10"/>
    <n v="310"/>
    <n v="150"/>
    <n v="189"/>
    <n v="168"/>
    <n v="230"/>
    <n v="150"/>
    <n v="898"/>
    <n v="5"/>
    <n v="5"/>
    <n v="4"/>
    <n v="5"/>
    <n v="5"/>
  </r>
  <r>
    <n v="1560"/>
    <n v="10"/>
    <n v="345"/>
    <n v="0"/>
    <n v="65"/>
    <n v="38"/>
    <n v="0"/>
    <n v="88"/>
    <n v="360"/>
    <n v="3"/>
    <n v="4"/>
    <n v="1"/>
    <n v="3"/>
    <n v="7"/>
  </r>
  <r>
    <n v="1885"/>
    <n v="10"/>
    <n v="407"/>
    <n v="19"/>
    <n v="240"/>
    <n v="0"/>
    <n v="19"/>
    <n v="76"/>
    <n v="610"/>
    <n v="5"/>
    <n v="4"/>
    <n v="1"/>
    <n v="6"/>
    <n v="5"/>
  </r>
  <r>
    <n v="2249"/>
    <n v="10"/>
    <n v="463"/>
    <n v="3"/>
    <n v="105"/>
    <n v="6"/>
    <n v="3"/>
    <n v="3"/>
    <n v="578"/>
    <n v="1"/>
    <n v="4"/>
    <n v="1"/>
    <n v="4"/>
    <n v="6"/>
  </r>
  <r>
    <n v="1123"/>
    <n v="10"/>
    <n v="557"/>
    <n v="250"/>
    <n v="446"/>
    <n v="54"/>
    <n v="97"/>
    <n v="307"/>
    <n v="1098"/>
    <n v="1"/>
    <n v="7"/>
    <n v="2"/>
    <n v="9"/>
    <n v="4"/>
  </r>
  <r>
    <n v="3130"/>
    <n v="10"/>
    <n v="623"/>
    <n v="59"/>
    <n v="346"/>
    <n v="156"/>
    <n v="47"/>
    <n v="59"/>
    <n v="1171"/>
    <n v="6"/>
    <n v="5"/>
    <n v="1"/>
    <n v="8"/>
    <n v="6"/>
  </r>
  <r>
    <n v="3166"/>
    <n v="10"/>
    <n v="885"/>
    <n v="0"/>
    <n v="113"/>
    <n v="39"/>
    <n v="0"/>
    <n v="453"/>
    <n v="584"/>
    <n v="7"/>
    <n v="5"/>
    <n v="4"/>
    <n v="4"/>
    <n v="6"/>
  </r>
  <r>
    <n v="1887"/>
    <n v="10"/>
    <n v="1001"/>
    <n v="60"/>
    <n v="1883"/>
    <n v="63"/>
    <n v="39"/>
    <n v="80"/>
    <n v="2966"/>
    <n v="0"/>
    <n v="7"/>
    <n v="4"/>
    <n v="7"/>
    <n v="2"/>
  </r>
  <r>
    <n v="2535"/>
    <n v="10"/>
    <n v="1290"/>
    <n v="213"/>
    <n v="407"/>
    <n v="167"/>
    <n v="107"/>
    <n v="323"/>
    <n v="1862"/>
    <n v="3"/>
    <n v="7"/>
    <n v="3"/>
    <n v="13"/>
    <n v="5"/>
  </r>
  <r>
    <n v="3032"/>
    <n v="10"/>
    <n v="1290"/>
    <n v="213"/>
    <n v="407"/>
    <n v="167"/>
    <n v="107"/>
    <n v="323"/>
    <n v="1862"/>
    <n v="3"/>
    <n v="7"/>
    <n v="3"/>
    <n v="13"/>
    <n v="5"/>
  </r>
  <r>
    <n v="1321"/>
    <n v="10"/>
    <n v="1850"/>
    <n v="355"/>
    <n v="680"/>
    <n v="167"/>
    <n v="225"/>
    <n v="70"/>
    <n v="3208"/>
    <n v="1"/>
    <n v="11"/>
    <n v="4"/>
    <n v="6"/>
    <n v="4"/>
  </r>
  <r>
    <n v="2334"/>
    <n v="10"/>
    <n v="2014"/>
    <n v="61"/>
    <n v="1123"/>
    <n v="303"/>
    <n v="71"/>
    <n v="232"/>
    <n v="3340"/>
    <n v="1"/>
    <n v="6"/>
    <n v="6"/>
    <n v="7"/>
    <n v="4"/>
  </r>
  <r>
    <n v="2839"/>
    <n v="10"/>
    <n v="2014"/>
    <n v="61"/>
    <n v="1123"/>
    <n v="303"/>
    <n v="71"/>
    <n v="232"/>
    <n v="3340"/>
    <n v="1"/>
    <n v="6"/>
    <n v="6"/>
    <n v="7"/>
    <n v="4"/>
  </r>
  <r>
    <n v="1145"/>
    <n v="10"/>
    <n v="2434"/>
    <n v="63"/>
    <n v="657"/>
    <n v="83"/>
    <n v="32"/>
    <n v="103"/>
    <n v="3167"/>
    <n v="1"/>
    <n v="10"/>
    <n v="4"/>
    <n v="6"/>
    <n v="4"/>
  </r>
  <r>
    <n v="2873"/>
    <n v="9"/>
    <n v="11"/>
    <n v="4"/>
    <n v="6"/>
    <n v="2"/>
    <n v="492"/>
    <n v="6"/>
    <n v="509"/>
    <n v="0"/>
    <n v="27"/>
    <n v="0"/>
    <n v="0"/>
    <n v="1"/>
  </r>
  <r>
    <n v="3196"/>
    <n v="9"/>
    <n v="15"/>
    <n v="10"/>
    <n v="41"/>
    <n v="102"/>
    <n v="0"/>
    <n v="87"/>
    <n v="81"/>
    <n v="2"/>
    <n v="2"/>
    <n v="1"/>
    <n v="2"/>
    <n v="7"/>
  </r>
  <r>
    <n v="1700"/>
    <n v="9"/>
    <n v="26"/>
    <n v="6"/>
    <n v="16"/>
    <n v="10"/>
    <n v="0"/>
    <n v="10"/>
    <n v="48"/>
    <n v="1"/>
    <n v="1"/>
    <n v="0"/>
    <n v="2"/>
    <n v="7"/>
  </r>
  <r>
    <n v="3125"/>
    <n v="9"/>
    <n v="43"/>
    <n v="8"/>
    <n v="27"/>
    <n v="16"/>
    <n v="8"/>
    <n v="8"/>
    <n v="94"/>
    <n v="1"/>
    <n v="1"/>
    <n v="0"/>
    <n v="3"/>
    <n v="3"/>
  </r>
  <r>
    <n v="1577"/>
    <n v="9"/>
    <n v="48"/>
    <n v="24"/>
    <n v="8"/>
    <n v="44"/>
    <n v="8"/>
    <n v="64"/>
    <n v="68"/>
    <n v="1"/>
    <n v="1"/>
    <n v="0"/>
    <n v="3"/>
    <n v="4"/>
  </r>
  <r>
    <n v="2019"/>
    <n v="9"/>
    <n v="166"/>
    <n v="11"/>
    <n v="33"/>
    <n v="15"/>
    <n v="15"/>
    <n v="26"/>
    <n v="214"/>
    <n v="1"/>
    <n v="1"/>
    <n v="2"/>
    <n v="2"/>
    <n v="6"/>
  </r>
  <r>
    <n v="2717"/>
    <n v="9"/>
    <n v="179"/>
    <n v="61"/>
    <n v="93"/>
    <n v="6"/>
    <n v="45"/>
    <n v="80"/>
    <n v="303"/>
    <n v="1"/>
    <n v="3"/>
    <n v="1"/>
    <n v="3"/>
    <n v="8"/>
  </r>
  <r>
    <n v="1500"/>
    <n v="9"/>
    <n v="243"/>
    <n v="0"/>
    <n v="172"/>
    <n v="15"/>
    <n v="11"/>
    <n v="75"/>
    <n v="367"/>
    <n v="4"/>
    <n v="3"/>
    <n v="1"/>
    <n v="3"/>
    <n v="8"/>
  </r>
  <r>
    <n v="2732"/>
    <n v="9"/>
    <n v="281"/>
    <n v="4"/>
    <n v="211"/>
    <n v="14"/>
    <n v="21"/>
    <n v="56"/>
    <n v="475"/>
    <n v="2"/>
    <n v="5"/>
    <n v="1"/>
    <n v="2"/>
    <n v="9"/>
  </r>
  <r>
    <n v="1630"/>
    <n v="9"/>
    <n v="351"/>
    <n v="17"/>
    <n v="205"/>
    <n v="22"/>
    <n v="11"/>
    <n v="53"/>
    <n v="553"/>
    <n v="1"/>
    <n v="3"/>
    <n v="1"/>
    <n v="6"/>
    <n v="4"/>
  </r>
  <r>
    <n v="2593"/>
    <n v="9"/>
    <n v="435"/>
    <n v="30"/>
    <n v="272"/>
    <n v="41"/>
    <n v="30"/>
    <n v="47"/>
    <n v="762"/>
    <n v="2"/>
    <n v="3"/>
    <n v="2"/>
    <n v="7"/>
    <n v="3"/>
  </r>
  <r>
    <n v="1548"/>
    <n v="9"/>
    <n v="531"/>
    <n v="55"/>
    <n v="247"/>
    <n v="85"/>
    <n v="18"/>
    <n v="73"/>
    <n v="863"/>
    <n v="3"/>
    <n v="3"/>
    <n v="2"/>
    <n v="7"/>
    <n v="3"/>
  </r>
  <r>
    <n v="1251"/>
    <n v="9"/>
    <n v="581"/>
    <n v="7"/>
    <n v="233"/>
    <n v="10"/>
    <n v="7"/>
    <n v="66"/>
    <n v="772"/>
    <n v="6"/>
    <n v="5"/>
    <n v="2"/>
    <n v="4"/>
    <n v="8"/>
  </r>
  <r>
    <n v="1637"/>
    <n v="9"/>
    <n v="662"/>
    <n v="9"/>
    <n v="302"/>
    <n v="79"/>
    <n v="0"/>
    <n v="51"/>
    <n v="1001"/>
    <n v="2"/>
    <n v="7"/>
    <n v="1"/>
    <n v="5"/>
    <n v="8"/>
  </r>
  <r>
    <n v="2059"/>
    <n v="9"/>
    <n v="702"/>
    <n v="42"/>
    <n v="231"/>
    <n v="57"/>
    <n v="30"/>
    <n v="126"/>
    <n v="936"/>
    <n v="2"/>
    <n v="4"/>
    <n v="1"/>
    <n v="8"/>
    <n v="5"/>
  </r>
  <r>
    <n v="1483"/>
    <n v="9"/>
    <n v="982"/>
    <n v="35"/>
    <n v="552"/>
    <n v="230"/>
    <n v="35"/>
    <n v="53"/>
    <n v="1783"/>
    <n v="1"/>
    <n v="4"/>
    <n v="3"/>
    <n v="13"/>
    <n v="2"/>
  </r>
  <r>
    <n v="2450"/>
    <n v="9"/>
    <n v="1166"/>
    <n v="89"/>
    <n v="1070"/>
    <n v="84"/>
    <n v="30"/>
    <n v="388"/>
    <n v="2051"/>
    <n v="2"/>
    <n v="6"/>
    <n v="6"/>
    <n v="7"/>
    <n v="4"/>
  </r>
  <r>
    <n v="2436"/>
    <n v="9"/>
    <n v="1291"/>
    <n v="13"/>
    <n v="53"/>
    <n v="18"/>
    <n v="13"/>
    <n v="25"/>
    <n v="1362"/>
    <n v="4"/>
    <n v="7"/>
    <n v="3"/>
    <n v="7"/>
    <n v="5"/>
  </r>
  <r>
    <n v="1753"/>
    <n v="9"/>
    <n v="1310"/>
    <n v="17"/>
    <n v="304"/>
    <n v="94"/>
    <n v="87"/>
    <n v="374"/>
    <n v="1437"/>
    <n v="8"/>
    <n v="7"/>
    <n v="3"/>
    <n v="7"/>
    <n v="8"/>
  </r>
  <r>
    <n v="1074"/>
    <n v="9"/>
    <n v="1607"/>
    <n v="0"/>
    <n v="178"/>
    <n v="0"/>
    <n v="0"/>
    <n v="142"/>
    <n v="1643"/>
    <n v="2"/>
    <n v="10"/>
    <n v="1"/>
    <n v="8"/>
    <n v="8"/>
  </r>
  <r>
    <n v="2362"/>
    <n v="9"/>
    <n v="2066"/>
    <n v="50"/>
    <n v="1446"/>
    <n v="106"/>
    <n v="40"/>
    <n v="248"/>
    <n v="3460"/>
    <n v="0"/>
    <n v="5"/>
    <n v="10"/>
    <n v="5"/>
    <n v="1"/>
  </r>
  <r>
    <n v="1153"/>
    <n v="9"/>
    <n v="2351"/>
    <n v="28"/>
    <n v="564"/>
    <n v="38"/>
    <n v="28"/>
    <n v="28"/>
    <n v="2980"/>
    <n v="1"/>
    <n v="5"/>
    <n v="4"/>
    <n v="10"/>
    <n v="2"/>
  </r>
  <r>
    <n v="1527"/>
    <n v="9"/>
    <n v="3234"/>
    <n v="42"/>
    <n v="882"/>
    <n v="0"/>
    <n v="42"/>
    <n v="0"/>
    <n v="4199"/>
    <n v="1"/>
    <n v="7"/>
    <n v="6"/>
    <n v="6"/>
    <n v="3"/>
  </r>
  <r>
    <n v="1898"/>
    <n v="9"/>
    <n v="3234"/>
    <n v="42"/>
    <n v="882"/>
    <n v="0"/>
    <n v="42"/>
    <n v="0"/>
    <n v="4199"/>
    <n v="1"/>
    <n v="7"/>
    <n v="6"/>
    <n v="6"/>
    <n v="3"/>
  </r>
  <r>
    <n v="1764"/>
    <n v="8"/>
    <n v="4"/>
    <n v="13"/>
    <n v="34"/>
    <n v="9"/>
    <n v="21"/>
    <n v="21"/>
    <n v="60"/>
    <n v="1"/>
    <n v="1"/>
    <n v="0"/>
    <n v="2"/>
    <n v="7"/>
  </r>
  <r>
    <n v="1409"/>
    <n v="8"/>
    <n v="31"/>
    <n v="0"/>
    <n v="21"/>
    <n v="6"/>
    <n v="0"/>
    <n v="3"/>
    <n v="55"/>
    <n v="1"/>
    <n v="1"/>
    <n v="0"/>
    <n v="2"/>
    <n v="8"/>
  </r>
  <r>
    <n v="1741"/>
    <n v="8"/>
    <n v="42"/>
    <n v="19"/>
    <n v="84"/>
    <n v="46"/>
    <n v="19"/>
    <n v="42"/>
    <n v="168"/>
    <n v="2"/>
    <n v="3"/>
    <n v="0"/>
    <n v="3"/>
    <n v="7"/>
  </r>
  <r>
    <n v="2604"/>
    <n v="8"/>
    <n v="98"/>
    <n v="0"/>
    <n v="141"/>
    <n v="18"/>
    <n v="12"/>
    <n v="61"/>
    <n v="209"/>
    <n v="3"/>
    <n v="4"/>
    <n v="1"/>
    <n v="2"/>
    <n v="7"/>
  </r>
  <r>
    <n v="1953"/>
    <n v="8"/>
    <n v="118"/>
    <n v="37"/>
    <n v="221"/>
    <n v="59"/>
    <n v="52"/>
    <n v="191"/>
    <n v="295"/>
    <n v="3"/>
    <n v="3"/>
    <n v="0"/>
    <n v="4"/>
    <n v="8"/>
  </r>
  <r>
    <n v="2311"/>
    <n v="8"/>
    <n v="223"/>
    <n v="174"/>
    <n v="305"/>
    <n v="217"/>
    <n v="46"/>
    <n v="0"/>
    <n v="964"/>
    <n v="5"/>
    <n v="6"/>
    <n v="1"/>
    <n v="5"/>
    <n v="9"/>
  </r>
  <r>
    <n v="1032"/>
    <n v="8"/>
    <n v="302"/>
    <n v="38"/>
    <n v="302"/>
    <n v="104"/>
    <n v="69"/>
    <n v="135"/>
    <n v="679"/>
    <n v="6"/>
    <n v="4"/>
    <n v="1"/>
    <n v="6"/>
    <n v="6"/>
  </r>
  <r>
    <n v="2601"/>
    <n v="8"/>
    <n v="612"/>
    <n v="6"/>
    <n v="17"/>
    <n v="0"/>
    <n v="0"/>
    <n v="25"/>
    <n v="609"/>
    <n v="2"/>
    <n v="5"/>
    <n v="1"/>
    <n v="4"/>
    <n v="7"/>
  </r>
  <r>
    <n v="2197"/>
    <n v="8"/>
    <n v="732"/>
    <n v="218"/>
    <n v="231"/>
    <n v="84"/>
    <n v="37"/>
    <n v="89"/>
    <n v="1212"/>
    <n v="1"/>
    <n v="4"/>
    <n v="2"/>
    <n v="10"/>
    <n v="3"/>
  </r>
  <r>
    <n v="2759"/>
    <n v="8"/>
    <n v="774"/>
    <n v="128"/>
    <n v="233"/>
    <n v="31"/>
    <n v="12"/>
    <n v="58"/>
    <n v="1120"/>
    <n v="5"/>
    <n v="5"/>
    <n v="2"/>
    <n v="5"/>
    <n v="8"/>
  </r>
  <r>
    <n v="2947"/>
    <n v="8"/>
    <n v="774"/>
    <n v="128"/>
    <n v="233"/>
    <n v="31"/>
    <n v="12"/>
    <n v="58"/>
    <n v="1120"/>
    <n v="5"/>
    <n v="5"/>
    <n v="2"/>
    <n v="5"/>
    <n v="8"/>
  </r>
  <r>
    <n v="2158"/>
    <n v="8"/>
    <n v="786"/>
    <n v="60"/>
    <n v="182"/>
    <n v="176"/>
    <n v="60"/>
    <n v="71"/>
    <n v="1192"/>
    <n v="2"/>
    <n v="3"/>
    <n v="2"/>
    <n v="10"/>
    <n v="3"/>
  </r>
  <r>
    <n v="1877"/>
    <n v="8"/>
    <n v="809"/>
    <n v="148"/>
    <n v="412"/>
    <n v="195"/>
    <n v="131"/>
    <n v="346"/>
    <n v="1349"/>
    <n v="1"/>
    <n v="6"/>
    <n v="9"/>
    <n v="4"/>
    <n v="5"/>
  </r>
  <r>
    <n v="2541"/>
    <n v="8"/>
    <n v="827"/>
    <n v="34"/>
    <n v="271"/>
    <n v="46"/>
    <n v="9"/>
    <n v="68"/>
    <n v="1120"/>
    <n v="2"/>
    <n v="6"/>
    <n v="3"/>
    <n v="5"/>
    <n v="5"/>
  </r>
  <r>
    <n v="3204"/>
    <n v="8"/>
    <n v="1046"/>
    <n v="73"/>
    <n v="523"/>
    <n v="196"/>
    <n v="73"/>
    <n v="149"/>
    <n v="1762"/>
    <n v="2"/>
    <n v="6"/>
    <n v="5"/>
    <n v="10"/>
    <n v="3"/>
  </r>
  <r>
    <n v="3219"/>
    <n v="8"/>
    <n v="1054"/>
    <n v="74"/>
    <n v="527"/>
    <n v="197"/>
    <n v="74"/>
    <n v="150"/>
    <n v="1775"/>
    <n v="2"/>
    <n v="6"/>
    <n v="5"/>
    <n v="10"/>
    <n v="3"/>
  </r>
  <r>
    <n v="3153"/>
    <n v="8"/>
    <n v="1313"/>
    <n v="352"/>
    <n v="537"/>
    <n v="154"/>
    <n v="22"/>
    <n v="139"/>
    <n v="2239"/>
    <n v="4"/>
    <n v="7"/>
    <n v="4"/>
    <n v="13"/>
    <n v="5"/>
  </r>
  <r>
    <n v="1230"/>
    <n v="8"/>
    <n v="1318"/>
    <n v="361"/>
    <n v="1186"/>
    <n v="514"/>
    <n v="31"/>
    <n v="427"/>
    <n v="2982"/>
    <n v="1"/>
    <n v="3"/>
    <n v="9"/>
    <n v="9"/>
    <n v="2"/>
  </r>
  <r>
    <n v="1784"/>
    <n v="8"/>
    <n v="1339"/>
    <n v="327"/>
    <n v="504"/>
    <n v="33"/>
    <n v="327"/>
    <n v="49"/>
    <n v="2481"/>
    <n v="1"/>
    <n v="6"/>
    <n v="8"/>
    <n v="13"/>
    <n v="2"/>
  </r>
  <r>
    <n v="1059"/>
    <n v="8"/>
    <n v="1353"/>
    <n v="0"/>
    <n v="119"/>
    <n v="0"/>
    <n v="15"/>
    <n v="15"/>
    <n v="1472"/>
    <n v="1"/>
    <n v="7"/>
    <n v="3"/>
    <n v="8"/>
    <n v="5"/>
  </r>
  <r>
    <n v="1747"/>
    <n v="8"/>
    <n v="1370"/>
    <n v="119"/>
    <n v="2096"/>
    <n v="576"/>
    <n v="0"/>
    <n v="201"/>
    <n v="3960"/>
    <n v="1"/>
    <n v="3"/>
    <n v="6"/>
    <n v="7"/>
    <n v="2"/>
  </r>
  <r>
    <n v="1920"/>
    <n v="8"/>
    <n v="1559"/>
    <n v="19"/>
    <n v="202"/>
    <n v="292"/>
    <n v="40"/>
    <n v="40"/>
    <n v="2071"/>
    <n v="2"/>
    <n v="8"/>
    <n v="4"/>
    <n v="9"/>
    <n v="6"/>
  </r>
  <r>
    <n v="2853"/>
    <n v="8"/>
    <n v="1617"/>
    <n v="22"/>
    <n v="584"/>
    <n v="122"/>
    <n v="46"/>
    <n v="139"/>
    <n v="2252"/>
    <n v="2"/>
    <n v="7"/>
    <n v="7"/>
    <n v="10"/>
    <n v="4"/>
  </r>
  <r>
    <n v="1721"/>
    <n v="8"/>
    <n v="2427"/>
    <n v="26"/>
    <n v="220"/>
    <n v="33"/>
    <n v="54"/>
    <n v="54"/>
    <n v="2706"/>
    <n v="4"/>
    <n v="6"/>
    <n v="9"/>
    <n v="11"/>
    <n v="5"/>
  </r>
  <r>
    <n v="2965"/>
    <n v="8"/>
    <n v="2589"/>
    <n v="88"/>
    <n v="1403"/>
    <n v="344"/>
    <n v="88"/>
    <n v="130"/>
    <n v="4381"/>
    <n v="1"/>
    <n v="5"/>
    <n v="5"/>
    <n v="8"/>
    <n v="3"/>
  </r>
  <r>
    <n v="2936"/>
    <n v="8"/>
    <n v="3502"/>
    <n v="38"/>
    <n v="307"/>
    <n v="0"/>
    <n v="0"/>
    <n v="383"/>
    <n v="3464"/>
    <n v="1"/>
    <n v="5"/>
    <n v="3"/>
    <n v="6"/>
    <n v="6"/>
  </r>
  <r>
    <n v="3190"/>
    <n v="7"/>
    <n v="29"/>
    <n v="115"/>
    <n v="158"/>
    <n v="43"/>
    <n v="115"/>
    <n v="301"/>
    <n v="158"/>
    <n v="4"/>
    <n v="3"/>
    <n v="2"/>
    <n v="2"/>
    <n v="7"/>
  </r>
  <r>
    <n v="2679"/>
    <n v="7"/>
    <n v="68"/>
    <n v="192"/>
    <n v="181"/>
    <n v="68"/>
    <n v="181"/>
    <n v="474"/>
    <n v="214"/>
    <n v="4"/>
    <n v="3"/>
    <n v="1"/>
    <n v="3"/>
    <n v="8"/>
  </r>
  <r>
    <n v="1432"/>
    <n v="7"/>
    <n v="72"/>
    <n v="36"/>
    <n v="57"/>
    <n v="57"/>
    <n v="0"/>
    <n v="26"/>
    <n v="196"/>
    <n v="2"/>
    <n v="2"/>
    <n v="0"/>
    <n v="3"/>
    <n v="8"/>
  </r>
  <r>
    <n v="2895"/>
    <n v="7"/>
    <n v="95"/>
    <n v="17"/>
    <n v="21"/>
    <n v="41"/>
    <n v="21"/>
    <n v="95"/>
    <n v="99"/>
    <n v="1"/>
    <n v="1"/>
    <n v="0"/>
    <n v="4"/>
    <n v="3"/>
  </r>
  <r>
    <n v="2820"/>
    <n v="7"/>
    <n v="385"/>
    <n v="45"/>
    <n v="587"/>
    <n v="0"/>
    <n v="45"/>
    <n v="136"/>
    <n v="927"/>
    <n v="1"/>
    <n v="6"/>
    <n v="10"/>
    <n v="6"/>
    <n v="5"/>
  </r>
  <r>
    <n v="2366"/>
    <n v="7"/>
    <n v="452"/>
    <n v="0"/>
    <n v="217"/>
    <n v="37"/>
    <n v="20"/>
    <n v="203"/>
    <n v="523"/>
    <n v="6"/>
    <n v="4"/>
    <n v="4"/>
    <n v="3"/>
    <n v="5"/>
  </r>
  <r>
    <n v="2701"/>
    <n v="7"/>
    <n v="650"/>
    <n v="7"/>
    <n v="187"/>
    <n v="0"/>
    <n v="0"/>
    <n v="0"/>
    <n v="844"/>
    <n v="5"/>
    <n v="4"/>
    <n v="1"/>
    <n v="6"/>
    <n v="8"/>
  </r>
  <r>
    <n v="2750"/>
    <n v="7"/>
    <n v="650"/>
    <n v="7"/>
    <n v="187"/>
    <n v="0"/>
    <n v="0"/>
    <n v="0"/>
    <n v="844"/>
    <n v="5"/>
    <n v="4"/>
    <n v="1"/>
    <n v="6"/>
    <n v="8"/>
  </r>
  <r>
    <n v="1979"/>
    <n v="7"/>
    <n v="1111"/>
    <n v="72"/>
    <n v="845"/>
    <n v="376"/>
    <n v="119"/>
    <n v="185"/>
    <n v="2337"/>
    <n v="3"/>
    <n v="8"/>
    <n v="8"/>
    <n v="6"/>
    <n v="6"/>
  </r>
  <r>
    <n v="2047"/>
    <n v="7"/>
    <n v="1165"/>
    <n v="257"/>
    <n v="1490"/>
    <n v="294"/>
    <n v="97"/>
    <n v="323"/>
    <n v="2979"/>
    <n v="1"/>
    <n v="4"/>
    <n v="10"/>
    <n v="8"/>
    <n v="1"/>
  </r>
  <r>
    <n v="1374"/>
    <n v="7"/>
    <n v="1252"/>
    <n v="282"/>
    <n v="1656"/>
    <n v="70"/>
    <n v="282"/>
    <n v="120"/>
    <n v="3422"/>
    <n v="0"/>
    <n v="5"/>
    <n v="6"/>
    <n v="8"/>
    <n v="1"/>
  </r>
  <r>
    <n v="1870"/>
    <n v="7"/>
    <n v="2103"/>
    <n v="148"/>
    <n v="511"/>
    <n v="193"/>
    <n v="89"/>
    <n v="118"/>
    <n v="2925"/>
    <n v="2"/>
    <n v="2"/>
    <n v="6"/>
    <n v="10"/>
    <n v="5"/>
  </r>
  <r>
    <n v="2615"/>
    <n v="6"/>
    <n v="38"/>
    <n v="4"/>
    <n v="21"/>
    <n v="17"/>
    <n v="21"/>
    <n v="30"/>
    <n v="73"/>
    <n v="1"/>
    <n v="1"/>
    <n v="0"/>
    <n v="3"/>
    <n v="7"/>
  </r>
  <r>
    <n v="3122"/>
    <n v="6"/>
    <n v="38"/>
    <n v="4"/>
    <n v="21"/>
    <n v="17"/>
    <n v="21"/>
    <n v="30"/>
    <n v="73"/>
    <n v="1"/>
    <n v="1"/>
    <n v="0"/>
    <n v="3"/>
    <n v="7"/>
  </r>
  <r>
    <n v="1281"/>
    <n v="6"/>
    <n v="39"/>
    <n v="4"/>
    <n v="13"/>
    <n v="0"/>
    <n v="17"/>
    <n v="35"/>
    <n v="39"/>
    <n v="1"/>
    <n v="0"/>
    <n v="0"/>
    <n v="3"/>
    <n v="6"/>
  </r>
  <r>
    <n v="3001"/>
    <n v="6"/>
    <n v="39"/>
    <n v="4"/>
    <n v="13"/>
    <n v="0"/>
    <n v="17"/>
    <n v="35"/>
    <n v="39"/>
    <n v="1"/>
    <n v="0"/>
    <n v="0"/>
    <n v="3"/>
    <n v="6"/>
  </r>
  <r>
    <n v="1307"/>
    <n v="6"/>
    <n v="50"/>
    <n v="0"/>
    <n v="9"/>
    <n v="0"/>
    <n v="0"/>
    <n v="3"/>
    <n v="56"/>
    <n v="1"/>
    <n v="1"/>
    <n v="0"/>
    <n v="2"/>
    <n v="7"/>
  </r>
  <r>
    <n v="1486"/>
    <n v="6"/>
    <n v="82"/>
    <n v="184"/>
    <n v="107"/>
    <n v="102"/>
    <n v="317"/>
    <n v="553"/>
    <n v="241"/>
    <n v="1"/>
    <n v="4"/>
    <n v="1"/>
    <n v="3"/>
    <n v="8"/>
  </r>
  <r>
    <n v="2018"/>
    <n v="6"/>
    <n v="214"/>
    <n v="0"/>
    <n v="50"/>
    <n v="0"/>
    <n v="0"/>
    <n v="25"/>
    <n v="240"/>
    <n v="3"/>
    <n v="2"/>
    <n v="0"/>
    <n v="4"/>
    <n v="7"/>
  </r>
  <r>
    <n v="2979"/>
    <n v="6"/>
    <n v="214"/>
    <n v="0"/>
    <n v="50"/>
    <n v="0"/>
    <n v="0"/>
    <n v="25"/>
    <n v="240"/>
    <n v="3"/>
    <n v="2"/>
    <n v="0"/>
    <n v="4"/>
    <n v="7"/>
  </r>
  <r>
    <n v="2680"/>
    <n v="6"/>
    <n v="253"/>
    <n v="22"/>
    <n v="250"/>
    <n v="7"/>
    <n v="11"/>
    <n v="11"/>
    <n v="532"/>
    <n v="3"/>
    <n v="3"/>
    <n v="1"/>
    <n v="4"/>
    <n v="7"/>
  </r>
  <r>
    <n v="1620"/>
    <n v="6"/>
    <n v="336"/>
    <n v="286"/>
    <n v="192"/>
    <n v="22"/>
    <n v="122"/>
    <n v="133"/>
    <n v="826"/>
    <n v="1"/>
    <n v="4"/>
    <n v="2"/>
    <n v="7"/>
    <n v="4"/>
  </r>
  <r>
    <n v="2718"/>
    <n v="6"/>
    <n v="734"/>
    <n v="56"/>
    <n v="1819"/>
    <n v="199"/>
    <n v="63"/>
    <n v="463"/>
    <n v="2408"/>
    <n v="1"/>
    <n v="6"/>
    <n v="5"/>
    <n v="13"/>
    <n v="4"/>
  </r>
  <r>
    <n v="1602"/>
    <n v="6"/>
    <n v="765"/>
    <n v="34"/>
    <n v="355"/>
    <n v="81"/>
    <n v="47"/>
    <n v="111"/>
    <n v="1172"/>
    <n v="5"/>
    <n v="1"/>
    <n v="2"/>
    <n v="9"/>
    <n v="2"/>
  </r>
  <r>
    <n v="1495"/>
    <n v="6"/>
    <n v="865"/>
    <n v="221"/>
    <n v="799"/>
    <n v="229"/>
    <n v="154"/>
    <n v="242"/>
    <n v="2026"/>
    <n v="1"/>
    <n v="6"/>
    <n v="4"/>
    <n v="12"/>
    <n v="3"/>
  </r>
  <r>
    <n v="2180"/>
    <n v="6"/>
    <n v="917"/>
    <n v="382"/>
    <n v="304"/>
    <n v="697"/>
    <n v="406"/>
    <n v="178"/>
    <n v="2528"/>
    <n v="3"/>
    <n v="6"/>
    <n v="6"/>
    <n v="12"/>
    <n v="5"/>
  </r>
  <r>
    <n v="2761"/>
    <n v="6"/>
    <n v="1142"/>
    <n v="0"/>
    <n v="115"/>
    <n v="33"/>
    <n v="24"/>
    <n v="210"/>
    <n v="1105"/>
    <n v="5"/>
    <n v="6"/>
    <n v="3"/>
    <n v="6"/>
    <n v="6"/>
  </r>
  <r>
    <n v="2694"/>
    <n v="6"/>
    <n v="1296"/>
    <n v="171"/>
    <n v="516"/>
    <n v="28"/>
    <n v="149"/>
    <n v="300"/>
    <n v="1859"/>
    <n v="4"/>
    <n v="7"/>
    <n v="5"/>
    <n v="9"/>
    <n v="6"/>
  </r>
  <r>
    <n v="1341"/>
    <n v="6"/>
    <n v="1380"/>
    <n v="157"/>
    <n v="1932"/>
    <n v="207"/>
    <n v="315"/>
    <n v="118"/>
    <n v="3873"/>
    <n v="1"/>
    <n v="3"/>
    <n v="3"/>
    <n v="8"/>
    <n v="1"/>
  </r>
  <r>
    <n v="1748"/>
    <n v="6"/>
    <n v="1477"/>
    <n v="241"/>
    <n v="723"/>
    <n v="315"/>
    <n v="330"/>
    <n v="300"/>
    <n v="2786"/>
    <n v="1"/>
    <n v="11"/>
    <n v="5"/>
    <n v="12"/>
    <n v="6"/>
  </r>
  <r>
    <n v="1910"/>
    <n v="6"/>
    <n v="1871"/>
    <n v="197"/>
    <n v="1147"/>
    <n v="42"/>
    <n v="32"/>
    <n v="197"/>
    <n v="3092"/>
    <n v="1"/>
    <n v="6"/>
    <n v="9"/>
    <n v="5"/>
    <n v="3"/>
  </r>
  <r>
    <n v="3056"/>
    <n v="6"/>
    <n v="1881"/>
    <n v="164"/>
    <n v="856"/>
    <n v="257"/>
    <n v="164"/>
    <n v="97"/>
    <n v="3226"/>
    <n v="1"/>
    <n v="6"/>
    <n v="9"/>
    <n v="7"/>
    <n v="2"/>
  </r>
  <r>
    <n v="1971"/>
    <n v="6"/>
    <n v="2809"/>
    <n v="37"/>
    <n v="674"/>
    <n v="98"/>
    <n v="150"/>
    <n v="111"/>
    <n v="3656"/>
    <n v="1"/>
    <n v="2"/>
    <n v="4"/>
    <n v="10"/>
    <n v="1"/>
  </r>
  <r>
    <n v="1076"/>
    <n v="5"/>
    <n v="19"/>
    <n v="5"/>
    <n v="24"/>
    <n v="10"/>
    <n v="0"/>
    <n v="19"/>
    <n v="38"/>
    <n v="1"/>
    <n v="1"/>
    <n v="0"/>
    <n v="2"/>
    <n v="7"/>
  </r>
  <r>
    <n v="1766"/>
    <n v="5"/>
    <n v="24"/>
    <n v="71"/>
    <n v="29"/>
    <n v="18"/>
    <n v="94"/>
    <n v="100"/>
    <n v="136"/>
    <n v="2"/>
    <n v="2"/>
    <n v="0"/>
    <n v="3"/>
    <n v="7"/>
  </r>
  <r>
    <n v="3074"/>
    <n v="5"/>
    <n v="24"/>
    <n v="71"/>
    <n v="29"/>
    <n v="18"/>
    <n v="94"/>
    <n v="100"/>
    <n v="136"/>
    <n v="2"/>
    <n v="2"/>
    <n v="0"/>
    <n v="3"/>
    <n v="7"/>
  </r>
  <r>
    <n v="2357"/>
    <n v="5"/>
    <n v="28"/>
    <n v="74"/>
    <n v="80"/>
    <n v="0"/>
    <n v="28"/>
    <n v="176"/>
    <n v="34"/>
    <n v="2"/>
    <n v="2"/>
    <n v="1"/>
    <n v="2"/>
    <n v="6"/>
  </r>
  <r>
    <n v="1193"/>
    <n v="5"/>
    <n v="38"/>
    <n v="25"/>
    <n v="6"/>
    <n v="44"/>
    <n v="13"/>
    <n v="94"/>
    <n v="31"/>
    <n v="1"/>
    <n v="0"/>
    <n v="1"/>
    <n v="2"/>
    <n v="6"/>
  </r>
  <r>
    <n v="2522"/>
    <n v="5"/>
    <n v="43"/>
    <n v="51"/>
    <n v="51"/>
    <n v="107"/>
    <n v="4"/>
    <n v="86"/>
    <n v="172"/>
    <n v="1"/>
    <n v="2"/>
    <n v="0"/>
    <n v="3"/>
    <n v="6"/>
  </r>
  <r>
    <n v="2280"/>
    <n v="5"/>
    <n v="86"/>
    <n v="72"/>
    <n v="57"/>
    <n v="186"/>
    <n v="57"/>
    <n v="358"/>
    <n v="100"/>
    <n v="4"/>
    <n v="2"/>
    <n v="1"/>
    <n v="3"/>
    <n v="6"/>
  </r>
  <r>
    <n v="2673"/>
    <n v="5"/>
    <n v="99"/>
    <n v="0"/>
    <n v="7"/>
    <n v="0"/>
    <n v="0"/>
    <n v="3"/>
    <n v="102"/>
    <n v="1"/>
    <n v="1"/>
    <n v="0"/>
    <n v="3"/>
    <n v="7"/>
  </r>
  <r>
    <n v="2516"/>
    <n v="5"/>
    <n v="136"/>
    <n v="17"/>
    <n v="99"/>
    <n v="17"/>
    <n v="8"/>
    <n v="21"/>
    <n v="256"/>
    <n v="2"/>
    <n v="3"/>
    <n v="0"/>
    <n v="4"/>
    <n v="7"/>
  </r>
  <r>
    <n v="1239"/>
    <n v="5"/>
    <n v="332"/>
    <n v="292"/>
    <n v="876"/>
    <n v="63"/>
    <n v="339"/>
    <n v="292"/>
    <n v="1611"/>
    <n v="1"/>
    <n v="6"/>
    <n v="9"/>
    <n v="13"/>
    <n v="2"/>
  </r>
  <r>
    <n v="1840"/>
    <n v="5"/>
    <n v="1300"/>
    <n v="43"/>
    <n v="758"/>
    <n v="63"/>
    <n v="65"/>
    <n v="72"/>
    <n v="2158"/>
    <n v="1"/>
    <n v="6"/>
    <n v="9"/>
    <n v="10"/>
    <n v="2"/>
  </r>
  <r>
    <n v="2663"/>
    <n v="5"/>
    <n v="1338"/>
    <n v="71"/>
    <n v="559"/>
    <n v="315"/>
    <n v="217"/>
    <n v="217"/>
    <n v="2282"/>
    <n v="4"/>
    <n v="8"/>
    <n v="3"/>
    <n v="12"/>
    <n v="6"/>
  </r>
  <r>
    <n v="3003"/>
    <n v="5"/>
    <n v="1562"/>
    <n v="24"/>
    <n v="670"/>
    <n v="96"/>
    <n v="147"/>
    <n v="126"/>
    <n v="2373"/>
    <n v="4"/>
    <n v="10"/>
    <n v="5"/>
    <n v="7"/>
    <n v="8"/>
  </r>
  <r>
    <n v="3063"/>
    <n v="5"/>
    <n v="1562"/>
    <n v="24"/>
    <n v="670"/>
    <n v="96"/>
    <n v="147"/>
    <n v="126"/>
    <n v="2373"/>
    <n v="4"/>
    <n v="10"/>
    <n v="5"/>
    <n v="7"/>
    <n v="8"/>
  </r>
  <r>
    <n v="2504"/>
    <n v="5"/>
    <n v="1843"/>
    <n v="113"/>
    <n v="1317"/>
    <n v="99"/>
    <n v="414"/>
    <n v="113"/>
    <n v="3673"/>
    <n v="1"/>
    <n v="4"/>
    <n v="6"/>
    <n v="4"/>
    <n v="3"/>
  </r>
  <r>
    <n v="2257"/>
    <n v="4"/>
    <n v="11"/>
    <n v="7"/>
    <n v="40"/>
    <n v="7"/>
    <n v="7"/>
    <n v="37"/>
    <n v="37"/>
    <n v="1"/>
    <n v="1"/>
    <n v="0"/>
    <n v="2"/>
    <n v="6"/>
  </r>
  <r>
    <n v="1041"/>
    <n v="4"/>
    <n v="50"/>
    <n v="0"/>
    <n v="33"/>
    <n v="17"/>
    <n v="6"/>
    <n v="17"/>
    <n v="89"/>
    <n v="1"/>
    <n v="0"/>
    <n v="0"/>
    <n v="3"/>
    <n v="5"/>
  </r>
  <r>
    <n v="2960"/>
    <n v="4"/>
    <n v="50"/>
    <n v="0"/>
    <n v="33"/>
    <n v="17"/>
    <n v="6"/>
    <n v="17"/>
    <n v="89"/>
    <n v="1"/>
    <n v="0"/>
    <n v="0"/>
    <n v="3"/>
    <n v="5"/>
  </r>
  <r>
    <n v="2552"/>
    <n v="4"/>
    <n v="112"/>
    <n v="10"/>
    <n v="215"/>
    <n v="32"/>
    <n v="26"/>
    <n v="77"/>
    <n v="318"/>
    <n v="1"/>
    <n v="3"/>
    <n v="1"/>
    <n v="3"/>
    <n v="6"/>
  </r>
  <r>
    <n v="1544"/>
    <n v="4"/>
    <n v="121"/>
    <n v="32"/>
    <n v="48"/>
    <n v="32"/>
    <n v="32"/>
    <n v="48"/>
    <n v="217"/>
    <n v="1"/>
    <n v="2"/>
    <n v="0"/>
    <n v="4"/>
    <n v="5"/>
  </r>
  <r>
    <n v="2493"/>
    <n v="4"/>
    <n v="121"/>
    <n v="32"/>
    <n v="48"/>
    <n v="32"/>
    <n v="32"/>
    <n v="48"/>
    <n v="217"/>
    <n v="1"/>
    <n v="2"/>
    <n v="0"/>
    <n v="4"/>
    <n v="5"/>
  </r>
  <r>
    <n v="1161"/>
    <n v="4"/>
    <n v="253"/>
    <n v="21"/>
    <n v="72"/>
    <n v="6"/>
    <n v="9"/>
    <n v="81"/>
    <n v="280"/>
    <n v="1"/>
    <n v="3"/>
    <n v="1"/>
    <n v="3"/>
    <n v="6"/>
  </r>
  <r>
    <n v="2378"/>
    <n v="4"/>
    <n v="354"/>
    <n v="4"/>
    <n v="150"/>
    <n v="22"/>
    <n v="7"/>
    <n v="150"/>
    <n v="387"/>
    <n v="2"/>
    <n v="4"/>
    <n v="1"/>
    <n v="3"/>
    <n v="7"/>
  </r>
  <r>
    <n v="1538"/>
    <n v="4"/>
    <n v="398"/>
    <n v="62"/>
    <n v="1156"/>
    <n v="247"/>
    <n v="274"/>
    <n v="105"/>
    <n v="2033"/>
    <n v="1"/>
    <n v="3"/>
    <n v="8"/>
    <n v="13"/>
    <n v="1"/>
  </r>
  <r>
    <n v="1026"/>
    <n v="4"/>
    <n v="497"/>
    <n v="11"/>
    <n v="86"/>
    <n v="9"/>
    <n v="17"/>
    <n v="118"/>
    <n v="503"/>
    <n v="4"/>
    <n v="5"/>
    <n v="1"/>
    <n v="4"/>
    <n v="7"/>
  </r>
  <r>
    <n v="1064"/>
    <n v="4"/>
    <n v="604"/>
    <n v="120"/>
    <n v="389"/>
    <n v="17"/>
    <n v="201"/>
    <n v="267"/>
    <n v="1065"/>
    <n v="1"/>
    <n v="5"/>
    <n v="2"/>
    <n v="10"/>
    <n v="4"/>
  </r>
  <r>
    <n v="1146"/>
    <n v="4"/>
    <n v="636"/>
    <n v="18"/>
    <n v="207"/>
    <n v="12"/>
    <n v="36"/>
    <n v="9"/>
    <n v="900"/>
    <n v="3"/>
    <n v="6"/>
    <n v="1"/>
    <n v="5"/>
    <n v="7"/>
  </r>
  <r>
    <n v="3006"/>
    <n v="4"/>
    <n v="784"/>
    <n v="87"/>
    <n v="801"/>
    <n v="114"/>
    <n v="17"/>
    <n v="356"/>
    <n v="1448"/>
    <n v="3"/>
    <n v="7"/>
    <n v="2"/>
    <n v="11"/>
    <n v="5"/>
  </r>
  <r>
    <n v="2055"/>
    <n v="4"/>
    <n v="906"/>
    <n v="31"/>
    <n v="94"/>
    <n v="13"/>
    <n v="31"/>
    <n v="393"/>
    <n v="683"/>
    <n v="1"/>
    <n v="6"/>
    <n v="1"/>
    <n v="6"/>
    <n v="6"/>
  </r>
  <r>
    <n v="2970"/>
    <n v="4"/>
    <n v="912"/>
    <n v="43"/>
    <n v="254"/>
    <n v="106"/>
    <n v="206"/>
    <n v="126"/>
    <n v="1394"/>
    <n v="0"/>
    <n v="7"/>
    <n v="6"/>
    <n v="8"/>
    <n v="2"/>
  </r>
  <r>
    <n v="2101"/>
    <n v="4"/>
    <n v="921"/>
    <n v="68"/>
    <n v="520"/>
    <n v="203"/>
    <n v="68"/>
    <n v="51"/>
    <n v="1728"/>
    <n v="2"/>
    <n v="6"/>
    <n v="5"/>
    <n v="9"/>
    <n v="3"/>
  </r>
  <r>
    <n v="1572"/>
    <n v="4"/>
    <n v="1140"/>
    <n v="11"/>
    <n v="86"/>
    <n v="17"/>
    <n v="11"/>
    <n v="86"/>
    <n v="1180"/>
    <n v="3"/>
    <n v="7"/>
    <n v="1"/>
    <n v="7"/>
    <n v="7"/>
  </r>
  <r>
    <n v="1033"/>
    <n v="4"/>
    <n v="1184"/>
    <n v="84"/>
    <n v="1157"/>
    <n v="292"/>
    <n v="167"/>
    <n v="54"/>
    <n v="2830"/>
    <n v="1"/>
    <n v="3"/>
    <n v="5"/>
    <n v="9"/>
    <n v="7"/>
  </r>
  <r>
    <n v="2515"/>
    <n v="4"/>
    <n v="1204"/>
    <n v="108"/>
    <n v="1261"/>
    <n v="215"/>
    <n v="0"/>
    <n v="245"/>
    <n v="2543"/>
    <n v="3"/>
    <n v="11"/>
    <n v="2"/>
    <n v="12"/>
    <n v="7"/>
  </r>
  <r>
    <n v="3119"/>
    <n v="4"/>
    <n v="1213"/>
    <n v="78"/>
    <n v="2076"/>
    <n v="560"/>
    <n v="117"/>
    <n v="313"/>
    <n v="3731"/>
    <n v="2"/>
    <n v="5"/>
    <n v="3"/>
    <n v="6"/>
    <n v="4"/>
  </r>
  <r>
    <n v="2789"/>
    <n v="4"/>
    <n v="1268"/>
    <n v="165"/>
    <n v="716"/>
    <n v="358"/>
    <n v="329"/>
    <n v="358"/>
    <n v="2478"/>
    <n v="3"/>
    <n v="5"/>
    <n v="4"/>
    <n v="8"/>
    <n v="2"/>
  </r>
  <r>
    <n v="3134"/>
    <n v="4"/>
    <n v="1268"/>
    <n v="165"/>
    <n v="716"/>
    <n v="358"/>
    <n v="329"/>
    <n v="358"/>
    <n v="2478"/>
    <n v="3"/>
    <n v="5"/>
    <n v="4"/>
    <n v="8"/>
    <n v="2"/>
  </r>
  <r>
    <n v="2312"/>
    <n v="4"/>
    <n v="1706"/>
    <n v="86"/>
    <n v="521"/>
    <n v="413"/>
    <n v="230"/>
    <n v="403"/>
    <n v="2553"/>
    <n v="3"/>
    <n v="7"/>
    <n v="4"/>
    <n v="7"/>
    <n v="4"/>
  </r>
  <r>
    <n v="1403"/>
    <n v="4"/>
    <n v="1824"/>
    <n v="0"/>
    <n v="302"/>
    <n v="57"/>
    <n v="0"/>
    <n v="85"/>
    <n v="2099"/>
    <n v="9"/>
    <n v="10"/>
    <n v="2"/>
    <n v="8"/>
    <n v="8"/>
  </r>
  <r>
    <n v="1131"/>
    <n v="4"/>
    <n v="1872"/>
    <n v="0"/>
    <n v="588"/>
    <n v="33"/>
    <n v="51"/>
    <n v="127"/>
    <n v="2417"/>
    <n v="2"/>
    <n v="3"/>
    <n v="5"/>
    <n v="7"/>
    <n v="7"/>
  </r>
  <r>
    <n v="1470"/>
    <n v="4"/>
    <n v="1872"/>
    <n v="0"/>
    <n v="588"/>
    <n v="33"/>
    <n v="51"/>
    <n v="127"/>
    <n v="2417"/>
    <n v="2"/>
    <n v="3"/>
    <n v="5"/>
    <n v="7"/>
    <n v="7"/>
  </r>
  <r>
    <n v="2850"/>
    <n v="3"/>
    <n v="5"/>
    <n v="42"/>
    <n v="31"/>
    <n v="21"/>
    <n v="42"/>
    <n v="83"/>
    <n v="57"/>
    <n v="1"/>
    <n v="1"/>
    <n v="0"/>
    <n v="3"/>
    <n v="7"/>
  </r>
  <r>
    <n v="2727"/>
    <n v="3"/>
    <n v="12"/>
    <n v="17"/>
    <n v="29"/>
    <n v="62"/>
    <n v="33"/>
    <n v="46"/>
    <n v="108"/>
    <n v="1"/>
    <n v="1"/>
    <n v="0"/>
    <n v="3"/>
    <n v="7"/>
  </r>
  <r>
    <n v="2067"/>
    <n v="3"/>
    <n v="21"/>
    <n v="5"/>
    <n v="36"/>
    <n v="10"/>
    <n v="5"/>
    <n v="10"/>
    <n v="67"/>
    <n v="2"/>
    <n v="1"/>
    <n v="0"/>
    <n v="3"/>
    <n v="4"/>
  </r>
  <r>
    <n v="1618"/>
    <n v="3"/>
    <n v="44"/>
    <n v="0"/>
    <n v="3"/>
    <n v="0"/>
    <n v="0"/>
    <n v="3"/>
    <n v="44"/>
    <n v="1"/>
    <n v="1"/>
    <n v="0"/>
    <n v="2"/>
    <n v="7"/>
  </r>
  <r>
    <n v="2395"/>
    <n v="3"/>
    <n v="101"/>
    <n v="15"/>
    <n v="81"/>
    <n v="0"/>
    <n v="20"/>
    <n v="5"/>
    <n v="212"/>
    <n v="3"/>
    <n v="2"/>
    <n v="0"/>
    <n v="4"/>
    <n v="6"/>
  </r>
  <r>
    <n v="1312"/>
    <n v="3"/>
    <n v="103"/>
    <n v="5"/>
    <n v="51"/>
    <n v="0"/>
    <n v="5"/>
    <n v="9"/>
    <n v="154"/>
    <n v="1"/>
    <n v="1"/>
    <n v="0"/>
    <n v="3"/>
    <n v="7"/>
  </r>
  <r>
    <n v="1148"/>
    <n v="3"/>
    <n v="118"/>
    <n v="31"/>
    <n v="160"/>
    <n v="28"/>
    <n v="79"/>
    <n v="39"/>
    <n v="376"/>
    <n v="1"/>
    <n v="1"/>
    <n v="1"/>
    <n v="6"/>
    <n v="2"/>
  </r>
  <r>
    <n v="2958"/>
    <n v="3"/>
    <n v="168"/>
    <n v="3"/>
    <n v="119"/>
    <n v="16"/>
    <n v="14"/>
    <n v="60"/>
    <n v="260"/>
    <n v="1"/>
    <n v="2"/>
    <n v="1"/>
    <n v="4"/>
    <n v="4"/>
  </r>
  <r>
    <n v="3075"/>
    <n v="3"/>
    <n v="168"/>
    <n v="3"/>
    <n v="119"/>
    <n v="16"/>
    <n v="14"/>
    <n v="60"/>
    <n v="260"/>
    <n v="1"/>
    <n v="2"/>
    <n v="1"/>
    <n v="4"/>
    <n v="4"/>
  </r>
  <r>
    <n v="1675"/>
    <n v="3"/>
    <n v="208"/>
    <n v="3"/>
    <n v="62"/>
    <n v="0"/>
    <n v="6"/>
    <n v="96"/>
    <n v="183"/>
    <n v="3"/>
    <n v="2"/>
    <n v="2"/>
    <n v="2"/>
    <n v="7"/>
  </r>
  <r>
    <n v="2921"/>
    <n v="3"/>
    <n v="374"/>
    <n v="498"/>
    <n v="1185"/>
    <n v="529"/>
    <n v="67"/>
    <n v="374"/>
    <n v="2280"/>
    <n v="2"/>
    <n v="3"/>
    <n v="8"/>
    <n v="7"/>
    <n v="2"/>
  </r>
  <r>
    <n v="1751"/>
    <n v="3"/>
    <n v="430"/>
    <n v="76"/>
    <n v="831"/>
    <n v="181"/>
    <n v="76"/>
    <n v="215"/>
    <n v="1380"/>
    <n v="2"/>
    <n v="5"/>
    <n v="2"/>
    <n v="12"/>
    <n v="2"/>
  </r>
  <r>
    <n v="2911"/>
    <n v="3"/>
    <n v="434"/>
    <n v="62"/>
    <n v="569"/>
    <n v="110"/>
    <n v="85"/>
    <n v="23"/>
    <n v="1237"/>
    <n v="5"/>
    <n v="4"/>
    <n v="2"/>
    <n v="9"/>
    <n v="4"/>
  </r>
  <r>
    <n v="1670"/>
    <n v="3"/>
    <n v="634"/>
    <n v="210"/>
    <n v="1364"/>
    <n v="154"/>
    <n v="22"/>
    <n v="163"/>
    <n v="2220"/>
    <n v="1"/>
    <n v="4"/>
    <n v="6"/>
    <n v="4"/>
    <n v="2"/>
  </r>
  <r>
    <n v="2309"/>
    <n v="3"/>
    <n v="827"/>
    <n v="127"/>
    <n v="1265"/>
    <n v="235"/>
    <n v="180"/>
    <n v="232"/>
    <n v="2401"/>
    <n v="1"/>
    <n v="8"/>
    <n v="3"/>
    <n v="5"/>
    <n v="4"/>
  </r>
  <r>
    <n v="1082"/>
    <n v="3"/>
    <n v="872"/>
    <n v="18"/>
    <n v="110"/>
    <n v="0"/>
    <n v="9"/>
    <n v="101"/>
    <n v="907"/>
    <n v="4"/>
    <n v="6"/>
    <n v="1"/>
    <n v="6"/>
    <n v="7"/>
  </r>
  <r>
    <n v="1039"/>
    <n v="3"/>
    <n v="947"/>
    <n v="171"/>
    <n v="1206"/>
    <n v="184"/>
    <n v="400"/>
    <n v="229"/>
    <n v="2680"/>
    <n v="2"/>
    <n v="8"/>
    <n v="6"/>
    <n v="5"/>
    <n v="4"/>
  </r>
  <r>
    <n v="2571"/>
    <n v="3"/>
    <n v="987"/>
    <n v="9"/>
    <n v="153"/>
    <n v="12"/>
    <n v="9"/>
    <n v="129"/>
    <n v="1042"/>
    <n v="5"/>
    <n v="7"/>
    <n v="1"/>
    <n v="6"/>
    <n v="8"/>
  </r>
  <r>
    <n v="3145"/>
    <n v="3"/>
    <n v="987"/>
    <n v="9"/>
    <n v="153"/>
    <n v="12"/>
    <n v="9"/>
    <n v="129"/>
    <n v="1042"/>
    <n v="5"/>
    <n v="7"/>
    <n v="1"/>
    <n v="6"/>
    <n v="8"/>
  </r>
  <r>
    <n v="3170"/>
    <n v="3"/>
    <n v="987"/>
    <n v="9"/>
    <n v="153"/>
    <n v="12"/>
    <n v="9"/>
    <n v="129"/>
    <n v="1042"/>
    <n v="5"/>
    <n v="7"/>
    <n v="1"/>
    <n v="6"/>
    <n v="8"/>
  </r>
  <r>
    <n v="2028"/>
    <n v="3"/>
    <n v="1064"/>
    <n v="221"/>
    <n v="765"/>
    <n v="386"/>
    <n v="122"/>
    <n v="23"/>
    <n v="2535"/>
    <n v="1"/>
    <n v="7"/>
    <n v="7"/>
    <n v="12"/>
    <n v="3"/>
  </r>
  <r>
    <n v="2013"/>
    <n v="3"/>
    <n v="1125"/>
    <n v="199"/>
    <n v="874"/>
    <n v="260"/>
    <n v="123"/>
    <n v="98"/>
    <n v="2483"/>
    <n v="1"/>
    <n v="4"/>
    <n v="4"/>
    <n v="7"/>
    <n v="2"/>
  </r>
  <r>
    <n v="2431"/>
    <n v="3"/>
    <n v="1125"/>
    <n v="199"/>
    <n v="874"/>
    <n v="260"/>
    <n v="123"/>
    <n v="98"/>
    <n v="2483"/>
    <n v="1"/>
    <n v="4"/>
    <n v="4"/>
    <n v="7"/>
    <n v="2"/>
  </r>
  <r>
    <n v="1210"/>
    <n v="3"/>
    <n v="1190"/>
    <n v="16"/>
    <n v="352"/>
    <n v="43"/>
    <n v="0"/>
    <n v="32"/>
    <n v="1570"/>
    <n v="2"/>
    <n v="6"/>
    <n v="3"/>
    <n v="11"/>
    <n v="3"/>
  </r>
  <r>
    <n v="2848"/>
    <n v="3"/>
    <n v="1336"/>
    <n v="51"/>
    <n v="351"/>
    <n v="0"/>
    <n v="16"/>
    <n v="69"/>
    <n v="1684"/>
    <n v="6"/>
    <n v="6"/>
    <n v="2"/>
    <n v="11"/>
    <n v="6"/>
  </r>
  <r>
    <n v="2153"/>
    <n v="3"/>
    <n v="2026"/>
    <n v="195"/>
    <n v="1284"/>
    <n v="202"/>
    <n v="232"/>
    <n v="77"/>
    <n v="3862"/>
    <n v="1"/>
    <n v="8"/>
    <n v="2"/>
    <n v="5"/>
    <n v="5"/>
  </r>
  <r>
    <n v="3097"/>
    <n v="3"/>
    <n v="2255"/>
    <n v="160"/>
    <n v="740"/>
    <n v="0"/>
    <n v="63"/>
    <n v="30"/>
    <n v="3187"/>
    <n v="4"/>
    <n v="8"/>
    <n v="4"/>
    <n v="7"/>
    <n v="6"/>
  </r>
  <r>
    <n v="2041"/>
    <n v="3"/>
    <n v="2848"/>
    <n v="0"/>
    <n v="117"/>
    <n v="0"/>
    <n v="0"/>
    <n v="88"/>
    <n v="2876"/>
    <n v="11"/>
    <n v="3"/>
    <n v="4"/>
    <n v="10"/>
    <n v="8"/>
  </r>
  <r>
    <n v="2322"/>
    <n v="3"/>
    <n v="2848"/>
    <n v="0"/>
    <n v="117"/>
    <n v="0"/>
    <n v="0"/>
    <n v="88"/>
    <n v="2876"/>
    <n v="11"/>
    <n v="3"/>
    <n v="4"/>
    <n v="10"/>
    <n v="8"/>
  </r>
  <r>
    <n v="2900"/>
    <n v="2"/>
    <n v="11"/>
    <n v="22"/>
    <n v="49"/>
    <n v="0"/>
    <n v="22"/>
    <n v="27"/>
    <n v="76"/>
    <n v="1"/>
    <n v="1"/>
    <n v="0"/>
    <n v="3"/>
    <n v="5"/>
  </r>
  <r>
    <n v="2495"/>
    <n v="2"/>
    <n v="14"/>
    <n v="79"/>
    <n v="121"/>
    <n v="93"/>
    <n v="5"/>
    <n v="182"/>
    <n v="131"/>
    <n v="2"/>
    <n v="2"/>
    <n v="0"/>
    <n v="3"/>
    <n v="9"/>
  </r>
  <r>
    <n v="1204"/>
    <n v="2"/>
    <n v="35"/>
    <n v="0"/>
    <n v="12"/>
    <n v="0"/>
    <n v="0"/>
    <n v="3"/>
    <n v="44"/>
    <n v="1"/>
    <n v="1"/>
    <n v="0"/>
    <n v="2"/>
    <n v="8"/>
  </r>
  <r>
    <n v="3160"/>
    <n v="2"/>
    <n v="42"/>
    <n v="5"/>
    <n v="9"/>
    <n v="14"/>
    <n v="9"/>
    <n v="0"/>
    <n v="79"/>
    <n v="1"/>
    <n v="0"/>
    <n v="0"/>
    <n v="3"/>
    <n v="6"/>
  </r>
  <r>
    <n v="2304"/>
    <n v="2"/>
    <n v="45"/>
    <n v="64"/>
    <n v="84"/>
    <n v="103"/>
    <n v="0"/>
    <n v="26"/>
    <n v="270"/>
    <n v="2"/>
    <n v="3"/>
    <n v="0"/>
    <n v="3"/>
    <n v="8"/>
  </r>
  <r>
    <n v="2025"/>
    <n v="2"/>
    <n v="54"/>
    <n v="0"/>
    <n v="62"/>
    <n v="0"/>
    <n v="0"/>
    <n v="23"/>
    <n v="93"/>
    <n v="1"/>
    <n v="1"/>
    <n v="1"/>
    <n v="2"/>
    <n v="6"/>
  </r>
  <r>
    <n v="1485"/>
    <n v="2"/>
    <n v="86"/>
    <n v="0"/>
    <n v="12"/>
    <n v="0"/>
    <n v="0"/>
    <n v="0"/>
    <n v="98"/>
    <n v="1"/>
    <n v="1"/>
    <n v="0"/>
    <n v="3"/>
    <n v="5"/>
  </r>
  <r>
    <n v="1837"/>
    <n v="2"/>
    <n v="122"/>
    <n v="0"/>
    <n v="25"/>
    <n v="0"/>
    <n v="0"/>
    <n v="0"/>
    <n v="147"/>
    <n v="1"/>
    <n v="1"/>
    <n v="0"/>
    <n v="3"/>
    <n v="7"/>
  </r>
  <r>
    <n v="1358"/>
    <n v="2"/>
    <n v="137"/>
    <n v="14"/>
    <n v="79"/>
    <n v="11"/>
    <n v="11"/>
    <n v="11"/>
    <n v="241"/>
    <n v="3"/>
    <n v="3"/>
    <n v="0"/>
    <n v="3"/>
    <n v="8"/>
  </r>
  <r>
    <n v="2074"/>
    <n v="2"/>
    <n v="137"/>
    <n v="14"/>
    <n v="79"/>
    <n v="11"/>
    <n v="11"/>
    <n v="11"/>
    <n v="241"/>
    <n v="3"/>
    <n v="3"/>
    <n v="0"/>
    <n v="3"/>
    <n v="8"/>
  </r>
  <r>
    <n v="2245"/>
    <n v="2"/>
    <n v="144"/>
    <n v="0"/>
    <n v="37"/>
    <n v="0"/>
    <n v="6"/>
    <n v="72"/>
    <n v="115"/>
    <n v="2"/>
    <n v="2"/>
    <n v="1"/>
    <n v="2"/>
    <n v="7"/>
  </r>
  <r>
    <n v="2628"/>
    <n v="2"/>
    <n v="196"/>
    <n v="16"/>
    <n v="110"/>
    <n v="24"/>
    <n v="12"/>
    <n v="102"/>
    <n v="255"/>
    <n v="3"/>
    <n v="3"/>
    <n v="1"/>
    <n v="2"/>
    <n v="9"/>
  </r>
  <r>
    <n v="2952"/>
    <n v="2"/>
    <n v="210"/>
    <n v="0"/>
    <n v="65"/>
    <n v="7"/>
    <n v="0"/>
    <n v="36"/>
    <n v="246"/>
    <n v="4"/>
    <n v="3"/>
    <n v="0"/>
    <n v="4"/>
    <n v="7"/>
  </r>
  <r>
    <n v="1259"/>
    <n v="2"/>
    <n v="437"/>
    <n v="0"/>
    <n v="112"/>
    <n v="16"/>
    <n v="5"/>
    <n v="34"/>
    <n v="536"/>
    <n v="2"/>
    <n v="4"/>
    <n v="2"/>
    <n v="4"/>
    <n v="5"/>
  </r>
  <r>
    <n v="2783"/>
    <n v="2"/>
    <n v="615"/>
    <n v="107"/>
    <n v="2067"/>
    <n v="472"/>
    <n v="48"/>
    <n v="36"/>
    <n v="3274"/>
    <n v="1"/>
    <n v="4"/>
    <n v="6"/>
    <n v="6"/>
    <n v="1"/>
  </r>
  <r>
    <n v="3059"/>
    <n v="2"/>
    <n v="658"/>
    <n v="20"/>
    <n v="402"/>
    <n v="29"/>
    <n v="9"/>
    <n v="32"/>
    <n v="1086"/>
    <n v="7"/>
    <n v="5"/>
    <n v="1"/>
    <n v="8"/>
    <n v="7"/>
  </r>
  <r>
    <n v="1956"/>
    <n v="2"/>
    <n v="698"/>
    <n v="18"/>
    <n v="893"/>
    <n v="329"/>
    <n v="77"/>
    <n v="18"/>
    <n v="1997"/>
    <n v="1"/>
    <n v="2"/>
    <n v="8"/>
    <n v="13"/>
    <n v="0"/>
  </r>
  <r>
    <n v="1825"/>
    <n v="2"/>
    <n v="801"/>
    <n v="111"/>
    <n v="953"/>
    <n v="296"/>
    <n v="77"/>
    <n v="119"/>
    <n v="2119"/>
    <n v="1"/>
    <n v="3"/>
    <n v="6"/>
    <n v="7"/>
    <n v="1"/>
  </r>
  <r>
    <n v="2321"/>
    <n v="2"/>
    <n v="868"/>
    <n v="20"/>
    <n v="202"/>
    <n v="0"/>
    <n v="33"/>
    <n v="338"/>
    <n v="785"/>
    <n v="3"/>
    <n v="5"/>
    <n v="2"/>
    <n v="6"/>
    <n v="5"/>
  </r>
  <r>
    <n v="1444"/>
    <n v="2"/>
    <n v="1383"/>
    <n v="0"/>
    <n v="681"/>
    <n v="85"/>
    <n v="42"/>
    <n v="175"/>
    <n v="2017"/>
    <n v="4"/>
    <n v="2"/>
    <n v="2"/>
    <n v="8"/>
    <n v="7"/>
  </r>
  <r>
    <n v="1385"/>
    <n v="2"/>
    <n v="1420"/>
    <n v="244"/>
    <n v="291"/>
    <n v="319"/>
    <n v="98"/>
    <n v="49"/>
    <n v="2324"/>
    <n v="1"/>
    <n v="9"/>
    <n v="4"/>
    <n v="9"/>
    <n v="5"/>
  </r>
  <r>
    <n v="1048"/>
    <n v="2"/>
    <n v="1471"/>
    <n v="84"/>
    <n v="1766"/>
    <n v="61"/>
    <n v="378"/>
    <n v="72"/>
    <n v="3687"/>
    <n v="1"/>
    <n v="6"/>
    <n v="9"/>
    <n v="13"/>
    <n v="3"/>
  </r>
  <r>
    <n v="2371"/>
    <n v="2"/>
    <n v="1595"/>
    <n v="18"/>
    <n v="295"/>
    <n v="77"/>
    <n v="0"/>
    <n v="38"/>
    <n v="1947"/>
    <n v="2"/>
    <n v="6"/>
    <n v="3"/>
    <n v="12"/>
    <n v="5"/>
  </r>
  <r>
    <n v="2574"/>
    <n v="2"/>
    <n v="1706"/>
    <n v="247"/>
    <n v="713"/>
    <n v="323"/>
    <n v="185"/>
    <n v="81"/>
    <n v="3093"/>
    <n v="1"/>
    <n v="2"/>
    <n v="5"/>
    <n v="13"/>
    <n v="6"/>
  </r>
  <r>
    <n v="1219"/>
    <n v="2"/>
    <n v="2182"/>
    <n v="169"/>
    <n v="408"/>
    <n v="400"/>
    <n v="306"/>
    <n v="60"/>
    <n v="3405"/>
    <n v="1"/>
    <n v="6"/>
    <n v="3"/>
    <n v="4"/>
    <n v="7"/>
  </r>
  <r>
    <n v="3143"/>
    <n v="2"/>
    <n v="2431"/>
    <n v="84"/>
    <n v="1172"/>
    <n v="437"/>
    <n v="208"/>
    <n v="292"/>
    <n v="4040"/>
    <n v="1"/>
    <n v="5"/>
    <n v="6"/>
    <n v="7"/>
    <n v="2"/>
  </r>
  <r>
    <n v="2928"/>
    <n v="2"/>
    <n v="3061"/>
    <n v="250"/>
    <n v="1556"/>
    <n v="67"/>
    <n v="50"/>
    <n v="0"/>
    <n v="4984"/>
    <n v="1"/>
    <n v="10"/>
    <n v="4"/>
    <n v="8"/>
    <n v="8"/>
  </r>
  <r>
    <n v="2188"/>
    <n v="1"/>
    <n v="6"/>
    <n v="77"/>
    <n v="58"/>
    <n v="0"/>
    <n v="90"/>
    <n v="45"/>
    <n v="187"/>
    <n v="1"/>
    <n v="2"/>
    <n v="0"/>
    <n v="3"/>
    <n v="7"/>
  </r>
  <r>
    <n v="2034"/>
    <n v="1"/>
    <n v="19"/>
    <n v="10"/>
    <n v="58"/>
    <n v="34"/>
    <n v="24"/>
    <n v="126"/>
    <n v="19"/>
    <n v="2"/>
    <n v="1"/>
    <n v="2"/>
    <n v="2"/>
    <n v="6"/>
  </r>
  <r>
    <n v="2621"/>
    <n v="1"/>
    <n v="25"/>
    <n v="4"/>
    <n v="21"/>
    <n v="0"/>
    <n v="11"/>
    <n v="11"/>
    <n v="50"/>
    <n v="1"/>
    <n v="0"/>
    <n v="0"/>
    <n v="3"/>
    <n v="4"/>
  </r>
  <r>
    <n v="2396"/>
    <n v="1"/>
    <n v="27"/>
    <n v="0"/>
    <n v="4"/>
    <n v="0"/>
    <n v="0"/>
    <n v="0"/>
    <n v="31"/>
    <n v="1"/>
    <n v="1"/>
    <n v="0"/>
    <n v="2"/>
    <n v="6"/>
  </r>
  <r>
    <n v="1999"/>
    <n v="1"/>
    <n v="53"/>
    <n v="12"/>
    <n v="25"/>
    <n v="25"/>
    <n v="20"/>
    <n v="25"/>
    <n v="111"/>
    <n v="1"/>
    <n v="1"/>
    <n v="0"/>
    <n v="3"/>
    <n v="8"/>
  </r>
  <r>
    <n v="1792"/>
    <n v="1"/>
    <n v="68"/>
    <n v="11"/>
    <n v="97"/>
    <n v="34"/>
    <n v="6"/>
    <n v="57"/>
    <n v="159"/>
    <n v="2"/>
    <n v="2"/>
    <n v="0"/>
    <n v="3"/>
    <n v="8"/>
  </r>
  <r>
    <n v="3071"/>
    <n v="1"/>
    <n v="101"/>
    <n v="23"/>
    <n v="62"/>
    <n v="54"/>
    <n v="31"/>
    <n v="124"/>
    <n v="147"/>
    <n v="2"/>
    <n v="1"/>
    <n v="0"/>
    <n v="3"/>
    <n v="9"/>
  </r>
  <r>
    <n v="1970"/>
    <n v="1"/>
    <n v="103"/>
    <n v="0"/>
    <n v="46"/>
    <n v="0"/>
    <n v="4"/>
    <n v="19"/>
    <n v="134"/>
    <n v="2"/>
    <n v="2"/>
    <n v="0"/>
    <n v="3"/>
    <n v="5"/>
  </r>
  <r>
    <n v="2754"/>
    <n v="1"/>
    <n v="180"/>
    <n v="56"/>
    <n v="283"/>
    <n v="349"/>
    <n v="225"/>
    <n v="73"/>
    <n v="1019"/>
    <n v="1"/>
    <n v="2"/>
    <n v="3"/>
    <n v="13"/>
    <n v="1"/>
  </r>
  <r>
    <n v="2986"/>
    <n v="1"/>
    <n v="334"/>
    <n v="4"/>
    <n v="117"/>
    <n v="46"/>
    <n v="43"/>
    <n v="43"/>
    <n v="501"/>
    <n v="3"/>
    <n v="4"/>
    <n v="0"/>
    <n v="4"/>
    <n v="8"/>
  </r>
  <r>
    <n v="3076"/>
    <n v="1"/>
    <n v="375"/>
    <n v="83"/>
    <n v="424"/>
    <n v="0"/>
    <n v="0"/>
    <n v="296"/>
    <n v="586"/>
    <n v="2"/>
    <n v="7"/>
    <n v="2"/>
    <n v="8"/>
    <n v="5"/>
  </r>
  <r>
    <n v="1391"/>
    <n v="1"/>
    <n v="391"/>
    <n v="18"/>
    <n v="202"/>
    <n v="33"/>
    <n v="18"/>
    <n v="25"/>
    <n v="635"/>
    <n v="3"/>
    <n v="5"/>
    <n v="1"/>
    <n v="5"/>
    <n v="6"/>
  </r>
  <r>
    <n v="1793"/>
    <n v="1"/>
    <n v="435"/>
    <n v="412"/>
    <n v="606"/>
    <n v="118"/>
    <n v="71"/>
    <n v="76"/>
    <n v="1567"/>
    <n v="1"/>
    <n v="5"/>
    <n v="4"/>
    <n v="6"/>
    <n v="2"/>
  </r>
  <r>
    <n v="2355"/>
    <n v="1"/>
    <n v="862"/>
    <n v="30"/>
    <n v="116"/>
    <n v="0"/>
    <n v="40"/>
    <n v="82"/>
    <n v="965"/>
    <n v="4"/>
    <n v="7"/>
    <n v="2"/>
    <n v="4"/>
    <n v="8"/>
  </r>
  <r>
    <n v="2489"/>
    <n v="1"/>
    <n v="955"/>
    <n v="95"/>
    <n v="1594"/>
    <n v="165"/>
    <n v="445"/>
    <n v="445"/>
    <n v="2808"/>
    <n v="1"/>
    <n v="4"/>
    <n v="8"/>
    <n v="9"/>
    <n v="2"/>
  </r>
  <r>
    <n v="1413"/>
    <n v="1"/>
    <n v="994"/>
    <n v="0"/>
    <n v="497"/>
    <n v="255"/>
    <n v="453"/>
    <n v="453"/>
    <n v="1747"/>
    <n v="2"/>
    <n v="5"/>
    <n v="5"/>
    <n v="12"/>
    <n v="3"/>
  </r>
  <r>
    <n v="1066"/>
    <n v="1"/>
    <n v="1236"/>
    <n v="90"/>
    <n v="1147"/>
    <n v="471"/>
    <n v="150"/>
    <n v="30"/>
    <n v="3064"/>
    <n v="3"/>
    <n v="4"/>
    <n v="8"/>
    <n v="6"/>
    <n v="3"/>
  </r>
  <r>
    <n v="1835"/>
    <n v="1"/>
    <n v="1288"/>
    <n v="0"/>
    <n v="66"/>
    <n v="0"/>
    <n v="0"/>
    <n v="54"/>
    <n v="1300"/>
    <n v="3"/>
    <n v="7"/>
    <n v="1"/>
    <n v="7"/>
    <n v="8"/>
  </r>
  <r>
    <n v="2828"/>
    <n v="1"/>
    <n v="1378"/>
    <n v="432"/>
    <n v="2086"/>
    <n v="51"/>
    <n v="0"/>
    <n v="77"/>
    <n v="3870"/>
    <n v="1"/>
    <n v="4"/>
    <n v="5"/>
    <n v="4"/>
    <n v="3"/>
  </r>
  <r>
    <n v="1701"/>
    <n v="1"/>
    <n v="1566"/>
    <n v="21"/>
    <n v="582"/>
    <n v="0"/>
    <n v="65"/>
    <n v="21"/>
    <n v="2213"/>
    <n v="2"/>
    <n v="5"/>
    <n v="4"/>
    <n v="5"/>
    <n v="4"/>
  </r>
  <r>
    <n v="2092"/>
    <n v="1"/>
    <n v="1577"/>
    <n v="100"/>
    <n v="256"/>
    <n v="67"/>
    <n v="356"/>
    <n v="100"/>
    <n v="2255"/>
    <n v="1"/>
    <n v="8"/>
    <n v="2"/>
    <n v="5"/>
    <n v="5"/>
  </r>
  <r>
    <n v="1982"/>
    <n v="1"/>
    <n v="2635"/>
    <n v="43"/>
    <n v="921"/>
    <n v="217"/>
    <n v="41"/>
    <n v="41"/>
    <n v="3816"/>
    <n v="1"/>
    <n v="4"/>
    <n v="3"/>
    <n v="4"/>
    <n v="1"/>
  </r>
  <r>
    <n v="1414"/>
    <n v="1"/>
    <n v="2719"/>
    <n v="35"/>
    <n v="760"/>
    <n v="94"/>
    <n v="35"/>
    <n v="35"/>
    <n v="3607"/>
    <n v="1"/>
    <n v="2"/>
    <n v="4"/>
    <n v="9"/>
    <n v="4"/>
  </r>
  <r>
    <n v="1396"/>
    <n v="1"/>
    <n v="3005"/>
    <n v="0"/>
    <n v="511"/>
    <n v="95"/>
    <n v="73"/>
    <n v="35"/>
    <n v="3649"/>
    <n v="3"/>
    <n v="11"/>
    <n v="9"/>
    <n v="12"/>
    <n v="6"/>
  </r>
  <r>
    <n v="1791"/>
    <n v="0"/>
    <n v="14"/>
    <n v="47"/>
    <n v="38"/>
    <n v="14"/>
    <n v="76"/>
    <n v="151"/>
    <n v="38"/>
    <n v="1"/>
    <n v="1"/>
    <n v="1"/>
    <n v="2"/>
    <n v="6"/>
  </r>
  <r>
    <n v="1150"/>
    <n v="0"/>
    <n v="21"/>
    <n v="0"/>
    <n v="13"/>
    <n v="0"/>
    <n v="0"/>
    <n v="21"/>
    <n v="13"/>
    <n v="1"/>
    <n v="1"/>
    <n v="0"/>
    <n v="2"/>
    <n v="7"/>
  </r>
  <r>
    <n v="1535"/>
    <n v="0"/>
    <n v="34"/>
    <n v="91"/>
    <n v="136"/>
    <n v="62"/>
    <n v="0"/>
    <n v="192"/>
    <n v="130"/>
    <n v="2"/>
    <n v="3"/>
    <n v="1"/>
    <n v="2"/>
    <n v="7"/>
  </r>
  <r>
    <n v="1062"/>
    <n v="0"/>
    <n v="41"/>
    <n v="0"/>
    <n v="4"/>
    <n v="0"/>
    <n v="0"/>
    <n v="0"/>
    <n v="45"/>
    <n v="1"/>
    <n v="1"/>
    <n v="0"/>
    <n v="2"/>
    <n v="7"/>
  </r>
  <r>
    <n v="2009"/>
    <n v="0"/>
    <n v="74"/>
    <n v="0"/>
    <n v="8"/>
    <n v="0"/>
    <n v="0"/>
    <n v="8"/>
    <n v="74"/>
    <n v="1"/>
    <n v="1"/>
    <n v="0"/>
    <n v="3"/>
    <n v="4"/>
  </r>
  <r>
    <n v="1739"/>
    <n v="0"/>
    <n v="138"/>
    <n v="7"/>
    <n v="80"/>
    <n v="0"/>
    <n v="14"/>
    <n v="80"/>
    <n v="159"/>
    <n v="2"/>
    <n v="2"/>
    <n v="1"/>
    <n v="3"/>
    <n v="4"/>
  </r>
  <r>
    <n v="1092"/>
    <n v="0"/>
    <n v="164"/>
    <n v="3"/>
    <n v="15"/>
    <n v="6"/>
    <n v="3"/>
    <n v="31"/>
    <n v="161"/>
    <n v="2"/>
    <n v="2"/>
    <n v="0"/>
    <n v="3"/>
    <n v="8"/>
  </r>
  <r>
    <n v="2181"/>
    <n v="0"/>
    <n v="178"/>
    <n v="17"/>
    <n v="161"/>
    <n v="37"/>
    <n v="37"/>
    <n v="62"/>
    <n v="367"/>
    <n v="4"/>
    <n v="2"/>
    <n v="1"/>
    <n v="5"/>
    <n v="4"/>
  </r>
  <r>
    <n v="2809"/>
    <n v="0"/>
    <n v="178"/>
    <n v="17"/>
    <n v="161"/>
    <n v="37"/>
    <n v="37"/>
    <n v="62"/>
    <n v="367"/>
    <n v="4"/>
    <n v="2"/>
    <n v="1"/>
    <n v="5"/>
    <n v="4"/>
  </r>
  <r>
    <n v="1520"/>
    <n v="0"/>
    <n v="252"/>
    <n v="0"/>
    <n v="35"/>
    <n v="0"/>
    <n v="0"/>
    <n v="23"/>
    <n v="265"/>
    <n v="1"/>
    <n v="2"/>
    <n v="1"/>
    <n v="3"/>
    <n v="5"/>
  </r>
  <r>
    <n v="2026"/>
    <n v="0"/>
    <n v="321"/>
    <n v="4"/>
    <n v="149"/>
    <n v="0"/>
    <n v="4"/>
    <n v="12"/>
    <n v="466"/>
    <n v="3"/>
    <n v="2"/>
    <n v="1"/>
    <n v="4"/>
    <n v="7"/>
  </r>
  <r>
    <n v="2349"/>
    <n v="0"/>
    <n v="333"/>
    <n v="27"/>
    <n v="147"/>
    <n v="37"/>
    <n v="5"/>
    <n v="75"/>
    <n v="475"/>
    <n v="1"/>
    <n v="3"/>
    <n v="2"/>
    <n v="5"/>
    <n v="2"/>
  </r>
  <r>
    <n v="1375"/>
    <n v="0"/>
    <n v="364"/>
    <n v="10"/>
    <n v="159"/>
    <n v="0"/>
    <n v="34"/>
    <n v="10"/>
    <n v="556"/>
    <n v="2"/>
    <n v="3"/>
    <n v="1"/>
    <n v="6"/>
    <n v="4"/>
  </r>
  <r>
    <n v="1331"/>
    <n v="0"/>
    <n v="412"/>
    <n v="227"/>
    <n v="826"/>
    <n v="242"/>
    <n v="412"/>
    <n v="475"/>
    <n v="1643"/>
    <n v="1"/>
    <n v="4"/>
    <n v="4"/>
    <n v="6"/>
    <n v="1"/>
  </r>
  <r>
    <n v="3169"/>
    <n v="0"/>
    <n v="727"/>
    <n v="57"/>
    <n v="820"/>
    <n v="178"/>
    <n v="22"/>
    <n v="120"/>
    <n v="1683"/>
    <n v="4"/>
    <n v="8"/>
    <n v="8"/>
    <n v="6"/>
    <n v="6"/>
  </r>
  <r>
    <n v="2631"/>
    <n v="0"/>
    <n v="794"/>
    <n v="34"/>
    <n v="283"/>
    <n v="15"/>
    <n v="11"/>
    <n v="112"/>
    <n v="1026"/>
    <n v="3"/>
    <n v="5"/>
    <n v="2"/>
    <n v="5"/>
    <n v="7"/>
  </r>
  <r>
    <n v="2070"/>
    <n v="0"/>
    <n v="805"/>
    <n v="311"/>
    <n v="984"/>
    <n v="575"/>
    <n v="77"/>
    <n v="103"/>
    <n v="2649"/>
    <n v="1"/>
    <n v="4"/>
    <n v="7"/>
    <n v="5"/>
    <n v="2"/>
  </r>
  <r>
    <n v="1847"/>
    <n v="0"/>
    <n v="908"/>
    <n v="36"/>
    <n v="224"/>
    <n v="83"/>
    <n v="23"/>
    <n v="23"/>
    <n v="1251"/>
    <n v="3"/>
    <n v="5"/>
    <n v="1"/>
    <n v="8"/>
    <n v="5"/>
  </r>
  <r>
    <n v="2653"/>
    <n v="0"/>
    <n v="930"/>
    <n v="0"/>
    <n v="220"/>
    <n v="0"/>
    <n v="0"/>
    <n v="69"/>
    <n v="1081"/>
    <n v="2"/>
    <n v="5"/>
    <n v="1"/>
    <n v="8"/>
    <n v="7"/>
  </r>
  <r>
    <n v="1023"/>
    <n v="0"/>
    <n v="972"/>
    <n v="0"/>
    <n v="258"/>
    <n v="53"/>
    <n v="81"/>
    <n v="13"/>
    <n v="1351"/>
    <n v="3"/>
    <n v="6"/>
    <n v="2"/>
    <n v="9"/>
    <n v="4"/>
  </r>
  <r>
    <n v="1832"/>
    <n v="0"/>
    <n v="972"/>
    <n v="0"/>
    <n v="258"/>
    <n v="53"/>
    <n v="81"/>
    <n v="13"/>
    <n v="1351"/>
    <n v="3"/>
    <n v="6"/>
    <n v="2"/>
    <n v="9"/>
    <n v="4"/>
  </r>
  <r>
    <n v="3024"/>
    <n v="0"/>
    <n v="1005"/>
    <n v="58"/>
    <n v="1195"/>
    <n v="163"/>
    <n v="219"/>
    <n v="58"/>
    <n v="2582"/>
    <n v="1"/>
    <n v="5"/>
    <n v="6"/>
    <n v="10"/>
    <n v="1"/>
  </r>
  <r>
    <n v="2513"/>
    <n v="0"/>
    <n v="1067"/>
    <n v="203"/>
    <n v="1092"/>
    <n v="198"/>
    <n v="50"/>
    <n v="252"/>
    <n v="2356"/>
    <n v="1"/>
    <n v="3"/>
    <n v="6"/>
    <n v="6"/>
    <n v="1"/>
  </r>
  <r>
    <n v="1803"/>
    <n v="0"/>
    <n v="1277"/>
    <n v="14"/>
    <n v="176"/>
    <n v="19"/>
    <n v="0"/>
    <n v="102"/>
    <n v="1384"/>
    <n v="1"/>
    <n v="7"/>
    <n v="3"/>
    <n v="7"/>
    <n v="5"/>
  </r>
  <r>
    <n v="2128"/>
    <n v="0"/>
    <n v="1288"/>
    <n v="0"/>
    <n v="485"/>
    <n v="23"/>
    <n v="54"/>
    <n v="91"/>
    <n v="1759"/>
    <n v="12"/>
    <n v="9"/>
    <n v="2"/>
    <n v="8"/>
    <n v="8"/>
  </r>
  <r>
    <n v="2142"/>
    <n v="0"/>
    <n v="1288"/>
    <n v="0"/>
    <n v="485"/>
    <n v="23"/>
    <n v="54"/>
    <n v="91"/>
    <n v="1759"/>
    <n v="12"/>
    <n v="9"/>
    <n v="2"/>
    <n v="8"/>
    <n v="8"/>
  </r>
  <r>
    <n v="1730"/>
    <n v="0"/>
    <n v="1979"/>
    <n v="206"/>
    <n v="648"/>
    <n v="39"/>
    <n v="87"/>
    <n v="167"/>
    <n v="2792"/>
    <n v="1"/>
    <n v="10"/>
    <n v="10"/>
    <n v="7"/>
    <n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6">
  <r>
    <n v="2873"/>
    <s v="750-67-8428"/>
    <s v="A"/>
    <x v="0"/>
    <x v="0"/>
    <x v="0"/>
    <n v="74.69"/>
    <n v="7"/>
    <n v="26.141500000000001"/>
    <x v="0"/>
    <x v="0"/>
    <d v="1899-12-30T13:08:00"/>
    <x v="0"/>
    <n v="522.83000000000004"/>
    <n v="4.7619047620000003"/>
    <n v="26.141500000000001"/>
    <x v="0"/>
    <x v="0"/>
    <n v="75"/>
    <x v="0"/>
    <n v="0"/>
    <n v="0"/>
    <n v="213734"/>
    <s v="State-California"/>
    <n v="9"/>
    <n v="11"/>
    <n v="4"/>
    <n v="6"/>
    <n v="2"/>
    <n v="492"/>
    <n v="6"/>
    <n v="509"/>
    <n v="0"/>
    <n v="27"/>
    <n v="0"/>
    <n v="0"/>
    <n v="1"/>
    <n v="0"/>
    <n v="0"/>
    <n v="0"/>
    <n v="0"/>
    <n v="0"/>
    <n v="0"/>
    <n v="0"/>
    <d v="2020-11-01T00:00:00"/>
  </r>
  <r>
    <n v="1629"/>
    <s v="226-31-3081"/>
    <s v="C"/>
    <x v="1"/>
    <x v="0"/>
    <x v="1"/>
    <n v="15.28"/>
    <n v="5"/>
    <n v="3.82"/>
    <x v="1"/>
    <x v="1"/>
    <d v="1899-12-30T10:29:00"/>
    <x v="1"/>
    <n v="76.400000000000006"/>
    <n v="4.7619047620000003"/>
    <n v="3.82"/>
    <x v="1"/>
    <x v="1"/>
    <n v="50"/>
    <x v="1"/>
    <n v="0"/>
    <n v="0"/>
    <n v="205471"/>
    <s v="State-Texas"/>
    <n v="36"/>
    <n v="1966"/>
    <n v="353"/>
    <n v="203"/>
    <n v="394"/>
    <n v="41"/>
    <n v="403"/>
    <n v="2552"/>
    <n v="0"/>
    <n v="9"/>
    <n v="8"/>
    <n v="13"/>
    <n v="3"/>
    <n v="1"/>
    <n v="0"/>
    <n v="0"/>
    <n v="0"/>
    <n v="1"/>
    <n v="0"/>
    <n v="1"/>
    <d v="2019-06-28T00:00:00"/>
  </r>
  <r>
    <n v="1239"/>
    <s v="631-41-3108"/>
    <s v="A"/>
    <x v="1"/>
    <x v="1"/>
    <x v="2"/>
    <n v="46.33"/>
    <n v="7"/>
    <n v="16.215499999999999"/>
    <x v="2"/>
    <x v="2"/>
    <d v="1899-12-30T13:23:00"/>
    <x v="2"/>
    <n v="324.31"/>
    <n v="4.7619047620000003"/>
    <n v="16.215499999999999"/>
    <x v="2"/>
    <x v="2"/>
    <n v="46"/>
    <x v="1"/>
    <n v="0"/>
    <n v="0"/>
    <n v="202692"/>
    <s v="State-Texas"/>
    <n v="5"/>
    <n v="332"/>
    <n v="292"/>
    <n v="876"/>
    <n v="63"/>
    <n v="339"/>
    <n v="292"/>
    <n v="1611"/>
    <n v="1"/>
    <n v="6"/>
    <n v="9"/>
    <n v="13"/>
    <n v="2"/>
    <n v="1"/>
    <n v="1"/>
    <n v="0"/>
    <n v="1"/>
    <n v="1"/>
    <n v="0"/>
    <n v="1"/>
    <d v="2019-09-10T00:00:00"/>
  </r>
  <r>
    <n v="1191"/>
    <s v="Unknown"/>
    <s v="A"/>
    <x v="0"/>
    <x v="1"/>
    <x v="0"/>
    <n v="58.22"/>
    <n v="8"/>
    <n v="23.288"/>
    <x v="3"/>
    <x v="3"/>
    <d v="1899-12-30T20:33:00"/>
    <x v="0"/>
    <n v="465.76"/>
    <n v="4.7619047620000003"/>
    <n v="23.288"/>
    <x v="3"/>
    <x v="1"/>
    <n v="43"/>
    <x v="0"/>
    <n v="0"/>
    <n v="0"/>
    <n v="202160"/>
    <s v="State-Texas"/>
    <n v="54"/>
    <n v="1510"/>
    <n v="57"/>
    <n v="273"/>
    <n v="150"/>
    <n v="348"/>
    <n v="115"/>
    <n v="2224"/>
    <n v="0"/>
    <n v="7"/>
    <n v="9"/>
    <n v="10"/>
    <n v="4"/>
    <n v="1"/>
    <n v="0"/>
    <n v="0"/>
    <n v="1"/>
    <n v="1"/>
    <n v="0"/>
    <n v="1"/>
    <d v="2019-04-09T00:00:00"/>
  </r>
  <r>
    <n v="1116"/>
    <s v="373-73-7910"/>
    <s v="A"/>
    <x v="1"/>
    <x v="1"/>
    <x v="3"/>
    <n v="86.31"/>
    <n v="7"/>
    <n v="30.208500000000001"/>
    <x v="4"/>
    <x v="4"/>
    <d v="1899-12-30T10:37:00"/>
    <x v="0"/>
    <n v="604.16999999999996"/>
    <n v="4.7619047620000003"/>
    <n v="30.208500000000001"/>
    <x v="4"/>
    <x v="0"/>
    <n v="37"/>
    <x v="1"/>
    <n v="0"/>
    <n v="0"/>
    <n v="201970"/>
    <s v="State-Florida"/>
    <n v="69"/>
    <n v="1430"/>
    <n v="53"/>
    <n v="202"/>
    <n v="87"/>
    <n v="143"/>
    <n v="333"/>
    <n v="1583"/>
    <n v="0"/>
    <n v="6"/>
    <n v="8"/>
    <n v="13"/>
    <n v="2"/>
    <n v="1"/>
    <n v="0"/>
    <n v="0"/>
    <n v="1"/>
    <n v="1"/>
    <n v="0"/>
    <n v="1"/>
    <d v="2019-08-17T00:00:00"/>
  </r>
  <r>
    <n v="1633"/>
    <s v="699-14-3026"/>
    <s v="C"/>
    <x v="1"/>
    <x v="1"/>
    <x v="1"/>
    <n v="85.39"/>
    <n v="7"/>
    <n v="29.886500000000002"/>
    <x v="5"/>
    <x v="5"/>
    <d v="1899-12-30T18:30:00"/>
    <x v="0"/>
    <n v="597.73"/>
    <n v="4.7619047620000003"/>
    <n v="29.886500000000002"/>
    <x v="5"/>
    <x v="0"/>
    <n v="60"/>
    <x v="2"/>
    <n v="0"/>
    <n v="0"/>
    <n v="198777"/>
    <s v="State-Illinois"/>
    <n v="23"/>
    <n v="2012"/>
    <n v="38"/>
    <n v="1431"/>
    <n v="252"/>
    <n v="231"/>
    <n v="76"/>
    <n v="3888"/>
    <n v="0"/>
    <n v="4"/>
    <n v="6"/>
    <n v="9"/>
    <n v="1"/>
    <n v="0"/>
    <n v="0"/>
    <n v="0"/>
    <n v="1"/>
    <n v="0"/>
    <n v="0"/>
    <n v="0"/>
    <d v="2020-07-24T00:00:00"/>
  </r>
  <r>
    <n v="2094"/>
    <s v="355-53-5943"/>
    <s v="A"/>
    <x v="0"/>
    <x v="0"/>
    <x v="1"/>
    <n v="68.84"/>
    <n v="6"/>
    <n v="20.652000000000001"/>
    <x v="6"/>
    <x v="6"/>
    <d v="1899-12-30T14:36:00"/>
    <x v="0"/>
    <n v="413.04"/>
    <n v="4.7619047620000003"/>
    <n v="20.652000000000001"/>
    <x v="6"/>
    <x v="0"/>
    <n v="60"/>
    <x v="2"/>
    <n v="0"/>
    <n v="0"/>
    <n v="198777"/>
    <s v="State-Florida"/>
    <n v="23"/>
    <n v="2012"/>
    <n v="38"/>
    <n v="1431"/>
    <n v="252"/>
    <n v="231"/>
    <n v="76"/>
    <n v="3888"/>
    <n v="0"/>
    <n v="4"/>
    <n v="6"/>
    <n v="9"/>
    <n v="1"/>
    <n v="0"/>
    <n v="0"/>
    <n v="0"/>
    <n v="1"/>
    <n v="0"/>
    <n v="0"/>
    <n v="0"/>
    <d v="2020-07-24T00:00:00"/>
  </r>
  <r>
    <n v="2987"/>
    <s v="315-22-5665"/>
    <s v="C"/>
    <x v="1"/>
    <x v="0"/>
    <x v="2"/>
    <n v="73.56"/>
    <n v="10"/>
    <n v="36.78"/>
    <x v="7"/>
    <x v="7"/>
    <d v="1899-12-30T11:38:00"/>
    <x v="0"/>
    <n v="735.6"/>
    <n v="4.7619047620000003"/>
    <n v="36.78"/>
    <x v="7"/>
    <x v="1"/>
    <n v="43"/>
    <x v="1"/>
    <n v="0"/>
    <n v="0"/>
    <n v="196876"/>
    <s v="State-California"/>
    <n v="79"/>
    <n v="1845"/>
    <n v="87"/>
    <n v="1494"/>
    <n v="81"/>
    <n v="394"/>
    <n v="43"/>
    <n v="3859"/>
    <n v="1"/>
    <n v="7"/>
    <n v="7"/>
    <n v="9"/>
    <n v="2"/>
    <n v="1"/>
    <n v="0"/>
    <n v="0"/>
    <n v="1"/>
    <n v="1"/>
    <n v="0"/>
    <n v="1"/>
    <d v="2020-01-11T00:00:00"/>
  </r>
  <r>
    <n v="2933"/>
    <s v="665-32-9167"/>
    <s v="A"/>
    <x v="0"/>
    <x v="0"/>
    <x v="0"/>
    <n v="36.26"/>
    <n v="2"/>
    <n v="3.6259999999999999"/>
    <x v="8"/>
    <x v="8"/>
    <d v="1899-12-30T17:15:00"/>
    <x v="2"/>
    <n v="72.52"/>
    <n v="4.7619047620000003"/>
    <n v="3.6259999999999999"/>
    <x v="8"/>
    <x v="0"/>
    <n v="30"/>
    <x v="1"/>
    <n v="0"/>
    <n v="0"/>
    <n v="196843"/>
    <s v="State-California"/>
    <n v="60"/>
    <n v="911"/>
    <n v="144"/>
    <n v="1933"/>
    <n v="81"/>
    <n v="35"/>
    <n v="35"/>
    <n v="3069"/>
    <n v="1"/>
    <n v="6"/>
    <n v="11"/>
    <n v="10"/>
    <n v="2"/>
    <n v="0"/>
    <n v="0"/>
    <n v="0"/>
    <n v="0"/>
    <n v="1"/>
    <n v="0"/>
    <n v="1"/>
    <d v="2019-09-28T00:00:00"/>
  </r>
  <r>
    <n v="2970"/>
    <s v="692-92-5582"/>
    <s v="B"/>
    <x v="0"/>
    <x v="0"/>
    <x v="4"/>
    <n v="54.84"/>
    <n v="3"/>
    <n v="8.2260000000000009"/>
    <x v="9"/>
    <x v="9"/>
    <d v="1899-12-30T13:27:00"/>
    <x v="2"/>
    <n v="164.52"/>
    <n v="4.7619047620000003"/>
    <n v="8.2260000000000009"/>
    <x v="9"/>
    <x v="3"/>
    <n v="40"/>
    <x v="3"/>
    <n v="0"/>
    <n v="0"/>
    <n v="196547"/>
    <s v="State-Florida"/>
    <n v="4"/>
    <n v="912"/>
    <n v="43"/>
    <n v="254"/>
    <n v="106"/>
    <n v="206"/>
    <n v="126"/>
    <n v="1394"/>
    <n v="0"/>
    <n v="7"/>
    <n v="6"/>
    <n v="8"/>
    <n v="2"/>
    <n v="1"/>
    <n v="0"/>
    <n v="1"/>
    <n v="0"/>
    <n v="1"/>
    <n v="0"/>
    <n v="1"/>
    <d v="2020-10-27T00:00:00"/>
  </r>
  <r>
    <n v="1895"/>
    <s v="351-62-0822"/>
    <s v="B"/>
    <x v="0"/>
    <x v="0"/>
    <x v="5"/>
    <n v="14.48"/>
    <n v="4"/>
    <n v="2.8959999999999999"/>
    <x v="10"/>
    <x v="10"/>
    <d v="1899-12-30T18:07:00"/>
    <x v="0"/>
    <n v="57.92"/>
    <n v="4.7619047620000003"/>
    <n v="2.8959999999999999"/>
    <x v="10"/>
    <x v="0"/>
    <n v="26"/>
    <x v="1"/>
    <n v="0"/>
    <n v="0"/>
    <n v="195529"/>
    <s v="State-California"/>
    <n v="29"/>
    <n v="1576"/>
    <n v="59"/>
    <n v="1822"/>
    <n v="512"/>
    <n v="55"/>
    <n v="49"/>
    <n v="3975"/>
    <n v="1"/>
    <n v="7"/>
    <n v="3"/>
    <n v="7"/>
    <n v="3"/>
    <n v="0"/>
    <n v="0"/>
    <n v="0"/>
    <n v="0"/>
    <n v="1"/>
    <n v="0"/>
    <n v="1"/>
    <d v="2019-05-10T00:00:00"/>
  </r>
  <r>
    <n v="1982"/>
    <s v="529-56-3974"/>
    <s v="B"/>
    <x v="0"/>
    <x v="1"/>
    <x v="1"/>
    <n v="25.51"/>
    <n v="4"/>
    <n v="5.1020000000000003"/>
    <x v="11"/>
    <x v="11"/>
    <d v="1899-12-30T17:03:00"/>
    <x v="1"/>
    <n v="102.04"/>
    <n v="4.7619047620000003"/>
    <n v="5.1020000000000003"/>
    <x v="11"/>
    <x v="0"/>
    <n v="33"/>
    <x v="0"/>
    <n v="0"/>
    <n v="0"/>
    <n v="195169"/>
    <s v="State-New York"/>
    <n v="1"/>
    <n v="2635"/>
    <n v="43"/>
    <n v="921"/>
    <n v="217"/>
    <n v="41"/>
    <n v="41"/>
    <n v="3816"/>
    <n v="1"/>
    <n v="4"/>
    <n v="3"/>
    <n v="4"/>
    <n v="1"/>
    <n v="1"/>
    <n v="0"/>
    <n v="0"/>
    <n v="0"/>
    <n v="1"/>
    <n v="0"/>
    <n v="1"/>
    <d v="2020-03-15T00:00:00"/>
  </r>
  <r>
    <n v="2449"/>
    <s v="365-64-0515"/>
    <s v="A"/>
    <x v="1"/>
    <x v="0"/>
    <x v="1"/>
    <n v="46.95"/>
    <n v="5"/>
    <n v="11.737500000000001"/>
    <x v="12"/>
    <x v="12"/>
    <d v="1899-12-30T10:25:00"/>
    <x v="0"/>
    <n v="234.75"/>
    <n v="4.7619047620000003"/>
    <n v="11.737500000000001"/>
    <x v="12"/>
    <x v="3"/>
    <n v="51"/>
    <x v="0"/>
    <n v="0"/>
    <n v="2"/>
    <n v="194871"/>
    <s v="State-Illinois"/>
    <n v="99"/>
    <n v="347"/>
    <n v="49"/>
    <n v="1136"/>
    <n v="386"/>
    <n v="0"/>
    <n v="296"/>
    <n v="1623"/>
    <n v="1"/>
    <n v="8"/>
    <n v="5"/>
    <n v="4"/>
    <n v="7"/>
    <n v="0"/>
    <n v="0"/>
    <n v="0"/>
    <n v="1"/>
    <n v="1"/>
    <n v="0"/>
    <n v="1"/>
    <d v="2019-02-06T00:00:00"/>
  </r>
  <r>
    <n v="2957"/>
    <s v="252-56-2699"/>
    <s v="A"/>
    <x v="1"/>
    <x v="1"/>
    <x v="4"/>
    <n v="43.19"/>
    <n v="10"/>
    <n v="21.594999999999999"/>
    <x v="13"/>
    <x v="13"/>
    <d v="1899-12-30T16:48:00"/>
    <x v="0"/>
    <n v="431.9"/>
    <n v="4.7619047620000003"/>
    <n v="21.594999999999999"/>
    <x v="13"/>
    <x v="3"/>
    <n v="69"/>
    <x v="1"/>
    <n v="0"/>
    <n v="0"/>
    <n v="194642"/>
    <s v="State-California"/>
    <n v="35"/>
    <n v="1808"/>
    <n v="294"/>
    <n v="1639"/>
    <n v="218"/>
    <n v="294"/>
    <n v="294"/>
    <n v="3959"/>
    <n v="0"/>
    <n v="5"/>
    <n v="7"/>
    <n v="9"/>
    <n v="1"/>
    <n v="1"/>
    <n v="0"/>
    <n v="0"/>
    <n v="0"/>
    <n v="1"/>
    <n v="0"/>
    <n v="0"/>
    <d v="2020-07-19T00:00:00"/>
  </r>
  <r>
    <n v="2968"/>
    <s v="829-34-3910"/>
    <s v="A"/>
    <x v="1"/>
    <x v="0"/>
    <x v="0"/>
    <n v="71.38"/>
    <n v="10"/>
    <n v="35.69"/>
    <x v="14"/>
    <x v="14"/>
    <d v="1899-12-30T19:21:00"/>
    <x v="1"/>
    <n v="713.8"/>
    <n v="4.7619047620000003"/>
    <n v="35.69"/>
    <x v="14"/>
    <x v="0"/>
    <n v="62"/>
    <x v="1"/>
    <n v="0"/>
    <n v="1"/>
    <n v="194472"/>
    <s v="State-Other"/>
    <n v="75"/>
    <n v="2094"/>
    <n v="68"/>
    <n v="858"/>
    <n v="222"/>
    <n v="206"/>
    <n v="33"/>
    <n v="3415"/>
    <n v="1"/>
    <n v="5"/>
    <n v="5"/>
    <n v="5"/>
    <n v="5"/>
    <n v="0"/>
    <n v="0"/>
    <n v="0"/>
    <n v="1"/>
    <n v="1"/>
    <n v="0"/>
    <n v="0"/>
    <d v="2020-09-07T00:00:00"/>
  </r>
  <r>
    <n v="1924"/>
    <s v="299-46-1805"/>
    <s v="B"/>
    <x v="0"/>
    <x v="0"/>
    <x v="3"/>
    <n v="93.72"/>
    <n v="6"/>
    <n v="28.116"/>
    <x v="15"/>
    <x v="15"/>
    <d v="1899-12-30T16:19:00"/>
    <x v="1"/>
    <n v="562.32000000000005"/>
    <n v="4.7619047620000003"/>
    <n v="28.116"/>
    <x v="10"/>
    <x v="1"/>
    <n v="67"/>
    <x v="1"/>
    <n v="0"/>
    <n v="0"/>
    <n v="194384"/>
    <s v="State-Other"/>
    <n v="62"/>
    <n v="2288"/>
    <n v="49"/>
    <n v="1627"/>
    <n v="330"/>
    <n v="93"/>
    <n v="354"/>
    <n v="4033"/>
    <n v="0"/>
    <n v="5"/>
    <n v="8"/>
    <n v="5"/>
    <n v="2"/>
    <n v="1"/>
    <n v="0"/>
    <n v="0"/>
    <n v="1"/>
    <n v="1"/>
    <n v="0"/>
    <n v="1"/>
    <d v="2019-08-09T00:00:00"/>
  </r>
  <r>
    <n v="2281"/>
    <s v="656-95-9349"/>
    <s v="A"/>
    <x v="0"/>
    <x v="0"/>
    <x v="0"/>
    <n v="68.930000000000007"/>
    <n v="7"/>
    <n v="24.125499999999999"/>
    <x v="16"/>
    <x v="16"/>
    <d v="1899-12-30T11:03:00"/>
    <x v="2"/>
    <n v="482.51"/>
    <n v="4.7619047620000003"/>
    <n v="24.125499999999999"/>
    <x v="15"/>
    <x v="1"/>
    <n v="67"/>
    <x v="1"/>
    <n v="0"/>
    <n v="0"/>
    <n v="194384"/>
    <s v="State-Illinois"/>
    <n v="62"/>
    <n v="2288"/>
    <n v="49"/>
    <n v="1627"/>
    <n v="330"/>
    <n v="93"/>
    <n v="354"/>
    <n v="4033"/>
    <n v="0"/>
    <n v="5"/>
    <n v="8"/>
    <n v="5"/>
    <n v="2"/>
    <n v="1"/>
    <n v="0"/>
    <n v="0"/>
    <n v="1"/>
    <n v="1"/>
    <n v="0"/>
    <n v="1"/>
    <d v="2019-08-09T00:00:00"/>
  </r>
  <r>
    <n v="2434"/>
    <s v="765-26-6951"/>
    <s v="A"/>
    <x v="1"/>
    <x v="1"/>
    <x v="3"/>
    <n v="72.61"/>
    <n v="6"/>
    <n v="21.783000000000001"/>
    <x v="17"/>
    <x v="17"/>
    <d v="1899-12-30T10:39:00"/>
    <x v="2"/>
    <n v="435.66"/>
    <n v="4.7619047620000003"/>
    <n v="21.783000000000001"/>
    <x v="16"/>
    <x v="0"/>
    <n v="50"/>
    <x v="1"/>
    <n v="0"/>
    <n v="0"/>
    <n v="193790"/>
    <s v="State-Other"/>
    <n v="16"/>
    <n v="2690"/>
    <n v="141"/>
    <n v="1510"/>
    <n v="184"/>
    <n v="236"/>
    <n v="93"/>
    <n v="4668"/>
    <n v="0"/>
    <n v="6"/>
    <n v="7"/>
    <n v="12"/>
    <n v="2"/>
    <n v="1"/>
    <n v="0"/>
    <n v="0"/>
    <n v="1"/>
    <n v="1"/>
    <n v="0"/>
    <n v="1"/>
    <d v="2020-07-19T00:00:00"/>
  </r>
  <r>
    <n v="1807"/>
    <s v="329-62-1586"/>
    <s v="A"/>
    <x v="1"/>
    <x v="1"/>
    <x v="4"/>
    <n v="54.67"/>
    <n v="3"/>
    <n v="8.2004999999999999"/>
    <x v="18"/>
    <x v="18"/>
    <d v="1899-12-30T18:00:00"/>
    <x v="2"/>
    <n v="164.01"/>
    <n v="4.7619047620000003"/>
    <n v="8.2004999999999999"/>
    <x v="17"/>
    <x v="3"/>
    <n v="66"/>
    <x v="1"/>
    <n v="1"/>
    <n v="2"/>
    <n v="193404"/>
    <s v="State-Illinois"/>
    <n v="97"/>
    <n v="2648"/>
    <n v="31"/>
    <n v="594"/>
    <n v="41"/>
    <n v="0"/>
    <n v="31"/>
    <n v="3284"/>
    <n v="3"/>
    <n v="3"/>
    <n v="4"/>
    <n v="7"/>
    <n v="5"/>
    <n v="0"/>
    <n v="0"/>
    <n v="0"/>
    <n v="1"/>
    <n v="1"/>
    <n v="0"/>
    <n v="0"/>
    <d v="2019-10-12T00:00:00"/>
  </r>
  <r>
    <n v="1408"/>
    <s v="319-50-3348"/>
    <s v="B"/>
    <x v="1"/>
    <x v="0"/>
    <x v="2"/>
    <n v="40.299999999999997"/>
    <n v="2"/>
    <n v="4.03"/>
    <x v="19"/>
    <x v="16"/>
    <d v="1899-12-30T15:30:00"/>
    <x v="0"/>
    <n v="80.599999999999994"/>
    <n v="4.7619047620000003"/>
    <n v="4.03"/>
    <x v="18"/>
    <x v="3"/>
    <n v="79"/>
    <x v="0"/>
    <n v="0"/>
    <n v="0"/>
    <n v="193027"/>
    <s v="State-Other"/>
    <n v="77"/>
    <n v="2666"/>
    <n v="87"/>
    <n v="1486"/>
    <n v="114"/>
    <n v="0"/>
    <n v="44"/>
    <n v="4310"/>
    <n v="0"/>
    <n v="7"/>
    <n v="10"/>
    <n v="5"/>
    <n v="2"/>
    <n v="0"/>
    <n v="0"/>
    <n v="0"/>
    <n v="0"/>
    <n v="1"/>
    <n v="0"/>
    <n v="0"/>
    <d v="2019-09-18T00:00:00"/>
  </r>
  <r>
    <n v="1947"/>
    <s v="300-71-4605"/>
    <s v="C"/>
    <x v="0"/>
    <x v="1"/>
    <x v="1"/>
    <n v="86.04"/>
    <n v="5"/>
    <n v="21.51"/>
    <x v="20"/>
    <x v="6"/>
    <d v="1899-12-30T11:24:00"/>
    <x v="0"/>
    <n v="430.2"/>
    <n v="4.7619047620000003"/>
    <n v="21.51"/>
    <x v="19"/>
    <x v="3"/>
    <n v="47"/>
    <x v="1"/>
    <n v="0"/>
    <n v="0"/>
    <n v="192955"/>
    <s v="State-Texas"/>
    <n v="35"/>
    <n v="1439"/>
    <n v="44"/>
    <n v="1920"/>
    <n v="64"/>
    <n v="50"/>
    <n v="174"/>
    <n v="3342"/>
    <n v="1"/>
    <n v="6"/>
    <n v="7"/>
    <n v="9"/>
    <n v="2"/>
    <n v="1"/>
    <n v="0"/>
    <n v="0"/>
    <n v="0"/>
    <n v="1"/>
    <n v="0"/>
    <n v="1"/>
    <d v="2020-01-24T00:00:00"/>
  </r>
  <r>
    <n v="1410"/>
    <s v="371-85-5789"/>
    <s v="B"/>
    <x v="1"/>
    <x v="1"/>
    <x v="0"/>
    <n v="87.98"/>
    <n v="3"/>
    <n v="13.196999999999999"/>
    <x v="21"/>
    <x v="19"/>
    <d v="1899-12-30T10:40:00"/>
    <x v="0"/>
    <n v="263.94"/>
    <n v="4.7619047620000003"/>
    <n v="13.196999999999999"/>
    <x v="20"/>
    <x v="3"/>
    <n v="34"/>
    <x v="1"/>
    <n v="0"/>
    <n v="0"/>
    <n v="192910"/>
    <s v="State-Florida"/>
    <n v="42"/>
    <n v="1144"/>
    <n v="284"/>
    <n v="1644"/>
    <n v="372"/>
    <n v="214"/>
    <n v="69"/>
    <n v="3590"/>
    <n v="1"/>
    <n v="6"/>
    <n v="7"/>
    <n v="13"/>
    <n v="1"/>
    <n v="1"/>
    <n v="0"/>
    <n v="0"/>
    <n v="1"/>
    <n v="1"/>
    <n v="0"/>
    <n v="0"/>
    <d v="2020-09-28T00:00:00"/>
  </r>
  <r>
    <n v="1130"/>
    <s v="273-16-6619"/>
    <s v="B"/>
    <x v="1"/>
    <x v="1"/>
    <x v="2"/>
    <n v="33.200000000000003"/>
    <n v="2"/>
    <n v="3.32"/>
    <x v="22"/>
    <x v="20"/>
    <d v="1899-12-30T12:20:00"/>
    <x v="2"/>
    <n v="66.400000000000006"/>
    <n v="4.7619047620000003"/>
    <n v="3.32"/>
    <x v="18"/>
    <x v="0"/>
    <n v="28"/>
    <x v="2"/>
    <n v="0"/>
    <n v="0"/>
    <n v="192859"/>
    <s v="State-New York"/>
    <n v="46"/>
    <n v="1998"/>
    <n v="127"/>
    <n v="1913"/>
    <n v="108"/>
    <n v="127"/>
    <n v="42"/>
    <n v="4231"/>
    <n v="1"/>
    <n v="5"/>
    <n v="4"/>
    <n v="12"/>
    <n v="2"/>
    <n v="0"/>
    <n v="0"/>
    <n v="0"/>
    <n v="0"/>
    <n v="0"/>
    <n v="0"/>
    <n v="0"/>
    <d v="2019-03-26T00:00:00"/>
  </r>
  <r>
    <n v="2885"/>
    <s v="636-48-8204"/>
    <s v="A"/>
    <x v="1"/>
    <x v="1"/>
    <x v="1"/>
    <n v="34.56"/>
    <n v="5"/>
    <n v="8.64"/>
    <x v="23"/>
    <x v="21"/>
    <d v="1899-12-30T11:15:00"/>
    <x v="0"/>
    <n v="172.8"/>
    <n v="4.7619047620000003"/>
    <n v="8.64"/>
    <x v="21"/>
    <x v="1"/>
    <n v="60"/>
    <x v="3"/>
    <n v="0"/>
    <n v="0"/>
    <n v="192556"/>
    <s v="State-California"/>
    <n v="32"/>
    <n v="1026"/>
    <n v="381"/>
    <n v="732"/>
    <n v="383"/>
    <n v="48"/>
    <n v="58"/>
    <n v="2511"/>
    <n v="0"/>
    <n v="3"/>
    <n v="5"/>
    <n v="13"/>
    <n v="0"/>
    <n v="0"/>
    <n v="0"/>
    <n v="0"/>
    <n v="0"/>
    <n v="0"/>
    <n v="0"/>
    <n v="0"/>
    <d v="2020-09-24T00:00:00"/>
  </r>
  <r>
    <n v="2408"/>
    <s v="549-59-1358"/>
    <s v="A"/>
    <x v="0"/>
    <x v="1"/>
    <x v="3"/>
    <n v="88.63"/>
    <n v="3"/>
    <n v="13.294499999999999"/>
    <x v="24"/>
    <x v="22"/>
    <d v="1899-12-30T17:36:00"/>
    <x v="0"/>
    <n v="265.89"/>
    <n v="4.7619047620000003"/>
    <n v="13.294499999999999"/>
    <x v="22"/>
    <x v="3"/>
    <n v="35"/>
    <x v="1"/>
    <n v="0"/>
    <n v="0"/>
    <n v="192533"/>
    <s v="State-New York"/>
    <n v="84"/>
    <n v="1442"/>
    <n v="44"/>
    <n v="246"/>
    <n v="229"/>
    <n v="306"/>
    <n v="87"/>
    <n v="2178"/>
    <n v="1"/>
    <n v="6"/>
    <n v="5"/>
    <n v="11"/>
    <n v="2"/>
    <n v="1"/>
    <n v="0"/>
    <n v="0"/>
    <n v="0"/>
    <n v="1"/>
    <n v="0"/>
    <n v="0"/>
    <d v="2020-05-25T00:00:00"/>
  </r>
  <r>
    <n v="2696"/>
    <s v="227-03-5010"/>
    <s v="A"/>
    <x v="0"/>
    <x v="0"/>
    <x v="2"/>
    <n v="52.59"/>
    <n v="8"/>
    <n v="21.036000000000001"/>
    <x v="25"/>
    <x v="23"/>
    <d v="1899-12-30T19:20:00"/>
    <x v="2"/>
    <n v="420.72"/>
    <n v="4.7619047620000003"/>
    <n v="21.036000000000001"/>
    <x v="23"/>
    <x v="3"/>
    <n v="37"/>
    <x v="0"/>
    <n v="0"/>
    <n v="0"/>
    <n v="192491"/>
    <s v="State-New York"/>
    <n v="71"/>
    <n v="2037"/>
    <n v="92"/>
    <n v="1946"/>
    <n v="60"/>
    <n v="52"/>
    <n v="46"/>
    <n v="4142"/>
    <n v="1"/>
    <n v="7"/>
    <n v="5"/>
    <n v="12"/>
    <n v="3"/>
    <n v="1"/>
    <n v="0"/>
    <n v="0"/>
    <n v="1"/>
    <n v="1"/>
    <n v="0"/>
    <n v="1"/>
    <d v="2019-10-06T00:00:00"/>
  </r>
  <r>
    <n v="2362"/>
    <s v="649-29-6775"/>
    <s v="B"/>
    <x v="1"/>
    <x v="1"/>
    <x v="5"/>
    <n v="33.520000000000003"/>
    <n v="1"/>
    <n v="1.6759999999999999"/>
    <x v="26"/>
    <x v="4"/>
    <d v="1899-12-30T15:31:00"/>
    <x v="1"/>
    <n v="33.520000000000003"/>
    <n v="4.7619047620000003"/>
    <n v="1.6759999999999999"/>
    <x v="24"/>
    <x v="3"/>
    <n v="72"/>
    <x v="1"/>
    <n v="0"/>
    <n v="0"/>
    <n v="192344"/>
    <s v="State-Other"/>
    <n v="9"/>
    <n v="2066"/>
    <n v="50"/>
    <n v="1446"/>
    <n v="106"/>
    <n v="40"/>
    <n v="248"/>
    <n v="3460"/>
    <n v="0"/>
    <n v="5"/>
    <n v="10"/>
    <n v="5"/>
    <n v="1"/>
    <n v="0"/>
    <n v="0"/>
    <n v="1"/>
    <n v="0"/>
    <n v="1"/>
    <n v="0"/>
    <n v="0"/>
    <d v="2020-06-21T00:00:00"/>
  </r>
  <r>
    <n v="1575"/>
    <s v="189-17-4241"/>
    <s v="A"/>
    <x v="1"/>
    <x v="0"/>
    <x v="5"/>
    <n v="87.67"/>
    <n v="2"/>
    <n v="8.7669999999999995"/>
    <x v="27"/>
    <x v="24"/>
    <d v="1899-12-30T12:17:00"/>
    <x v="2"/>
    <n v="175.34"/>
    <n v="4.7619047620000003"/>
    <n v="8.7669999999999995"/>
    <x v="25"/>
    <x v="3"/>
    <n v="45"/>
    <x v="2"/>
    <n v="0"/>
    <n v="0"/>
    <n v="192163"/>
    <s v="State-Texas"/>
    <n v="25"/>
    <n v="1703"/>
    <n v="382"/>
    <n v="1662"/>
    <n v="221"/>
    <n v="340"/>
    <n v="42"/>
    <n v="4266"/>
    <n v="0"/>
    <n v="5"/>
    <n v="11"/>
    <n v="5"/>
    <n v="2"/>
    <n v="1"/>
    <n v="0"/>
    <n v="0"/>
    <n v="0"/>
    <n v="1"/>
    <n v="0"/>
    <n v="1"/>
    <d v="2019-05-19T00:00:00"/>
  </r>
  <r>
    <n v="1795"/>
    <s v="145-94-9061"/>
    <s v="B"/>
    <x v="1"/>
    <x v="0"/>
    <x v="4"/>
    <n v="88.36"/>
    <n v="5"/>
    <n v="22.09"/>
    <x v="28"/>
    <x v="25"/>
    <d v="1899-12-30T19:48:00"/>
    <x v="1"/>
    <n v="441.8"/>
    <n v="4.7619047620000003"/>
    <n v="22.09"/>
    <x v="1"/>
    <x v="1"/>
    <n v="34"/>
    <x v="0"/>
    <n v="0"/>
    <n v="0"/>
    <n v="191820"/>
    <s v="State-Illinois"/>
    <n v="72"/>
    <n v="857"/>
    <n v="153"/>
    <n v="1561"/>
    <n v="159"/>
    <n v="336"/>
    <n v="63"/>
    <n v="3002"/>
    <n v="0"/>
    <n v="5"/>
    <n v="5"/>
    <n v="12"/>
    <n v="1"/>
    <n v="0"/>
    <n v="0"/>
    <n v="0"/>
    <n v="0"/>
    <n v="0"/>
    <n v="0"/>
    <n v="0"/>
    <d v="2020-04-29T00:00:00"/>
  </r>
  <r>
    <n v="2967"/>
    <s v="848-62-7243"/>
    <s v="A"/>
    <x v="1"/>
    <x v="1"/>
    <x v="0"/>
    <n v="24.89"/>
    <n v="9"/>
    <n v="11.2005"/>
    <x v="29"/>
    <x v="20"/>
    <d v="1899-12-30T15:36:00"/>
    <x v="1"/>
    <n v="224.01"/>
    <n v="4.7619047620000003"/>
    <n v="11.2005"/>
    <x v="2"/>
    <x v="0"/>
    <n v="73"/>
    <x v="2"/>
    <n v="0"/>
    <n v="0"/>
    <n v="191712"/>
    <s v="State-Texas"/>
    <n v="47"/>
    <n v="2667"/>
    <n v="50"/>
    <n v="1559"/>
    <n v="196"/>
    <n v="61"/>
    <n v="100"/>
    <n v="4434"/>
    <n v="0"/>
    <n v="9"/>
    <n v="7"/>
    <n v="11"/>
    <n v="3"/>
    <n v="0"/>
    <n v="0"/>
    <n v="0"/>
    <n v="0"/>
    <n v="1"/>
    <n v="0"/>
    <n v="1"/>
    <d v="2020-03-23T00:00:00"/>
  </r>
  <r>
    <n v="2012"/>
    <s v="871-79-8483"/>
    <s v="B"/>
    <x v="1"/>
    <x v="1"/>
    <x v="5"/>
    <n v="94.13"/>
    <n v="5"/>
    <n v="23.532499999999999"/>
    <x v="30"/>
    <x v="6"/>
    <d v="1899-12-30T19:39:00"/>
    <x v="2"/>
    <n v="470.65"/>
    <n v="4.7619047620000003"/>
    <n v="23.532499999999999"/>
    <x v="19"/>
    <x v="0"/>
    <n v="49"/>
    <x v="1"/>
    <n v="0"/>
    <n v="0"/>
    <n v="191700"/>
    <s v="State-New York"/>
    <n v="58"/>
    <n v="1204"/>
    <n v="360"/>
    <n v="2009"/>
    <n v="261"/>
    <n v="240"/>
    <n v="40"/>
    <n v="4035"/>
    <n v="1"/>
    <n v="8"/>
    <n v="6"/>
    <n v="5"/>
    <n v="3"/>
    <n v="0"/>
    <n v="0"/>
    <n v="0"/>
    <n v="0"/>
    <n v="0"/>
    <n v="0"/>
    <n v="1"/>
    <d v="2019-06-24T00:00:00"/>
  </r>
  <r>
    <n v="2897"/>
    <s v="149-71-6266"/>
    <s v="B"/>
    <x v="0"/>
    <x v="1"/>
    <x v="3"/>
    <n v="78.069999999999993"/>
    <n v="9"/>
    <n v="35.131500000000003"/>
    <x v="31"/>
    <x v="26"/>
    <d v="1899-12-30T12:43:00"/>
    <x v="1"/>
    <n v="702.63"/>
    <n v="4.7619047620000003"/>
    <n v="35.131500000000003"/>
    <x v="10"/>
    <x v="0"/>
    <n v="64"/>
    <x v="1"/>
    <n v="0"/>
    <n v="0"/>
    <n v="191249"/>
    <s v="State-California"/>
    <n v="84"/>
    <n v="2775"/>
    <n v="57"/>
    <n v="249"/>
    <n v="149"/>
    <n v="226"/>
    <n v="57"/>
    <n v="3400"/>
    <n v="0"/>
    <n v="7"/>
    <n v="9"/>
    <n v="6"/>
    <n v="4"/>
    <n v="1"/>
    <n v="1"/>
    <n v="0"/>
    <n v="1"/>
    <n v="1"/>
    <n v="0"/>
    <n v="1"/>
    <d v="2019-03-27T00:00:00"/>
  </r>
  <r>
    <n v="3135"/>
    <s v="640-49-2076"/>
    <s v="B"/>
    <x v="1"/>
    <x v="1"/>
    <x v="3"/>
    <n v="83.78"/>
    <n v="8"/>
    <n v="33.512"/>
    <x v="32"/>
    <x v="8"/>
    <d v="1899-12-30T14:49:00"/>
    <x v="1"/>
    <n v="670.24"/>
    <n v="4.7619047620000003"/>
    <n v="33.512"/>
    <x v="20"/>
    <x v="0"/>
    <n v="30"/>
    <x v="2"/>
    <n v="0"/>
    <n v="0"/>
    <n v="191172"/>
    <s v="State-Texas"/>
    <n v="94"/>
    <n v="340"/>
    <n v="59"/>
    <n v="1715"/>
    <n v="0"/>
    <n v="59"/>
    <n v="117"/>
    <n v="2055"/>
    <n v="0"/>
    <n v="4"/>
    <n v="3"/>
    <n v="7"/>
    <n v="3"/>
    <n v="1"/>
    <n v="1"/>
    <n v="1"/>
    <n v="0"/>
    <n v="1"/>
    <n v="0"/>
    <n v="1"/>
    <d v="2019-09-01T00:00:00"/>
  </r>
  <r>
    <n v="1402"/>
    <s v="595-11-5460"/>
    <s v="A"/>
    <x v="1"/>
    <x v="1"/>
    <x v="0"/>
    <n v="96.58"/>
    <n v="2"/>
    <n v="9.6579999999999995"/>
    <x v="33"/>
    <x v="20"/>
    <d v="1899-12-30T10:12:00"/>
    <x v="2"/>
    <n v="193.16"/>
    <n v="4.7619047620000003"/>
    <n v="9.6579999999999995"/>
    <x v="20"/>
    <x v="0"/>
    <n v="39"/>
    <x v="1"/>
    <n v="0"/>
    <n v="0"/>
    <n v="191065"/>
    <s v="State-Other"/>
    <n v="33"/>
    <n v="1725"/>
    <n v="239"/>
    <n v="227"/>
    <n v="376"/>
    <n v="287"/>
    <n v="239"/>
    <n v="2614"/>
    <n v="1"/>
    <n v="7"/>
    <n v="9"/>
    <n v="9"/>
    <n v="3"/>
    <n v="1"/>
    <n v="0"/>
    <n v="0"/>
    <n v="0"/>
    <n v="1"/>
    <n v="0"/>
    <n v="1"/>
    <d v="2019-07-30T00:00:00"/>
  </r>
  <r>
    <n v="2872"/>
    <s v="183-56-6882"/>
    <s v="C"/>
    <x v="0"/>
    <x v="0"/>
    <x v="4"/>
    <n v="99.42"/>
    <n v="4"/>
    <n v="19.884"/>
    <x v="34"/>
    <x v="10"/>
    <d v="1899-12-30T10:42:00"/>
    <x v="0"/>
    <n v="397.68"/>
    <n v="4.7619047620000003"/>
    <n v="19.884"/>
    <x v="26"/>
    <x v="0"/>
    <n v="66"/>
    <x v="0"/>
    <n v="0"/>
    <n v="0"/>
    <n v="190933"/>
    <s v="State-Other"/>
    <n v="90"/>
    <n v="2142"/>
    <n v="65"/>
    <n v="903"/>
    <n v="130"/>
    <n v="132"/>
    <n v="166"/>
    <n v="3206"/>
    <n v="1"/>
    <n v="4"/>
    <n v="6"/>
    <n v="4"/>
    <n v="1"/>
    <n v="0"/>
    <n v="0"/>
    <n v="0"/>
    <n v="0"/>
    <n v="1"/>
    <n v="0"/>
    <n v="0"/>
    <d v="2020-09-04T00:00:00"/>
  </r>
  <r>
    <n v="2313"/>
    <s v="232-16-2483"/>
    <s v="C"/>
    <x v="0"/>
    <x v="0"/>
    <x v="3"/>
    <n v="68.12"/>
    <n v="1"/>
    <n v="3.4060000000000001"/>
    <x v="35"/>
    <x v="27"/>
    <d v="1899-12-30T12:28:00"/>
    <x v="0"/>
    <n v="68.12"/>
    <n v="4.7619047620000003"/>
    <n v="3.4060000000000001"/>
    <x v="11"/>
    <x v="0"/>
    <n v="72"/>
    <x v="1"/>
    <n v="0"/>
    <n v="0"/>
    <n v="190842"/>
    <s v="State-Texas"/>
    <n v="57"/>
    <n v="1626"/>
    <n v="147"/>
    <n v="248"/>
    <n v="382"/>
    <n v="393"/>
    <n v="195"/>
    <n v="2601"/>
    <n v="1"/>
    <n v="4"/>
    <n v="9"/>
    <n v="13"/>
    <n v="1"/>
    <n v="0"/>
    <n v="0"/>
    <n v="0"/>
    <n v="0"/>
    <n v="0"/>
    <n v="0"/>
    <n v="0"/>
    <d v="2020-01-03T00:00:00"/>
  </r>
  <r>
    <n v="1108"/>
    <s v="129-29-8530"/>
    <s v="A"/>
    <x v="0"/>
    <x v="1"/>
    <x v="3"/>
    <n v="62.62"/>
    <n v="5"/>
    <n v="15.654999999999999"/>
    <x v="36"/>
    <x v="24"/>
    <d v="1899-12-30T19:15:00"/>
    <x v="0"/>
    <n v="313.10000000000002"/>
    <n v="4.7619047620000003"/>
    <n v="15.654999999999999"/>
    <x v="27"/>
    <x v="3"/>
    <n v="50"/>
    <x v="1"/>
    <n v="0"/>
    <n v="0"/>
    <n v="190765"/>
    <s v="State-Other"/>
    <n v="25"/>
    <n v="1150"/>
    <n v="208"/>
    <n v="1707"/>
    <n v="317"/>
    <n v="172"/>
    <n v="69"/>
    <n v="3485"/>
    <n v="0"/>
    <n v="4"/>
    <n v="6"/>
    <n v="5"/>
    <n v="1"/>
    <n v="1"/>
    <n v="0"/>
    <n v="0"/>
    <n v="0"/>
    <n v="1"/>
    <n v="0"/>
    <n v="0"/>
    <d v="2020-06-30T00:00:00"/>
  </r>
  <r>
    <n v="2242"/>
    <s v="272-65-1806"/>
    <s v="A"/>
    <x v="1"/>
    <x v="0"/>
    <x v="1"/>
    <n v="60.88"/>
    <n v="9"/>
    <n v="27.396000000000001"/>
    <x v="37"/>
    <x v="15"/>
    <d v="1899-12-30T17:17:00"/>
    <x v="0"/>
    <n v="547.91999999999996"/>
    <n v="4.7619047620000003"/>
    <n v="27.396000000000001"/>
    <x v="28"/>
    <x v="2"/>
    <n v="37"/>
    <x v="0"/>
    <n v="0"/>
    <n v="0"/>
    <n v="190687"/>
    <s v="State-Other"/>
    <n v="98"/>
    <n v="2065"/>
    <n v="36"/>
    <n v="1413"/>
    <n v="48"/>
    <n v="71"/>
    <n v="107"/>
    <n v="3526"/>
    <n v="1"/>
    <n v="6"/>
    <n v="2"/>
    <n v="8"/>
    <n v="2"/>
    <n v="0"/>
    <n v="0"/>
    <n v="0"/>
    <n v="0"/>
    <n v="1"/>
    <n v="0"/>
    <n v="1"/>
    <d v="2019-10-27T00:00:00"/>
  </r>
  <r>
    <n v="2160"/>
    <s v="333-73-7901"/>
    <s v="C"/>
    <x v="1"/>
    <x v="0"/>
    <x v="0"/>
    <n v="54.92"/>
    <n v="8"/>
    <n v="21.968"/>
    <x v="38"/>
    <x v="28"/>
    <d v="1899-12-30T13:24:00"/>
    <x v="0"/>
    <n v="439.36"/>
    <n v="4.7619047620000003"/>
    <n v="21.968"/>
    <x v="29"/>
    <x v="0"/>
    <n v="29"/>
    <x v="2"/>
    <n v="0"/>
    <n v="0"/>
    <n v="190638"/>
    <s v="State-Florida"/>
    <n v="29"/>
    <n v="2431"/>
    <n v="252"/>
    <n v="1925"/>
    <n v="198"/>
    <n v="303"/>
    <n v="202"/>
    <n v="4907"/>
    <n v="1"/>
    <n v="3"/>
    <n v="4"/>
    <n v="10"/>
    <n v="1"/>
    <n v="0"/>
    <n v="0"/>
    <n v="0"/>
    <n v="0"/>
    <n v="1"/>
    <n v="0"/>
    <n v="0"/>
    <d v="2020-07-20T00:00:00"/>
  </r>
  <r>
    <n v="2548"/>
    <s v="777-82-7220"/>
    <s v="B"/>
    <x v="0"/>
    <x v="1"/>
    <x v="2"/>
    <n v="30.12"/>
    <n v="8"/>
    <n v="12.048"/>
    <x v="39"/>
    <x v="2"/>
    <d v="1899-12-30T13:01:00"/>
    <x v="1"/>
    <n v="240.96"/>
    <n v="4.7619047620000003"/>
    <n v="12.048"/>
    <x v="25"/>
    <x v="0"/>
    <n v="29"/>
    <x v="2"/>
    <n v="0"/>
    <n v="0"/>
    <n v="190638"/>
    <s v="State-Other"/>
    <n v="29"/>
    <n v="2431"/>
    <n v="252"/>
    <n v="1925"/>
    <n v="198"/>
    <n v="303"/>
    <n v="202"/>
    <n v="4907"/>
    <n v="1"/>
    <n v="3"/>
    <n v="4"/>
    <n v="10"/>
    <n v="1"/>
    <n v="0"/>
    <n v="0"/>
    <n v="0"/>
    <n v="0"/>
    <n v="1"/>
    <n v="0"/>
    <n v="1"/>
    <d v="2020-07-20T00:00:00"/>
  </r>
  <r>
    <n v="2783"/>
    <s v="280-35-5823"/>
    <s v="B"/>
    <x v="0"/>
    <x v="0"/>
    <x v="2"/>
    <n v="86.72"/>
    <n v="1"/>
    <n v="4.3360000000000003"/>
    <x v="40"/>
    <x v="29"/>
    <d v="1899-12-30T18:45:00"/>
    <x v="0"/>
    <n v="86.72"/>
    <n v="4.7619047620000003"/>
    <n v="4.3360000000000003"/>
    <x v="30"/>
    <x v="3"/>
    <n v="64"/>
    <x v="1"/>
    <n v="0"/>
    <n v="0"/>
    <n v="190369"/>
    <s v="State-California"/>
    <n v="2"/>
    <n v="615"/>
    <n v="107"/>
    <n v="2067"/>
    <n v="472"/>
    <n v="48"/>
    <n v="36"/>
    <n v="3274"/>
    <n v="1"/>
    <n v="4"/>
    <n v="6"/>
    <n v="6"/>
    <n v="1"/>
    <n v="0"/>
    <n v="0"/>
    <n v="0"/>
    <n v="0"/>
    <n v="0"/>
    <n v="0"/>
    <n v="1"/>
    <d v="2020-10-02T00:00:00"/>
  </r>
  <r>
    <n v="1374"/>
    <s v="554-53-8700"/>
    <s v="C"/>
    <x v="0"/>
    <x v="1"/>
    <x v="2"/>
    <n v="56.11"/>
    <n v="2"/>
    <n v="5.6109999999999998"/>
    <x v="41"/>
    <x v="30"/>
    <d v="1899-12-30T10:11:00"/>
    <x v="1"/>
    <n v="112.22"/>
    <n v="4.7619047620000003"/>
    <n v="5.6109999999999998"/>
    <x v="31"/>
    <x v="1"/>
    <n v="41"/>
    <x v="1"/>
    <n v="0"/>
    <n v="0"/>
    <n v="190300"/>
    <s v="State-Florida"/>
    <n v="7"/>
    <n v="1252"/>
    <n v="282"/>
    <n v="1656"/>
    <n v="70"/>
    <n v="282"/>
    <n v="120"/>
    <n v="3422"/>
    <n v="0"/>
    <n v="5"/>
    <n v="6"/>
    <n v="8"/>
    <n v="1"/>
    <n v="0"/>
    <n v="0"/>
    <n v="0"/>
    <n v="0"/>
    <n v="1"/>
    <n v="0"/>
    <n v="0"/>
    <d v="2020-06-09T00:00:00"/>
  </r>
  <r>
    <n v="2697"/>
    <s v="354-25-5821"/>
    <s v="B"/>
    <x v="0"/>
    <x v="0"/>
    <x v="3"/>
    <n v="69.12"/>
    <n v="6"/>
    <n v="20.736000000000001"/>
    <x v="42"/>
    <x v="4"/>
    <d v="1899-12-30T13:03:00"/>
    <x v="1"/>
    <n v="414.72"/>
    <n v="4.7619047620000003"/>
    <n v="20.736000000000001"/>
    <x v="32"/>
    <x v="0"/>
    <n v="29"/>
    <x v="1"/>
    <n v="0"/>
    <n v="0"/>
    <n v="190273"/>
    <s v="State-Texas"/>
    <n v="32"/>
    <n v="1484"/>
    <n v="272"/>
    <n v="1798"/>
    <n v="253"/>
    <n v="156"/>
    <n v="234"/>
    <n v="3729"/>
    <n v="1"/>
    <n v="5"/>
    <n v="6"/>
    <n v="7"/>
    <n v="2"/>
    <n v="1"/>
    <n v="0"/>
    <n v="0"/>
    <n v="1"/>
    <n v="1"/>
    <n v="0"/>
    <n v="1"/>
    <d v="2020-05-20T00:00:00"/>
  </r>
  <r>
    <n v="1684"/>
    <s v="228-96-1411"/>
    <s v="C"/>
    <x v="0"/>
    <x v="0"/>
    <x v="4"/>
    <n v="98.7"/>
    <n v="8"/>
    <n v="39.479999999999997"/>
    <x v="43"/>
    <x v="31"/>
    <d v="1899-12-30T20:39:00"/>
    <x v="1"/>
    <n v="789.6"/>
    <n v="4.7619047620000003"/>
    <n v="39.479999999999997"/>
    <x v="29"/>
    <x v="0"/>
    <n v="32"/>
    <x v="2"/>
    <n v="0"/>
    <n v="0"/>
    <n v="190247"/>
    <s v="State-Other"/>
    <n v="27"/>
    <n v="2496"/>
    <n v="67"/>
    <n v="742"/>
    <n v="44"/>
    <n v="34"/>
    <n v="34"/>
    <n v="3350"/>
    <n v="1"/>
    <n v="3"/>
    <n v="4"/>
    <n v="7"/>
    <n v="1"/>
    <n v="1"/>
    <n v="0"/>
    <n v="0"/>
    <n v="1"/>
    <n v="1"/>
    <n v="0"/>
    <n v="1"/>
    <d v="2020-10-03T00:00:00"/>
  </r>
  <r>
    <n v="2577"/>
    <s v="617-15-4209"/>
    <s v="C"/>
    <x v="0"/>
    <x v="1"/>
    <x v="0"/>
    <n v="15.37"/>
    <n v="2"/>
    <n v="1.5369999999999999"/>
    <x v="44"/>
    <x v="32"/>
    <d v="1899-12-30T19:47:00"/>
    <x v="1"/>
    <n v="30.74"/>
    <n v="4.7619047620000003"/>
    <n v="1.5369999999999999"/>
    <x v="8"/>
    <x v="3"/>
    <n v="64"/>
    <x v="2"/>
    <n v="0"/>
    <n v="0"/>
    <n v="190226"/>
    <s v="State-Texas"/>
    <n v="26"/>
    <n v="2283"/>
    <n v="228"/>
    <n v="1368"/>
    <n v="533"/>
    <n v="318"/>
    <n v="228"/>
    <n v="4503"/>
    <n v="1"/>
    <n v="4"/>
    <n v="7"/>
    <n v="12"/>
    <n v="2"/>
    <n v="1"/>
    <n v="0"/>
    <n v="0"/>
    <n v="0"/>
    <n v="0"/>
    <n v="0"/>
    <n v="0"/>
    <d v="2019-03-03T00:00:00"/>
  </r>
  <r>
    <n v="3136"/>
    <s v="132-32-9879"/>
    <s v="B"/>
    <x v="0"/>
    <x v="0"/>
    <x v="1"/>
    <n v="93.96"/>
    <n v="4"/>
    <n v="18.792000000000002"/>
    <x v="45"/>
    <x v="11"/>
    <d v="1899-12-30T18:00:00"/>
    <x v="1"/>
    <n v="375.84"/>
    <n v="4.7619047620000003"/>
    <n v="18.792000000000002"/>
    <x v="33"/>
    <x v="3"/>
    <n v="36"/>
    <x v="1"/>
    <n v="0"/>
    <n v="0"/>
    <n v="190000"/>
    <s v="State-Other"/>
    <n v="91"/>
    <n v="1425"/>
    <n v="304"/>
    <n v="281"/>
    <n v="198"/>
    <n v="405"/>
    <n v="509"/>
    <n v="2105"/>
    <n v="1"/>
    <n v="4"/>
    <n v="8"/>
    <n v="5"/>
    <n v="1"/>
    <n v="1"/>
    <n v="0"/>
    <n v="1"/>
    <n v="0"/>
    <n v="1"/>
    <n v="0"/>
    <n v="0"/>
    <d v="2020-05-29T00:00:00"/>
  </r>
  <r>
    <n v="1710"/>
    <s v="370-41-7321"/>
    <s v="B"/>
    <x v="0"/>
    <x v="1"/>
    <x v="0"/>
    <n v="56.69"/>
    <n v="9"/>
    <n v="25.5105"/>
    <x v="46"/>
    <x v="33"/>
    <d v="1899-12-30T17:24:00"/>
    <x v="2"/>
    <n v="510.21"/>
    <n v="4.7619047620000003"/>
    <n v="25.5105"/>
    <x v="3"/>
    <x v="1"/>
    <n v="29"/>
    <x v="1"/>
    <n v="0"/>
    <n v="0"/>
    <n v="189891"/>
    <s v="State-Florida"/>
    <n v="17"/>
    <n v="870"/>
    <n v="46"/>
    <n v="279"/>
    <n v="125"/>
    <n v="59"/>
    <n v="387"/>
    <n v="993"/>
    <n v="1"/>
    <n v="11"/>
    <n v="6"/>
    <n v="8"/>
    <n v="4"/>
    <n v="0"/>
    <n v="0"/>
    <n v="0"/>
    <n v="0"/>
    <n v="1"/>
    <n v="0"/>
    <n v="0"/>
    <d v="2019-09-20T00:00:00"/>
  </r>
  <r>
    <n v="1715"/>
    <s v="727-46-3608"/>
    <s v="B"/>
    <x v="0"/>
    <x v="0"/>
    <x v="4"/>
    <n v="20.010000000000002"/>
    <n v="9"/>
    <n v="9.0045000000000002"/>
    <x v="47"/>
    <x v="10"/>
    <d v="1899-12-30T15:47:00"/>
    <x v="0"/>
    <n v="180.09"/>
    <n v="4.7619047620000003"/>
    <n v="9.0045000000000002"/>
    <x v="5"/>
    <x v="2"/>
    <n v="47"/>
    <x v="1"/>
    <n v="1"/>
    <n v="1"/>
    <n v="189694"/>
    <s v="State-California"/>
    <n v="22"/>
    <n v="2381"/>
    <n v="59"/>
    <n v="446"/>
    <n v="78"/>
    <n v="59"/>
    <n v="89"/>
    <n v="2935"/>
    <n v="3"/>
    <n v="4"/>
    <n v="3"/>
    <n v="4"/>
    <n v="5"/>
    <n v="1"/>
    <n v="0"/>
    <n v="0"/>
    <n v="1"/>
    <n v="1"/>
    <n v="0"/>
    <n v="0"/>
    <d v="2020-03-15T00:00:00"/>
  </r>
  <r>
    <n v="3158"/>
    <s v="669-54-1719"/>
    <s v="B"/>
    <x v="0"/>
    <x v="1"/>
    <x v="1"/>
    <n v="18.93"/>
    <n v="6"/>
    <n v="5.6790000000000003"/>
    <x v="48"/>
    <x v="34"/>
    <d v="1899-12-30T12:45:00"/>
    <x v="2"/>
    <n v="113.58"/>
    <n v="4.7619047620000003"/>
    <n v="5.6790000000000003"/>
    <x v="34"/>
    <x v="0"/>
    <n v="37"/>
    <x v="2"/>
    <n v="0"/>
    <n v="0"/>
    <n v="189616"/>
    <s v="State-New York"/>
    <n v="36"/>
    <n v="1420"/>
    <n v="99"/>
    <n v="1386"/>
    <n v="307"/>
    <n v="235"/>
    <n v="32"/>
    <n v="3415"/>
    <n v="1"/>
    <n v="7"/>
    <n v="5"/>
    <n v="12"/>
    <n v="2"/>
    <n v="0"/>
    <n v="0"/>
    <n v="0"/>
    <n v="0"/>
    <n v="0"/>
    <n v="0"/>
    <n v="1"/>
    <d v="2019-08-02T00:00:00"/>
  </r>
  <r>
    <n v="1440"/>
    <s v="574-22-5561"/>
    <s v="C"/>
    <x v="0"/>
    <x v="0"/>
    <x v="5"/>
    <n v="82.63"/>
    <n v="10"/>
    <n v="41.314999999999998"/>
    <x v="49"/>
    <x v="35"/>
    <d v="1899-12-30T17:08:00"/>
    <x v="0"/>
    <n v="826.3"/>
    <n v="4.7619047620000003"/>
    <n v="41.314999999999998"/>
    <x v="30"/>
    <x v="0"/>
    <n v="54"/>
    <x v="3"/>
    <n v="0"/>
    <n v="0"/>
    <n v="189572"/>
    <s v="State-Florida"/>
    <n v="44"/>
    <n v="1283"/>
    <n v="51"/>
    <n v="2061"/>
    <n v="417"/>
    <n v="411"/>
    <n v="135"/>
    <n v="4087"/>
    <n v="1"/>
    <n v="7"/>
    <n v="7"/>
    <n v="9"/>
    <n v="4"/>
    <n v="1"/>
    <n v="0"/>
    <n v="0"/>
    <n v="1"/>
    <n v="0"/>
    <n v="0"/>
    <n v="1"/>
    <d v="2019-02-20T00:00:00"/>
  </r>
  <r>
    <n v="1497"/>
    <s v="326-78-5178"/>
    <s v="C"/>
    <x v="0"/>
    <x v="1"/>
    <x v="4"/>
    <n v="91.4"/>
    <n v="7"/>
    <n v="31.99"/>
    <x v="50"/>
    <x v="36"/>
    <d v="1899-12-30T10:19:00"/>
    <x v="1"/>
    <n v="639.79999999999995"/>
    <n v="4.7619047620000003"/>
    <n v="31.99"/>
    <x v="33"/>
    <x v="1"/>
    <n v="61"/>
    <x v="2"/>
    <n v="0"/>
    <n v="0"/>
    <n v="189120"/>
    <s v="State-Texas"/>
    <n v="78"/>
    <n v="2479"/>
    <n v="195"/>
    <n v="866"/>
    <n v="153"/>
    <n v="274"/>
    <n v="117"/>
    <n v="3849"/>
    <n v="1"/>
    <n v="5"/>
    <n v="6"/>
    <n v="7"/>
    <n v="1"/>
    <n v="0"/>
    <n v="0"/>
    <n v="0"/>
    <n v="0"/>
    <n v="1"/>
    <n v="0"/>
    <n v="0"/>
    <d v="2020-08-21T00:00:00"/>
  </r>
  <r>
    <n v="1101"/>
    <s v="162-48-8011"/>
    <s v="A"/>
    <x v="0"/>
    <x v="0"/>
    <x v="4"/>
    <n v="44.59"/>
    <n v="5"/>
    <n v="11.147500000000001"/>
    <x v="51"/>
    <x v="34"/>
    <d v="1899-12-30T15:10:00"/>
    <x v="1"/>
    <n v="222.95"/>
    <n v="4.7619047620000003"/>
    <n v="11.147500000000001"/>
    <x v="23"/>
    <x v="3"/>
    <n v="60"/>
    <x v="2"/>
    <n v="0"/>
    <n v="0"/>
    <n v="189058"/>
    <s v="State-Texas"/>
    <n v="18"/>
    <n v="964"/>
    <n v="412"/>
    <n v="225"/>
    <n v="66"/>
    <n v="47"/>
    <n v="91"/>
    <n v="1622"/>
    <n v="1"/>
    <n v="5"/>
    <n v="4"/>
    <n v="4"/>
    <n v="2"/>
    <n v="0"/>
    <n v="0"/>
    <n v="0"/>
    <n v="0"/>
    <n v="0"/>
    <n v="0"/>
    <n v="0"/>
    <d v="2019-05-14T00:00:00"/>
  </r>
  <r>
    <n v="2866"/>
    <s v="616-24-2851"/>
    <s v="B"/>
    <x v="0"/>
    <x v="0"/>
    <x v="5"/>
    <n v="17.87"/>
    <n v="4"/>
    <n v="3.5739999999999998"/>
    <x v="52"/>
    <x v="23"/>
    <d v="1899-12-30T14:42:00"/>
    <x v="0"/>
    <n v="71.48"/>
    <n v="4.7619047620000003"/>
    <n v="3.5739999999999998"/>
    <x v="35"/>
    <x v="1"/>
    <n v="31"/>
    <x v="2"/>
    <n v="0"/>
    <n v="0"/>
    <n v="188420"/>
    <s v="State-Other"/>
    <n v="87"/>
    <n v="2039"/>
    <n v="326"/>
    <n v="1304"/>
    <n v="211"/>
    <n v="202"/>
    <n v="326"/>
    <n v="3757"/>
    <n v="1"/>
    <n v="4"/>
    <n v="7"/>
    <n v="8"/>
    <n v="1"/>
    <n v="1"/>
    <n v="0"/>
    <n v="1"/>
    <n v="0"/>
    <n v="1"/>
    <n v="0"/>
    <n v="0"/>
    <d v="2020-10-06T00:00:00"/>
  </r>
  <r>
    <n v="2056"/>
    <s v="778-71-5554"/>
    <s v="C"/>
    <x v="0"/>
    <x v="1"/>
    <x v="5"/>
    <n v="15.43"/>
    <n v="1"/>
    <n v="0.77149999999999996"/>
    <x v="53"/>
    <x v="25"/>
    <d v="1899-12-30T15:46:00"/>
    <x v="2"/>
    <n v="15.43"/>
    <n v="4.7619047620000003"/>
    <n v="0.77149999999999996"/>
    <x v="36"/>
    <x v="1"/>
    <n v="59"/>
    <x v="1"/>
    <n v="0"/>
    <n v="0"/>
    <n v="188347"/>
    <s v="State-Other"/>
    <n v="32"/>
    <n v="2238"/>
    <n v="379"/>
    <n v="1183"/>
    <n v="164"/>
    <n v="294"/>
    <n v="252"/>
    <n v="4008"/>
    <n v="1"/>
    <n v="4"/>
    <n v="7"/>
    <n v="9"/>
    <n v="1"/>
    <n v="1"/>
    <n v="0"/>
    <n v="0"/>
    <n v="0"/>
    <n v="0"/>
    <n v="0"/>
    <n v="0"/>
    <d v="2019-12-08T00:00:00"/>
  </r>
  <r>
    <n v="3179"/>
    <s v="242-55-6721"/>
    <s v="B"/>
    <x v="1"/>
    <x v="1"/>
    <x v="2"/>
    <n v="16.16"/>
    <n v="2"/>
    <n v="1.6160000000000001"/>
    <x v="54"/>
    <x v="37"/>
    <d v="1899-12-30T11:49:00"/>
    <x v="0"/>
    <n v="32.32"/>
    <n v="4.7619047620000003"/>
    <n v="1.6160000000000001"/>
    <x v="35"/>
    <x v="1"/>
    <n v="39"/>
    <x v="1"/>
    <n v="0"/>
    <n v="0"/>
    <n v="188325"/>
    <s v="State-California"/>
    <n v="42"/>
    <n v="1107"/>
    <n v="151"/>
    <n v="1834"/>
    <n v="198"/>
    <n v="58"/>
    <n v="113"/>
    <n v="3235"/>
    <n v="1"/>
    <n v="6"/>
    <n v="2"/>
    <n v="9"/>
    <n v="2"/>
    <n v="0"/>
    <n v="0"/>
    <n v="0"/>
    <n v="0"/>
    <n v="0"/>
    <n v="0"/>
    <n v="0"/>
    <d v="2020-07-12T00:00:00"/>
  </r>
  <r>
    <n v="1063"/>
    <s v="399-46-5918"/>
    <s v="C"/>
    <x v="1"/>
    <x v="0"/>
    <x v="1"/>
    <n v="85.98"/>
    <n v="8"/>
    <n v="34.392000000000003"/>
    <x v="55"/>
    <x v="38"/>
    <d v="1899-12-30T19:01:00"/>
    <x v="1"/>
    <n v="687.84"/>
    <n v="4.7619047620000003"/>
    <n v="34.392000000000003"/>
    <x v="13"/>
    <x v="0"/>
    <n v="41"/>
    <x v="3"/>
    <n v="0"/>
    <n v="1"/>
    <n v="188194"/>
    <s v="State-Illinois"/>
    <n v="19"/>
    <n v="1468"/>
    <n v="30"/>
    <n v="659"/>
    <n v="429"/>
    <n v="51"/>
    <n v="81"/>
    <n v="2556"/>
    <n v="1"/>
    <n v="11"/>
    <n v="10"/>
    <n v="10"/>
    <n v="5"/>
    <n v="1"/>
    <n v="0"/>
    <n v="1"/>
    <n v="0"/>
    <n v="0"/>
    <n v="0"/>
    <n v="1"/>
    <d v="2020-08-23T00:00:00"/>
  </r>
  <r>
    <n v="2314"/>
    <s v="106-35-6779"/>
    <s v="A"/>
    <x v="0"/>
    <x v="1"/>
    <x v="2"/>
    <n v="44.34"/>
    <n v="2"/>
    <n v="4.4340000000000002"/>
    <x v="56"/>
    <x v="39"/>
    <d v="1899-12-30T11:26:00"/>
    <x v="1"/>
    <n v="88.68"/>
    <n v="4.7619047620000003"/>
    <n v="4.4340000000000002"/>
    <x v="6"/>
    <x v="3"/>
    <n v="42"/>
    <x v="2"/>
    <n v="1"/>
    <n v="0"/>
    <n v="188097"/>
    <s v="State-Other"/>
    <n v="24"/>
    <n v="348"/>
    <n v="0"/>
    <n v="1025"/>
    <n v="0"/>
    <n v="269"/>
    <n v="160"/>
    <n v="1482"/>
    <n v="1"/>
    <n v="6"/>
    <n v="5"/>
    <n v="8"/>
    <n v="9"/>
    <n v="1"/>
    <n v="0"/>
    <n v="0"/>
    <n v="1"/>
    <n v="1"/>
    <n v="0"/>
    <n v="1"/>
    <d v="2019-01-23T00:00:00"/>
  </r>
  <r>
    <n v="1543"/>
    <s v="635-40-6220"/>
    <s v="A"/>
    <x v="1"/>
    <x v="1"/>
    <x v="0"/>
    <n v="89.6"/>
    <n v="8"/>
    <n v="35.840000000000003"/>
    <x v="57"/>
    <x v="13"/>
    <d v="1899-12-30T11:28:00"/>
    <x v="0"/>
    <n v="716.8"/>
    <n v="4.7619047620000003"/>
    <n v="35.840000000000003"/>
    <x v="37"/>
    <x v="1"/>
    <n v="61"/>
    <x v="1"/>
    <n v="0"/>
    <n v="1"/>
    <n v="187771"/>
    <s v="State-Illinois"/>
    <n v="61"/>
    <n v="3192"/>
    <n v="81"/>
    <n v="614"/>
    <n v="107"/>
    <n v="122"/>
    <n v="71"/>
    <n v="4045"/>
    <n v="1"/>
    <n v="5"/>
    <n v="10"/>
    <n v="4"/>
    <n v="6"/>
    <n v="1"/>
    <n v="1"/>
    <n v="0"/>
    <n v="1"/>
    <n v="1"/>
    <n v="0"/>
    <n v="1"/>
    <d v="2019-10-27T00:00:00"/>
  </r>
  <r>
    <n v="1805"/>
    <s v="817-48-8732"/>
    <s v="A"/>
    <x v="0"/>
    <x v="0"/>
    <x v="2"/>
    <n v="72.349999999999994"/>
    <n v="10"/>
    <n v="36.174999999999997"/>
    <x v="58"/>
    <x v="40"/>
    <d v="1899-12-30T15:55:00"/>
    <x v="1"/>
    <n v="723.5"/>
    <n v="4.7619047620000003"/>
    <n v="36.174999999999997"/>
    <x v="38"/>
    <x v="1"/>
    <n v="61"/>
    <x v="1"/>
    <n v="0"/>
    <n v="1"/>
    <n v="187771"/>
    <s v="State-California"/>
    <n v="61"/>
    <n v="3192"/>
    <n v="81"/>
    <n v="614"/>
    <n v="107"/>
    <n v="122"/>
    <n v="71"/>
    <n v="4045"/>
    <n v="1"/>
    <n v="5"/>
    <n v="10"/>
    <n v="4"/>
    <n v="6"/>
    <n v="1"/>
    <n v="1"/>
    <n v="0"/>
    <n v="1"/>
    <n v="1"/>
    <n v="0"/>
    <n v="1"/>
    <d v="2019-10-27T00:00:00"/>
  </r>
  <r>
    <n v="2468"/>
    <s v="120-06-4233"/>
    <s v="C"/>
    <x v="1"/>
    <x v="1"/>
    <x v="1"/>
    <n v="30.61"/>
    <n v="6"/>
    <n v="9.1829999999999998"/>
    <x v="59"/>
    <x v="41"/>
    <d v="1899-12-30T20:36:00"/>
    <x v="1"/>
    <n v="183.66"/>
    <n v="4.7619047620000003"/>
    <n v="9.1829999999999998"/>
    <x v="39"/>
    <x v="1"/>
    <n v="32"/>
    <x v="1"/>
    <n v="0"/>
    <n v="0"/>
    <n v="187679"/>
    <s v="State-New York"/>
    <n v="62"/>
    <n v="2695"/>
    <n v="368"/>
    <n v="1745"/>
    <n v="208"/>
    <n v="317"/>
    <n v="71"/>
    <n v="5261"/>
    <n v="1"/>
    <n v="7"/>
    <n v="11"/>
    <n v="10"/>
    <n v="4"/>
    <n v="1"/>
    <n v="0"/>
    <n v="1"/>
    <n v="0"/>
    <n v="1"/>
    <n v="0"/>
    <n v="1"/>
    <d v="2020-01-01T00:00:00"/>
  </r>
  <r>
    <n v="1697"/>
    <s v="285-68-5083"/>
    <s v="C"/>
    <x v="0"/>
    <x v="0"/>
    <x v="3"/>
    <n v="24.74"/>
    <n v="3"/>
    <n v="3.7109999999999999"/>
    <x v="60"/>
    <x v="42"/>
    <d v="1899-12-30T17:47:00"/>
    <x v="2"/>
    <n v="74.22"/>
    <n v="4.7619047620000003"/>
    <n v="3.7109999999999999"/>
    <x v="40"/>
    <x v="2"/>
    <n v="60"/>
    <x v="3"/>
    <n v="0"/>
    <n v="0"/>
    <n v="187305"/>
    <s v="State-California"/>
    <n v="19"/>
    <n v="740"/>
    <n v="54"/>
    <n v="1075"/>
    <n v="135"/>
    <n v="296"/>
    <n v="172"/>
    <n v="2128"/>
    <n v="1"/>
    <n v="5"/>
    <n v="3"/>
    <n v="8"/>
    <n v="2"/>
    <n v="0"/>
    <n v="0"/>
    <n v="0"/>
    <n v="0"/>
    <n v="1"/>
    <n v="0"/>
    <n v="1"/>
    <d v="2019-02-28T00:00:00"/>
  </r>
  <r>
    <n v="1096"/>
    <s v="803-83-5989"/>
    <s v="C"/>
    <x v="1"/>
    <x v="1"/>
    <x v="2"/>
    <n v="55.73"/>
    <n v="6"/>
    <n v="16.719000000000001"/>
    <x v="61"/>
    <x v="7"/>
    <d v="1899-12-30T10:55:00"/>
    <x v="0"/>
    <n v="334.38"/>
    <n v="4.7619047620000003"/>
    <n v="16.719000000000001"/>
    <x v="27"/>
    <x v="3"/>
    <n v="61"/>
    <x v="1"/>
    <n v="0"/>
    <n v="0"/>
    <n v="187195"/>
    <s v="State-Other"/>
    <n v="35"/>
    <n v="466"/>
    <n v="163"/>
    <n v="1481"/>
    <n v="107"/>
    <n v="56"/>
    <n v="82"/>
    <n v="2192"/>
    <n v="1"/>
    <n v="3"/>
    <n v="11"/>
    <n v="5"/>
    <n v="1"/>
    <n v="0"/>
    <n v="0"/>
    <n v="0"/>
    <n v="0"/>
    <n v="0"/>
    <n v="0"/>
    <n v="1"/>
    <d v="2020-10-12T00:00:00"/>
  </r>
  <r>
    <n v="2496"/>
    <s v="347-34-2234"/>
    <s v="B"/>
    <x v="0"/>
    <x v="0"/>
    <x v="3"/>
    <n v="55.07"/>
    <n v="9"/>
    <n v="24.781500000000001"/>
    <x v="62"/>
    <x v="36"/>
    <d v="1899-12-30T13:40:00"/>
    <x v="0"/>
    <n v="495.63"/>
    <n v="4.7619047620000003"/>
    <n v="24.781500000000001"/>
    <x v="40"/>
    <x v="0"/>
    <n v="37"/>
    <x v="0"/>
    <n v="0"/>
    <n v="0"/>
    <n v="187188"/>
    <s v="State-Florida"/>
    <n v="73"/>
    <n v="1954"/>
    <n v="238"/>
    <n v="1554"/>
    <n v="105"/>
    <n v="159"/>
    <n v="118"/>
    <n v="3892"/>
    <n v="1"/>
    <n v="10"/>
    <n v="2"/>
    <n v="6"/>
    <n v="3"/>
    <n v="0"/>
    <n v="0"/>
    <n v="0"/>
    <n v="0"/>
    <n v="0"/>
    <n v="0"/>
    <n v="1"/>
    <d v="2019-11-08T00:00:00"/>
  </r>
  <r>
    <n v="2057"/>
    <s v="199-75-8169"/>
    <s v="A"/>
    <x v="0"/>
    <x v="1"/>
    <x v="3"/>
    <n v="15.81"/>
    <n v="10"/>
    <n v="7.9050000000000002"/>
    <x v="63"/>
    <x v="43"/>
    <d v="1899-12-30T12:27:00"/>
    <x v="2"/>
    <n v="158.1"/>
    <n v="4.7619047620000003"/>
    <n v="7.9050000000000002"/>
    <x v="17"/>
    <x v="3"/>
    <n v="39"/>
    <x v="0"/>
    <n v="0"/>
    <n v="0"/>
    <n v="187171"/>
    <s v="State-California"/>
    <n v="27"/>
    <n v="2149"/>
    <n v="94"/>
    <n v="230"/>
    <n v="125"/>
    <n v="94"/>
    <n v="94"/>
    <n v="2598"/>
    <n v="1"/>
    <n v="6"/>
    <n v="7"/>
    <n v="11"/>
    <n v="2"/>
    <n v="0"/>
    <n v="0"/>
    <n v="1"/>
    <n v="0"/>
    <n v="1"/>
    <n v="0"/>
    <n v="0"/>
    <d v="2019-10-06T00:00:00"/>
  </r>
  <r>
    <n v="3055"/>
    <s v="853-23-2453"/>
    <s v="B"/>
    <x v="0"/>
    <x v="1"/>
    <x v="0"/>
    <n v="75.739999999999995"/>
    <n v="4"/>
    <n v="15.148"/>
    <x v="64"/>
    <x v="44"/>
    <d v="1899-12-30T14:35:00"/>
    <x v="1"/>
    <n v="302.95999999999998"/>
    <n v="4.7619047620000003"/>
    <n v="15.148"/>
    <x v="29"/>
    <x v="3"/>
    <n v="28"/>
    <x v="3"/>
    <n v="0"/>
    <n v="0"/>
    <n v="187000"/>
    <s v="State-Illinois"/>
    <n v="61"/>
    <n v="421"/>
    <n v="54"/>
    <n v="1305"/>
    <n v="144"/>
    <n v="37"/>
    <n v="105"/>
    <n v="1855"/>
    <n v="1"/>
    <n v="4"/>
    <n v="6"/>
    <n v="7"/>
    <n v="2"/>
    <n v="0"/>
    <n v="0"/>
    <n v="0"/>
    <n v="0"/>
    <n v="0"/>
    <n v="0"/>
    <n v="0"/>
    <d v="2019-05-22T00:00:00"/>
  </r>
  <r>
    <n v="2862"/>
    <s v="877-22-3308"/>
    <s v="A"/>
    <x v="0"/>
    <x v="1"/>
    <x v="0"/>
    <n v="15.87"/>
    <n v="10"/>
    <n v="7.9349999999999996"/>
    <x v="65"/>
    <x v="45"/>
    <d v="1899-12-30T16:40:00"/>
    <x v="1"/>
    <n v="158.69999999999999"/>
    <n v="4.7619047620000003"/>
    <n v="7.9349999999999996"/>
    <x v="6"/>
    <x v="2"/>
    <n v="49"/>
    <x v="0"/>
    <n v="0"/>
    <n v="0"/>
    <n v="186979"/>
    <s v="State-Florida"/>
    <n v="67"/>
    <n v="1255"/>
    <n v="215"/>
    <n v="1795"/>
    <n v="140"/>
    <n v="178"/>
    <n v="75"/>
    <n v="3508"/>
    <n v="1"/>
    <n v="5"/>
    <n v="5"/>
    <n v="5"/>
    <n v="2"/>
    <n v="0"/>
    <n v="0"/>
    <n v="1"/>
    <n v="0"/>
    <n v="0"/>
    <n v="0"/>
    <n v="1"/>
    <d v="2020-04-13T00:00:00"/>
  </r>
  <r>
    <n v="1668"/>
    <s v="838-78-4295"/>
    <s v="C"/>
    <x v="1"/>
    <x v="0"/>
    <x v="0"/>
    <n v="33.47"/>
    <n v="2"/>
    <n v="3.347"/>
    <x v="66"/>
    <x v="34"/>
    <d v="1899-12-30T15:43:00"/>
    <x v="0"/>
    <n v="66.94"/>
    <n v="4.7619047620000003"/>
    <n v="3.347"/>
    <x v="24"/>
    <x v="0"/>
    <n v="48"/>
    <x v="0"/>
    <n v="0"/>
    <n v="0"/>
    <n v="186857"/>
    <s v="State-Florida"/>
    <n v="96"/>
    <n v="1934"/>
    <n v="219"/>
    <n v="1803"/>
    <n v="286"/>
    <n v="219"/>
    <n v="86"/>
    <n v="4376"/>
    <n v="1"/>
    <n v="5"/>
    <n v="6"/>
    <n v="10"/>
    <n v="2"/>
    <n v="0"/>
    <n v="0"/>
    <n v="0"/>
    <n v="0"/>
    <n v="0"/>
    <n v="0"/>
    <n v="1"/>
    <d v="2019-02-17T00:00:00"/>
  </r>
  <r>
    <n v="1865"/>
    <s v="109-28-2512"/>
    <s v="B"/>
    <x v="0"/>
    <x v="0"/>
    <x v="5"/>
    <n v="97.61"/>
    <n v="6"/>
    <n v="29.283000000000001"/>
    <x v="67"/>
    <x v="27"/>
    <d v="1899-12-30T15:01:00"/>
    <x v="0"/>
    <n v="585.66"/>
    <n v="4.7619047620000003"/>
    <n v="29.283000000000001"/>
    <x v="21"/>
    <x v="0"/>
    <n v="48"/>
    <x v="0"/>
    <n v="0"/>
    <n v="0"/>
    <n v="186857"/>
    <s v="State-California"/>
    <n v="96"/>
    <n v="1934"/>
    <n v="219"/>
    <n v="1803"/>
    <n v="286"/>
    <n v="219"/>
    <n v="86"/>
    <n v="4376"/>
    <n v="1"/>
    <n v="5"/>
    <n v="6"/>
    <n v="10"/>
    <n v="2"/>
    <n v="0"/>
    <n v="0"/>
    <n v="0"/>
    <n v="0"/>
    <n v="0"/>
    <n v="0"/>
    <n v="1"/>
    <d v="2019-02-17T00:00:00"/>
  </r>
  <r>
    <n v="2820"/>
    <s v="232-11-3025"/>
    <s v="A"/>
    <x v="1"/>
    <x v="1"/>
    <x v="3"/>
    <n v="78.77"/>
    <n v="10"/>
    <n v="39.384999999999998"/>
    <x v="68"/>
    <x v="46"/>
    <d v="1899-12-30T10:04:00"/>
    <x v="1"/>
    <n v="787.7"/>
    <n v="4.7619047620000003"/>
    <n v="39.384999999999998"/>
    <x v="41"/>
    <x v="3"/>
    <n v="45"/>
    <x v="0"/>
    <n v="0"/>
    <n v="0"/>
    <n v="186836"/>
    <s v="State-Florida"/>
    <n v="7"/>
    <n v="385"/>
    <n v="45"/>
    <n v="587"/>
    <n v="0"/>
    <n v="45"/>
    <n v="136"/>
    <n v="927"/>
    <n v="1"/>
    <n v="6"/>
    <n v="10"/>
    <n v="6"/>
    <n v="5"/>
    <n v="1"/>
    <n v="0"/>
    <n v="1"/>
    <n v="0"/>
    <n v="1"/>
    <n v="0"/>
    <n v="1"/>
    <d v="2019-02-17T00:00:00"/>
  </r>
  <r>
    <n v="1186"/>
    <s v="382-03-4532"/>
    <s v="A"/>
    <x v="0"/>
    <x v="0"/>
    <x v="0"/>
    <n v="18.329999999999998"/>
    <n v="1"/>
    <n v="0.91649999999999998"/>
    <x v="69"/>
    <x v="30"/>
    <d v="1899-12-30T18:50:00"/>
    <x v="1"/>
    <n v="18.329999999999998"/>
    <n v="4.7619047620000003"/>
    <n v="0.91649999999999998"/>
    <x v="42"/>
    <x v="3"/>
    <n v="66"/>
    <x v="1"/>
    <n v="0"/>
    <n v="0"/>
    <n v="186718"/>
    <s v="State-Other"/>
    <n v="20"/>
    <n v="741"/>
    <n v="407"/>
    <n v="1038"/>
    <n v="108"/>
    <n v="71"/>
    <n v="370"/>
    <n v="1994"/>
    <n v="1"/>
    <n v="5"/>
    <n v="6"/>
    <n v="5"/>
    <n v="2"/>
    <n v="0"/>
    <n v="0"/>
    <n v="0"/>
    <n v="0"/>
    <n v="0"/>
    <n v="0"/>
    <n v="0"/>
    <d v="2019-06-24T00:00:00"/>
  </r>
  <r>
    <n v="2646"/>
    <s v="393-65-2792"/>
    <s v="C"/>
    <x v="1"/>
    <x v="1"/>
    <x v="4"/>
    <n v="89.48"/>
    <n v="10"/>
    <n v="44.74"/>
    <x v="70"/>
    <x v="47"/>
    <d v="1899-12-30T12:46:00"/>
    <x v="2"/>
    <n v="894.8"/>
    <n v="4.7619047620000003"/>
    <n v="44.74"/>
    <x v="1"/>
    <x v="1"/>
    <n v="69"/>
    <x v="1"/>
    <n v="0"/>
    <n v="0"/>
    <n v="186610"/>
    <s v="State-Florida"/>
    <n v="66"/>
    <n v="961"/>
    <n v="231"/>
    <n v="1655"/>
    <n v="71"/>
    <n v="422"/>
    <n v="114"/>
    <n v="3225"/>
    <n v="1"/>
    <n v="5"/>
    <n v="6"/>
    <n v="6"/>
    <n v="2"/>
    <n v="0"/>
    <n v="0"/>
    <n v="0"/>
    <n v="0"/>
    <n v="0"/>
    <n v="0"/>
    <n v="0"/>
    <d v="2020-02-10T00:00:00"/>
  </r>
  <r>
    <n v="2672"/>
    <s v="796-12-2025"/>
    <s v="C"/>
    <x v="1"/>
    <x v="1"/>
    <x v="5"/>
    <n v="62.12"/>
    <n v="10"/>
    <n v="31.06"/>
    <x v="71"/>
    <x v="48"/>
    <d v="1899-12-30T16:19:00"/>
    <x v="1"/>
    <n v="621.20000000000005"/>
    <n v="4.7619047620000003"/>
    <n v="31.06"/>
    <x v="9"/>
    <x v="3"/>
    <n v="37"/>
    <x v="0"/>
    <n v="0"/>
    <n v="0"/>
    <n v="186580"/>
    <s v="State-New York"/>
    <n v="72"/>
    <n v="1146"/>
    <n v="45"/>
    <n v="274"/>
    <n v="56"/>
    <n v="43"/>
    <n v="43"/>
    <n v="1521"/>
    <n v="0"/>
    <n v="4"/>
    <n v="2"/>
    <n v="5"/>
    <n v="1"/>
    <n v="0"/>
    <n v="0"/>
    <n v="0"/>
    <n v="0"/>
    <n v="1"/>
    <n v="0"/>
    <n v="0"/>
    <d v="2019-08-04T00:00:00"/>
  </r>
  <r>
    <n v="1887"/>
    <s v="510-95-6347"/>
    <s v="B"/>
    <x v="0"/>
    <x v="0"/>
    <x v="4"/>
    <n v="48.52"/>
    <n v="3"/>
    <n v="7.2779999999999996"/>
    <x v="72"/>
    <x v="19"/>
    <d v="1899-12-30T18:17:00"/>
    <x v="0"/>
    <n v="145.56"/>
    <n v="4.7619047620000003"/>
    <n v="7.2779999999999996"/>
    <x v="43"/>
    <x v="0"/>
    <n v="59"/>
    <x v="1"/>
    <n v="0"/>
    <n v="0"/>
    <n v="186429"/>
    <s v="State-Texas"/>
    <n v="10"/>
    <n v="1001"/>
    <n v="60"/>
    <n v="1883"/>
    <n v="63"/>
    <n v="39"/>
    <n v="80"/>
    <n v="2966"/>
    <n v="0"/>
    <n v="7"/>
    <n v="4"/>
    <n v="7"/>
    <n v="2"/>
    <n v="1"/>
    <n v="0"/>
    <n v="0"/>
    <n v="0"/>
    <n v="0"/>
    <n v="0"/>
    <n v="1"/>
    <d v="2020-04-27T00:00:00"/>
  </r>
  <r>
    <n v="1859"/>
    <s v="841-35-6630"/>
    <s v="C"/>
    <x v="1"/>
    <x v="0"/>
    <x v="1"/>
    <n v="75.91"/>
    <n v="6"/>
    <n v="22.773"/>
    <x v="73"/>
    <x v="11"/>
    <d v="1899-12-30T18:21:00"/>
    <x v="1"/>
    <n v="455.46"/>
    <n v="4.7619047620000003"/>
    <n v="22.773"/>
    <x v="44"/>
    <x v="0"/>
    <n v="64"/>
    <x v="2"/>
    <n v="0"/>
    <n v="0"/>
    <n v="186424"/>
    <s v="State-California"/>
    <n v="12"/>
    <n v="835"/>
    <n v="147"/>
    <n v="1227"/>
    <n v="192"/>
    <n v="97"/>
    <n v="147"/>
    <n v="2351"/>
    <n v="1"/>
    <n v="6"/>
    <n v="9"/>
    <n v="12"/>
    <n v="1"/>
    <n v="0"/>
    <n v="0"/>
    <n v="0"/>
    <n v="0"/>
    <n v="0"/>
    <n v="0"/>
    <n v="0"/>
    <d v="2020-09-09T00:00:00"/>
  </r>
  <r>
    <n v="2107"/>
    <s v="287-21-9091"/>
    <s v="A"/>
    <x v="1"/>
    <x v="1"/>
    <x v="2"/>
    <n v="74.67"/>
    <n v="9"/>
    <n v="33.601500000000001"/>
    <x v="74"/>
    <x v="49"/>
    <d v="1899-12-30T10:55:00"/>
    <x v="0"/>
    <n v="672.03"/>
    <n v="4.7619047620000003"/>
    <n v="33.601500000000001"/>
    <x v="45"/>
    <x v="0"/>
    <n v="54"/>
    <x v="1"/>
    <n v="1"/>
    <n v="1"/>
    <n v="186358"/>
    <s v="State-Illinois"/>
    <n v="78"/>
    <n v="2065"/>
    <n v="101"/>
    <n v="1066"/>
    <n v="177"/>
    <n v="101"/>
    <n v="205"/>
    <n v="3306"/>
    <n v="4"/>
    <n v="5"/>
    <n v="3"/>
    <n v="6"/>
    <n v="8"/>
    <n v="0"/>
    <n v="0"/>
    <n v="0"/>
    <n v="0"/>
    <n v="0"/>
    <n v="0"/>
    <n v="0"/>
    <d v="2019-01-13T00:00:00"/>
  </r>
  <r>
    <n v="1132"/>
    <s v="732-94-0499"/>
    <s v="C"/>
    <x v="1"/>
    <x v="0"/>
    <x v="1"/>
    <n v="41.65"/>
    <n v="10"/>
    <n v="20.824999999999999"/>
    <x v="75"/>
    <x v="50"/>
    <d v="1899-12-30T17:04:00"/>
    <x v="2"/>
    <n v="416.5"/>
    <n v="4.7619047620000003"/>
    <n v="20.824999999999999"/>
    <x v="38"/>
    <x v="3"/>
    <n v="58"/>
    <x v="1"/>
    <n v="0"/>
    <n v="0"/>
    <n v="186111"/>
    <s v="State-Other"/>
    <n v="73"/>
    <n v="862"/>
    <n v="61"/>
    <n v="1634"/>
    <n v="78"/>
    <n v="86"/>
    <n v="272"/>
    <n v="2449"/>
    <n v="1"/>
    <n v="5"/>
    <n v="7"/>
    <n v="10"/>
    <n v="2"/>
    <n v="0"/>
    <n v="0"/>
    <n v="0"/>
    <n v="0"/>
    <n v="0"/>
    <n v="0"/>
    <n v="0"/>
    <d v="2019-09-24T00:00:00"/>
  </r>
  <r>
    <n v="1105"/>
    <s v="263-10-3913"/>
    <s v="C"/>
    <x v="0"/>
    <x v="1"/>
    <x v="5"/>
    <n v="49.04"/>
    <n v="9"/>
    <n v="22.068000000000001"/>
    <x v="76"/>
    <x v="51"/>
    <d v="1899-12-30T14:20:00"/>
    <x v="2"/>
    <n v="441.36"/>
    <n v="4.7619047620000003"/>
    <n v="22.068000000000001"/>
    <x v="17"/>
    <x v="0"/>
    <n v="29"/>
    <x v="1"/>
    <n v="0"/>
    <n v="0"/>
    <n v="186037"/>
    <s v="State-Illinois"/>
    <n v="95"/>
    <n v="1060"/>
    <n v="95"/>
    <n v="270"/>
    <n v="63"/>
    <n v="43"/>
    <n v="48"/>
    <n v="1483"/>
    <n v="1"/>
    <n v="6"/>
    <n v="7"/>
    <n v="11"/>
    <n v="3"/>
    <n v="0"/>
    <n v="0"/>
    <n v="0"/>
    <n v="1"/>
    <n v="1"/>
    <n v="0"/>
    <n v="1"/>
    <d v="2019-06-09T00:00:00"/>
  </r>
  <r>
    <n v="2071"/>
    <s v="381-20-0914"/>
    <s v="A"/>
    <x v="0"/>
    <x v="0"/>
    <x v="5"/>
    <n v="20.010000000000002"/>
    <n v="9"/>
    <n v="9.0045000000000002"/>
    <x v="47"/>
    <x v="52"/>
    <d v="1899-12-30T15:48:00"/>
    <x v="2"/>
    <n v="180.09"/>
    <n v="4.7619047620000003"/>
    <n v="9.0045000000000002"/>
    <x v="14"/>
    <x v="3"/>
    <n v="47"/>
    <x v="0"/>
    <n v="0"/>
    <n v="0"/>
    <n v="185844"/>
    <s v="State-Illinois"/>
    <n v="62"/>
    <n v="2031"/>
    <n v="41"/>
    <n v="1825"/>
    <n v="54"/>
    <n v="206"/>
    <n v="82"/>
    <n v="4074"/>
    <n v="1"/>
    <n v="6"/>
    <n v="6"/>
    <n v="7"/>
    <n v="2"/>
    <n v="0"/>
    <n v="0"/>
    <n v="0"/>
    <n v="0"/>
    <n v="1"/>
    <n v="0"/>
    <n v="0"/>
    <d v="2020-11-02T00:00:00"/>
  </r>
  <r>
    <n v="2944"/>
    <s v="829-49-1914"/>
    <s v="C"/>
    <x v="0"/>
    <x v="0"/>
    <x v="4"/>
    <n v="78.31"/>
    <n v="10"/>
    <n v="39.155000000000001"/>
    <x v="77"/>
    <x v="19"/>
    <d v="1899-12-30T16:24:00"/>
    <x v="0"/>
    <n v="783.1"/>
    <n v="4.7619047620000003"/>
    <n v="39.155000000000001"/>
    <x v="37"/>
    <x v="1"/>
    <n v="42"/>
    <x v="2"/>
    <n v="0"/>
    <n v="0"/>
    <n v="185738"/>
    <s v="State-Other"/>
    <n v="41"/>
    <n v="1978"/>
    <n v="56"/>
    <n v="815"/>
    <n v="37"/>
    <n v="56"/>
    <n v="28"/>
    <n v="2914"/>
    <n v="1"/>
    <n v="3"/>
    <n v="6"/>
    <n v="11"/>
    <n v="1"/>
    <n v="0"/>
    <n v="0"/>
    <n v="0"/>
    <n v="1"/>
    <n v="1"/>
    <n v="0"/>
    <n v="0"/>
    <d v="2020-06-29T00:00:00"/>
  </r>
  <r>
    <n v="1840"/>
    <s v="756-01-7507"/>
    <s v="C"/>
    <x v="1"/>
    <x v="0"/>
    <x v="0"/>
    <n v="20.38"/>
    <n v="5"/>
    <n v="5.0949999999999998"/>
    <x v="78"/>
    <x v="49"/>
    <d v="1899-12-30T18:56:00"/>
    <x v="1"/>
    <n v="101.9"/>
    <n v="4.7619047620000003"/>
    <n v="5.0949999999999998"/>
    <x v="22"/>
    <x v="3"/>
    <n v="31"/>
    <x v="3"/>
    <n v="0"/>
    <n v="0"/>
    <n v="185710"/>
    <s v="State-Other"/>
    <n v="5"/>
    <n v="1300"/>
    <n v="43"/>
    <n v="758"/>
    <n v="63"/>
    <n v="65"/>
    <n v="72"/>
    <n v="2158"/>
    <n v="1"/>
    <n v="6"/>
    <n v="9"/>
    <n v="10"/>
    <n v="2"/>
    <n v="0"/>
    <n v="0"/>
    <n v="0"/>
    <n v="0"/>
    <n v="1"/>
    <n v="0"/>
    <n v="0"/>
    <d v="2019-10-10T00:00:00"/>
  </r>
  <r>
    <n v="2118"/>
    <s v="870-72-4431"/>
    <s v="C"/>
    <x v="1"/>
    <x v="0"/>
    <x v="0"/>
    <n v="99.19"/>
    <n v="6"/>
    <n v="29.757000000000001"/>
    <x v="79"/>
    <x v="18"/>
    <d v="1899-12-30T14:42:00"/>
    <x v="2"/>
    <n v="595.14"/>
    <n v="4.7619047620000003"/>
    <n v="29.757000000000001"/>
    <x v="46"/>
    <x v="2"/>
    <n v="58"/>
    <x v="0"/>
    <n v="0"/>
    <n v="0"/>
    <n v="185696"/>
    <s v="State-Florida"/>
    <n v="88"/>
    <n v="1547"/>
    <n v="165"/>
    <n v="856"/>
    <n v="251"/>
    <n v="0"/>
    <n v="26"/>
    <n v="2793"/>
    <n v="1"/>
    <n v="4"/>
    <n v="6"/>
    <n v="9"/>
    <n v="1"/>
    <n v="0"/>
    <n v="0"/>
    <n v="0"/>
    <n v="0"/>
    <n v="0"/>
    <n v="0"/>
    <n v="1"/>
    <d v="2019-10-08T00:00:00"/>
  </r>
  <r>
    <n v="2329"/>
    <s v="847-38-7188"/>
    <s v="B"/>
    <x v="1"/>
    <x v="0"/>
    <x v="4"/>
    <n v="96.68"/>
    <n v="3"/>
    <n v="14.502000000000001"/>
    <x v="80"/>
    <x v="53"/>
    <d v="1899-12-30T19:56:00"/>
    <x v="0"/>
    <n v="290.04000000000002"/>
    <n v="4.7619047620000003"/>
    <n v="14.502000000000001"/>
    <x v="41"/>
    <x v="2"/>
    <n v="58"/>
    <x v="0"/>
    <n v="0"/>
    <n v="0"/>
    <n v="185696"/>
    <s v="State-Illinois"/>
    <n v="88"/>
    <n v="1547"/>
    <n v="165"/>
    <n v="856"/>
    <n v="251"/>
    <n v="0"/>
    <n v="26"/>
    <n v="2793"/>
    <n v="1"/>
    <n v="4"/>
    <n v="6"/>
    <n v="9"/>
    <n v="1"/>
    <n v="0"/>
    <n v="0"/>
    <n v="0"/>
    <n v="0"/>
    <n v="0"/>
    <n v="0"/>
    <n v="1"/>
    <d v="2019-10-08T00:00:00"/>
  </r>
  <r>
    <n v="1094"/>
    <s v="480-63-2856"/>
    <s v="C"/>
    <x v="1"/>
    <x v="1"/>
    <x v="4"/>
    <n v="19.25"/>
    <n v="8"/>
    <n v="7.7"/>
    <x v="81"/>
    <x v="54"/>
    <d v="1899-12-30T18:37:00"/>
    <x v="0"/>
    <n v="154"/>
    <n v="4.7619047620000003"/>
    <n v="7.7"/>
    <x v="37"/>
    <x v="1"/>
    <n v="41"/>
    <x v="1"/>
    <n v="0"/>
    <n v="1"/>
    <n v="185693"/>
    <s v="State-New York"/>
    <n v="59"/>
    <n v="836"/>
    <n v="373"/>
    <n v="397"/>
    <n v="401"/>
    <n v="286"/>
    <n v="241"/>
    <n v="2052"/>
    <n v="2"/>
    <n v="9"/>
    <n v="5"/>
    <n v="11"/>
    <n v="5"/>
    <n v="0"/>
    <n v="0"/>
    <n v="0"/>
    <n v="0"/>
    <n v="0"/>
    <n v="0"/>
    <n v="0"/>
    <d v="2019-09-25T00:00:00"/>
  </r>
  <r>
    <n v="1971"/>
    <s v="787-56-0757"/>
    <s v="C"/>
    <x v="0"/>
    <x v="0"/>
    <x v="4"/>
    <n v="80.36"/>
    <n v="4"/>
    <n v="16.071999999999999"/>
    <x v="82"/>
    <x v="55"/>
    <d v="1899-12-30T18:45:00"/>
    <x v="2"/>
    <n v="321.44"/>
    <n v="4.7619047620000003"/>
    <n v="16.071999999999999"/>
    <x v="47"/>
    <x v="2"/>
    <n v="66"/>
    <x v="1"/>
    <n v="0"/>
    <n v="0"/>
    <n v="185683"/>
    <s v="State-Texas"/>
    <n v="6"/>
    <n v="2809"/>
    <n v="37"/>
    <n v="674"/>
    <n v="98"/>
    <n v="150"/>
    <n v="111"/>
    <n v="3656"/>
    <n v="1"/>
    <n v="2"/>
    <n v="4"/>
    <n v="10"/>
    <n v="1"/>
    <n v="1"/>
    <n v="1"/>
    <n v="0"/>
    <n v="1"/>
    <n v="1"/>
    <n v="0"/>
    <n v="1"/>
    <d v="2020-08-25T00:00:00"/>
  </r>
  <r>
    <n v="1530"/>
    <s v="360-39-5055"/>
    <s v="C"/>
    <x v="0"/>
    <x v="1"/>
    <x v="3"/>
    <n v="48.91"/>
    <n v="5"/>
    <n v="12.227499999999999"/>
    <x v="83"/>
    <x v="11"/>
    <d v="1899-12-30T10:17:00"/>
    <x v="1"/>
    <n v="244.55"/>
    <n v="4.7619047620000003"/>
    <n v="12.227499999999999"/>
    <x v="37"/>
    <x v="4"/>
    <n v="56"/>
    <x v="1"/>
    <n v="0"/>
    <n v="0"/>
    <n v="185620"/>
    <s v="State-Florida"/>
    <n v="68"/>
    <n v="902"/>
    <n v="100"/>
    <n v="2005"/>
    <n v="130"/>
    <n v="232"/>
    <n v="100"/>
    <n v="3269"/>
    <n v="1"/>
    <n v="3"/>
    <n v="6"/>
    <n v="4"/>
    <n v="1"/>
    <n v="0"/>
    <n v="0"/>
    <n v="0"/>
    <n v="0"/>
    <n v="0"/>
    <n v="0"/>
    <n v="1"/>
    <d v="2020-06-13T00:00:00"/>
  </r>
  <r>
    <n v="2114"/>
    <s v="730-50-9884"/>
    <s v="C"/>
    <x v="1"/>
    <x v="0"/>
    <x v="3"/>
    <n v="83.06"/>
    <n v="7"/>
    <n v="29.071000000000002"/>
    <x v="84"/>
    <x v="19"/>
    <d v="1899-12-30T14:31:00"/>
    <x v="0"/>
    <n v="581.41999999999996"/>
    <n v="4.7619047620000003"/>
    <n v="29.071000000000002"/>
    <x v="43"/>
    <x v="1"/>
    <n v="44"/>
    <x v="1"/>
    <n v="0"/>
    <n v="1"/>
    <n v="185606"/>
    <s v="State-New York"/>
    <n v="89"/>
    <n v="1555"/>
    <n v="91"/>
    <n v="1873"/>
    <n v="475"/>
    <n v="65"/>
    <n v="182"/>
    <n v="3877"/>
    <n v="2"/>
    <n v="6"/>
    <n v="7"/>
    <n v="9"/>
    <n v="3"/>
    <n v="1"/>
    <n v="0"/>
    <n v="0"/>
    <n v="0"/>
    <n v="0"/>
    <n v="0"/>
    <n v="0"/>
    <d v="2019-04-19T00:00:00"/>
  </r>
  <r>
    <n v="2250"/>
    <s v="362-58-8315"/>
    <s v="C"/>
    <x v="1"/>
    <x v="1"/>
    <x v="5"/>
    <n v="76.52"/>
    <n v="5"/>
    <n v="19.13"/>
    <x v="85"/>
    <x v="5"/>
    <d v="1899-12-30T10:23:00"/>
    <x v="1"/>
    <n v="382.6"/>
    <n v="4.7619047620000003"/>
    <n v="19.13"/>
    <x v="21"/>
    <x v="0"/>
    <n v="62"/>
    <x v="3"/>
    <n v="0"/>
    <n v="0"/>
    <n v="185485"/>
    <s v="State-Florida"/>
    <n v="73"/>
    <n v="1367"/>
    <n v="56"/>
    <n v="1326"/>
    <n v="95"/>
    <n v="39"/>
    <n v="117"/>
    <n v="2766"/>
    <n v="1"/>
    <n v="6"/>
    <n v="6"/>
    <n v="6"/>
    <n v="2"/>
    <n v="0"/>
    <n v="0"/>
    <n v="0"/>
    <n v="0"/>
    <n v="0"/>
    <n v="0"/>
    <n v="0"/>
    <d v="2020-11-25T00:00:00"/>
  </r>
  <r>
    <n v="2748"/>
    <s v="633-44-8566"/>
    <s v="A"/>
    <x v="0"/>
    <x v="1"/>
    <x v="4"/>
    <n v="49.38"/>
    <n v="7"/>
    <n v="17.283000000000001"/>
    <x v="86"/>
    <x v="39"/>
    <d v="1899-12-30T20:35:00"/>
    <x v="2"/>
    <n v="345.66"/>
    <n v="4.7619047620000003"/>
    <n v="17.283000000000001"/>
    <x v="48"/>
    <x v="1"/>
    <n v="68"/>
    <x v="0"/>
    <n v="0"/>
    <n v="0"/>
    <n v="185431"/>
    <s v="State-Florida"/>
    <n v="54"/>
    <n v="816"/>
    <n v="115"/>
    <n v="1003"/>
    <n v="365"/>
    <n v="115"/>
    <n v="115"/>
    <n v="2299"/>
    <n v="1"/>
    <n v="2"/>
    <n v="7"/>
    <n v="7"/>
    <n v="0"/>
    <n v="0"/>
    <n v="0"/>
    <n v="0"/>
    <n v="0"/>
    <n v="0"/>
    <n v="0"/>
    <n v="0"/>
    <d v="2019-11-13T00:00:00"/>
  </r>
  <r>
    <n v="1886"/>
    <s v="504-35-8843"/>
    <s v="A"/>
    <x v="1"/>
    <x v="1"/>
    <x v="3"/>
    <n v="42.47"/>
    <n v="1"/>
    <n v="2.1234999999999999"/>
    <x v="87"/>
    <x v="56"/>
    <d v="1899-12-30T16:57:00"/>
    <x v="1"/>
    <n v="42.47"/>
    <n v="4.7619047620000003"/>
    <n v="2.1234999999999999"/>
    <x v="14"/>
    <x v="0"/>
    <n v="43"/>
    <x v="1"/>
    <n v="0"/>
    <n v="0"/>
    <n v="185072"/>
    <s v="State-New York"/>
    <n v="94"/>
    <n v="1075"/>
    <n v="200"/>
    <n v="851"/>
    <n v="422"/>
    <n v="24"/>
    <n v="524"/>
    <n v="2047"/>
    <n v="1"/>
    <n v="3"/>
    <n v="4"/>
    <n v="10"/>
    <n v="0"/>
    <n v="0"/>
    <n v="0"/>
    <n v="0"/>
    <n v="0"/>
    <n v="0"/>
    <n v="0"/>
    <n v="0"/>
    <d v="2020-09-13T00:00:00"/>
  </r>
  <r>
    <n v="2816"/>
    <s v="318-68-5053"/>
    <s v="B"/>
    <x v="1"/>
    <x v="0"/>
    <x v="0"/>
    <n v="76.989999999999995"/>
    <n v="6"/>
    <n v="23.097000000000001"/>
    <x v="88"/>
    <x v="33"/>
    <d v="1899-12-30T17:55:00"/>
    <x v="1"/>
    <n v="461.94"/>
    <n v="4.7619047620000003"/>
    <n v="23.097000000000001"/>
    <x v="36"/>
    <x v="4"/>
    <n v="67"/>
    <x v="2"/>
    <n v="0"/>
    <n v="0"/>
    <n v="184953"/>
    <s v="State-New York"/>
    <n v="73"/>
    <n v="364"/>
    <n v="105"/>
    <n v="1311"/>
    <n v="137"/>
    <n v="157"/>
    <n v="157"/>
    <n v="1916"/>
    <n v="1"/>
    <n v="3"/>
    <n v="10"/>
    <n v="4"/>
    <n v="2"/>
    <n v="1"/>
    <n v="0"/>
    <n v="0"/>
    <n v="1"/>
    <n v="1"/>
    <n v="0"/>
    <n v="1"/>
    <d v="2019-11-08T00:00:00"/>
  </r>
  <r>
    <n v="2218"/>
    <s v="565-80-5980"/>
    <s v="C"/>
    <x v="0"/>
    <x v="0"/>
    <x v="2"/>
    <n v="47.38"/>
    <n v="4"/>
    <n v="9.4760000000000009"/>
    <x v="89"/>
    <x v="54"/>
    <d v="1899-12-30T10:25:00"/>
    <x v="1"/>
    <n v="189.52"/>
    <n v="4.7619047620000003"/>
    <n v="9.4760000000000009"/>
    <x v="12"/>
    <x v="1"/>
    <n v="48"/>
    <x v="1"/>
    <n v="0"/>
    <n v="0"/>
    <n v="184906"/>
    <s v="State-Other"/>
    <n v="98"/>
    <n v="2171"/>
    <n v="33"/>
    <n v="902"/>
    <n v="216"/>
    <n v="65"/>
    <n v="166"/>
    <n v="3221"/>
    <n v="1"/>
    <n v="5"/>
    <n v="6"/>
    <n v="12"/>
    <n v="2"/>
    <n v="0"/>
    <n v="1"/>
    <n v="0"/>
    <n v="1"/>
    <n v="1"/>
    <n v="0"/>
    <n v="0"/>
    <d v="2020-03-10T00:00:00"/>
  </r>
  <r>
    <n v="3094"/>
    <s v="225-32-0908"/>
    <s v="C"/>
    <x v="1"/>
    <x v="0"/>
    <x v="3"/>
    <n v="44.86"/>
    <n v="10"/>
    <n v="22.43"/>
    <x v="90"/>
    <x v="53"/>
    <d v="1899-12-30T19:54:00"/>
    <x v="0"/>
    <n v="448.6"/>
    <n v="4.7619047620000003"/>
    <n v="22.43"/>
    <x v="13"/>
    <x v="1"/>
    <n v="48"/>
    <x v="1"/>
    <n v="0"/>
    <n v="0"/>
    <n v="184906"/>
    <s v="State-Other"/>
    <n v="98"/>
    <n v="2171"/>
    <n v="33"/>
    <n v="902"/>
    <n v="216"/>
    <n v="65"/>
    <n v="166"/>
    <n v="3221"/>
    <n v="1"/>
    <n v="5"/>
    <n v="6"/>
    <n v="12"/>
    <n v="2"/>
    <n v="0"/>
    <n v="1"/>
    <n v="0"/>
    <n v="1"/>
    <n v="1"/>
    <n v="0"/>
    <n v="0"/>
    <d v="2020-03-10T00:00:00"/>
  </r>
  <r>
    <n v="1414"/>
    <s v="873-51-0671"/>
    <s v="A"/>
    <x v="0"/>
    <x v="0"/>
    <x v="3"/>
    <n v="21.98"/>
    <n v="7"/>
    <n v="7.6929999999999996"/>
    <x v="91"/>
    <x v="8"/>
    <d v="1899-12-30T16:42:00"/>
    <x v="0"/>
    <n v="153.86000000000001"/>
    <n v="4.7619047620000003"/>
    <n v="7.6929999999999996"/>
    <x v="20"/>
    <x v="0"/>
    <n v="59"/>
    <x v="0"/>
    <n v="0"/>
    <n v="0"/>
    <n v="184865"/>
    <s v="State-Other"/>
    <n v="1"/>
    <n v="2719"/>
    <n v="35"/>
    <n v="760"/>
    <n v="94"/>
    <n v="35"/>
    <n v="35"/>
    <n v="3607"/>
    <n v="1"/>
    <n v="2"/>
    <n v="4"/>
    <n v="9"/>
    <n v="4"/>
    <n v="1"/>
    <n v="1"/>
    <n v="0"/>
    <n v="1"/>
    <n v="1"/>
    <n v="0"/>
    <n v="1"/>
    <d v="2019-10-14T00:00:00"/>
  </r>
  <r>
    <n v="1331"/>
    <s v="152-08-9985"/>
    <s v="B"/>
    <x v="0"/>
    <x v="1"/>
    <x v="0"/>
    <n v="64.36"/>
    <n v="9"/>
    <n v="28.962"/>
    <x v="92"/>
    <x v="41"/>
    <d v="1899-12-30T12:09:00"/>
    <x v="2"/>
    <n v="579.24"/>
    <n v="4.7619047620000003"/>
    <n v="28.962"/>
    <x v="17"/>
    <x v="2"/>
    <n v="50"/>
    <x v="1"/>
    <n v="0"/>
    <n v="0"/>
    <n v="184835"/>
    <s v="State-California"/>
    <n v="0"/>
    <n v="412"/>
    <n v="227"/>
    <n v="826"/>
    <n v="242"/>
    <n v="412"/>
    <n v="475"/>
    <n v="1643"/>
    <n v="1"/>
    <n v="4"/>
    <n v="4"/>
    <n v="6"/>
    <n v="1"/>
    <n v="0"/>
    <n v="0"/>
    <n v="0"/>
    <n v="0"/>
    <n v="0"/>
    <n v="0"/>
    <n v="1"/>
    <d v="2020-11-20T00:00:00"/>
  </r>
  <r>
    <n v="1028"/>
    <s v="512-91-0811"/>
    <s v="C"/>
    <x v="1"/>
    <x v="1"/>
    <x v="0"/>
    <n v="89.75"/>
    <n v="1"/>
    <n v="4.4874999999999998"/>
    <x v="93"/>
    <x v="10"/>
    <d v="1899-12-30T20:05:00"/>
    <x v="2"/>
    <n v="89.75"/>
    <n v="4.7619047620000003"/>
    <n v="4.4874999999999998"/>
    <x v="37"/>
    <x v="3"/>
    <n v="55"/>
    <x v="0"/>
    <n v="0"/>
    <n v="0"/>
    <n v="184618"/>
    <s v="State-New York"/>
    <n v="96"/>
    <n v="1492"/>
    <n v="218"/>
    <n v="1748"/>
    <n v="46"/>
    <n v="144"/>
    <n v="0"/>
    <n v="3648"/>
    <n v="1"/>
    <n v="6"/>
    <n v="9"/>
    <n v="10"/>
    <n v="2"/>
    <n v="0"/>
    <n v="0"/>
    <n v="0"/>
    <n v="0"/>
    <n v="1"/>
    <n v="0"/>
    <n v="0"/>
    <d v="2020-04-28T00:00:00"/>
  </r>
  <r>
    <n v="2187"/>
    <s v="594-34-4444"/>
    <s v="A"/>
    <x v="1"/>
    <x v="1"/>
    <x v="1"/>
    <n v="97.16"/>
    <n v="1"/>
    <n v="4.8579999999999997"/>
    <x v="94"/>
    <x v="1"/>
    <d v="1899-12-30T20:38:00"/>
    <x v="0"/>
    <n v="97.16"/>
    <n v="4.7619047620000003"/>
    <n v="4.8579999999999997"/>
    <x v="8"/>
    <x v="3"/>
    <n v="55"/>
    <x v="0"/>
    <n v="0"/>
    <n v="0"/>
    <n v="184618"/>
    <s v="State-Texas"/>
    <n v="96"/>
    <n v="1492"/>
    <n v="218"/>
    <n v="1748"/>
    <n v="46"/>
    <n v="144"/>
    <n v="0"/>
    <n v="3648"/>
    <n v="1"/>
    <n v="6"/>
    <n v="9"/>
    <n v="10"/>
    <n v="2"/>
    <n v="0"/>
    <n v="0"/>
    <n v="0"/>
    <n v="0"/>
    <n v="1"/>
    <n v="0"/>
    <n v="0"/>
    <d v="2020-04-28T00:00:00"/>
  </r>
  <r>
    <n v="1619"/>
    <s v="766-85-7061"/>
    <s v="B"/>
    <x v="1"/>
    <x v="1"/>
    <x v="0"/>
    <n v="87.87"/>
    <n v="10"/>
    <n v="43.935000000000002"/>
    <x v="95"/>
    <x v="14"/>
    <d v="1899-12-30T10:25:00"/>
    <x v="0"/>
    <n v="878.7"/>
    <n v="4.7619047620000003"/>
    <n v="43.935000000000002"/>
    <x v="20"/>
    <x v="0"/>
    <n v="68"/>
    <x v="1"/>
    <n v="0"/>
    <n v="0"/>
    <n v="184574"/>
    <s v="State-California"/>
    <n v="72"/>
    <n v="845"/>
    <n v="44"/>
    <n v="1556"/>
    <n v="83"/>
    <n v="118"/>
    <n v="356"/>
    <n v="2289"/>
    <n v="1"/>
    <n v="9"/>
    <n v="11"/>
    <n v="11"/>
    <n v="5"/>
    <n v="0"/>
    <n v="0"/>
    <n v="0"/>
    <n v="0"/>
    <n v="0"/>
    <n v="0"/>
    <n v="0"/>
    <d v="2019-11-09T00:00:00"/>
  </r>
  <r>
    <n v="2068"/>
    <s v="871-39-9221"/>
    <s v="C"/>
    <x v="1"/>
    <x v="0"/>
    <x v="1"/>
    <n v="12.45"/>
    <n v="6"/>
    <n v="3.7349999999999999"/>
    <x v="96"/>
    <x v="57"/>
    <d v="1899-12-30T13:11:00"/>
    <x v="1"/>
    <n v="74.7"/>
    <n v="4.7619047620000003"/>
    <n v="3.7349999999999999"/>
    <x v="5"/>
    <x v="1"/>
    <n v="62"/>
    <x v="0"/>
    <n v="0"/>
    <n v="0"/>
    <n v="184460"/>
    <s v="State-Other"/>
    <n v="80"/>
    <n v="332"/>
    <n v="59"/>
    <n v="225"/>
    <n v="232"/>
    <n v="118"/>
    <n v="177"/>
    <n v="788"/>
    <n v="0"/>
    <n v="9"/>
    <n v="9"/>
    <n v="4"/>
    <n v="5"/>
    <n v="1"/>
    <n v="1"/>
    <n v="0"/>
    <n v="1"/>
    <n v="1"/>
    <n v="0"/>
    <n v="1"/>
    <d v="2019-06-11T00:00:00"/>
  </r>
  <r>
    <n v="1951"/>
    <s v="865-92-6136"/>
    <s v="A"/>
    <x v="1"/>
    <x v="1"/>
    <x v="4"/>
    <n v="52.75"/>
    <n v="3"/>
    <n v="7.9124999999999996"/>
    <x v="97"/>
    <x v="28"/>
    <d v="1899-12-30T10:16:00"/>
    <x v="0"/>
    <n v="158.25"/>
    <n v="4.7619047620000003"/>
    <n v="7.9124999999999996"/>
    <x v="39"/>
    <x v="3"/>
    <n v="32"/>
    <x v="1"/>
    <n v="0"/>
    <n v="0"/>
    <n v="184219"/>
    <s v="State-Illinois"/>
    <n v="27"/>
    <n v="949"/>
    <n v="300"/>
    <n v="875"/>
    <n v="98"/>
    <n v="300"/>
    <n v="98"/>
    <n v="2424"/>
    <n v="1"/>
    <n v="3"/>
    <n v="4"/>
    <n v="10"/>
    <n v="1"/>
    <n v="0"/>
    <n v="0"/>
    <n v="0"/>
    <n v="0"/>
    <n v="0"/>
    <n v="0"/>
    <n v="0"/>
    <d v="2020-07-09T00:00:00"/>
  </r>
  <r>
    <n v="2486"/>
    <s v="733-01-9107"/>
    <s v="B"/>
    <x v="1"/>
    <x v="1"/>
    <x v="2"/>
    <n v="82.7"/>
    <n v="6"/>
    <n v="24.81"/>
    <x v="98"/>
    <x v="19"/>
    <d v="1899-12-30T18:14:00"/>
    <x v="1"/>
    <n v="496.2"/>
    <n v="4.7619047620000003"/>
    <n v="24.81"/>
    <x v="2"/>
    <x v="3"/>
    <n v="32"/>
    <x v="1"/>
    <n v="0"/>
    <n v="0"/>
    <n v="184219"/>
    <s v="State-New York"/>
    <n v="27"/>
    <n v="949"/>
    <n v="300"/>
    <n v="875"/>
    <n v="98"/>
    <n v="300"/>
    <n v="98"/>
    <n v="2424"/>
    <n v="1"/>
    <n v="3"/>
    <n v="4"/>
    <n v="10"/>
    <n v="1"/>
    <n v="0"/>
    <n v="0"/>
    <n v="0"/>
    <n v="0"/>
    <n v="0"/>
    <n v="0"/>
    <n v="0"/>
    <d v="2020-07-09T00:00:00"/>
  </r>
  <r>
    <n v="1609"/>
    <s v="163-56-7055"/>
    <s v="C"/>
    <x v="0"/>
    <x v="1"/>
    <x v="5"/>
    <n v="48.71"/>
    <n v="1"/>
    <n v="2.4355000000000002"/>
    <x v="99"/>
    <x v="58"/>
    <d v="1899-12-30T19:20:00"/>
    <x v="1"/>
    <n v="48.71"/>
    <n v="4.7619047620000003"/>
    <n v="2.4355000000000002"/>
    <x v="5"/>
    <x v="0"/>
    <n v="45"/>
    <x v="1"/>
    <n v="0"/>
    <n v="1"/>
    <n v="184196"/>
    <s v="State-Illinois"/>
    <n v="56"/>
    <n v="470"/>
    <n v="138"/>
    <n v="1109"/>
    <n v="505"/>
    <n v="68"/>
    <n v="416"/>
    <n v="1875"/>
    <n v="1"/>
    <n v="8"/>
    <n v="4"/>
    <n v="7"/>
    <n v="3"/>
    <n v="0"/>
    <n v="0"/>
    <n v="0"/>
    <n v="0"/>
    <n v="0"/>
    <n v="0"/>
    <n v="0"/>
    <d v="2019-11-08T00:00:00"/>
  </r>
  <r>
    <n v="1527"/>
    <s v="189-98-2939"/>
    <s v="C"/>
    <x v="1"/>
    <x v="1"/>
    <x v="5"/>
    <n v="78.55"/>
    <n v="9"/>
    <n v="35.347499999999997"/>
    <x v="100"/>
    <x v="59"/>
    <d v="1899-12-30T13:22:00"/>
    <x v="1"/>
    <n v="706.95"/>
    <n v="4.7619047620000003"/>
    <n v="35.347499999999997"/>
    <x v="8"/>
    <x v="3"/>
    <n v="38"/>
    <x v="0"/>
    <n v="0"/>
    <n v="0"/>
    <n v="184169"/>
    <s v="State-Texas"/>
    <n v="9"/>
    <n v="3234"/>
    <n v="42"/>
    <n v="882"/>
    <n v="0"/>
    <n v="42"/>
    <n v="0"/>
    <n v="4199"/>
    <n v="1"/>
    <n v="7"/>
    <n v="6"/>
    <n v="6"/>
    <n v="3"/>
    <n v="0"/>
    <n v="0"/>
    <n v="0"/>
    <n v="1"/>
    <n v="1"/>
    <n v="0"/>
    <n v="1"/>
    <d v="2020-01-12T00:00:00"/>
  </r>
  <r>
    <n v="1898"/>
    <s v="551-21-3069"/>
    <s v="C"/>
    <x v="1"/>
    <x v="0"/>
    <x v="1"/>
    <n v="23.07"/>
    <n v="9"/>
    <n v="10.381500000000001"/>
    <x v="101"/>
    <x v="60"/>
    <d v="1899-12-30T11:27:00"/>
    <x v="1"/>
    <n v="207.63"/>
    <n v="4.7619047620000003"/>
    <n v="10.381500000000001"/>
    <x v="49"/>
    <x v="3"/>
    <n v="38"/>
    <x v="0"/>
    <n v="0"/>
    <n v="0"/>
    <n v="184169"/>
    <s v="State-New York"/>
    <n v="9"/>
    <n v="3234"/>
    <n v="42"/>
    <n v="882"/>
    <n v="0"/>
    <n v="42"/>
    <n v="0"/>
    <n v="4199"/>
    <n v="1"/>
    <n v="7"/>
    <n v="6"/>
    <n v="6"/>
    <n v="3"/>
    <n v="0"/>
    <n v="0"/>
    <n v="0"/>
    <n v="1"/>
    <n v="1"/>
    <n v="0"/>
    <n v="1"/>
    <d v="2020-01-12T00:00:00"/>
  </r>
  <r>
    <n v="3155"/>
    <s v="212-62-1842"/>
    <s v="A"/>
    <x v="1"/>
    <x v="1"/>
    <x v="4"/>
    <n v="58.26"/>
    <n v="6"/>
    <n v="17.478000000000002"/>
    <x v="102"/>
    <x v="61"/>
    <d v="1899-12-30T16:44:00"/>
    <x v="1"/>
    <n v="349.56"/>
    <n v="4.7619047620000003"/>
    <n v="17.478000000000002"/>
    <x v="21"/>
    <x v="3"/>
    <n v="64"/>
    <x v="0"/>
    <n v="0"/>
    <n v="0"/>
    <n v="184117"/>
    <s v="State-California"/>
    <n v="60"/>
    <n v="1337"/>
    <n v="166"/>
    <n v="1639"/>
    <n v="129"/>
    <n v="98"/>
    <n v="57"/>
    <n v="3314"/>
    <n v="1"/>
    <n v="7"/>
    <n v="10"/>
    <n v="6"/>
    <n v="2"/>
    <n v="0"/>
    <n v="0"/>
    <n v="0"/>
    <n v="0"/>
    <n v="1"/>
    <n v="0"/>
    <n v="0"/>
    <d v="2020-10-15T00:00:00"/>
  </r>
  <r>
    <n v="1617"/>
    <s v="716-39-1409"/>
    <s v="B"/>
    <x v="1"/>
    <x v="1"/>
    <x v="0"/>
    <n v="30.35"/>
    <n v="7"/>
    <n v="10.6225"/>
    <x v="103"/>
    <x v="35"/>
    <d v="1899-12-30T18:19:00"/>
    <x v="1"/>
    <n v="212.45"/>
    <n v="4.7619047620000003"/>
    <n v="10.6225"/>
    <x v="7"/>
    <x v="0"/>
    <n v="47"/>
    <x v="1"/>
    <n v="0"/>
    <n v="0"/>
    <n v="183917"/>
    <s v="State-Texas"/>
    <n v="12"/>
    <n v="1127"/>
    <n v="48"/>
    <n v="1604"/>
    <n v="92"/>
    <n v="434"/>
    <n v="173"/>
    <n v="3132"/>
    <n v="1"/>
    <n v="6"/>
    <n v="7"/>
    <n v="7"/>
    <n v="3"/>
    <n v="0"/>
    <n v="0"/>
    <n v="0"/>
    <n v="0"/>
    <n v="0"/>
    <n v="0"/>
    <n v="1"/>
    <d v="2019-09-23T00:00:00"/>
  </r>
  <r>
    <n v="2922"/>
    <s v="704-48-3927"/>
    <s v="A"/>
    <x v="0"/>
    <x v="1"/>
    <x v="1"/>
    <n v="88.67"/>
    <n v="10"/>
    <n v="44.335000000000001"/>
    <x v="104"/>
    <x v="52"/>
    <d v="1899-12-30T14:50:00"/>
    <x v="0"/>
    <n v="886.7"/>
    <n v="4.7619047620000003"/>
    <n v="44.335000000000001"/>
    <x v="48"/>
    <x v="3"/>
    <n v="46"/>
    <x v="2"/>
    <n v="0"/>
    <n v="1"/>
    <n v="183891"/>
    <s v="State-Florida"/>
    <n v="24"/>
    <n v="476"/>
    <n v="83"/>
    <n v="767"/>
    <n v="243"/>
    <n v="186"/>
    <n v="33"/>
    <n v="1723"/>
    <n v="1"/>
    <n v="4"/>
    <n v="7"/>
    <n v="10"/>
    <n v="1"/>
    <n v="0"/>
    <n v="0"/>
    <n v="0"/>
    <n v="0"/>
    <n v="0"/>
    <n v="0"/>
    <n v="0"/>
    <d v="2020-11-24T00:00:00"/>
  </r>
  <r>
    <n v="1726"/>
    <s v="628-34-3388"/>
    <s v="C"/>
    <x v="1"/>
    <x v="1"/>
    <x v="5"/>
    <n v="27.38"/>
    <n v="6"/>
    <n v="8.2140000000000004"/>
    <x v="105"/>
    <x v="0"/>
    <d v="1899-12-30T20:54:00"/>
    <x v="2"/>
    <n v="164.28"/>
    <n v="4.7619047620000003"/>
    <n v="8.2140000000000004"/>
    <x v="30"/>
    <x v="1"/>
    <n v="68"/>
    <x v="1"/>
    <n v="0"/>
    <n v="0"/>
    <n v="183844"/>
    <s v="State-Other"/>
    <n v="57"/>
    <n v="1976"/>
    <n v="68"/>
    <n v="756"/>
    <n v="164"/>
    <n v="68"/>
    <n v="419"/>
    <n v="2614"/>
    <n v="1"/>
    <n v="4"/>
    <n v="4"/>
    <n v="11"/>
    <n v="1"/>
    <n v="0"/>
    <n v="0"/>
    <n v="0"/>
    <n v="0"/>
    <n v="1"/>
    <n v="0"/>
    <n v="0"/>
    <d v="2019-10-17T00:00:00"/>
  </r>
  <r>
    <n v="1988"/>
    <s v="630-74-5166"/>
    <s v="A"/>
    <x v="1"/>
    <x v="1"/>
    <x v="3"/>
    <n v="62.13"/>
    <n v="6"/>
    <n v="18.638999999999999"/>
    <x v="106"/>
    <x v="23"/>
    <d v="1899-12-30T20:19:00"/>
    <x v="1"/>
    <n v="372.78"/>
    <n v="4.7619047620000003"/>
    <n v="18.638999999999999"/>
    <x v="2"/>
    <x v="1"/>
    <n v="68"/>
    <x v="1"/>
    <n v="0"/>
    <n v="0"/>
    <n v="183844"/>
    <s v="State-New York"/>
    <n v="57"/>
    <n v="1976"/>
    <n v="68"/>
    <n v="756"/>
    <n v="164"/>
    <n v="68"/>
    <n v="419"/>
    <n v="2614"/>
    <n v="1"/>
    <n v="4"/>
    <n v="4"/>
    <n v="11"/>
    <n v="1"/>
    <n v="0"/>
    <n v="0"/>
    <n v="0"/>
    <n v="0"/>
    <n v="1"/>
    <n v="0"/>
    <n v="0"/>
    <d v="2019-10-17T00:00:00"/>
  </r>
  <r>
    <n v="2443"/>
    <s v="588-01-7461"/>
    <s v="C"/>
    <x v="1"/>
    <x v="0"/>
    <x v="4"/>
    <n v="33.979999999999997"/>
    <n v="9"/>
    <n v="15.291"/>
    <x v="107"/>
    <x v="62"/>
    <d v="1899-12-30T10:43:00"/>
    <x v="1"/>
    <n v="305.82"/>
    <n v="4.7619047620000003"/>
    <n v="15.291"/>
    <x v="50"/>
    <x v="1"/>
    <n v="68"/>
    <x v="1"/>
    <n v="0"/>
    <n v="0"/>
    <n v="183844"/>
    <s v="State-Illinois"/>
    <n v="57"/>
    <n v="1976"/>
    <n v="68"/>
    <n v="756"/>
    <n v="164"/>
    <n v="68"/>
    <n v="419"/>
    <n v="2614"/>
    <n v="1"/>
    <n v="4"/>
    <n v="4"/>
    <n v="11"/>
    <n v="1"/>
    <n v="0"/>
    <n v="0"/>
    <n v="0"/>
    <n v="0"/>
    <n v="1"/>
    <n v="0"/>
    <n v="0"/>
    <d v="2019-10-17T00:00:00"/>
  </r>
  <r>
    <n v="1165"/>
    <s v="861-77-0145"/>
    <s v="C"/>
    <x v="0"/>
    <x v="1"/>
    <x v="1"/>
    <n v="81.97"/>
    <n v="10"/>
    <n v="40.984999999999999"/>
    <x v="108"/>
    <x v="2"/>
    <d v="1899-12-30T14:30:00"/>
    <x v="1"/>
    <n v="819.7"/>
    <n v="4.7619047620000003"/>
    <n v="40.984999999999999"/>
    <x v="51"/>
    <x v="3"/>
    <n v="72"/>
    <x v="0"/>
    <n v="0"/>
    <n v="0"/>
    <n v="183837"/>
    <s v="State-Illinois"/>
    <n v="79"/>
    <n v="1857"/>
    <n v="145"/>
    <n v="261"/>
    <n v="189"/>
    <n v="195"/>
    <n v="243"/>
    <n v="2403"/>
    <n v="1"/>
    <n v="9"/>
    <n v="10"/>
    <n v="5"/>
    <n v="4"/>
    <n v="1"/>
    <n v="0"/>
    <n v="0"/>
    <n v="1"/>
    <n v="0"/>
    <n v="0"/>
    <n v="1"/>
    <d v="2019-05-23T00:00:00"/>
  </r>
  <r>
    <n v="2081"/>
    <s v="479-26-8945"/>
    <s v="B"/>
    <x v="0"/>
    <x v="0"/>
    <x v="3"/>
    <n v="16.489999999999998"/>
    <n v="2"/>
    <n v="1.649"/>
    <x v="109"/>
    <x v="63"/>
    <d v="1899-12-30T11:32:00"/>
    <x v="0"/>
    <n v="32.979999999999997"/>
    <n v="4.7619047620000003"/>
    <n v="1.649"/>
    <x v="15"/>
    <x v="2"/>
    <n v="45"/>
    <x v="1"/>
    <n v="0"/>
    <n v="0"/>
    <n v="183829"/>
    <s v="State-California"/>
    <n v="78"/>
    <n v="1967"/>
    <n v="353"/>
    <n v="943"/>
    <n v="408"/>
    <n v="353"/>
    <n v="59"/>
    <n v="3965"/>
    <n v="0"/>
    <n v="4"/>
    <n v="7"/>
    <n v="6"/>
    <n v="1"/>
    <n v="1"/>
    <n v="0"/>
    <n v="1"/>
    <n v="0"/>
    <n v="1"/>
    <n v="0"/>
    <n v="1"/>
    <d v="2020-03-14T00:00:00"/>
  </r>
  <r>
    <n v="2246"/>
    <s v="210-67-5886"/>
    <s v="C"/>
    <x v="0"/>
    <x v="0"/>
    <x v="0"/>
    <n v="98.21"/>
    <n v="3"/>
    <n v="14.7315"/>
    <x v="110"/>
    <x v="63"/>
    <d v="1899-12-30T10:41:00"/>
    <x v="2"/>
    <n v="294.63"/>
    <n v="4.7619047620000003"/>
    <n v="14.7315"/>
    <x v="52"/>
    <x v="2"/>
    <n v="45"/>
    <x v="1"/>
    <n v="0"/>
    <n v="0"/>
    <n v="183829"/>
    <s v="State-New York"/>
    <n v="78"/>
    <n v="1967"/>
    <n v="353"/>
    <n v="943"/>
    <n v="408"/>
    <n v="353"/>
    <n v="59"/>
    <n v="3965"/>
    <n v="0"/>
    <n v="4"/>
    <n v="7"/>
    <n v="6"/>
    <n v="1"/>
    <n v="1"/>
    <n v="0"/>
    <n v="1"/>
    <n v="0"/>
    <n v="1"/>
    <n v="0"/>
    <n v="1"/>
    <d v="2020-03-14T00:00:00"/>
  </r>
  <r>
    <n v="1205"/>
    <s v="227-78-1148"/>
    <s v="B"/>
    <x v="1"/>
    <x v="0"/>
    <x v="5"/>
    <n v="72.84"/>
    <n v="7"/>
    <n v="25.494"/>
    <x v="111"/>
    <x v="42"/>
    <d v="1899-12-30T12:44:00"/>
    <x v="1"/>
    <n v="509.88"/>
    <n v="4.7619047620000003"/>
    <n v="25.494"/>
    <x v="3"/>
    <x v="3"/>
    <n v="72"/>
    <x v="2"/>
    <n v="0"/>
    <n v="0"/>
    <n v="183790"/>
    <s v="State-California"/>
    <n v="81"/>
    <n v="2360"/>
    <n v="35"/>
    <n v="915"/>
    <n v="92"/>
    <n v="105"/>
    <n v="35"/>
    <n v="3472"/>
    <n v="1"/>
    <n v="8"/>
    <n v="10"/>
    <n v="6"/>
    <n v="3"/>
    <n v="0"/>
    <n v="0"/>
    <n v="0"/>
    <n v="1"/>
    <n v="1"/>
    <n v="0"/>
    <n v="0"/>
    <d v="2020-04-21T00:00:00"/>
  </r>
  <r>
    <n v="1956"/>
    <s v="645-44-1170"/>
    <s v="A"/>
    <x v="0"/>
    <x v="1"/>
    <x v="2"/>
    <n v="58.07"/>
    <n v="9"/>
    <n v="26.131499999999999"/>
    <x v="112"/>
    <x v="64"/>
    <d v="1899-12-30T20:07:00"/>
    <x v="0"/>
    <n v="522.63"/>
    <n v="4.7619047620000003"/>
    <n v="26.131499999999999"/>
    <x v="42"/>
    <x v="3"/>
    <n v="58"/>
    <x v="1"/>
    <n v="0"/>
    <n v="0"/>
    <n v="183715"/>
    <s v="State-Florida"/>
    <n v="2"/>
    <n v="698"/>
    <n v="18"/>
    <n v="893"/>
    <n v="329"/>
    <n v="77"/>
    <n v="18"/>
    <n v="1997"/>
    <n v="1"/>
    <n v="2"/>
    <n v="8"/>
    <n v="13"/>
    <n v="0"/>
    <n v="0"/>
    <n v="0"/>
    <n v="0"/>
    <n v="0"/>
    <n v="0"/>
    <n v="0"/>
    <n v="0"/>
    <d v="2020-07-10T00:00:00"/>
  </r>
  <r>
    <n v="1373"/>
    <s v="237-01-6122"/>
    <s v="C"/>
    <x v="0"/>
    <x v="0"/>
    <x v="2"/>
    <n v="80.790000000000006"/>
    <n v="9"/>
    <n v="36.355499999999999"/>
    <x v="113"/>
    <x v="60"/>
    <d v="1899-12-30T20:31:00"/>
    <x v="2"/>
    <n v="727.11"/>
    <n v="4.7619047620000003"/>
    <n v="36.355499999999999"/>
    <x v="33"/>
    <x v="2"/>
    <n v="52"/>
    <x v="0"/>
    <n v="1"/>
    <n v="1"/>
    <n v="183664"/>
    <s v="State-California"/>
    <n v="57"/>
    <n v="1901"/>
    <n v="46"/>
    <n v="331"/>
    <n v="61"/>
    <n v="46"/>
    <n v="189"/>
    <n v="2197"/>
    <n v="3"/>
    <n v="2"/>
    <n v="2"/>
    <n v="12"/>
    <n v="5"/>
    <n v="0"/>
    <n v="0"/>
    <n v="0"/>
    <n v="0"/>
    <n v="0"/>
    <n v="0"/>
    <n v="0"/>
    <d v="2019-10-13T00:00:00"/>
  </r>
  <r>
    <n v="2047"/>
    <s v="225-98-1496"/>
    <s v="C"/>
    <x v="1"/>
    <x v="0"/>
    <x v="5"/>
    <n v="27.02"/>
    <n v="3"/>
    <n v="4.0529999999999999"/>
    <x v="114"/>
    <x v="22"/>
    <d v="1899-12-30T13:01:00"/>
    <x v="2"/>
    <n v="81.06"/>
    <n v="4.7619047620000003"/>
    <n v="4.0529999999999999"/>
    <x v="12"/>
    <x v="0"/>
    <n v="28"/>
    <x v="1"/>
    <n v="0"/>
    <n v="0"/>
    <n v="183528"/>
    <s v="State-Illinois"/>
    <n v="7"/>
    <n v="1165"/>
    <n v="257"/>
    <n v="1490"/>
    <n v="294"/>
    <n v="97"/>
    <n v="323"/>
    <n v="2979"/>
    <n v="1"/>
    <n v="4"/>
    <n v="10"/>
    <n v="8"/>
    <n v="1"/>
    <n v="1"/>
    <n v="0"/>
    <n v="1"/>
    <n v="0"/>
    <n v="0"/>
    <n v="0"/>
    <n v="1"/>
    <d v="2020-10-05T00:00:00"/>
  </r>
  <r>
    <n v="2685"/>
    <s v="291-32-1427"/>
    <s v="B"/>
    <x v="0"/>
    <x v="1"/>
    <x v="5"/>
    <n v="21.94"/>
    <n v="5"/>
    <n v="5.4850000000000003"/>
    <x v="115"/>
    <x v="19"/>
    <d v="1899-12-30T12:29:00"/>
    <x v="0"/>
    <n v="109.7"/>
    <n v="4.7619047620000003"/>
    <n v="5.4850000000000003"/>
    <x v="4"/>
    <x v="3"/>
    <n v="34"/>
    <x v="1"/>
    <n v="0"/>
    <n v="0"/>
    <n v="183512"/>
    <s v="State-Texas"/>
    <n v="31"/>
    <n v="2329"/>
    <n v="134"/>
    <n v="1835"/>
    <n v="176"/>
    <n v="44"/>
    <n v="222"/>
    <n v="4296"/>
    <n v="1"/>
    <n v="4"/>
    <n v="7"/>
    <n v="10"/>
    <n v="1"/>
    <n v="1"/>
    <n v="1"/>
    <n v="1"/>
    <n v="0"/>
    <n v="1"/>
    <n v="0"/>
    <n v="1"/>
    <d v="2020-11-21T00:00:00"/>
  </r>
  <r>
    <n v="1731"/>
    <s v="659-65-8956"/>
    <s v="B"/>
    <x v="0"/>
    <x v="1"/>
    <x v="5"/>
    <n v="51.36"/>
    <n v="1"/>
    <n v="2.5680000000000001"/>
    <x v="116"/>
    <x v="65"/>
    <d v="1899-12-30T15:26:00"/>
    <x v="0"/>
    <n v="51.36"/>
    <n v="4.7619047620000003"/>
    <n v="2.5680000000000001"/>
    <x v="53"/>
    <x v="1"/>
    <n v="48"/>
    <x v="0"/>
    <n v="0"/>
    <n v="0"/>
    <n v="183443"/>
    <s v="State-Texas"/>
    <n v="89"/>
    <n v="1139"/>
    <n v="92"/>
    <n v="1631"/>
    <n v="121"/>
    <n v="123"/>
    <n v="185"/>
    <n v="2922"/>
    <n v="1"/>
    <n v="6"/>
    <n v="10"/>
    <n v="5"/>
    <n v="2"/>
    <n v="0"/>
    <n v="0"/>
    <n v="0"/>
    <n v="0"/>
    <n v="0"/>
    <n v="0"/>
    <n v="0"/>
    <d v="2020-06-06T00:00:00"/>
  </r>
  <r>
    <n v="3016"/>
    <s v="642-32-2990"/>
    <s v="A"/>
    <x v="1"/>
    <x v="0"/>
    <x v="4"/>
    <n v="10.96"/>
    <n v="10"/>
    <n v="5.48"/>
    <x v="117"/>
    <x v="30"/>
    <d v="1899-12-30T20:48:00"/>
    <x v="0"/>
    <n v="109.6"/>
    <n v="4.7619047620000003"/>
    <n v="5.48"/>
    <x v="22"/>
    <x v="0"/>
    <n v="50"/>
    <x v="1"/>
    <n v="1"/>
    <n v="2"/>
    <n v="183273"/>
    <s v="State-Other"/>
    <n v="98"/>
    <n v="953"/>
    <n v="196"/>
    <n v="1431"/>
    <n v="35"/>
    <n v="224"/>
    <n v="224"/>
    <n v="2615"/>
    <n v="10"/>
    <n v="4"/>
    <n v="6"/>
    <n v="9"/>
    <n v="7"/>
    <n v="0"/>
    <n v="0"/>
    <n v="0"/>
    <n v="0"/>
    <n v="0"/>
    <n v="0"/>
    <n v="0"/>
    <d v="2019-03-02T00:00:00"/>
  </r>
  <r>
    <n v="2825"/>
    <s v="378-24-2715"/>
    <s v="B"/>
    <x v="1"/>
    <x v="1"/>
    <x v="2"/>
    <n v="53.44"/>
    <n v="2"/>
    <n v="5.3440000000000003"/>
    <x v="118"/>
    <x v="40"/>
    <d v="1899-12-30T20:38:00"/>
    <x v="0"/>
    <n v="106.88"/>
    <n v="4.7619047620000003"/>
    <n v="5.3440000000000003"/>
    <x v="5"/>
    <x v="0"/>
    <n v="25"/>
    <x v="3"/>
    <n v="0"/>
    <n v="0"/>
    <n v="183257"/>
    <s v="State-California"/>
    <n v="56"/>
    <n v="1180"/>
    <n v="59"/>
    <n v="1299"/>
    <n v="84"/>
    <n v="236"/>
    <n v="147"/>
    <n v="2710"/>
    <n v="1"/>
    <n v="5"/>
    <n v="10"/>
    <n v="12"/>
    <n v="6"/>
    <n v="0"/>
    <n v="0"/>
    <n v="1"/>
    <n v="0"/>
    <n v="1"/>
    <n v="1"/>
    <n v="1"/>
    <d v="2019-02-23T00:00:00"/>
  </r>
  <r>
    <n v="1468"/>
    <s v="638-60-7125"/>
    <s v="A"/>
    <x v="1"/>
    <x v="0"/>
    <x v="1"/>
    <n v="99.56"/>
    <n v="8"/>
    <n v="39.823999999999998"/>
    <x v="119"/>
    <x v="44"/>
    <d v="1899-12-30T17:03:00"/>
    <x v="2"/>
    <n v="796.48"/>
    <n v="4.7619047620000003"/>
    <n v="39.823999999999998"/>
    <x v="53"/>
    <x v="1"/>
    <n v="60"/>
    <x v="2"/>
    <n v="0"/>
    <n v="0"/>
    <n v="183151"/>
    <s v="State-Other"/>
    <n v="93"/>
    <n v="896"/>
    <n v="62"/>
    <n v="220"/>
    <n v="264"/>
    <n v="163"/>
    <n v="40"/>
    <n v="1566"/>
    <n v="1"/>
    <n v="5"/>
    <n v="9"/>
    <n v="4"/>
    <n v="3"/>
    <n v="0"/>
    <n v="0"/>
    <n v="0"/>
    <n v="0"/>
    <n v="0"/>
    <n v="0"/>
    <n v="0"/>
    <d v="2019-03-17T00:00:00"/>
  </r>
  <r>
    <n v="2269"/>
    <s v="659-36-1684"/>
    <s v="C"/>
    <x v="0"/>
    <x v="1"/>
    <x v="3"/>
    <n v="57.12"/>
    <n v="7"/>
    <n v="19.992000000000001"/>
    <x v="120"/>
    <x v="52"/>
    <d v="1899-12-30T12:02:00"/>
    <x v="2"/>
    <n v="399.84"/>
    <n v="4.7619047620000003"/>
    <n v="19.992000000000001"/>
    <x v="35"/>
    <x v="3"/>
    <n v="48"/>
    <x v="2"/>
    <n v="0"/>
    <n v="0"/>
    <n v="183151"/>
    <s v="State-Illinois"/>
    <n v="80"/>
    <n v="2132"/>
    <n v="324"/>
    <n v="1855"/>
    <n v="302"/>
    <n v="93"/>
    <n v="463"/>
    <n v="4242"/>
    <n v="1"/>
    <n v="5"/>
    <n v="7"/>
    <n v="10"/>
    <n v="2"/>
    <n v="1"/>
    <n v="0"/>
    <n v="1"/>
    <n v="0"/>
    <n v="1"/>
    <n v="0"/>
    <n v="1"/>
    <d v="2019-07-18T00:00:00"/>
  </r>
  <r>
    <n v="2134"/>
    <s v="219-22-9386"/>
    <s v="B"/>
    <x v="0"/>
    <x v="1"/>
    <x v="3"/>
    <n v="99.96"/>
    <n v="9"/>
    <n v="44.981999999999999"/>
    <x v="121"/>
    <x v="11"/>
    <d v="1899-12-30T17:26:00"/>
    <x v="2"/>
    <n v="899.64"/>
    <n v="4.7619047620000003"/>
    <n v="44.981999999999999"/>
    <x v="50"/>
    <x v="1"/>
    <n v="46"/>
    <x v="1"/>
    <n v="0"/>
    <n v="0"/>
    <n v="183145"/>
    <s v="State-Other"/>
    <n v="14"/>
    <n v="1712"/>
    <n v="77"/>
    <n v="1610"/>
    <n v="86"/>
    <n v="302"/>
    <n v="251"/>
    <n v="3535"/>
    <n v="1"/>
    <n v="5"/>
    <n v="9"/>
    <n v="11"/>
    <n v="2"/>
    <n v="0"/>
    <n v="0"/>
    <n v="0"/>
    <n v="0"/>
    <n v="1"/>
    <n v="0"/>
    <n v="1"/>
    <d v="2019-02-27T00:00:00"/>
  </r>
  <r>
    <n v="1905"/>
    <s v="336-78-2147"/>
    <s v="C"/>
    <x v="0"/>
    <x v="1"/>
    <x v="2"/>
    <n v="63.91"/>
    <n v="8"/>
    <n v="25.564"/>
    <x v="122"/>
    <x v="45"/>
    <d v="1899-12-30T19:52:00"/>
    <x v="2"/>
    <n v="511.28"/>
    <n v="4.7619047620000003"/>
    <n v="25.564"/>
    <x v="15"/>
    <x v="1"/>
    <n v="34"/>
    <x v="1"/>
    <n v="1"/>
    <n v="0"/>
    <n v="183033"/>
    <s v="State-Texas"/>
    <n v="82"/>
    <n v="1790"/>
    <n v="218"/>
    <n v="950"/>
    <n v="522"/>
    <n v="328"/>
    <n v="73"/>
    <n v="3736"/>
    <n v="1"/>
    <n v="11"/>
    <n v="4"/>
    <n v="10"/>
    <n v="5"/>
    <n v="1"/>
    <n v="0"/>
    <n v="0"/>
    <n v="0"/>
    <n v="0"/>
    <n v="0"/>
    <n v="0"/>
    <d v="2020-10-22T00:00:00"/>
  </r>
  <r>
    <n v="1323"/>
    <s v="268-27-6179"/>
    <s v="B"/>
    <x v="0"/>
    <x v="0"/>
    <x v="5"/>
    <n v="56.47"/>
    <n v="8"/>
    <n v="22.588000000000001"/>
    <x v="123"/>
    <x v="11"/>
    <d v="1899-12-30T14:57:00"/>
    <x v="0"/>
    <n v="451.76"/>
    <n v="4.7619047620000003"/>
    <n v="22.588000000000001"/>
    <x v="48"/>
    <x v="1"/>
    <n v="55"/>
    <x v="1"/>
    <n v="0"/>
    <n v="0"/>
    <n v="183003"/>
    <s v="State-Texas"/>
    <n v="18"/>
    <n v="1887"/>
    <n v="134"/>
    <n v="1257"/>
    <n v="88"/>
    <n v="55"/>
    <n v="269"/>
    <n v="3153"/>
    <n v="1"/>
    <n v="7"/>
    <n v="6"/>
    <n v="8"/>
    <n v="3"/>
    <n v="0"/>
    <n v="0"/>
    <n v="0"/>
    <n v="0"/>
    <n v="1"/>
    <n v="0"/>
    <n v="1"/>
    <d v="2019-08-08T00:00:00"/>
  </r>
  <r>
    <n v="1015"/>
    <s v="668-90-8900"/>
    <s v="A"/>
    <x v="1"/>
    <x v="0"/>
    <x v="2"/>
    <n v="93.69"/>
    <n v="7"/>
    <n v="32.791499999999999"/>
    <x v="124"/>
    <x v="24"/>
    <d v="1899-12-30T18:44:00"/>
    <x v="2"/>
    <n v="655.83"/>
    <n v="4.7619047620000003"/>
    <n v="32.791499999999999"/>
    <x v="10"/>
    <x v="0"/>
    <n v="74"/>
    <x v="0"/>
    <n v="0"/>
    <n v="0"/>
    <n v="182800"/>
    <s v="State-Illinois"/>
    <n v="23"/>
    <n v="2221"/>
    <n v="49"/>
    <n v="254"/>
    <n v="130"/>
    <n v="150"/>
    <n v="99"/>
    <n v="2704"/>
    <n v="1"/>
    <n v="7"/>
    <n v="6"/>
    <n v="12"/>
    <n v="3"/>
    <n v="1"/>
    <n v="0"/>
    <n v="0"/>
    <n v="0"/>
    <n v="1"/>
    <n v="0"/>
    <n v="1"/>
    <d v="2019-05-01T00:00:00"/>
  </r>
  <r>
    <n v="2546"/>
    <s v="870-54-3162"/>
    <s v="A"/>
    <x v="1"/>
    <x v="0"/>
    <x v="3"/>
    <n v="32.25"/>
    <n v="5"/>
    <n v="8.0625"/>
    <x v="125"/>
    <x v="3"/>
    <d v="1899-12-30T13:26:00"/>
    <x v="1"/>
    <n v="161.25"/>
    <n v="4.7619047620000003"/>
    <n v="8.0625"/>
    <x v="54"/>
    <x v="0"/>
    <n v="74"/>
    <x v="0"/>
    <n v="0"/>
    <n v="0"/>
    <n v="182800"/>
    <s v="State-New York"/>
    <n v="23"/>
    <n v="2221"/>
    <n v="49"/>
    <n v="254"/>
    <n v="130"/>
    <n v="150"/>
    <n v="99"/>
    <n v="2704"/>
    <n v="1"/>
    <n v="7"/>
    <n v="6"/>
    <n v="12"/>
    <n v="3"/>
    <n v="1"/>
    <n v="0"/>
    <n v="0"/>
    <n v="0"/>
    <n v="1"/>
    <n v="0"/>
    <n v="1"/>
    <d v="2019-05-01T00:00:00"/>
  </r>
  <r>
    <n v="2829"/>
    <s v="189-08-9157"/>
    <s v="C"/>
    <x v="1"/>
    <x v="0"/>
    <x v="5"/>
    <n v="31.73"/>
    <n v="9"/>
    <n v="14.278499999999999"/>
    <x v="126"/>
    <x v="66"/>
    <d v="1899-12-30T16:17:00"/>
    <x v="2"/>
    <n v="285.57"/>
    <n v="4.7619047620000003"/>
    <n v="14.278499999999999"/>
    <x v="9"/>
    <x v="0"/>
    <n v="36"/>
    <x v="0"/>
    <n v="0"/>
    <n v="0"/>
    <n v="182733"/>
    <s v="State-Texas"/>
    <n v="28"/>
    <n v="1573"/>
    <n v="110"/>
    <n v="928"/>
    <n v="144"/>
    <n v="84"/>
    <n v="84"/>
    <n v="2754"/>
    <n v="1"/>
    <n v="8"/>
    <n v="4"/>
    <n v="7"/>
    <n v="4"/>
    <n v="0"/>
    <n v="0"/>
    <n v="0"/>
    <n v="0"/>
    <n v="0"/>
    <n v="0"/>
    <n v="1"/>
    <d v="2020-02-15T00:00:00"/>
  </r>
  <r>
    <n v="1784"/>
    <s v="663-86-9076"/>
    <s v="C"/>
    <x v="0"/>
    <x v="0"/>
    <x v="4"/>
    <n v="68.540000000000006"/>
    <n v="8"/>
    <n v="27.416"/>
    <x v="127"/>
    <x v="66"/>
    <d v="1899-12-30T15:57:00"/>
    <x v="0"/>
    <n v="548.32000000000005"/>
    <n v="4.7619047620000003"/>
    <n v="27.416"/>
    <x v="23"/>
    <x v="0"/>
    <n v="76"/>
    <x v="0"/>
    <n v="0"/>
    <n v="0"/>
    <n v="182716"/>
    <s v="State-New York"/>
    <n v="8"/>
    <n v="1339"/>
    <n v="327"/>
    <n v="504"/>
    <n v="33"/>
    <n v="327"/>
    <n v="49"/>
    <n v="2481"/>
    <n v="1"/>
    <n v="6"/>
    <n v="8"/>
    <n v="13"/>
    <n v="2"/>
    <n v="0"/>
    <n v="0"/>
    <n v="0"/>
    <n v="0"/>
    <n v="0"/>
    <n v="0"/>
    <n v="0"/>
    <d v="2020-04-11T00:00:00"/>
  </r>
  <r>
    <n v="2420"/>
    <s v="549-84-7482"/>
    <s v="B"/>
    <x v="1"/>
    <x v="0"/>
    <x v="3"/>
    <n v="90.28"/>
    <n v="9"/>
    <n v="40.625999999999998"/>
    <x v="128"/>
    <x v="4"/>
    <d v="1899-12-30T11:15:00"/>
    <x v="0"/>
    <n v="812.52"/>
    <n v="4.7619047620000003"/>
    <n v="40.625999999999998"/>
    <x v="8"/>
    <x v="1"/>
    <n v="74"/>
    <x v="1"/>
    <n v="0"/>
    <n v="0"/>
    <n v="182657"/>
    <s v="State-New York"/>
    <n v="71"/>
    <n v="2135"/>
    <n v="371"/>
    <n v="1485"/>
    <n v="544"/>
    <n v="232"/>
    <n v="278"/>
    <n v="4488"/>
    <n v="1"/>
    <n v="7"/>
    <n v="5"/>
    <n v="10"/>
    <n v="4"/>
    <n v="1"/>
    <n v="0"/>
    <n v="0"/>
    <n v="1"/>
    <n v="0"/>
    <n v="0"/>
    <n v="0"/>
    <d v="2020-03-03T00:00:00"/>
  </r>
  <r>
    <n v="1329"/>
    <s v="191-10-6171"/>
    <s v="B"/>
    <x v="1"/>
    <x v="0"/>
    <x v="5"/>
    <n v="39.619999999999997"/>
    <n v="7"/>
    <n v="13.867000000000001"/>
    <x v="129"/>
    <x v="25"/>
    <d v="1899-12-30T13:18:00"/>
    <x v="1"/>
    <n v="277.33999999999997"/>
    <n v="4.7619047620000003"/>
    <n v="13.867000000000001"/>
    <x v="26"/>
    <x v="2"/>
    <n v="68"/>
    <x v="1"/>
    <n v="0"/>
    <n v="0"/>
    <n v="182623"/>
    <s v="State-Texas"/>
    <n v="58"/>
    <n v="451"/>
    <n v="75"/>
    <n v="451"/>
    <n v="380"/>
    <n v="338"/>
    <n v="382"/>
    <n v="1313"/>
    <n v="1"/>
    <n v="2"/>
    <n v="9"/>
    <n v="4"/>
    <n v="1"/>
    <n v="0"/>
    <n v="0"/>
    <n v="0"/>
    <n v="0"/>
    <n v="0"/>
    <n v="0"/>
    <n v="0"/>
    <d v="2020-04-16T00:00:00"/>
  </r>
  <r>
    <n v="1407"/>
    <s v="802-70-5316"/>
    <s v="A"/>
    <x v="0"/>
    <x v="0"/>
    <x v="3"/>
    <n v="92.13"/>
    <n v="6"/>
    <n v="27.638999999999999"/>
    <x v="130"/>
    <x v="43"/>
    <d v="1899-12-30T20:34:00"/>
    <x v="1"/>
    <n v="552.78"/>
    <n v="4.7619047620000003"/>
    <n v="27.638999999999999"/>
    <x v="47"/>
    <x v="3"/>
    <n v="46"/>
    <x v="2"/>
    <n v="0"/>
    <n v="0"/>
    <n v="182584"/>
    <s v="State-Texas"/>
    <n v="26"/>
    <n v="2379"/>
    <n v="150"/>
    <n v="228"/>
    <n v="64"/>
    <n v="201"/>
    <n v="150"/>
    <n v="2872"/>
    <n v="1"/>
    <n v="3"/>
    <n v="4"/>
    <n v="8"/>
    <n v="1"/>
    <n v="0"/>
    <n v="0"/>
    <n v="0"/>
    <n v="1"/>
    <n v="1"/>
    <n v="0"/>
    <n v="1"/>
    <d v="2019-11-09T00:00:00"/>
  </r>
  <r>
    <n v="1050"/>
    <s v="695-51-0018"/>
    <s v="B"/>
    <x v="1"/>
    <x v="0"/>
    <x v="3"/>
    <n v="34.840000000000003"/>
    <n v="4"/>
    <n v="6.968"/>
    <x v="131"/>
    <x v="34"/>
    <d v="1899-12-30T18:36:00"/>
    <x v="1"/>
    <n v="139.36000000000001"/>
    <n v="4.7619047620000003"/>
    <n v="6.968"/>
    <x v="2"/>
    <x v="2"/>
    <n v="43"/>
    <x v="1"/>
    <n v="0"/>
    <n v="0"/>
    <n v="182582"/>
    <s v="State-Florida"/>
    <n v="54"/>
    <n v="1128"/>
    <n v="265"/>
    <n v="1216"/>
    <n v="345"/>
    <n v="88"/>
    <n v="533"/>
    <n v="2509"/>
    <n v="1"/>
    <n v="4"/>
    <n v="9"/>
    <n v="7"/>
    <n v="1"/>
    <n v="1"/>
    <n v="0"/>
    <n v="1"/>
    <n v="0"/>
    <n v="0"/>
    <n v="0"/>
    <n v="1"/>
    <d v="2020-11-11T00:00:00"/>
  </r>
  <r>
    <n v="1957"/>
    <s v="590-83-4591"/>
    <s v="B"/>
    <x v="0"/>
    <x v="1"/>
    <x v="1"/>
    <n v="87.45"/>
    <n v="6"/>
    <n v="26.234999999999999"/>
    <x v="132"/>
    <x v="21"/>
    <d v="1899-12-30T14:40:00"/>
    <x v="2"/>
    <n v="524.70000000000005"/>
    <n v="4.7619047620000003"/>
    <n v="26.234999999999999"/>
    <x v="55"/>
    <x v="1"/>
    <n v="61"/>
    <x v="2"/>
    <n v="0"/>
    <n v="0"/>
    <n v="182576"/>
    <s v="State-Illinois"/>
    <n v="66"/>
    <n v="2666"/>
    <n v="122"/>
    <n v="984"/>
    <n v="371"/>
    <n v="40"/>
    <n v="40"/>
    <n v="4143"/>
    <n v="1"/>
    <n v="2"/>
    <n v="4"/>
    <n v="12"/>
    <n v="1"/>
    <n v="0"/>
    <n v="0"/>
    <n v="0"/>
    <n v="0"/>
    <n v="1"/>
    <n v="0"/>
    <n v="0"/>
    <d v="2019-01-06T00:00:00"/>
  </r>
  <r>
    <n v="2698"/>
    <s v="483-71-1164"/>
    <s v="C"/>
    <x v="1"/>
    <x v="0"/>
    <x v="0"/>
    <n v="81.3"/>
    <n v="6"/>
    <n v="24.39"/>
    <x v="133"/>
    <x v="1"/>
    <d v="1899-12-30T16:43:00"/>
    <x v="0"/>
    <n v="487.8"/>
    <n v="4.7619047620000003"/>
    <n v="24.39"/>
    <x v="4"/>
    <x v="4"/>
    <n v="58"/>
    <x v="0"/>
    <n v="0"/>
    <n v="0"/>
    <n v="182571"/>
    <s v="State-Other"/>
    <n v="28"/>
    <n v="1904"/>
    <n v="69"/>
    <n v="1234"/>
    <n v="137"/>
    <n v="210"/>
    <n v="175"/>
    <n v="3379"/>
    <n v="0"/>
    <n v="6"/>
    <n v="5"/>
    <n v="13"/>
    <n v="2"/>
    <n v="0"/>
    <n v="0"/>
    <n v="0"/>
    <n v="0"/>
    <n v="1"/>
    <n v="0"/>
    <n v="0"/>
    <d v="2020-09-06T00:00:00"/>
  </r>
  <r>
    <n v="1825"/>
    <s v="597-78-7908"/>
    <s v="C"/>
    <x v="1"/>
    <x v="1"/>
    <x v="5"/>
    <n v="90.22"/>
    <n v="3"/>
    <n v="13.532999999999999"/>
    <x v="134"/>
    <x v="67"/>
    <d v="1899-12-30T19:39:00"/>
    <x v="1"/>
    <n v="270.66000000000003"/>
    <n v="4.7619047620000003"/>
    <n v="13.532999999999999"/>
    <x v="56"/>
    <x v="3"/>
    <n v="60"/>
    <x v="3"/>
    <n v="0"/>
    <n v="0"/>
    <n v="182504"/>
    <s v="State-Illinois"/>
    <n v="2"/>
    <n v="801"/>
    <n v="111"/>
    <n v="953"/>
    <n v="296"/>
    <n v="77"/>
    <n v="119"/>
    <n v="2119"/>
    <n v="1"/>
    <n v="3"/>
    <n v="6"/>
    <n v="7"/>
    <n v="1"/>
    <n v="0"/>
    <n v="0"/>
    <n v="0"/>
    <n v="0"/>
    <n v="0"/>
    <n v="0"/>
    <n v="0"/>
    <d v="2020-01-01T00:00:00"/>
  </r>
  <r>
    <n v="1279"/>
    <s v="700-81-1757"/>
    <s v="A"/>
    <x v="1"/>
    <x v="0"/>
    <x v="1"/>
    <n v="26.31"/>
    <n v="5"/>
    <n v="6.5774999999999997"/>
    <x v="135"/>
    <x v="68"/>
    <d v="1899-12-30T20:59:00"/>
    <x v="2"/>
    <n v="131.55000000000001"/>
    <n v="4.7619047620000003"/>
    <n v="6.5774999999999997"/>
    <x v="55"/>
    <x v="3"/>
    <n v="40"/>
    <x v="1"/>
    <n v="0"/>
    <n v="0"/>
    <n v="182497"/>
    <s v="State-Illinois"/>
    <n v="32"/>
    <n v="1719"/>
    <n v="285"/>
    <n v="1268"/>
    <n v="478"/>
    <n v="46"/>
    <n v="449"/>
    <n v="3347"/>
    <n v="1"/>
    <n v="2"/>
    <n v="7"/>
    <n v="9"/>
    <n v="4"/>
    <n v="0"/>
    <n v="0"/>
    <n v="0"/>
    <n v="0"/>
    <n v="1"/>
    <n v="0"/>
    <n v="0"/>
    <d v="2019-04-07T00:00:00"/>
  </r>
  <r>
    <n v="2558"/>
    <s v="354-39-5160"/>
    <s v="A"/>
    <x v="0"/>
    <x v="0"/>
    <x v="2"/>
    <n v="34.42"/>
    <n v="6"/>
    <n v="10.326000000000001"/>
    <x v="136"/>
    <x v="67"/>
    <d v="1899-12-30T15:39:00"/>
    <x v="1"/>
    <n v="206.52"/>
    <n v="4.7619047620000003"/>
    <n v="10.326000000000001"/>
    <x v="57"/>
    <x v="2"/>
    <n v="70"/>
    <x v="1"/>
    <n v="0"/>
    <n v="0"/>
    <n v="182460"/>
    <s v="State-New York"/>
    <n v="78"/>
    <n v="564"/>
    <n v="104"/>
    <n v="1268"/>
    <n v="115"/>
    <n v="71"/>
    <n v="33"/>
    <n v="2089"/>
    <n v="1"/>
    <n v="5"/>
    <n v="3"/>
    <n v="6"/>
    <n v="1"/>
    <n v="0"/>
    <n v="0"/>
    <n v="0"/>
    <n v="0"/>
    <n v="0"/>
    <n v="0"/>
    <n v="0"/>
    <d v="2020-05-08T00:00:00"/>
  </r>
  <r>
    <n v="2708"/>
    <s v="241-72-9525"/>
    <s v="B"/>
    <x v="1"/>
    <x v="1"/>
    <x v="3"/>
    <n v="51.91"/>
    <n v="10"/>
    <n v="25.954999999999998"/>
    <x v="137"/>
    <x v="69"/>
    <d v="1899-12-30T12:21:00"/>
    <x v="1"/>
    <n v="519.1"/>
    <n v="4.7619047620000003"/>
    <n v="25.954999999999998"/>
    <x v="13"/>
    <x v="1"/>
    <n v="54"/>
    <x v="1"/>
    <n v="0"/>
    <n v="0"/>
    <n v="182427"/>
    <s v="State-New York"/>
    <n v="35"/>
    <n v="1067"/>
    <n v="325"/>
    <n v="1127"/>
    <n v="230"/>
    <n v="237"/>
    <n v="237"/>
    <n v="2749"/>
    <n v="1"/>
    <n v="3"/>
    <n v="5"/>
    <n v="12"/>
    <n v="1"/>
    <n v="0"/>
    <n v="0"/>
    <n v="0"/>
    <n v="0"/>
    <n v="1"/>
    <n v="0"/>
    <n v="0"/>
    <d v="2020-08-16T00:00:00"/>
  </r>
  <r>
    <n v="1052"/>
    <s v="575-30-8091"/>
    <s v="A"/>
    <x v="1"/>
    <x v="1"/>
    <x v="3"/>
    <n v="72.5"/>
    <n v="8"/>
    <n v="29"/>
    <x v="138"/>
    <x v="32"/>
    <d v="1899-12-30T19:25:00"/>
    <x v="0"/>
    <n v="580"/>
    <n v="4.7619047620000003"/>
    <n v="29"/>
    <x v="51"/>
    <x v="1"/>
    <n v="65"/>
    <x v="2"/>
    <n v="0"/>
    <n v="0"/>
    <n v="182384"/>
    <s v="State-New York"/>
    <n v="55"/>
    <n v="2178"/>
    <n v="113"/>
    <n v="956"/>
    <n v="398"/>
    <n v="266"/>
    <n v="421"/>
    <n v="3491"/>
    <n v="1"/>
    <n v="3"/>
    <n v="10"/>
    <n v="13"/>
    <n v="1"/>
    <n v="0"/>
    <n v="0"/>
    <n v="0"/>
    <n v="0"/>
    <n v="1"/>
    <n v="0"/>
    <n v="1"/>
    <d v="2019-04-26T00:00:00"/>
  </r>
  <r>
    <n v="1833"/>
    <s v="731-81-9469"/>
    <s v="C"/>
    <x v="0"/>
    <x v="0"/>
    <x v="3"/>
    <n v="89.8"/>
    <n v="10"/>
    <n v="44.9"/>
    <x v="139"/>
    <x v="54"/>
    <d v="1899-12-30T13:00:00"/>
    <x v="2"/>
    <n v="898"/>
    <n v="4.7619047620000003"/>
    <n v="44.9"/>
    <x v="38"/>
    <x v="3"/>
    <n v="63"/>
    <x v="3"/>
    <n v="0"/>
    <n v="0"/>
    <n v="182347"/>
    <s v="State-Texas"/>
    <n v="38"/>
    <n v="1231"/>
    <n v="120"/>
    <n v="1871"/>
    <n v="447"/>
    <n v="295"/>
    <n v="140"/>
    <n v="3824"/>
    <n v="1"/>
    <n v="7"/>
    <n v="7"/>
    <n v="10"/>
    <n v="3"/>
    <n v="1"/>
    <n v="0"/>
    <n v="1"/>
    <n v="0"/>
    <n v="0"/>
    <n v="0"/>
    <n v="0"/>
    <d v="2019-04-13T00:00:00"/>
  </r>
  <r>
    <n v="3161"/>
    <s v="280-17-4359"/>
    <s v="C"/>
    <x v="0"/>
    <x v="1"/>
    <x v="0"/>
    <n v="90.5"/>
    <n v="10"/>
    <n v="45.25"/>
    <x v="140"/>
    <x v="25"/>
    <d v="1899-12-30T13:48:00"/>
    <x v="1"/>
    <n v="905"/>
    <n v="4.7619047620000003"/>
    <n v="45.25"/>
    <x v="34"/>
    <x v="3"/>
    <n v="63"/>
    <x v="3"/>
    <n v="0"/>
    <n v="0"/>
    <n v="182347"/>
    <s v="State-California"/>
    <n v="38"/>
    <n v="1231"/>
    <n v="120"/>
    <n v="1871"/>
    <n v="447"/>
    <n v="295"/>
    <n v="140"/>
    <n v="3824"/>
    <n v="1"/>
    <n v="7"/>
    <n v="7"/>
    <n v="10"/>
    <n v="3"/>
    <n v="1"/>
    <n v="0"/>
    <n v="1"/>
    <n v="0"/>
    <n v="0"/>
    <n v="0"/>
    <n v="1"/>
    <d v="2019-04-13T00:00:00"/>
  </r>
  <r>
    <n v="3096"/>
    <s v="338-65-2210"/>
    <s v="C"/>
    <x v="0"/>
    <x v="0"/>
    <x v="0"/>
    <n v="68.599999999999994"/>
    <n v="10"/>
    <n v="34.299999999999997"/>
    <x v="141"/>
    <x v="63"/>
    <d v="1899-12-30T19:57:00"/>
    <x v="1"/>
    <n v="686"/>
    <n v="4.7619047620000003"/>
    <n v="34.299999999999997"/>
    <x v="0"/>
    <x v="3"/>
    <n v="34"/>
    <x v="0"/>
    <n v="0"/>
    <n v="0"/>
    <n v="182333"/>
    <s v="State-Florida"/>
    <n v="60"/>
    <n v="2903"/>
    <n v="0"/>
    <n v="795"/>
    <n v="102"/>
    <n v="197"/>
    <n v="38"/>
    <n v="3960"/>
    <n v="1"/>
    <n v="4"/>
    <n v="3"/>
    <n v="10"/>
    <n v="2"/>
    <n v="0"/>
    <n v="0"/>
    <n v="0"/>
    <n v="0"/>
    <n v="1"/>
    <n v="0"/>
    <n v="1"/>
    <d v="2019-09-04T00:00:00"/>
  </r>
  <r>
    <n v="3078"/>
    <s v="488-25-4221"/>
    <s v="C"/>
    <x v="0"/>
    <x v="0"/>
    <x v="4"/>
    <n v="30.41"/>
    <n v="1"/>
    <n v="1.5205"/>
    <x v="142"/>
    <x v="70"/>
    <d v="1899-12-30T10:36:00"/>
    <x v="2"/>
    <n v="30.41"/>
    <n v="4.7619047620000003"/>
    <n v="1.5205"/>
    <x v="3"/>
    <x v="0"/>
    <n v="59"/>
    <x v="1"/>
    <n v="0"/>
    <n v="0"/>
    <n v="182332"/>
    <s v="State-Florida"/>
    <n v="89"/>
    <n v="1838"/>
    <n v="131"/>
    <n v="2144"/>
    <n v="113"/>
    <n v="175"/>
    <n v="42"/>
    <n v="4358"/>
    <n v="1"/>
    <n v="5"/>
    <n v="3"/>
    <n v="12"/>
    <n v="2"/>
    <n v="0"/>
    <n v="0"/>
    <n v="0"/>
    <n v="0"/>
    <n v="1"/>
    <n v="0"/>
    <n v="1"/>
    <d v="2019-02-22T00:00:00"/>
  </r>
  <r>
    <n v="2844"/>
    <s v="239-10-7476"/>
    <s v="A"/>
    <x v="1"/>
    <x v="0"/>
    <x v="2"/>
    <n v="77.95"/>
    <n v="6"/>
    <n v="23.385000000000002"/>
    <x v="143"/>
    <x v="18"/>
    <d v="1899-12-30T16:37:00"/>
    <x v="0"/>
    <n v="467.7"/>
    <n v="4.7619047620000003"/>
    <n v="23.385000000000002"/>
    <x v="7"/>
    <x v="1"/>
    <n v="43"/>
    <x v="3"/>
    <n v="0"/>
    <n v="0"/>
    <n v="182326"/>
    <s v="State-Florida"/>
    <n v="30"/>
    <n v="2077"/>
    <n v="314"/>
    <n v="1670"/>
    <n v="352"/>
    <n v="179"/>
    <n v="405"/>
    <n v="4188"/>
    <n v="1"/>
    <n v="5"/>
    <n v="10"/>
    <n v="6"/>
    <n v="2"/>
    <n v="1"/>
    <n v="0"/>
    <n v="0"/>
    <n v="1"/>
    <n v="1"/>
    <n v="0"/>
    <n v="1"/>
    <d v="2020-08-14T00:00:00"/>
  </r>
  <r>
    <n v="1725"/>
    <s v="458-41-1477"/>
    <s v="C"/>
    <x v="1"/>
    <x v="0"/>
    <x v="0"/>
    <n v="46.26"/>
    <n v="6"/>
    <n v="13.878"/>
    <x v="144"/>
    <x v="1"/>
    <d v="1899-12-30T17:11:00"/>
    <x v="2"/>
    <n v="277.56"/>
    <n v="4.7619047620000003"/>
    <n v="13.878"/>
    <x v="33"/>
    <x v="3"/>
    <n v="56"/>
    <x v="1"/>
    <n v="0"/>
    <n v="0"/>
    <n v="182224"/>
    <s v="State-Texas"/>
    <n v="83"/>
    <n v="680"/>
    <n v="58"/>
    <n v="798"/>
    <n v="306"/>
    <n v="69"/>
    <n v="89"/>
    <n v="1822"/>
    <n v="1"/>
    <n v="6"/>
    <n v="9"/>
    <n v="5"/>
    <n v="3"/>
    <n v="1"/>
    <n v="0"/>
    <n v="0"/>
    <n v="0"/>
    <n v="0"/>
    <n v="0"/>
    <n v="0"/>
    <d v="2020-07-01T00:00:00"/>
  </r>
  <r>
    <n v="1967"/>
    <s v="685-64-1609"/>
    <s v="A"/>
    <x v="0"/>
    <x v="0"/>
    <x v="5"/>
    <n v="30.14"/>
    <n v="10"/>
    <n v="15.07"/>
    <x v="145"/>
    <x v="34"/>
    <d v="1899-12-30T12:28:00"/>
    <x v="0"/>
    <n v="301.39999999999998"/>
    <n v="4.7619047620000003"/>
    <n v="15.07"/>
    <x v="51"/>
    <x v="3"/>
    <n v="42"/>
    <x v="0"/>
    <n v="0"/>
    <n v="0"/>
    <n v="182170"/>
    <s v="State-California"/>
    <n v="13"/>
    <n v="2268"/>
    <n v="206"/>
    <n v="1443"/>
    <n v="109"/>
    <n v="122"/>
    <n v="82"/>
    <n v="4066"/>
    <n v="1"/>
    <n v="5"/>
    <n v="6"/>
    <n v="7"/>
    <n v="2"/>
    <n v="0"/>
    <n v="0"/>
    <n v="0"/>
    <n v="0"/>
    <n v="0"/>
    <n v="0"/>
    <n v="0"/>
    <d v="2020-05-01T00:00:00"/>
  </r>
  <r>
    <n v="2767"/>
    <s v="568-90-5112"/>
    <s v="C"/>
    <x v="1"/>
    <x v="1"/>
    <x v="0"/>
    <n v="66.14"/>
    <n v="4"/>
    <n v="13.228"/>
    <x v="146"/>
    <x v="35"/>
    <d v="1899-12-30T12:46:00"/>
    <x v="2"/>
    <n v="264.56"/>
    <n v="4.7619047620000003"/>
    <n v="13.228"/>
    <x v="32"/>
    <x v="1"/>
    <n v="58"/>
    <x v="3"/>
    <n v="0"/>
    <n v="0"/>
    <n v="182122"/>
    <s v="State-Illinois"/>
    <n v="89"/>
    <n v="1628"/>
    <n v="49"/>
    <n v="776"/>
    <n v="335"/>
    <n v="55"/>
    <n v="222"/>
    <n v="2621"/>
    <n v="1"/>
    <n v="3"/>
    <n v="9"/>
    <n v="13"/>
    <n v="1"/>
    <n v="0"/>
    <n v="0"/>
    <n v="0"/>
    <n v="0"/>
    <n v="1"/>
    <n v="0"/>
    <n v="0"/>
    <d v="2020-01-20T00:00:00"/>
  </r>
  <r>
    <n v="1866"/>
    <s v="262-47-2794"/>
    <s v="B"/>
    <x v="0"/>
    <x v="1"/>
    <x v="2"/>
    <n v="71.86"/>
    <n v="8"/>
    <n v="28.744"/>
    <x v="147"/>
    <x v="43"/>
    <d v="1899-12-30T15:07:00"/>
    <x v="2"/>
    <n v="574.88"/>
    <n v="4.7619047620000003"/>
    <n v="28.744"/>
    <x v="56"/>
    <x v="1"/>
    <n v="50"/>
    <x v="0"/>
    <n v="0"/>
    <n v="0"/>
    <n v="182072"/>
    <s v="State-Florida"/>
    <n v="67"/>
    <n v="1972"/>
    <n v="122"/>
    <n v="1520"/>
    <n v="373"/>
    <n v="204"/>
    <n v="286"/>
    <n v="3904"/>
    <n v="1"/>
    <n v="3"/>
    <n v="2"/>
    <n v="13"/>
    <n v="1"/>
    <n v="0"/>
    <n v="0"/>
    <n v="0"/>
    <n v="0"/>
    <n v="0"/>
    <n v="0"/>
    <n v="0"/>
    <d v="2019-12-07T00:00:00"/>
  </r>
  <r>
    <n v="2502"/>
    <s v="238-49-0436"/>
    <s v="A"/>
    <x v="1"/>
    <x v="1"/>
    <x v="0"/>
    <n v="32.46"/>
    <n v="8"/>
    <n v="12.984"/>
    <x v="148"/>
    <x v="39"/>
    <d v="1899-12-30T13:48:00"/>
    <x v="2"/>
    <n v="259.68"/>
    <n v="4.7619047620000003"/>
    <n v="12.984"/>
    <x v="49"/>
    <x v="4"/>
    <n v="72"/>
    <x v="0"/>
    <n v="0"/>
    <n v="0"/>
    <n v="182032"/>
    <s v="State-Florida"/>
    <n v="54"/>
    <n v="737"/>
    <n v="430"/>
    <n v="837"/>
    <n v="331"/>
    <n v="277"/>
    <n v="126"/>
    <n v="2485"/>
    <n v="0"/>
    <n v="4"/>
    <n v="6"/>
    <n v="7"/>
    <n v="1"/>
    <n v="0"/>
    <n v="0"/>
    <n v="0"/>
    <n v="0"/>
    <n v="0"/>
    <n v="0"/>
    <n v="0"/>
    <d v="2020-09-09T00:00:00"/>
  </r>
  <r>
    <n v="3185"/>
    <s v="608-96-3517"/>
    <s v="B"/>
    <x v="0"/>
    <x v="0"/>
    <x v="5"/>
    <n v="91.54"/>
    <n v="4"/>
    <n v="18.308"/>
    <x v="149"/>
    <x v="28"/>
    <d v="1899-12-30T19:20:00"/>
    <x v="2"/>
    <n v="366.16"/>
    <n v="4.7619047620000003"/>
    <n v="18.308"/>
    <x v="19"/>
    <x v="4"/>
    <n v="72"/>
    <x v="0"/>
    <n v="0"/>
    <n v="0"/>
    <n v="182032"/>
    <s v="State-California"/>
    <n v="54"/>
    <n v="737"/>
    <n v="430"/>
    <n v="837"/>
    <n v="331"/>
    <n v="277"/>
    <n v="126"/>
    <n v="2485"/>
    <n v="0"/>
    <n v="4"/>
    <n v="6"/>
    <n v="7"/>
    <n v="1"/>
    <n v="0"/>
    <n v="0"/>
    <n v="0"/>
    <n v="0"/>
    <n v="0"/>
    <n v="0"/>
    <n v="0"/>
    <d v="2020-09-09T00:00:00"/>
  </r>
  <r>
    <n v="1923"/>
    <s v="584-86-7256"/>
    <s v="C"/>
    <x v="0"/>
    <x v="1"/>
    <x v="3"/>
    <n v="34.56"/>
    <n v="7"/>
    <n v="12.096"/>
    <x v="150"/>
    <x v="16"/>
    <d v="1899-12-30T16:07:00"/>
    <x v="2"/>
    <n v="241.92"/>
    <n v="4.7619047620000003"/>
    <n v="12.096"/>
    <x v="48"/>
    <x v="2"/>
    <n v="37"/>
    <x v="1"/>
    <n v="0"/>
    <n v="0"/>
    <n v="182025"/>
    <s v="State-Texas"/>
    <n v="76"/>
    <n v="593"/>
    <n v="217"/>
    <n v="1345"/>
    <n v="107"/>
    <n v="155"/>
    <n v="217"/>
    <n v="2199"/>
    <n v="1"/>
    <n v="3"/>
    <n v="2"/>
    <n v="6"/>
    <n v="1"/>
    <n v="0"/>
    <n v="0"/>
    <n v="0"/>
    <n v="0"/>
    <n v="1"/>
    <n v="0"/>
    <n v="1"/>
    <d v="2019-11-02T00:00:00"/>
  </r>
  <r>
    <n v="1772"/>
    <s v="746-94-0204"/>
    <s v="A"/>
    <x v="1"/>
    <x v="1"/>
    <x v="5"/>
    <n v="83.24"/>
    <n v="9"/>
    <n v="37.457999999999998"/>
    <x v="151"/>
    <x v="71"/>
    <d v="1899-12-30T11:56:00"/>
    <x v="2"/>
    <n v="749.16"/>
    <n v="4.7619047620000003"/>
    <n v="37.457999999999998"/>
    <x v="2"/>
    <x v="3"/>
    <n v="63"/>
    <x v="0"/>
    <n v="0"/>
    <n v="0"/>
    <n v="182017"/>
    <s v="State-New York"/>
    <n v="58"/>
    <n v="408"/>
    <n v="51"/>
    <n v="990"/>
    <n v="67"/>
    <n v="51"/>
    <n v="51"/>
    <n v="1516"/>
    <n v="1"/>
    <n v="5"/>
    <n v="4"/>
    <n v="7"/>
    <n v="2"/>
    <n v="1"/>
    <n v="0"/>
    <n v="0"/>
    <n v="1"/>
    <n v="1"/>
    <n v="0"/>
    <n v="1"/>
    <d v="2019-04-14T00:00:00"/>
  </r>
  <r>
    <n v="2627"/>
    <s v="214-17-6927"/>
    <s v="C"/>
    <x v="1"/>
    <x v="0"/>
    <x v="4"/>
    <n v="16.48"/>
    <n v="6"/>
    <n v="4.944"/>
    <x v="152"/>
    <x v="13"/>
    <d v="1899-12-30T18:23:00"/>
    <x v="0"/>
    <n v="98.88"/>
    <n v="4.7619047620000003"/>
    <n v="4.944"/>
    <x v="21"/>
    <x v="0"/>
    <n v="59"/>
    <x v="1"/>
    <n v="0"/>
    <n v="0"/>
    <n v="182014"/>
    <s v="State-California"/>
    <n v="48"/>
    <n v="2175"/>
    <n v="82"/>
    <n v="588"/>
    <n v="78"/>
    <n v="362"/>
    <n v="69"/>
    <n v="3216"/>
    <n v="1"/>
    <n v="3"/>
    <n v="6"/>
    <n v="12"/>
    <n v="6"/>
    <n v="0"/>
    <n v="0"/>
    <n v="0"/>
    <n v="0"/>
    <n v="0"/>
    <n v="0"/>
    <n v="1"/>
    <d v="2019-01-25T00:00:00"/>
  </r>
  <r>
    <n v="1219"/>
    <s v="400-89-4171"/>
    <s v="C"/>
    <x v="1"/>
    <x v="0"/>
    <x v="3"/>
    <n v="80.97"/>
    <n v="8"/>
    <n v="32.387999999999998"/>
    <x v="153"/>
    <x v="26"/>
    <d v="1899-12-30T13:05:00"/>
    <x v="1"/>
    <n v="647.76"/>
    <n v="4.7619047620000003"/>
    <n v="32.387999999999998"/>
    <x v="39"/>
    <x v="2"/>
    <n v="58"/>
    <x v="3"/>
    <n v="0"/>
    <n v="1"/>
    <n v="181975"/>
    <s v="State-Illinois"/>
    <n v="2"/>
    <n v="2182"/>
    <n v="169"/>
    <n v="408"/>
    <n v="400"/>
    <n v="306"/>
    <n v="60"/>
    <n v="3405"/>
    <n v="1"/>
    <n v="6"/>
    <n v="3"/>
    <n v="4"/>
    <n v="7"/>
    <n v="0"/>
    <n v="0"/>
    <n v="0"/>
    <n v="0"/>
    <n v="1"/>
    <n v="0"/>
    <n v="0"/>
    <d v="2019-06-12T00:00:00"/>
  </r>
  <r>
    <n v="3067"/>
    <s v="782-95-9291"/>
    <s v="A"/>
    <x v="0"/>
    <x v="1"/>
    <x v="4"/>
    <n v="92.29"/>
    <n v="5"/>
    <n v="23.072500000000002"/>
    <x v="154"/>
    <x v="9"/>
    <d v="1899-12-30T15:55:00"/>
    <x v="2"/>
    <n v="461.45"/>
    <n v="4.7619047620000003"/>
    <n v="23.072500000000002"/>
    <x v="54"/>
    <x v="3"/>
    <n v="44"/>
    <x v="2"/>
    <n v="1"/>
    <n v="0"/>
    <n v="181929"/>
    <s v="State-Illinois"/>
    <n v="60"/>
    <n v="3300"/>
    <n v="122"/>
    <n v="617"/>
    <n v="109"/>
    <n v="0"/>
    <n v="411"/>
    <n v="3737"/>
    <n v="2"/>
    <n v="4"/>
    <n v="4"/>
    <n v="10"/>
    <n v="6"/>
    <n v="0"/>
    <n v="0"/>
    <n v="1"/>
    <n v="0"/>
    <n v="1"/>
    <n v="0"/>
    <n v="1"/>
    <d v="2019-03-06T00:00:00"/>
  </r>
  <r>
    <n v="2300"/>
    <s v="279-74-2924"/>
    <s v="B"/>
    <x v="0"/>
    <x v="1"/>
    <x v="1"/>
    <n v="72.17"/>
    <n v="1"/>
    <n v="3.6084999999999998"/>
    <x v="155"/>
    <x v="72"/>
    <d v="1899-12-30T19:40:00"/>
    <x v="1"/>
    <n v="72.17"/>
    <n v="4.7619047620000003"/>
    <n v="3.6084999999999998"/>
    <x v="36"/>
    <x v="3"/>
    <n v="60"/>
    <x v="2"/>
    <n v="0"/>
    <n v="0"/>
    <n v="181843"/>
    <s v="State-New York"/>
    <n v="13"/>
    <n v="1731"/>
    <n v="191"/>
    <n v="1193"/>
    <n v="76"/>
    <n v="153"/>
    <n v="307"/>
    <n v="3037"/>
    <n v="1"/>
    <n v="5"/>
    <n v="9"/>
    <n v="12"/>
    <n v="3"/>
    <n v="0"/>
    <n v="0"/>
    <n v="0"/>
    <n v="0"/>
    <n v="0"/>
    <n v="0"/>
    <n v="0"/>
    <d v="2019-09-27T00:00:00"/>
  </r>
  <r>
    <n v="2720"/>
    <s v="307-85-2293"/>
    <s v="B"/>
    <x v="1"/>
    <x v="1"/>
    <x v="2"/>
    <n v="50.28"/>
    <n v="5"/>
    <n v="12.57"/>
    <x v="156"/>
    <x v="37"/>
    <d v="1899-12-30T13:58:00"/>
    <x v="0"/>
    <n v="251.4"/>
    <n v="4.7619047620000003"/>
    <n v="12.57"/>
    <x v="58"/>
    <x v="3"/>
    <n v="68"/>
    <x v="1"/>
    <n v="0"/>
    <n v="0"/>
    <n v="181795"/>
    <s v="State-New York"/>
    <n v="74"/>
    <n v="720"/>
    <n v="293"/>
    <n v="1540"/>
    <n v="60"/>
    <n v="262"/>
    <n v="196"/>
    <n v="2680"/>
    <n v="1"/>
    <n v="4"/>
    <n v="11"/>
    <n v="7"/>
    <n v="2"/>
    <n v="0"/>
    <n v="0"/>
    <n v="0"/>
    <n v="0"/>
    <n v="0"/>
    <n v="0"/>
    <n v="0"/>
    <d v="2019-04-02T00:00:00"/>
  </r>
  <r>
    <n v="1545"/>
    <s v="743-04-1105"/>
    <s v="B"/>
    <x v="0"/>
    <x v="1"/>
    <x v="0"/>
    <n v="97.22"/>
    <n v="9"/>
    <n v="43.749000000000002"/>
    <x v="157"/>
    <x v="73"/>
    <d v="1899-12-30T14:43:00"/>
    <x v="0"/>
    <n v="874.98"/>
    <n v="4.7619047620000003"/>
    <n v="43.749000000000002"/>
    <x v="22"/>
    <x v="0"/>
    <n v="40"/>
    <x v="1"/>
    <n v="0"/>
    <n v="0"/>
    <n v="181741"/>
    <s v="State-Texas"/>
    <n v="75"/>
    <n v="554"/>
    <n v="340"/>
    <n v="2090"/>
    <n v="129"/>
    <n v="298"/>
    <n v="84"/>
    <n v="3326"/>
    <n v="0"/>
    <n v="6"/>
    <n v="6"/>
    <n v="7"/>
    <n v="2"/>
    <n v="0"/>
    <n v="0"/>
    <n v="0"/>
    <n v="0"/>
    <n v="0"/>
    <n v="0"/>
    <n v="0"/>
    <d v="2019-11-21T00:00:00"/>
  </r>
  <r>
    <n v="1818"/>
    <s v="423-57-2993"/>
    <s v="B"/>
    <x v="1"/>
    <x v="1"/>
    <x v="3"/>
    <n v="93.39"/>
    <n v="6"/>
    <n v="28.016999999999999"/>
    <x v="158"/>
    <x v="39"/>
    <d v="1899-12-30T19:18:00"/>
    <x v="0"/>
    <n v="560.34"/>
    <n v="4.7619047620000003"/>
    <n v="28.016999999999999"/>
    <x v="40"/>
    <x v="2"/>
    <n v="40"/>
    <x v="1"/>
    <n v="0"/>
    <n v="0"/>
    <n v="181702"/>
    <s v="State-Florida"/>
    <n v="98"/>
    <n v="1252"/>
    <n v="111"/>
    <n v="1721"/>
    <n v="62"/>
    <n v="69"/>
    <n v="416"/>
    <n v="2800"/>
    <n v="1"/>
    <n v="7"/>
    <n v="7"/>
    <n v="12"/>
    <n v="3"/>
    <n v="0"/>
    <n v="0"/>
    <n v="0"/>
    <n v="0"/>
    <n v="0"/>
    <n v="0"/>
    <n v="0"/>
    <d v="2019-02-28T00:00:00"/>
  </r>
  <r>
    <n v="1538"/>
    <s v="894-41-5205"/>
    <s v="C"/>
    <x v="1"/>
    <x v="0"/>
    <x v="4"/>
    <n v="43.18"/>
    <n v="8"/>
    <n v="17.271999999999998"/>
    <x v="159"/>
    <x v="64"/>
    <d v="1899-12-30T19:39:00"/>
    <x v="2"/>
    <n v="345.44"/>
    <n v="4.7619047620000003"/>
    <n v="17.271999999999998"/>
    <x v="47"/>
    <x v="3"/>
    <n v="71"/>
    <x v="2"/>
    <n v="0"/>
    <n v="0"/>
    <n v="181698"/>
    <s v="State-New York"/>
    <n v="4"/>
    <n v="398"/>
    <n v="62"/>
    <n v="1156"/>
    <n v="247"/>
    <n v="274"/>
    <n v="105"/>
    <n v="2033"/>
    <n v="1"/>
    <n v="3"/>
    <n v="8"/>
    <n v="13"/>
    <n v="1"/>
    <n v="0"/>
    <n v="0"/>
    <n v="0"/>
    <n v="0"/>
    <n v="0"/>
    <n v="0"/>
    <n v="1"/>
    <d v="2020-04-12T00:00:00"/>
  </r>
  <r>
    <n v="2092"/>
    <s v="275-28-0149"/>
    <s v="A"/>
    <x v="1"/>
    <x v="1"/>
    <x v="3"/>
    <n v="63.69"/>
    <n v="1"/>
    <n v="3.1844999999999999"/>
    <x v="160"/>
    <x v="6"/>
    <d v="1899-12-30T16:21:00"/>
    <x v="1"/>
    <n v="63.69"/>
    <n v="4.7619047620000003"/>
    <n v="3.1844999999999999"/>
    <x v="22"/>
    <x v="0"/>
    <n v="37"/>
    <x v="3"/>
    <n v="0"/>
    <n v="0"/>
    <n v="181698"/>
    <s v="State-Other"/>
    <n v="1"/>
    <n v="1577"/>
    <n v="100"/>
    <n v="256"/>
    <n v="67"/>
    <n v="356"/>
    <n v="100"/>
    <n v="2255"/>
    <n v="1"/>
    <n v="8"/>
    <n v="2"/>
    <n v="5"/>
    <n v="5"/>
    <n v="1"/>
    <n v="0"/>
    <n v="0"/>
    <n v="0"/>
    <n v="0"/>
    <n v="0"/>
    <n v="1"/>
    <d v="2019-08-06T00:00:00"/>
  </r>
  <r>
    <n v="2150"/>
    <s v="101-17-6199"/>
    <s v="A"/>
    <x v="1"/>
    <x v="1"/>
    <x v="4"/>
    <n v="45.79"/>
    <n v="7"/>
    <n v="16.026499999999999"/>
    <x v="161"/>
    <x v="45"/>
    <d v="1899-12-30T19:44:00"/>
    <x v="2"/>
    <n v="320.52999999999997"/>
    <n v="4.7619047620000003"/>
    <n v="16.026499999999999"/>
    <x v="27"/>
    <x v="0"/>
    <n v="51"/>
    <x v="1"/>
    <n v="0"/>
    <n v="0"/>
    <n v="181657"/>
    <s v="State-New York"/>
    <n v="69"/>
    <n v="810"/>
    <n v="89"/>
    <n v="945"/>
    <n v="351"/>
    <n v="133"/>
    <n v="111"/>
    <n v="2218"/>
    <n v="1"/>
    <n v="3"/>
    <n v="4"/>
    <n v="8"/>
    <n v="1"/>
    <n v="0"/>
    <n v="0"/>
    <n v="0"/>
    <n v="0"/>
    <n v="0"/>
    <n v="0"/>
    <n v="0"/>
    <d v="2020-06-28T00:00:00"/>
  </r>
  <r>
    <n v="2553"/>
    <s v="423-80-0988"/>
    <s v="C"/>
    <x v="1"/>
    <x v="1"/>
    <x v="3"/>
    <n v="76.400000000000006"/>
    <n v="2"/>
    <n v="7.64"/>
    <x v="162"/>
    <x v="74"/>
    <d v="1899-12-30T19:42:00"/>
    <x v="0"/>
    <n v="152.80000000000001"/>
    <n v="4.7619047620000003"/>
    <n v="7.64"/>
    <x v="35"/>
    <x v="1"/>
    <n v="73"/>
    <x v="0"/>
    <n v="0"/>
    <n v="0"/>
    <n v="181574"/>
    <s v="State-Texas"/>
    <n v="89"/>
    <n v="2787"/>
    <n v="0"/>
    <n v="1035"/>
    <n v="102"/>
    <n v="78"/>
    <n v="0"/>
    <n v="4002"/>
    <n v="1"/>
    <n v="4"/>
    <n v="5"/>
    <n v="8"/>
    <n v="1"/>
    <n v="0"/>
    <n v="0"/>
    <n v="0"/>
    <n v="1"/>
    <n v="1"/>
    <n v="0"/>
    <n v="0"/>
    <d v="2020-10-02T00:00:00"/>
  </r>
  <r>
    <n v="3144"/>
    <s v="548-46-9322"/>
    <s v="B"/>
    <x v="1"/>
    <x v="1"/>
    <x v="4"/>
    <n v="39.9"/>
    <n v="10"/>
    <n v="19.95"/>
    <x v="163"/>
    <x v="9"/>
    <d v="1899-12-30T15:24:00"/>
    <x v="2"/>
    <n v="399"/>
    <n v="4.7619047620000003"/>
    <n v="19.95"/>
    <x v="9"/>
    <x v="2"/>
    <n v="53"/>
    <x v="2"/>
    <n v="0"/>
    <n v="0"/>
    <n v="181380"/>
    <s v="State-Florida"/>
    <n v="51"/>
    <n v="1652"/>
    <n v="152"/>
    <n v="1536"/>
    <n v="499"/>
    <n v="152"/>
    <n v="230"/>
    <n v="3760"/>
    <n v="1"/>
    <n v="4"/>
    <n v="2"/>
    <n v="10"/>
    <n v="2"/>
    <n v="0"/>
    <n v="0"/>
    <n v="0"/>
    <n v="0"/>
    <n v="0"/>
    <n v="0"/>
    <n v="0"/>
    <d v="2019-05-29T00:00:00"/>
  </r>
  <r>
    <n v="1079"/>
    <s v="505-02-0892"/>
    <s v="B"/>
    <x v="0"/>
    <x v="1"/>
    <x v="0"/>
    <n v="42.57"/>
    <n v="8"/>
    <n v="17.027999999999999"/>
    <x v="164"/>
    <x v="6"/>
    <d v="1899-12-30T14:12:00"/>
    <x v="0"/>
    <n v="340.56"/>
    <n v="4.7619047620000003"/>
    <n v="17.027999999999999"/>
    <x v="32"/>
    <x v="2"/>
    <n v="33"/>
    <x v="1"/>
    <n v="0"/>
    <n v="0"/>
    <n v="181361"/>
    <s v="State-California"/>
    <n v="18"/>
    <n v="363"/>
    <n v="51"/>
    <n v="945"/>
    <n v="60"/>
    <n v="145"/>
    <n v="169"/>
    <n v="1395"/>
    <n v="1"/>
    <n v="3"/>
    <n v="10"/>
    <n v="13"/>
    <n v="1"/>
    <n v="0"/>
    <n v="0"/>
    <n v="0"/>
    <n v="0"/>
    <n v="0"/>
    <n v="0"/>
    <n v="0"/>
    <d v="2020-08-01T00:00:00"/>
  </r>
  <r>
    <n v="2560"/>
    <s v="234-65-2137"/>
    <s v="C"/>
    <x v="1"/>
    <x v="1"/>
    <x v="2"/>
    <n v="95.58"/>
    <n v="10"/>
    <n v="47.79"/>
    <x v="165"/>
    <x v="65"/>
    <d v="1899-12-30T13:32:00"/>
    <x v="1"/>
    <n v="955.8"/>
    <n v="4.7619047620000003"/>
    <n v="47.79"/>
    <x v="19"/>
    <x v="2"/>
    <n v="33"/>
    <x v="1"/>
    <n v="0"/>
    <n v="0"/>
    <n v="181361"/>
    <s v="State-Other"/>
    <n v="18"/>
    <n v="363"/>
    <n v="51"/>
    <n v="945"/>
    <n v="60"/>
    <n v="145"/>
    <n v="169"/>
    <n v="1395"/>
    <n v="1"/>
    <n v="3"/>
    <n v="10"/>
    <n v="13"/>
    <n v="1"/>
    <n v="0"/>
    <n v="0"/>
    <n v="0"/>
    <n v="0"/>
    <n v="0"/>
    <n v="0"/>
    <n v="1"/>
    <d v="2020-08-01T00:00:00"/>
  </r>
  <r>
    <n v="1881"/>
    <s v="687-47-8271"/>
    <s v="A"/>
    <x v="1"/>
    <x v="1"/>
    <x v="5"/>
    <n v="98.98"/>
    <n v="10"/>
    <n v="49.49"/>
    <x v="166"/>
    <x v="4"/>
    <d v="1899-12-30T16:20:00"/>
    <x v="2"/>
    <n v="989.8"/>
    <n v="4.7619047620000003"/>
    <n v="49.49"/>
    <x v="44"/>
    <x v="3"/>
    <n v="62"/>
    <x v="1"/>
    <n v="0"/>
    <n v="0"/>
    <n v="181320"/>
    <s v="State-Texas"/>
    <n v="61"/>
    <n v="408"/>
    <n v="74"/>
    <n v="1099"/>
    <n v="132"/>
    <n v="230"/>
    <n v="127"/>
    <n v="1815"/>
    <n v="1"/>
    <n v="4"/>
    <n v="3"/>
    <n v="10"/>
    <n v="2"/>
    <n v="0"/>
    <n v="0"/>
    <n v="0"/>
    <n v="0"/>
    <n v="0"/>
    <n v="0"/>
    <n v="0"/>
    <d v="2019-07-14T00:00:00"/>
  </r>
  <r>
    <n v="1658"/>
    <s v="796-32-9050"/>
    <s v="A"/>
    <x v="1"/>
    <x v="1"/>
    <x v="4"/>
    <n v="51.28"/>
    <n v="6"/>
    <n v="15.384"/>
    <x v="167"/>
    <x v="64"/>
    <d v="1899-12-30T16:31:00"/>
    <x v="1"/>
    <n v="307.68"/>
    <n v="4.7619047620000003"/>
    <n v="15.384"/>
    <x v="35"/>
    <x v="3"/>
    <n v="57"/>
    <x v="0"/>
    <n v="0"/>
    <n v="1"/>
    <n v="181300"/>
    <s v="State-New York"/>
    <n v="17"/>
    <n v="2239"/>
    <n v="27"/>
    <n v="323"/>
    <n v="71"/>
    <n v="27"/>
    <n v="80"/>
    <n v="2607"/>
    <n v="3"/>
    <n v="10"/>
    <n v="3"/>
    <n v="5"/>
    <n v="5"/>
    <n v="1"/>
    <n v="0"/>
    <n v="0"/>
    <n v="0"/>
    <n v="0"/>
    <n v="0"/>
    <n v="1"/>
    <d v="2019-04-06T00:00:00"/>
  </r>
  <r>
    <n v="1431"/>
    <s v="105-31-1824"/>
    <s v="A"/>
    <x v="0"/>
    <x v="1"/>
    <x v="3"/>
    <n v="69.52"/>
    <n v="7"/>
    <n v="24.332000000000001"/>
    <x v="168"/>
    <x v="60"/>
    <d v="1899-12-30T15:10:00"/>
    <x v="2"/>
    <n v="486.64"/>
    <n v="4.7619047620000003"/>
    <n v="24.332000000000001"/>
    <x v="23"/>
    <x v="0"/>
    <n v="56"/>
    <x v="1"/>
    <n v="0"/>
    <n v="0"/>
    <n v="181246"/>
    <s v="State-Texas"/>
    <n v="87"/>
    <n v="888"/>
    <n v="424"/>
    <n v="1198"/>
    <n v="136"/>
    <n v="348"/>
    <n v="83"/>
    <n v="2911"/>
    <n v="1"/>
    <n v="4"/>
    <n v="5"/>
    <n v="7"/>
    <n v="1"/>
    <n v="1"/>
    <n v="0"/>
    <n v="1"/>
    <n v="0"/>
    <n v="0"/>
    <n v="0"/>
    <n v="0"/>
    <d v="2020-06-04T00:00:00"/>
  </r>
  <r>
    <n v="1491"/>
    <s v="249-42-3782"/>
    <s v="A"/>
    <x v="1"/>
    <x v="1"/>
    <x v="0"/>
    <n v="70.010000000000005"/>
    <n v="5"/>
    <n v="17.502500000000001"/>
    <x v="169"/>
    <x v="75"/>
    <d v="1899-12-30T11:36:00"/>
    <x v="0"/>
    <n v="350.05"/>
    <n v="4.7619047620000003"/>
    <n v="17.502500000000001"/>
    <x v="46"/>
    <x v="0"/>
    <n v="31"/>
    <x v="1"/>
    <n v="0"/>
    <n v="0"/>
    <n v="181217"/>
    <s v="State-Texas"/>
    <n v="77"/>
    <n v="1100"/>
    <n v="156"/>
    <n v="723"/>
    <n v="326"/>
    <n v="89"/>
    <n v="187"/>
    <n v="2207"/>
    <n v="1"/>
    <n v="3"/>
    <n v="7"/>
    <n v="11"/>
    <n v="1"/>
    <n v="0"/>
    <n v="0"/>
    <n v="0"/>
    <n v="0"/>
    <n v="0"/>
    <n v="0"/>
    <n v="0"/>
    <d v="2019-12-24T00:00:00"/>
  </r>
  <r>
    <n v="2664"/>
    <s v="316-55-4634"/>
    <s v="B"/>
    <x v="0"/>
    <x v="1"/>
    <x v="4"/>
    <n v="80.05"/>
    <n v="5"/>
    <n v="20.012499999999999"/>
    <x v="170"/>
    <x v="53"/>
    <d v="1899-12-30T12:45:00"/>
    <x v="2"/>
    <n v="400.25"/>
    <n v="4.7619047620000003"/>
    <n v="20.012499999999999"/>
    <x v="45"/>
    <x v="0"/>
    <n v="31"/>
    <x v="1"/>
    <n v="0"/>
    <n v="0"/>
    <n v="181217"/>
    <s v="State-Florida"/>
    <n v="77"/>
    <n v="1100"/>
    <n v="156"/>
    <n v="723"/>
    <n v="326"/>
    <n v="89"/>
    <n v="187"/>
    <n v="2207"/>
    <n v="1"/>
    <n v="3"/>
    <n v="7"/>
    <n v="11"/>
    <n v="1"/>
    <n v="0"/>
    <n v="0"/>
    <n v="0"/>
    <n v="0"/>
    <n v="0"/>
    <n v="0"/>
    <n v="0"/>
    <d v="2019-12-24T00:00:00"/>
  </r>
  <r>
    <n v="1826"/>
    <s v="733-33-4967"/>
    <s v="C"/>
    <x v="1"/>
    <x v="1"/>
    <x v="1"/>
    <n v="20.85"/>
    <n v="8"/>
    <n v="8.34"/>
    <x v="171"/>
    <x v="2"/>
    <d v="1899-12-30T19:17:00"/>
    <x v="1"/>
    <n v="166.8"/>
    <n v="4.7619047620000003"/>
    <n v="8.34"/>
    <x v="31"/>
    <x v="1"/>
    <n v="50"/>
    <x v="1"/>
    <n v="0"/>
    <n v="0"/>
    <n v="181205"/>
    <s v="State-New York"/>
    <n v="43"/>
    <n v="1616"/>
    <n v="165"/>
    <n v="2073"/>
    <n v="216"/>
    <n v="123"/>
    <n v="290"/>
    <n v="3903"/>
    <n v="1"/>
    <n v="5"/>
    <n v="6"/>
    <n v="7"/>
    <n v="2"/>
    <n v="0"/>
    <n v="1"/>
    <n v="1"/>
    <n v="0"/>
    <n v="1"/>
    <n v="0"/>
    <n v="1"/>
    <d v="2020-06-19T00:00:00"/>
  </r>
  <r>
    <n v="1499"/>
    <s v="608-27-6295"/>
    <s v="B"/>
    <x v="0"/>
    <x v="1"/>
    <x v="1"/>
    <n v="52.89"/>
    <n v="6"/>
    <n v="15.867000000000001"/>
    <x v="172"/>
    <x v="64"/>
    <d v="1899-12-30T17:34:00"/>
    <x v="2"/>
    <n v="317.33999999999997"/>
    <n v="4.7619047620000003"/>
    <n v="15.867000000000001"/>
    <x v="57"/>
    <x v="0"/>
    <n v="45"/>
    <x v="2"/>
    <n v="0"/>
    <n v="0"/>
    <n v="181169"/>
    <s v="State-California"/>
    <n v="47"/>
    <n v="2875"/>
    <n v="45"/>
    <n v="1368"/>
    <n v="179"/>
    <n v="136"/>
    <n v="60"/>
    <n v="4542"/>
    <n v="1"/>
    <n v="5"/>
    <n v="7"/>
    <n v="9"/>
    <n v="2"/>
    <n v="0"/>
    <n v="0"/>
    <n v="0"/>
    <n v="0"/>
    <n v="0"/>
    <n v="0"/>
    <n v="0"/>
    <d v="2019-09-19T00:00:00"/>
  </r>
  <r>
    <n v="1593"/>
    <s v="414-12-7047"/>
    <s v="B"/>
    <x v="1"/>
    <x v="1"/>
    <x v="4"/>
    <n v="19.79"/>
    <n v="8"/>
    <n v="7.9160000000000004"/>
    <x v="173"/>
    <x v="68"/>
    <d v="1899-12-30T12:04:00"/>
    <x v="0"/>
    <n v="158.32"/>
    <n v="4.7619047620000003"/>
    <n v="7.9160000000000004"/>
    <x v="44"/>
    <x v="3"/>
    <n v="55"/>
    <x v="1"/>
    <n v="0"/>
    <n v="0"/>
    <n v="181168"/>
    <s v="State-Texas"/>
    <n v="84"/>
    <n v="915"/>
    <n v="0"/>
    <n v="1321"/>
    <n v="328"/>
    <n v="49"/>
    <n v="49"/>
    <n v="2565"/>
    <n v="1"/>
    <n v="6"/>
    <n v="4"/>
    <n v="7"/>
    <n v="3"/>
    <n v="1"/>
    <n v="0"/>
    <n v="0"/>
    <n v="0"/>
    <n v="0"/>
    <n v="0"/>
    <n v="0"/>
    <d v="2020-10-11T00:00:00"/>
  </r>
  <r>
    <n v="2287"/>
    <s v="827-26-2100"/>
    <s v="A"/>
    <x v="0"/>
    <x v="1"/>
    <x v="2"/>
    <n v="33.840000000000003"/>
    <n v="9"/>
    <n v="15.228"/>
    <x v="174"/>
    <x v="76"/>
    <d v="1899-12-30T16:21:00"/>
    <x v="0"/>
    <n v="304.56"/>
    <n v="4.7619047620000003"/>
    <n v="15.228"/>
    <x v="55"/>
    <x v="3"/>
    <n v="55"/>
    <x v="0"/>
    <n v="0"/>
    <n v="0"/>
    <n v="181051"/>
    <s v="State-Illinois"/>
    <n v="43"/>
    <n v="2551"/>
    <n v="65"/>
    <n v="556"/>
    <n v="85"/>
    <n v="65"/>
    <n v="31"/>
    <n v="3290"/>
    <n v="1"/>
    <n v="5"/>
    <n v="5"/>
    <n v="12"/>
    <n v="2"/>
    <n v="0"/>
    <n v="0"/>
    <n v="0"/>
    <n v="1"/>
    <n v="1"/>
    <n v="0"/>
    <n v="0"/>
    <d v="2020-10-27T00:00:00"/>
  </r>
  <r>
    <n v="3024"/>
    <s v="175-54-2529"/>
    <s v="A"/>
    <x v="0"/>
    <x v="1"/>
    <x v="4"/>
    <n v="22.17"/>
    <n v="8"/>
    <n v="8.8680000000000003"/>
    <x v="175"/>
    <x v="2"/>
    <d v="1899-12-30T17:01:00"/>
    <x v="2"/>
    <n v="177.36"/>
    <n v="4.7619047620000003"/>
    <n v="8.8680000000000003"/>
    <x v="1"/>
    <x v="3"/>
    <n v="73"/>
    <x v="3"/>
    <n v="0"/>
    <n v="0"/>
    <n v="181044"/>
    <s v="State-Florida"/>
    <n v="0"/>
    <n v="1005"/>
    <n v="58"/>
    <n v="1195"/>
    <n v="163"/>
    <n v="219"/>
    <n v="58"/>
    <n v="2582"/>
    <n v="1"/>
    <n v="5"/>
    <n v="6"/>
    <n v="10"/>
    <n v="1"/>
    <n v="0"/>
    <n v="0"/>
    <n v="0"/>
    <n v="0"/>
    <n v="0"/>
    <n v="0"/>
    <n v="0"/>
    <d v="2020-06-02T00:00:00"/>
  </r>
  <r>
    <n v="1809"/>
    <s v="139-52-2867"/>
    <s v="C"/>
    <x v="1"/>
    <x v="0"/>
    <x v="5"/>
    <n v="22.51"/>
    <n v="7"/>
    <n v="7.8784999999999998"/>
    <x v="176"/>
    <x v="77"/>
    <d v="1899-12-30T10:50:00"/>
    <x v="2"/>
    <n v="157.57"/>
    <n v="4.7619047620000003"/>
    <n v="7.8784999999999998"/>
    <x v="19"/>
    <x v="4"/>
    <n v="62"/>
    <x v="0"/>
    <n v="0"/>
    <n v="1"/>
    <n v="180995"/>
    <s v="State-Texas"/>
    <n v="83"/>
    <n v="1922"/>
    <n v="63"/>
    <n v="914"/>
    <n v="163"/>
    <n v="125"/>
    <n v="125"/>
    <n v="3061"/>
    <n v="1"/>
    <n v="8"/>
    <n v="9"/>
    <n v="4"/>
    <n v="4"/>
    <n v="0"/>
    <n v="0"/>
    <n v="0"/>
    <n v="0"/>
    <n v="0"/>
    <n v="0"/>
    <n v="0"/>
    <d v="2019-10-16T00:00:00"/>
  </r>
  <r>
    <n v="2899"/>
    <s v="407-63-8975"/>
    <s v="A"/>
    <x v="1"/>
    <x v="1"/>
    <x v="4"/>
    <n v="73.88"/>
    <n v="6"/>
    <n v="22.164000000000001"/>
    <x v="177"/>
    <x v="28"/>
    <d v="1899-12-30T19:16:00"/>
    <x v="0"/>
    <n v="443.28"/>
    <n v="4.7619047620000003"/>
    <n v="22.164000000000001"/>
    <x v="18"/>
    <x v="0"/>
    <n v="61"/>
    <x v="1"/>
    <n v="1"/>
    <n v="1"/>
    <n v="180982"/>
    <s v="State-Illinois"/>
    <n v="48"/>
    <n v="1129"/>
    <n v="306"/>
    <n v="896"/>
    <n v="232"/>
    <n v="49"/>
    <n v="49"/>
    <n v="2563"/>
    <n v="3"/>
    <n v="11"/>
    <n v="5"/>
    <n v="11"/>
    <n v="5"/>
    <n v="0"/>
    <n v="0"/>
    <n v="0"/>
    <n v="0"/>
    <n v="0"/>
    <n v="1"/>
    <n v="0"/>
    <d v="2019-06-15T00:00:00"/>
  </r>
  <r>
    <n v="1734"/>
    <s v="342-65-4817"/>
    <s v="C"/>
    <x v="0"/>
    <x v="1"/>
    <x v="0"/>
    <n v="86.8"/>
    <n v="3"/>
    <n v="13.02"/>
    <x v="178"/>
    <x v="26"/>
    <d v="1899-12-30T16:47:00"/>
    <x v="0"/>
    <n v="260.39999999999998"/>
    <n v="4.7619047620000003"/>
    <n v="13.02"/>
    <x v="21"/>
    <x v="3"/>
    <n v="51"/>
    <x v="1"/>
    <n v="0"/>
    <n v="0"/>
    <n v="180952"/>
    <s v="State-Florida"/>
    <n v="20"/>
    <n v="1739"/>
    <n v="398"/>
    <n v="1540"/>
    <n v="92"/>
    <n v="60"/>
    <n v="98"/>
    <n v="3731"/>
    <n v="1"/>
    <n v="8"/>
    <n v="5"/>
    <n v="11"/>
    <n v="8"/>
    <n v="1"/>
    <n v="0"/>
    <n v="0"/>
    <n v="1"/>
    <n v="1"/>
    <n v="0"/>
    <n v="1"/>
    <d v="2019-08-05T00:00:00"/>
  </r>
  <r>
    <n v="1292"/>
    <s v="130-98-8941"/>
    <s v="C"/>
    <x v="1"/>
    <x v="1"/>
    <x v="5"/>
    <n v="64.260000000000005"/>
    <n v="7"/>
    <n v="22.491"/>
    <x v="179"/>
    <x v="57"/>
    <d v="1899-12-30T10:00:00"/>
    <x v="1"/>
    <n v="449.82"/>
    <n v="4.7619047620000003"/>
    <n v="22.491"/>
    <x v="14"/>
    <x v="3"/>
    <n v="59"/>
    <x v="2"/>
    <n v="0"/>
    <n v="0"/>
    <n v="180950"/>
    <s v="State-New York"/>
    <n v="44"/>
    <n v="1174"/>
    <n v="329"/>
    <n v="250"/>
    <n v="490"/>
    <n v="329"/>
    <n v="141"/>
    <n v="2430"/>
    <n v="1"/>
    <n v="6"/>
    <n v="7"/>
    <n v="9"/>
    <n v="2"/>
    <n v="1"/>
    <n v="0"/>
    <n v="0"/>
    <n v="0"/>
    <n v="0"/>
    <n v="0"/>
    <n v="0"/>
    <d v="2019-09-02T00:00:00"/>
  </r>
  <r>
    <n v="2078"/>
    <s v="434-83-9547"/>
    <s v="C"/>
    <x v="0"/>
    <x v="1"/>
    <x v="4"/>
    <n v="38.47"/>
    <n v="8"/>
    <n v="15.388"/>
    <x v="180"/>
    <x v="54"/>
    <d v="1899-12-30T11:51:00"/>
    <x v="1"/>
    <n v="307.76"/>
    <n v="4.7619047620000003"/>
    <n v="15.388"/>
    <x v="25"/>
    <x v="0"/>
    <n v="34"/>
    <x v="3"/>
    <n v="0"/>
    <n v="0"/>
    <n v="180910"/>
    <s v="State-New York"/>
    <n v="71"/>
    <n v="358"/>
    <n v="179"/>
    <n v="825"/>
    <n v="150"/>
    <n v="87"/>
    <n v="92"/>
    <n v="1507"/>
    <n v="1"/>
    <n v="3"/>
    <n v="3"/>
    <n v="8"/>
    <n v="1"/>
    <n v="0"/>
    <n v="0"/>
    <n v="0"/>
    <n v="0"/>
    <n v="0"/>
    <n v="0"/>
    <n v="0"/>
    <d v="2019-04-07T00:00:00"/>
  </r>
  <r>
    <n v="2927"/>
    <s v="851-28-6367"/>
    <s v="A"/>
    <x v="0"/>
    <x v="1"/>
    <x v="3"/>
    <n v="15.5"/>
    <n v="10"/>
    <n v="7.75"/>
    <x v="181"/>
    <x v="28"/>
    <d v="1899-12-30T10:55:00"/>
    <x v="0"/>
    <n v="155"/>
    <n v="4.7619047620000003"/>
    <n v="7.75"/>
    <x v="7"/>
    <x v="0"/>
    <n v="69"/>
    <x v="1"/>
    <n v="0"/>
    <n v="0"/>
    <n v="180872"/>
    <s v="State-California"/>
    <n v="60"/>
    <n v="1080"/>
    <n v="161"/>
    <n v="1268"/>
    <n v="210"/>
    <n v="27"/>
    <n v="242"/>
    <n v="2505"/>
    <n v="1"/>
    <n v="4"/>
    <n v="4"/>
    <n v="10"/>
    <n v="1"/>
    <n v="0"/>
    <n v="0"/>
    <n v="0"/>
    <n v="0"/>
    <n v="0"/>
    <n v="0"/>
    <n v="0"/>
    <d v="2020-10-16T00:00:00"/>
  </r>
  <r>
    <n v="1856"/>
    <s v="824-88-3614"/>
    <s v="C"/>
    <x v="1"/>
    <x v="1"/>
    <x v="0"/>
    <n v="34.31"/>
    <n v="8"/>
    <n v="13.724"/>
    <x v="182"/>
    <x v="25"/>
    <d v="1899-12-30T15:00:00"/>
    <x v="0"/>
    <n v="274.48"/>
    <n v="4.7619047620000003"/>
    <n v="13.724"/>
    <x v="14"/>
    <x v="1"/>
    <n v="67"/>
    <x v="1"/>
    <n v="0"/>
    <n v="0"/>
    <n v="180812"/>
    <s v="State-New York"/>
    <n v="95"/>
    <n v="1721"/>
    <n v="49"/>
    <n v="1119"/>
    <n v="470"/>
    <n v="320"/>
    <n v="74"/>
    <n v="3605"/>
    <n v="1"/>
    <n v="4"/>
    <n v="8"/>
    <n v="5"/>
    <n v="2"/>
    <n v="1"/>
    <n v="0"/>
    <n v="1"/>
    <n v="0"/>
    <n v="1"/>
    <n v="0"/>
    <n v="0"/>
    <d v="2020-02-22T00:00:00"/>
  </r>
  <r>
    <n v="1965"/>
    <s v="586-25-0848"/>
    <s v="A"/>
    <x v="1"/>
    <x v="0"/>
    <x v="3"/>
    <n v="12.34"/>
    <n v="7"/>
    <n v="4.319"/>
    <x v="183"/>
    <x v="31"/>
    <d v="1899-12-30T11:19:00"/>
    <x v="2"/>
    <n v="86.38"/>
    <n v="4.7619047620000003"/>
    <n v="4.319"/>
    <x v="24"/>
    <x v="3"/>
    <n v="70"/>
    <x v="1"/>
    <n v="0"/>
    <n v="0"/>
    <n v="180763"/>
    <s v="State-Texas"/>
    <n v="17"/>
    <n v="1509"/>
    <n v="376"/>
    <n v="242"/>
    <n v="430"/>
    <n v="94"/>
    <n v="517"/>
    <n v="2133"/>
    <n v="1"/>
    <n v="5"/>
    <n v="11"/>
    <n v="6"/>
    <n v="3"/>
    <n v="1"/>
    <n v="0"/>
    <n v="0"/>
    <n v="0"/>
    <n v="1"/>
    <n v="0"/>
    <n v="1"/>
    <d v="2020-01-20T00:00:00"/>
  </r>
  <r>
    <n v="2803"/>
    <s v="895-66-0685"/>
    <s v="B"/>
    <x v="0"/>
    <x v="1"/>
    <x v="4"/>
    <n v="18.079999999999998"/>
    <n v="3"/>
    <n v="2.7120000000000002"/>
    <x v="184"/>
    <x v="19"/>
    <d v="1899-12-30T19:46:00"/>
    <x v="0"/>
    <n v="54.24"/>
    <n v="4.7619047620000003"/>
    <n v="2.7120000000000002"/>
    <x v="7"/>
    <x v="3"/>
    <n v="62"/>
    <x v="2"/>
    <n v="0"/>
    <n v="0"/>
    <n v="180739"/>
    <s v="State-Illinois"/>
    <n v="92"/>
    <n v="1509"/>
    <n v="206"/>
    <n v="1648"/>
    <n v="87"/>
    <n v="0"/>
    <n v="206"/>
    <n v="3244"/>
    <n v="1"/>
    <n v="3"/>
    <n v="11"/>
    <n v="9"/>
    <n v="1"/>
    <n v="0"/>
    <n v="0"/>
    <n v="0"/>
    <n v="0"/>
    <n v="0"/>
    <n v="0"/>
    <n v="0"/>
    <d v="2019-10-28T00:00:00"/>
  </r>
  <r>
    <n v="2338"/>
    <s v="305-14-0245"/>
    <s v="B"/>
    <x v="0"/>
    <x v="0"/>
    <x v="2"/>
    <n v="94.49"/>
    <n v="8"/>
    <n v="37.795999999999999"/>
    <x v="185"/>
    <x v="2"/>
    <d v="1899-12-30T19:00:00"/>
    <x v="0"/>
    <n v="755.92"/>
    <n v="4.7619047620000003"/>
    <n v="37.795999999999999"/>
    <x v="26"/>
    <x v="0"/>
    <n v="57"/>
    <x v="1"/>
    <n v="0"/>
    <n v="0"/>
    <n v="180695"/>
    <s v="State-Other"/>
    <n v="85"/>
    <n v="1247"/>
    <n v="289"/>
    <n v="2203"/>
    <n v="432"/>
    <n v="83"/>
    <n v="40"/>
    <n v="4214"/>
    <n v="1"/>
    <n v="5"/>
    <n v="8"/>
    <n v="5"/>
    <n v="2"/>
    <n v="0"/>
    <n v="0"/>
    <n v="0"/>
    <n v="0"/>
    <n v="0"/>
    <n v="0"/>
    <n v="0"/>
    <d v="2020-06-04T00:00:00"/>
  </r>
  <r>
    <n v="2144"/>
    <s v="732-04-5373"/>
    <s v="B"/>
    <x v="0"/>
    <x v="1"/>
    <x v="2"/>
    <n v="46.47"/>
    <n v="4"/>
    <n v="9.2940000000000005"/>
    <x v="186"/>
    <x v="4"/>
    <d v="1899-12-30T10:53:00"/>
    <x v="1"/>
    <n v="185.88"/>
    <n v="4.7619047620000003"/>
    <n v="9.2940000000000005"/>
    <x v="27"/>
    <x v="1"/>
    <n v="26"/>
    <x v="1"/>
    <n v="0"/>
    <n v="0"/>
    <n v="180685"/>
    <s v="State-New York"/>
    <n v="55"/>
    <n v="540"/>
    <n v="101"/>
    <n v="1353"/>
    <n v="76"/>
    <n v="58"/>
    <n v="121"/>
    <n v="2006"/>
    <n v="1"/>
    <n v="6"/>
    <n v="4"/>
    <n v="10"/>
    <n v="2"/>
    <n v="0"/>
    <n v="0"/>
    <n v="0"/>
    <n v="0"/>
    <n v="0"/>
    <n v="0"/>
    <n v="0"/>
    <d v="2019-01-27T00:00:00"/>
  </r>
  <r>
    <n v="3181"/>
    <s v="400-60-7251"/>
    <s v="A"/>
    <x v="1"/>
    <x v="1"/>
    <x v="2"/>
    <n v="74.069999999999993"/>
    <n v="1"/>
    <n v="3.7035"/>
    <x v="187"/>
    <x v="34"/>
    <d v="1899-12-30T12:50:00"/>
    <x v="0"/>
    <n v="74.069999999999993"/>
    <n v="4.7619047620000003"/>
    <n v="3.7035"/>
    <x v="21"/>
    <x v="0"/>
    <n v="25"/>
    <x v="3"/>
    <n v="0"/>
    <n v="0"/>
    <n v="180617"/>
    <s v="State-Illinois"/>
    <n v="42"/>
    <n v="1331"/>
    <n v="114"/>
    <n v="1414"/>
    <n v="161"/>
    <n v="123"/>
    <n v="72"/>
    <n v="3072"/>
    <n v="1"/>
    <n v="4"/>
    <n v="6"/>
    <n v="8"/>
    <n v="2"/>
    <n v="0"/>
    <n v="0"/>
    <n v="0"/>
    <n v="0"/>
    <n v="0"/>
    <n v="0"/>
    <n v="0"/>
    <d v="2019-03-19T00:00:00"/>
  </r>
  <r>
    <n v="2389"/>
    <s v="593-65-1552"/>
    <s v="C"/>
    <x v="1"/>
    <x v="0"/>
    <x v="2"/>
    <n v="69.81"/>
    <n v="4"/>
    <n v="13.962"/>
    <x v="188"/>
    <x v="26"/>
    <d v="1899-12-30T20:50:00"/>
    <x v="2"/>
    <n v="279.24"/>
    <n v="4.7619047620000003"/>
    <n v="13.962"/>
    <x v="9"/>
    <x v="3"/>
    <n v="76"/>
    <x v="1"/>
    <n v="0"/>
    <n v="0"/>
    <n v="180589"/>
    <s v="State-Illinois"/>
    <n v="25"/>
    <n v="1136"/>
    <n v="208"/>
    <n v="1165"/>
    <n v="542"/>
    <n v="90"/>
    <n v="58"/>
    <n v="3083"/>
    <n v="1"/>
    <n v="5"/>
    <n v="10"/>
    <n v="5"/>
    <n v="1"/>
    <n v="1"/>
    <n v="0"/>
    <n v="0"/>
    <n v="0"/>
    <n v="0"/>
    <n v="0"/>
    <n v="1"/>
    <d v="2020-06-28T00:00:00"/>
  </r>
  <r>
    <n v="1955"/>
    <s v="284-34-9626"/>
    <s v="B"/>
    <x v="1"/>
    <x v="0"/>
    <x v="2"/>
    <n v="77.040000000000006"/>
    <n v="3"/>
    <n v="11.555999999999999"/>
    <x v="189"/>
    <x v="48"/>
    <d v="1899-12-30T10:39:00"/>
    <x v="2"/>
    <n v="231.12"/>
    <n v="4.7619047620000003"/>
    <n v="11.555999999999999"/>
    <x v="8"/>
    <x v="1"/>
    <n v="49"/>
    <x v="2"/>
    <n v="0"/>
    <n v="0"/>
    <n v="180573"/>
    <s v="State-California"/>
    <n v="85"/>
    <n v="1858"/>
    <n v="309"/>
    <n v="964"/>
    <n v="134"/>
    <n v="206"/>
    <n v="34"/>
    <n v="3438"/>
    <n v="1"/>
    <n v="4"/>
    <n v="6"/>
    <n v="13"/>
    <n v="2"/>
    <n v="0"/>
    <n v="0"/>
    <n v="0"/>
    <n v="0"/>
    <n v="0"/>
    <n v="0"/>
    <n v="0"/>
    <d v="2019-03-21T00:00:00"/>
  </r>
  <r>
    <n v="2887"/>
    <s v="437-58-8131"/>
    <s v="B"/>
    <x v="1"/>
    <x v="0"/>
    <x v="5"/>
    <n v="73.52"/>
    <n v="2"/>
    <n v="7.3520000000000003"/>
    <x v="190"/>
    <x v="15"/>
    <d v="1899-12-30T13:41:00"/>
    <x v="0"/>
    <n v="147.04"/>
    <n v="4.7619047620000003"/>
    <n v="7.3520000000000003"/>
    <x v="15"/>
    <x v="1"/>
    <n v="49"/>
    <x v="2"/>
    <n v="0"/>
    <n v="0"/>
    <n v="180573"/>
    <s v="State-Illinois"/>
    <n v="85"/>
    <n v="1858"/>
    <n v="309"/>
    <n v="964"/>
    <n v="134"/>
    <n v="206"/>
    <n v="34"/>
    <n v="3438"/>
    <n v="1"/>
    <n v="4"/>
    <n v="6"/>
    <n v="13"/>
    <n v="2"/>
    <n v="0"/>
    <n v="0"/>
    <n v="0"/>
    <n v="0"/>
    <n v="0"/>
    <n v="0"/>
    <n v="0"/>
    <d v="2019-03-21T00:00:00"/>
  </r>
  <r>
    <n v="1164"/>
    <s v="286-43-6208"/>
    <s v="C"/>
    <x v="1"/>
    <x v="0"/>
    <x v="4"/>
    <n v="87.8"/>
    <n v="9"/>
    <n v="39.51"/>
    <x v="191"/>
    <x v="32"/>
    <d v="1899-12-30T19:08:00"/>
    <x v="1"/>
    <n v="790.2"/>
    <n v="4.7619047620000003"/>
    <n v="39.51"/>
    <x v="51"/>
    <x v="3"/>
    <n v="45"/>
    <x v="0"/>
    <n v="0"/>
    <n v="1"/>
    <n v="180427"/>
    <s v="State-Florida"/>
    <n v="56"/>
    <n v="2578"/>
    <n v="159"/>
    <n v="1007"/>
    <n v="155"/>
    <n v="159"/>
    <n v="58"/>
    <n v="4000"/>
    <n v="1"/>
    <n v="11"/>
    <n v="8"/>
    <n v="8"/>
    <n v="5"/>
    <n v="0"/>
    <n v="0"/>
    <n v="0"/>
    <n v="0"/>
    <n v="0"/>
    <n v="0"/>
    <n v="0"/>
    <d v="2019-02-17T00:00:00"/>
  </r>
  <r>
    <n v="2688"/>
    <s v="641-43-2399"/>
    <s v="B"/>
    <x v="1"/>
    <x v="1"/>
    <x v="2"/>
    <n v="25.55"/>
    <n v="4"/>
    <n v="5.1100000000000003"/>
    <x v="192"/>
    <x v="53"/>
    <d v="1899-12-30T20:23:00"/>
    <x v="0"/>
    <n v="102.2"/>
    <n v="4.7619047620000003"/>
    <n v="5.1100000000000003"/>
    <x v="14"/>
    <x v="3"/>
    <n v="54"/>
    <x v="1"/>
    <n v="0"/>
    <n v="0"/>
    <n v="180398"/>
    <s v="State-Florida"/>
    <n v="92"/>
    <n v="767"/>
    <n v="114"/>
    <n v="2100"/>
    <n v="464"/>
    <n v="79"/>
    <n v="58"/>
    <n v="3467"/>
    <n v="1"/>
    <n v="5"/>
    <n v="8"/>
    <n v="12"/>
    <n v="3"/>
    <n v="0"/>
    <n v="0"/>
    <n v="0"/>
    <n v="0"/>
    <n v="1"/>
    <n v="0"/>
    <n v="0"/>
    <d v="2019-04-17T00:00:00"/>
  </r>
  <r>
    <n v="1707"/>
    <s v="831-07-6050"/>
    <s v="A"/>
    <x v="1"/>
    <x v="1"/>
    <x v="1"/>
    <n v="32.71"/>
    <n v="5"/>
    <n v="8.1775000000000002"/>
    <x v="193"/>
    <x v="35"/>
    <d v="1899-12-30T11:30:00"/>
    <x v="2"/>
    <n v="163.55000000000001"/>
    <n v="4.7619047620000003"/>
    <n v="8.1775000000000002"/>
    <x v="21"/>
    <x v="3"/>
    <n v="65"/>
    <x v="1"/>
    <n v="0"/>
    <n v="0"/>
    <n v="180395"/>
    <s v="State-Texas"/>
    <n v="62"/>
    <n v="999"/>
    <n v="56"/>
    <n v="1584"/>
    <n v="180"/>
    <n v="171"/>
    <n v="108"/>
    <n v="2881"/>
    <n v="1"/>
    <n v="6"/>
    <n v="5"/>
    <n v="12"/>
    <n v="2"/>
    <n v="1"/>
    <n v="0"/>
    <n v="0"/>
    <n v="0"/>
    <n v="0"/>
    <n v="0"/>
    <n v="0"/>
    <d v="2020-04-29T00:00:00"/>
  </r>
  <r>
    <n v="2724"/>
    <s v="556-86-3144"/>
    <s v="C"/>
    <x v="0"/>
    <x v="0"/>
    <x v="5"/>
    <n v="74.290000000000006"/>
    <n v="1"/>
    <n v="3.7145000000000001"/>
    <x v="194"/>
    <x v="50"/>
    <d v="1899-12-30T19:30:00"/>
    <x v="1"/>
    <n v="74.290000000000006"/>
    <n v="4.7619047620000003"/>
    <n v="3.7145000000000001"/>
    <x v="59"/>
    <x v="3"/>
    <n v="71"/>
    <x v="0"/>
    <n v="0"/>
    <n v="0"/>
    <n v="180360"/>
    <s v="State-Florida"/>
    <n v="56"/>
    <n v="3351"/>
    <n v="193"/>
    <n v="1019"/>
    <n v="251"/>
    <n v="97"/>
    <n v="97"/>
    <n v="4814"/>
    <n v="2"/>
    <n v="4"/>
    <n v="4"/>
    <n v="5"/>
    <n v="2"/>
    <n v="1"/>
    <n v="0"/>
    <n v="0"/>
    <n v="1"/>
    <n v="1"/>
    <n v="0"/>
    <n v="0"/>
    <d v="2019-08-08T00:00:00"/>
  </r>
  <r>
    <n v="2811"/>
    <s v="848-24-9445"/>
    <s v="C"/>
    <x v="0"/>
    <x v="1"/>
    <x v="0"/>
    <n v="43.7"/>
    <n v="2"/>
    <n v="4.37"/>
    <x v="195"/>
    <x v="58"/>
    <d v="1899-12-30T18:03:00"/>
    <x v="1"/>
    <n v="87.4"/>
    <n v="4.7619047620000003"/>
    <n v="4.37"/>
    <x v="49"/>
    <x v="3"/>
    <n v="50"/>
    <x v="0"/>
    <n v="0"/>
    <n v="0"/>
    <n v="180336"/>
    <s v="State-Texas"/>
    <n v="12"/>
    <n v="469"/>
    <n v="43"/>
    <n v="1024"/>
    <n v="359"/>
    <n v="319"/>
    <n v="148"/>
    <n v="2065"/>
    <n v="1"/>
    <n v="2"/>
    <n v="9"/>
    <n v="13"/>
    <n v="1"/>
    <n v="0"/>
    <n v="0"/>
    <n v="0"/>
    <n v="0"/>
    <n v="0"/>
    <n v="0"/>
    <n v="0"/>
    <d v="2020-02-14T00:00:00"/>
  </r>
  <r>
    <n v="1149"/>
    <s v="856-22-8149"/>
    <s v="A"/>
    <x v="1"/>
    <x v="0"/>
    <x v="2"/>
    <n v="25.29"/>
    <n v="1"/>
    <n v="1.2645"/>
    <x v="196"/>
    <x v="28"/>
    <d v="1899-12-30T10:13:00"/>
    <x v="0"/>
    <n v="25.29"/>
    <n v="4.7619047620000003"/>
    <n v="1.2645"/>
    <x v="36"/>
    <x v="0"/>
    <n v="65"/>
    <x v="1"/>
    <n v="0"/>
    <n v="0"/>
    <n v="180317"/>
    <s v="State-Texas"/>
    <n v="64"/>
    <n v="1203"/>
    <n v="25"/>
    <n v="869"/>
    <n v="335"/>
    <n v="204"/>
    <n v="128"/>
    <n v="2508"/>
    <n v="1"/>
    <n v="3"/>
    <n v="4"/>
    <n v="10"/>
    <n v="1"/>
    <n v="0"/>
    <n v="0"/>
    <n v="0"/>
    <n v="0"/>
    <n v="0"/>
    <n v="0"/>
    <n v="0"/>
    <d v="2020-01-25T00:00:00"/>
  </r>
  <r>
    <n v="1503"/>
    <s v="699-01-4164"/>
    <s v="C"/>
    <x v="1"/>
    <x v="1"/>
    <x v="0"/>
    <n v="41.5"/>
    <n v="4"/>
    <n v="8.3000000000000007"/>
    <x v="197"/>
    <x v="41"/>
    <d v="1899-12-30T19:58:00"/>
    <x v="2"/>
    <n v="166"/>
    <n v="4.7619047620000003"/>
    <n v="8.3000000000000007"/>
    <x v="13"/>
    <x v="3"/>
    <n v="76"/>
    <x v="2"/>
    <n v="0"/>
    <n v="0"/>
    <n v="180184"/>
    <s v="State-Texas"/>
    <n v="19"/>
    <n v="2326"/>
    <n v="301"/>
    <n v="1506"/>
    <n v="56"/>
    <n v="85"/>
    <n v="0"/>
    <n v="4274"/>
    <n v="1"/>
    <n v="6"/>
    <n v="3"/>
    <n v="10"/>
    <n v="3"/>
    <n v="1"/>
    <n v="0"/>
    <n v="0"/>
    <n v="0"/>
    <n v="1"/>
    <n v="0"/>
    <n v="0"/>
    <d v="2020-08-05T00:00:00"/>
  </r>
  <r>
    <n v="3065"/>
    <s v="420-11-4919"/>
    <s v="C"/>
    <x v="0"/>
    <x v="0"/>
    <x v="4"/>
    <n v="71.39"/>
    <n v="5"/>
    <n v="17.8475"/>
    <x v="198"/>
    <x v="21"/>
    <d v="1899-12-30T19:57:00"/>
    <x v="2"/>
    <n v="356.95"/>
    <n v="4.7619047620000003"/>
    <n v="17.8475"/>
    <x v="46"/>
    <x v="1"/>
    <n v="45"/>
    <x v="1"/>
    <n v="0"/>
    <n v="0"/>
    <n v="180144"/>
    <s v="State-California"/>
    <n v="47"/>
    <n v="539"/>
    <n v="297"/>
    <n v="1000"/>
    <n v="562"/>
    <n v="432"/>
    <n v="243"/>
    <n v="2587"/>
    <n v="1"/>
    <n v="3"/>
    <n v="7"/>
    <n v="8"/>
    <n v="1"/>
    <n v="0"/>
    <n v="0"/>
    <n v="0"/>
    <n v="0"/>
    <n v="0"/>
    <n v="0"/>
    <n v="0"/>
    <d v="2020-03-06T00:00:00"/>
  </r>
  <r>
    <n v="2647"/>
    <s v="606-80-4905"/>
    <s v="C"/>
    <x v="0"/>
    <x v="0"/>
    <x v="3"/>
    <n v="19.149999999999999"/>
    <n v="6"/>
    <n v="5.7450000000000001"/>
    <x v="199"/>
    <x v="71"/>
    <d v="1899-12-30T10:01:00"/>
    <x v="2"/>
    <n v="114.9"/>
    <n v="4.7619047620000003"/>
    <n v="5.7450000000000001"/>
    <x v="11"/>
    <x v="3"/>
    <n v="34"/>
    <x v="2"/>
    <n v="0"/>
    <n v="0"/>
    <n v="180141"/>
    <s v="State-Illinois"/>
    <n v="20"/>
    <n v="2661"/>
    <n v="229"/>
    <n v="1513"/>
    <n v="117"/>
    <n v="90"/>
    <n v="90"/>
    <n v="4520"/>
    <n v="1"/>
    <n v="7"/>
    <n v="4"/>
    <n v="10"/>
    <n v="6"/>
    <n v="0"/>
    <n v="0"/>
    <n v="0"/>
    <n v="0"/>
    <n v="1"/>
    <n v="0"/>
    <n v="1"/>
    <d v="2019-06-18T00:00:00"/>
  </r>
  <r>
    <n v="1233"/>
    <s v="542-41-0513"/>
    <s v="B"/>
    <x v="0"/>
    <x v="0"/>
    <x v="1"/>
    <n v="57.49"/>
    <n v="4"/>
    <n v="11.497999999999999"/>
    <x v="200"/>
    <x v="20"/>
    <d v="1899-12-30T11:57:00"/>
    <x v="1"/>
    <n v="229.96"/>
    <n v="4.7619047620000003"/>
    <n v="11.497999999999999"/>
    <x v="37"/>
    <x v="3"/>
    <n v="48"/>
    <x v="1"/>
    <n v="1"/>
    <n v="0"/>
    <n v="180134"/>
    <s v="State-Texas"/>
    <n v="40"/>
    <n v="2738"/>
    <n v="36"/>
    <n v="611"/>
    <n v="234"/>
    <n v="0"/>
    <n v="180"/>
    <n v="3439"/>
    <n v="2"/>
    <n v="5"/>
    <n v="3"/>
    <n v="6"/>
    <n v="6"/>
    <n v="1"/>
    <n v="0"/>
    <n v="0"/>
    <n v="1"/>
    <n v="1"/>
    <n v="0"/>
    <n v="1"/>
    <d v="2019-10-25T00:00:00"/>
  </r>
  <r>
    <n v="2387"/>
    <s v="426-39-2418"/>
    <s v="C"/>
    <x v="1"/>
    <x v="1"/>
    <x v="1"/>
    <n v="61.41"/>
    <n v="7"/>
    <n v="21.493500000000001"/>
    <x v="201"/>
    <x v="78"/>
    <d v="1899-12-30T10:02:00"/>
    <x v="1"/>
    <n v="429.87"/>
    <n v="4.7619047620000003"/>
    <n v="21.493500000000001"/>
    <x v="57"/>
    <x v="3"/>
    <n v="48"/>
    <x v="1"/>
    <n v="1"/>
    <n v="0"/>
    <n v="180134"/>
    <s v="State-California"/>
    <n v="40"/>
    <n v="2738"/>
    <n v="36"/>
    <n v="611"/>
    <n v="234"/>
    <n v="0"/>
    <n v="180"/>
    <n v="3439"/>
    <n v="2"/>
    <n v="5"/>
    <n v="3"/>
    <n v="6"/>
    <n v="6"/>
    <n v="1"/>
    <n v="0"/>
    <n v="0"/>
    <n v="1"/>
    <n v="1"/>
    <n v="0"/>
    <n v="1"/>
    <d v="2019-10-25T00:00:00"/>
  </r>
  <r>
    <n v="1401"/>
    <s v="875-46-5808"/>
    <s v="B"/>
    <x v="0"/>
    <x v="1"/>
    <x v="0"/>
    <n v="25.9"/>
    <n v="10"/>
    <n v="12.95"/>
    <x v="202"/>
    <x v="10"/>
    <d v="1899-12-30T14:51:00"/>
    <x v="0"/>
    <n v="259"/>
    <n v="4.7619047620000003"/>
    <n v="12.95"/>
    <x v="44"/>
    <x v="1"/>
    <n v="26"/>
    <x v="1"/>
    <n v="0"/>
    <n v="0"/>
    <n v="180134"/>
    <s v="State-Texas"/>
    <n v="11"/>
    <n v="2171"/>
    <n v="58"/>
    <n v="634"/>
    <n v="117"/>
    <n v="58"/>
    <n v="58"/>
    <n v="2981"/>
    <n v="1"/>
    <n v="2"/>
    <n v="7"/>
    <n v="11"/>
    <n v="5"/>
    <n v="1"/>
    <n v="1"/>
    <n v="0"/>
    <n v="1"/>
    <n v="1"/>
    <n v="0"/>
    <n v="0"/>
    <d v="2020-07-21T00:00:00"/>
  </r>
  <r>
    <n v="1253"/>
    <s v="394-43-4238"/>
    <s v="B"/>
    <x v="0"/>
    <x v="1"/>
    <x v="2"/>
    <n v="17.77"/>
    <n v="5"/>
    <n v="4.4424999999999999"/>
    <x v="203"/>
    <x v="42"/>
    <d v="1899-12-30T12:42:00"/>
    <x v="2"/>
    <n v="88.85"/>
    <n v="4.7619047620000003"/>
    <n v="4.4424999999999999"/>
    <x v="38"/>
    <x v="3"/>
    <n v="57"/>
    <x v="1"/>
    <n v="0"/>
    <n v="0"/>
    <n v="180124"/>
    <s v="State-California"/>
    <n v="47"/>
    <n v="1086"/>
    <n v="189"/>
    <n v="895"/>
    <n v="461"/>
    <n v="189"/>
    <n v="542"/>
    <n v="2277"/>
    <n v="1"/>
    <n v="3"/>
    <n v="7"/>
    <n v="8"/>
    <n v="1"/>
    <n v="0"/>
    <n v="0"/>
    <n v="1"/>
    <n v="0"/>
    <n v="0"/>
    <n v="0"/>
    <n v="0"/>
    <d v="2020-11-30T00:00:00"/>
  </r>
  <r>
    <n v="1447"/>
    <s v="749-24-1565"/>
    <s v="A"/>
    <x v="1"/>
    <x v="0"/>
    <x v="0"/>
    <n v="23.03"/>
    <n v="9"/>
    <n v="10.3635"/>
    <x v="204"/>
    <x v="75"/>
    <d v="1899-12-30T12:02:00"/>
    <x v="0"/>
    <n v="207.27"/>
    <n v="4.7619047620000003"/>
    <n v="10.3635"/>
    <x v="30"/>
    <x v="3"/>
    <n v="57"/>
    <x v="1"/>
    <n v="0"/>
    <n v="0"/>
    <n v="180124"/>
    <s v="State-Illinois"/>
    <n v="47"/>
    <n v="1086"/>
    <n v="189"/>
    <n v="895"/>
    <n v="461"/>
    <n v="189"/>
    <n v="542"/>
    <n v="2277"/>
    <n v="1"/>
    <n v="3"/>
    <n v="7"/>
    <n v="8"/>
    <n v="1"/>
    <n v="0"/>
    <n v="0"/>
    <n v="1"/>
    <n v="0"/>
    <n v="0"/>
    <n v="0"/>
    <n v="0"/>
    <d v="2020-11-30T00:00:00"/>
  </r>
  <r>
    <n v="1185"/>
    <s v="672-51-8681"/>
    <s v="C"/>
    <x v="0"/>
    <x v="0"/>
    <x v="1"/>
    <n v="66.650000000000006"/>
    <n v="9"/>
    <n v="29.9925"/>
    <x v="205"/>
    <x v="72"/>
    <d v="1899-12-30T18:19:00"/>
    <x v="2"/>
    <n v="599.85"/>
    <n v="4.7619047620000003"/>
    <n v="29.9925"/>
    <x v="58"/>
    <x v="3"/>
    <n v="66"/>
    <x v="1"/>
    <n v="0"/>
    <n v="0"/>
    <n v="180067"/>
    <s v="State-Texas"/>
    <n v="82"/>
    <n v="1167"/>
    <n v="38"/>
    <n v="1828"/>
    <n v="61"/>
    <n v="389"/>
    <n v="115"/>
    <n v="3369"/>
    <n v="1"/>
    <n v="4"/>
    <n v="6"/>
    <n v="6"/>
    <n v="2"/>
    <n v="0"/>
    <n v="0"/>
    <n v="0"/>
    <n v="0"/>
    <n v="1"/>
    <n v="0"/>
    <n v="0"/>
    <d v="2020-02-24T00:00:00"/>
  </r>
  <r>
    <n v="1039"/>
    <s v="263-87-5680"/>
    <s v="C"/>
    <x v="0"/>
    <x v="0"/>
    <x v="2"/>
    <n v="28.53"/>
    <n v="10"/>
    <n v="14.265000000000001"/>
    <x v="206"/>
    <x v="79"/>
    <d v="1899-12-30T17:38:00"/>
    <x v="0"/>
    <n v="285.3"/>
    <n v="4.7619047620000003"/>
    <n v="14.265000000000001"/>
    <x v="52"/>
    <x v="3"/>
    <n v="40"/>
    <x v="1"/>
    <n v="0"/>
    <n v="1"/>
    <n v="180011"/>
    <s v="State-Illinois"/>
    <n v="3"/>
    <n v="947"/>
    <n v="171"/>
    <n v="1206"/>
    <n v="184"/>
    <n v="400"/>
    <n v="229"/>
    <n v="2680"/>
    <n v="2"/>
    <n v="8"/>
    <n v="6"/>
    <n v="5"/>
    <n v="4"/>
    <n v="0"/>
    <n v="0"/>
    <n v="0"/>
    <n v="0"/>
    <n v="0"/>
    <n v="0"/>
    <n v="0"/>
    <d v="2019-10-04T00:00:00"/>
  </r>
  <r>
    <n v="1275"/>
    <s v="573-58-9734"/>
    <s v="B"/>
    <x v="1"/>
    <x v="0"/>
    <x v="5"/>
    <n v="30.37"/>
    <n v="3"/>
    <n v="4.5555000000000003"/>
    <x v="207"/>
    <x v="61"/>
    <d v="1899-12-30T13:41:00"/>
    <x v="0"/>
    <n v="91.11"/>
    <n v="4.7619047620000003"/>
    <n v="4.5555000000000003"/>
    <x v="20"/>
    <x v="4"/>
    <n v="54"/>
    <x v="1"/>
    <n v="0"/>
    <n v="0"/>
    <n v="179946"/>
    <s v="State-Texas"/>
    <n v="19"/>
    <n v="889"/>
    <n v="412"/>
    <n v="1272"/>
    <n v="374"/>
    <n v="317"/>
    <n v="63"/>
    <n v="3201"/>
    <n v="1"/>
    <n v="5"/>
    <n v="11"/>
    <n v="5"/>
    <n v="3"/>
    <n v="0"/>
    <n v="0"/>
    <n v="0"/>
    <n v="0"/>
    <n v="0"/>
    <n v="0"/>
    <n v="0"/>
    <d v="2020-10-16T00:00:00"/>
  </r>
  <r>
    <n v="1043"/>
    <s v="817-69-8206"/>
    <s v="B"/>
    <x v="1"/>
    <x v="0"/>
    <x v="1"/>
    <n v="99.73"/>
    <n v="9"/>
    <n v="44.878500000000003"/>
    <x v="208"/>
    <x v="22"/>
    <d v="1899-12-30T19:42:00"/>
    <x v="2"/>
    <n v="897.57"/>
    <n v="4.7619047620000003"/>
    <n v="44.878500000000003"/>
    <x v="35"/>
    <x v="0"/>
    <n v="44"/>
    <x v="1"/>
    <n v="0"/>
    <n v="0"/>
    <n v="179941"/>
    <s v="State-California"/>
    <n v="72"/>
    <n v="277"/>
    <n v="369"/>
    <n v="599"/>
    <n v="511"/>
    <n v="68"/>
    <n v="392"/>
    <n v="1432"/>
    <n v="1"/>
    <n v="2"/>
    <n v="4"/>
    <n v="9"/>
    <n v="1"/>
    <n v="0"/>
    <n v="0"/>
    <n v="0"/>
    <n v="0"/>
    <n v="0"/>
    <n v="0"/>
    <n v="0"/>
    <d v="2020-12-02T00:00:00"/>
  </r>
  <r>
    <n v="1216"/>
    <s v="888-02-0338"/>
    <s v="A"/>
    <x v="1"/>
    <x v="1"/>
    <x v="1"/>
    <n v="26.23"/>
    <n v="9"/>
    <n v="11.8035"/>
    <x v="209"/>
    <x v="25"/>
    <d v="1899-12-30T20:24:00"/>
    <x v="0"/>
    <n v="236.07"/>
    <n v="4.7619047620000003"/>
    <n v="11.8035"/>
    <x v="9"/>
    <x v="3"/>
    <n v="48"/>
    <x v="0"/>
    <n v="0"/>
    <n v="0"/>
    <n v="179930"/>
    <s v="State-Other"/>
    <n v="72"/>
    <n v="1783"/>
    <n v="194"/>
    <n v="1666"/>
    <n v="151"/>
    <n v="115"/>
    <n v="38"/>
    <n v="3870"/>
    <n v="1"/>
    <n v="3"/>
    <n v="5"/>
    <n v="8"/>
    <n v="2"/>
    <n v="0"/>
    <n v="0"/>
    <n v="0"/>
    <n v="0"/>
    <n v="0"/>
    <n v="0"/>
    <n v="0"/>
    <d v="2019-01-13T00:00:00"/>
  </r>
  <r>
    <n v="1541"/>
    <s v="677-11-0152"/>
    <s v="C"/>
    <x v="1"/>
    <x v="0"/>
    <x v="4"/>
    <n v="93.26"/>
    <n v="9"/>
    <n v="41.966999999999999"/>
    <x v="210"/>
    <x v="65"/>
    <d v="1899-12-30T18:08:00"/>
    <x v="1"/>
    <n v="839.34"/>
    <n v="4.7619047620000003"/>
    <n v="41.966999999999999"/>
    <x v="55"/>
    <x v="3"/>
    <n v="38"/>
    <x v="1"/>
    <n v="0"/>
    <n v="0"/>
    <n v="179908"/>
    <s v="State-California"/>
    <n v="30"/>
    <n v="1254"/>
    <n v="290"/>
    <n v="1713"/>
    <n v="65"/>
    <n v="417"/>
    <n v="250"/>
    <n v="3490"/>
    <n v="1"/>
    <n v="5"/>
    <n v="6"/>
    <n v="7"/>
    <n v="2"/>
    <n v="0"/>
    <n v="0"/>
    <n v="0"/>
    <n v="0"/>
    <n v="1"/>
    <n v="0"/>
    <n v="0"/>
    <d v="2019-09-10T00:00:00"/>
  </r>
  <r>
    <n v="2539"/>
    <s v="142-63-6033"/>
    <s v="B"/>
    <x v="1"/>
    <x v="1"/>
    <x v="2"/>
    <n v="92.36"/>
    <n v="5"/>
    <n v="23.09"/>
    <x v="211"/>
    <x v="80"/>
    <d v="1899-12-30T19:17:00"/>
    <x v="0"/>
    <n v="461.8"/>
    <n v="4.7619047620000003"/>
    <n v="23.09"/>
    <x v="49"/>
    <x v="2"/>
    <n v="66"/>
    <x v="1"/>
    <n v="0"/>
    <n v="1"/>
    <n v="179865"/>
    <s v="State-Illinois"/>
    <n v="12"/>
    <n v="160"/>
    <n v="223"/>
    <n v="626"/>
    <n v="417"/>
    <n v="273"/>
    <n v="86"/>
    <n v="1613"/>
    <n v="1"/>
    <n v="5"/>
    <n v="10"/>
    <n v="5"/>
    <n v="1"/>
    <n v="0"/>
    <n v="0"/>
    <n v="0"/>
    <n v="0"/>
    <n v="0"/>
    <n v="0"/>
    <n v="0"/>
    <d v="2020-11-22T00:00:00"/>
  </r>
  <r>
    <n v="3056"/>
    <s v="656-16-1063"/>
    <s v="B"/>
    <x v="1"/>
    <x v="1"/>
    <x v="3"/>
    <n v="46.42"/>
    <n v="3"/>
    <n v="6.9630000000000001"/>
    <x v="212"/>
    <x v="72"/>
    <d v="1899-12-30T13:24:00"/>
    <x v="2"/>
    <n v="139.26"/>
    <n v="4.7619047620000003"/>
    <n v="6.9630000000000001"/>
    <x v="18"/>
    <x v="3"/>
    <n v="61"/>
    <x v="1"/>
    <n v="0"/>
    <n v="1"/>
    <n v="179823"/>
    <s v="State-New York"/>
    <n v="6"/>
    <n v="1881"/>
    <n v="164"/>
    <n v="856"/>
    <n v="257"/>
    <n v="164"/>
    <n v="97"/>
    <n v="3226"/>
    <n v="1"/>
    <n v="6"/>
    <n v="9"/>
    <n v="7"/>
    <n v="2"/>
    <n v="0"/>
    <n v="0"/>
    <n v="0"/>
    <n v="1"/>
    <n v="0"/>
    <n v="0"/>
    <n v="0"/>
    <d v="2020-09-04T00:00:00"/>
  </r>
  <r>
    <n v="2077"/>
    <s v="891-58-8335"/>
    <s v="B"/>
    <x v="0"/>
    <x v="0"/>
    <x v="3"/>
    <n v="29.61"/>
    <n v="7"/>
    <n v="10.3635"/>
    <x v="204"/>
    <x v="16"/>
    <d v="1899-12-30T15:53:00"/>
    <x v="1"/>
    <n v="207.27"/>
    <n v="4.7619047620000003"/>
    <n v="10.3635"/>
    <x v="35"/>
    <x v="2"/>
    <n v="62"/>
    <x v="1"/>
    <n v="0"/>
    <n v="1"/>
    <n v="179803"/>
    <s v="State-Illinois"/>
    <n v="54"/>
    <n v="1293"/>
    <n v="18"/>
    <n v="487"/>
    <n v="47"/>
    <n v="36"/>
    <n v="74"/>
    <n v="1807"/>
    <n v="1"/>
    <n v="4"/>
    <n v="3"/>
    <n v="5"/>
    <n v="1"/>
    <n v="0"/>
    <n v="0"/>
    <n v="0"/>
    <n v="0"/>
    <n v="0"/>
    <n v="0"/>
    <n v="0"/>
    <d v="2020-11-06T00:00:00"/>
  </r>
  <r>
    <n v="1570"/>
    <s v="802-43-8934"/>
    <s v="A"/>
    <x v="1"/>
    <x v="1"/>
    <x v="2"/>
    <n v="18.28"/>
    <n v="1"/>
    <n v="0.91400000000000003"/>
    <x v="213"/>
    <x v="23"/>
    <d v="1899-12-30T15:05:00"/>
    <x v="2"/>
    <n v="18.28"/>
    <n v="4.7619047620000003"/>
    <n v="0.91400000000000003"/>
    <x v="47"/>
    <x v="4"/>
    <n v="65"/>
    <x v="1"/>
    <n v="0"/>
    <n v="0"/>
    <n v="179800"/>
    <s v="State-Other"/>
    <n v="65"/>
    <n v="2388"/>
    <n v="47"/>
    <n v="1194"/>
    <n v="72"/>
    <n v="0"/>
    <n v="505"/>
    <n v="3197"/>
    <n v="1"/>
    <n v="5"/>
    <n v="11"/>
    <n v="5"/>
    <n v="3"/>
    <n v="1"/>
    <n v="0"/>
    <n v="1"/>
    <n v="0"/>
    <n v="1"/>
    <n v="0"/>
    <n v="1"/>
    <d v="2019-02-28T00:00:00"/>
  </r>
  <r>
    <n v="1225"/>
    <s v="560-30-5617"/>
    <s v="B"/>
    <x v="1"/>
    <x v="0"/>
    <x v="3"/>
    <n v="24.77"/>
    <n v="5"/>
    <n v="6.1924999999999999"/>
    <x v="214"/>
    <x v="62"/>
    <d v="1899-12-30T18:27:00"/>
    <x v="1"/>
    <n v="123.85"/>
    <n v="4.7619047620000003"/>
    <n v="6.1924999999999999"/>
    <x v="23"/>
    <x v="0"/>
    <n v="62"/>
    <x v="0"/>
    <n v="0"/>
    <n v="1"/>
    <n v="179761"/>
    <s v="State-Illinois"/>
    <n v="32"/>
    <n v="935"/>
    <n v="11"/>
    <n v="279"/>
    <n v="34"/>
    <n v="79"/>
    <n v="25"/>
    <n v="1314"/>
    <n v="1"/>
    <n v="5"/>
    <n v="2"/>
    <n v="11"/>
    <n v="3"/>
    <n v="0"/>
    <n v="0"/>
    <n v="0"/>
    <n v="0"/>
    <n v="0"/>
    <n v="0"/>
    <n v="0"/>
    <d v="2020-03-10T00:00:00"/>
  </r>
  <r>
    <n v="2787"/>
    <s v="319-74-2561"/>
    <s v="A"/>
    <x v="0"/>
    <x v="0"/>
    <x v="1"/>
    <n v="94.64"/>
    <n v="3"/>
    <n v="14.196"/>
    <x v="215"/>
    <x v="81"/>
    <d v="1899-12-30T16:55:00"/>
    <x v="1"/>
    <n v="283.92"/>
    <n v="4.7619047620000003"/>
    <n v="14.196"/>
    <x v="46"/>
    <x v="3"/>
    <n v="51"/>
    <x v="2"/>
    <n v="0"/>
    <n v="0"/>
    <n v="179734"/>
    <s v="State-Texas"/>
    <n v="72"/>
    <n v="1289"/>
    <n v="18"/>
    <n v="523"/>
    <n v="52"/>
    <n v="140"/>
    <n v="38"/>
    <n v="1984"/>
    <n v="1"/>
    <n v="4"/>
    <n v="3"/>
    <n v="6"/>
    <n v="1"/>
    <n v="1"/>
    <n v="0"/>
    <n v="0"/>
    <n v="0"/>
    <n v="0"/>
    <n v="0"/>
    <n v="0"/>
    <d v="2020-12-02T00:00:00"/>
  </r>
  <r>
    <n v="1969"/>
    <s v="549-03-9315"/>
    <s v="B"/>
    <x v="1"/>
    <x v="1"/>
    <x v="5"/>
    <n v="94.87"/>
    <n v="8"/>
    <n v="37.948"/>
    <x v="216"/>
    <x v="12"/>
    <d v="1899-12-30T12:58:00"/>
    <x v="0"/>
    <n v="758.96"/>
    <n v="4.7619047620000003"/>
    <n v="37.948"/>
    <x v="44"/>
    <x v="0"/>
    <n v="44"/>
    <x v="3"/>
    <n v="0"/>
    <n v="0"/>
    <n v="179689"/>
    <s v="State-Illinois"/>
    <n v="65"/>
    <n v="701"/>
    <n v="59"/>
    <n v="1443"/>
    <n v="406"/>
    <n v="83"/>
    <n v="273"/>
    <n v="2419"/>
    <n v="1"/>
    <n v="4"/>
    <n v="9"/>
    <n v="13"/>
    <n v="2"/>
    <n v="0"/>
    <n v="0"/>
    <n v="0"/>
    <n v="0"/>
    <n v="0"/>
    <n v="0"/>
    <n v="0"/>
    <d v="2019-10-17T00:00:00"/>
  </r>
  <r>
    <n v="1911"/>
    <s v="790-29-1172"/>
    <s v="B"/>
    <x v="1"/>
    <x v="0"/>
    <x v="4"/>
    <n v="57.34"/>
    <n v="3"/>
    <n v="8.6010000000000009"/>
    <x v="217"/>
    <x v="24"/>
    <d v="1899-12-30T18:59:00"/>
    <x v="2"/>
    <n v="172.02"/>
    <n v="4.7619047620000003"/>
    <n v="8.6010000000000009"/>
    <x v="30"/>
    <x v="1"/>
    <n v="46"/>
    <x v="0"/>
    <n v="0"/>
    <n v="0"/>
    <n v="179632"/>
    <s v="State-Texas"/>
    <n v="42"/>
    <n v="1062"/>
    <n v="0"/>
    <n v="1150"/>
    <n v="223"/>
    <n v="47"/>
    <n v="27"/>
    <n v="2457"/>
    <n v="1"/>
    <n v="6"/>
    <n v="4"/>
    <n v="9"/>
    <n v="2"/>
    <n v="0"/>
    <n v="0"/>
    <n v="0"/>
    <n v="0"/>
    <n v="0"/>
    <n v="0"/>
    <n v="0"/>
    <d v="2020-09-12T00:00:00"/>
  </r>
  <r>
    <n v="1118"/>
    <s v="239-36-3640"/>
    <s v="B"/>
    <x v="1"/>
    <x v="1"/>
    <x v="1"/>
    <n v="45.35"/>
    <n v="6"/>
    <n v="13.605"/>
    <x v="218"/>
    <x v="82"/>
    <d v="1899-12-30T13:44:00"/>
    <x v="0"/>
    <n v="272.10000000000002"/>
    <n v="4.7619047620000003"/>
    <n v="13.605"/>
    <x v="36"/>
    <x v="0"/>
    <n v="36"/>
    <x v="1"/>
    <n v="0"/>
    <n v="0"/>
    <n v="179607"/>
    <s v="State-New York"/>
    <n v="37"/>
    <n v="1015"/>
    <n v="300"/>
    <n v="2146"/>
    <n v="390"/>
    <n v="0"/>
    <n v="487"/>
    <n v="3364"/>
    <n v="1"/>
    <n v="3"/>
    <n v="6"/>
    <n v="6"/>
    <n v="1"/>
    <n v="0"/>
    <n v="0"/>
    <n v="0"/>
    <n v="0"/>
    <n v="0"/>
    <n v="0"/>
    <n v="1"/>
    <d v="2019-09-26T00:00:00"/>
  </r>
  <r>
    <n v="1083"/>
    <s v="468-01-2051"/>
    <s v="B"/>
    <x v="1"/>
    <x v="1"/>
    <x v="4"/>
    <n v="62.08"/>
    <n v="7"/>
    <n v="21.728000000000002"/>
    <x v="219"/>
    <x v="43"/>
    <d v="1899-12-30T13:46:00"/>
    <x v="0"/>
    <n v="434.56"/>
    <n v="4.7619047620000003"/>
    <n v="21.728000000000002"/>
    <x v="38"/>
    <x v="3"/>
    <n v="47"/>
    <x v="1"/>
    <n v="0"/>
    <n v="0"/>
    <n v="179593"/>
    <s v="State-Texas"/>
    <n v="70"/>
    <n v="790"/>
    <n v="135"/>
    <n v="1282"/>
    <n v="248"/>
    <n v="300"/>
    <n v="327"/>
    <n v="2428"/>
    <n v="1"/>
    <n v="5"/>
    <n v="6"/>
    <n v="7"/>
    <n v="2"/>
    <n v="0"/>
    <n v="0"/>
    <n v="0"/>
    <n v="0"/>
    <n v="1"/>
    <n v="0"/>
    <n v="0"/>
    <d v="2020-10-16T00:00:00"/>
  </r>
  <r>
    <n v="2015"/>
    <s v="389-25-3394"/>
    <s v="C"/>
    <x v="1"/>
    <x v="1"/>
    <x v="1"/>
    <n v="11.81"/>
    <n v="5"/>
    <n v="2.9525000000000001"/>
    <x v="220"/>
    <x v="21"/>
    <d v="1899-12-30T18:06:00"/>
    <x v="1"/>
    <n v="59.05"/>
    <n v="4.7619047620000003"/>
    <n v="2.9525000000000001"/>
    <x v="45"/>
    <x v="3"/>
    <n v="47"/>
    <x v="1"/>
    <n v="0"/>
    <n v="0"/>
    <n v="179593"/>
    <s v="State-California"/>
    <n v="70"/>
    <n v="790"/>
    <n v="135"/>
    <n v="1282"/>
    <n v="248"/>
    <n v="300"/>
    <n v="327"/>
    <n v="2428"/>
    <n v="1"/>
    <n v="5"/>
    <n v="6"/>
    <n v="7"/>
    <n v="2"/>
    <n v="0"/>
    <n v="0"/>
    <n v="0"/>
    <n v="0"/>
    <n v="1"/>
    <n v="0"/>
    <n v="0"/>
    <d v="2020-10-16T00:00:00"/>
  </r>
  <r>
    <n v="1350"/>
    <s v="279-62-1445"/>
    <s v="C"/>
    <x v="0"/>
    <x v="0"/>
    <x v="5"/>
    <n v="12.54"/>
    <n v="1"/>
    <n v="0.627"/>
    <x v="221"/>
    <x v="81"/>
    <d v="1899-12-30T12:38:00"/>
    <x v="1"/>
    <n v="12.54"/>
    <n v="4.7619047620000003"/>
    <n v="0.627"/>
    <x v="13"/>
    <x v="3"/>
    <n v="60"/>
    <x v="1"/>
    <n v="0"/>
    <n v="0"/>
    <n v="179530"/>
    <s v="State-Florida"/>
    <n v="64"/>
    <n v="752"/>
    <n v="0"/>
    <n v="1840"/>
    <n v="291"/>
    <n v="95"/>
    <n v="65"/>
    <n v="2912"/>
    <n v="1"/>
    <n v="4"/>
    <n v="10"/>
    <n v="11"/>
    <n v="2"/>
    <n v="0"/>
    <n v="0"/>
    <n v="0"/>
    <n v="0"/>
    <n v="0"/>
    <n v="0"/>
    <n v="0"/>
    <d v="2019-10-22T00:00:00"/>
  </r>
  <r>
    <n v="2489"/>
    <s v="213-72-6612"/>
    <s v="A"/>
    <x v="1"/>
    <x v="1"/>
    <x v="4"/>
    <n v="43.25"/>
    <n v="2"/>
    <n v="4.3250000000000002"/>
    <x v="222"/>
    <x v="80"/>
    <d v="1899-12-30T15:56:00"/>
    <x v="1"/>
    <n v="86.5"/>
    <n v="4.7619047620000003"/>
    <n v="4.3250000000000002"/>
    <x v="56"/>
    <x v="3"/>
    <n v="34"/>
    <x v="1"/>
    <n v="0"/>
    <n v="0"/>
    <n v="179529"/>
    <s v="State-California"/>
    <n v="1"/>
    <n v="955"/>
    <n v="95"/>
    <n v="1594"/>
    <n v="165"/>
    <n v="445"/>
    <n v="445"/>
    <n v="2808"/>
    <n v="1"/>
    <n v="4"/>
    <n v="8"/>
    <n v="9"/>
    <n v="2"/>
    <n v="0"/>
    <n v="0"/>
    <n v="0"/>
    <n v="0"/>
    <n v="0"/>
    <n v="0"/>
    <n v="0"/>
    <d v="2020-10-01T00:00:00"/>
  </r>
  <r>
    <n v="2063"/>
    <s v="746-68-6593"/>
    <s v="C"/>
    <x v="0"/>
    <x v="0"/>
    <x v="3"/>
    <n v="87.16"/>
    <n v="2"/>
    <n v="8.7159999999999993"/>
    <x v="223"/>
    <x v="83"/>
    <d v="1899-12-30T14:29:00"/>
    <x v="2"/>
    <n v="174.32"/>
    <n v="4.7619047620000003"/>
    <n v="8.7159999999999993"/>
    <x v="58"/>
    <x v="3"/>
    <n v="64"/>
    <x v="1"/>
    <n v="0"/>
    <n v="0"/>
    <n v="179456"/>
    <s v="State-California"/>
    <n v="12"/>
    <n v="1276"/>
    <n v="95"/>
    <n v="1238"/>
    <n v="145"/>
    <n v="187"/>
    <n v="224"/>
    <n v="2717"/>
    <n v="1"/>
    <n v="5"/>
    <n v="6"/>
    <n v="4"/>
    <n v="3"/>
    <n v="0"/>
    <n v="0"/>
    <n v="0"/>
    <n v="0"/>
    <n v="0"/>
    <n v="0"/>
    <n v="1"/>
    <d v="2019-01-27T00:00:00"/>
  </r>
  <r>
    <n v="2462"/>
    <s v="836-82-5858"/>
    <s v="B"/>
    <x v="0"/>
    <x v="1"/>
    <x v="0"/>
    <n v="69.37"/>
    <n v="9"/>
    <n v="31.2165"/>
    <x v="224"/>
    <x v="53"/>
    <d v="1899-12-30T19:14:00"/>
    <x v="0"/>
    <n v="624.33000000000004"/>
    <n v="4.7619047620000003"/>
    <n v="31.2165"/>
    <x v="43"/>
    <x v="1"/>
    <n v="50"/>
    <x v="2"/>
    <n v="0"/>
    <n v="0"/>
    <n v="179419"/>
    <s v="State-New York"/>
    <n v="96"/>
    <n v="1697"/>
    <n v="287"/>
    <n v="1552"/>
    <n v="45"/>
    <n v="34"/>
    <n v="70"/>
    <n v="3545"/>
    <n v="1"/>
    <n v="4"/>
    <n v="6"/>
    <n v="4"/>
    <n v="2"/>
    <n v="0"/>
    <n v="0"/>
    <n v="0"/>
    <n v="0"/>
    <n v="0"/>
    <n v="0"/>
    <n v="0"/>
    <d v="2020-11-26T00:00:00"/>
  </r>
  <r>
    <n v="2139"/>
    <s v="583-72-1480"/>
    <s v="C"/>
    <x v="0"/>
    <x v="1"/>
    <x v="1"/>
    <n v="37.06"/>
    <n v="4"/>
    <n v="7.4119999999999999"/>
    <x v="225"/>
    <x v="82"/>
    <d v="1899-12-30T16:24:00"/>
    <x v="0"/>
    <n v="148.24"/>
    <n v="4.7619047620000003"/>
    <n v="7.4119999999999999"/>
    <x v="58"/>
    <x v="3"/>
    <n v="59"/>
    <x v="1"/>
    <n v="0"/>
    <n v="0"/>
    <n v="179410"/>
    <s v="State-Texas"/>
    <n v="19"/>
    <n v="1487"/>
    <n v="181"/>
    <n v="1091"/>
    <n v="278"/>
    <n v="29"/>
    <n v="29"/>
    <n v="3036"/>
    <n v="1"/>
    <n v="3"/>
    <n v="2"/>
    <n v="5"/>
    <n v="1"/>
    <n v="0"/>
    <n v="0"/>
    <n v="0"/>
    <n v="0"/>
    <n v="0"/>
    <n v="0"/>
    <n v="0"/>
    <d v="2020-11-02T00:00:00"/>
  </r>
  <r>
    <n v="3062"/>
    <s v="466-61-5506"/>
    <s v="B"/>
    <x v="0"/>
    <x v="0"/>
    <x v="1"/>
    <n v="90.7"/>
    <n v="6"/>
    <n v="27.21"/>
    <x v="226"/>
    <x v="84"/>
    <d v="1899-12-30T10:52:00"/>
    <x v="1"/>
    <n v="544.20000000000005"/>
    <n v="4.7619047620000003"/>
    <n v="27.21"/>
    <x v="4"/>
    <x v="0"/>
    <n v="27"/>
    <x v="1"/>
    <n v="0"/>
    <n v="0"/>
    <n v="179244"/>
    <s v="State-New York"/>
    <n v="58"/>
    <n v="1065"/>
    <n v="231"/>
    <n v="283"/>
    <n v="480"/>
    <n v="138"/>
    <n v="554"/>
    <n v="1642"/>
    <n v="1"/>
    <n v="4"/>
    <n v="10"/>
    <n v="7"/>
    <n v="1"/>
    <n v="1"/>
    <n v="0"/>
    <n v="0"/>
    <n v="0"/>
    <n v="1"/>
    <n v="0"/>
    <n v="1"/>
    <d v="2019-05-26T00:00:00"/>
  </r>
  <r>
    <n v="2971"/>
    <s v="721-86-6247"/>
    <s v="A"/>
    <x v="1"/>
    <x v="0"/>
    <x v="2"/>
    <n v="63.42"/>
    <n v="8"/>
    <n v="25.367999999999999"/>
    <x v="227"/>
    <x v="16"/>
    <d v="1899-12-30T12:55:00"/>
    <x v="0"/>
    <n v="507.36"/>
    <n v="4.7619047620000003"/>
    <n v="25.367999999999999"/>
    <x v="2"/>
    <x v="3"/>
    <n v="45"/>
    <x v="1"/>
    <n v="0"/>
    <n v="0"/>
    <n v="179205"/>
    <s v="State-Illinois"/>
    <n v="73"/>
    <n v="1140"/>
    <n v="52"/>
    <n v="265"/>
    <n v="405"/>
    <n v="63"/>
    <n v="100"/>
    <n v="1826"/>
    <n v="1"/>
    <n v="6"/>
    <n v="5"/>
    <n v="4"/>
    <n v="4"/>
    <n v="1"/>
    <n v="0"/>
    <n v="0"/>
    <n v="0"/>
    <n v="0"/>
    <n v="0"/>
    <n v="1"/>
    <d v="2019-02-03T00:00:00"/>
  </r>
  <r>
    <n v="3143"/>
    <s v="289-65-5721"/>
    <s v="B"/>
    <x v="1"/>
    <x v="0"/>
    <x v="5"/>
    <n v="81.37"/>
    <n v="2"/>
    <n v="8.1370000000000005"/>
    <x v="228"/>
    <x v="53"/>
    <d v="1899-12-30T19:28:00"/>
    <x v="1"/>
    <n v="162.74"/>
    <n v="4.7619047620000003"/>
    <n v="8.1370000000000005"/>
    <x v="35"/>
    <x v="3"/>
    <n v="45"/>
    <x v="0"/>
    <n v="0"/>
    <n v="0"/>
    <n v="179174"/>
    <s v="State-California"/>
    <n v="2"/>
    <n v="2431"/>
    <n v="84"/>
    <n v="1172"/>
    <n v="437"/>
    <n v="208"/>
    <n v="292"/>
    <n v="4040"/>
    <n v="1"/>
    <n v="5"/>
    <n v="6"/>
    <n v="7"/>
    <n v="2"/>
    <n v="1"/>
    <n v="0"/>
    <n v="0"/>
    <n v="0"/>
    <n v="1"/>
    <n v="0"/>
    <n v="1"/>
    <d v="2019-06-18T00:00:00"/>
  </r>
  <r>
    <n v="1742"/>
    <s v="545-46-3100"/>
    <s v="B"/>
    <x v="0"/>
    <x v="0"/>
    <x v="1"/>
    <n v="10.59"/>
    <n v="3"/>
    <n v="1.5885"/>
    <x v="229"/>
    <x v="41"/>
    <d v="1899-12-30T13:52:00"/>
    <x v="2"/>
    <n v="31.77"/>
    <n v="4.7619047620000003"/>
    <n v="1.5885"/>
    <x v="44"/>
    <x v="0"/>
    <n v="53"/>
    <x v="1"/>
    <n v="1"/>
    <n v="1"/>
    <n v="179146"/>
    <s v="State-New York"/>
    <n v="33"/>
    <n v="555"/>
    <n v="36"/>
    <n v="505"/>
    <n v="48"/>
    <n v="97"/>
    <n v="36"/>
    <n v="1204"/>
    <n v="2"/>
    <n v="8"/>
    <n v="1"/>
    <n v="8"/>
    <n v="6"/>
    <n v="0"/>
    <n v="0"/>
    <n v="0"/>
    <n v="0"/>
    <n v="0"/>
    <n v="0"/>
    <n v="0"/>
    <d v="2020-09-28T00:00:00"/>
  </r>
  <r>
    <n v="2711"/>
    <s v="418-02-5978"/>
    <s v="B"/>
    <x v="1"/>
    <x v="0"/>
    <x v="0"/>
    <n v="84.09"/>
    <n v="9"/>
    <n v="37.840499999999999"/>
    <x v="230"/>
    <x v="48"/>
    <d v="1899-12-30T10:54:00"/>
    <x v="1"/>
    <n v="756.81"/>
    <n v="4.7619047620000003"/>
    <n v="37.840499999999999"/>
    <x v="7"/>
    <x v="0"/>
    <n v="53"/>
    <x v="1"/>
    <n v="1"/>
    <n v="1"/>
    <n v="179146"/>
    <s v="State-California"/>
    <n v="33"/>
    <n v="555"/>
    <n v="36"/>
    <n v="505"/>
    <n v="48"/>
    <n v="97"/>
    <n v="36"/>
    <n v="1204"/>
    <n v="2"/>
    <n v="8"/>
    <n v="1"/>
    <n v="8"/>
    <n v="6"/>
    <n v="0"/>
    <n v="0"/>
    <n v="0"/>
    <n v="0"/>
    <n v="0"/>
    <n v="0"/>
    <n v="0"/>
    <d v="2020-09-28T00:00:00"/>
  </r>
  <r>
    <n v="1048"/>
    <s v="269-04-5750"/>
    <s v="B"/>
    <x v="0"/>
    <x v="1"/>
    <x v="5"/>
    <n v="73.819999999999993"/>
    <n v="4"/>
    <n v="14.763999999999999"/>
    <x v="231"/>
    <x v="81"/>
    <d v="1899-12-30T18:31:00"/>
    <x v="1"/>
    <n v="295.27999999999997"/>
    <n v="4.7619047620000003"/>
    <n v="14.763999999999999"/>
    <x v="24"/>
    <x v="3"/>
    <n v="56"/>
    <x v="2"/>
    <n v="0"/>
    <n v="0"/>
    <n v="179143"/>
    <s v="State-Other"/>
    <n v="2"/>
    <n v="1471"/>
    <n v="84"/>
    <n v="1766"/>
    <n v="61"/>
    <n v="378"/>
    <n v="72"/>
    <n v="3687"/>
    <n v="1"/>
    <n v="6"/>
    <n v="9"/>
    <n v="13"/>
    <n v="3"/>
    <n v="0"/>
    <n v="0"/>
    <n v="0"/>
    <n v="0"/>
    <n v="0"/>
    <n v="0"/>
    <n v="0"/>
    <d v="2019-01-16T00:00:00"/>
  </r>
  <r>
    <n v="1474"/>
    <s v="157-13-5295"/>
    <s v="A"/>
    <x v="0"/>
    <x v="1"/>
    <x v="0"/>
    <n v="51.94"/>
    <n v="10"/>
    <n v="25.97"/>
    <x v="232"/>
    <x v="11"/>
    <d v="1899-12-30T18:24:00"/>
    <x v="0"/>
    <n v="519.4"/>
    <n v="4.7619047620000003"/>
    <n v="25.97"/>
    <x v="35"/>
    <x v="1"/>
    <n v="62"/>
    <x v="0"/>
    <n v="0"/>
    <n v="1"/>
    <n v="178952"/>
    <s v="State-Other"/>
    <n v="11"/>
    <n v="2652"/>
    <n v="43"/>
    <n v="1346"/>
    <n v="224"/>
    <n v="172"/>
    <n v="304"/>
    <n v="4134"/>
    <n v="2"/>
    <n v="2"/>
    <n v="5"/>
    <n v="12"/>
    <n v="6"/>
    <n v="0"/>
    <n v="0"/>
    <n v="0"/>
    <n v="0"/>
    <n v="0"/>
    <n v="0"/>
    <n v="0"/>
    <d v="2019-03-01T00:00:00"/>
  </r>
  <r>
    <n v="1752"/>
    <s v="645-78-8093"/>
    <s v="A"/>
    <x v="1"/>
    <x v="0"/>
    <x v="3"/>
    <n v="93.14"/>
    <n v="2"/>
    <n v="9.3140000000000001"/>
    <x v="233"/>
    <x v="40"/>
    <d v="1899-12-30T18:09:00"/>
    <x v="0"/>
    <n v="186.28"/>
    <n v="4.7619047620000003"/>
    <n v="9.3140000000000001"/>
    <x v="5"/>
    <x v="3"/>
    <n v="69"/>
    <x v="0"/>
    <n v="0"/>
    <n v="0"/>
    <n v="178939"/>
    <s v="State-Florida"/>
    <n v="57"/>
    <n v="1800"/>
    <n v="261"/>
    <n v="551"/>
    <n v="340"/>
    <n v="0"/>
    <n v="465"/>
    <n v="2487"/>
    <n v="1"/>
    <n v="8"/>
    <n v="5"/>
    <n v="6"/>
    <n v="3"/>
    <n v="0"/>
    <n v="0"/>
    <n v="0"/>
    <n v="0"/>
    <n v="0"/>
    <n v="0"/>
    <n v="0"/>
    <d v="2020-05-18T00:00:00"/>
  </r>
  <r>
    <n v="2484"/>
    <s v="211-30-9270"/>
    <s v="C"/>
    <x v="1"/>
    <x v="1"/>
    <x v="0"/>
    <n v="17.41"/>
    <n v="5"/>
    <n v="4.3525"/>
    <x v="234"/>
    <x v="26"/>
    <d v="1899-12-30T15:16:00"/>
    <x v="2"/>
    <n v="87.05"/>
    <n v="4.7619047620000003"/>
    <n v="4.3525"/>
    <x v="49"/>
    <x v="3"/>
    <n v="49"/>
    <x v="0"/>
    <n v="0"/>
    <n v="0"/>
    <n v="178931"/>
    <s v="State-Florida"/>
    <n v="19"/>
    <n v="750"/>
    <n v="447"/>
    <n v="385"/>
    <n v="131"/>
    <n v="345"/>
    <n v="79"/>
    <n v="1979"/>
    <n v="1"/>
    <n v="2"/>
    <n v="8"/>
    <n v="13"/>
    <n v="1"/>
    <n v="0"/>
    <n v="0"/>
    <n v="0"/>
    <n v="0"/>
    <n v="0"/>
    <n v="0"/>
    <n v="0"/>
    <d v="2020-03-31T00:00:00"/>
  </r>
  <r>
    <n v="1681"/>
    <s v="755-12-3214"/>
    <s v="C"/>
    <x v="0"/>
    <x v="0"/>
    <x v="5"/>
    <n v="44.22"/>
    <n v="5"/>
    <n v="11.055"/>
    <x v="235"/>
    <x v="19"/>
    <d v="1899-12-30T17:07:00"/>
    <x v="2"/>
    <n v="221.1"/>
    <n v="4.7619047620000003"/>
    <n v="11.055"/>
    <x v="17"/>
    <x v="2"/>
    <n v="47"/>
    <x v="1"/>
    <n v="0"/>
    <n v="1"/>
    <n v="178901"/>
    <s v="State-Illinois"/>
    <n v="99"/>
    <n v="728"/>
    <n v="25"/>
    <n v="701"/>
    <n v="75"/>
    <n v="59"/>
    <n v="77"/>
    <n v="1510"/>
    <n v="3"/>
    <n v="9"/>
    <n v="3"/>
    <n v="5"/>
    <n v="4"/>
    <n v="0"/>
    <n v="0"/>
    <n v="0"/>
    <n v="0"/>
    <n v="0"/>
    <n v="0"/>
    <n v="0"/>
    <d v="2020-02-22T00:00:00"/>
  </r>
  <r>
    <n v="1469"/>
    <s v="346-84-3103"/>
    <s v="B"/>
    <x v="0"/>
    <x v="0"/>
    <x v="1"/>
    <n v="13.22"/>
    <n v="5"/>
    <n v="3.3050000000000002"/>
    <x v="236"/>
    <x v="22"/>
    <d v="1899-12-30T19:26:00"/>
    <x v="1"/>
    <n v="66.099999999999994"/>
    <n v="4.7619047620000003"/>
    <n v="3.3050000000000002"/>
    <x v="42"/>
    <x v="2"/>
    <n v="56"/>
    <x v="0"/>
    <n v="0"/>
    <n v="0"/>
    <n v="178825"/>
    <s v="State-California"/>
    <n v="35"/>
    <n v="1096"/>
    <n v="168"/>
    <n v="259"/>
    <n v="383"/>
    <n v="84"/>
    <n v="41"/>
    <n v="1949"/>
    <n v="1"/>
    <n v="5"/>
    <n v="10"/>
    <n v="13"/>
    <n v="3"/>
    <n v="0"/>
    <n v="0"/>
    <n v="0"/>
    <n v="0"/>
    <n v="0"/>
    <n v="0"/>
    <n v="1"/>
    <d v="2019-02-19T00:00:00"/>
  </r>
  <r>
    <n v="2661"/>
    <s v="478-06-7835"/>
    <s v="A"/>
    <x v="1"/>
    <x v="1"/>
    <x v="5"/>
    <n v="89.69"/>
    <n v="1"/>
    <n v="4.4844999999999997"/>
    <x v="237"/>
    <x v="83"/>
    <d v="1899-12-30T11:20:00"/>
    <x v="0"/>
    <n v="89.69"/>
    <n v="4.7619047620000003"/>
    <n v="4.4844999999999997"/>
    <x v="49"/>
    <x v="2"/>
    <n v="40"/>
    <x v="2"/>
    <n v="0"/>
    <n v="0"/>
    <n v="178789"/>
    <s v="State-Texas"/>
    <n v="12"/>
    <n v="1514"/>
    <n v="113"/>
    <n v="1929"/>
    <n v="48"/>
    <n v="188"/>
    <n v="188"/>
    <n v="3604"/>
    <n v="1"/>
    <n v="4"/>
    <n v="6"/>
    <n v="5"/>
    <n v="2"/>
    <n v="0"/>
    <n v="0"/>
    <n v="0"/>
    <n v="0"/>
    <n v="0"/>
    <n v="0"/>
    <n v="1"/>
    <d v="2019-01-13T00:00:00"/>
  </r>
  <r>
    <n v="1631"/>
    <s v="540-11-4336"/>
    <s v="A"/>
    <x v="1"/>
    <x v="1"/>
    <x v="4"/>
    <n v="24.94"/>
    <n v="9"/>
    <n v="11.223000000000001"/>
    <x v="238"/>
    <x v="83"/>
    <d v="1899-12-30T16:49:00"/>
    <x v="2"/>
    <n v="224.46"/>
    <n v="4.7619047620000003"/>
    <n v="11.223000000000001"/>
    <x v="32"/>
    <x v="3"/>
    <n v="43"/>
    <x v="2"/>
    <n v="0"/>
    <n v="1"/>
    <n v="178710"/>
    <s v="State-California"/>
    <n v="42"/>
    <n v="1637"/>
    <n v="0"/>
    <n v="345"/>
    <n v="270"/>
    <n v="114"/>
    <n v="114"/>
    <n v="2252"/>
    <n v="3"/>
    <n v="7"/>
    <n v="6"/>
    <n v="12"/>
    <n v="4"/>
    <n v="0"/>
    <n v="0"/>
    <n v="0"/>
    <n v="0"/>
    <n v="0"/>
    <n v="0"/>
    <n v="0"/>
    <d v="2020-10-27T00:00:00"/>
  </r>
  <r>
    <n v="2261"/>
    <s v="448-81-5016"/>
    <s v="A"/>
    <x v="1"/>
    <x v="1"/>
    <x v="0"/>
    <n v="59.77"/>
    <n v="2"/>
    <n v="5.9770000000000003"/>
    <x v="239"/>
    <x v="16"/>
    <d v="1899-12-30T12:01:00"/>
    <x v="2"/>
    <n v="119.54"/>
    <n v="4.7619047620000003"/>
    <n v="5.9770000000000003"/>
    <x v="6"/>
    <x v="1"/>
    <n v="37"/>
    <x v="1"/>
    <n v="0"/>
    <n v="0"/>
    <n v="178687"/>
    <s v="State-California"/>
    <n v="13"/>
    <n v="1855"/>
    <n v="420"/>
    <n v="1560"/>
    <n v="329"/>
    <n v="125"/>
    <n v="547"/>
    <n v="3742"/>
    <n v="1"/>
    <n v="4"/>
    <n v="6"/>
    <n v="8"/>
    <n v="2"/>
    <n v="0"/>
    <n v="0"/>
    <n v="0"/>
    <n v="0"/>
    <n v="1"/>
    <n v="0"/>
    <n v="1"/>
    <d v="2019-01-14T00:00:00"/>
  </r>
  <r>
    <n v="1481"/>
    <s v="142-72-4741"/>
    <s v="C"/>
    <x v="0"/>
    <x v="1"/>
    <x v="5"/>
    <n v="93.2"/>
    <n v="2"/>
    <n v="9.32"/>
    <x v="240"/>
    <x v="38"/>
    <d v="1899-12-30T18:37:00"/>
    <x v="2"/>
    <n v="186.4"/>
    <n v="4.7619047620000003"/>
    <n v="9.32"/>
    <x v="22"/>
    <x v="1"/>
    <n v="49"/>
    <x v="0"/>
    <n v="0"/>
    <n v="1"/>
    <n v="178642"/>
    <s v="State-California"/>
    <n v="83"/>
    <n v="3171"/>
    <n v="0"/>
    <n v="731"/>
    <n v="104"/>
    <n v="80"/>
    <n v="39"/>
    <n v="4048"/>
    <n v="1"/>
    <n v="4"/>
    <n v="9"/>
    <n v="4"/>
    <n v="6"/>
    <n v="0"/>
    <n v="0"/>
    <n v="0"/>
    <n v="0"/>
    <n v="0"/>
    <n v="0"/>
    <n v="0"/>
    <d v="2019-09-26T00:00:00"/>
  </r>
  <r>
    <n v="1344"/>
    <s v="217-58-1179"/>
    <s v="A"/>
    <x v="0"/>
    <x v="1"/>
    <x v="2"/>
    <n v="62.65"/>
    <n v="4"/>
    <n v="12.53"/>
    <x v="241"/>
    <x v="0"/>
    <d v="1899-12-30T11:25:00"/>
    <x v="1"/>
    <n v="250.6"/>
    <n v="4.7619047620000003"/>
    <n v="12.53"/>
    <x v="50"/>
    <x v="3"/>
    <n v="63"/>
    <x v="1"/>
    <n v="0"/>
    <n v="0"/>
    <n v="178618"/>
    <s v="State-Florida"/>
    <n v="87"/>
    <n v="1672"/>
    <n v="370"/>
    <n v="1858"/>
    <n v="482"/>
    <n v="370"/>
    <n v="139"/>
    <n v="4614"/>
    <n v="1"/>
    <n v="4"/>
    <n v="7"/>
    <n v="10"/>
    <n v="2"/>
    <n v="0"/>
    <n v="0"/>
    <n v="0"/>
    <n v="1"/>
    <n v="0"/>
    <n v="0"/>
    <n v="0"/>
    <d v="2019-03-05T00:00:00"/>
  </r>
  <r>
    <n v="2171"/>
    <s v="376-02-8238"/>
    <s v="B"/>
    <x v="1"/>
    <x v="1"/>
    <x v="2"/>
    <n v="93.87"/>
    <n v="8"/>
    <n v="37.548000000000002"/>
    <x v="242"/>
    <x v="30"/>
    <d v="1899-12-30T18:42:00"/>
    <x v="2"/>
    <n v="750.96"/>
    <n v="4.7619047620000003"/>
    <n v="37.548000000000002"/>
    <x v="47"/>
    <x v="2"/>
    <n v="50"/>
    <x v="2"/>
    <n v="0"/>
    <n v="0"/>
    <n v="178579"/>
    <s v="State-California"/>
    <n v="35"/>
    <n v="1854"/>
    <n v="150"/>
    <n v="1248"/>
    <n v="491"/>
    <n v="150"/>
    <n v="225"/>
    <n v="3668"/>
    <n v="1"/>
    <n v="5"/>
    <n v="6"/>
    <n v="4"/>
    <n v="3"/>
    <n v="0"/>
    <n v="0"/>
    <n v="0"/>
    <n v="0"/>
    <n v="0"/>
    <n v="0"/>
    <n v="1"/>
    <d v="2019-05-29T00:00:00"/>
  </r>
  <r>
    <n v="2279"/>
    <s v="530-90-9855"/>
    <s v="A"/>
    <x v="0"/>
    <x v="1"/>
    <x v="2"/>
    <n v="47.59"/>
    <n v="8"/>
    <n v="19.036000000000001"/>
    <x v="243"/>
    <x v="17"/>
    <d v="1899-12-30T14:47:00"/>
    <x v="1"/>
    <n v="380.72"/>
    <n v="4.7619047620000003"/>
    <n v="19.036000000000001"/>
    <x v="14"/>
    <x v="3"/>
    <n v="74"/>
    <x v="1"/>
    <n v="0"/>
    <n v="0"/>
    <n v="178569"/>
    <s v="State-California"/>
    <n v="14"/>
    <n v="1268"/>
    <n v="180"/>
    <n v="1414"/>
    <n v="470"/>
    <n v="398"/>
    <n v="216"/>
    <n v="3514"/>
    <n v="1"/>
    <n v="4"/>
    <n v="6"/>
    <n v="4"/>
    <n v="1"/>
    <n v="0"/>
    <n v="0"/>
    <n v="0"/>
    <n v="0"/>
    <n v="1"/>
    <n v="0"/>
    <n v="1"/>
    <d v="2020-07-26T00:00:00"/>
  </r>
  <r>
    <n v="3113"/>
    <s v="866-05-7563"/>
    <s v="B"/>
    <x v="0"/>
    <x v="0"/>
    <x v="1"/>
    <n v="81.400000000000006"/>
    <n v="3"/>
    <n v="12.21"/>
    <x v="244"/>
    <x v="57"/>
    <d v="1899-12-30T19:43:00"/>
    <x v="1"/>
    <n v="244.2"/>
    <n v="4.7619047620000003"/>
    <n v="12.21"/>
    <x v="19"/>
    <x v="0"/>
    <n v="63"/>
    <x v="1"/>
    <n v="0"/>
    <n v="0"/>
    <n v="178499"/>
    <s v="State-California"/>
    <n v="12"/>
    <n v="2074"/>
    <n v="164"/>
    <n v="387"/>
    <n v="107"/>
    <n v="82"/>
    <n v="221"/>
    <n v="2592"/>
    <n v="1"/>
    <n v="11"/>
    <n v="3"/>
    <n v="4"/>
    <n v="4"/>
    <n v="0"/>
    <n v="0"/>
    <n v="0"/>
    <n v="0"/>
    <n v="1"/>
    <n v="0"/>
    <n v="1"/>
    <d v="2020-04-29T00:00:00"/>
  </r>
  <r>
    <n v="1090"/>
    <s v="604-70-6476"/>
    <s v="A"/>
    <x v="0"/>
    <x v="1"/>
    <x v="5"/>
    <n v="17.940000000000001"/>
    <n v="5"/>
    <n v="4.4850000000000003"/>
    <x v="245"/>
    <x v="54"/>
    <d v="1899-12-30T14:04:00"/>
    <x v="0"/>
    <n v="89.7"/>
    <n v="4.7619047620000003"/>
    <n v="4.4850000000000003"/>
    <x v="11"/>
    <x v="3"/>
    <n v="69"/>
    <x v="3"/>
    <n v="0"/>
    <n v="0"/>
    <n v="178497"/>
    <s v="State-Other"/>
    <n v="44"/>
    <n v="471"/>
    <n v="59"/>
    <n v="1016"/>
    <n v="171"/>
    <n v="0"/>
    <n v="507"/>
    <n v="1210"/>
    <n v="1"/>
    <n v="5"/>
    <n v="7"/>
    <n v="12"/>
    <n v="2"/>
    <n v="1"/>
    <n v="0"/>
    <n v="0"/>
    <n v="0"/>
    <n v="0"/>
    <n v="0"/>
    <n v="0"/>
    <d v="2020-05-07T00:00:00"/>
  </r>
  <r>
    <n v="1168"/>
    <s v="799-71-1548"/>
    <s v="A"/>
    <x v="0"/>
    <x v="1"/>
    <x v="1"/>
    <n v="77.72"/>
    <n v="4"/>
    <n v="15.544"/>
    <x v="246"/>
    <x v="27"/>
    <d v="1899-12-30T16:11:00"/>
    <x v="2"/>
    <n v="310.88"/>
    <n v="4.7619047620000003"/>
    <n v="15.544"/>
    <x v="55"/>
    <x v="3"/>
    <n v="69"/>
    <x v="3"/>
    <n v="0"/>
    <n v="0"/>
    <n v="178497"/>
    <s v="State-Other"/>
    <n v="44"/>
    <n v="471"/>
    <n v="59"/>
    <n v="1016"/>
    <n v="171"/>
    <n v="0"/>
    <n v="507"/>
    <n v="1210"/>
    <n v="1"/>
    <n v="5"/>
    <n v="7"/>
    <n v="12"/>
    <n v="2"/>
    <n v="1"/>
    <n v="0"/>
    <n v="0"/>
    <n v="0"/>
    <n v="0"/>
    <n v="0"/>
    <n v="0"/>
    <d v="2020-05-07T00:00:00"/>
  </r>
  <r>
    <n v="1680"/>
    <s v="785-13-7708"/>
    <s v="B"/>
    <x v="1"/>
    <x v="1"/>
    <x v="4"/>
    <n v="73.06"/>
    <n v="7"/>
    <n v="25.571000000000002"/>
    <x v="247"/>
    <x v="78"/>
    <d v="1899-12-30T19:06:00"/>
    <x v="2"/>
    <n v="511.42"/>
    <n v="4.7619047620000003"/>
    <n v="25.571000000000002"/>
    <x v="50"/>
    <x v="1"/>
    <n v="60"/>
    <x v="1"/>
    <n v="0"/>
    <n v="0"/>
    <n v="178468"/>
    <s v="State-Florida"/>
    <n v="29"/>
    <n v="987"/>
    <n v="50"/>
    <n v="882"/>
    <n v="237"/>
    <n v="50"/>
    <n v="77"/>
    <n v="2129"/>
    <n v="1"/>
    <n v="10"/>
    <n v="7"/>
    <n v="10"/>
    <n v="4"/>
    <n v="1"/>
    <n v="0"/>
    <n v="0"/>
    <n v="0"/>
    <n v="0"/>
    <n v="0"/>
    <n v="0"/>
    <d v="2020-09-13T00:00:00"/>
  </r>
  <r>
    <n v="2419"/>
    <s v="845-51-0542"/>
    <s v="B"/>
    <x v="0"/>
    <x v="1"/>
    <x v="4"/>
    <n v="46.55"/>
    <n v="9"/>
    <n v="20.947500000000002"/>
    <x v="248"/>
    <x v="30"/>
    <d v="1899-12-30T15:34:00"/>
    <x v="0"/>
    <n v="418.95"/>
    <n v="4.7619047620000003"/>
    <n v="20.947500000000002"/>
    <x v="41"/>
    <x v="4"/>
    <n v="72"/>
    <x v="2"/>
    <n v="0"/>
    <n v="0"/>
    <n v="178427"/>
    <s v="State-Illinois"/>
    <n v="36"/>
    <n v="2211"/>
    <n v="43"/>
    <n v="1354"/>
    <n v="410"/>
    <n v="59"/>
    <n v="314"/>
    <n v="3763"/>
    <n v="3"/>
    <n v="3"/>
    <n v="7"/>
    <n v="10"/>
    <n v="3"/>
    <n v="1"/>
    <n v="0"/>
    <n v="0"/>
    <n v="0"/>
    <n v="0"/>
    <n v="0"/>
    <n v="1"/>
    <d v="2019-03-31T00:00:00"/>
  </r>
  <r>
    <n v="1891"/>
    <s v="662-47-5456"/>
    <s v="C"/>
    <x v="0"/>
    <x v="1"/>
    <x v="5"/>
    <n v="35.19"/>
    <n v="10"/>
    <n v="17.594999999999999"/>
    <x v="249"/>
    <x v="85"/>
    <d v="1899-12-30T19:06:00"/>
    <x v="2"/>
    <n v="351.9"/>
    <n v="4.7619047620000003"/>
    <n v="17.594999999999999"/>
    <x v="3"/>
    <x v="0"/>
    <n v="54"/>
    <x v="0"/>
    <n v="0"/>
    <n v="0"/>
    <n v="178420"/>
    <s v="State-Illinois"/>
    <n v="75"/>
    <n v="1374"/>
    <n v="64"/>
    <n v="1533"/>
    <n v="207"/>
    <n v="64"/>
    <n v="64"/>
    <n v="3178"/>
    <n v="1"/>
    <n v="3"/>
    <n v="10"/>
    <n v="8"/>
    <n v="1"/>
    <n v="0"/>
    <n v="0"/>
    <n v="0"/>
    <n v="0"/>
    <n v="0"/>
    <n v="0"/>
    <n v="0"/>
    <d v="2019-12-04T00:00:00"/>
  </r>
  <r>
    <n v="2775"/>
    <s v="883-17-4236"/>
    <s v="C"/>
    <x v="1"/>
    <x v="0"/>
    <x v="3"/>
    <n v="14.39"/>
    <n v="2"/>
    <n v="1.4390000000000001"/>
    <x v="250"/>
    <x v="22"/>
    <d v="1899-12-30T19:44:00"/>
    <x v="2"/>
    <n v="28.78"/>
    <n v="4.7619047620000003"/>
    <n v="1.4390000000000001"/>
    <x v="8"/>
    <x v="1"/>
    <n v="44"/>
    <x v="1"/>
    <n v="0"/>
    <n v="1"/>
    <n v="178416"/>
    <s v="State-Texas"/>
    <n v="99"/>
    <n v="1031"/>
    <n v="86"/>
    <n v="635"/>
    <n v="428"/>
    <n v="86"/>
    <n v="416"/>
    <n v="1850"/>
    <n v="2"/>
    <n v="7"/>
    <n v="7"/>
    <n v="10"/>
    <n v="3"/>
    <n v="0"/>
    <n v="0"/>
    <n v="0"/>
    <n v="0"/>
    <n v="0"/>
    <n v="0"/>
    <n v="0"/>
    <d v="2020-12-01T00:00:00"/>
  </r>
  <r>
    <n v="2802"/>
    <s v="290-68-2984"/>
    <s v="A"/>
    <x v="1"/>
    <x v="1"/>
    <x v="2"/>
    <n v="23.75"/>
    <n v="4"/>
    <n v="4.75"/>
    <x v="251"/>
    <x v="32"/>
    <d v="1899-12-30T11:22:00"/>
    <x v="1"/>
    <n v="95"/>
    <n v="4.7619047620000003"/>
    <n v="4.75"/>
    <x v="53"/>
    <x v="1"/>
    <n v="34"/>
    <x v="1"/>
    <n v="0"/>
    <n v="0"/>
    <n v="178394"/>
    <s v="State-Florida"/>
    <n v="13"/>
    <n v="678"/>
    <n v="61"/>
    <n v="1586"/>
    <n v="492"/>
    <n v="55"/>
    <n v="378"/>
    <n v="2494"/>
    <n v="1"/>
    <n v="4"/>
    <n v="6"/>
    <n v="5"/>
    <n v="2"/>
    <n v="0"/>
    <n v="0"/>
    <n v="0"/>
    <n v="0"/>
    <n v="0"/>
    <n v="0"/>
    <n v="1"/>
    <d v="2019-07-23T00:00:00"/>
  </r>
  <r>
    <n v="1806"/>
    <s v="704-11-6354"/>
    <s v="A"/>
    <x v="0"/>
    <x v="1"/>
    <x v="2"/>
    <n v="58.9"/>
    <n v="8"/>
    <n v="23.56"/>
    <x v="252"/>
    <x v="47"/>
    <d v="1899-12-30T11:23:00"/>
    <x v="1"/>
    <n v="471.2"/>
    <n v="4.7619047620000003"/>
    <n v="23.56"/>
    <x v="60"/>
    <x v="2"/>
    <n v="61"/>
    <x v="3"/>
    <n v="0"/>
    <n v="1"/>
    <n v="178353"/>
    <s v="State-Florida"/>
    <n v="51"/>
    <n v="1712"/>
    <n v="278"/>
    <n v="1084"/>
    <n v="89"/>
    <n v="348"/>
    <n v="77"/>
    <n v="3433"/>
    <n v="1"/>
    <n v="10"/>
    <n v="2"/>
    <n v="11"/>
    <n v="8"/>
    <n v="0"/>
    <n v="0"/>
    <n v="0"/>
    <n v="0"/>
    <n v="0"/>
    <n v="0"/>
    <n v="0"/>
    <d v="2019-09-21T00:00:00"/>
  </r>
  <r>
    <n v="1878"/>
    <s v="110-48-7033"/>
    <s v="B"/>
    <x v="0"/>
    <x v="1"/>
    <x v="5"/>
    <n v="32.619999999999997"/>
    <n v="4"/>
    <n v="6.524"/>
    <x v="253"/>
    <x v="71"/>
    <d v="1899-12-30T14:12:00"/>
    <x v="1"/>
    <n v="130.47999999999999"/>
    <n v="4.7619047620000003"/>
    <n v="6.524"/>
    <x v="54"/>
    <x v="2"/>
    <n v="62"/>
    <x v="1"/>
    <n v="0"/>
    <n v="1"/>
    <n v="178331"/>
    <s v="State-Florida"/>
    <n v="97"/>
    <n v="1721"/>
    <n v="314"/>
    <n v="806"/>
    <n v="364"/>
    <n v="385"/>
    <n v="139"/>
    <n v="3451"/>
    <n v="2"/>
    <n v="10"/>
    <n v="6"/>
    <n v="7"/>
    <n v="4"/>
    <n v="0"/>
    <n v="0"/>
    <n v="0"/>
    <n v="0"/>
    <n v="0"/>
    <n v="0"/>
    <n v="0"/>
    <d v="2020-06-29T00:00:00"/>
  </r>
  <r>
    <n v="1743"/>
    <s v="366-93-0948"/>
    <s v="A"/>
    <x v="0"/>
    <x v="1"/>
    <x v="1"/>
    <n v="66.349999999999994"/>
    <n v="1"/>
    <n v="3.3174999999999999"/>
    <x v="254"/>
    <x v="82"/>
    <d v="1899-12-30T10:46:00"/>
    <x v="2"/>
    <n v="66.349999999999994"/>
    <n v="4.7619047620000003"/>
    <n v="3.3174999999999999"/>
    <x v="58"/>
    <x v="3"/>
    <n v="32"/>
    <x v="2"/>
    <n v="0"/>
    <n v="0"/>
    <n v="178285"/>
    <s v="State-Texas"/>
    <n v="13"/>
    <n v="1473"/>
    <n v="244"/>
    <n v="890"/>
    <n v="399"/>
    <n v="153"/>
    <n v="91"/>
    <n v="3068"/>
    <n v="1"/>
    <n v="6"/>
    <n v="4"/>
    <n v="10"/>
    <n v="3"/>
    <n v="0"/>
    <n v="0"/>
    <n v="0"/>
    <n v="0"/>
    <n v="0"/>
    <n v="0"/>
    <n v="0"/>
    <d v="2020-04-03T00:00:00"/>
  </r>
  <r>
    <n v="3072"/>
    <s v="729-09-9681"/>
    <s v="A"/>
    <x v="0"/>
    <x v="1"/>
    <x v="2"/>
    <n v="25.91"/>
    <n v="6"/>
    <n v="7.7729999999999997"/>
    <x v="255"/>
    <x v="63"/>
    <d v="1899-12-30T10:16:00"/>
    <x v="0"/>
    <n v="155.46"/>
    <n v="4.7619047620000003"/>
    <n v="7.7729999999999997"/>
    <x v="44"/>
    <x v="3"/>
    <n v="46"/>
    <x v="0"/>
    <n v="0"/>
    <n v="1"/>
    <n v="178128"/>
    <s v="State-Florida"/>
    <n v="89"/>
    <n v="2129"/>
    <n v="55"/>
    <n v="524"/>
    <n v="36"/>
    <n v="55"/>
    <n v="82"/>
    <n v="2718"/>
    <n v="2"/>
    <n v="8"/>
    <n v="4"/>
    <n v="6"/>
    <n v="3"/>
    <n v="0"/>
    <n v="0"/>
    <n v="0"/>
    <n v="1"/>
    <n v="1"/>
    <n v="0"/>
    <n v="0"/>
    <d v="2020-07-26T00:00:00"/>
  </r>
  <r>
    <n v="2557"/>
    <s v="151-16-1484"/>
    <s v="A"/>
    <x v="0"/>
    <x v="1"/>
    <x v="1"/>
    <n v="32.25"/>
    <n v="4"/>
    <n v="6.45"/>
    <x v="256"/>
    <x v="77"/>
    <d v="1899-12-30T12:38:00"/>
    <x v="0"/>
    <n v="129"/>
    <n v="4.7619047620000003"/>
    <n v="6.45"/>
    <x v="35"/>
    <x v="1"/>
    <n v="73"/>
    <x v="2"/>
    <n v="0"/>
    <n v="0"/>
    <n v="178093"/>
    <s v="State-Illinois"/>
    <n v="53"/>
    <n v="839"/>
    <n v="73"/>
    <n v="1457"/>
    <n v="30"/>
    <n v="98"/>
    <n v="23"/>
    <n v="2474"/>
    <n v="1"/>
    <n v="4"/>
    <n v="7"/>
    <n v="5"/>
    <n v="1"/>
    <n v="0"/>
    <n v="0"/>
    <n v="0"/>
    <n v="0"/>
    <n v="0"/>
    <n v="0"/>
    <n v="0"/>
    <d v="2020-05-17T00:00:00"/>
  </r>
  <r>
    <n v="2179"/>
    <s v="380-94-4661"/>
    <s v="C"/>
    <x v="0"/>
    <x v="1"/>
    <x v="1"/>
    <n v="65.94"/>
    <n v="4"/>
    <n v="13.188000000000001"/>
    <x v="257"/>
    <x v="13"/>
    <d v="1899-12-30T13:05:00"/>
    <x v="2"/>
    <n v="263.76"/>
    <n v="4.7619047620000003"/>
    <n v="13.188000000000001"/>
    <x v="16"/>
    <x v="3"/>
    <n v="48"/>
    <x v="0"/>
    <n v="0"/>
    <n v="0"/>
    <n v="178075"/>
    <s v="State-Illinois"/>
    <n v="72"/>
    <n v="1305"/>
    <n v="18"/>
    <n v="591"/>
    <n v="78"/>
    <n v="80"/>
    <n v="182"/>
    <n v="1889"/>
    <n v="1"/>
    <n v="3"/>
    <n v="5"/>
    <n v="5"/>
    <n v="1"/>
    <n v="0"/>
    <n v="0"/>
    <n v="0"/>
    <n v="0"/>
    <n v="0"/>
    <n v="0"/>
    <n v="0"/>
    <d v="2020-09-09T00:00:00"/>
  </r>
  <r>
    <n v="2422"/>
    <s v="850-41-9669"/>
    <s v="A"/>
    <x v="1"/>
    <x v="0"/>
    <x v="1"/>
    <n v="75.06"/>
    <n v="9"/>
    <n v="33.777000000000001"/>
    <x v="258"/>
    <x v="35"/>
    <d v="1899-12-30T13:25:00"/>
    <x v="0"/>
    <n v="675.54"/>
    <n v="4.7619047620000003"/>
    <n v="33.777000000000001"/>
    <x v="56"/>
    <x v="3"/>
    <n v="49"/>
    <x v="3"/>
    <n v="0"/>
    <n v="0"/>
    <n v="178041"/>
    <s v="State-Other"/>
    <n v="93"/>
    <n v="1100"/>
    <n v="80"/>
    <n v="1262"/>
    <n v="164"/>
    <n v="365"/>
    <n v="39"/>
    <n v="2932"/>
    <n v="1"/>
    <n v="4"/>
    <n v="4"/>
    <n v="9"/>
    <n v="2"/>
    <n v="0"/>
    <n v="0"/>
    <n v="0"/>
    <n v="0"/>
    <n v="0"/>
    <n v="0"/>
    <n v="0"/>
    <d v="2019-05-23T00:00:00"/>
  </r>
  <r>
    <n v="1981"/>
    <s v="821-07-3596"/>
    <s v="C"/>
    <x v="1"/>
    <x v="0"/>
    <x v="5"/>
    <n v="16.45"/>
    <n v="4"/>
    <n v="3.29"/>
    <x v="259"/>
    <x v="37"/>
    <d v="1899-12-30T14:53:00"/>
    <x v="0"/>
    <n v="65.8"/>
    <n v="4.7619047620000003"/>
    <n v="3.29"/>
    <x v="32"/>
    <x v="4"/>
    <n v="64"/>
    <x v="0"/>
    <n v="0"/>
    <n v="1"/>
    <n v="178028"/>
    <s v="State-Illinois"/>
    <n v="38"/>
    <n v="360"/>
    <n v="43"/>
    <n v="657"/>
    <n v="57"/>
    <n v="0"/>
    <n v="87"/>
    <n v="1031"/>
    <n v="1"/>
    <n v="6"/>
    <n v="4"/>
    <n v="9"/>
    <n v="7"/>
    <n v="0"/>
    <n v="0"/>
    <n v="0"/>
    <n v="1"/>
    <n v="1"/>
    <n v="0"/>
    <n v="1"/>
    <d v="2019-02-15T00:00:00"/>
  </r>
  <r>
    <n v="2734"/>
    <s v="655-85-5130"/>
    <s v="B"/>
    <x v="0"/>
    <x v="0"/>
    <x v="5"/>
    <n v="38.299999999999997"/>
    <n v="4"/>
    <n v="7.66"/>
    <x v="260"/>
    <x v="45"/>
    <d v="1899-12-30T19:22:00"/>
    <x v="1"/>
    <n v="153.19999999999999"/>
    <n v="4.7619047620000003"/>
    <n v="7.66"/>
    <x v="14"/>
    <x v="3"/>
    <n v="48"/>
    <x v="1"/>
    <n v="1"/>
    <n v="0"/>
    <n v="177981"/>
    <s v="State-Other"/>
    <n v="78"/>
    <n v="315"/>
    <n v="274"/>
    <n v="466"/>
    <n v="37"/>
    <n v="288"/>
    <n v="137"/>
    <n v="1242"/>
    <n v="3"/>
    <n v="7"/>
    <n v="4"/>
    <n v="7"/>
    <n v="5"/>
    <n v="0"/>
    <n v="0"/>
    <n v="0"/>
    <n v="0"/>
    <n v="0"/>
    <n v="0"/>
    <n v="0"/>
    <d v="2019-10-31T00:00:00"/>
  </r>
  <r>
    <n v="1199"/>
    <s v="447-15-7839"/>
    <s v="A"/>
    <x v="0"/>
    <x v="0"/>
    <x v="3"/>
    <n v="22.24"/>
    <n v="10"/>
    <n v="11.12"/>
    <x v="261"/>
    <x v="57"/>
    <d v="1899-12-30T11:00:00"/>
    <x v="1"/>
    <n v="222.4"/>
    <n v="4.7619047620000003"/>
    <n v="11.12"/>
    <x v="50"/>
    <x v="1"/>
    <n v="66"/>
    <x v="1"/>
    <n v="0"/>
    <n v="0"/>
    <n v="177972"/>
    <s v="State-California"/>
    <n v="18"/>
    <n v="1399"/>
    <n v="50"/>
    <n v="728"/>
    <n v="75"/>
    <n v="233"/>
    <n v="27"/>
    <n v="2458"/>
    <n v="1"/>
    <n v="4"/>
    <n v="6"/>
    <n v="9"/>
    <n v="1"/>
    <n v="0"/>
    <n v="0"/>
    <n v="0"/>
    <n v="0"/>
    <n v="0"/>
    <n v="0"/>
    <n v="0"/>
    <d v="2020-08-22T00:00:00"/>
  </r>
  <r>
    <n v="1264"/>
    <s v="154-74-7179"/>
    <s v="B"/>
    <x v="1"/>
    <x v="1"/>
    <x v="3"/>
    <n v="54.45"/>
    <n v="1"/>
    <n v="2.7225000000000001"/>
    <x v="262"/>
    <x v="84"/>
    <d v="1899-12-30T19:24:00"/>
    <x v="0"/>
    <n v="54.45"/>
    <n v="4.7619047620000003"/>
    <n v="2.7225000000000001"/>
    <x v="30"/>
    <x v="1"/>
    <n v="39"/>
    <x v="2"/>
    <n v="0"/>
    <n v="0"/>
    <n v="177882"/>
    <s v="State-Other"/>
    <n v="29"/>
    <n v="155"/>
    <n v="295"/>
    <n v="904"/>
    <n v="429"/>
    <n v="50"/>
    <n v="34"/>
    <n v="1800"/>
    <n v="1"/>
    <n v="3"/>
    <n v="3"/>
    <n v="5"/>
    <n v="1"/>
    <n v="0"/>
    <n v="0"/>
    <n v="0"/>
    <n v="0"/>
    <n v="0"/>
    <n v="0"/>
    <n v="0"/>
    <d v="2020-10-04T00:00:00"/>
  </r>
  <r>
    <n v="2888"/>
    <s v="253-12-6086"/>
    <s v="A"/>
    <x v="0"/>
    <x v="0"/>
    <x v="3"/>
    <n v="98.4"/>
    <n v="7"/>
    <n v="34.44"/>
    <x v="263"/>
    <x v="41"/>
    <d v="1899-12-30T12:43:00"/>
    <x v="2"/>
    <n v="688.8"/>
    <n v="4.7619047620000003"/>
    <n v="34.44"/>
    <x v="44"/>
    <x v="3"/>
    <n v="53"/>
    <x v="1"/>
    <n v="0"/>
    <n v="1"/>
    <n v="177870"/>
    <s v="State-New York"/>
    <n v="93"/>
    <n v="2323"/>
    <n v="114"/>
    <n v="1142"/>
    <n v="148"/>
    <n v="114"/>
    <n v="304"/>
    <n v="3538"/>
    <n v="3"/>
    <n v="5"/>
    <n v="5"/>
    <n v="5"/>
    <n v="8"/>
    <n v="1"/>
    <n v="0"/>
    <n v="0"/>
    <n v="1"/>
    <n v="0"/>
    <n v="0"/>
    <n v="1"/>
    <d v="2019-01-27T00:00:00"/>
  </r>
  <r>
    <n v="1510"/>
    <s v="808-65-0703"/>
    <s v="C"/>
    <x v="1"/>
    <x v="1"/>
    <x v="2"/>
    <n v="35.47"/>
    <n v="4"/>
    <n v="7.0940000000000003"/>
    <x v="264"/>
    <x v="86"/>
    <d v="1899-12-30T17:22:00"/>
    <x v="2"/>
    <n v="141.88"/>
    <n v="4.7619047620000003"/>
    <n v="7.0940000000000003"/>
    <x v="16"/>
    <x v="1"/>
    <n v="62"/>
    <x v="0"/>
    <n v="0"/>
    <n v="0"/>
    <n v="177863"/>
    <s v="State-Other"/>
    <n v="20"/>
    <n v="2012"/>
    <n v="87"/>
    <n v="729"/>
    <n v="37"/>
    <n v="57"/>
    <n v="27"/>
    <n v="2894"/>
    <n v="1"/>
    <n v="4"/>
    <n v="5"/>
    <n v="10"/>
    <n v="2"/>
    <n v="0"/>
    <n v="0"/>
    <n v="0"/>
    <n v="0"/>
    <n v="0"/>
    <n v="0"/>
    <n v="0"/>
    <d v="2020-05-03T00:00:00"/>
  </r>
  <r>
    <n v="1669"/>
    <s v="571-94-0759"/>
    <s v="B"/>
    <x v="0"/>
    <x v="0"/>
    <x v="4"/>
    <n v="74.599999999999994"/>
    <n v="10"/>
    <n v="37.299999999999997"/>
    <x v="265"/>
    <x v="66"/>
    <d v="1899-12-30T20:55:00"/>
    <x v="1"/>
    <n v="746"/>
    <n v="4.7619047620000003"/>
    <n v="37.299999999999997"/>
    <x v="33"/>
    <x v="1"/>
    <n v="31"/>
    <x v="0"/>
    <n v="0"/>
    <n v="0"/>
    <n v="177845"/>
    <s v="State-Illinois"/>
    <n v="40"/>
    <n v="1736"/>
    <n v="91"/>
    <n v="1097"/>
    <n v="0"/>
    <n v="91"/>
    <n v="59"/>
    <n v="2956"/>
    <n v="1"/>
    <n v="3"/>
    <n v="5"/>
    <n v="12"/>
    <n v="1"/>
    <n v="1"/>
    <n v="0"/>
    <n v="0"/>
    <n v="0"/>
    <n v="1"/>
    <n v="0"/>
    <n v="0"/>
    <d v="2020-10-20T00:00:00"/>
  </r>
  <r>
    <n v="2233"/>
    <s v="144-51-6085"/>
    <s v="A"/>
    <x v="0"/>
    <x v="1"/>
    <x v="2"/>
    <n v="70.739999999999995"/>
    <n v="4"/>
    <n v="14.148"/>
    <x v="266"/>
    <x v="0"/>
    <d v="1899-12-30T16:05:00"/>
    <x v="2"/>
    <n v="282.95999999999998"/>
    <n v="4.7619047620000003"/>
    <n v="14.148"/>
    <x v="18"/>
    <x v="3"/>
    <n v="53"/>
    <x v="0"/>
    <n v="0"/>
    <n v="1"/>
    <n v="177766"/>
    <s v="State-Illinois"/>
    <n v="97"/>
    <n v="2295"/>
    <n v="135"/>
    <n v="606"/>
    <n v="263"/>
    <n v="135"/>
    <n v="62"/>
    <n v="3372"/>
    <n v="2"/>
    <n v="11"/>
    <n v="10"/>
    <n v="11"/>
    <n v="6"/>
    <n v="0"/>
    <n v="0"/>
    <n v="1"/>
    <n v="0"/>
    <n v="0"/>
    <n v="0"/>
    <n v="1"/>
    <d v="2019-07-30T00:00:00"/>
  </r>
  <r>
    <n v="2644"/>
    <s v="731-14-2199"/>
    <s v="A"/>
    <x v="0"/>
    <x v="0"/>
    <x v="2"/>
    <n v="35.54"/>
    <n v="10"/>
    <n v="17.77"/>
    <x v="267"/>
    <x v="72"/>
    <d v="1899-12-30T13:34:00"/>
    <x v="0"/>
    <n v="355.4"/>
    <n v="4.7619047620000003"/>
    <n v="17.77"/>
    <x v="27"/>
    <x v="3"/>
    <n v="53"/>
    <x v="0"/>
    <n v="0"/>
    <n v="1"/>
    <n v="177766"/>
    <s v="State-Other"/>
    <n v="97"/>
    <n v="2295"/>
    <n v="135"/>
    <n v="606"/>
    <n v="263"/>
    <n v="135"/>
    <n v="62"/>
    <n v="3372"/>
    <n v="2"/>
    <n v="11"/>
    <n v="10"/>
    <n v="11"/>
    <n v="6"/>
    <n v="0"/>
    <n v="0"/>
    <n v="1"/>
    <n v="0"/>
    <n v="0"/>
    <n v="0"/>
    <n v="1"/>
    <d v="2019-07-30T00:00:00"/>
  </r>
  <r>
    <n v="1627"/>
    <s v="783-09-1637"/>
    <s v="B"/>
    <x v="1"/>
    <x v="0"/>
    <x v="3"/>
    <n v="67.430000000000007"/>
    <n v="5"/>
    <n v="16.857500000000002"/>
    <x v="268"/>
    <x v="43"/>
    <d v="1899-12-30T18:13:00"/>
    <x v="0"/>
    <n v="337.15"/>
    <n v="4.7619047620000003"/>
    <n v="16.857500000000002"/>
    <x v="31"/>
    <x v="1"/>
    <n v="73"/>
    <x v="2"/>
    <n v="0"/>
    <n v="0"/>
    <n v="177632"/>
    <s v="State-Illinois"/>
    <n v="73"/>
    <n v="2746"/>
    <n v="240"/>
    <n v="1734"/>
    <n v="0"/>
    <n v="96"/>
    <n v="336"/>
    <n v="4480"/>
    <n v="1"/>
    <n v="4"/>
    <n v="2"/>
    <n v="6"/>
    <n v="2"/>
    <n v="0"/>
    <n v="0"/>
    <n v="0"/>
    <n v="1"/>
    <n v="1"/>
    <n v="0"/>
    <n v="1"/>
    <d v="2019-08-15T00:00:00"/>
  </r>
  <r>
    <n v="1210"/>
    <s v="687-15-1097"/>
    <s v="C"/>
    <x v="0"/>
    <x v="0"/>
    <x v="0"/>
    <n v="21.12"/>
    <n v="2"/>
    <n v="2.1120000000000001"/>
    <x v="269"/>
    <x v="75"/>
    <d v="1899-12-30T19:17:00"/>
    <x v="1"/>
    <n v="42.24"/>
    <n v="4.7619047620000003"/>
    <n v="2.1120000000000001"/>
    <x v="58"/>
    <x v="1"/>
    <n v="50"/>
    <x v="0"/>
    <n v="0"/>
    <n v="2"/>
    <n v="177622"/>
    <s v="State-Other"/>
    <n v="3"/>
    <n v="1190"/>
    <n v="16"/>
    <n v="352"/>
    <n v="43"/>
    <n v="0"/>
    <n v="32"/>
    <n v="1570"/>
    <n v="2"/>
    <n v="6"/>
    <n v="3"/>
    <n v="11"/>
    <n v="3"/>
    <n v="0"/>
    <n v="0"/>
    <n v="0"/>
    <n v="0"/>
    <n v="0"/>
    <n v="0"/>
    <n v="0"/>
    <d v="2020-09-18T00:00:00"/>
  </r>
  <r>
    <n v="3040"/>
    <s v="126-54-1082"/>
    <s v="A"/>
    <x v="0"/>
    <x v="0"/>
    <x v="2"/>
    <n v="21.54"/>
    <n v="9"/>
    <n v="9.6929999999999996"/>
    <x v="270"/>
    <x v="27"/>
    <d v="1899-12-30T11:44:00"/>
    <x v="2"/>
    <n v="193.86"/>
    <n v="4.7619047620000003"/>
    <n v="9.6929999999999996"/>
    <x v="55"/>
    <x v="3"/>
    <n v="68"/>
    <x v="0"/>
    <n v="0"/>
    <n v="1"/>
    <n v="177610"/>
    <s v="State-Other"/>
    <n v="70"/>
    <n v="2849"/>
    <n v="76"/>
    <n v="760"/>
    <n v="48"/>
    <n v="76"/>
    <n v="37"/>
    <n v="3771"/>
    <n v="2"/>
    <n v="4"/>
    <n v="7"/>
    <n v="4"/>
    <n v="7"/>
    <n v="0"/>
    <n v="0"/>
    <n v="0"/>
    <n v="0"/>
    <n v="0"/>
    <n v="0"/>
    <n v="0"/>
    <d v="2019-04-05T00:00:00"/>
  </r>
  <r>
    <n v="2898"/>
    <s v="633-91-1052"/>
    <s v="A"/>
    <x v="1"/>
    <x v="0"/>
    <x v="2"/>
    <n v="12.03"/>
    <n v="2"/>
    <n v="1.2030000000000001"/>
    <x v="271"/>
    <x v="3"/>
    <d v="1899-12-30T15:51:00"/>
    <x v="1"/>
    <n v="24.06"/>
    <n v="4.7619047620000003"/>
    <n v="1.2030000000000001"/>
    <x v="20"/>
    <x v="0"/>
    <n v="77"/>
    <x v="2"/>
    <n v="0"/>
    <n v="0"/>
    <n v="177598"/>
    <s v="State-Florida"/>
    <n v="53"/>
    <n v="2730"/>
    <n v="76"/>
    <n v="643"/>
    <n v="295"/>
    <n v="151"/>
    <n v="76"/>
    <n v="3820"/>
    <n v="1"/>
    <n v="7"/>
    <n v="5"/>
    <n v="13"/>
    <n v="3"/>
    <n v="0"/>
    <n v="0"/>
    <n v="0"/>
    <n v="0"/>
    <n v="1"/>
    <n v="0"/>
    <n v="0"/>
    <d v="2020-03-07T00:00:00"/>
  </r>
  <r>
    <n v="1907"/>
    <s v="477-24-6490"/>
    <s v="B"/>
    <x v="1"/>
    <x v="0"/>
    <x v="0"/>
    <n v="99.71"/>
    <n v="6"/>
    <n v="29.913"/>
    <x v="272"/>
    <x v="84"/>
    <d v="1899-12-30T16:52:00"/>
    <x v="0"/>
    <n v="598.26"/>
    <n v="4.7619047620000003"/>
    <n v="29.913"/>
    <x v="30"/>
    <x v="3"/>
    <n v="42"/>
    <x v="1"/>
    <n v="0"/>
    <n v="0"/>
    <n v="177583"/>
    <s v="State-California"/>
    <n v="93"/>
    <n v="851"/>
    <n v="53"/>
    <n v="879"/>
    <n v="572"/>
    <n v="27"/>
    <n v="247"/>
    <n v="2136"/>
    <n v="1"/>
    <n v="4"/>
    <n v="5"/>
    <n v="9"/>
    <n v="2"/>
    <n v="1"/>
    <n v="0"/>
    <n v="0"/>
    <n v="0"/>
    <n v="0"/>
    <n v="0"/>
    <n v="0"/>
    <d v="2020-07-17T00:00:00"/>
  </r>
  <r>
    <n v="1991"/>
    <s v="566-19-5475"/>
    <s v="B"/>
    <x v="1"/>
    <x v="1"/>
    <x v="5"/>
    <n v="47.97"/>
    <n v="7"/>
    <n v="16.7895"/>
    <x v="273"/>
    <x v="27"/>
    <d v="1899-12-30T20:52:00"/>
    <x v="1"/>
    <n v="335.79"/>
    <n v="4.7619047620000003"/>
    <n v="16.7895"/>
    <x v="56"/>
    <x v="1"/>
    <n v="41"/>
    <x v="1"/>
    <n v="0"/>
    <n v="1"/>
    <n v="177568"/>
    <s v="State-California"/>
    <n v="30"/>
    <n v="2816"/>
    <n v="0"/>
    <n v="907"/>
    <n v="531"/>
    <n v="407"/>
    <n v="362"/>
    <n v="4299"/>
    <n v="1"/>
    <n v="10"/>
    <n v="2"/>
    <n v="8"/>
    <n v="5"/>
    <n v="1"/>
    <n v="0"/>
    <n v="0"/>
    <n v="1"/>
    <n v="1"/>
    <n v="0"/>
    <n v="0"/>
    <d v="2019-01-30T00:00:00"/>
  </r>
  <r>
    <n v="2686"/>
    <s v="526-86-8552"/>
    <s v="C"/>
    <x v="0"/>
    <x v="0"/>
    <x v="2"/>
    <n v="21.82"/>
    <n v="10"/>
    <n v="10.91"/>
    <x v="274"/>
    <x v="27"/>
    <d v="1899-12-30T17:36:00"/>
    <x v="1"/>
    <n v="218.2"/>
    <n v="4.7619047620000003"/>
    <n v="10.91"/>
    <x v="12"/>
    <x v="3"/>
    <n v="61"/>
    <x v="2"/>
    <n v="0"/>
    <n v="1"/>
    <n v="177520"/>
    <s v="State-Other"/>
    <n v="30"/>
    <n v="2153"/>
    <n v="101"/>
    <n v="907"/>
    <n v="0"/>
    <n v="202"/>
    <n v="133"/>
    <n v="3229"/>
    <n v="1"/>
    <n v="8"/>
    <n v="7"/>
    <n v="7"/>
    <n v="4"/>
    <n v="1"/>
    <n v="0"/>
    <n v="1"/>
    <n v="0"/>
    <n v="1"/>
    <n v="0"/>
    <n v="1"/>
    <d v="2020-02-02T00:00:00"/>
  </r>
  <r>
    <n v="1294"/>
    <s v="376-56-3573"/>
    <s v="C"/>
    <x v="1"/>
    <x v="0"/>
    <x v="5"/>
    <n v="95.42"/>
    <n v="4"/>
    <n v="19.084"/>
    <x v="275"/>
    <x v="30"/>
    <d v="1899-12-30T13:23:00"/>
    <x v="0"/>
    <n v="381.68"/>
    <n v="4.7619047620000003"/>
    <n v="19.084"/>
    <x v="41"/>
    <x v="0"/>
    <n v="73"/>
    <x v="1"/>
    <n v="0"/>
    <n v="0"/>
    <n v="177457"/>
    <s v="State-Other"/>
    <n v="85"/>
    <n v="1546"/>
    <n v="25"/>
    <n v="916"/>
    <n v="34"/>
    <n v="103"/>
    <n v="25"/>
    <n v="2600"/>
    <n v="1"/>
    <n v="2"/>
    <n v="5"/>
    <n v="10"/>
    <n v="1"/>
    <n v="0"/>
    <n v="0"/>
    <n v="0"/>
    <n v="0"/>
    <n v="1"/>
    <n v="0"/>
    <n v="0"/>
    <d v="2020-08-09T00:00:00"/>
  </r>
  <r>
    <n v="2712"/>
    <s v="537-72-0426"/>
    <s v="C"/>
    <x v="0"/>
    <x v="1"/>
    <x v="5"/>
    <n v="70.989999999999995"/>
    <n v="10"/>
    <n v="35.494999999999997"/>
    <x v="276"/>
    <x v="80"/>
    <d v="1899-12-30T16:28:00"/>
    <x v="1"/>
    <n v="709.9"/>
    <n v="4.7619047620000003"/>
    <n v="35.494999999999997"/>
    <x v="14"/>
    <x v="3"/>
    <n v="57"/>
    <x v="1"/>
    <n v="0"/>
    <n v="0"/>
    <n v="177437"/>
    <s v="State-Florida"/>
    <n v="70"/>
    <n v="1283"/>
    <n v="48"/>
    <n v="1013"/>
    <n v="66"/>
    <n v="101"/>
    <n v="66"/>
    <n v="2445"/>
    <n v="1"/>
    <n v="4"/>
    <n v="5"/>
    <n v="13"/>
    <n v="1"/>
    <n v="0"/>
    <n v="0"/>
    <n v="0"/>
    <n v="0"/>
    <n v="1"/>
    <n v="0"/>
    <n v="0"/>
    <d v="2020-05-02T00:00:00"/>
  </r>
  <r>
    <n v="2302"/>
    <s v="828-61-5674"/>
    <s v="A"/>
    <x v="0"/>
    <x v="1"/>
    <x v="3"/>
    <n v="44.02"/>
    <n v="10"/>
    <n v="22.01"/>
    <x v="277"/>
    <x v="80"/>
    <d v="1899-12-30T19:57:00"/>
    <x v="2"/>
    <n v="440.2"/>
    <n v="4.7619047620000003"/>
    <n v="22.01"/>
    <x v="1"/>
    <x v="1"/>
    <n v="52"/>
    <x v="1"/>
    <n v="0"/>
    <n v="1"/>
    <n v="177382"/>
    <s v="State-Other"/>
    <n v="36"/>
    <n v="1126"/>
    <n v="110"/>
    <n v="530"/>
    <n v="257"/>
    <n v="241"/>
    <n v="307"/>
    <n v="1955"/>
    <n v="2"/>
    <n v="5"/>
    <n v="7"/>
    <n v="12"/>
    <n v="1"/>
    <n v="0"/>
    <n v="0"/>
    <n v="0"/>
    <n v="0"/>
    <n v="1"/>
    <n v="0"/>
    <n v="0"/>
    <d v="2020-06-13T00:00:00"/>
  </r>
  <r>
    <n v="1120"/>
    <s v="136-08-6195"/>
    <s v="A"/>
    <x v="1"/>
    <x v="0"/>
    <x v="2"/>
    <n v="69.959999999999994"/>
    <n v="8"/>
    <n v="27.984000000000002"/>
    <x v="278"/>
    <x v="42"/>
    <d v="1899-12-30T17:01:00"/>
    <x v="2"/>
    <n v="559.67999999999995"/>
    <n v="4.7619047620000003"/>
    <n v="27.984000000000002"/>
    <x v="41"/>
    <x v="1"/>
    <n v="64"/>
    <x v="0"/>
    <n v="1"/>
    <n v="1"/>
    <n v="177376"/>
    <s v="State-Other"/>
    <n v="72"/>
    <n v="1128"/>
    <n v="44"/>
    <n v="252"/>
    <n v="37"/>
    <n v="28"/>
    <n v="28"/>
    <n v="1460"/>
    <n v="4"/>
    <n v="6"/>
    <n v="3"/>
    <n v="10"/>
    <n v="4"/>
    <n v="0"/>
    <n v="0"/>
    <n v="0"/>
    <n v="0"/>
    <n v="0"/>
    <n v="0"/>
    <n v="0"/>
    <d v="2020-10-14T00:00:00"/>
  </r>
  <r>
    <n v="1655"/>
    <s v="523-38-0215"/>
    <s v="C"/>
    <x v="1"/>
    <x v="1"/>
    <x v="2"/>
    <n v="37"/>
    <n v="1"/>
    <n v="1.85"/>
    <x v="279"/>
    <x v="43"/>
    <d v="1899-12-30T13:29:00"/>
    <x v="2"/>
    <n v="37"/>
    <n v="4.7619047620000003"/>
    <n v="1.85"/>
    <x v="30"/>
    <x v="3"/>
    <n v="40"/>
    <x v="1"/>
    <n v="0"/>
    <n v="1"/>
    <n v="177353"/>
    <s v="State-California"/>
    <n v="38"/>
    <n v="631"/>
    <n v="135"/>
    <n v="245"/>
    <n v="158"/>
    <n v="232"/>
    <n v="135"/>
    <n v="1266"/>
    <n v="2"/>
    <n v="6"/>
    <n v="4"/>
    <n v="8"/>
    <n v="4"/>
    <n v="0"/>
    <n v="0"/>
    <n v="0"/>
    <n v="0"/>
    <n v="0"/>
    <n v="0"/>
    <n v="0"/>
    <d v="2020-05-22T00:00:00"/>
  </r>
  <r>
    <n v="2427"/>
    <s v="490-29-1201"/>
    <s v="A"/>
    <x v="1"/>
    <x v="0"/>
    <x v="3"/>
    <n v="15.34"/>
    <n v="1"/>
    <n v="0.76700000000000002"/>
    <x v="280"/>
    <x v="47"/>
    <d v="1899-12-30T11:09:00"/>
    <x v="1"/>
    <n v="15.34"/>
    <n v="4.7619047620000003"/>
    <n v="0.76700000000000002"/>
    <x v="35"/>
    <x v="3"/>
    <n v="55"/>
    <x v="1"/>
    <n v="0"/>
    <n v="0"/>
    <n v="177343"/>
    <s v="State-Texas"/>
    <n v="28"/>
    <n v="520"/>
    <n v="346"/>
    <n v="1314"/>
    <n v="225"/>
    <n v="124"/>
    <n v="71"/>
    <n v="2458"/>
    <n v="1"/>
    <n v="3"/>
    <n v="4"/>
    <n v="9"/>
    <n v="1"/>
    <n v="0"/>
    <n v="0"/>
    <n v="0"/>
    <n v="0"/>
    <n v="0"/>
    <n v="0"/>
    <n v="0"/>
    <d v="2020-11-13T00:00:00"/>
  </r>
  <r>
    <n v="1102"/>
    <s v="667-92-0055"/>
    <s v="A"/>
    <x v="0"/>
    <x v="1"/>
    <x v="0"/>
    <n v="99.83"/>
    <n v="6"/>
    <n v="29.949000000000002"/>
    <x v="281"/>
    <x v="31"/>
    <d v="1899-12-30T15:02:00"/>
    <x v="0"/>
    <n v="598.98"/>
    <n v="4.7619047620000003"/>
    <n v="29.949000000000002"/>
    <x v="23"/>
    <x v="1"/>
    <n v="41"/>
    <x v="1"/>
    <n v="0"/>
    <n v="1"/>
    <n v="177298"/>
    <s v="State-Other"/>
    <n v="46"/>
    <n v="975"/>
    <n v="264"/>
    <n v="670"/>
    <n v="53"/>
    <n v="80"/>
    <n v="181"/>
    <n v="1860"/>
    <n v="1"/>
    <n v="6"/>
    <n v="6"/>
    <n v="11"/>
    <n v="3"/>
    <n v="0"/>
    <n v="0"/>
    <n v="0"/>
    <n v="0"/>
    <n v="0"/>
    <n v="0"/>
    <n v="0"/>
    <d v="2020-04-08T00:00:00"/>
  </r>
  <r>
    <n v="2764"/>
    <s v="565-17-3836"/>
    <s v="A"/>
    <x v="0"/>
    <x v="0"/>
    <x v="0"/>
    <n v="47.67"/>
    <n v="4"/>
    <n v="9.5340000000000007"/>
    <x v="282"/>
    <x v="41"/>
    <d v="1899-12-30T14:21:00"/>
    <x v="1"/>
    <n v="190.68"/>
    <n v="4.7619047620000003"/>
    <n v="9.5340000000000007"/>
    <x v="0"/>
    <x v="1"/>
    <n v="41"/>
    <x v="1"/>
    <n v="0"/>
    <n v="1"/>
    <n v="177298"/>
    <s v="State-Other"/>
    <n v="46"/>
    <n v="975"/>
    <n v="264"/>
    <n v="670"/>
    <n v="53"/>
    <n v="80"/>
    <n v="181"/>
    <n v="1860"/>
    <n v="1"/>
    <n v="6"/>
    <n v="6"/>
    <n v="11"/>
    <n v="3"/>
    <n v="0"/>
    <n v="0"/>
    <n v="0"/>
    <n v="0"/>
    <n v="0"/>
    <n v="0"/>
    <n v="0"/>
    <d v="2020-04-08T00:00:00"/>
  </r>
  <r>
    <n v="2203"/>
    <s v="498-41-1961"/>
    <s v="B"/>
    <x v="1"/>
    <x v="1"/>
    <x v="0"/>
    <n v="66.680000000000007"/>
    <n v="5"/>
    <n v="16.670000000000002"/>
    <x v="283"/>
    <x v="9"/>
    <d v="1899-12-30T18:01:00"/>
    <x v="1"/>
    <n v="333.4"/>
    <n v="4.7619047620000003"/>
    <n v="16.670000000000002"/>
    <x v="29"/>
    <x v="2"/>
    <n v="63"/>
    <x v="3"/>
    <n v="0"/>
    <n v="0"/>
    <n v="177297"/>
    <s v="State-Illinois"/>
    <n v="84"/>
    <n v="936"/>
    <n v="140"/>
    <n v="250"/>
    <n v="110"/>
    <n v="280"/>
    <n v="94"/>
    <n v="1622"/>
    <n v="1"/>
    <n v="5"/>
    <n v="7"/>
    <n v="9"/>
    <n v="4"/>
    <n v="1"/>
    <n v="0"/>
    <n v="0"/>
    <n v="0"/>
    <n v="0"/>
    <n v="0"/>
    <n v="0"/>
    <d v="2019-07-03T00:00:00"/>
  </r>
  <r>
    <n v="2942"/>
    <s v="593-95-4461"/>
    <s v="C"/>
    <x v="0"/>
    <x v="1"/>
    <x v="2"/>
    <n v="74.86"/>
    <n v="1"/>
    <n v="3.7429999999999999"/>
    <x v="284"/>
    <x v="62"/>
    <d v="1899-12-30T14:49:00"/>
    <x v="1"/>
    <n v="74.86"/>
    <n v="4.7619047620000003"/>
    <n v="3.7429999999999999"/>
    <x v="16"/>
    <x v="1"/>
    <n v="57"/>
    <x v="1"/>
    <n v="0"/>
    <n v="1"/>
    <n v="177226"/>
    <s v="State-New York"/>
    <n v="29"/>
    <n v="1448"/>
    <n v="99"/>
    <n v="548"/>
    <n v="294"/>
    <n v="174"/>
    <n v="48"/>
    <n v="2515"/>
    <n v="2"/>
    <n v="6"/>
    <n v="8"/>
    <n v="12"/>
    <n v="3"/>
    <n v="0"/>
    <n v="0"/>
    <n v="0"/>
    <n v="0"/>
    <n v="0"/>
    <n v="0"/>
    <n v="0"/>
    <d v="2020-08-04T00:00:00"/>
  </r>
  <r>
    <n v="2149"/>
    <s v="226-71-3580"/>
    <s v="C"/>
    <x v="1"/>
    <x v="0"/>
    <x v="3"/>
    <n v="23.75"/>
    <n v="9"/>
    <n v="10.6875"/>
    <x v="285"/>
    <x v="82"/>
    <d v="1899-12-30T12:02:00"/>
    <x v="1"/>
    <n v="213.75"/>
    <n v="4.7619047620000003"/>
    <n v="10.6875"/>
    <x v="33"/>
    <x v="3"/>
    <n v="72"/>
    <x v="1"/>
    <n v="0"/>
    <n v="0"/>
    <n v="177142"/>
    <s v="State-Illinois"/>
    <n v="54"/>
    <n v="1093"/>
    <n v="172"/>
    <n v="372"/>
    <n v="67"/>
    <n v="347"/>
    <n v="223"/>
    <n v="1828"/>
    <n v="1"/>
    <n v="4"/>
    <n v="4"/>
    <n v="8"/>
    <n v="2"/>
    <n v="0"/>
    <n v="0"/>
    <n v="0"/>
    <n v="0"/>
    <n v="0"/>
    <n v="0"/>
    <n v="0"/>
    <d v="2019-11-03T00:00:00"/>
  </r>
  <r>
    <n v="2193"/>
    <s v="283-79-9594"/>
    <s v="B"/>
    <x v="1"/>
    <x v="0"/>
    <x v="4"/>
    <n v="48.51"/>
    <n v="7"/>
    <n v="16.9785"/>
    <x v="286"/>
    <x v="25"/>
    <d v="1899-12-30T13:30:00"/>
    <x v="2"/>
    <n v="339.57"/>
    <n v="4.7619047620000003"/>
    <n v="16.9785"/>
    <x v="53"/>
    <x v="1"/>
    <n v="48"/>
    <x v="1"/>
    <n v="0"/>
    <n v="1"/>
    <n v="177044"/>
    <s v="State-Texas"/>
    <n v="12"/>
    <n v="1436"/>
    <n v="87"/>
    <n v="556"/>
    <n v="115"/>
    <n v="78"/>
    <n v="175"/>
    <n v="2098"/>
    <n v="2"/>
    <n v="7"/>
    <n v="11"/>
    <n v="11"/>
    <n v="4"/>
    <n v="0"/>
    <n v="0"/>
    <n v="1"/>
    <n v="0"/>
    <n v="0"/>
    <n v="0"/>
    <n v="0"/>
    <d v="2020-04-02T00:00:00"/>
  </r>
  <r>
    <n v="2028"/>
    <s v="430-60-3493"/>
    <s v="A"/>
    <x v="0"/>
    <x v="0"/>
    <x v="2"/>
    <n v="94.88"/>
    <n v="7"/>
    <n v="33.207999999999998"/>
    <x v="287"/>
    <x v="36"/>
    <d v="1899-12-30T14:38:00"/>
    <x v="1"/>
    <n v="664.16"/>
    <n v="4.7619047620000003"/>
    <n v="33.207999999999998"/>
    <x v="50"/>
    <x v="3"/>
    <n v="60"/>
    <x v="0"/>
    <n v="0"/>
    <n v="1"/>
    <n v="177037"/>
    <s v="State-Florida"/>
    <n v="3"/>
    <n v="1064"/>
    <n v="221"/>
    <n v="765"/>
    <n v="386"/>
    <n v="122"/>
    <n v="23"/>
    <n v="2535"/>
    <n v="1"/>
    <n v="7"/>
    <n v="7"/>
    <n v="12"/>
    <n v="3"/>
    <n v="0"/>
    <n v="0"/>
    <n v="0"/>
    <n v="0"/>
    <n v="0"/>
    <n v="0"/>
    <n v="0"/>
    <d v="2020-03-19T00:00:00"/>
  </r>
  <r>
    <n v="2998"/>
    <s v="139-20-0155"/>
    <s v="B"/>
    <x v="0"/>
    <x v="1"/>
    <x v="1"/>
    <n v="40.299999999999997"/>
    <n v="10"/>
    <n v="20.149999999999999"/>
    <x v="288"/>
    <x v="46"/>
    <d v="1899-12-30T17:37:00"/>
    <x v="2"/>
    <n v="403"/>
    <n v="4.7619047620000003"/>
    <n v="20.149999999999999"/>
    <x v="27"/>
    <x v="3"/>
    <n v="68"/>
    <x v="2"/>
    <n v="0"/>
    <n v="1"/>
    <n v="177027"/>
    <s v="State-Other"/>
    <n v="23"/>
    <n v="1885"/>
    <n v="131"/>
    <n v="556"/>
    <n v="103"/>
    <n v="0"/>
    <n v="25"/>
    <n v="2650"/>
    <n v="2"/>
    <n v="8"/>
    <n v="3"/>
    <n v="6"/>
    <n v="4"/>
    <n v="0"/>
    <n v="0"/>
    <n v="0"/>
    <n v="0"/>
    <n v="0"/>
    <n v="0"/>
    <n v="0"/>
    <d v="2020-07-12T00:00:00"/>
  </r>
  <r>
    <n v="2464"/>
    <s v="558-80-4082"/>
    <s v="C"/>
    <x v="1"/>
    <x v="1"/>
    <x v="1"/>
    <n v="27.85"/>
    <n v="7"/>
    <n v="9.7475000000000005"/>
    <x v="289"/>
    <x v="86"/>
    <d v="1899-12-30T17:20:00"/>
    <x v="0"/>
    <n v="194.95"/>
    <n v="4.7619047620000003"/>
    <n v="9.7475000000000005"/>
    <x v="22"/>
    <x v="3"/>
    <n v="65"/>
    <x v="1"/>
    <n v="0"/>
    <n v="1"/>
    <n v="176998"/>
    <s v="State-Other"/>
    <n v="85"/>
    <n v="3331"/>
    <n v="205"/>
    <n v="370"/>
    <n v="159"/>
    <n v="80"/>
    <n v="246"/>
    <n v="3899"/>
    <n v="2"/>
    <n v="11"/>
    <n v="8"/>
    <n v="8"/>
    <n v="6"/>
    <n v="0"/>
    <n v="0"/>
    <n v="0"/>
    <n v="0"/>
    <n v="1"/>
    <n v="0"/>
    <n v="0"/>
    <d v="2019-06-18T00:00:00"/>
  </r>
  <r>
    <n v="1018"/>
    <s v="278-97-7759"/>
    <s v="A"/>
    <x v="0"/>
    <x v="0"/>
    <x v="1"/>
    <n v="62.48"/>
    <n v="1"/>
    <n v="3.1240000000000001"/>
    <x v="290"/>
    <x v="67"/>
    <d v="1899-12-30T20:29:00"/>
    <x v="1"/>
    <n v="62.48"/>
    <n v="4.7619047620000003"/>
    <n v="3.1240000000000001"/>
    <x v="28"/>
    <x v="3"/>
    <n v="71"/>
    <x v="2"/>
    <n v="0"/>
    <n v="1"/>
    <n v="176995"/>
    <s v="State-Other"/>
    <n v="91"/>
    <n v="2326"/>
    <n v="184"/>
    <n v="1145"/>
    <n v="0"/>
    <n v="37"/>
    <n v="405"/>
    <n v="3287"/>
    <n v="2"/>
    <n v="11"/>
    <n v="4"/>
    <n v="9"/>
    <n v="5"/>
    <n v="1"/>
    <n v="0"/>
    <n v="0"/>
    <n v="0"/>
    <n v="0"/>
    <n v="0"/>
    <n v="0"/>
    <d v="2019-09-02T00:00:00"/>
  </r>
  <r>
    <n v="1521"/>
    <s v="316-68-6352"/>
    <s v="A"/>
    <x v="0"/>
    <x v="0"/>
    <x v="4"/>
    <n v="36.36"/>
    <n v="2"/>
    <n v="3.6360000000000001"/>
    <x v="291"/>
    <x v="18"/>
    <d v="1899-12-30T10:00:00"/>
    <x v="1"/>
    <n v="72.72"/>
    <n v="4.7619047620000003"/>
    <n v="3.6360000000000001"/>
    <x v="12"/>
    <x v="2"/>
    <n v="53"/>
    <x v="1"/>
    <n v="0"/>
    <n v="0"/>
    <n v="176982"/>
    <s v="State-Texas"/>
    <n v="19"/>
    <n v="1067"/>
    <n v="347"/>
    <n v="671"/>
    <n v="149"/>
    <n v="138"/>
    <n v="69"/>
    <n v="2304"/>
    <n v="1"/>
    <n v="8"/>
    <n v="3"/>
    <n v="4"/>
    <n v="4"/>
    <n v="0"/>
    <n v="0"/>
    <n v="0"/>
    <n v="0"/>
    <n v="1"/>
    <n v="0"/>
    <n v="1"/>
    <d v="2020-07-22T00:00:00"/>
  </r>
  <r>
    <n v="2930"/>
    <s v="585-03-5943"/>
    <s v="B"/>
    <x v="1"/>
    <x v="1"/>
    <x v="0"/>
    <n v="18.11"/>
    <n v="10"/>
    <n v="9.0549999999999997"/>
    <x v="292"/>
    <x v="45"/>
    <d v="1899-12-30T11:46:00"/>
    <x v="0"/>
    <n v="181.1"/>
    <n v="4.7619047620000003"/>
    <n v="9.0549999999999997"/>
    <x v="9"/>
    <x v="4"/>
    <n v="70"/>
    <x v="0"/>
    <n v="0"/>
    <n v="0"/>
    <n v="176842"/>
    <s v="State-New York"/>
    <n v="37"/>
    <n v="1392"/>
    <n v="23"/>
    <n v="794"/>
    <n v="193"/>
    <n v="124"/>
    <n v="74"/>
    <n v="2453"/>
    <n v="1"/>
    <n v="1"/>
    <n v="8"/>
    <n v="7"/>
    <n v="0"/>
    <n v="0"/>
    <n v="0"/>
    <n v="0"/>
    <n v="0"/>
    <n v="0"/>
    <n v="0"/>
    <n v="0"/>
    <d v="2020-10-07T00:00:00"/>
  </r>
  <r>
    <n v="2527"/>
    <s v="211-05-0490"/>
    <s v="C"/>
    <x v="0"/>
    <x v="0"/>
    <x v="1"/>
    <n v="51.92"/>
    <n v="5"/>
    <n v="12.98"/>
    <x v="293"/>
    <x v="2"/>
    <d v="1899-12-30T13:42:00"/>
    <x v="1"/>
    <n v="259.60000000000002"/>
    <n v="4.7619047620000003"/>
    <n v="12.98"/>
    <x v="26"/>
    <x v="3"/>
    <n v="55"/>
    <x v="3"/>
    <n v="0"/>
    <n v="0"/>
    <n v="176800"/>
    <s v="State-Illinois"/>
    <n v="33"/>
    <n v="398"/>
    <n v="60"/>
    <n v="587"/>
    <n v="81"/>
    <n v="163"/>
    <n v="186"/>
    <n v="1103"/>
    <n v="1"/>
    <n v="4"/>
    <n v="4"/>
    <n v="7"/>
    <n v="1"/>
    <n v="0"/>
    <n v="0"/>
    <n v="0"/>
    <n v="0"/>
    <n v="0"/>
    <n v="0"/>
    <n v="0"/>
    <d v="2020-08-12T00:00:00"/>
  </r>
  <r>
    <n v="2091"/>
    <s v="727-75-6477"/>
    <s v="C"/>
    <x v="1"/>
    <x v="1"/>
    <x v="1"/>
    <n v="28.84"/>
    <n v="4"/>
    <n v="5.7679999999999998"/>
    <x v="294"/>
    <x v="14"/>
    <d v="1899-12-30T14:44:00"/>
    <x v="1"/>
    <n v="115.36"/>
    <n v="4.7619047620000003"/>
    <n v="5.7679999999999998"/>
    <x v="41"/>
    <x v="2"/>
    <n v="66"/>
    <x v="1"/>
    <n v="0"/>
    <n v="0"/>
    <n v="176773"/>
    <s v="State-Texas"/>
    <n v="79"/>
    <n v="1188"/>
    <n v="129"/>
    <n v="1034"/>
    <n v="198"/>
    <n v="76"/>
    <n v="37"/>
    <n v="2588"/>
    <n v="1"/>
    <n v="2"/>
    <n v="2"/>
    <n v="11"/>
    <n v="1"/>
    <n v="0"/>
    <n v="0"/>
    <n v="0"/>
    <n v="0"/>
    <n v="0"/>
    <n v="0"/>
    <n v="0"/>
    <d v="2019-08-02T00:00:00"/>
  </r>
  <r>
    <n v="2240"/>
    <s v="744-02-5987"/>
    <s v="A"/>
    <x v="0"/>
    <x v="1"/>
    <x v="2"/>
    <n v="78.38"/>
    <n v="6"/>
    <n v="23.513999999999999"/>
    <x v="295"/>
    <x v="8"/>
    <d v="1899-12-30T14:16:00"/>
    <x v="0"/>
    <n v="470.28"/>
    <n v="4.7619047620000003"/>
    <n v="23.513999999999999"/>
    <x v="6"/>
    <x v="1"/>
    <n v="51"/>
    <x v="1"/>
    <n v="0"/>
    <n v="0"/>
    <n v="176653"/>
    <s v="State-New York"/>
    <n v="91"/>
    <n v="1696"/>
    <n v="145"/>
    <n v="2180"/>
    <n v="505"/>
    <n v="436"/>
    <n v="290"/>
    <n v="4671"/>
    <n v="1"/>
    <n v="4"/>
    <n v="7"/>
    <n v="11"/>
    <n v="2"/>
    <n v="1"/>
    <n v="0"/>
    <n v="0"/>
    <n v="0"/>
    <n v="1"/>
    <n v="0"/>
    <n v="0"/>
    <d v="2020-01-21T00:00:00"/>
  </r>
  <r>
    <n v="1873"/>
    <s v="307-83-9164"/>
    <s v="A"/>
    <x v="0"/>
    <x v="1"/>
    <x v="2"/>
    <n v="60.01"/>
    <n v="4"/>
    <n v="12.002000000000001"/>
    <x v="296"/>
    <x v="25"/>
    <d v="1899-12-30T15:54:00"/>
    <x v="1"/>
    <n v="240.04"/>
    <n v="4.7619047620000003"/>
    <n v="12.002000000000001"/>
    <x v="10"/>
    <x v="3"/>
    <n v="37"/>
    <x v="1"/>
    <n v="0"/>
    <n v="0"/>
    <n v="176630"/>
    <s v="State-Illinois"/>
    <n v="93"/>
    <n v="588"/>
    <n v="71"/>
    <n v="1028"/>
    <n v="92"/>
    <n v="129"/>
    <n v="403"/>
    <n v="1505"/>
    <n v="1"/>
    <n v="3"/>
    <n v="10"/>
    <n v="11"/>
    <n v="1"/>
    <n v="0"/>
    <n v="0"/>
    <n v="0"/>
    <n v="0"/>
    <n v="0"/>
    <n v="0"/>
    <n v="0"/>
    <d v="2020-06-20T00:00:00"/>
  </r>
  <r>
    <n v="2223"/>
    <s v="779-06-0012"/>
    <s v="C"/>
    <x v="0"/>
    <x v="0"/>
    <x v="2"/>
    <n v="88.61"/>
    <n v="1"/>
    <n v="4.4305000000000003"/>
    <x v="297"/>
    <x v="64"/>
    <d v="1899-12-30T10:21:00"/>
    <x v="1"/>
    <n v="88.61"/>
    <n v="4.7619047620000003"/>
    <n v="4.4305000000000003"/>
    <x v="25"/>
    <x v="0"/>
    <n v="58"/>
    <x v="1"/>
    <n v="0"/>
    <n v="1"/>
    <n v="176624"/>
    <s v="State-Texas"/>
    <n v="68"/>
    <n v="947"/>
    <n v="244"/>
    <n v="339"/>
    <n v="124"/>
    <n v="265"/>
    <n v="152"/>
    <n v="1768"/>
    <n v="1"/>
    <n v="5"/>
    <n v="10"/>
    <n v="7"/>
    <n v="1"/>
    <n v="0"/>
    <n v="0"/>
    <n v="1"/>
    <n v="0"/>
    <n v="0"/>
    <n v="0"/>
    <n v="0"/>
    <d v="2020-10-28T00:00:00"/>
  </r>
  <r>
    <n v="1696"/>
    <s v="446-47-6729"/>
    <s v="C"/>
    <x v="1"/>
    <x v="1"/>
    <x v="5"/>
    <n v="99.82"/>
    <n v="2"/>
    <n v="9.9819999999999993"/>
    <x v="298"/>
    <x v="56"/>
    <d v="1899-12-30T18:09:00"/>
    <x v="2"/>
    <n v="199.64"/>
    <n v="4.7619047620000003"/>
    <n v="9.9819999999999993"/>
    <x v="24"/>
    <x v="3"/>
    <n v="45"/>
    <x v="0"/>
    <n v="0"/>
    <n v="0"/>
    <n v="176618"/>
    <s v="State-Other"/>
    <n v="64"/>
    <n v="1727"/>
    <n v="92"/>
    <n v="678"/>
    <n v="279"/>
    <n v="369"/>
    <n v="339"/>
    <n v="2805"/>
    <n v="1"/>
    <n v="3"/>
    <n v="2"/>
    <n v="5"/>
    <n v="1"/>
    <n v="0"/>
    <n v="0"/>
    <n v="0"/>
    <n v="0"/>
    <n v="0"/>
    <n v="0"/>
    <n v="0"/>
    <d v="2019-05-14T00:00:00"/>
  </r>
  <r>
    <n v="2330"/>
    <s v="573-10-3877"/>
    <s v="B"/>
    <x v="0"/>
    <x v="1"/>
    <x v="0"/>
    <n v="39.01"/>
    <n v="1"/>
    <n v="1.9504999999999999"/>
    <x v="299"/>
    <x v="41"/>
    <d v="1899-12-30T16:46:00"/>
    <x v="2"/>
    <n v="39.01"/>
    <n v="4.7619047620000003"/>
    <n v="1.9504999999999999"/>
    <x v="28"/>
    <x v="1"/>
    <n v="64"/>
    <x v="0"/>
    <n v="0"/>
    <n v="0"/>
    <n v="176542"/>
    <s v="State-New York"/>
    <n v="91"/>
    <n v="1831"/>
    <n v="168"/>
    <n v="1322"/>
    <n v="0"/>
    <n v="67"/>
    <n v="32"/>
    <n v="3356"/>
    <n v="1"/>
    <n v="4"/>
    <n v="8"/>
    <n v="10"/>
    <n v="2"/>
    <n v="0"/>
    <n v="0"/>
    <n v="0"/>
    <n v="0"/>
    <n v="0"/>
    <n v="0"/>
    <n v="0"/>
    <d v="2019-09-04T00:00:00"/>
  </r>
  <r>
    <n v="2863"/>
    <s v="735-06-4124"/>
    <s v="C"/>
    <x v="1"/>
    <x v="1"/>
    <x v="4"/>
    <n v="48.61"/>
    <n v="1"/>
    <n v="2.4304999999999999"/>
    <x v="300"/>
    <x v="6"/>
    <d v="1899-12-30T15:31:00"/>
    <x v="1"/>
    <n v="48.61"/>
    <n v="4.7619047620000003"/>
    <n v="2.4304999999999999"/>
    <x v="18"/>
    <x v="1"/>
    <n v="45"/>
    <x v="1"/>
    <n v="1"/>
    <n v="1"/>
    <n v="176532"/>
    <s v="State-Illinois"/>
    <n v="38"/>
    <n v="819"/>
    <n v="69"/>
    <n v="408"/>
    <n v="208"/>
    <n v="318"/>
    <n v="69"/>
    <n v="1753"/>
    <n v="4"/>
    <n v="9"/>
    <n v="5"/>
    <n v="7"/>
    <n v="5"/>
    <n v="0"/>
    <n v="0"/>
    <n v="0"/>
    <n v="0"/>
    <n v="0"/>
    <n v="0"/>
    <n v="0"/>
    <d v="2020-02-14T00:00:00"/>
  </r>
  <r>
    <n v="3023"/>
    <s v="439-54-7422"/>
    <s v="A"/>
    <x v="1"/>
    <x v="0"/>
    <x v="1"/>
    <n v="51.19"/>
    <n v="4"/>
    <n v="10.238"/>
    <x v="301"/>
    <x v="79"/>
    <d v="1899-12-30T17:15:00"/>
    <x v="2"/>
    <n v="204.76"/>
    <n v="4.7619047620000003"/>
    <n v="10.238"/>
    <x v="28"/>
    <x v="0"/>
    <n v="50"/>
    <x v="1"/>
    <n v="1"/>
    <n v="0"/>
    <n v="176467"/>
    <s v="State-California"/>
    <n v="44"/>
    <n v="1560"/>
    <n v="372"/>
    <n v="983"/>
    <n v="485"/>
    <n v="102"/>
    <n v="134"/>
    <n v="3367"/>
    <n v="2"/>
    <n v="2"/>
    <n v="5"/>
    <n v="5"/>
    <n v="6"/>
    <n v="0"/>
    <n v="0"/>
    <n v="0"/>
    <n v="0"/>
    <n v="0"/>
    <n v="0"/>
    <n v="1"/>
    <d v="2019-01-22T00:00:00"/>
  </r>
  <r>
    <n v="2574"/>
    <s v="396-90-2219"/>
    <s v="B"/>
    <x v="1"/>
    <x v="0"/>
    <x v="1"/>
    <n v="14.96"/>
    <n v="8"/>
    <n v="5.984"/>
    <x v="302"/>
    <x v="55"/>
    <d v="1899-12-30T12:29:00"/>
    <x v="1"/>
    <n v="119.68"/>
    <n v="4.7619047620000003"/>
    <n v="5.984"/>
    <x v="17"/>
    <x v="3"/>
    <n v="49"/>
    <x v="1"/>
    <n v="1"/>
    <n v="0"/>
    <n v="176445"/>
    <s v="State-Florida"/>
    <n v="2"/>
    <n v="1706"/>
    <n v="247"/>
    <n v="713"/>
    <n v="323"/>
    <n v="185"/>
    <n v="81"/>
    <n v="3093"/>
    <n v="1"/>
    <n v="2"/>
    <n v="5"/>
    <n v="13"/>
    <n v="6"/>
    <n v="0"/>
    <n v="0"/>
    <n v="0"/>
    <n v="0"/>
    <n v="0"/>
    <n v="0"/>
    <n v="0"/>
    <d v="2019-03-05T00:00:00"/>
  </r>
  <r>
    <n v="1801"/>
    <s v="411-77-0180"/>
    <s v="A"/>
    <x v="0"/>
    <x v="1"/>
    <x v="1"/>
    <n v="72.2"/>
    <n v="7"/>
    <n v="25.27"/>
    <x v="303"/>
    <x v="58"/>
    <d v="1899-12-30T20:14:00"/>
    <x v="0"/>
    <n v="505.4"/>
    <n v="4.7619047620000003"/>
    <n v="25.27"/>
    <x v="42"/>
    <x v="0"/>
    <n v="40"/>
    <x v="0"/>
    <n v="0"/>
    <n v="0"/>
    <n v="176412"/>
    <s v="State-Illinois"/>
    <n v="15"/>
    <n v="1939"/>
    <n v="122"/>
    <n v="1856"/>
    <n v="53"/>
    <n v="164"/>
    <n v="39"/>
    <n v="4096"/>
    <n v="1"/>
    <n v="5"/>
    <n v="4"/>
    <n v="8"/>
    <n v="3"/>
    <n v="1"/>
    <n v="0"/>
    <n v="0"/>
    <n v="0"/>
    <n v="1"/>
    <n v="0"/>
    <n v="1"/>
    <d v="2019-10-10T00:00:00"/>
  </r>
  <r>
    <n v="3027"/>
    <s v="286-01-5402"/>
    <s v="A"/>
    <x v="1"/>
    <x v="0"/>
    <x v="3"/>
    <n v="40.229999999999997"/>
    <n v="7"/>
    <n v="14.080500000000001"/>
    <x v="304"/>
    <x v="73"/>
    <d v="1899-12-30T13:22:00"/>
    <x v="1"/>
    <n v="281.61"/>
    <n v="4.7619047620000003"/>
    <n v="14.080500000000001"/>
    <x v="1"/>
    <x v="4"/>
    <n v="61"/>
    <x v="1"/>
    <n v="0"/>
    <n v="1"/>
    <n v="176320"/>
    <s v="State-Texas"/>
    <n v="49"/>
    <n v="1215"/>
    <n v="81"/>
    <n v="494"/>
    <n v="159"/>
    <n v="122"/>
    <n v="81"/>
    <n v="1991"/>
    <n v="2"/>
    <n v="6"/>
    <n v="3"/>
    <n v="4"/>
    <n v="2"/>
    <n v="0"/>
    <n v="0"/>
    <n v="0"/>
    <n v="0"/>
    <n v="0"/>
    <n v="0"/>
    <n v="0"/>
    <d v="2020-11-26T00:00:00"/>
  </r>
  <r>
    <n v="3154"/>
    <s v="803-17-8013"/>
    <s v="A"/>
    <x v="0"/>
    <x v="0"/>
    <x v="2"/>
    <n v="88.79"/>
    <n v="8"/>
    <n v="35.515999999999998"/>
    <x v="305"/>
    <x v="21"/>
    <d v="1899-12-30T17:09:00"/>
    <x v="1"/>
    <n v="710.32"/>
    <n v="4.7619047620000003"/>
    <n v="35.515999999999998"/>
    <x v="5"/>
    <x v="3"/>
    <n v="48"/>
    <x v="2"/>
    <n v="0"/>
    <n v="1"/>
    <n v="176234"/>
    <s v="State-Other"/>
    <n v="21"/>
    <n v="1200"/>
    <n v="116"/>
    <n v="386"/>
    <n v="301"/>
    <n v="0"/>
    <n v="95"/>
    <n v="1907"/>
    <n v="1"/>
    <n v="8"/>
    <n v="3"/>
    <n v="11"/>
    <n v="3"/>
    <n v="0"/>
    <n v="0"/>
    <n v="0"/>
    <n v="1"/>
    <n v="0"/>
    <n v="0"/>
    <n v="0"/>
    <d v="2020-07-13T00:00:00"/>
  </r>
  <r>
    <n v="1624"/>
    <s v="512-98-1403"/>
    <s v="A"/>
    <x v="0"/>
    <x v="0"/>
    <x v="1"/>
    <n v="26.48"/>
    <n v="3"/>
    <n v="3.972"/>
    <x v="306"/>
    <x v="76"/>
    <d v="1899-12-30T10:40:00"/>
    <x v="0"/>
    <n v="79.44"/>
    <n v="4.7619047620000003"/>
    <n v="3.972"/>
    <x v="28"/>
    <x v="1"/>
    <n v="72"/>
    <x v="0"/>
    <n v="0"/>
    <n v="0"/>
    <n v="176140"/>
    <s v="State-Other"/>
    <n v="57"/>
    <n v="1356"/>
    <n v="153"/>
    <n v="1511"/>
    <n v="39"/>
    <n v="0"/>
    <n v="60"/>
    <n v="2998"/>
    <n v="1"/>
    <n v="5"/>
    <n v="9"/>
    <n v="6"/>
    <n v="2"/>
    <n v="0"/>
    <n v="0"/>
    <n v="0"/>
    <n v="0"/>
    <n v="0"/>
    <n v="0"/>
    <n v="0"/>
    <d v="2020-10-17T00:00:00"/>
  </r>
  <r>
    <n v="2024"/>
    <s v="848-42-2560"/>
    <s v="A"/>
    <x v="1"/>
    <x v="0"/>
    <x v="5"/>
    <n v="81.91"/>
    <n v="2"/>
    <n v="8.1910000000000007"/>
    <x v="307"/>
    <x v="19"/>
    <d v="1899-12-30T17:43:00"/>
    <x v="1"/>
    <n v="163.82"/>
    <n v="4.7619047620000003"/>
    <n v="8.1910000000000007"/>
    <x v="52"/>
    <x v="1"/>
    <n v="58"/>
    <x v="1"/>
    <n v="0"/>
    <n v="0"/>
    <n v="176081"/>
    <s v="State-New York"/>
    <n v="85"/>
    <n v="676"/>
    <n v="69"/>
    <n v="960"/>
    <n v="146"/>
    <n v="76"/>
    <n v="463"/>
    <n v="1465"/>
    <n v="1"/>
    <n v="4"/>
    <n v="5"/>
    <n v="4"/>
    <n v="2"/>
    <n v="1"/>
    <n v="0"/>
    <n v="0"/>
    <n v="0"/>
    <n v="0"/>
    <n v="0"/>
    <n v="0"/>
    <d v="2020-10-27T00:00:00"/>
  </r>
  <r>
    <n v="2529"/>
    <s v="532-59-7201"/>
    <s v="B"/>
    <x v="0"/>
    <x v="1"/>
    <x v="3"/>
    <n v="79.930000000000007"/>
    <n v="6"/>
    <n v="23.978999999999999"/>
    <x v="308"/>
    <x v="82"/>
    <d v="1899-12-30T14:04:00"/>
    <x v="1"/>
    <n v="479.58"/>
    <n v="4.7619047620000003"/>
    <n v="23.978999999999999"/>
    <x v="46"/>
    <x v="1"/>
    <n v="58"/>
    <x v="1"/>
    <n v="0"/>
    <n v="0"/>
    <n v="176081"/>
    <s v="State-Texas"/>
    <n v="85"/>
    <n v="676"/>
    <n v="69"/>
    <n v="960"/>
    <n v="146"/>
    <n v="76"/>
    <n v="463"/>
    <n v="1465"/>
    <n v="1"/>
    <n v="4"/>
    <n v="5"/>
    <n v="4"/>
    <n v="2"/>
    <n v="1"/>
    <n v="0"/>
    <n v="0"/>
    <n v="0"/>
    <n v="0"/>
    <n v="0"/>
    <n v="0"/>
    <d v="2020-10-27T00:00:00"/>
  </r>
  <r>
    <n v="3068"/>
    <s v="181-94-6432"/>
    <s v="C"/>
    <x v="0"/>
    <x v="1"/>
    <x v="5"/>
    <n v="69.33"/>
    <n v="2"/>
    <n v="6.9329999999999998"/>
    <x v="309"/>
    <x v="63"/>
    <d v="1899-12-30T19:05:00"/>
    <x v="0"/>
    <n v="138.66"/>
    <n v="4.7619047620000003"/>
    <n v="6.9329999999999998"/>
    <x v="58"/>
    <x v="3"/>
    <n v="45"/>
    <x v="1"/>
    <n v="0"/>
    <n v="1"/>
    <n v="176068"/>
    <s v="State-New York"/>
    <n v="67"/>
    <n v="2581"/>
    <n v="28"/>
    <n v="296"/>
    <n v="76"/>
    <n v="28"/>
    <n v="176"/>
    <n v="2833"/>
    <n v="1"/>
    <n v="2"/>
    <n v="3"/>
    <n v="4"/>
    <n v="6"/>
    <n v="0"/>
    <n v="1"/>
    <n v="0"/>
    <n v="1"/>
    <n v="0"/>
    <n v="0"/>
    <n v="0"/>
    <d v="2019-05-06T00:00:00"/>
  </r>
  <r>
    <n v="2086"/>
    <s v="870-76-1733"/>
    <s v="A"/>
    <x v="0"/>
    <x v="0"/>
    <x v="4"/>
    <n v="14.23"/>
    <n v="5"/>
    <n v="3.5575000000000001"/>
    <x v="310"/>
    <x v="60"/>
    <d v="1899-12-30T10:08:00"/>
    <x v="2"/>
    <n v="71.150000000000006"/>
    <n v="4.7619047620000003"/>
    <n v="3.5575000000000001"/>
    <x v="18"/>
    <x v="0"/>
    <n v="60"/>
    <x v="0"/>
    <n v="0"/>
    <n v="0"/>
    <n v="176045"/>
    <s v="State-Other"/>
    <n v="78"/>
    <n v="1759"/>
    <n v="123"/>
    <n v="926"/>
    <n v="39"/>
    <n v="215"/>
    <n v="0"/>
    <n v="3063"/>
    <n v="1"/>
    <n v="4"/>
    <n v="5"/>
    <n v="11"/>
    <n v="2"/>
    <n v="1"/>
    <n v="0"/>
    <n v="0"/>
    <n v="0"/>
    <n v="0"/>
    <n v="0"/>
    <n v="0"/>
    <d v="2020-04-21T00:00:00"/>
  </r>
  <r>
    <n v="1476"/>
    <s v="423-64-4619"/>
    <s v="A"/>
    <x v="0"/>
    <x v="0"/>
    <x v="0"/>
    <n v="15.55"/>
    <n v="9"/>
    <n v="6.9974999999999996"/>
    <x v="311"/>
    <x v="37"/>
    <d v="1899-12-30T13:12:00"/>
    <x v="1"/>
    <n v="139.94999999999999"/>
    <n v="4.7619047620000003"/>
    <n v="6.9974999999999996"/>
    <x v="59"/>
    <x v="1"/>
    <n v="65"/>
    <x v="1"/>
    <n v="0"/>
    <n v="0"/>
    <n v="176005"/>
    <s v="State-Florida"/>
    <n v="72"/>
    <n v="2276"/>
    <n v="46"/>
    <n v="901"/>
    <n v="556"/>
    <n v="116"/>
    <n v="93"/>
    <n v="3802"/>
    <n v="1"/>
    <n v="3"/>
    <n v="5"/>
    <n v="13"/>
    <n v="6"/>
    <n v="1"/>
    <n v="0"/>
    <n v="0"/>
    <n v="0"/>
    <n v="0"/>
    <n v="0"/>
    <n v="0"/>
    <d v="2019-07-30T00:00:00"/>
  </r>
  <r>
    <n v="1189"/>
    <s v="227-07-4446"/>
    <s v="C"/>
    <x v="0"/>
    <x v="0"/>
    <x v="1"/>
    <n v="78.13"/>
    <n v="10"/>
    <n v="39.064999999999998"/>
    <x v="312"/>
    <x v="34"/>
    <d v="1899-12-30T20:51:00"/>
    <x v="1"/>
    <n v="781.3"/>
    <n v="4.7619047620000003"/>
    <n v="39.064999999999998"/>
    <x v="18"/>
    <x v="0"/>
    <n v="52"/>
    <x v="1"/>
    <n v="0"/>
    <n v="0"/>
    <n v="175922"/>
    <s v="State-Illinois"/>
    <n v="60"/>
    <n v="614"/>
    <n v="320"/>
    <n v="1281"/>
    <n v="519"/>
    <n v="53"/>
    <n v="213"/>
    <n v="2574"/>
    <n v="1"/>
    <n v="4"/>
    <n v="4"/>
    <n v="9"/>
    <n v="1"/>
    <n v="0"/>
    <n v="0"/>
    <n v="0"/>
    <n v="0"/>
    <n v="0"/>
    <n v="0"/>
    <n v="0"/>
    <d v="2020-05-15T00:00:00"/>
  </r>
  <r>
    <n v="2909"/>
    <s v="174-36-3675"/>
    <s v="C"/>
    <x v="0"/>
    <x v="1"/>
    <x v="4"/>
    <n v="99.37"/>
    <n v="2"/>
    <n v="9.9369999999999994"/>
    <x v="313"/>
    <x v="44"/>
    <d v="1899-12-30T17:29:00"/>
    <x v="1"/>
    <n v="198.74"/>
    <n v="4.7619047620000003"/>
    <n v="9.9369999999999994"/>
    <x v="53"/>
    <x v="3"/>
    <n v="69"/>
    <x v="1"/>
    <n v="0"/>
    <n v="1"/>
    <n v="175903"/>
    <s v="State-California"/>
    <n v="50"/>
    <n v="788"/>
    <n v="250"/>
    <n v="429"/>
    <n v="301"/>
    <n v="88"/>
    <n v="232"/>
    <n v="1625"/>
    <n v="2"/>
    <n v="6"/>
    <n v="6"/>
    <n v="9"/>
    <n v="3"/>
    <n v="0"/>
    <n v="0"/>
    <n v="0"/>
    <n v="0"/>
    <n v="0"/>
    <n v="0"/>
    <n v="0"/>
    <d v="2019-09-13T00:00:00"/>
  </r>
  <r>
    <n v="1399"/>
    <s v="428-83-5800"/>
    <s v="C"/>
    <x v="0"/>
    <x v="0"/>
    <x v="4"/>
    <n v="21.08"/>
    <n v="3"/>
    <n v="3.1619999999999999"/>
    <x v="314"/>
    <x v="57"/>
    <d v="1899-12-30T10:25:00"/>
    <x v="1"/>
    <n v="63.24"/>
    <n v="4.7619047620000003"/>
    <n v="3.1619999999999999"/>
    <x v="48"/>
    <x v="3"/>
    <n v="77"/>
    <x v="0"/>
    <n v="0"/>
    <n v="0"/>
    <n v="175865"/>
    <s v="State-Illinois"/>
    <n v="73"/>
    <n v="1120"/>
    <n v="0"/>
    <n v="1370"/>
    <n v="362"/>
    <n v="0"/>
    <n v="28"/>
    <n v="2823"/>
    <n v="1"/>
    <n v="3"/>
    <n v="5"/>
    <n v="10"/>
    <n v="1"/>
    <n v="0"/>
    <n v="0"/>
    <n v="0"/>
    <n v="0"/>
    <n v="0"/>
    <n v="0"/>
    <n v="0"/>
    <d v="2020-09-04T00:00:00"/>
  </r>
  <r>
    <n v="1072"/>
    <s v="603-07-0961"/>
    <s v="C"/>
    <x v="0"/>
    <x v="1"/>
    <x v="1"/>
    <n v="74.790000000000006"/>
    <n v="5"/>
    <n v="18.697500000000002"/>
    <x v="315"/>
    <x v="8"/>
    <d v="1899-12-30T11:34:00"/>
    <x v="1"/>
    <n v="373.95"/>
    <n v="4.7619047620000003"/>
    <n v="18.697500000000002"/>
    <x v="49"/>
    <x v="0"/>
    <n v="44"/>
    <x v="1"/>
    <n v="0"/>
    <n v="0"/>
    <n v="175825"/>
    <s v="State-Other"/>
    <n v="40"/>
    <n v="2393"/>
    <n v="243"/>
    <n v="1806"/>
    <n v="318"/>
    <n v="243"/>
    <n v="118"/>
    <n v="4886"/>
    <n v="0"/>
    <n v="5"/>
    <n v="8"/>
    <n v="9"/>
    <n v="4"/>
    <n v="0"/>
    <n v="0"/>
    <n v="1"/>
    <n v="0"/>
    <n v="0"/>
    <n v="0"/>
    <n v="1"/>
    <d v="2019-03-19T00:00:00"/>
  </r>
  <r>
    <n v="2565"/>
    <s v="704-20-4138"/>
    <s v="C"/>
    <x v="0"/>
    <x v="0"/>
    <x v="0"/>
    <n v="29.67"/>
    <n v="7"/>
    <n v="10.384499999999999"/>
    <x v="316"/>
    <x v="16"/>
    <d v="1899-12-30T18:58:00"/>
    <x v="2"/>
    <n v="207.69"/>
    <n v="4.7619047620000003"/>
    <n v="10.384499999999999"/>
    <x v="34"/>
    <x v="3"/>
    <n v="33"/>
    <x v="1"/>
    <n v="0"/>
    <n v="0"/>
    <n v="175794"/>
    <s v="State-Texas"/>
    <n v="33"/>
    <n v="1749"/>
    <n v="371"/>
    <n v="1450"/>
    <n v="146"/>
    <n v="74"/>
    <n v="111"/>
    <n v="3679"/>
    <n v="1"/>
    <n v="7"/>
    <n v="5"/>
    <n v="12"/>
    <n v="3"/>
    <n v="1"/>
    <n v="0"/>
    <n v="0"/>
    <n v="0"/>
    <n v="0"/>
    <n v="0"/>
    <n v="0"/>
    <d v="2020-05-30T00:00:00"/>
  </r>
  <r>
    <n v="1056"/>
    <s v="787-15-1757"/>
    <s v="C"/>
    <x v="0"/>
    <x v="1"/>
    <x v="0"/>
    <n v="44.07"/>
    <n v="4"/>
    <n v="8.8140000000000001"/>
    <x v="317"/>
    <x v="67"/>
    <d v="1899-12-30T16:28:00"/>
    <x v="0"/>
    <n v="176.28"/>
    <n v="4.7619047620000003"/>
    <n v="8.8140000000000001"/>
    <x v="3"/>
    <x v="0"/>
    <n v="38"/>
    <x v="2"/>
    <n v="0"/>
    <n v="0"/>
    <n v="175777"/>
    <s v="State-Florida"/>
    <n v="12"/>
    <n v="1652"/>
    <n v="60"/>
    <n v="1248"/>
    <n v="160"/>
    <n v="30"/>
    <n v="186"/>
    <n v="2965"/>
    <n v="1"/>
    <n v="3"/>
    <n v="6"/>
    <n v="11"/>
    <n v="1"/>
    <n v="0"/>
    <n v="0"/>
    <n v="0"/>
    <n v="1"/>
    <n v="1"/>
    <n v="0"/>
    <n v="1"/>
    <d v="2019-12-09T00:00:00"/>
  </r>
  <r>
    <n v="3189"/>
    <s v="649-11-3678"/>
    <s v="C"/>
    <x v="1"/>
    <x v="0"/>
    <x v="4"/>
    <n v="22.93"/>
    <n v="9"/>
    <n v="10.3185"/>
    <x v="318"/>
    <x v="84"/>
    <d v="1899-12-30T20:26:00"/>
    <x v="1"/>
    <n v="206.37"/>
    <n v="4.7619047620000003"/>
    <n v="10.3185"/>
    <x v="46"/>
    <x v="0"/>
    <n v="38"/>
    <x v="2"/>
    <n v="0"/>
    <n v="0"/>
    <n v="175777"/>
    <s v="State-Texas"/>
    <n v="12"/>
    <n v="1652"/>
    <n v="60"/>
    <n v="1248"/>
    <n v="160"/>
    <n v="30"/>
    <n v="186"/>
    <n v="2965"/>
    <n v="1"/>
    <n v="3"/>
    <n v="6"/>
    <n v="11"/>
    <n v="1"/>
    <n v="0"/>
    <n v="0"/>
    <n v="0"/>
    <n v="1"/>
    <n v="1"/>
    <n v="0"/>
    <n v="1"/>
    <d v="2019-12-09T00:00:00"/>
  </r>
  <r>
    <n v="2620"/>
    <s v="622-20-1945"/>
    <s v="C"/>
    <x v="1"/>
    <x v="0"/>
    <x v="0"/>
    <n v="39.42"/>
    <n v="1"/>
    <n v="1.9710000000000001"/>
    <x v="319"/>
    <x v="68"/>
    <d v="1899-12-30T15:08:00"/>
    <x v="1"/>
    <n v="39.42"/>
    <n v="4.7619047620000003"/>
    <n v="1.9710000000000001"/>
    <x v="3"/>
    <x v="1"/>
    <n v="39"/>
    <x v="3"/>
    <n v="1"/>
    <n v="0"/>
    <n v="175774"/>
    <s v="State-Other"/>
    <n v="27"/>
    <n v="789"/>
    <n v="49"/>
    <n v="311"/>
    <n v="598"/>
    <n v="32"/>
    <n v="130"/>
    <n v="1649"/>
    <n v="1"/>
    <n v="7"/>
    <n v="5"/>
    <n v="8"/>
    <n v="4"/>
    <n v="0"/>
    <n v="0"/>
    <n v="0"/>
    <n v="0"/>
    <n v="0"/>
    <n v="0"/>
    <n v="0"/>
    <d v="2020-10-06T00:00:00"/>
  </r>
  <r>
    <n v="2774"/>
    <s v="372-94-8041"/>
    <s v="A"/>
    <x v="1"/>
    <x v="1"/>
    <x v="0"/>
    <n v="15.26"/>
    <n v="6"/>
    <n v="4.5780000000000003"/>
    <x v="320"/>
    <x v="42"/>
    <d v="1899-12-30T18:03:00"/>
    <x v="0"/>
    <n v="91.56"/>
    <n v="4.7619047620000003"/>
    <n v="4.5780000000000003"/>
    <x v="57"/>
    <x v="1"/>
    <n v="39"/>
    <x v="3"/>
    <n v="1"/>
    <n v="0"/>
    <n v="175774"/>
    <s v="State-New York"/>
    <n v="27"/>
    <n v="789"/>
    <n v="49"/>
    <n v="311"/>
    <n v="598"/>
    <n v="32"/>
    <n v="130"/>
    <n v="1649"/>
    <n v="1"/>
    <n v="7"/>
    <n v="5"/>
    <n v="8"/>
    <n v="4"/>
    <n v="0"/>
    <n v="0"/>
    <n v="0"/>
    <n v="0"/>
    <n v="0"/>
    <n v="0"/>
    <n v="0"/>
    <d v="2020-10-06T00:00:00"/>
  </r>
  <r>
    <n v="1968"/>
    <s v="563-91-7120"/>
    <s v="A"/>
    <x v="1"/>
    <x v="0"/>
    <x v="5"/>
    <n v="61.77"/>
    <n v="5"/>
    <n v="15.442500000000001"/>
    <x v="321"/>
    <x v="1"/>
    <d v="1899-12-30T13:21:00"/>
    <x v="1"/>
    <n v="308.85000000000002"/>
    <n v="4.7619047620000003"/>
    <n v="15.442500000000001"/>
    <x v="24"/>
    <x v="3"/>
    <n v="51"/>
    <x v="1"/>
    <n v="0"/>
    <n v="0"/>
    <n v="175759"/>
    <s v="State-Florida"/>
    <n v="46"/>
    <n v="3234"/>
    <n v="51"/>
    <n v="1643"/>
    <n v="206"/>
    <n v="211"/>
    <n v="422"/>
    <n v="4923"/>
    <n v="1"/>
    <n v="9"/>
    <n v="7"/>
    <n v="9"/>
    <n v="5"/>
    <n v="1"/>
    <n v="0"/>
    <n v="1"/>
    <n v="0"/>
    <n v="1"/>
    <n v="0"/>
    <n v="1"/>
    <d v="2020-03-31T00:00:00"/>
  </r>
  <r>
    <n v="1241"/>
    <s v="746-54-5508"/>
    <s v="A"/>
    <x v="1"/>
    <x v="1"/>
    <x v="2"/>
    <n v="21.52"/>
    <n v="6"/>
    <n v="6.4560000000000004"/>
    <x v="322"/>
    <x v="29"/>
    <d v="1899-12-30T12:48:00"/>
    <x v="2"/>
    <n v="129.12"/>
    <n v="4.7619047620000003"/>
    <n v="6.4560000000000004"/>
    <x v="45"/>
    <x v="1"/>
    <n v="53"/>
    <x v="1"/>
    <n v="1"/>
    <n v="1"/>
    <n v="175702"/>
    <s v="State-California"/>
    <n v="77"/>
    <n v="1509"/>
    <n v="65"/>
    <n v="819"/>
    <n v="104"/>
    <n v="97"/>
    <n v="70"/>
    <n v="2525"/>
    <n v="5"/>
    <n v="4"/>
    <n v="6"/>
    <n v="11"/>
    <n v="8"/>
    <n v="0"/>
    <n v="0"/>
    <n v="0"/>
    <n v="0"/>
    <n v="0"/>
    <n v="0"/>
    <n v="0"/>
    <d v="2019-02-03T00:00:00"/>
  </r>
  <r>
    <n v="2776"/>
    <s v="276-54-0879"/>
    <s v="B"/>
    <x v="1"/>
    <x v="1"/>
    <x v="3"/>
    <n v="97.74"/>
    <n v="4"/>
    <n v="19.547999999999998"/>
    <x v="323"/>
    <x v="41"/>
    <d v="1899-12-30T19:53:00"/>
    <x v="0"/>
    <n v="390.96"/>
    <n v="4.7619047620000003"/>
    <n v="19.547999999999998"/>
    <x v="41"/>
    <x v="1"/>
    <n v="46"/>
    <x v="1"/>
    <n v="0"/>
    <n v="1"/>
    <n v="175702"/>
    <s v="State-Other"/>
    <n v="87"/>
    <n v="2490"/>
    <n v="0"/>
    <n v="1460"/>
    <n v="337"/>
    <n v="86"/>
    <n v="86"/>
    <n v="4287"/>
    <n v="1"/>
    <n v="10"/>
    <n v="5"/>
    <n v="13"/>
    <n v="6"/>
    <n v="0"/>
    <n v="0"/>
    <n v="0"/>
    <n v="0"/>
    <n v="1"/>
    <n v="0"/>
    <n v="0"/>
    <d v="2019-03-21T00:00:00"/>
  </r>
  <r>
    <n v="1321"/>
    <s v="815-11-1168"/>
    <s v="A"/>
    <x v="0"/>
    <x v="1"/>
    <x v="4"/>
    <n v="99.78"/>
    <n v="5"/>
    <n v="24.945"/>
    <x v="324"/>
    <x v="11"/>
    <d v="1899-12-30T19:09:00"/>
    <x v="1"/>
    <n v="498.9"/>
    <n v="4.7619047620000003"/>
    <n v="24.945"/>
    <x v="38"/>
    <x v="2"/>
    <n v="52"/>
    <x v="1"/>
    <n v="0"/>
    <n v="0"/>
    <n v="175693"/>
    <s v="State-Illinois"/>
    <n v="10"/>
    <n v="1850"/>
    <n v="355"/>
    <n v="680"/>
    <n v="167"/>
    <n v="225"/>
    <n v="70"/>
    <n v="3208"/>
    <n v="1"/>
    <n v="11"/>
    <n v="4"/>
    <n v="6"/>
    <n v="4"/>
    <n v="1"/>
    <n v="0"/>
    <n v="0"/>
    <n v="1"/>
    <n v="1"/>
    <n v="0"/>
    <n v="1"/>
    <d v="2019-05-13T00:00:00"/>
  </r>
  <r>
    <n v="1735"/>
    <s v="719-76-3868"/>
    <s v="C"/>
    <x v="0"/>
    <x v="1"/>
    <x v="4"/>
    <n v="94.26"/>
    <n v="4"/>
    <n v="18.852"/>
    <x v="325"/>
    <x v="41"/>
    <d v="1899-12-30T16:30:00"/>
    <x v="1"/>
    <n v="377.04"/>
    <n v="4.7619047620000003"/>
    <n v="18.852"/>
    <x v="17"/>
    <x v="1"/>
    <n v="41"/>
    <x v="1"/>
    <n v="0"/>
    <n v="0"/>
    <n v="175507"/>
    <s v="State-Illinois"/>
    <n v="56"/>
    <n v="1648"/>
    <n v="216"/>
    <n v="869"/>
    <n v="242"/>
    <n v="186"/>
    <n v="186"/>
    <n v="2975"/>
    <n v="1"/>
    <n v="8"/>
    <n v="6"/>
    <n v="6"/>
    <n v="3"/>
    <n v="0"/>
    <n v="0"/>
    <n v="0"/>
    <n v="0"/>
    <n v="0"/>
    <n v="0"/>
    <n v="0"/>
    <d v="2020-10-06T00:00:00"/>
  </r>
  <r>
    <n v="2365"/>
    <s v="730-61-8757"/>
    <s v="B"/>
    <x v="0"/>
    <x v="1"/>
    <x v="0"/>
    <n v="51.13"/>
    <n v="4"/>
    <n v="10.226000000000001"/>
    <x v="326"/>
    <x v="25"/>
    <d v="1899-12-30T10:11:00"/>
    <x v="2"/>
    <n v="204.52"/>
    <n v="4.7619047620000003"/>
    <n v="10.226000000000001"/>
    <x v="43"/>
    <x v="1"/>
    <n v="41"/>
    <x v="1"/>
    <n v="0"/>
    <n v="0"/>
    <n v="175507"/>
    <s v="State-Illinois"/>
    <n v="56"/>
    <n v="1648"/>
    <n v="216"/>
    <n v="869"/>
    <n v="242"/>
    <n v="186"/>
    <n v="186"/>
    <n v="2975"/>
    <n v="1"/>
    <n v="8"/>
    <n v="6"/>
    <n v="6"/>
    <n v="3"/>
    <n v="0"/>
    <n v="0"/>
    <n v="0"/>
    <n v="0"/>
    <n v="0"/>
    <n v="0"/>
    <n v="0"/>
    <d v="2020-10-06T00:00:00"/>
  </r>
  <r>
    <n v="2460"/>
    <s v="340-66-0321"/>
    <s v="A"/>
    <x v="0"/>
    <x v="1"/>
    <x v="1"/>
    <n v="36.36"/>
    <n v="4"/>
    <n v="7.2720000000000002"/>
    <x v="327"/>
    <x v="5"/>
    <d v="1899-12-30T13:07:00"/>
    <x v="1"/>
    <n v="145.44"/>
    <n v="4.7619047620000003"/>
    <n v="7.2720000000000002"/>
    <x v="29"/>
    <x v="1"/>
    <n v="44"/>
    <x v="3"/>
    <n v="0"/>
    <n v="1"/>
    <n v="175484"/>
    <s v="State-Florida"/>
    <n v="50"/>
    <n v="879"/>
    <n v="226"/>
    <n v="602"/>
    <n v="458"/>
    <n v="451"/>
    <n v="79"/>
    <n v="2536"/>
    <n v="2"/>
    <n v="7"/>
    <n v="3"/>
    <n v="6"/>
    <n v="4"/>
    <n v="0"/>
    <n v="0"/>
    <n v="0"/>
    <n v="0"/>
    <n v="0"/>
    <n v="0"/>
    <n v="0"/>
    <d v="2019-01-07T00:00:00"/>
  </r>
  <r>
    <n v="1977"/>
    <s v="868-81-1752"/>
    <s v="B"/>
    <x v="1"/>
    <x v="1"/>
    <x v="2"/>
    <n v="22.02"/>
    <n v="9"/>
    <n v="9.9090000000000007"/>
    <x v="328"/>
    <x v="13"/>
    <d v="1899-12-30T18:48:00"/>
    <x v="1"/>
    <n v="198.18"/>
    <n v="4.7619047620000003"/>
    <n v="9.9090000000000007"/>
    <x v="11"/>
    <x v="1"/>
    <n v="42"/>
    <x v="1"/>
    <n v="0"/>
    <n v="0"/>
    <n v="175437"/>
    <s v="State-Texas"/>
    <n v="25"/>
    <n v="1849"/>
    <n v="0"/>
    <n v="1267"/>
    <n v="221"/>
    <n v="135"/>
    <n v="0"/>
    <n v="3472"/>
    <n v="1"/>
    <n v="8"/>
    <n v="4"/>
    <n v="10"/>
    <n v="6"/>
    <n v="1"/>
    <n v="0"/>
    <n v="0"/>
    <n v="0"/>
    <n v="0"/>
    <n v="0"/>
    <n v="0"/>
    <d v="2020-04-15T00:00:00"/>
  </r>
  <r>
    <n v="1411"/>
    <s v="634-97-8956"/>
    <s v="A"/>
    <x v="1"/>
    <x v="1"/>
    <x v="4"/>
    <n v="32.9"/>
    <n v="3"/>
    <n v="4.9349999999999996"/>
    <x v="329"/>
    <x v="21"/>
    <d v="1899-12-30T17:27:00"/>
    <x v="2"/>
    <n v="98.7"/>
    <n v="4.7619047620000003"/>
    <n v="4.9349999999999996"/>
    <x v="0"/>
    <x v="3"/>
    <n v="31"/>
    <x v="1"/>
    <n v="1"/>
    <n v="0"/>
    <n v="175433"/>
    <s v="State-Illinois"/>
    <n v="28"/>
    <n v="1861"/>
    <n v="0"/>
    <n v="691"/>
    <n v="0"/>
    <n v="79"/>
    <n v="133"/>
    <n v="2498"/>
    <n v="2"/>
    <n v="2"/>
    <n v="5"/>
    <n v="10"/>
    <n v="6"/>
    <n v="1"/>
    <n v="0"/>
    <n v="0"/>
    <n v="1"/>
    <n v="0"/>
    <n v="0"/>
    <n v="0"/>
    <d v="2020-09-09T00:00:00"/>
  </r>
  <r>
    <n v="2065"/>
    <s v="566-71-1091"/>
    <s v="A"/>
    <x v="1"/>
    <x v="1"/>
    <x v="5"/>
    <n v="77.02"/>
    <n v="5"/>
    <n v="19.254999999999999"/>
    <x v="330"/>
    <x v="36"/>
    <d v="1899-12-30T15:59:00"/>
    <x v="1"/>
    <n v="385.1"/>
    <n v="4.7619047620000003"/>
    <n v="19.254999999999999"/>
    <x v="46"/>
    <x v="0"/>
    <n v="50"/>
    <x v="2"/>
    <n v="0"/>
    <n v="0"/>
    <n v="175345"/>
    <s v="State-Illinois"/>
    <n v="16"/>
    <n v="2136"/>
    <n v="133"/>
    <n v="1960"/>
    <n v="230"/>
    <n v="88"/>
    <n v="310"/>
    <n v="4238"/>
    <n v="1"/>
    <n v="5"/>
    <n v="8"/>
    <n v="6"/>
    <n v="3"/>
    <n v="1"/>
    <n v="0"/>
    <n v="0"/>
    <n v="0"/>
    <n v="0"/>
    <n v="0"/>
    <n v="1"/>
    <d v="2019-07-10T00:00:00"/>
  </r>
  <r>
    <n v="2709"/>
    <s v="442-48-3607"/>
    <s v="A"/>
    <x v="0"/>
    <x v="1"/>
    <x v="4"/>
    <n v="23.48"/>
    <n v="2"/>
    <n v="2.3479999999999999"/>
    <x v="331"/>
    <x v="86"/>
    <d v="1899-12-30T11:21:00"/>
    <x v="2"/>
    <n v="46.96"/>
    <n v="4.7619047620000003"/>
    <n v="2.3479999999999999"/>
    <x v="30"/>
    <x v="0"/>
    <n v="62"/>
    <x v="3"/>
    <n v="0"/>
    <n v="1"/>
    <n v="175342"/>
    <s v="State-Texas"/>
    <n v="38"/>
    <n v="475"/>
    <n v="226"/>
    <n v="226"/>
    <n v="49"/>
    <n v="275"/>
    <n v="61"/>
    <n v="1189"/>
    <n v="1"/>
    <n v="5"/>
    <n v="2"/>
    <n v="10"/>
    <n v="4"/>
    <n v="0"/>
    <n v="0"/>
    <n v="0"/>
    <n v="0"/>
    <n v="0"/>
    <n v="0"/>
    <n v="0"/>
    <d v="2019-10-11T00:00:00"/>
  </r>
  <r>
    <n v="3011"/>
    <s v="835-16-0096"/>
    <s v="C"/>
    <x v="0"/>
    <x v="1"/>
    <x v="3"/>
    <n v="14.7"/>
    <n v="5"/>
    <n v="3.6749999999999998"/>
    <x v="332"/>
    <x v="62"/>
    <d v="1899-12-30T13:48:00"/>
    <x v="0"/>
    <n v="73.5"/>
    <n v="4.7619047620000003"/>
    <n v="3.6749999999999998"/>
    <x v="23"/>
    <x v="3"/>
    <n v="43"/>
    <x v="1"/>
    <n v="1"/>
    <n v="1"/>
    <n v="175330"/>
    <s v="State-California"/>
    <n v="94"/>
    <n v="1292"/>
    <n v="191"/>
    <n v="598"/>
    <n v="216"/>
    <n v="142"/>
    <n v="142"/>
    <n v="2297"/>
    <n v="4"/>
    <n v="10"/>
    <n v="3"/>
    <n v="12"/>
    <n v="6"/>
    <n v="0"/>
    <n v="0"/>
    <n v="0"/>
    <n v="0"/>
    <n v="0"/>
    <n v="0"/>
    <n v="0"/>
    <d v="2019-03-11T00:00:00"/>
  </r>
  <r>
    <n v="2543"/>
    <s v="527-09-6272"/>
    <s v="A"/>
    <x v="0"/>
    <x v="0"/>
    <x v="1"/>
    <n v="28.45"/>
    <n v="5"/>
    <n v="7.1124999999999998"/>
    <x v="333"/>
    <x v="76"/>
    <d v="1899-12-30T10:17:00"/>
    <x v="2"/>
    <n v="142.25"/>
    <n v="4.7619047620000003"/>
    <n v="7.1124999999999998"/>
    <x v="0"/>
    <x v="1"/>
    <n v="66"/>
    <x v="1"/>
    <n v="0"/>
    <n v="1"/>
    <n v="175315"/>
    <s v="State-California"/>
    <n v="14"/>
    <n v="1068"/>
    <n v="35"/>
    <n v="398"/>
    <n v="331"/>
    <n v="54"/>
    <n v="72"/>
    <n v="1813"/>
    <n v="2"/>
    <n v="5"/>
    <n v="4"/>
    <n v="12"/>
    <n v="2"/>
    <n v="0"/>
    <n v="0"/>
    <n v="0"/>
    <n v="0"/>
    <n v="0"/>
    <n v="0"/>
    <n v="0"/>
    <d v="2020-09-19T00:00:00"/>
  </r>
  <r>
    <n v="2545"/>
    <s v="898-04-2717"/>
    <s v="A"/>
    <x v="1"/>
    <x v="1"/>
    <x v="5"/>
    <n v="76.400000000000006"/>
    <n v="9"/>
    <n v="34.380000000000003"/>
    <x v="334"/>
    <x v="35"/>
    <d v="1899-12-30T15:49:00"/>
    <x v="0"/>
    <n v="687.6"/>
    <n v="4.7619047620000003"/>
    <n v="34.380000000000003"/>
    <x v="26"/>
    <x v="3"/>
    <n v="63"/>
    <x v="0"/>
    <n v="1"/>
    <n v="2"/>
    <n v="175283"/>
    <s v="State-Illinois"/>
    <n v="26"/>
    <n v="1707"/>
    <n v="21"/>
    <n v="419"/>
    <n v="28"/>
    <n v="44"/>
    <n v="154"/>
    <n v="2065"/>
    <n v="11"/>
    <n v="6"/>
    <n v="3"/>
    <n v="5"/>
    <n v="4"/>
    <n v="0"/>
    <n v="0"/>
    <n v="0"/>
    <n v="0"/>
    <n v="0"/>
    <n v="0"/>
    <n v="0"/>
    <d v="2019-09-01T00:00:00"/>
  </r>
  <r>
    <n v="1273"/>
    <s v="692-27-8933"/>
    <s v="B"/>
    <x v="1"/>
    <x v="0"/>
    <x v="3"/>
    <n v="57.95"/>
    <n v="6"/>
    <n v="17.385000000000002"/>
    <x v="335"/>
    <x v="7"/>
    <d v="1899-12-30T13:02:00"/>
    <x v="1"/>
    <n v="347.7"/>
    <n v="4.7619047620000003"/>
    <n v="17.385000000000002"/>
    <x v="53"/>
    <x v="1"/>
    <n v="68"/>
    <x v="1"/>
    <n v="0"/>
    <n v="0"/>
    <n v="175278"/>
    <s v="State-Illinois"/>
    <n v="17"/>
    <n v="708"/>
    <n v="228"/>
    <n v="536"/>
    <n v="349"/>
    <n v="172"/>
    <n v="172"/>
    <n v="1821"/>
    <n v="1"/>
    <n v="6"/>
    <n v="3"/>
    <n v="13"/>
    <n v="3"/>
    <n v="0"/>
    <n v="0"/>
    <n v="0"/>
    <n v="0"/>
    <n v="0"/>
    <n v="0"/>
    <n v="0"/>
    <d v="2019-07-06T00:00:00"/>
  </r>
  <r>
    <n v="1385"/>
    <s v="633-09-3463"/>
    <s v="C"/>
    <x v="1"/>
    <x v="0"/>
    <x v="1"/>
    <n v="47.65"/>
    <n v="3"/>
    <n v="7.1475"/>
    <x v="336"/>
    <x v="61"/>
    <d v="1899-12-30T12:58:00"/>
    <x v="2"/>
    <n v="142.94999999999999"/>
    <n v="4.7619047620000003"/>
    <n v="7.1475"/>
    <x v="33"/>
    <x v="1"/>
    <n v="55"/>
    <x v="1"/>
    <n v="0"/>
    <n v="0"/>
    <n v="175276"/>
    <s v="State-California"/>
    <n v="2"/>
    <n v="1420"/>
    <n v="244"/>
    <n v="291"/>
    <n v="319"/>
    <n v="98"/>
    <n v="49"/>
    <n v="2324"/>
    <n v="1"/>
    <n v="9"/>
    <n v="4"/>
    <n v="9"/>
    <n v="5"/>
    <n v="0"/>
    <n v="0"/>
    <n v="0"/>
    <n v="0"/>
    <n v="0"/>
    <n v="0"/>
    <n v="0"/>
    <d v="2019-03-04T00:00:00"/>
  </r>
  <r>
    <n v="1450"/>
    <s v="374-17-3652"/>
    <s v="B"/>
    <x v="0"/>
    <x v="0"/>
    <x v="4"/>
    <n v="42.82"/>
    <n v="9"/>
    <n v="19.268999999999998"/>
    <x v="337"/>
    <x v="63"/>
    <d v="1899-12-30T15:26:00"/>
    <x v="2"/>
    <n v="385.38"/>
    <n v="4.7619047620000003"/>
    <n v="19.268999999999998"/>
    <x v="60"/>
    <x v="1"/>
    <n v="65"/>
    <x v="0"/>
    <n v="0"/>
    <n v="0"/>
    <n v="175261"/>
    <s v="State-Other"/>
    <n v="17"/>
    <n v="2885"/>
    <n v="40"/>
    <n v="962"/>
    <n v="54"/>
    <n v="79"/>
    <n v="40"/>
    <n v="3980"/>
    <n v="1"/>
    <n v="5"/>
    <n v="6"/>
    <n v="5"/>
    <n v="2"/>
    <n v="0"/>
    <n v="0"/>
    <n v="0"/>
    <n v="1"/>
    <n v="1"/>
    <n v="0"/>
    <n v="1"/>
    <d v="2019-09-28T00:00:00"/>
  </r>
  <r>
    <n v="1071"/>
    <s v="378-07-7001"/>
    <s v="B"/>
    <x v="0"/>
    <x v="1"/>
    <x v="1"/>
    <n v="48.09"/>
    <n v="3"/>
    <n v="7.2134999999999998"/>
    <x v="338"/>
    <x v="34"/>
    <d v="1899-12-30T18:23:00"/>
    <x v="2"/>
    <n v="144.27000000000001"/>
    <n v="4.7619047620000003"/>
    <n v="7.2134999999999998"/>
    <x v="52"/>
    <x v="3"/>
    <n v="48"/>
    <x v="2"/>
    <n v="0"/>
    <n v="0"/>
    <n v="175251"/>
    <s v="State-Texas"/>
    <n v="34"/>
    <n v="1679"/>
    <n v="259"/>
    <n v="2154"/>
    <n v="226"/>
    <n v="42"/>
    <n v="42"/>
    <n v="4318"/>
    <n v="1"/>
    <n v="7"/>
    <n v="6"/>
    <n v="5"/>
    <n v="5"/>
    <n v="0"/>
    <n v="0"/>
    <n v="0"/>
    <n v="0"/>
    <n v="0"/>
    <n v="0"/>
    <n v="1"/>
    <d v="2019-02-01T00:00:00"/>
  </r>
  <r>
    <n v="1417"/>
    <s v="433-75-6987"/>
    <s v="B"/>
    <x v="0"/>
    <x v="0"/>
    <x v="0"/>
    <n v="55.97"/>
    <n v="7"/>
    <n v="19.589500000000001"/>
    <x v="339"/>
    <x v="19"/>
    <d v="1899-12-30T19:06:00"/>
    <x v="0"/>
    <n v="391.79"/>
    <n v="4.7619047620000003"/>
    <n v="19.589500000000001"/>
    <x v="60"/>
    <x v="3"/>
    <n v="56"/>
    <x v="1"/>
    <n v="0"/>
    <n v="1"/>
    <n v="175236"/>
    <s v="State-Illinois"/>
    <n v="27"/>
    <n v="1020"/>
    <n v="154"/>
    <n v="932"/>
    <n v="28"/>
    <n v="89"/>
    <n v="266"/>
    <n v="1956"/>
    <n v="1"/>
    <n v="8"/>
    <n v="3"/>
    <n v="13"/>
    <n v="4"/>
    <n v="0"/>
    <n v="0"/>
    <n v="0"/>
    <n v="0"/>
    <n v="0"/>
    <n v="0"/>
    <n v="0"/>
    <d v="2020-05-01T00:00:00"/>
  </r>
  <r>
    <n v="2345"/>
    <s v="873-95-4984"/>
    <s v="B"/>
    <x v="0"/>
    <x v="0"/>
    <x v="0"/>
    <n v="76.900000000000006"/>
    <n v="7"/>
    <n v="26.914999999999999"/>
    <x v="340"/>
    <x v="42"/>
    <d v="1899-12-30T20:21:00"/>
    <x v="1"/>
    <n v="538.29999999999995"/>
    <n v="4.7619047620000003"/>
    <n v="26.914999999999999"/>
    <x v="25"/>
    <x v="0"/>
    <n v="62"/>
    <x v="2"/>
    <n v="0"/>
    <n v="1"/>
    <n v="175154"/>
    <s v="State-California"/>
    <n v="79"/>
    <n v="1266"/>
    <n v="23"/>
    <n v="478"/>
    <n v="373"/>
    <n v="333"/>
    <n v="191"/>
    <n v="2282"/>
    <n v="1"/>
    <n v="6"/>
    <n v="3"/>
    <n v="6"/>
    <n v="3"/>
    <n v="0"/>
    <n v="0"/>
    <n v="0"/>
    <n v="0"/>
    <n v="0"/>
    <n v="0"/>
    <n v="1"/>
    <d v="2019-02-09T00:00:00"/>
  </r>
  <r>
    <n v="1745"/>
    <s v="416-13-5917"/>
    <s v="C"/>
    <x v="1"/>
    <x v="0"/>
    <x v="4"/>
    <n v="97.03"/>
    <n v="5"/>
    <n v="24.2575"/>
    <x v="341"/>
    <x v="74"/>
    <d v="1899-12-30T16:24:00"/>
    <x v="0"/>
    <n v="485.15"/>
    <n v="4.7619047620000003"/>
    <n v="24.2575"/>
    <x v="39"/>
    <x v="0"/>
    <n v="68"/>
    <x v="1"/>
    <n v="0"/>
    <n v="0"/>
    <n v="175127"/>
    <s v="State-California"/>
    <n v="92"/>
    <n v="473"/>
    <n v="82"/>
    <n v="711"/>
    <n v="107"/>
    <n v="40"/>
    <n v="529"/>
    <n v="883"/>
    <n v="1"/>
    <n v="2"/>
    <n v="11"/>
    <n v="5"/>
    <n v="1"/>
    <n v="0"/>
    <n v="0"/>
    <n v="0"/>
    <n v="0"/>
    <n v="0"/>
    <n v="0"/>
    <n v="0"/>
    <d v="2020-10-26T00:00:00"/>
  </r>
  <r>
    <n v="1915"/>
    <s v="150-89-8043"/>
    <s v="A"/>
    <x v="1"/>
    <x v="1"/>
    <x v="3"/>
    <n v="44.65"/>
    <n v="3"/>
    <n v="6.6974999999999998"/>
    <x v="342"/>
    <x v="44"/>
    <d v="1899-12-30T15:04:00"/>
    <x v="1"/>
    <n v="133.94999999999999"/>
    <n v="4.7619047620000003"/>
    <n v="6.6974999999999998"/>
    <x v="56"/>
    <x v="0"/>
    <n v="68"/>
    <x v="1"/>
    <n v="0"/>
    <n v="0"/>
    <n v="175127"/>
    <s v="State-Illinois"/>
    <n v="92"/>
    <n v="473"/>
    <n v="82"/>
    <n v="711"/>
    <n v="107"/>
    <n v="40"/>
    <n v="529"/>
    <n v="883"/>
    <n v="1"/>
    <n v="2"/>
    <n v="11"/>
    <n v="5"/>
    <n v="1"/>
    <n v="0"/>
    <n v="0"/>
    <n v="0"/>
    <n v="0"/>
    <n v="0"/>
    <n v="0"/>
    <n v="0"/>
    <d v="2020-10-26T00:00:00"/>
  </r>
  <r>
    <n v="1892"/>
    <s v="135-84-8019"/>
    <s v="A"/>
    <x v="1"/>
    <x v="0"/>
    <x v="5"/>
    <n v="77.930000000000007"/>
    <n v="9"/>
    <n v="35.0685"/>
    <x v="343"/>
    <x v="33"/>
    <d v="1899-12-30T16:10:00"/>
    <x v="0"/>
    <n v="701.37"/>
    <n v="4.7619047620000003"/>
    <n v="35.0685"/>
    <x v="29"/>
    <x v="1"/>
    <n v="28"/>
    <x v="1"/>
    <n v="0"/>
    <n v="0"/>
    <n v="175114"/>
    <s v="State-New York"/>
    <n v="40"/>
    <n v="1331"/>
    <n v="28"/>
    <n v="1219"/>
    <n v="147"/>
    <n v="140"/>
    <n v="56"/>
    <n v="2809"/>
    <n v="1"/>
    <n v="3"/>
    <n v="10"/>
    <n v="5"/>
    <n v="2"/>
    <n v="0"/>
    <n v="0"/>
    <n v="0"/>
    <n v="0"/>
    <n v="0"/>
    <n v="0"/>
    <n v="0"/>
    <d v="2020-04-13T00:00:00"/>
  </r>
  <r>
    <n v="1398"/>
    <s v="441-94-7118"/>
    <s v="A"/>
    <x v="0"/>
    <x v="1"/>
    <x v="1"/>
    <n v="71.95"/>
    <n v="1"/>
    <n v="3.5975000000000001"/>
    <x v="344"/>
    <x v="87"/>
    <d v="1899-12-30T12:14:00"/>
    <x v="1"/>
    <n v="71.95"/>
    <n v="4.7619047620000003"/>
    <n v="3.5975000000000001"/>
    <x v="48"/>
    <x v="1"/>
    <n v="58"/>
    <x v="1"/>
    <n v="0"/>
    <n v="1"/>
    <n v="175072"/>
    <s v="State-Florida"/>
    <n v="83"/>
    <n v="1360"/>
    <n v="79"/>
    <n v="721"/>
    <n v="0"/>
    <n v="51"/>
    <n v="292"/>
    <n v="1919"/>
    <n v="2"/>
    <n v="5"/>
    <n v="4"/>
    <n v="8"/>
    <n v="3"/>
    <n v="0"/>
    <n v="0"/>
    <n v="0"/>
    <n v="0"/>
    <n v="0"/>
    <n v="0"/>
    <n v="0"/>
    <d v="2019-06-30T00:00:00"/>
  </r>
  <r>
    <n v="2206"/>
    <s v="725-96-3778"/>
    <s v="C"/>
    <x v="0"/>
    <x v="0"/>
    <x v="2"/>
    <n v="89.25"/>
    <n v="8"/>
    <n v="35.700000000000003"/>
    <x v="345"/>
    <x v="40"/>
    <d v="1899-12-30T10:13:00"/>
    <x v="1"/>
    <n v="714"/>
    <n v="4.7619047620000003"/>
    <n v="35.700000000000003"/>
    <x v="28"/>
    <x v="3"/>
    <n v="61"/>
    <x v="0"/>
    <n v="0"/>
    <n v="1"/>
    <n v="175032"/>
    <s v="State-Other"/>
    <n v="74"/>
    <n v="2221"/>
    <n v="28"/>
    <n v="420"/>
    <n v="110"/>
    <n v="28"/>
    <n v="28"/>
    <n v="2778"/>
    <n v="2"/>
    <n v="5"/>
    <n v="4"/>
    <n v="9"/>
    <n v="3"/>
    <n v="0"/>
    <n v="0"/>
    <n v="0"/>
    <n v="0"/>
    <n v="0"/>
    <n v="0"/>
    <n v="0"/>
    <d v="2019-10-03T00:00:00"/>
  </r>
  <r>
    <n v="1234"/>
    <s v="531-80-1784"/>
    <s v="A"/>
    <x v="1"/>
    <x v="1"/>
    <x v="1"/>
    <n v="26.02"/>
    <n v="7"/>
    <n v="9.1069999999999993"/>
    <x v="346"/>
    <x v="61"/>
    <d v="1899-12-30T17:38:00"/>
    <x v="1"/>
    <n v="182.14"/>
    <n v="4.7619047620000003"/>
    <n v="9.1069999999999993"/>
    <x v="20"/>
    <x v="3"/>
    <n v="67"/>
    <x v="1"/>
    <n v="0"/>
    <n v="1"/>
    <n v="175027"/>
    <s v="State-Other"/>
    <n v="74"/>
    <n v="2158"/>
    <n v="149"/>
    <n v="418"/>
    <n v="310"/>
    <n v="28"/>
    <n v="180"/>
    <n v="2883"/>
    <n v="2"/>
    <n v="9"/>
    <n v="4"/>
    <n v="6"/>
    <n v="5"/>
    <n v="0"/>
    <n v="0"/>
    <n v="0"/>
    <n v="0"/>
    <n v="0"/>
    <n v="0"/>
    <n v="0"/>
    <d v="2019-06-16T00:00:00"/>
  </r>
  <r>
    <n v="1708"/>
    <s v="400-45-1220"/>
    <s v="B"/>
    <x v="1"/>
    <x v="0"/>
    <x v="0"/>
    <n v="13.5"/>
    <n v="10"/>
    <n v="6.75"/>
    <x v="347"/>
    <x v="33"/>
    <d v="1899-12-30T11:06:00"/>
    <x v="2"/>
    <n v="135"/>
    <n v="4.7619047620000003"/>
    <n v="6.75"/>
    <x v="19"/>
    <x v="2"/>
    <n v="44"/>
    <x v="2"/>
    <n v="0"/>
    <n v="0"/>
    <n v="175012"/>
    <s v="State-Other"/>
    <n v="41"/>
    <n v="686"/>
    <n v="331"/>
    <n v="509"/>
    <n v="383"/>
    <n v="135"/>
    <n v="352"/>
    <n v="1692"/>
    <n v="1"/>
    <n v="3"/>
    <n v="8"/>
    <n v="11"/>
    <n v="1"/>
    <n v="0"/>
    <n v="0"/>
    <n v="0"/>
    <n v="0"/>
    <n v="0"/>
    <n v="0"/>
    <n v="0"/>
    <d v="2020-07-01T00:00:00"/>
  </r>
  <r>
    <n v="1747"/>
    <s v="860-79-0874"/>
    <s v="C"/>
    <x v="0"/>
    <x v="0"/>
    <x v="5"/>
    <n v="99.3"/>
    <n v="10"/>
    <n v="49.65"/>
    <x v="348"/>
    <x v="42"/>
    <d v="1899-12-30T14:53:00"/>
    <x v="2"/>
    <n v="993"/>
    <n v="4.7619047620000003"/>
    <n v="49.65"/>
    <x v="37"/>
    <x v="3"/>
    <n v="43"/>
    <x v="1"/>
    <n v="0"/>
    <n v="0"/>
    <n v="174985"/>
    <s v="State-Illinois"/>
    <n v="8"/>
    <n v="1370"/>
    <n v="119"/>
    <n v="2096"/>
    <n v="576"/>
    <n v="0"/>
    <n v="201"/>
    <n v="3960"/>
    <n v="1"/>
    <n v="3"/>
    <n v="6"/>
    <n v="7"/>
    <n v="2"/>
    <n v="0"/>
    <n v="0"/>
    <n v="0"/>
    <n v="0"/>
    <n v="0"/>
    <n v="0"/>
    <n v="0"/>
    <d v="2019-02-16T00:00:00"/>
  </r>
  <r>
    <n v="2194"/>
    <s v="834-61-8124"/>
    <s v="A"/>
    <x v="1"/>
    <x v="1"/>
    <x v="1"/>
    <n v="51.69"/>
    <n v="7"/>
    <n v="18.0915"/>
    <x v="349"/>
    <x v="53"/>
    <d v="1899-12-30T18:22:00"/>
    <x v="1"/>
    <n v="361.83"/>
    <n v="4.7619047620000003"/>
    <n v="18.0915"/>
    <x v="46"/>
    <x v="1"/>
    <n v="51"/>
    <x v="1"/>
    <n v="0"/>
    <n v="0"/>
    <n v="174918"/>
    <s v="State-Other"/>
    <n v="78"/>
    <n v="2269"/>
    <n v="138"/>
    <n v="2132"/>
    <n v="58"/>
    <n v="44"/>
    <n v="138"/>
    <n v="4504"/>
    <n v="1"/>
    <n v="5"/>
    <n v="9"/>
    <n v="6"/>
    <n v="3"/>
    <n v="0"/>
    <n v="0"/>
    <n v="0"/>
    <n v="0"/>
    <n v="1"/>
    <n v="0"/>
    <n v="0"/>
    <d v="2019-08-17T00:00:00"/>
  </r>
  <r>
    <n v="2517"/>
    <s v="115-99-4379"/>
    <s v="B"/>
    <x v="0"/>
    <x v="0"/>
    <x v="5"/>
    <n v="54.73"/>
    <n v="7"/>
    <n v="19.1555"/>
    <x v="350"/>
    <x v="86"/>
    <d v="1899-12-30T19:02:00"/>
    <x v="2"/>
    <n v="383.11"/>
    <n v="4.7619047620000003"/>
    <n v="19.1555"/>
    <x v="23"/>
    <x v="1"/>
    <n v="59"/>
    <x v="2"/>
    <n v="1"/>
    <n v="1"/>
    <n v="174881"/>
    <s v="State-Texas"/>
    <n v="48"/>
    <n v="1179"/>
    <n v="168"/>
    <n v="631"/>
    <n v="84"/>
    <n v="63"/>
    <n v="126"/>
    <n v="1999"/>
    <n v="4"/>
    <n v="9"/>
    <n v="2"/>
    <n v="12"/>
    <n v="5"/>
    <n v="0"/>
    <n v="0"/>
    <n v="0"/>
    <n v="0"/>
    <n v="0"/>
    <n v="0"/>
    <n v="0"/>
    <d v="2019-08-13T00:00:00"/>
  </r>
  <r>
    <n v="2703"/>
    <s v="565-67-6697"/>
    <s v="B"/>
    <x v="0"/>
    <x v="1"/>
    <x v="2"/>
    <n v="27"/>
    <n v="9"/>
    <n v="12.15"/>
    <x v="351"/>
    <x v="22"/>
    <d v="1899-12-30T14:16:00"/>
    <x v="1"/>
    <n v="243"/>
    <n v="4.7619047620000003"/>
    <n v="12.15"/>
    <x v="19"/>
    <x v="1"/>
    <n v="59"/>
    <x v="2"/>
    <n v="1"/>
    <n v="1"/>
    <n v="174881"/>
    <s v="State-Texas"/>
    <n v="48"/>
    <n v="1179"/>
    <n v="168"/>
    <n v="631"/>
    <n v="84"/>
    <n v="63"/>
    <n v="126"/>
    <n v="1999"/>
    <n v="4"/>
    <n v="9"/>
    <n v="2"/>
    <n v="12"/>
    <n v="5"/>
    <n v="0"/>
    <n v="0"/>
    <n v="0"/>
    <n v="0"/>
    <n v="0"/>
    <n v="0"/>
    <n v="0"/>
    <d v="2019-08-13T00:00:00"/>
  </r>
  <r>
    <n v="3131"/>
    <s v="320-49-6392"/>
    <s v="C"/>
    <x v="1"/>
    <x v="0"/>
    <x v="1"/>
    <n v="30.24"/>
    <n v="1"/>
    <n v="1.512"/>
    <x v="352"/>
    <x v="31"/>
    <d v="1899-12-30T15:44:00"/>
    <x v="1"/>
    <n v="30.24"/>
    <n v="4.7619047620000003"/>
    <n v="1.512"/>
    <x v="3"/>
    <x v="4"/>
    <n v="71"/>
    <x v="3"/>
    <n v="0"/>
    <n v="0"/>
    <n v="174859"/>
    <s v="State-California"/>
    <n v="63"/>
    <n v="1331"/>
    <n v="171"/>
    <n v="1434"/>
    <n v="311"/>
    <n v="238"/>
    <n v="171"/>
    <n v="3315"/>
    <n v="1"/>
    <n v="6"/>
    <n v="5"/>
    <n v="11"/>
    <n v="3"/>
    <n v="1"/>
    <n v="0"/>
    <n v="0"/>
    <n v="0"/>
    <n v="0"/>
    <n v="0"/>
    <n v="0"/>
    <d v="2019-11-08T00:00:00"/>
  </r>
  <r>
    <n v="1065"/>
    <s v="889-04-9723"/>
    <s v="B"/>
    <x v="0"/>
    <x v="0"/>
    <x v="4"/>
    <n v="89.14"/>
    <n v="4"/>
    <n v="17.827999999999999"/>
    <x v="353"/>
    <x v="27"/>
    <d v="1899-12-30T12:20:00"/>
    <x v="2"/>
    <n v="356.56"/>
    <n v="4.7619047620000003"/>
    <n v="17.827999999999999"/>
    <x v="52"/>
    <x v="1"/>
    <n v="50"/>
    <x v="1"/>
    <n v="1"/>
    <n v="2"/>
    <n v="174854"/>
    <s v="State-Texas"/>
    <n v="90"/>
    <n v="2000"/>
    <n v="138"/>
    <n v="1138"/>
    <n v="135"/>
    <n v="68"/>
    <n v="171"/>
    <n v="3308"/>
    <n v="7"/>
    <n v="2"/>
    <n v="5"/>
    <n v="5"/>
    <n v="5"/>
    <n v="0"/>
    <n v="0"/>
    <n v="0"/>
    <n v="0"/>
    <n v="0"/>
    <n v="0"/>
    <n v="0"/>
    <d v="2019-09-13T00:00:00"/>
  </r>
  <r>
    <n v="1701"/>
    <s v="632-90-0281"/>
    <s v="C"/>
    <x v="1"/>
    <x v="0"/>
    <x v="5"/>
    <n v="37.549999999999997"/>
    <n v="10"/>
    <n v="18.774999999999999"/>
    <x v="354"/>
    <x v="1"/>
    <d v="1899-12-30T20:01:00"/>
    <x v="2"/>
    <n v="375.5"/>
    <n v="4.7619047620000003"/>
    <n v="18.774999999999999"/>
    <x v="39"/>
    <x v="3"/>
    <n v="55"/>
    <x v="2"/>
    <n v="0"/>
    <n v="1"/>
    <n v="174806"/>
    <s v="State-Texas"/>
    <n v="1"/>
    <n v="1566"/>
    <n v="21"/>
    <n v="582"/>
    <n v="0"/>
    <n v="65"/>
    <n v="21"/>
    <n v="2213"/>
    <n v="2"/>
    <n v="5"/>
    <n v="4"/>
    <n v="5"/>
    <n v="4"/>
    <n v="0"/>
    <n v="0"/>
    <n v="0"/>
    <n v="0"/>
    <n v="0"/>
    <n v="0"/>
    <n v="0"/>
    <d v="2019-05-26T00:00:00"/>
  </r>
  <r>
    <n v="2293"/>
    <s v="554-42-2417"/>
    <s v="C"/>
    <x v="1"/>
    <x v="0"/>
    <x v="3"/>
    <n v="95.44"/>
    <n v="10"/>
    <n v="47.72"/>
    <x v="355"/>
    <x v="51"/>
    <d v="1899-12-30T13:45:00"/>
    <x v="1"/>
    <n v="954.4"/>
    <n v="4.7619047620000003"/>
    <n v="47.72"/>
    <x v="53"/>
    <x v="1"/>
    <n v="65"/>
    <x v="3"/>
    <n v="0"/>
    <n v="1"/>
    <n v="174805"/>
    <s v="State-Illinois"/>
    <n v="14"/>
    <n v="488"/>
    <n v="379"/>
    <n v="488"/>
    <n v="96"/>
    <n v="379"/>
    <n v="86"/>
    <n v="1743"/>
    <n v="5"/>
    <n v="4"/>
    <n v="7"/>
    <n v="10"/>
    <n v="2"/>
    <n v="0"/>
    <n v="0"/>
    <n v="0"/>
    <n v="0"/>
    <n v="0"/>
    <n v="0"/>
    <n v="0"/>
    <d v="2020-04-12T00:00:00"/>
  </r>
  <r>
    <n v="2234"/>
    <s v="453-63-6187"/>
    <s v="B"/>
    <x v="1"/>
    <x v="1"/>
    <x v="1"/>
    <n v="27.5"/>
    <n v="3"/>
    <n v="4.125"/>
    <x v="356"/>
    <x v="59"/>
    <d v="1899-12-30T15:40:00"/>
    <x v="0"/>
    <n v="82.5"/>
    <n v="4.7619047620000003"/>
    <n v="4.125"/>
    <x v="35"/>
    <x v="3"/>
    <n v="48"/>
    <x v="1"/>
    <n v="0"/>
    <n v="1"/>
    <n v="174716"/>
    <s v="State-New York"/>
    <n v="92"/>
    <n v="311"/>
    <n v="63"/>
    <n v="984"/>
    <n v="30"/>
    <n v="456"/>
    <n v="166"/>
    <n v="1679"/>
    <n v="2"/>
    <n v="7"/>
    <n v="3"/>
    <n v="5"/>
    <n v="4"/>
    <n v="0"/>
    <n v="0"/>
    <n v="0"/>
    <n v="0"/>
    <n v="0"/>
    <n v="0"/>
    <n v="0"/>
    <d v="2020-02-17T00:00:00"/>
  </r>
  <r>
    <n v="1900"/>
    <s v="578-80-7669"/>
    <s v="B"/>
    <x v="1"/>
    <x v="1"/>
    <x v="3"/>
    <n v="74.97"/>
    <n v="1"/>
    <n v="3.7484999999999999"/>
    <x v="357"/>
    <x v="32"/>
    <d v="1899-12-30T16:58:00"/>
    <x v="1"/>
    <n v="74.97"/>
    <n v="4.7619047620000003"/>
    <n v="3.7484999999999999"/>
    <x v="32"/>
    <x v="0"/>
    <n v="66"/>
    <x v="0"/>
    <n v="0"/>
    <n v="0"/>
    <n v="174637"/>
    <s v="State-Other"/>
    <n v="73"/>
    <n v="2246"/>
    <n v="150"/>
    <n v="1086"/>
    <n v="342"/>
    <n v="0"/>
    <n v="37"/>
    <n v="3786"/>
    <n v="1"/>
    <n v="6"/>
    <n v="9"/>
    <n v="9"/>
    <n v="3"/>
    <n v="1"/>
    <n v="0"/>
    <n v="0"/>
    <n v="0"/>
    <n v="0"/>
    <n v="0"/>
    <n v="0"/>
    <d v="2019-10-23T00:00:00"/>
  </r>
  <r>
    <n v="2011"/>
    <s v="612-36-5536"/>
    <s v="A"/>
    <x v="0"/>
    <x v="1"/>
    <x v="4"/>
    <n v="80.959999999999994"/>
    <n v="8"/>
    <n v="32.384"/>
    <x v="358"/>
    <x v="21"/>
    <d v="1899-12-30T11:12:00"/>
    <x v="2"/>
    <n v="647.67999999999995"/>
    <n v="4.7619047620000003"/>
    <n v="32.384"/>
    <x v="2"/>
    <x v="1"/>
    <n v="49"/>
    <x v="1"/>
    <n v="0"/>
    <n v="0"/>
    <n v="174538"/>
    <s v="State-Illinois"/>
    <n v="21"/>
    <n v="890"/>
    <n v="229"/>
    <n v="1716"/>
    <n v="258"/>
    <n v="262"/>
    <n v="66"/>
    <n v="3290"/>
    <n v="1"/>
    <n v="8"/>
    <n v="8"/>
    <n v="5"/>
    <n v="3"/>
    <n v="0"/>
    <n v="0"/>
    <n v="0"/>
    <n v="0"/>
    <n v="1"/>
    <n v="0"/>
    <n v="1"/>
    <d v="2019-12-04T00:00:00"/>
  </r>
  <r>
    <n v="2940"/>
    <s v="605-72-4132"/>
    <s v="C"/>
    <x v="1"/>
    <x v="0"/>
    <x v="4"/>
    <n v="94.47"/>
    <n v="8"/>
    <n v="37.787999999999997"/>
    <x v="359"/>
    <x v="33"/>
    <d v="1899-12-30T15:12:00"/>
    <x v="1"/>
    <n v="755.76"/>
    <n v="4.7619047620000003"/>
    <n v="37.787999999999997"/>
    <x v="0"/>
    <x v="1"/>
    <n v="73"/>
    <x v="1"/>
    <n v="0"/>
    <n v="0"/>
    <n v="174485"/>
    <s v="State-Florida"/>
    <n v="58"/>
    <n v="1169"/>
    <n v="349"/>
    <n v="1909"/>
    <n v="405"/>
    <n v="115"/>
    <n v="115"/>
    <n v="3832"/>
    <n v="1"/>
    <n v="6"/>
    <n v="7"/>
    <n v="12"/>
    <n v="3"/>
    <n v="0"/>
    <n v="0"/>
    <n v="0"/>
    <n v="0"/>
    <n v="0"/>
    <n v="0"/>
    <n v="0"/>
    <d v="2020-01-29T00:00:00"/>
  </r>
  <r>
    <n v="1376"/>
    <s v="471-41-2823"/>
    <s v="C"/>
    <x v="1"/>
    <x v="1"/>
    <x v="4"/>
    <n v="99.79"/>
    <n v="2"/>
    <n v="9.9789999999999992"/>
    <x v="360"/>
    <x v="37"/>
    <d v="1899-12-30T20:37:00"/>
    <x v="0"/>
    <n v="199.58"/>
    <n v="4.7619047620000003"/>
    <n v="9.9789999999999992"/>
    <x v="7"/>
    <x v="0"/>
    <n v="27"/>
    <x v="1"/>
    <n v="0"/>
    <n v="0"/>
    <n v="174293"/>
    <s v="State-New York"/>
    <n v="66"/>
    <n v="880"/>
    <n v="357"/>
    <n v="786"/>
    <n v="218"/>
    <n v="213"/>
    <n v="190"/>
    <n v="2264"/>
    <n v="1"/>
    <n v="5"/>
    <n v="4"/>
    <n v="6"/>
    <n v="2"/>
    <n v="0"/>
    <n v="0"/>
    <n v="0"/>
    <n v="0"/>
    <n v="0"/>
    <n v="0"/>
    <n v="0"/>
    <d v="2020-10-08T00:00:00"/>
  </r>
  <r>
    <n v="1909"/>
    <s v="462-67-9126"/>
    <s v="A"/>
    <x v="1"/>
    <x v="1"/>
    <x v="2"/>
    <n v="73.22"/>
    <n v="6"/>
    <n v="21.966000000000001"/>
    <x v="361"/>
    <x v="18"/>
    <d v="1899-12-30T17:44:00"/>
    <x v="1"/>
    <n v="439.32"/>
    <n v="4.7619047620000003"/>
    <n v="21.966000000000001"/>
    <x v="8"/>
    <x v="0"/>
    <n v="27"/>
    <x v="1"/>
    <n v="0"/>
    <n v="0"/>
    <n v="174293"/>
    <s v="State-Illinois"/>
    <n v="66"/>
    <n v="880"/>
    <n v="357"/>
    <n v="786"/>
    <n v="218"/>
    <n v="213"/>
    <n v="190"/>
    <n v="2264"/>
    <n v="1"/>
    <n v="5"/>
    <n v="4"/>
    <n v="6"/>
    <n v="2"/>
    <n v="0"/>
    <n v="0"/>
    <n v="0"/>
    <n v="0"/>
    <n v="0"/>
    <n v="0"/>
    <n v="0"/>
    <d v="2020-10-08T00:00:00"/>
  </r>
  <r>
    <n v="2830"/>
    <s v="272-27-9238"/>
    <s v="C"/>
    <x v="1"/>
    <x v="0"/>
    <x v="4"/>
    <n v="41.24"/>
    <n v="4"/>
    <n v="8.2479999999999993"/>
    <x v="362"/>
    <x v="88"/>
    <d v="1899-12-30T16:23:00"/>
    <x v="1"/>
    <n v="164.96"/>
    <n v="4.7619047620000003"/>
    <n v="8.2479999999999993"/>
    <x v="12"/>
    <x v="2"/>
    <n v="49"/>
    <x v="2"/>
    <n v="0"/>
    <n v="1"/>
    <n v="174290"/>
    <s v="State-Other"/>
    <n v="70"/>
    <n v="2630"/>
    <n v="0"/>
    <n v="169"/>
    <n v="0"/>
    <n v="28"/>
    <n v="28"/>
    <n v="2799"/>
    <n v="4"/>
    <n v="10"/>
    <n v="8"/>
    <n v="10"/>
    <n v="6"/>
    <n v="1"/>
    <n v="0"/>
    <n v="0"/>
    <n v="1"/>
    <n v="0"/>
    <n v="0"/>
    <n v="0"/>
    <d v="2020-01-17T00:00:00"/>
  </r>
  <r>
    <n v="2567"/>
    <s v="834-25-9262"/>
    <s v="C"/>
    <x v="1"/>
    <x v="0"/>
    <x v="5"/>
    <n v="81.680000000000007"/>
    <n v="4"/>
    <n v="16.335999999999999"/>
    <x v="363"/>
    <x v="47"/>
    <d v="1899-12-30T12:12:00"/>
    <x v="1"/>
    <n v="326.72000000000003"/>
    <n v="4.7619047620000003"/>
    <n v="16.335999999999999"/>
    <x v="0"/>
    <x v="3"/>
    <n v="65"/>
    <x v="1"/>
    <n v="0"/>
    <n v="0"/>
    <n v="174268"/>
    <s v="State-California"/>
    <n v="83"/>
    <n v="467"/>
    <n v="155"/>
    <n v="739"/>
    <n v="228"/>
    <n v="408"/>
    <n v="96"/>
    <n v="1901"/>
    <n v="1"/>
    <n v="4"/>
    <n v="3"/>
    <n v="5"/>
    <n v="2"/>
    <n v="0"/>
    <n v="0"/>
    <n v="0"/>
    <n v="0"/>
    <n v="0"/>
    <n v="0"/>
    <n v="0"/>
    <d v="2019-07-22T00:00:00"/>
  </r>
  <r>
    <n v="1758"/>
    <s v="122-61-9553"/>
    <s v="C"/>
    <x v="1"/>
    <x v="0"/>
    <x v="1"/>
    <n v="51.32"/>
    <n v="9"/>
    <n v="23.094000000000001"/>
    <x v="364"/>
    <x v="86"/>
    <d v="1899-12-30T19:33:00"/>
    <x v="1"/>
    <n v="461.88"/>
    <n v="4.7619047620000003"/>
    <n v="23.094000000000001"/>
    <x v="32"/>
    <x v="1"/>
    <n v="62"/>
    <x v="0"/>
    <n v="0"/>
    <n v="0"/>
    <n v="174250"/>
    <s v="State-Florida"/>
    <n v="90"/>
    <n v="1596"/>
    <n v="26"/>
    <n v="920"/>
    <n v="176"/>
    <n v="0"/>
    <n v="0"/>
    <n v="2718"/>
    <n v="1"/>
    <n v="2"/>
    <n v="11"/>
    <n v="4"/>
    <n v="1"/>
    <n v="0"/>
    <n v="0"/>
    <n v="0"/>
    <n v="0"/>
    <n v="0"/>
    <n v="0"/>
    <n v="0"/>
    <d v="2020-07-02T00:00:00"/>
  </r>
  <r>
    <n v="2153"/>
    <s v="468-88-0009"/>
    <s v="A"/>
    <x v="0"/>
    <x v="1"/>
    <x v="2"/>
    <n v="65.94"/>
    <n v="4"/>
    <n v="13.188000000000001"/>
    <x v="257"/>
    <x v="62"/>
    <d v="1899-12-30T10:29:00"/>
    <x v="1"/>
    <n v="263.76"/>
    <n v="4.7619047620000003"/>
    <n v="13.188000000000001"/>
    <x v="22"/>
    <x v="3"/>
    <n v="30"/>
    <x v="0"/>
    <n v="0"/>
    <n v="0"/>
    <n v="174214"/>
    <s v="State-California"/>
    <n v="3"/>
    <n v="2026"/>
    <n v="195"/>
    <n v="1284"/>
    <n v="202"/>
    <n v="232"/>
    <n v="77"/>
    <n v="3862"/>
    <n v="1"/>
    <n v="8"/>
    <n v="2"/>
    <n v="5"/>
    <n v="5"/>
    <n v="0"/>
    <n v="0"/>
    <n v="0"/>
    <n v="0"/>
    <n v="0"/>
    <n v="0"/>
    <n v="0"/>
    <d v="2019-01-31T00:00:00"/>
  </r>
  <r>
    <n v="2238"/>
    <s v="613-59-9758"/>
    <s v="C"/>
    <x v="1"/>
    <x v="0"/>
    <x v="3"/>
    <n v="14.36"/>
    <n v="10"/>
    <n v="7.18"/>
    <x v="365"/>
    <x v="3"/>
    <d v="1899-12-30T14:28:00"/>
    <x v="1"/>
    <n v="143.6"/>
    <n v="4.7619047620000003"/>
    <n v="7.18"/>
    <x v="38"/>
    <x v="3"/>
    <n v="45"/>
    <x v="1"/>
    <n v="0"/>
    <n v="1"/>
    <n v="174190"/>
    <s v="State-Florida"/>
    <n v="49"/>
    <n v="355"/>
    <n v="190"/>
    <n v="202"/>
    <n v="394"/>
    <n v="214"/>
    <n v="150"/>
    <n v="1204"/>
    <n v="2"/>
    <n v="4"/>
    <n v="2"/>
    <n v="11"/>
    <n v="2"/>
    <n v="0"/>
    <n v="0"/>
    <n v="0"/>
    <n v="0"/>
    <n v="0"/>
    <n v="0"/>
    <n v="0"/>
    <d v="2020-10-16T00:00:00"/>
  </r>
  <r>
    <n v="1153"/>
    <s v="254-31-0042"/>
    <s v="A"/>
    <x v="0"/>
    <x v="1"/>
    <x v="1"/>
    <n v="21.5"/>
    <n v="9"/>
    <n v="9.6750000000000007"/>
    <x v="366"/>
    <x v="43"/>
    <d v="1899-12-30T12:46:00"/>
    <x v="2"/>
    <n v="193.5"/>
    <n v="4.7619047620000003"/>
    <n v="9.6750000000000007"/>
    <x v="52"/>
    <x v="2"/>
    <n v="45"/>
    <x v="0"/>
    <n v="0"/>
    <n v="0"/>
    <n v="174165"/>
    <s v="State-Illinois"/>
    <n v="9"/>
    <n v="2351"/>
    <n v="28"/>
    <n v="564"/>
    <n v="38"/>
    <n v="28"/>
    <n v="28"/>
    <n v="2980"/>
    <n v="1"/>
    <n v="5"/>
    <n v="4"/>
    <n v="10"/>
    <n v="2"/>
    <n v="0"/>
    <n v="0"/>
    <n v="0"/>
    <n v="0"/>
    <n v="0"/>
    <n v="0"/>
    <n v="0"/>
    <d v="2019-10-06T00:00:00"/>
  </r>
  <r>
    <n v="1908"/>
    <s v="201-86-2184"/>
    <s v="B"/>
    <x v="0"/>
    <x v="0"/>
    <x v="1"/>
    <n v="26.26"/>
    <n v="7"/>
    <n v="9.1910000000000007"/>
    <x v="367"/>
    <x v="30"/>
    <d v="1899-12-30T19:40:00"/>
    <x v="1"/>
    <n v="183.82"/>
    <n v="4.7619047620000003"/>
    <n v="9.1910000000000007"/>
    <x v="21"/>
    <x v="0"/>
    <n v="38"/>
    <x v="3"/>
    <n v="0"/>
    <n v="0"/>
    <n v="174116"/>
    <s v="State-Florida"/>
    <n v="53"/>
    <n v="2046"/>
    <n v="261"/>
    <n v="1654"/>
    <n v="341"/>
    <n v="129"/>
    <n v="390"/>
    <n v="4041"/>
    <n v="1"/>
    <n v="4"/>
    <n v="4"/>
    <n v="10"/>
    <n v="2"/>
    <n v="0"/>
    <n v="0"/>
    <n v="0"/>
    <n v="1"/>
    <n v="0"/>
    <n v="0"/>
    <n v="0"/>
    <d v="2020-06-05T00:00:00"/>
  </r>
  <r>
    <n v="1177"/>
    <s v="261-12-8671"/>
    <s v="B"/>
    <x v="1"/>
    <x v="0"/>
    <x v="5"/>
    <n v="60.96"/>
    <n v="2"/>
    <n v="6.0960000000000001"/>
    <x v="368"/>
    <x v="25"/>
    <d v="1899-12-30T19:39:00"/>
    <x v="2"/>
    <n v="121.92"/>
    <n v="4.7619047620000003"/>
    <n v="6.0960000000000001"/>
    <x v="49"/>
    <x v="3"/>
    <n v="44"/>
    <x v="1"/>
    <n v="0"/>
    <n v="0"/>
    <n v="174068"/>
    <s v="State-Illinois"/>
    <n v="14"/>
    <n v="1840"/>
    <n v="71"/>
    <n v="1262"/>
    <n v="329"/>
    <n v="179"/>
    <n v="35"/>
    <n v="3645"/>
    <n v="1"/>
    <n v="4"/>
    <n v="10"/>
    <n v="9"/>
    <n v="2"/>
    <n v="0"/>
    <n v="0"/>
    <n v="0"/>
    <n v="0"/>
    <n v="0"/>
    <n v="0"/>
    <n v="0"/>
    <d v="2019-08-24T00:00:00"/>
  </r>
  <r>
    <n v="2504"/>
    <s v="730-70-9830"/>
    <s v="C"/>
    <x v="1"/>
    <x v="0"/>
    <x v="2"/>
    <n v="70.11"/>
    <n v="6"/>
    <n v="21.033000000000001"/>
    <x v="369"/>
    <x v="86"/>
    <d v="1899-12-30T17:54:00"/>
    <x v="0"/>
    <n v="420.66"/>
    <n v="4.7619047620000003"/>
    <n v="21.033000000000001"/>
    <x v="53"/>
    <x v="0"/>
    <n v="33"/>
    <x v="0"/>
    <n v="0"/>
    <n v="0"/>
    <n v="174004"/>
    <s v="State-New York"/>
    <n v="5"/>
    <n v="1843"/>
    <n v="113"/>
    <n v="1317"/>
    <n v="99"/>
    <n v="414"/>
    <n v="113"/>
    <n v="3673"/>
    <n v="1"/>
    <n v="4"/>
    <n v="6"/>
    <n v="4"/>
    <n v="3"/>
    <n v="1"/>
    <n v="0"/>
    <n v="0"/>
    <n v="0"/>
    <n v="1"/>
    <n v="0"/>
    <n v="1"/>
    <d v="2020-07-31T00:00:00"/>
  </r>
  <r>
    <n v="1779"/>
    <s v="382-25-8917"/>
    <s v="C"/>
    <x v="1"/>
    <x v="1"/>
    <x v="5"/>
    <n v="42.08"/>
    <n v="6"/>
    <n v="12.624000000000001"/>
    <x v="370"/>
    <x v="71"/>
    <d v="1899-12-30T12:25:00"/>
    <x v="1"/>
    <n v="252.48"/>
    <n v="4.7619047620000003"/>
    <n v="12.624000000000001"/>
    <x v="60"/>
    <x v="1"/>
    <n v="47"/>
    <x v="1"/>
    <n v="0"/>
    <n v="0"/>
    <n v="173926"/>
    <s v="State-Texas"/>
    <n v="54"/>
    <n v="1475"/>
    <n v="214"/>
    <n v="1405"/>
    <n v="374"/>
    <n v="214"/>
    <n v="35"/>
    <n v="3647"/>
    <n v="1"/>
    <n v="6"/>
    <n v="5"/>
    <n v="12"/>
    <n v="3"/>
    <n v="0"/>
    <n v="0"/>
    <n v="0"/>
    <n v="0"/>
    <n v="0"/>
    <n v="0"/>
    <n v="0"/>
    <d v="2019-08-07T00:00:00"/>
  </r>
  <r>
    <n v="2428"/>
    <s v="422-29-8786"/>
    <s v="A"/>
    <x v="1"/>
    <x v="0"/>
    <x v="2"/>
    <n v="67.09"/>
    <n v="5"/>
    <n v="16.772500000000001"/>
    <x v="371"/>
    <x v="75"/>
    <d v="1899-12-30T16:47:00"/>
    <x v="2"/>
    <n v="335.45"/>
    <n v="4.7619047620000003"/>
    <n v="16.772500000000001"/>
    <x v="0"/>
    <x v="0"/>
    <n v="67"/>
    <x v="1"/>
    <n v="0"/>
    <n v="0"/>
    <n v="173892"/>
    <s v="State-Other"/>
    <n v="40"/>
    <n v="1654"/>
    <n v="240"/>
    <n v="1414"/>
    <n v="0"/>
    <n v="136"/>
    <n v="101"/>
    <n v="3344"/>
    <n v="1"/>
    <n v="3"/>
    <n v="11"/>
    <n v="8"/>
    <n v="1"/>
    <n v="0"/>
    <n v="0"/>
    <n v="0"/>
    <n v="0"/>
    <n v="0"/>
    <n v="0"/>
    <n v="1"/>
    <d v="2020-04-19T00:00:00"/>
  </r>
  <r>
    <n v="3171"/>
    <s v="667-23-5919"/>
    <s v="A"/>
    <x v="0"/>
    <x v="0"/>
    <x v="5"/>
    <n v="96.7"/>
    <n v="5"/>
    <n v="24.175000000000001"/>
    <x v="372"/>
    <x v="78"/>
    <d v="1899-12-30T12:52:00"/>
    <x v="0"/>
    <n v="483.5"/>
    <n v="4.7619047620000003"/>
    <n v="24.175000000000001"/>
    <x v="27"/>
    <x v="3"/>
    <n v="42"/>
    <x v="1"/>
    <n v="0"/>
    <n v="1"/>
    <n v="173807"/>
    <s v="State-Texas"/>
    <n v="88"/>
    <n v="862"/>
    <n v="292"/>
    <n v="367"/>
    <n v="167"/>
    <n v="184"/>
    <n v="127"/>
    <n v="1745"/>
    <n v="2"/>
    <n v="5"/>
    <n v="5"/>
    <n v="11"/>
    <n v="2"/>
    <n v="0"/>
    <n v="0"/>
    <n v="0"/>
    <n v="0"/>
    <n v="0"/>
    <n v="0"/>
    <n v="0"/>
    <d v="2019-06-09T00:00:00"/>
  </r>
  <r>
    <n v="3162"/>
    <s v="843-01-4703"/>
    <s v="B"/>
    <x v="0"/>
    <x v="0"/>
    <x v="2"/>
    <n v="35.380000000000003"/>
    <n v="9"/>
    <n v="15.920999999999999"/>
    <x v="373"/>
    <x v="0"/>
    <d v="1899-12-30T19:50:00"/>
    <x v="2"/>
    <n v="318.42"/>
    <n v="4.7619047620000003"/>
    <n v="15.920999999999999"/>
    <x v="1"/>
    <x v="3"/>
    <n v="63"/>
    <x v="1"/>
    <n v="0"/>
    <n v="1"/>
    <n v="173803"/>
    <s v="State-Florida"/>
    <n v="61"/>
    <n v="1962"/>
    <n v="188"/>
    <n v="855"/>
    <n v="122"/>
    <n v="61"/>
    <n v="410"/>
    <n v="2779"/>
    <n v="2"/>
    <n v="9"/>
    <n v="5"/>
    <n v="6"/>
    <n v="6"/>
    <n v="0"/>
    <n v="0"/>
    <n v="1"/>
    <n v="0"/>
    <n v="0"/>
    <n v="0"/>
    <n v="1"/>
    <d v="2019-01-06T00:00:00"/>
  </r>
  <r>
    <n v="2674"/>
    <s v="743-88-1662"/>
    <s v="C"/>
    <x v="1"/>
    <x v="1"/>
    <x v="3"/>
    <n v="95.49"/>
    <n v="7"/>
    <n v="33.421500000000002"/>
    <x v="374"/>
    <x v="70"/>
    <d v="1899-12-30T18:17:00"/>
    <x v="0"/>
    <n v="668.43"/>
    <n v="4.7619047620000003"/>
    <n v="33.421500000000002"/>
    <x v="44"/>
    <x v="4"/>
    <n v="69"/>
    <x v="2"/>
    <n v="0"/>
    <n v="2"/>
    <n v="173705"/>
    <s v="State-Other"/>
    <n v="86"/>
    <n v="1442"/>
    <n v="214"/>
    <n v="1226"/>
    <n v="608"/>
    <n v="252"/>
    <n v="252"/>
    <n v="3490"/>
    <n v="2"/>
    <n v="9"/>
    <n v="6"/>
    <n v="8"/>
    <n v="5"/>
    <n v="0"/>
    <n v="0"/>
    <n v="0"/>
    <n v="0"/>
    <n v="0"/>
    <n v="0"/>
    <n v="0"/>
    <d v="2020-08-09T00:00:00"/>
  </r>
  <r>
    <n v="1622"/>
    <s v="595-86-2894"/>
    <s v="C"/>
    <x v="0"/>
    <x v="1"/>
    <x v="5"/>
    <n v="96.98"/>
    <n v="4"/>
    <n v="19.396000000000001"/>
    <x v="375"/>
    <x v="10"/>
    <d v="1899-12-30T17:20:00"/>
    <x v="0"/>
    <n v="387.92"/>
    <n v="4.7619047620000003"/>
    <n v="19.396000000000001"/>
    <x v="45"/>
    <x v="3"/>
    <n v="49"/>
    <x v="1"/>
    <n v="0"/>
    <n v="1"/>
    <n v="173691"/>
    <s v="State-New York"/>
    <n v="58"/>
    <n v="1666"/>
    <n v="49"/>
    <n v="589"/>
    <n v="200"/>
    <n v="101"/>
    <n v="172"/>
    <n v="2435"/>
    <n v="2"/>
    <n v="6"/>
    <n v="2"/>
    <n v="8"/>
    <n v="2"/>
    <n v="0"/>
    <n v="0"/>
    <n v="1"/>
    <n v="0"/>
    <n v="0"/>
    <n v="0"/>
    <n v="0"/>
    <d v="2020-04-12T00:00:00"/>
  </r>
  <r>
    <n v="1230"/>
    <s v="182-69-8360"/>
    <s v="B"/>
    <x v="1"/>
    <x v="0"/>
    <x v="1"/>
    <n v="23.65"/>
    <n v="4"/>
    <n v="4.7300000000000004"/>
    <x v="376"/>
    <x v="74"/>
    <d v="1899-12-30T13:32:00"/>
    <x v="2"/>
    <n v="94.6"/>
    <n v="4.7619047620000003"/>
    <n v="4.7300000000000004"/>
    <x v="43"/>
    <x v="3"/>
    <n v="30"/>
    <x v="1"/>
    <n v="0"/>
    <n v="0"/>
    <n v="173687"/>
    <s v="State-Florida"/>
    <n v="8"/>
    <n v="1318"/>
    <n v="361"/>
    <n v="1186"/>
    <n v="514"/>
    <n v="31"/>
    <n v="427"/>
    <n v="2982"/>
    <n v="1"/>
    <n v="3"/>
    <n v="9"/>
    <n v="9"/>
    <n v="2"/>
    <n v="1"/>
    <n v="0"/>
    <n v="0"/>
    <n v="0"/>
    <n v="0"/>
    <n v="0"/>
    <n v="1"/>
    <d v="2020-05-04T00:00:00"/>
  </r>
  <r>
    <n v="2488"/>
    <s v="289-15-7034"/>
    <s v="A"/>
    <x v="0"/>
    <x v="1"/>
    <x v="3"/>
    <n v="82.33"/>
    <n v="4"/>
    <n v="16.466000000000001"/>
    <x v="377"/>
    <x v="83"/>
    <d v="1899-12-30T10:37:00"/>
    <x v="2"/>
    <n v="329.32"/>
    <n v="4.7619047620000003"/>
    <n v="16.466000000000001"/>
    <x v="26"/>
    <x v="3"/>
    <n v="55"/>
    <x v="1"/>
    <n v="0"/>
    <n v="1"/>
    <n v="173538"/>
    <s v="State-Other"/>
    <n v="92"/>
    <n v="1914"/>
    <n v="179"/>
    <n v="1010"/>
    <n v="234"/>
    <n v="323"/>
    <n v="253"/>
    <n v="3408"/>
    <n v="3"/>
    <n v="10"/>
    <n v="4"/>
    <n v="9"/>
    <n v="7"/>
    <n v="0"/>
    <n v="0"/>
    <n v="0"/>
    <n v="0"/>
    <n v="0"/>
    <n v="0"/>
    <n v="0"/>
    <d v="2019-05-02T00:00:00"/>
  </r>
  <r>
    <n v="1227"/>
    <s v="462-78-5240"/>
    <s v="C"/>
    <x v="1"/>
    <x v="0"/>
    <x v="1"/>
    <n v="26.61"/>
    <n v="2"/>
    <n v="2.661"/>
    <x v="378"/>
    <x v="35"/>
    <d v="1899-12-30T14:35:00"/>
    <x v="1"/>
    <n v="53.22"/>
    <n v="4.7619047620000003"/>
    <n v="2.661"/>
    <x v="50"/>
    <x v="4"/>
    <n v="52"/>
    <x v="1"/>
    <n v="0"/>
    <n v="0"/>
    <n v="173455"/>
    <s v="State-Texas"/>
    <n v="98"/>
    <n v="2128"/>
    <n v="144"/>
    <n v="1788"/>
    <n v="439"/>
    <n v="385"/>
    <n v="47"/>
    <n v="4836"/>
    <n v="1"/>
    <n v="6"/>
    <n v="5"/>
    <n v="10"/>
    <n v="3"/>
    <n v="0"/>
    <n v="0"/>
    <n v="0"/>
    <n v="1"/>
    <n v="0"/>
    <n v="0"/>
    <n v="0"/>
    <d v="2020-04-03T00:00:00"/>
  </r>
  <r>
    <n v="1505"/>
    <s v="868-52-7573"/>
    <s v="B"/>
    <x v="1"/>
    <x v="0"/>
    <x v="4"/>
    <n v="99.69"/>
    <n v="5"/>
    <n v="24.922499999999999"/>
    <x v="379"/>
    <x v="78"/>
    <d v="1899-12-30T12:09:00"/>
    <x v="1"/>
    <n v="498.45"/>
    <n v="4.7619047620000003"/>
    <n v="24.922499999999999"/>
    <x v="21"/>
    <x v="0"/>
    <n v="33"/>
    <x v="2"/>
    <n v="0"/>
    <n v="0"/>
    <n v="173454"/>
    <s v="State-California"/>
    <n v="95"/>
    <n v="2319"/>
    <n v="172"/>
    <n v="829"/>
    <n v="132"/>
    <n v="33"/>
    <n v="413"/>
    <n v="3072"/>
    <n v="1"/>
    <n v="2"/>
    <n v="4"/>
    <n v="6"/>
    <n v="5"/>
    <n v="0"/>
    <n v="0"/>
    <n v="1"/>
    <n v="0"/>
    <n v="0"/>
    <n v="0"/>
    <n v="0"/>
    <d v="2020-08-05T00:00:00"/>
  </r>
  <r>
    <n v="2243"/>
    <s v="153-58-4872"/>
    <s v="C"/>
    <x v="0"/>
    <x v="0"/>
    <x v="4"/>
    <n v="74.89"/>
    <n v="4"/>
    <n v="14.978"/>
    <x v="380"/>
    <x v="59"/>
    <d v="1899-12-30T15:32:00"/>
    <x v="0"/>
    <n v="299.56"/>
    <n v="4.7619047620000003"/>
    <n v="14.978"/>
    <x v="50"/>
    <x v="1"/>
    <n v="38"/>
    <x v="2"/>
    <n v="0"/>
    <n v="0"/>
    <n v="173450"/>
    <s v="State-California"/>
    <n v="85"/>
    <n v="2697"/>
    <n v="120"/>
    <n v="980"/>
    <n v="213"/>
    <n v="163"/>
    <n v="87"/>
    <n v="4085"/>
    <n v="1"/>
    <n v="7"/>
    <n v="8"/>
    <n v="11"/>
    <n v="3"/>
    <n v="1"/>
    <n v="0"/>
    <n v="1"/>
    <n v="0"/>
    <n v="0"/>
    <n v="0"/>
    <n v="0"/>
    <d v="2020-05-11T00:00:00"/>
  </r>
  <r>
    <n v="1123"/>
    <s v="662-72-2873"/>
    <s v="A"/>
    <x v="1"/>
    <x v="0"/>
    <x v="4"/>
    <n v="40.94"/>
    <n v="5"/>
    <n v="10.234999999999999"/>
    <x v="381"/>
    <x v="47"/>
    <d v="1899-12-30T13:58:00"/>
    <x v="0"/>
    <n v="204.7"/>
    <n v="4.7619047620000003"/>
    <n v="10.234999999999999"/>
    <x v="21"/>
    <x v="3"/>
    <n v="51"/>
    <x v="1"/>
    <n v="0"/>
    <n v="0"/>
    <n v="173448"/>
    <s v="State-Illinois"/>
    <n v="10"/>
    <n v="557"/>
    <n v="250"/>
    <n v="446"/>
    <n v="54"/>
    <n v="97"/>
    <n v="307"/>
    <n v="1098"/>
    <n v="1"/>
    <n v="7"/>
    <n v="2"/>
    <n v="9"/>
    <n v="4"/>
    <n v="0"/>
    <n v="0"/>
    <n v="0"/>
    <n v="0"/>
    <n v="0"/>
    <n v="0"/>
    <n v="0"/>
    <d v="2020-07-17T00:00:00"/>
  </r>
  <r>
    <n v="2877"/>
    <s v="525-88-7307"/>
    <s v="B"/>
    <x v="0"/>
    <x v="1"/>
    <x v="3"/>
    <n v="75.819999999999993"/>
    <n v="1"/>
    <n v="3.7909999999999999"/>
    <x v="382"/>
    <x v="82"/>
    <d v="1899-12-30T13:19:00"/>
    <x v="1"/>
    <n v="75.819999999999993"/>
    <n v="4.7619047620000003"/>
    <n v="3.7909999999999999"/>
    <x v="6"/>
    <x v="3"/>
    <n v="33"/>
    <x v="2"/>
    <n v="0"/>
    <n v="0"/>
    <n v="173395"/>
    <s v="State-Texas"/>
    <n v="94"/>
    <n v="643"/>
    <n v="17"/>
    <n v="189"/>
    <n v="47"/>
    <n v="17"/>
    <n v="26"/>
    <n v="886"/>
    <n v="1"/>
    <n v="4"/>
    <n v="4"/>
    <n v="6"/>
    <n v="2"/>
    <n v="0"/>
    <n v="0"/>
    <n v="0"/>
    <n v="0"/>
    <n v="0"/>
    <n v="0"/>
    <n v="0"/>
    <d v="2020-08-22T00:00:00"/>
  </r>
  <r>
    <n v="2915"/>
    <s v="689-16-9784"/>
    <s v="C"/>
    <x v="1"/>
    <x v="1"/>
    <x v="4"/>
    <n v="46.77"/>
    <n v="6"/>
    <n v="14.031000000000001"/>
    <x v="383"/>
    <x v="16"/>
    <d v="1899-12-30T13:37:00"/>
    <x v="1"/>
    <n v="280.62"/>
    <n v="4.7619047620000003"/>
    <n v="14.031000000000001"/>
    <x v="22"/>
    <x v="3"/>
    <n v="36"/>
    <x v="0"/>
    <n v="0"/>
    <n v="0"/>
    <n v="173356"/>
    <s v="State-California"/>
    <n v="56"/>
    <n v="2481"/>
    <n v="33"/>
    <n v="761"/>
    <n v="0"/>
    <n v="33"/>
    <n v="265"/>
    <n v="3044"/>
    <n v="1"/>
    <n v="5"/>
    <n v="11"/>
    <n v="5"/>
    <n v="2"/>
    <n v="1"/>
    <n v="0"/>
    <n v="1"/>
    <n v="0"/>
    <n v="1"/>
    <n v="0"/>
    <n v="1"/>
    <d v="2020-07-13T00:00:00"/>
  </r>
  <r>
    <n v="1793"/>
    <s v="725-56-0833"/>
    <s v="A"/>
    <x v="1"/>
    <x v="0"/>
    <x v="0"/>
    <n v="32.32"/>
    <n v="10"/>
    <n v="16.16"/>
    <x v="384"/>
    <x v="9"/>
    <d v="1899-12-30T16:49:00"/>
    <x v="2"/>
    <n v="323.2"/>
    <n v="4.7619047620000003"/>
    <n v="16.16"/>
    <x v="40"/>
    <x v="0"/>
    <n v="45"/>
    <x v="1"/>
    <n v="0"/>
    <n v="0"/>
    <n v="173170"/>
    <s v="State-California"/>
    <n v="1"/>
    <n v="435"/>
    <n v="412"/>
    <n v="606"/>
    <n v="118"/>
    <n v="71"/>
    <n v="76"/>
    <n v="1567"/>
    <n v="1"/>
    <n v="5"/>
    <n v="4"/>
    <n v="6"/>
    <n v="2"/>
    <n v="0"/>
    <n v="0"/>
    <n v="0"/>
    <n v="0"/>
    <n v="0"/>
    <n v="0"/>
    <n v="0"/>
    <d v="2020-11-04T00:00:00"/>
  </r>
  <r>
    <n v="1897"/>
    <s v="394-41-0748"/>
    <s v="C"/>
    <x v="0"/>
    <x v="0"/>
    <x v="5"/>
    <n v="54.07"/>
    <n v="9"/>
    <n v="24.331499999999998"/>
    <x v="385"/>
    <x v="3"/>
    <d v="1899-12-30T14:55:00"/>
    <x v="0"/>
    <n v="486.63"/>
    <n v="4.7619047620000003"/>
    <n v="24.331499999999998"/>
    <x v="33"/>
    <x v="1"/>
    <n v="60"/>
    <x v="2"/>
    <n v="0"/>
    <n v="0"/>
    <n v="173113"/>
    <s v="State-Illinois"/>
    <n v="86"/>
    <n v="1754"/>
    <n v="45"/>
    <n v="365"/>
    <n v="118"/>
    <n v="21"/>
    <n v="66"/>
    <n v="2238"/>
    <n v="1"/>
    <n v="3"/>
    <n v="4"/>
    <n v="7"/>
    <n v="2"/>
    <n v="0"/>
    <n v="0"/>
    <n v="0"/>
    <n v="0"/>
    <n v="0"/>
    <n v="0"/>
    <n v="0"/>
    <d v="2020-06-01T00:00:00"/>
  </r>
  <r>
    <n v="1640"/>
    <s v="596-42-3999"/>
    <s v="B"/>
    <x v="1"/>
    <x v="1"/>
    <x v="4"/>
    <n v="18.22"/>
    <n v="7"/>
    <n v="6.3769999999999998"/>
    <x v="386"/>
    <x v="24"/>
    <d v="1899-12-30T14:04:00"/>
    <x v="2"/>
    <n v="127.54"/>
    <n v="4.7619047620000003"/>
    <n v="6.3769999999999998"/>
    <x v="37"/>
    <x v="1"/>
    <n v="73"/>
    <x v="0"/>
    <n v="0"/>
    <n v="1"/>
    <n v="173059"/>
    <s v="State-New York"/>
    <n v="36"/>
    <n v="971"/>
    <n v="265"/>
    <n v="995"/>
    <n v="0"/>
    <n v="194"/>
    <n v="168"/>
    <n v="2257"/>
    <n v="1"/>
    <n v="9"/>
    <n v="3"/>
    <n v="13"/>
    <n v="4"/>
    <n v="0"/>
    <n v="0"/>
    <n v="0"/>
    <n v="0"/>
    <n v="0"/>
    <n v="0"/>
    <n v="0"/>
    <d v="2020-02-05T00:00:00"/>
  </r>
  <r>
    <n v="2606"/>
    <s v="541-89-9860"/>
    <s v="C"/>
    <x v="0"/>
    <x v="0"/>
    <x v="5"/>
    <n v="80.48"/>
    <n v="3"/>
    <n v="12.071999999999999"/>
    <x v="387"/>
    <x v="42"/>
    <d v="1899-12-30T12:31:00"/>
    <x v="1"/>
    <n v="241.44"/>
    <n v="4.7619047620000003"/>
    <n v="12.071999999999999"/>
    <x v="34"/>
    <x v="1"/>
    <n v="73"/>
    <x v="0"/>
    <n v="0"/>
    <n v="1"/>
    <n v="173059"/>
    <s v="State-New York"/>
    <n v="36"/>
    <n v="971"/>
    <n v="265"/>
    <n v="995"/>
    <n v="0"/>
    <n v="194"/>
    <n v="168"/>
    <n v="2257"/>
    <n v="1"/>
    <n v="9"/>
    <n v="3"/>
    <n v="13"/>
    <n v="4"/>
    <n v="0"/>
    <n v="0"/>
    <n v="0"/>
    <n v="0"/>
    <n v="0"/>
    <n v="0"/>
    <n v="0"/>
    <d v="2020-02-05T00:00:00"/>
  </r>
  <r>
    <n v="2965"/>
    <s v="173-82-9529"/>
    <s v="B"/>
    <x v="1"/>
    <x v="0"/>
    <x v="5"/>
    <n v="37.950000000000003"/>
    <n v="10"/>
    <n v="18.975000000000001"/>
    <x v="388"/>
    <x v="53"/>
    <d v="1899-12-30T14:51:00"/>
    <x v="1"/>
    <n v="379.5"/>
    <n v="4.7619047620000003"/>
    <n v="18.975000000000001"/>
    <x v="58"/>
    <x v="2"/>
    <n v="57"/>
    <x v="0"/>
    <n v="0"/>
    <n v="0"/>
    <n v="172968"/>
    <s v="State-Illinois"/>
    <n v="8"/>
    <n v="2589"/>
    <n v="88"/>
    <n v="1403"/>
    <n v="344"/>
    <n v="88"/>
    <n v="130"/>
    <n v="4381"/>
    <n v="1"/>
    <n v="5"/>
    <n v="5"/>
    <n v="8"/>
    <n v="3"/>
    <n v="1"/>
    <n v="0"/>
    <n v="0"/>
    <n v="0"/>
    <n v="0"/>
    <n v="0"/>
    <n v="1"/>
    <d v="2020-05-22T00:00:00"/>
  </r>
  <r>
    <n v="3076"/>
    <s v="563-36-9814"/>
    <s v="A"/>
    <x v="0"/>
    <x v="1"/>
    <x v="1"/>
    <n v="76.819999999999993"/>
    <n v="1"/>
    <n v="3.8410000000000002"/>
    <x v="389"/>
    <x v="77"/>
    <d v="1899-12-30T18:27:00"/>
    <x v="0"/>
    <n v="76.819999999999993"/>
    <n v="4.7619047620000003"/>
    <n v="3.8410000000000002"/>
    <x v="8"/>
    <x v="2"/>
    <n v="50"/>
    <x v="1"/>
    <n v="0"/>
    <n v="1"/>
    <n v="172967"/>
    <s v="State-Other"/>
    <n v="1"/>
    <n v="375"/>
    <n v="83"/>
    <n v="424"/>
    <n v="0"/>
    <n v="0"/>
    <n v="296"/>
    <n v="586"/>
    <n v="2"/>
    <n v="7"/>
    <n v="2"/>
    <n v="8"/>
    <n v="5"/>
    <n v="0"/>
    <n v="0"/>
    <n v="1"/>
    <n v="0"/>
    <n v="0"/>
    <n v="0"/>
    <n v="1"/>
    <d v="2019-05-22T00:00:00"/>
  </r>
  <r>
    <n v="1255"/>
    <s v="308-47-4913"/>
    <s v="A"/>
    <x v="0"/>
    <x v="0"/>
    <x v="3"/>
    <n v="52.26"/>
    <n v="10"/>
    <n v="26.13"/>
    <x v="390"/>
    <x v="11"/>
    <d v="1899-12-30T12:45:00"/>
    <x v="2"/>
    <n v="522.6"/>
    <n v="4.7619047620000003"/>
    <n v="26.13"/>
    <x v="56"/>
    <x v="3"/>
    <n v="50"/>
    <x v="1"/>
    <n v="0"/>
    <n v="0"/>
    <n v="172940"/>
    <s v="State-Illinois"/>
    <n v="13"/>
    <n v="432"/>
    <n v="175"/>
    <n v="707"/>
    <n v="384"/>
    <n v="353"/>
    <n v="275"/>
    <n v="1776"/>
    <n v="1"/>
    <n v="3"/>
    <n v="3"/>
    <n v="6"/>
    <n v="1"/>
    <n v="0"/>
    <n v="0"/>
    <n v="0"/>
    <n v="0"/>
    <n v="0"/>
    <n v="0"/>
    <n v="0"/>
    <d v="2019-11-24T00:00:00"/>
  </r>
  <r>
    <n v="1586"/>
    <s v="885-17-6250"/>
    <s v="A"/>
    <x v="1"/>
    <x v="0"/>
    <x v="0"/>
    <n v="79.739999999999995"/>
    <n v="1"/>
    <n v="3.9870000000000001"/>
    <x v="391"/>
    <x v="43"/>
    <d v="1899-12-30T10:36:00"/>
    <x v="0"/>
    <n v="79.739999999999995"/>
    <n v="4.7619047620000003"/>
    <n v="3.9870000000000001"/>
    <x v="48"/>
    <x v="0"/>
    <n v="65"/>
    <x v="1"/>
    <n v="0"/>
    <n v="0"/>
    <n v="172906"/>
    <s v="State-New York"/>
    <n v="79"/>
    <n v="949"/>
    <n v="76"/>
    <n v="1231"/>
    <n v="168"/>
    <n v="178"/>
    <n v="128"/>
    <n v="2474"/>
    <n v="1"/>
    <n v="3"/>
    <n v="4"/>
    <n v="9"/>
    <n v="1"/>
    <n v="0"/>
    <n v="0"/>
    <n v="0"/>
    <n v="0"/>
    <n v="0"/>
    <n v="0"/>
    <n v="0"/>
    <d v="2020-02-22T00:00:00"/>
  </r>
  <r>
    <n v="2852"/>
    <s v="726-27-2396"/>
    <s v="A"/>
    <x v="1"/>
    <x v="0"/>
    <x v="0"/>
    <n v="77.5"/>
    <n v="5"/>
    <n v="19.375"/>
    <x v="392"/>
    <x v="46"/>
    <d v="1899-12-30T20:36:00"/>
    <x v="0"/>
    <n v="387.5"/>
    <n v="4.7619047620000003"/>
    <n v="19.375"/>
    <x v="42"/>
    <x v="3"/>
    <n v="62"/>
    <x v="1"/>
    <n v="0"/>
    <n v="0"/>
    <n v="172905"/>
    <s v="State-New York"/>
    <n v="52"/>
    <n v="965"/>
    <n v="270"/>
    <n v="1055"/>
    <n v="429"/>
    <n v="391"/>
    <n v="481"/>
    <n v="2630"/>
    <n v="1"/>
    <n v="3"/>
    <n v="7"/>
    <n v="9"/>
    <n v="1"/>
    <n v="1"/>
    <n v="0"/>
    <n v="0"/>
    <n v="0"/>
    <n v="0"/>
    <n v="0"/>
    <n v="0"/>
    <d v="2020-06-27T00:00:00"/>
  </r>
  <r>
    <n v="2115"/>
    <s v="316-01-3952"/>
    <s v="A"/>
    <x v="1"/>
    <x v="0"/>
    <x v="4"/>
    <n v="54.27"/>
    <n v="5"/>
    <n v="13.567500000000001"/>
    <x v="393"/>
    <x v="45"/>
    <d v="1899-12-30T14:16:00"/>
    <x v="0"/>
    <n v="271.35000000000002"/>
    <n v="4.7619047620000003"/>
    <n v="13.567500000000001"/>
    <x v="15"/>
    <x v="0"/>
    <n v="35"/>
    <x v="1"/>
    <n v="0"/>
    <n v="0"/>
    <n v="172903"/>
    <s v="State-Texas"/>
    <n v="74"/>
    <n v="2531"/>
    <n v="327"/>
    <n v="1779"/>
    <n v="0"/>
    <n v="45"/>
    <n v="92"/>
    <n v="4589"/>
    <n v="1"/>
    <n v="7"/>
    <n v="5"/>
    <n v="8"/>
    <n v="4"/>
    <n v="1"/>
    <n v="0"/>
    <n v="0"/>
    <n v="1"/>
    <n v="1"/>
    <n v="0"/>
    <n v="1"/>
    <d v="2020-04-04T00:00:00"/>
  </r>
  <r>
    <n v="2305"/>
    <s v="760-54-1821"/>
    <s v="B"/>
    <x v="1"/>
    <x v="1"/>
    <x v="2"/>
    <n v="13.59"/>
    <n v="9"/>
    <n v="6.1154999999999999"/>
    <x v="394"/>
    <x v="20"/>
    <d v="1899-12-30T10:26:00"/>
    <x v="1"/>
    <n v="122.31"/>
    <n v="4.7619047620000003"/>
    <n v="6.1154999999999999"/>
    <x v="6"/>
    <x v="3"/>
    <n v="58"/>
    <x v="2"/>
    <n v="0"/>
    <n v="1"/>
    <n v="172828"/>
    <s v="State-Illinois"/>
    <n v="17"/>
    <n v="2860"/>
    <n v="0"/>
    <n v="558"/>
    <n v="45"/>
    <n v="33"/>
    <n v="486"/>
    <n v="3009"/>
    <n v="6"/>
    <n v="6"/>
    <n v="3"/>
    <n v="13"/>
    <n v="7"/>
    <n v="0"/>
    <n v="0"/>
    <n v="0"/>
    <n v="0"/>
    <n v="0"/>
    <n v="0"/>
    <n v="0"/>
    <d v="2019-07-22T00:00:00"/>
  </r>
  <r>
    <n v="1515"/>
    <s v="793-10-3222"/>
    <s v="B"/>
    <x v="0"/>
    <x v="0"/>
    <x v="0"/>
    <n v="41.06"/>
    <n v="6"/>
    <n v="12.318"/>
    <x v="395"/>
    <x v="19"/>
    <d v="1899-12-30T13:30:00"/>
    <x v="2"/>
    <n v="246.36"/>
    <n v="4.7619047620000003"/>
    <n v="12.318"/>
    <x v="47"/>
    <x v="0"/>
    <n v="51"/>
    <x v="1"/>
    <n v="0"/>
    <n v="1"/>
    <n v="172679"/>
    <s v="State-Texas"/>
    <n v="65"/>
    <n v="1471"/>
    <n v="128"/>
    <n v="618"/>
    <n v="302"/>
    <n v="128"/>
    <n v="128"/>
    <n v="2518"/>
    <n v="1"/>
    <n v="4"/>
    <n v="7"/>
    <n v="5"/>
    <n v="1"/>
    <n v="0"/>
    <n v="0"/>
    <n v="0"/>
    <n v="0"/>
    <n v="0"/>
    <n v="0"/>
    <n v="0"/>
    <d v="2020-02-23T00:00:00"/>
  </r>
  <r>
    <n v="2943"/>
    <s v="346-12-3257"/>
    <s v="B"/>
    <x v="0"/>
    <x v="1"/>
    <x v="1"/>
    <n v="19.239999999999998"/>
    <n v="9"/>
    <n v="8.6579999999999995"/>
    <x v="396"/>
    <x v="31"/>
    <d v="1899-12-30T16:28:00"/>
    <x v="1"/>
    <n v="173.16"/>
    <n v="4.7619047620000003"/>
    <n v="8.6579999999999995"/>
    <x v="7"/>
    <x v="4"/>
    <n v="71"/>
    <x v="1"/>
    <n v="0"/>
    <n v="0"/>
    <n v="172643"/>
    <s v="State-Texas"/>
    <n v="60"/>
    <n v="1250"/>
    <n v="190"/>
    <n v="1314"/>
    <n v="292"/>
    <n v="223"/>
    <n v="126"/>
    <n v="3144"/>
    <n v="1"/>
    <n v="3"/>
    <n v="10"/>
    <n v="7"/>
    <n v="2"/>
    <n v="1"/>
    <n v="0"/>
    <n v="0"/>
    <n v="0"/>
    <n v="0"/>
    <n v="0"/>
    <n v="1"/>
    <d v="2019-08-04T00:00:00"/>
  </r>
  <r>
    <n v="1607"/>
    <s v="110-05-6330"/>
    <s v="C"/>
    <x v="1"/>
    <x v="0"/>
    <x v="4"/>
    <n v="39.43"/>
    <n v="6"/>
    <n v="11.829000000000001"/>
    <x v="397"/>
    <x v="5"/>
    <d v="1899-12-30T20:18:00"/>
    <x v="2"/>
    <n v="236.58"/>
    <n v="4.7619047620000003"/>
    <n v="11.829000000000001"/>
    <x v="45"/>
    <x v="3"/>
    <n v="65"/>
    <x v="3"/>
    <n v="0"/>
    <n v="0"/>
    <n v="172635"/>
    <s v="State-California"/>
    <n v="54"/>
    <n v="927"/>
    <n v="52"/>
    <n v="768"/>
    <n v="247"/>
    <n v="83"/>
    <n v="254"/>
    <n v="1823"/>
    <n v="1"/>
    <n v="6"/>
    <n v="8"/>
    <n v="6"/>
    <n v="3"/>
    <n v="1"/>
    <n v="0"/>
    <n v="0"/>
    <n v="0"/>
    <n v="0"/>
    <n v="0"/>
    <n v="0"/>
    <d v="2019-11-08T00:00:00"/>
  </r>
  <r>
    <n v="2648"/>
    <s v="651-61-0874"/>
    <s v="C"/>
    <x v="1"/>
    <x v="1"/>
    <x v="2"/>
    <n v="46.22"/>
    <n v="4"/>
    <n v="9.2439999999999998"/>
    <x v="398"/>
    <x v="41"/>
    <d v="1899-12-30T20:04:00"/>
    <x v="2"/>
    <n v="184.88"/>
    <n v="4.7619047620000003"/>
    <n v="9.2439999999999998"/>
    <x v="56"/>
    <x v="3"/>
    <n v="65"/>
    <x v="3"/>
    <n v="0"/>
    <n v="0"/>
    <n v="172635"/>
    <s v="State-New York"/>
    <n v="54"/>
    <n v="927"/>
    <n v="52"/>
    <n v="768"/>
    <n v="247"/>
    <n v="83"/>
    <n v="254"/>
    <n v="1823"/>
    <n v="1"/>
    <n v="6"/>
    <n v="8"/>
    <n v="6"/>
    <n v="3"/>
    <n v="1"/>
    <n v="0"/>
    <n v="0"/>
    <n v="0"/>
    <n v="0"/>
    <n v="0"/>
    <n v="0"/>
    <d v="2019-11-08T00:00:00"/>
  </r>
  <r>
    <n v="2918"/>
    <s v="236-86-3015"/>
    <s v="C"/>
    <x v="0"/>
    <x v="1"/>
    <x v="2"/>
    <n v="13.98"/>
    <n v="1"/>
    <n v="0.69899999999999995"/>
    <x v="399"/>
    <x v="87"/>
    <d v="1899-12-30T13:38:00"/>
    <x v="0"/>
    <n v="13.98"/>
    <n v="4.7619047620000003"/>
    <n v="0.69899999999999995"/>
    <x v="57"/>
    <x v="3"/>
    <n v="36"/>
    <x v="1"/>
    <n v="0"/>
    <n v="0"/>
    <n v="172570"/>
    <s v="State-New York"/>
    <n v="67"/>
    <n v="652"/>
    <n v="197"/>
    <n v="514"/>
    <n v="359"/>
    <n v="335"/>
    <n v="533"/>
    <n v="1524"/>
    <n v="1"/>
    <n v="4"/>
    <n v="6"/>
    <n v="12"/>
    <n v="1"/>
    <n v="0"/>
    <n v="0"/>
    <n v="0"/>
    <n v="0"/>
    <n v="0"/>
    <n v="0"/>
    <n v="0"/>
    <d v="2020-09-29T00:00:00"/>
  </r>
  <r>
    <n v="1046"/>
    <s v="831-64-0259"/>
    <s v="B"/>
    <x v="1"/>
    <x v="0"/>
    <x v="5"/>
    <n v="39.75"/>
    <n v="5"/>
    <n v="9.9375"/>
    <x v="400"/>
    <x v="70"/>
    <d v="1899-12-30T10:43:00"/>
    <x v="0"/>
    <n v="198.75"/>
    <n v="4.7619047620000003"/>
    <n v="9.9375"/>
    <x v="1"/>
    <x v="3"/>
    <n v="66"/>
    <x v="0"/>
    <n v="1"/>
    <n v="1"/>
    <n v="172550"/>
    <s v="State-New York"/>
    <n v="39"/>
    <n v="1965"/>
    <n v="119"/>
    <n v="754"/>
    <n v="119"/>
    <n v="90"/>
    <n v="90"/>
    <n v="2956"/>
    <n v="9"/>
    <n v="5"/>
    <n v="2"/>
    <n v="12"/>
    <n v="8"/>
    <n v="0"/>
    <n v="0"/>
    <n v="0"/>
    <n v="0"/>
    <n v="0"/>
    <n v="0"/>
    <n v="0"/>
    <d v="2019-04-15T00:00:00"/>
  </r>
  <r>
    <n v="1790"/>
    <s v="587-03-7455"/>
    <s v="C"/>
    <x v="0"/>
    <x v="0"/>
    <x v="5"/>
    <n v="97.79"/>
    <n v="7"/>
    <n v="34.226500000000001"/>
    <x v="401"/>
    <x v="69"/>
    <d v="1899-12-30T17:30:00"/>
    <x v="0"/>
    <n v="684.53"/>
    <n v="4.7619047620000003"/>
    <n v="34.226500000000001"/>
    <x v="49"/>
    <x v="0"/>
    <n v="48"/>
    <x v="1"/>
    <n v="0"/>
    <n v="1"/>
    <n v="172504"/>
    <s v="State-New York"/>
    <n v="43"/>
    <n v="1437"/>
    <n v="62"/>
    <n v="1118"/>
    <n v="293"/>
    <n v="383"/>
    <n v="224"/>
    <n v="3069"/>
    <n v="2"/>
    <n v="5"/>
    <n v="9"/>
    <n v="6"/>
    <n v="2"/>
    <n v="0"/>
    <n v="0"/>
    <n v="0"/>
    <n v="0"/>
    <n v="0"/>
    <n v="0"/>
    <n v="0"/>
    <d v="2019-09-11T00:00:00"/>
  </r>
  <r>
    <n v="1209"/>
    <s v="882-40-4577"/>
    <s v="A"/>
    <x v="0"/>
    <x v="1"/>
    <x v="3"/>
    <n v="67.260000000000005"/>
    <n v="4"/>
    <n v="13.452"/>
    <x v="402"/>
    <x v="64"/>
    <d v="1899-12-30T15:28:00"/>
    <x v="2"/>
    <n v="269.04000000000002"/>
    <n v="4.7619047620000003"/>
    <n v="13.452"/>
    <x v="7"/>
    <x v="3"/>
    <n v="51"/>
    <x v="1"/>
    <n v="0"/>
    <n v="0"/>
    <n v="172460"/>
    <s v="State-Texas"/>
    <n v="56"/>
    <n v="897"/>
    <n v="24"/>
    <n v="1285"/>
    <n v="190"/>
    <n v="71"/>
    <n v="24"/>
    <n v="2444"/>
    <n v="1"/>
    <n v="3"/>
    <n v="5"/>
    <n v="7"/>
    <n v="1"/>
    <n v="0"/>
    <n v="0"/>
    <n v="0"/>
    <n v="0"/>
    <n v="0"/>
    <n v="0"/>
    <n v="0"/>
    <d v="2020-04-20T00:00:00"/>
  </r>
  <r>
    <n v="1902"/>
    <s v="732-67-5346"/>
    <s v="A"/>
    <x v="1"/>
    <x v="1"/>
    <x v="4"/>
    <n v="13.79"/>
    <n v="5"/>
    <n v="3.4474999999999998"/>
    <x v="403"/>
    <x v="83"/>
    <d v="1899-12-30T19:07:00"/>
    <x v="2"/>
    <n v="68.95"/>
    <n v="4.7619047620000003"/>
    <n v="3.4474999999999998"/>
    <x v="52"/>
    <x v="0"/>
    <n v="27"/>
    <x v="1"/>
    <n v="0"/>
    <n v="0"/>
    <n v="172354"/>
    <s v="State-Florida"/>
    <n v="67"/>
    <n v="750"/>
    <n v="62"/>
    <n v="1127"/>
    <n v="524"/>
    <n v="29"/>
    <n v="434"/>
    <n v="2058"/>
    <n v="1"/>
    <n v="2"/>
    <n v="10"/>
    <n v="6"/>
    <n v="1"/>
    <n v="0"/>
    <n v="0"/>
    <n v="0"/>
    <n v="0"/>
    <n v="0"/>
    <n v="0"/>
    <n v="0"/>
    <d v="2019-09-22T00:00:00"/>
  </r>
  <r>
    <n v="2928"/>
    <s v="725-32-9708"/>
    <s v="B"/>
    <x v="0"/>
    <x v="0"/>
    <x v="5"/>
    <n v="68.709999999999994"/>
    <n v="4"/>
    <n v="13.742000000000001"/>
    <x v="404"/>
    <x v="72"/>
    <d v="1899-12-30T19:01:00"/>
    <x v="1"/>
    <n v="274.83999999999997"/>
    <n v="4.7619047620000003"/>
    <n v="13.742000000000001"/>
    <x v="5"/>
    <x v="1"/>
    <n v="44"/>
    <x v="0"/>
    <n v="0"/>
    <n v="0"/>
    <n v="172335"/>
    <s v="State-Florida"/>
    <n v="2"/>
    <n v="3061"/>
    <n v="250"/>
    <n v="1556"/>
    <n v="67"/>
    <n v="50"/>
    <n v="0"/>
    <n v="4984"/>
    <n v="1"/>
    <n v="10"/>
    <n v="4"/>
    <n v="8"/>
    <n v="8"/>
    <n v="0"/>
    <n v="0"/>
    <n v="0"/>
    <n v="0"/>
    <n v="0"/>
    <n v="0"/>
    <n v="1"/>
    <d v="2019-01-18T00:00:00"/>
  </r>
  <r>
    <n v="3100"/>
    <s v="256-08-8343"/>
    <s v="A"/>
    <x v="1"/>
    <x v="0"/>
    <x v="2"/>
    <n v="56.53"/>
    <n v="4"/>
    <n v="11.305999999999999"/>
    <x v="405"/>
    <x v="31"/>
    <d v="1899-12-30T19:48:00"/>
    <x v="0"/>
    <n v="226.12"/>
    <n v="4.7619047620000003"/>
    <n v="11.305999999999999"/>
    <x v="46"/>
    <x v="0"/>
    <n v="44"/>
    <x v="2"/>
    <n v="0"/>
    <n v="0"/>
    <n v="172309"/>
    <s v="State-Other"/>
    <n v="64"/>
    <n v="2288"/>
    <n v="0"/>
    <n v="2104"/>
    <n v="119"/>
    <n v="91"/>
    <n v="0"/>
    <n v="4601"/>
    <n v="1"/>
    <n v="5"/>
    <n v="6"/>
    <n v="8"/>
    <n v="3"/>
    <n v="1"/>
    <n v="0"/>
    <n v="0"/>
    <n v="0"/>
    <n v="0"/>
    <n v="0"/>
    <n v="1"/>
    <d v="2019-08-16T00:00:00"/>
  </r>
  <r>
    <n v="1605"/>
    <s v="372-26-1506"/>
    <s v="C"/>
    <x v="1"/>
    <x v="0"/>
    <x v="5"/>
    <n v="23.82"/>
    <n v="5"/>
    <n v="5.9550000000000001"/>
    <x v="406"/>
    <x v="26"/>
    <d v="1899-12-30T19:24:00"/>
    <x v="0"/>
    <n v="119.1"/>
    <n v="4.7619047620000003"/>
    <n v="5.9550000000000001"/>
    <x v="38"/>
    <x v="4"/>
    <n v="71"/>
    <x v="1"/>
    <n v="0"/>
    <n v="0"/>
    <n v="172298"/>
    <s v="State-Texas"/>
    <n v="52"/>
    <n v="1489"/>
    <n v="83"/>
    <n v="403"/>
    <n v="138"/>
    <n v="41"/>
    <n v="83"/>
    <n v="2071"/>
    <n v="1"/>
    <n v="4"/>
    <n v="3"/>
    <n v="6"/>
    <n v="1"/>
    <n v="0"/>
    <n v="0"/>
    <n v="0"/>
    <n v="1"/>
    <n v="1"/>
    <n v="0"/>
    <n v="0"/>
    <d v="2020-08-14T00:00:00"/>
  </r>
  <r>
    <n v="2792"/>
    <s v="244-08-0162"/>
    <s v="B"/>
    <x v="1"/>
    <x v="0"/>
    <x v="0"/>
    <n v="34.21"/>
    <n v="10"/>
    <n v="17.105"/>
    <x v="407"/>
    <x v="56"/>
    <d v="1899-12-30T13:00:00"/>
    <x v="1"/>
    <n v="342.1"/>
    <n v="4.7619047620000003"/>
    <n v="17.105"/>
    <x v="20"/>
    <x v="0"/>
    <n v="69"/>
    <x v="1"/>
    <n v="0"/>
    <n v="0"/>
    <n v="172282"/>
    <s v="State-New York"/>
    <n v="70"/>
    <n v="1199"/>
    <n v="64"/>
    <n v="999"/>
    <n v="215"/>
    <n v="331"/>
    <n v="365"/>
    <n v="2443"/>
    <n v="1"/>
    <n v="5"/>
    <n v="7"/>
    <n v="9"/>
    <n v="7"/>
    <n v="0"/>
    <n v="0"/>
    <n v="0"/>
    <n v="0"/>
    <n v="0"/>
    <n v="0"/>
    <n v="1"/>
    <d v="2019-12-24T00:00:00"/>
  </r>
  <r>
    <n v="1760"/>
    <s v="569-71-4390"/>
    <s v="B"/>
    <x v="1"/>
    <x v="1"/>
    <x v="3"/>
    <n v="21.87"/>
    <n v="2"/>
    <n v="2.1869999999999998"/>
    <x v="408"/>
    <x v="25"/>
    <d v="1899-12-30T14:29:00"/>
    <x v="0"/>
    <n v="43.74"/>
    <n v="4.7619047620000003"/>
    <n v="2.1869999999999998"/>
    <x v="16"/>
    <x v="0"/>
    <n v="49"/>
    <x v="1"/>
    <n v="0"/>
    <n v="1"/>
    <n v="172258"/>
    <s v="State-New York"/>
    <n v="28"/>
    <n v="1244"/>
    <n v="0"/>
    <n v="1244"/>
    <n v="541"/>
    <n v="286"/>
    <n v="319"/>
    <n v="2997"/>
    <n v="2"/>
    <n v="6"/>
    <n v="9"/>
    <n v="5"/>
    <n v="2"/>
    <n v="0"/>
    <n v="0"/>
    <n v="0"/>
    <n v="0"/>
    <n v="0"/>
    <n v="0"/>
    <n v="0"/>
    <d v="2020-02-17T00:00:00"/>
  </r>
  <r>
    <n v="2039"/>
    <s v="132-23-6451"/>
    <s v="A"/>
    <x v="0"/>
    <x v="1"/>
    <x v="0"/>
    <n v="20.97"/>
    <n v="5"/>
    <n v="5.2424999999999997"/>
    <x v="409"/>
    <x v="72"/>
    <d v="1899-12-30T13:21:00"/>
    <x v="1"/>
    <n v="104.85"/>
    <n v="4.7619047620000003"/>
    <n v="5.2424999999999997"/>
    <x v="52"/>
    <x v="0"/>
    <n v="68"/>
    <x v="1"/>
    <n v="0"/>
    <n v="0"/>
    <n v="172228"/>
    <s v="State-California"/>
    <n v="87"/>
    <n v="1505"/>
    <n v="67"/>
    <n v="1171"/>
    <n v="72"/>
    <n v="33"/>
    <n v="134"/>
    <n v="2714"/>
    <n v="1"/>
    <n v="6"/>
    <n v="7"/>
    <n v="8"/>
    <n v="3"/>
    <n v="0"/>
    <n v="0"/>
    <n v="0"/>
    <n v="0"/>
    <n v="0"/>
    <n v="0"/>
    <n v="0"/>
    <d v="2019-05-04T00:00:00"/>
  </r>
  <r>
    <n v="3087"/>
    <s v="696-90-2548"/>
    <s v="A"/>
    <x v="1"/>
    <x v="1"/>
    <x v="3"/>
    <n v="25.84"/>
    <n v="3"/>
    <n v="3.8759999999999999"/>
    <x v="410"/>
    <x v="24"/>
    <d v="1899-12-30T18:55:00"/>
    <x v="0"/>
    <n v="77.52"/>
    <n v="4.7619047620000003"/>
    <n v="3.8759999999999999"/>
    <x v="37"/>
    <x v="0"/>
    <n v="58"/>
    <x v="2"/>
    <n v="0"/>
    <n v="0"/>
    <n v="172217"/>
    <s v="State-Texas"/>
    <n v="93"/>
    <n v="1946"/>
    <n v="100"/>
    <n v="1073"/>
    <n v="131"/>
    <n v="134"/>
    <n v="367"/>
    <n v="3017"/>
    <n v="1"/>
    <n v="3"/>
    <n v="10"/>
    <n v="8"/>
    <n v="2"/>
    <n v="0"/>
    <n v="0"/>
    <n v="0"/>
    <n v="0"/>
    <n v="0"/>
    <n v="0"/>
    <n v="0"/>
    <d v="2019-09-15T00:00:00"/>
  </r>
  <r>
    <n v="1704"/>
    <s v="472-15-9636"/>
    <s v="A"/>
    <x v="1"/>
    <x v="1"/>
    <x v="2"/>
    <n v="50.93"/>
    <n v="8"/>
    <n v="20.372"/>
    <x v="411"/>
    <x v="23"/>
    <d v="1899-12-30T19:36:00"/>
    <x v="0"/>
    <n v="407.44"/>
    <n v="4.7619047620000003"/>
    <n v="20.372"/>
    <x v="51"/>
    <x v="3"/>
    <n v="55"/>
    <x v="1"/>
    <n v="0"/>
    <n v="0"/>
    <n v="172190"/>
    <s v="State-Florida"/>
    <n v="79"/>
    <n v="1424"/>
    <n v="396"/>
    <n v="1424"/>
    <n v="410"/>
    <n v="396"/>
    <n v="594"/>
    <n v="3456"/>
    <n v="1"/>
    <n v="5"/>
    <n v="6"/>
    <n v="4"/>
    <n v="3"/>
    <n v="0"/>
    <n v="0"/>
    <n v="0"/>
    <n v="0"/>
    <n v="0"/>
    <n v="0"/>
    <n v="0"/>
    <d v="2019-07-21T00:00:00"/>
  </r>
  <r>
    <n v="2827"/>
    <s v="268-03-6164"/>
    <s v="B"/>
    <x v="1"/>
    <x v="1"/>
    <x v="0"/>
    <n v="96.11"/>
    <n v="1"/>
    <n v="4.8055000000000003"/>
    <x v="412"/>
    <x v="25"/>
    <d v="1899-12-30T16:28:00"/>
    <x v="0"/>
    <n v="96.11"/>
    <n v="4.7619047620000003"/>
    <n v="4.8055000000000003"/>
    <x v="52"/>
    <x v="3"/>
    <n v="42"/>
    <x v="0"/>
    <n v="0"/>
    <n v="0"/>
    <n v="172159"/>
    <s v="State-Illinois"/>
    <n v="62"/>
    <n v="768"/>
    <n v="126"/>
    <n v="2145"/>
    <n v="81"/>
    <n v="95"/>
    <n v="126"/>
    <n v="3090"/>
    <n v="1"/>
    <n v="4"/>
    <n v="6"/>
    <n v="10"/>
    <n v="2"/>
    <n v="0"/>
    <n v="0"/>
    <n v="0"/>
    <n v="0"/>
    <n v="0"/>
    <n v="0"/>
    <n v="0"/>
    <d v="2019-04-05T00:00:00"/>
  </r>
  <r>
    <n v="2738"/>
    <s v="750-57-9686"/>
    <s v="C"/>
    <x v="1"/>
    <x v="0"/>
    <x v="2"/>
    <n v="45.38"/>
    <n v="4"/>
    <n v="9.0760000000000005"/>
    <x v="413"/>
    <x v="66"/>
    <d v="1899-12-30T13:48:00"/>
    <x v="2"/>
    <n v="181.52"/>
    <n v="4.7619047620000003"/>
    <n v="9.0760000000000005"/>
    <x v="44"/>
    <x v="3"/>
    <n v="43"/>
    <x v="1"/>
    <n v="0"/>
    <n v="1"/>
    <n v="172117"/>
    <s v="State-New York"/>
    <n v="34"/>
    <n v="1687"/>
    <n v="48"/>
    <n v="408"/>
    <n v="155"/>
    <n v="143"/>
    <n v="119"/>
    <n v="2322"/>
    <n v="1"/>
    <n v="9"/>
    <n v="7"/>
    <n v="9"/>
    <n v="5"/>
    <n v="0"/>
    <n v="0"/>
    <n v="0"/>
    <n v="0"/>
    <n v="0"/>
    <n v="0"/>
    <n v="0"/>
    <d v="2020-01-25T00:00:00"/>
  </r>
  <r>
    <n v="1337"/>
    <s v="186-09-3669"/>
    <s v="C"/>
    <x v="0"/>
    <x v="0"/>
    <x v="0"/>
    <n v="81.510000000000005"/>
    <n v="1"/>
    <n v="4.0754999999999999"/>
    <x v="414"/>
    <x v="49"/>
    <d v="1899-12-30T10:57:00"/>
    <x v="0"/>
    <n v="81.510000000000005"/>
    <n v="4.7619047620000003"/>
    <n v="4.0754999999999999"/>
    <x v="51"/>
    <x v="3"/>
    <n v="46"/>
    <x v="1"/>
    <n v="0"/>
    <n v="0"/>
    <n v="172099"/>
    <s v="State-California"/>
    <n v="18"/>
    <n v="1303"/>
    <n v="217"/>
    <n v="979"/>
    <n v="284"/>
    <n v="0"/>
    <n v="53"/>
    <n v="2731"/>
    <n v="1"/>
    <n v="3"/>
    <n v="4"/>
    <n v="10"/>
    <n v="1"/>
    <n v="0"/>
    <n v="0"/>
    <n v="0"/>
    <n v="0"/>
    <n v="0"/>
    <n v="0"/>
    <n v="0"/>
    <d v="2019-04-03T00:00:00"/>
  </r>
  <r>
    <n v="2789"/>
    <s v="848-07-1692"/>
    <s v="B"/>
    <x v="1"/>
    <x v="0"/>
    <x v="0"/>
    <n v="57.22"/>
    <n v="2"/>
    <n v="5.7220000000000004"/>
    <x v="415"/>
    <x v="52"/>
    <d v="1899-12-30T17:13:00"/>
    <x v="0"/>
    <n v="114.44"/>
    <n v="4.7619047620000003"/>
    <n v="5.7220000000000004"/>
    <x v="47"/>
    <x v="2"/>
    <n v="66"/>
    <x v="1"/>
    <n v="0"/>
    <n v="1"/>
    <n v="172071"/>
    <s v="State-California"/>
    <n v="4"/>
    <n v="1268"/>
    <n v="165"/>
    <n v="716"/>
    <n v="358"/>
    <n v="329"/>
    <n v="358"/>
    <n v="2478"/>
    <n v="3"/>
    <n v="5"/>
    <n v="4"/>
    <n v="8"/>
    <n v="2"/>
    <n v="0"/>
    <n v="0"/>
    <n v="0"/>
    <n v="0"/>
    <n v="0"/>
    <n v="0"/>
    <n v="0"/>
    <d v="2019-07-22T00:00:00"/>
  </r>
  <r>
    <n v="3134"/>
    <s v="745-71-3520"/>
    <s v="A"/>
    <x v="0"/>
    <x v="0"/>
    <x v="1"/>
    <n v="25.22"/>
    <n v="7"/>
    <n v="8.827"/>
    <x v="416"/>
    <x v="87"/>
    <d v="1899-12-30T10:23:00"/>
    <x v="1"/>
    <n v="176.54"/>
    <n v="4.7619047620000003"/>
    <n v="8.827"/>
    <x v="13"/>
    <x v="2"/>
    <n v="66"/>
    <x v="1"/>
    <n v="0"/>
    <n v="1"/>
    <n v="172071"/>
    <s v="State-New York"/>
    <n v="4"/>
    <n v="1268"/>
    <n v="165"/>
    <n v="716"/>
    <n v="358"/>
    <n v="329"/>
    <n v="358"/>
    <n v="2478"/>
    <n v="3"/>
    <n v="5"/>
    <n v="4"/>
    <n v="8"/>
    <n v="2"/>
    <n v="0"/>
    <n v="0"/>
    <n v="0"/>
    <n v="0"/>
    <n v="0"/>
    <n v="0"/>
    <n v="0"/>
    <d v="2019-07-22T00:00:00"/>
  </r>
  <r>
    <n v="2634"/>
    <s v="266-76-6436"/>
    <s v="C"/>
    <x v="0"/>
    <x v="0"/>
    <x v="4"/>
    <n v="38.6"/>
    <n v="3"/>
    <n v="5.79"/>
    <x v="417"/>
    <x v="61"/>
    <d v="1899-12-30T13:57:00"/>
    <x v="0"/>
    <n v="115.8"/>
    <n v="4.7619047620000003"/>
    <n v="5.79"/>
    <x v="26"/>
    <x v="0"/>
    <n v="39"/>
    <x v="1"/>
    <n v="0"/>
    <n v="0"/>
    <n v="172066"/>
    <s v="State-Florida"/>
    <n v="55"/>
    <n v="2395"/>
    <n v="81"/>
    <n v="1280"/>
    <n v="320"/>
    <n v="122"/>
    <n v="81"/>
    <n v="4116"/>
    <n v="1"/>
    <n v="4"/>
    <n v="6"/>
    <n v="6"/>
    <n v="2"/>
    <n v="1"/>
    <n v="0"/>
    <n v="0"/>
    <n v="0"/>
    <n v="1"/>
    <n v="0"/>
    <n v="1"/>
    <d v="2020-11-27T00:00:00"/>
  </r>
  <r>
    <n v="1751"/>
    <s v="740-22-2500"/>
    <s v="C"/>
    <x v="1"/>
    <x v="0"/>
    <x v="1"/>
    <n v="84.05"/>
    <n v="3"/>
    <n v="12.6075"/>
    <x v="418"/>
    <x v="54"/>
    <d v="1899-12-30T13:29:00"/>
    <x v="1"/>
    <n v="252.15"/>
    <n v="4.7619047620000003"/>
    <n v="12.6075"/>
    <x v="57"/>
    <x v="3"/>
    <n v="41"/>
    <x v="1"/>
    <n v="0"/>
    <n v="1"/>
    <n v="172063"/>
    <s v="State-California"/>
    <n v="3"/>
    <n v="430"/>
    <n v="76"/>
    <n v="831"/>
    <n v="181"/>
    <n v="76"/>
    <n v="215"/>
    <n v="1380"/>
    <n v="2"/>
    <n v="5"/>
    <n v="2"/>
    <n v="12"/>
    <n v="2"/>
    <n v="0"/>
    <n v="0"/>
    <n v="0"/>
    <n v="0"/>
    <n v="0"/>
    <n v="0"/>
    <n v="0"/>
    <d v="2019-12-08T00:00:00"/>
  </r>
  <r>
    <n v="1716"/>
    <s v="271-88-8734"/>
    <s v="C"/>
    <x v="0"/>
    <x v="0"/>
    <x v="5"/>
    <n v="97.21"/>
    <n v="10"/>
    <n v="48.604999999999997"/>
    <x v="419"/>
    <x v="4"/>
    <d v="1899-12-30T13:00:00"/>
    <x v="2"/>
    <n v="972.1"/>
    <n v="4.7619047620000003"/>
    <n v="48.604999999999997"/>
    <x v="44"/>
    <x v="3"/>
    <n v="71"/>
    <x v="1"/>
    <n v="0"/>
    <n v="0"/>
    <n v="172025"/>
    <s v="State-Florida"/>
    <n v="46"/>
    <n v="2310"/>
    <n v="0"/>
    <n v="1474"/>
    <n v="103"/>
    <n v="119"/>
    <n v="0"/>
    <n v="4005"/>
    <n v="1"/>
    <n v="4"/>
    <n v="8"/>
    <n v="13"/>
    <n v="2"/>
    <n v="1"/>
    <n v="0"/>
    <n v="0"/>
    <n v="1"/>
    <n v="1"/>
    <n v="0"/>
    <n v="1"/>
    <d v="2020-10-03T00:00:00"/>
  </r>
  <r>
    <n v="1352"/>
    <s v="301-81-8610"/>
    <s v="B"/>
    <x v="0"/>
    <x v="1"/>
    <x v="5"/>
    <n v="25.42"/>
    <n v="8"/>
    <n v="10.167999999999999"/>
    <x v="420"/>
    <x v="35"/>
    <d v="1899-12-30T19:42:00"/>
    <x v="2"/>
    <n v="203.36"/>
    <n v="4.7619047620000003"/>
    <n v="10.167999999999999"/>
    <x v="24"/>
    <x v="1"/>
    <n v="58"/>
    <x v="1"/>
    <n v="0"/>
    <n v="0"/>
    <n v="172025"/>
    <s v="State-New York"/>
    <n v="27"/>
    <n v="1990"/>
    <n v="79"/>
    <n v="1311"/>
    <n v="361"/>
    <n v="318"/>
    <n v="556"/>
    <n v="3501"/>
    <n v="1"/>
    <n v="4"/>
    <n v="3"/>
    <n v="8"/>
    <n v="3"/>
    <n v="0"/>
    <n v="0"/>
    <n v="0"/>
    <n v="0"/>
    <n v="0"/>
    <n v="0"/>
    <n v="0"/>
    <d v="2019-04-24T00:00:00"/>
  </r>
  <r>
    <n v="2514"/>
    <s v="489-64-4354"/>
    <s v="C"/>
    <x v="1"/>
    <x v="1"/>
    <x v="5"/>
    <n v="16.28"/>
    <n v="1"/>
    <n v="0.81399999999999995"/>
    <x v="421"/>
    <x v="11"/>
    <d v="1899-12-30T15:36:00"/>
    <x v="1"/>
    <n v="16.28"/>
    <n v="4.7619047620000003"/>
    <n v="0.81399999999999995"/>
    <x v="59"/>
    <x v="3"/>
    <n v="49"/>
    <x v="0"/>
    <n v="0"/>
    <n v="1"/>
    <n v="171969"/>
    <s v="State-Florida"/>
    <n v="59"/>
    <n v="2389"/>
    <n v="0"/>
    <n v="182"/>
    <n v="0"/>
    <n v="0"/>
    <n v="24"/>
    <n v="2547"/>
    <n v="3"/>
    <n v="3"/>
    <n v="4"/>
    <n v="9"/>
    <n v="8"/>
    <n v="0"/>
    <n v="0"/>
    <n v="0"/>
    <n v="1"/>
    <n v="0"/>
    <n v="0"/>
    <n v="0"/>
    <d v="2019-03-23T00:00:00"/>
  </r>
  <r>
    <n v="3141"/>
    <s v="198-84-7132"/>
    <s v="B"/>
    <x v="0"/>
    <x v="1"/>
    <x v="5"/>
    <n v="40.61"/>
    <n v="9"/>
    <n v="18.2745"/>
    <x v="422"/>
    <x v="56"/>
    <d v="1899-12-30T13:40:00"/>
    <x v="1"/>
    <n v="365.49"/>
    <n v="4.7619047620000003"/>
    <n v="18.2745"/>
    <x v="27"/>
    <x v="3"/>
    <n v="69"/>
    <x v="1"/>
    <n v="0"/>
    <n v="1"/>
    <n v="171965"/>
    <s v="State-Texas"/>
    <n v="21"/>
    <n v="1367"/>
    <n v="45"/>
    <n v="683"/>
    <n v="119"/>
    <n v="91"/>
    <n v="593"/>
    <n v="1713"/>
    <n v="3"/>
    <n v="6"/>
    <n v="3"/>
    <n v="5"/>
    <n v="3"/>
    <n v="0"/>
    <n v="0"/>
    <n v="0"/>
    <n v="0"/>
    <n v="0"/>
    <n v="0"/>
    <n v="0"/>
    <d v="2020-01-03T00:00:00"/>
  </r>
  <r>
    <n v="2985"/>
    <s v="269-10-8440"/>
    <s v="A"/>
    <x v="0"/>
    <x v="1"/>
    <x v="0"/>
    <n v="53.17"/>
    <n v="7"/>
    <n v="18.609500000000001"/>
    <x v="423"/>
    <x v="18"/>
    <d v="1899-12-30T18:01:00"/>
    <x v="1"/>
    <n v="372.19"/>
    <n v="4.7619047620000003"/>
    <n v="18.609500000000001"/>
    <x v="60"/>
    <x v="2"/>
    <n v="62"/>
    <x v="1"/>
    <n v="0"/>
    <n v="0"/>
    <n v="171964"/>
    <s v="State-Texas"/>
    <n v="81"/>
    <n v="1403"/>
    <n v="122"/>
    <n v="2227"/>
    <n v="430"/>
    <n v="81"/>
    <n v="206"/>
    <n v="4058"/>
    <n v="1"/>
    <n v="5"/>
    <n v="6"/>
    <n v="5"/>
    <n v="3"/>
    <n v="0"/>
    <n v="0"/>
    <n v="0"/>
    <n v="0"/>
    <n v="0"/>
    <n v="0"/>
    <n v="0"/>
    <d v="2019-10-25T00:00:00"/>
  </r>
  <r>
    <n v="1335"/>
    <s v="650-98-6268"/>
    <s v="B"/>
    <x v="0"/>
    <x v="0"/>
    <x v="4"/>
    <n v="20.87"/>
    <n v="3"/>
    <n v="3.1305000000000001"/>
    <x v="424"/>
    <x v="80"/>
    <d v="1899-12-30T13:53:00"/>
    <x v="2"/>
    <n v="62.61"/>
    <n v="4.7619047620000003"/>
    <n v="3.1305000000000001"/>
    <x v="7"/>
    <x v="3"/>
    <n v="34"/>
    <x v="1"/>
    <n v="1"/>
    <n v="0"/>
    <n v="171952"/>
    <s v="State-Texas"/>
    <n v="93"/>
    <n v="1568"/>
    <n v="191"/>
    <n v="1087"/>
    <n v="124"/>
    <n v="256"/>
    <n v="222"/>
    <n v="3004"/>
    <n v="2"/>
    <n v="8"/>
    <n v="4"/>
    <n v="8"/>
    <n v="4"/>
    <n v="0"/>
    <n v="0"/>
    <n v="1"/>
    <n v="0"/>
    <n v="1"/>
    <n v="0"/>
    <n v="0"/>
    <d v="2019-06-17T00:00:00"/>
  </r>
  <r>
    <n v="1686"/>
    <s v="741-73-3559"/>
    <s v="B"/>
    <x v="1"/>
    <x v="1"/>
    <x v="3"/>
    <n v="67.27"/>
    <n v="5"/>
    <n v="16.817499999999999"/>
    <x v="425"/>
    <x v="33"/>
    <d v="1899-12-30T17:27:00"/>
    <x v="1"/>
    <n v="336.35"/>
    <n v="4.7619047620000003"/>
    <n v="16.817499999999999"/>
    <x v="16"/>
    <x v="3"/>
    <n v="34"/>
    <x v="1"/>
    <n v="1"/>
    <n v="0"/>
    <n v="171952"/>
    <s v="State-Florida"/>
    <n v="93"/>
    <n v="1568"/>
    <n v="191"/>
    <n v="1087"/>
    <n v="124"/>
    <n v="256"/>
    <n v="222"/>
    <n v="3004"/>
    <n v="2"/>
    <n v="8"/>
    <n v="4"/>
    <n v="8"/>
    <n v="4"/>
    <n v="0"/>
    <n v="0"/>
    <n v="1"/>
    <n v="0"/>
    <n v="1"/>
    <n v="0"/>
    <n v="0"/>
    <d v="2019-06-17T00:00:00"/>
  </r>
  <r>
    <n v="3044"/>
    <s v="325-77-6186"/>
    <s v="A"/>
    <x v="0"/>
    <x v="0"/>
    <x v="2"/>
    <n v="90.65"/>
    <n v="10"/>
    <n v="45.325000000000003"/>
    <x v="426"/>
    <x v="1"/>
    <d v="1899-12-30T10:53:00"/>
    <x v="0"/>
    <n v="906.5"/>
    <n v="4.7619047620000003"/>
    <n v="45.325000000000003"/>
    <x v="48"/>
    <x v="3"/>
    <n v="64"/>
    <x v="1"/>
    <n v="0"/>
    <n v="1"/>
    <n v="171866"/>
    <s v="State-New York"/>
    <n v="85"/>
    <n v="440"/>
    <n v="426"/>
    <n v="426"/>
    <n v="246"/>
    <n v="93"/>
    <n v="79"/>
    <n v="1552"/>
    <n v="1"/>
    <n v="6"/>
    <n v="3"/>
    <n v="10"/>
    <n v="3"/>
    <n v="0"/>
    <n v="0"/>
    <n v="0"/>
    <n v="0"/>
    <n v="0"/>
    <n v="0"/>
    <n v="0"/>
    <d v="2020-05-31T00:00:00"/>
  </r>
  <r>
    <n v="2582"/>
    <s v="286-75-7818"/>
    <s v="B"/>
    <x v="1"/>
    <x v="1"/>
    <x v="5"/>
    <n v="69.08"/>
    <n v="2"/>
    <n v="6.9080000000000004"/>
    <x v="427"/>
    <x v="82"/>
    <d v="1899-12-30T19:48:00"/>
    <x v="2"/>
    <n v="138.16"/>
    <n v="4.7619047620000003"/>
    <n v="6.9080000000000004"/>
    <x v="16"/>
    <x v="3"/>
    <n v="43"/>
    <x v="1"/>
    <n v="0"/>
    <n v="1"/>
    <n v="171855"/>
    <s v="State-New York"/>
    <n v="59"/>
    <n v="1311"/>
    <n v="74"/>
    <n v="1009"/>
    <n v="0"/>
    <n v="268"/>
    <n v="67"/>
    <n v="2595"/>
    <n v="4"/>
    <n v="5"/>
    <n v="5"/>
    <n v="11"/>
    <n v="3"/>
    <n v="0"/>
    <n v="0"/>
    <n v="0"/>
    <n v="0"/>
    <n v="0"/>
    <n v="0"/>
    <n v="0"/>
    <d v="2019-06-23T00:00:00"/>
  </r>
  <r>
    <n v="2316"/>
    <s v="574-57-9721"/>
    <s v="C"/>
    <x v="1"/>
    <x v="1"/>
    <x v="4"/>
    <n v="43.27"/>
    <n v="2"/>
    <n v="4.327"/>
    <x v="428"/>
    <x v="1"/>
    <d v="1899-12-30T16:53:00"/>
    <x v="0"/>
    <n v="86.54"/>
    <n v="4.7619047620000003"/>
    <n v="4.327"/>
    <x v="14"/>
    <x v="1"/>
    <n v="38"/>
    <x v="1"/>
    <n v="0"/>
    <n v="0"/>
    <n v="171853"/>
    <s v="State-Florida"/>
    <n v="29"/>
    <n v="856"/>
    <n v="258"/>
    <n v="988"/>
    <n v="337"/>
    <n v="232"/>
    <n v="77"/>
    <n v="2595"/>
    <n v="1"/>
    <n v="2"/>
    <n v="8"/>
    <n v="6"/>
    <n v="1"/>
    <n v="0"/>
    <n v="0"/>
    <n v="0"/>
    <n v="0"/>
    <n v="0"/>
    <n v="0"/>
    <n v="0"/>
    <d v="2019-10-13T00:00:00"/>
  </r>
  <r>
    <n v="2742"/>
    <s v="459-50-7686"/>
    <s v="A"/>
    <x v="1"/>
    <x v="0"/>
    <x v="1"/>
    <n v="23.46"/>
    <n v="6"/>
    <n v="7.0380000000000003"/>
    <x v="429"/>
    <x v="50"/>
    <d v="1899-12-30T19:14:00"/>
    <x v="0"/>
    <n v="140.76"/>
    <n v="4.7619047620000003"/>
    <n v="7.0380000000000003"/>
    <x v="41"/>
    <x v="1"/>
    <n v="38"/>
    <x v="1"/>
    <n v="0"/>
    <n v="0"/>
    <n v="171853"/>
    <s v="State-Florida"/>
    <n v="29"/>
    <n v="856"/>
    <n v="258"/>
    <n v="988"/>
    <n v="337"/>
    <n v="232"/>
    <n v="77"/>
    <n v="2595"/>
    <n v="1"/>
    <n v="2"/>
    <n v="8"/>
    <n v="6"/>
    <n v="1"/>
    <n v="0"/>
    <n v="0"/>
    <n v="0"/>
    <n v="0"/>
    <n v="0"/>
    <n v="0"/>
    <n v="0"/>
    <d v="2019-10-13T00:00:00"/>
  </r>
  <r>
    <n v="2259"/>
    <s v="616-87-0016"/>
    <s v="B"/>
    <x v="1"/>
    <x v="1"/>
    <x v="5"/>
    <n v="95.54"/>
    <n v="7"/>
    <n v="33.439"/>
    <x v="430"/>
    <x v="11"/>
    <d v="1899-12-30T14:36:00"/>
    <x v="2"/>
    <n v="668.78"/>
    <n v="4.7619047620000003"/>
    <n v="33.439"/>
    <x v="1"/>
    <x v="2"/>
    <n v="42"/>
    <x v="1"/>
    <n v="0"/>
    <n v="0"/>
    <n v="171847"/>
    <s v="State-Texas"/>
    <n v="95"/>
    <n v="1763"/>
    <n v="50"/>
    <n v="254"/>
    <n v="132"/>
    <n v="151"/>
    <n v="502"/>
    <n v="1847"/>
    <n v="0"/>
    <n v="6"/>
    <n v="7"/>
    <n v="9"/>
    <n v="3"/>
    <n v="1"/>
    <n v="0"/>
    <n v="0"/>
    <n v="0"/>
    <n v="0"/>
    <n v="0"/>
    <n v="0"/>
    <d v="2019-02-26T00:00:00"/>
  </r>
  <r>
    <n v="2096"/>
    <s v="837-55-7229"/>
    <s v="B"/>
    <x v="1"/>
    <x v="0"/>
    <x v="5"/>
    <n v="47.44"/>
    <n v="1"/>
    <n v="2.3719999999999999"/>
    <x v="431"/>
    <x v="70"/>
    <d v="1899-12-30T18:19:00"/>
    <x v="2"/>
    <n v="47.44"/>
    <n v="4.7619047620000003"/>
    <n v="2.3719999999999999"/>
    <x v="11"/>
    <x v="1"/>
    <n v="49"/>
    <x v="1"/>
    <n v="0"/>
    <n v="1"/>
    <n v="171819"/>
    <s v="State-New York"/>
    <n v="70"/>
    <n v="2928"/>
    <n v="67"/>
    <n v="335"/>
    <n v="0"/>
    <n v="33"/>
    <n v="402"/>
    <n v="2962"/>
    <n v="3"/>
    <n v="3"/>
    <n v="3"/>
    <n v="5"/>
    <n v="6"/>
    <n v="0"/>
    <n v="0"/>
    <n v="0"/>
    <n v="1"/>
    <n v="1"/>
    <n v="0"/>
    <n v="0"/>
    <d v="2020-02-02T00:00:00"/>
  </r>
  <r>
    <n v="1917"/>
    <s v="751-69-0068"/>
    <s v="C"/>
    <x v="1"/>
    <x v="1"/>
    <x v="3"/>
    <n v="99.24"/>
    <n v="9"/>
    <n v="44.658000000000001"/>
    <x v="432"/>
    <x v="35"/>
    <d v="1899-12-30T19:09:00"/>
    <x v="0"/>
    <n v="893.16"/>
    <n v="4.7619047620000003"/>
    <n v="44.658000000000001"/>
    <x v="54"/>
    <x v="1"/>
    <n v="49"/>
    <x v="1"/>
    <n v="0"/>
    <n v="0"/>
    <n v="171796"/>
    <s v="State-Texas"/>
    <n v="54"/>
    <n v="847"/>
    <n v="50"/>
    <n v="744"/>
    <n v="400"/>
    <n v="179"/>
    <n v="77"/>
    <n v="2144"/>
    <n v="1"/>
    <n v="9"/>
    <n v="3"/>
    <n v="4"/>
    <n v="4"/>
    <n v="0"/>
    <n v="0"/>
    <n v="0"/>
    <n v="0"/>
    <n v="0"/>
    <n v="0"/>
    <n v="0"/>
    <d v="2020-03-30T00:00:00"/>
  </r>
  <r>
    <n v="2474"/>
    <s v="257-73-1380"/>
    <s v="C"/>
    <x v="0"/>
    <x v="1"/>
    <x v="3"/>
    <n v="82.93"/>
    <n v="4"/>
    <n v="16.585999999999999"/>
    <x v="433"/>
    <x v="40"/>
    <d v="1899-12-30T16:51:00"/>
    <x v="0"/>
    <n v="331.72"/>
    <n v="4.7619047620000003"/>
    <n v="16.585999999999999"/>
    <x v="1"/>
    <x v="1"/>
    <n v="61"/>
    <x v="1"/>
    <n v="0"/>
    <n v="1"/>
    <n v="171706"/>
    <s v="State-New York"/>
    <n v="16"/>
    <n v="2229"/>
    <n v="134"/>
    <n v="606"/>
    <n v="218"/>
    <n v="235"/>
    <n v="34"/>
    <n v="3388"/>
    <n v="4"/>
    <n v="9"/>
    <n v="5"/>
    <n v="7"/>
    <n v="5"/>
    <n v="0"/>
    <n v="0"/>
    <n v="0"/>
    <n v="0"/>
    <n v="0"/>
    <n v="0"/>
    <n v="0"/>
    <d v="2019-04-20T00:00:00"/>
  </r>
  <r>
    <n v="2070"/>
    <s v="345-08-4992"/>
    <s v="A"/>
    <x v="1"/>
    <x v="1"/>
    <x v="2"/>
    <n v="33.99"/>
    <n v="6"/>
    <n v="10.196999999999999"/>
    <x v="434"/>
    <x v="1"/>
    <d v="1899-12-30T15:37:00"/>
    <x v="2"/>
    <n v="203.94"/>
    <n v="4.7619047620000003"/>
    <n v="10.196999999999999"/>
    <x v="25"/>
    <x v="0"/>
    <n v="62"/>
    <x v="0"/>
    <n v="0"/>
    <n v="0"/>
    <n v="171691"/>
    <s v="State-Florida"/>
    <n v="0"/>
    <n v="805"/>
    <n v="311"/>
    <n v="984"/>
    <n v="575"/>
    <n v="77"/>
    <n v="103"/>
    <n v="2649"/>
    <n v="1"/>
    <n v="4"/>
    <n v="7"/>
    <n v="5"/>
    <n v="2"/>
    <n v="0"/>
    <n v="0"/>
    <n v="0"/>
    <n v="0"/>
    <n v="0"/>
    <n v="0"/>
    <n v="1"/>
    <d v="2020-08-21T00:00:00"/>
  </r>
  <r>
    <n v="2936"/>
    <s v="549-96-4200"/>
    <s v="C"/>
    <x v="0"/>
    <x v="1"/>
    <x v="4"/>
    <n v="17.04"/>
    <n v="4"/>
    <n v="3.4079999999999999"/>
    <x v="435"/>
    <x v="1"/>
    <d v="1899-12-30T20:15:00"/>
    <x v="0"/>
    <n v="68.16"/>
    <n v="4.7619047620000003"/>
    <n v="3.4079999999999999"/>
    <x v="27"/>
    <x v="4"/>
    <n v="58"/>
    <x v="0"/>
    <n v="0"/>
    <n v="0"/>
    <n v="171670"/>
    <s v="State-New York"/>
    <n v="8"/>
    <n v="3502"/>
    <n v="38"/>
    <n v="307"/>
    <n v="0"/>
    <n v="0"/>
    <n v="383"/>
    <n v="3464"/>
    <n v="1"/>
    <n v="5"/>
    <n v="3"/>
    <n v="6"/>
    <n v="6"/>
    <n v="0"/>
    <n v="1"/>
    <n v="0"/>
    <n v="1"/>
    <n v="1"/>
    <n v="0"/>
    <n v="1"/>
    <d v="2019-12-14T00:00:00"/>
  </r>
  <r>
    <n v="2284"/>
    <s v="810-60-6344"/>
    <s v="C"/>
    <x v="1"/>
    <x v="0"/>
    <x v="1"/>
    <n v="40.86"/>
    <n v="8"/>
    <n v="16.344000000000001"/>
    <x v="436"/>
    <x v="13"/>
    <d v="1899-12-30T14:38:00"/>
    <x v="2"/>
    <n v="326.88"/>
    <n v="4.7619047620000003"/>
    <n v="16.344000000000001"/>
    <x v="35"/>
    <x v="3"/>
    <n v="41"/>
    <x v="1"/>
    <n v="0"/>
    <n v="0"/>
    <n v="171626"/>
    <s v="State-Other"/>
    <n v="94"/>
    <n v="1308"/>
    <n v="173"/>
    <n v="901"/>
    <n v="225"/>
    <n v="347"/>
    <n v="173"/>
    <n v="2782"/>
    <n v="1"/>
    <n v="5"/>
    <n v="5"/>
    <n v="8"/>
    <n v="3"/>
    <n v="0"/>
    <n v="0"/>
    <n v="0"/>
    <n v="1"/>
    <n v="0"/>
    <n v="0"/>
    <n v="0"/>
    <d v="2019-04-08T00:00:00"/>
  </r>
  <r>
    <n v="1003"/>
    <s v="450-28-2866"/>
    <s v="C"/>
    <x v="0"/>
    <x v="1"/>
    <x v="4"/>
    <n v="17.440000000000001"/>
    <n v="5"/>
    <n v="4.3600000000000003"/>
    <x v="437"/>
    <x v="15"/>
    <d v="1899-12-30T19:25:00"/>
    <x v="1"/>
    <n v="87.2"/>
    <n v="4.7619047620000003"/>
    <n v="4.3600000000000003"/>
    <x v="34"/>
    <x v="1"/>
    <n v="55"/>
    <x v="1"/>
    <n v="0"/>
    <n v="0"/>
    <n v="171613"/>
    <s v="State-Illinois"/>
    <n v="26"/>
    <n v="1021"/>
    <n v="117"/>
    <n v="304"/>
    <n v="266"/>
    <n v="50"/>
    <n v="101"/>
    <n v="1658"/>
    <n v="1"/>
    <n v="8"/>
    <n v="2"/>
    <n v="10"/>
    <n v="4"/>
    <n v="0"/>
    <n v="0"/>
    <n v="0"/>
    <n v="0"/>
    <n v="0"/>
    <n v="0"/>
    <n v="0"/>
    <d v="2020-01-26T00:00:00"/>
  </r>
  <r>
    <n v="2309"/>
    <s v="394-30-3170"/>
    <s v="B"/>
    <x v="0"/>
    <x v="0"/>
    <x v="3"/>
    <n v="88.43"/>
    <n v="8"/>
    <n v="35.372"/>
    <x v="438"/>
    <x v="23"/>
    <d v="1899-12-30T19:35:00"/>
    <x v="2"/>
    <n v="707.44"/>
    <n v="4.7619047620000003"/>
    <n v="35.372"/>
    <x v="42"/>
    <x v="1"/>
    <n v="75"/>
    <x v="0"/>
    <n v="0"/>
    <n v="0"/>
    <n v="171604"/>
    <s v="State-California"/>
    <n v="3"/>
    <n v="827"/>
    <n v="127"/>
    <n v="1265"/>
    <n v="235"/>
    <n v="180"/>
    <n v="232"/>
    <n v="2401"/>
    <n v="1"/>
    <n v="8"/>
    <n v="3"/>
    <n v="5"/>
    <n v="4"/>
    <n v="0"/>
    <n v="0"/>
    <n v="1"/>
    <n v="0"/>
    <n v="0"/>
    <n v="0"/>
    <n v="1"/>
    <d v="2020-04-23T00:00:00"/>
  </r>
  <r>
    <n v="1546"/>
    <s v="138-17-5109"/>
    <s v="A"/>
    <x v="0"/>
    <x v="0"/>
    <x v="2"/>
    <n v="89.21"/>
    <n v="9"/>
    <n v="40.144500000000001"/>
    <x v="439"/>
    <x v="15"/>
    <d v="1899-12-30T15:42:00"/>
    <x v="2"/>
    <n v="802.89"/>
    <n v="4.7619047620000003"/>
    <n v="40.144500000000001"/>
    <x v="35"/>
    <x v="1"/>
    <n v="49"/>
    <x v="2"/>
    <n v="0"/>
    <n v="1"/>
    <n v="171499"/>
    <s v="State-Other"/>
    <n v="12"/>
    <n v="1115"/>
    <n v="60"/>
    <n v="317"/>
    <n v="326"/>
    <n v="0"/>
    <n v="89"/>
    <n v="1729"/>
    <n v="2"/>
    <n v="8"/>
    <n v="3"/>
    <n v="13"/>
    <n v="4"/>
    <n v="0"/>
    <n v="0"/>
    <n v="0"/>
    <n v="0"/>
    <n v="0"/>
    <n v="0"/>
    <n v="0"/>
    <d v="2019-11-30T00:00:00"/>
  </r>
  <r>
    <n v="1117"/>
    <s v="192-98-7397"/>
    <s v="C"/>
    <x v="1"/>
    <x v="1"/>
    <x v="5"/>
    <n v="12.78"/>
    <n v="1"/>
    <n v="0.63900000000000001"/>
    <x v="440"/>
    <x v="66"/>
    <d v="1899-12-30T14:11:00"/>
    <x v="0"/>
    <n v="12.78"/>
    <n v="4.7619047620000003"/>
    <n v="0.63900000000000001"/>
    <x v="33"/>
    <x v="1"/>
    <n v="55"/>
    <x v="3"/>
    <n v="0"/>
    <n v="0"/>
    <n v="171488"/>
    <s v="State-Illinois"/>
    <n v="87"/>
    <n v="389"/>
    <n v="79"/>
    <n v="297"/>
    <n v="96"/>
    <n v="67"/>
    <n v="413"/>
    <n v="516"/>
    <n v="2"/>
    <n v="3"/>
    <n v="4"/>
    <n v="7"/>
    <n v="1"/>
    <n v="0"/>
    <n v="0"/>
    <n v="0"/>
    <n v="0"/>
    <n v="0"/>
    <n v="0"/>
    <n v="0"/>
    <d v="2019-07-26T00:00:00"/>
  </r>
  <r>
    <n v="1761"/>
    <s v="301-11-9629"/>
    <s v="A"/>
    <x v="1"/>
    <x v="0"/>
    <x v="3"/>
    <n v="19.100000000000001"/>
    <n v="7"/>
    <n v="6.6849999999999996"/>
    <x v="441"/>
    <x v="15"/>
    <d v="1899-12-30T10:43:00"/>
    <x v="1"/>
    <n v="133.69999999999999"/>
    <n v="4.7619047620000003"/>
    <n v="6.6849999999999996"/>
    <x v="58"/>
    <x v="0"/>
    <n v="46"/>
    <x v="0"/>
    <n v="0"/>
    <n v="0"/>
    <n v="171466"/>
    <s v="State-Texas"/>
    <n v="86"/>
    <n v="988"/>
    <n v="29"/>
    <n v="1310"/>
    <n v="187"/>
    <n v="437"/>
    <n v="0"/>
    <n v="2951"/>
    <n v="1"/>
    <n v="4"/>
    <n v="4"/>
    <n v="10"/>
    <n v="1"/>
    <n v="0"/>
    <n v="0"/>
    <n v="0"/>
    <n v="0"/>
    <n v="0"/>
    <n v="0"/>
    <n v="0"/>
    <d v="2020-09-09T00:00:00"/>
  </r>
  <r>
    <n v="2312"/>
    <s v="390-80-5128"/>
    <s v="B"/>
    <x v="0"/>
    <x v="0"/>
    <x v="0"/>
    <n v="19.149999999999999"/>
    <n v="1"/>
    <n v="0.95750000000000002"/>
    <x v="442"/>
    <x v="26"/>
    <d v="1899-12-30T17:58:00"/>
    <x v="2"/>
    <n v="19.149999999999999"/>
    <n v="4.7619047620000003"/>
    <n v="0.95750000000000002"/>
    <x v="33"/>
    <x v="3"/>
    <n v="58"/>
    <x v="1"/>
    <n v="0"/>
    <n v="1"/>
    <n v="171434"/>
    <s v="State-New York"/>
    <n v="4"/>
    <n v="1706"/>
    <n v="86"/>
    <n v="521"/>
    <n v="413"/>
    <n v="230"/>
    <n v="403"/>
    <n v="2553"/>
    <n v="3"/>
    <n v="7"/>
    <n v="4"/>
    <n v="7"/>
    <n v="4"/>
    <n v="1"/>
    <n v="0"/>
    <n v="0"/>
    <n v="1"/>
    <n v="0"/>
    <n v="0"/>
    <n v="0"/>
    <d v="2020-02-23T00:00:00"/>
  </r>
  <r>
    <n v="1682"/>
    <s v="235-46-8343"/>
    <s v="C"/>
    <x v="0"/>
    <x v="1"/>
    <x v="4"/>
    <n v="27.66"/>
    <n v="10"/>
    <n v="13.83"/>
    <x v="443"/>
    <x v="44"/>
    <d v="1899-12-30T11:26:00"/>
    <x v="2"/>
    <n v="276.60000000000002"/>
    <n v="4.7619047620000003"/>
    <n v="13.83"/>
    <x v="60"/>
    <x v="3"/>
    <n v="42"/>
    <x v="1"/>
    <n v="2"/>
    <n v="0"/>
    <n v="171427"/>
    <s v="State-New York"/>
    <n v="26"/>
    <n v="509"/>
    <n v="295"/>
    <n v="425"/>
    <n v="36"/>
    <n v="154"/>
    <n v="55"/>
    <n v="1363"/>
    <n v="2"/>
    <n v="8"/>
    <n v="2"/>
    <n v="8"/>
    <n v="4"/>
    <n v="0"/>
    <n v="0"/>
    <n v="0"/>
    <n v="0"/>
    <n v="0"/>
    <n v="0"/>
    <n v="0"/>
    <d v="2020-08-16T00:00:00"/>
  </r>
  <r>
    <n v="1816"/>
    <s v="453-12-7053"/>
    <s v="C"/>
    <x v="1"/>
    <x v="1"/>
    <x v="5"/>
    <n v="45.74"/>
    <n v="3"/>
    <n v="6.8609999999999998"/>
    <x v="444"/>
    <x v="24"/>
    <d v="1899-12-30T17:38:00"/>
    <x v="2"/>
    <n v="137.22"/>
    <n v="4.7619047620000003"/>
    <n v="6.8609999999999998"/>
    <x v="35"/>
    <x v="3"/>
    <n v="64"/>
    <x v="1"/>
    <n v="0"/>
    <n v="1"/>
    <n v="171391"/>
    <s v="State-Other"/>
    <n v="50"/>
    <n v="807"/>
    <n v="295"/>
    <n v="658"/>
    <n v="110"/>
    <n v="295"/>
    <n v="339"/>
    <n v="1827"/>
    <n v="5"/>
    <n v="6"/>
    <n v="5"/>
    <n v="12"/>
    <n v="3"/>
    <n v="0"/>
    <n v="0"/>
    <n v="0"/>
    <n v="0"/>
    <n v="0"/>
    <n v="0"/>
    <n v="0"/>
    <d v="2019-09-03T00:00:00"/>
  </r>
  <r>
    <n v="1502"/>
    <s v="296-11-7041"/>
    <s v="B"/>
    <x v="0"/>
    <x v="0"/>
    <x v="0"/>
    <n v="27.07"/>
    <n v="1"/>
    <n v="1.3534999999999999"/>
    <x v="445"/>
    <x v="52"/>
    <d v="1899-12-30T20:07:00"/>
    <x v="2"/>
    <n v="27.07"/>
    <n v="4.7619047620000003"/>
    <n v="1.3534999999999999"/>
    <x v="4"/>
    <x v="1"/>
    <n v="61"/>
    <x v="1"/>
    <n v="0"/>
    <n v="0"/>
    <n v="171367"/>
    <s v="State-New York"/>
    <n v="24"/>
    <n v="545"/>
    <n v="55"/>
    <n v="934"/>
    <n v="101"/>
    <n v="50"/>
    <n v="180"/>
    <n v="1506"/>
    <n v="1"/>
    <n v="4"/>
    <n v="5"/>
    <n v="7"/>
    <n v="2"/>
    <n v="0"/>
    <n v="0"/>
    <n v="0"/>
    <n v="0"/>
    <n v="0"/>
    <n v="0"/>
    <n v="0"/>
    <d v="2020-01-28T00:00:00"/>
  </r>
  <r>
    <n v="2073"/>
    <s v="449-27-2918"/>
    <s v="B"/>
    <x v="0"/>
    <x v="0"/>
    <x v="3"/>
    <n v="39.119999999999997"/>
    <n v="1"/>
    <n v="1.956"/>
    <x v="446"/>
    <x v="58"/>
    <d v="1899-12-30T11:02:00"/>
    <x v="2"/>
    <n v="39.119999999999997"/>
    <n v="4.7619047620000003"/>
    <n v="1.956"/>
    <x v="1"/>
    <x v="1"/>
    <n v="61"/>
    <x v="1"/>
    <n v="0"/>
    <n v="0"/>
    <n v="171367"/>
    <s v="State-Texas"/>
    <n v="24"/>
    <n v="545"/>
    <n v="55"/>
    <n v="934"/>
    <n v="101"/>
    <n v="50"/>
    <n v="180"/>
    <n v="1506"/>
    <n v="1"/>
    <n v="4"/>
    <n v="5"/>
    <n v="7"/>
    <n v="2"/>
    <n v="0"/>
    <n v="0"/>
    <n v="0"/>
    <n v="0"/>
    <n v="0"/>
    <n v="0"/>
    <n v="0"/>
    <d v="2020-01-28T00:00:00"/>
  </r>
  <r>
    <n v="2999"/>
    <s v="891-01-7034"/>
    <s v="B"/>
    <x v="1"/>
    <x v="0"/>
    <x v="1"/>
    <n v="74.709999999999994"/>
    <n v="6"/>
    <n v="22.413"/>
    <x v="447"/>
    <x v="17"/>
    <d v="1899-12-30T19:07:00"/>
    <x v="1"/>
    <n v="448.26"/>
    <n v="4.7619047620000003"/>
    <n v="22.413"/>
    <x v="24"/>
    <x v="3"/>
    <n v="55"/>
    <x v="0"/>
    <n v="0"/>
    <n v="1"/>
    <n v="171322"/>
    <s v="State-California"/>
    <n v="57"/>
    <n v="1809"/>
    <n v="103"/>
    <n v="543"/>
    <n v="166"/>
    <n v="24"/>
    <n v="490"/>
    <n v="2155"/>
    <n v="2"/>
    <n v="8"/>
    <n v="5"/>
    <n v="13"/>
    <n v="4"/>
    <n v="0"/>
    <n v="0"/>
    <n v="0"/>
    <n v="0"/>
    <n v="0"/>
    <n v="0"/>
    <n v="0"/>
    <d v="2019-07-24T00:00:00"/>
  </r>
  <r>
    <n v="3061"/>
    <s v="744-09-5786"/>
    <s v="B"/>
    <x v="1"/>
    <x v="1"/>
    <x v="1"/>
    <n v="22.01"/>
    <n v="6"/>
    <n v="6.6029999999999998"/>
    <x v="448"/>
    <x v="56"/>
    <d v="1899-12-30T18:50:00"/>
    <x v="1"/>
    <n v="132.06"/>
    <n v="4.7619047620000003"/>
    <n v="6.6029999999999998"/>
    <x v="29"/>
    <x v="1"/>
    <n v="44"/>
    <x v="1"/>
    <n v="0"/>
    <n v="1"/>
    <n v="171322"/>
    <s v="State-Illinois"/>
    <n v="31"/>
    <n v="291"/>
    <n v="58"/>
    <n v="298"/>
    <n v="58"/>
    <n v="36"/>
    <n v="101"/>
    <n v="639"/>
    <n v="1"/>
    <n v="4"/>
    <n v="1"/>
    <n v="7"/>
    <n v="2"/>
    <n v="0"/>
    <n v="0"/>
    <n v="0"/>
    <n v="0"/>
    <n v="0"/>
    <n v="0"/>
    <n v="0"/>
    <d v="2020-10-06T00:00:00"/>
  </r>
  <r>
    <n v="2758"/>
    <s v="727-17-0390"/>
    <s v="A"/>
    <x v="1"/>
    <x v="0"/>
    <x v="4"/>
    <n v="63.61"/>
    <n v="5"/>
    <n v="15.9025"/>
    <x v="449"/>
    <x v="32"/>
    <d v="1899-12-30T12:43:00"/>
    <x v="0"/>
    <n v="318.05"/>
    <n v="4.7619047620000003"/>
    <n v="15.9025"/>
    <x v="19"/>
    <x v="1"/>
    <n v="61"/>
    <x v="1"/>
    <n v="0"/>
    <n v="1"/>
    <n v="171232"/>
    <s v="State-Other"/>
    <n v="91"/>
    <n v="1570"/>
    <n v="41"/>
    <n v="409"/>
    <n v="82"/>
    <n v="63"/>
    <n v="41"/>
    <n v="2123"/>
    <n v="2"/>
    <n v="11"/>
    <n v="2"/>
    <n v="10"/>
    <n v="7"/>
    <n v="0"/>
    <n v="0"/>
    <n v="0"/>
    <n v="0"/>
    <n v="0"/>
    <n v="0"/>
    <n v="0"/>
    <d v="2020-05-04T00:00:00"/>
  </r>
  <r>
    <n v="1728"/>
    <s v="568-88-3448"/>
    <s v="A"/>
    <x v="1"/>
    <x v="1"/>
    <x v="0"/>
    <n v="25"/>
    <n v="1"/>
    <n v="1.25"/>
    <x v="450"/>
    <x v="2"/>
    <d v="1899-12-30T15:09:00"/>
    <x v="0"/>
    <n v="25"/>
    <n v="4.7619047620000003"/>
    <n v="1.25"/>
    <x v="46"/>
    <x v="0"/>
    <n v="25"/>
    <x v="1"/>
    <n v="0"/>
    <n v="0"/>
    <n v="171163"/>
    <s v="State-Florida"/>
    <n v="30"/>
    <n v="681"/>
    <n v="41"/>
    <n v="895"/>
    <n v="332"/>
    <n v="255"/>
    <n v="106"/>
    <n v="2097"/>
    <n v="1"/>
    <n v="3"/>
    <n v="8"/>
    <n v="12"/>
    <n v="1"/>
    <n v="0"/>
    <n v="0"/>
    <n v="0"/>
    <n v="0"/>
    <n v="0"/>
    <n v="0"/>
    <n v="0"/>
    <d v="2020-08-13T00:00:00"/>
  </r>
  <r>
    <n v="3031"/>
    <s v="187-83-5490"/>
    <s v="A"/>
    <x v="0"/>
    <x v="1"/>
    <x v="1"/>
    <n v="20.77"/>
    <n v="4"/>
    <n v="4.1539999999999999"/>
    <x v="451"/>
    <x v="82"/>
    <d v="1899-12-30T13:47:00"/>
    <x v="1"/>
    <n v="83.08"/>
    <n v="4.7619047620000003"/>
    <n v="4.1539999999999999"/>
    <x v="28"/>
    <x v="2"/>
    <n v="47"/>
    <x v="1"/>
    <n v="1"/>
    <n v="0"/>
    <n v="171128"/>
    <s v="State-Illinois"/>
    <n v="80"/>
    <n v="2305"/>
    <n v="383"/>
    <n v="1075"/>
    <n v="48"/>
    <n v="0"/>
    <n v="75"/>
    <n v="3736"/>
    <n v="3"/>
    <n v="2"/>
    <n v="10"/>
    <n v="12"/>
    <n v="7"/>
    <n v="0"/>
    <n v="0"/>
    <n v="0"/>
    <n v="0"/>
    <n v="0"/>
    <n v="0"/>
    <n v="0"/>
    <d v="2019-03-13T00:00:00"/>
  </r>
  <r>
    <n v="1334"/>
    <s v="767-54-1907"/>
    <s v="B"/>
    <x v="0"/>
    <x v="0"/>
    <x v="5"/>
    <n v="29.56"/>
    <n v="5"/>
    <n v="7.39"/>
    <x v="452"/>
    <x v="77"/>
    <d v="1899-12-30T16:59:00"/>
    <x v="1"/>
    <n v="147.80000000000001"/>
    <n v="4.7619047620000003"/>
    <n v="7.39"/>
    <x v="16"/>
    <x v="3"/>
    <n v="63"/>
    <x v="1"/>
    <n v="0"/>
    <n v="1"/>
    <n v="171113"/>
    <s v="State-New York"/>
    <n v="95"/>
    <n v="1191"/>
    <n v="79"/>
    <n v="614"/>
    <n v="26"/>
    <n v="79"/>
    <n v="19"/>
    <n v="1971"/>
    <n v="4"/>
    <n v="6"/>
    <n v="7"/>
    <n v="9"/>
    <n v="4"/>
    <n v="0"/>
    <n v="0"/>
    <n v="0"/>
    <n v="0"/>
    <n v="0"/>
    <n v="0"/>
    <n v="0"/>
    <d v="2020-05-23T00:00:00"/>
  </r>
  <r>
    <n v="2704"/>
    <s v="710-46-4433"/>
    <s v="B"/>
    <x v="0"/>
    <x v="0"/>
    <x v="4"/>
    <n v="77.400000000000006"/>
    <n v="9"/>
    <n v="34.83"/>
    <x v="453"/>
    <x v="42"/>
    <d v="1899-12-30T14:15:00"/>
    <x v="2"/>
    <n v="696.6"/>
    <n v="4.7619047620000003"/>
    <n v="34.83"/>
    <x v="10"/>
    <x v="3"/>
    <n v="69"/>
    <x v="1"/>
    <n v="0"/>
    <n v="1"/>
    <n v="171107"/>
    <s v="State-Other"/>
    <n v="61"/>
    <n v="1283"/>
    <n v="24"/>
    <n v="522"/>
    <n v="476"/>
    <n v="419"/>
    <n v="469"/>
    <n v="2255"/>
    <n v="2"/>
    <n v="7"/>
    <n v="6"/>
    <n v="13"/>
    <n v="4"/>
    <n v="0"/>
    <n v="0"/>
    <n v="0"/>
    <n v="0"/>
    <n v="0"/>
    <n v="0"/>
    <n v="0"/>
    <d v="2019-07-25T00:00:00"/>
  </r>
  <r>
    <n v="1683"/>
    <s v="533-33-5337"/>
    <s v="B"/>
    <x v="1"/>
    <x v="1"/>
    <x v="1"/>
    <n v="79.39"/>
    <n v="10"/>
    <n v="39.695"/>
    <x v="454"/>
    <x v="13"/>
    <d v="1899-12-30T20:24:00"/>
    <x v="1"/>
    <n v="793.9"/>
    <n v="4.7619047620000003"/>
    <n v="39.695"/>
    <x v="56"/>
    <x v="2"/>
    <n v="42"/>
    <x v="1"/>
    <n v="0"/>
    <n v="1"/>
    <n v="171022"/>
    <s v="State-Texas"/>
    <n v="30"/>
    <n v="2189"/>
    <n v="29"/>
    <n v="669"/>
    <n v="0"/>
    <n v="29"/>
    <n v="583"/>
    <n v="2333"/>
    <n v="3"/>
    <n v="5"/>
    <n v="2"/>
    <n v="11"/>
    <n v="8"/>
    <n v="0"/>
    <n v="0"/>
    <n v="1"/>
    <n v="0"/>
    <n v="0"/>
    <n v="0"/>
    <n v="0"/>
    <d v="2020-07-18T00:00:00"/>
  </r>
  <r>
    <n v="1610"/>
    <s v="325-90-8763"/>
    <s v="C"/>
    <x v="0"/>
    <x v="0"/>
    <x v="1"/>
    <n v="46.57"/>
    <n v="10"/>
    <n v="23.285"/>
    <x v="455"/>
    <x v="3"/>
    <d v="1899-12-30T13:58:00"/>
    <x v="1"/>
    <n v="465.7"/>
    <n v="4.7619047620000003"/>
    <n v="23.285"/>
    <x v="29"/>
    <x v="1"/>
    <n v="60"/>
    <x v="1"/>
    <n v="0"/>
    <n v="1"/>
    <n v="170971"/>
    <s v="State-New York"/>
    <n v="28"/>
    <n v="2411"/>
    <n v="41"/>
    <n v="1378"/>
    <n v="224"/>
    <n v="301"/>
    <n v="41"/>
    <n v="4315"/>
    <n v="7"/>
    <n v="11"/>
    <n v="11"/>
    <n v="5"/>
    <n v="7"/>
    <n v="0"/>
    <n v="0"/>
    <n v="0"/>
    <n v="0"/>
    <n v="0"/>
    <n v="0"/>
    <n v="1"/>
    <d v="2019-02-26T00:00:00"/>
  </r>
  <r>
    <n v="1202"/>
    <s v="729-46-7422"/>
    <s v="C"/>
    <x v="1"/>
    <x v="1"/>
    <x v="4"/>
    <n v="35.89"/>
    <n v="1"/>
    <n v="1.7945"/>
    <x v="456"/>
    <x v="55"/>
    <d v="1899-12-30T16:52:00"/>
    <x v="2"/>
    <n v="35.89"/>
    <n v="4.7619047620000003"/>
    <n v="1.7945"/>
    <x v="30"/>
    <x v="3"/>
    <n v="35"/>
    <x v="1"/>
    <n v="0"/>
    <n v="0"/>
    <n v="170951"/>
    <s v="State-New York"/>
    <n v="66"/>
    <n v="576"/>
    <n v="24"/>
    <n v="1335"/>
    <n v="612"/>
    <n v="210"/>
    <n v="130"/>
    <n v="2626"/>
    <n v="1"/>
    <n v="3"/>
    <n v="4"/>
    <n v="9"/>
    <n v="1"/>
    <n v="0"/>
    <n v="0"/>
    <n v="0"/>
    <n v="0"/>
    <n v="0"/>
    <n v="0"/>
    <n v="0"/>
    <d v="2019-10-09T00:00:00"/>
  </r>
  <r>
    <n v="2896"/>
    <s v="639-76-1242"/>
    <s v="C"/>
    <x v="1"/>
    <x v="1"/>
    <x v="4"/>
    <n v="40.520000000000003"/>
    <n v="5"/>
    <n v="10.130000000000001"/>
    <x v="457"/>
    <x v="36"/>
    <d v="1899-12-30T15:19:00"/>
    <x v="1"/>
    <n v="202.6"/>
    <n v="4.7619047620000003"/>
    <n v="10.130000000000001"/>
    <x v="10"/>
    <x v="3"/>
    <n v="48"/>
    <x v="3"/>
    <n v="0"/>
    <n v="1"/>
    <n v="170932"/>
    <s v="State-Other"/>
    <n v="57"/>
    <n v="482"/>
    <n v="465"/>
    <n v="241"/>
    <n v="111"/>
    <n v="446"/>
    <n v="446"/>
    <n v="1299"/>
    <n v="2"/>
    <n v="6"/>
    <n v="2"/>
    <n v="12"/>
    <n v="3"/>
    <n v="0"/>
    <n v="0"/>
    <n v="0"/>
    <n v="0"/>
    <n v="0"/>
    <n v="0"/>
    <n v="0"/>
    <d v="2020-06-25T00:00:00"/>
  </r>
  <r>
    <n v="1997"/>
    <s v="234-03-4040"/>
    <s v="B"/>
    <x v="0"/>
    <x v="0"/>
    <x v="4"/>
    <n v="73.05"/>
    <n v="10"/>
    <n v="36.524999999999999"/>
    <x v="458"/>
    <x v="2"/>
    <d v="1899-12-30T12:25:00"/>
    <x v="2"/>
    <n v="730.5"/>
    <n v="4.7619047620000003"/>
    <n v="36.524999999999999"/>
    <x v="44"/>
    <x v="3"/>
    <n v="55"/>
    <x v="3"/>
    <n v="0"/>
    <n v="0"/>
    <n v="170924"/>
    <s v="State-California"/>
    <n v="41"/>
    <n v="1530"/>
    <n v="275"/>
    <n v="612"/>
    <n v="318"/>
    <n v="366"/>
    <n v="183"/>
    <n v="2918"/>
    <n v="1"/>
    <n v="6"/>
    <n v="6"/>
    <n v="7"/>
    <n v="3"/>
    <n v="0"/>
    <n v="0"/>
    <n v="0"/>
    <n v="0"/>
    <n v="1"/>
    <n v="0"/>
    <n v="0"/>
    <d v="2020-09-11T00:00:00"/>
  </r>
  <r>
    <n v="2031"/>
    <s v="326-71-2155"/>
    <s v="C"/>
    <x v="1"/>
    <x v="0"/>
    <x v="3"/>
    <n v="73.95"/>
    <n v="4"/>
    <n v="14.79"/>
    <x v="459"/>
    <x v="36"/>
    <d v="1899-12-30T10:02:00"/>
    <x v="1"/>
    <n v="295.8"/>
    <n v="4.7619047620000003"/>
    <n v="14.79"/>
    <x v="36"/>
    <x v="3"/>
    <n v="55"/>
    <x v="3"/>
    <n v="0"/>
    <n v="0"/>
    <n v="170924"/>
    <s v="State-Texas"/>
    <n v="41"/>
    <n v="1530"/>
    <n v="275"/>
    <n v="612"/>
    <n v="318"/>
    <n v="366"/>
    <n v="183"/>
    <n v="2918"/>
    <n v="1"/>
    <n v="6"/>
    <n v="6"/>
    <n v="7"/>
    <n v="3"/>
    <n v="0"/>
    <n v="0"/>
    <n v="0"/>
    <n v="0"/>
    <n v="1"/>
    <n v="0"/>
    <n v="0"/>
    <d v="2020-09-11T00:00:00"/>
  </r>
  <r>
    <n v="1299"/>
    <s v="320-32-8842"/>
    <s v="C"/>
    <x v="0"/>
    <x v="0"/>
    <x v="4"/>
    <n v="22.62"/>
    <n v="1"/>
    <n v="1.131"/>
    <x v="460"/>
    <x v="85"/>
    <d v="1899-12-30T18:58:00"/>
    <x v="1"/>
    <n v="22.62"/>
    <n v="4.7619047620000003"/>
    <n v="1.131"/>
    <x v="41"/>
    <x v="0"/>
    <n v="44"/>
    <x v="2"/>
    <n v="0"/>
    <n v="0"/>
    <n v="170893"/>
    <s v="State-Texas"/>
    <n v="42"/>
    <n v="1851"/>
    <n v="106"/>
    <n v="1352"/>
    <n v="186"/>
    <n v="106"/>
    <n v="34"/>
    <n v="3568"/>
    <n v="1"/>
    <n v="6"/>
    <n v="6"/>
    <n v="10"/>
    <n v="3"/>
    <n v="0"/>
    <n v="0"/>
    <n v="0"/>
    <n v="0"/>
    <n v="0"/>
    <n v="0"/>
    <n v="0"/>
    <d v="2019-07-14T00:00:00"/>
  </r>
  <r>
    <n v="2838"/>
    <s v="470-32-9057"/>
    <s v="A"/>
    <x v="0"/>
    <x v="1"/>
    <x v="4"/>
    <n v="51.34"/>
    <n v="5"/>
    <n v="12.835000000000001"/>
    <x v="461"/>
    <x v="61"/>
    <d v="1899-12-30T15:31:00"/>
    <x v="2"/>
    <n v="256.7"/>
    <n v="4.7619047620000003"/>
    <n v="12.835000000000001"/>
    <x v="0"/>
    <x v="3"/>
    <n v="49"/>
    <x v="1"/>
    <n v="1"/>
    <n v="0"/>
    <n v="170886"/>
    <s v="State-Florida"/>
    <n v="65"/>
    <n v="981"/>
    <n v="169"/>
    <n v="576"/>
    <n v="248"/>
    <n v="212"/>
    <n v="128"/>
    <n v="2059"/>
    <n v="1"/>
    <n v="5"/>
    <n v="4"/>
    <n v="4"/>
    <n v="2"/>
    <n v="0"/>
    <n v="0"/>
    <n v="0"/>
    <n v="0"/>
    <n v="0"/>
    <n v="0"/>
    <n v="0"/>
    <d v="2020-03-20T00:00:00"/>
  </r>
  <r>
    <n v="2410"/>
    <s v="878-30-2331"/>
    <s v="C"/>
    <x v="0"/>
    <x v="0"/>
    <x v="3"/>
    <n v="54.55"/>
    <n v="10"/>
    <n v="27.274999999999999"/>
    <x v="462"/>
    <x v="22"/>
    <d v="1899-12-30T11:22:00"/>
    <x v="2"/>
    <n v="545.5"/>
    <n v="4.7619047620000003"/>
    <n v="27.274999999999999"/>
    <x v="12"/>
    <x v="2"/>
    <n v="53"/>
    <x v="1"/>
    <n v="1"/>
    <n v="1"/>
    <n v="170844"/>
    <s v="State-Other"/>
    <n v="16"/>
    <n v="311"/>
    <n v="63"/>
    <n v="162"/>
    <n v="7"/>
    <n v="162"/>
    <n v="5"/>
    <n v="699"/>
    <n v="5"/>
    <n v="6"/>
    <n v="1"/>
    <n v="5"/>
    <n v="7"/>
    <n v="0"/>
    <n v="0"/>
    <n v="0"/>
    <n v="0"/>
    <n v="0"/>
    <n v="0"/>
    <n v="0"/>
    <d v="2020-04-05T00:00:00"/>
  </r>
  <r>
    <n v="1437"/>
    <s v="440-59-5691"/>
    <s v="C"/>
    <x v="0"/>
    <x v="0"/>
    <x v="0"/>
    <n v="37.15"/>
    <n v="7"/>
    <n v="13.0025"/>
    <x v="463"/>
    <x v="4"/>
    <d v="1899-12-30T13:12:00"/>
    <x v="2"/>
    <n v="260.05"/>
    <n v="4.7619047620000003"/>
    <n v="13.0025"/>
    <x v="25"/>
    <x v="3"/>
    <n v="40"/>
    <x v="3"/>
    <n v="1"/>
    <n v="1"/>
    <n v="170829"/>
    <s v="State-Texas"/>
    <n v="87"/>
    <n v="340"/>
    <n v="169"/>
    <n v="256"/>
    <n v="174"/>
    <n v="46"/>
    <n v="55"/>
    <n v="929"/>
    <n v="2"/>
    <n v="4"/>
    <n v="2"/>
    <n v="8"/>
    <n v="3"/>
    <n v="0"/>
    <n v="0"/>
    <n v="0"/>
    <n v="0"/>
    <n v="0"/>
    <n v="0"/>
    <n v="0"/>
    <d v="2020-05-07T00:00:00"/>
  </r>
  <r>
    <n v="2920"/>
    <s v="554-53-3790"/>
    <s v="B"/>
    <x v="1"/>
    <x v="1"/>
    <x v="3"/>
    <n v="37.020000000000003"/>
    <n v="6"/>
    <n v="11.106"/>
    <x v="464"/>
    <x v="23"/>
    <d v="1899-12-30T18:33:00"/>
    <x v="1"/>
    <n v="222.12"/>
    <n v="4.7619047620000003"/>
    <n v="11.106"/>
    <x v="10"/>
    <x v="4"/>
    <n v="69"/>
    <x v="1"/>
    <n v="0"/>
    <n v="0"/>
    <n v="170792"/>
    <s v="State-Other"/>
    <n v="82"/>
    <n v="830"/>
    <n v="109"/>
    <n v="1578"/>
    <n v="251"/>
    <n v="27"/>
    <n v="275"/>
    <n v="2519"/>
    <n v="2"/>
    <n v="3"/>
    <n v="4"/>
    <n v="10"/>
    <n v="3"/>
    <n v="0"/>
    <n v="0"/>
    <n v="0"/>
    <n v="0"/>
    <n v="0"/>
    <n v="0"/>
    <n v="0"/>
    <d v="2019-07-14T00:00:00"/>
  </r>
  <r>
    <n v="1378"/>
    <s v="746-19-0921"/>
    <s v="C"/>
    <x v="1"/>
    <x v="1"/>
    <x v="4"/>
    <n v="21.58"/>
    <n v="1"/>
    <n v="1.079"/>
    <x v="465"/>
    <x v="57"/>
    <d v="1899-12-30T10:02:00"/>
    <x v="0"/>
    <n v="21.58"/>
    <n v="4.7619047620000003"/>
    <n v="1.079"/>
    <x v="8"/>
    <x v="3"/>
    <n v="52"/>
    <x v="2"/>
    <n v="0"/>
    <n v="1"/>
    <n v="170777"/>
    <s v="State-Other"/>
    <n v="80"/>
    <n v="1337"/>
    <n v="84"/>
    <n v="273"/>
    <n v="0"/>
    <n v="17"/>
    <n v="188"/>
    <n v="1523"/>
    <n v="3"/>
    <n v="5"/>
    <n v="3"/>
    <n v="12"/>
    <n v="3"/>
    <n v="0"/>
    <n v="0"/>
    <n v="0"/>
    <n v="0"/>
    <n v="0"/>
    <n v="0"/>
    <n v="0"/>
    <d v="2020-08-01T00:00:00"/>
  </r>
  <r>
    <n v="2052"/>
    <s v="233-34-0817"/>
    <s v="C"/>
    <x v="0"/>
    <x v="0"/>
    <x v="1"/>
    <n v="98.84"/>
    <n v="1"/>
    <n v="4.9420000000000002"/>
    <x v="466"/>
    <x v="42"/>
    <d v="1899-12-30T11:21:00"/>
    <x v="1"/>
    <n v="98.84"/>
    <n v="4.7619047620000003"/>
    <n v="4.9420000000000002"/>
    <x v="3"/>
    <x v="1"/>
    <n v="54"/>
    <x v="1"/>
    <n v="0"/>
    <n v="1"/>
    <n v="170713"/>
    <s v="State-Florida"/>
    <n v="23"/>
    <n v="1777"/>
    <n v="275"/>
    <n v="674"/>
    <n v="198"/>
    <n v="183"/>
    <n v="459"/>
    <n v="2648"/>
    <n v="6"/>
    <n v="5"/>
    <n v="6"/>
    <n v="8"/>
    <n v="3"/>
    <n v="0"/>
    <n v="0"/>
    <n v="0"/>
    <n v="0"/>
    <n v="0"/>
    <n v="0"/>
    <n v="0"/>
    <d v="2019-05-10T00:00:00"/>
  </r>
  <r>
    <n v="1060"/>
    <s v="767-05-1286"/>
    <s v="C"/>
    <x v="0"/>
    <x v="0"/>
    <x v="2"/>
    <n v="83.77"/>
    <n v="6"/>
    <n v="25.131"/>
    <x v="467"/>
    <x v="54"/>
    <d v="1899-12-30T12:10:00"/>
    <x v="0"/>
    <n v="502.62"/>
    <n v="4.7619047620000003"/>
    <n v="25.131"/>
    <x v="38"/>
    <x v="1"/>
    <n v="72"/>
    <x v="1"/>
    <n v="0"/>
    <n v="0"/>
    <n v="170666"/>
    <s v="State-Other"/>
    <n v="29"/>
    <n v="961"/>
    <n v="97"/>
    <n v="886"/>
    <n v="287"/>
    <n v="295"/>
    <n v="72"/>
    <n v="2454"/>
    <n v="1"/>
    <n v="7"/>
    <n v="4"/>
    <n v="4"/>
    <n v="4"/>
    <n v="0"/>
    <n v="0"/>
    <n v="0"/>
    <n v="0"/>
    <n v="0"/>
    <n v="0"/>
    <n v="0"/>
    <d v="2020-05-12T00:00:00"/>
  </r>
  <r>
    <n v="1941"/>
    <s v="340-21-9136"/>
    <s v="A"/>
    <x v="0"/>
    <x v="0"/>
    <x v="3"/>
    <n v="40.049999999999997"/>
    <n v="4"/>
    <n v="8.01"/>
    <x v="468"/>
    <x v="25"/>
    <d v="1899-12-30T11:40:00"/>
    <x v="1"/>
    <n v="160.19999999999999"/>
    <n v="4.7619047620000003"/>
    <n v="8.01"/>
    <x v="58"/>
    <x v="2"/>
    <n v="53"/>
    <x v="1"/>
    <n v="0"/>
    <n v="1"/>
    <n v="170647"/>
    <s v="State-Texas"/>
    <n v="65"/>
    <n v="1355"/>
    <n v="205"/>
    <n v="413"/>
    <n v="60"/>
    <n v="297"/>
    <n v="275"/>
    <n v="2056"/>
    <n v="2"/>
    <n v="4"/>
    <n v="7"/>
    <n v="13"/>
    <n v="2"/>
    <n v="0"/>
    <n v="0"/>
    <n v="0"/>
    <n v="0"/>
    <n v="0"/>
    <n v="0"/>
    <n v="0"/>
    <d v="2019-02-26T00:00:00"/>
  </r>
  <r>
    <n v="2855"/>
    <s v="405-31-3305"/>
    <s v="A"/>
    <x v="0"/>
    <x v="1"/>
    <x v="5"/>
    <n v="43.13"/>
    <n v="10"/>
    <n v="21.565000000000001"/>
    <x v="469"/>
    <x v="30"/>
    <d v="1899-12-30T18:31:00"/>
    <x v="2"/>
    <n v="431.3"/>
    <n v="4.7619047620000003"/>
    <n v="21.565000000000001"/>
    <x v="46"/>
    <x v="3"/>
    <n v="36"/>
    <x v="0"/>
    <n v="0"/>
    <n v="0"/>
    <n v="170643"/>
    <s v="State-California"/>
    <n v="66"/>
    <n v="2942"/>
    <n v="258"/>
    <n v="734"/>
    <n v="56"/>
    <n v="345"/>
    <n v="80"/>
    <n v="4256"/>
    <n v="1"/>
    <n v="5"/>
    <n v="8"/>
    <n v="4"/>
    <n v="6"/>
    <n v="0"/>
    <n v="0"/>
    <n v="0"/>
    <n v="0"/>
    <n v="0"/>
    <n v="0"/>
    <n v="1"/>
    <d v="2019-03-22T00:00:00"/>
  </r>
  <r>
    <n v="2578"/>
    <s v="731-59-7531"/>
    <s v="B"/>
    <x v="0"/>
    <x v="1"/>
    <x v="0"/>
    <n v="72.569999999999993"/>
    <n v="8"/>
    <n v="29.027999999999999"/>
    <x v="470"/>
    <x v="73"/>
    <d v="1899-12-30T17:58:00"/>
    <x v="1"/>
    <n v="580.55999999999995"/>
    <n v="4.7619047620000003"/>
    <n v="29.027999999999999"/>
    <x v="15"/>
    <x v="2"/>
    <n v="65"/>
    <x v="2"/>
    <n v="0"/>
    <n v="0"/>
    <n v="170638"/>
    <s v="State-Other"/>
    <n v="69"/>
    <n v="2454"/>
    <n v="29"/>
    <n v="519"/>
    <n v="39"/>
    <n v="29"/>
    <n v="152"/>
    <n v="2918"/>
    <n v="1"/>
    <n v="4"/>
    <n v="5"/>
    <n v="10"/>
    <n v="3"/>
    <n v="0"/>
    <n v="0"/>
    <n v="0"/>
    <n v="1"/>
    <n v="0"/>
    <n v="0"/>
    <n v="0"/>
    <d v="2019-11-06T00:00:00"/>
  </r>
  <r>
    <n v="2902"/>
    <s v="676-39-6028"/>
    <s v="A"/>
    <x v="0"/>
    <x v="0"/>
    <x v="1"/>
    <n v="64.44"/>
    <n v="5"/>
    <n v="16.11"/>
    <x v="471"/>
    <x v="73"/>
    <d v="1899-12-30T17:04:00"/>
    <x v="1"/>
    <n v="322.2"/>
    <n v="4.7619047620000003"/>
    <n v="16.11"/>
    <x v="37"/>
    <x v="3"/>
    <n v="50"/>
    <x v="1"/>
    <n v="0"/>
    <n v="0"/>
    <n v="170617"/>
    <s v="State-Other"/>
    <n v="45"/>
    <n v="853"/>
    <n v="147"/>
    <n v="1819"/>
    <n v="97"/>
    <n v="111"/>
    <n v="65"/>
    <n v="2962"/>
    <n v="1"/>
    <n v="3"/>
    <n v="3"/>
    <n v="7"/>
    <n v="2"/>
    <n v="0"/>
    <n v="0"/>
    <n v="0"/>
    <n v="0"/>
    <n v="0"/>
    <n v="0"/>
    <n v="0"/>
    <d v="2019-11-28T00:00:00"/>
  </r>
  <r>
    <n v="2036"/>
    <s v="502-05-1910"/>
    <s v="A"/>
    <x v="1"/>
    <x v="1"/>
    <x v="0"/>
    <n v="65.180000000000007"/>
    <n v="3"/>
    <n v="9.7769999999999992"/>
    <x v="472"/>
    <x v="6"/>
    <d v="1899-12-30T20:35:00"/>
    <x v="2"/>
    <n v="195.54"/>
    <n v="4.7619047620000003"/>
    <n v="9.7769999999999992"/>
    <x v="31"/>
    <x v="0"/>
    <n v="35"/>
    <x v="1"/>
    <n v="0"/>
    <n v="0"/>
    <n v="170596"/>
    <s v="State-New York"/>
    <n v="68"/>
    <n v="839"/>
    <n v="106"/>
    <n v="1290"/>
    <n v="41"/>
    <n v="0"/>
    <n v="63"/>
    <n v="2214"/>
    <n v="1"/>
    <n v="3"/>
    <n v="5"/>
    <n v="12"/>
    <n v="2"/>
    <n v="0"/>
    <n v="0"/>
    <n v="0"/>
    <n v="0"/>
    <n v="0"/>
    <n v="0"/>
    <n v="0"/>
    <d v="2019-03-12T00:00:00"/>
  </r>
  <r>
    <n v="2747"/>
    <s v="485-30-8700"/>
    <s v="A"/>
    <x v="1"/>
    <x v="0"/>
    <x v="3"/>
    <n v="33.26"/>
    <n v="5"/>
    <n v="8.3149999999999995"/>
    <x v="473"/>
    <x v="79"/>
    <d v="1899-12-30T16:10:00"/>
    <x v="2"/>
    <n v="166.3"/>
    <n v="4.7619047620000003"/>
    <n v="8.3149999999999995"/>
    <x v="50"/>
    <x v="0"/>
    <n v="35"/>
    <x v="1"/>
    <n v="0"/>
    <n v="0"/>
    <n v="170596"/>
    <s v="State-California"/>
    <n v="68"/>
    <n v="839"/>
    <n v="106"/>
    <n v="1290"/>
    <n v="41"/>
    <n v="0"/>
    <n v="63"/>
    <n v="2214"/>
    <n v="1"/>
    <n v="3"/>
    <n v="5"/>
    <n v="12"/>
    <n v="2"/>
    <n v="0"/>
    <n v="0"/>
    <n v="0"/>
    <n v="0"/>
    <n v="0"/>
    <n v="0"/>
    <n v="0"/>
    <d v="2019-03-12T00:00:00"/>
  </r>
  <r>
    <n v="2101"/>
    <s v="598-47-9715"/>
    <s v="C"/>
    <x v="1"/>
    <x v="1"/>
    <x v="1"/>
    <n v="84.07"/>
    <n v="4"/>
    <n v="16.814"/>
    <x v="474"/>
    <x v="37"/>
    <d v="1899-12-30T16:54:00"/>
    <x v="0"/>
    <n v="336.28"/>
    <n v="4.7619047620000003"/>
    <n v="16.814"/>
    <x v="18"/>
    <x v="0"/>
    <n v="52"/>
    <x v="1"/>
    <n v="0"/>
    <n v="1"/>
    <n v="170566"/>
    <s v="State-Illinois"/>
    <n v="4"/>
    <n v="921"/>
    <n v="68"/>
    <n v="520"/>
    <n v="203"/>
    <n v="68"/>
    <n v="51"/>
    <n v="1728"/>
    <n v="2"/>
    <n v="6"/>
    <n v="5"/>
    <n v="9"/>
    <n v="3"/>
    <n v="0"/>
    <n v="0"/>
    <n v="0"/>
    <n v="0"/>
    <n v="0"/>
    <n v="0"/>
    <n v="0"/>
    <d v="2020-03-12T00:00:00"/>
  </r>
  <r>
    <n v="1718"/>
    <s v="701-69-8742"/>
    <s v="B"/>
    <x v="1"/>
    <x v="1"/>
    <x v="3"/>
    <n v="34.369999999999997"/>
    <n v="10"/>
    <n v="17.184999999999999"/>
    <x v="475"/>
    <x v="32"/>
    <d v="1899-12-30T10:11:00"/>
    <x v="0"/>
    <n v="343.7"/>
    <n v="4.7619047620000003"/>
    <n v="17.184999999999999"/>
    <x v="24"/>
    <x v="1"/>
    <n v="68"/>
    <x v="2"/>
    <n v="0"/>
    <n v="1"/>
    <n v="170545"/>
    <s v="State-New York"/>
    <n v="29"/>
    <n v="334"/>
    <n v="94"/>
    <n v="152"/>
    <n v="133"/>
    <n v="44"/>
    <n v="51"/>
    <n v="706"/>
    <n v="1"/>
    <n v="4"/>
    <n v="1"/>
    <n v="7"/>
    <n v="2"/>
    <n v="0"/>
    <n v="0"/>
    <n v="0"/>
    <n v="0"/>
    <n v="0"/>
    <n v="0"/>
    <n v="0"/>
    <d v="2020-11-07T00:00:00"/>
  </r>
  <r>
    <n v="2331"/>
    <s v="575-67-1508"/>
    <s v="A"/>
    <x v="1"/>
    <x v="1"/>
    <x v="1"/>
    <n v="38.6"/>
    <n v="1"/>
    <n v="1.93"/>
    <x v="476"/>
    <x v="71"/>
    <d v="1899-12-30T11:26:00"/>
    <x v="0"/>
    <n v="38.6"/>
    <n v="4.7619047620000003"/>
    <n v="1.93"/>
    <x v="24"/>
    <x v="0"/>
    <n v="27"/>
    <x v="1"/>
    <n v="0"/>
    <n v="0"/>
    <n v="170515"/>
    <s v="State-Texas"/>
    <n v="12"/>
    <n v="1016"/>
    <n v="0"/>
    <n v="1093"/>
    <n v="440"/>
    <n v="155"/>
    <n v="339"/>
    <n v="2365"/>
    <n v="1"/>
    <n v="6"/>
    <n v="6"/>
    <n v="4"/>
    <n v="2"/>
    <n v="0"/>
    <n v="0"/>
    <n v="0"/>
    <n v="0"/>
    <n v="0"/>
    <n v="0"/>
    <n v="1"/>
    <d v="2020-03-27T00:00:00"/>
  </r>
  <r>
    <n v="1507"/>
    <s v="541-08-3113"/>
    <s v="C"/>
    <x v="1"/>
    <x v="1"/>
    <x v="4"/>
    <n v="65.97"/>
    <n v="8"/>
    <n v="26.388000000000002"/>
    <x v="477"/>
    <x v="30"/>
    <d v="1899-12-30T20:29:00"/>
    <x v="1"/>
    <n v="527.76"/>
    <n v="4.7619047620000003"/>
    <n v="26.388000000000002"/>
    <x v="3"/>
    <x v="3"/>
    <n v="67"/>
    <x v="1"/>
    <n v="0"/>
    <n v="0"/>
    <n v="170503"/>
    <s v="State-Illinois"/>
    <n v="73"/>
    <n v="3335"/>
    <n v="80"/>
    <n v="522"/>
    <n v="0"/>
    <n v="80"/>
    <n v="160"/>
    <n v="3857"/>
    <n v="1"/>
    <n v="2"/>
    <n v="4"/>
    <n v="9"/>
    <n v="6"/>
    <n v="0"/>
    <n v="0"/>
    <n v="0"/>
    <n v="1"/>
    <n v="1"/>
    <n v="0"/>
    <n v="0"/>
    <d v="2019-03-07T00:00:00"/>
  </r>
  <r>
    <n v="2655"/>
    <s v="246-11-3901"/>
    <s v="C"/>
    <x v="1"/>
    <x v="0"/>
    <x v="1"/>
    <n v="32.799999999999997"/>
    <n v="10"/>
    <n v="16.399999999999999"/>
    <x v="478"/>
    <x v="42"/>
    <d v="1899-12-30T12:12:00"/>
    <x v="1"/>
    <n v="328"/>
    <n v="4.7619047620000003"/>
    <n v="16.399999999999999"/>
    <x v="56"/>
    <x v="1"/>
    <n v="42"/>
    <x v="1"/>
    <n v="0"/>
    <n v="0"/>
    <n v="170440"/>
    <s v="State-Texas"/>
    <n v="49"/>
    <n v="1670"/>
    <n v="283"/>
    <n v="1207"/>
    <n v="184"/>
    <n v="247"/>
    <n v="213"/>
    <n v="3378"/>
    <n v="1"/>
    <n v="5"/>
    <n v="10"/>
    <n v="7"/>
    <n v="3"/>
    <n v="1"/>
    <n v="0"/>
    <n v="0"/>
    <n v="0"/>
    <n v="0"/>
    <n v="0"/>
    <n v="0"/>
    <d v="2020-03-14T00:00:00"/>
  </r>
  <r>
    <n v="1777"/>
    <s v="674-15-9296"/>
    <s v="A"/>
    <x v="1"/>
    <x v="1"/>
    <x v="3"/>
    <n v="37.14"/>
    <n v="5"/>
    <n v="9.2850000000000001"/>
    <x v="479"/>
    <x v="66"/>
    <d v="1899-12-30T13:05:00"/>
    <x v="0"/>
    <n v="185.7"/>
    <n v="4.7619047620000003"/>
    <n v="9.2850000000000001"/>
    <x v="59"/>
    <x v="3"/>
    <n v="66"/>
    <x v="0"/>
    <n v="0"/>
    <n v="1"/>
    <n v="170421"/>
    <s v="State-Illinois"/>
    <n v="98"/>
    <n v="1159"/>
    <n v="68"/>
    <n v="329"/>
    <n v="182"/>
    <n v="34"/>
    <n v="85"/>
    <n v="1687"/>
    <n v="3"/>
    <n v="10"/>
    <n v="3"/>
    <n v="7"/>
    <n v="6"/>
    <n v="0"/>
    <n v="0"/>
    <n v="0"/>
    <n v="0"/>
    <n v="0"/>
    <n v="0"/>
    <n v="0"/>
    <d v="2020-12-02T00:00:00"/>
  </r>
  <r>
    <n v="2461"/>
    <s v="305-18-3552"/>
    <s v="B"/>
    <x v="0"/>
    <x v="1"/>
    <x v="2"/>
    <n v="60.38"/>
    <n v="10"/>
    <n v="30.19"/>
    <x v="480"/>
    <x v="12"/>
    <d v="1899-12-30T16:19:00"/>
    <x v="1"/>
    <n v="603.79999999999995"/>
    <n v="4.7619047620000003"/>
    <n v="30.19"/>
    <x v="22"/>
    <x v="0"/>
    <n v="44"/>
    <x v="2"/>
    <n v="0"/>
    <n v="1"/>
    <n v="170379"/>
    <s v="State-Illinois"/>
    <n v="84"/>
    <n v="1339"/>
    <n v="61"/>
    <n v="344"/>
    <n v="157"/>
    <n v="162"/>
    <n v="19"/>
    <n v="2043"/>
    <n v="3"/>
    <n v="6"/>
    <n v="3"/>
    <n v="13"/>
    <n v="4"/>
    <n v="0"/>
    <n v="0"/>
    <n v="0"/>
    <n v="0"/>
    <n v="0"/>
    <n v="0"/>
    <n v="0"/>
    <d v="2019-08-08T00:00:00"/>
  </r>
  <r>
    <n v="1151"/>
    <s v="493-65-6248"/>
    <s v="C"/>
    <x v="0"/>
    <x v="0"/>
    <x v="3"/>
    <n v="36.979999999999997"/>
    <n v="10"/>
    <n v="18.489999999999998"/>
    <x v="481"/>
    <x v="17"/>
    <d v="1899-12-30T19:48:00"/>
    <x v="2"/>
    <n v="369.8"/>
    <n v="4.7619047620000003"/>
    <n v="18.489999999999998"/>
    <x v="27"/>
    <x v="3"/>
    <n v="75"/>
    <x v="0"/>
    <n v="0"/>
    <n v="0"/>
    <n v="170356"/>
    <s v="State-California"/>
    <n v="20"/>
    <n v="3266"/>
    <n v="39"/>
    <n v="603"/>
    <n v="104"/>
    <n v="39"/>
    <n v="80"/>
    <n v="3971"/>
    <n v="2"/>
    <n v="10"/>
    <n v="6"/>
    <n v="9"/>
    <n v="6"/>
    <n v="0"/>
    <n v="0"/>
    <n v="0"/>
    <n v="0"/>
    <n v="0"/>
    <n v="0"/>
    <n v="0"/>
    <d v="2019-04-12T00:00:00"/>
  </r>
  <r>
    <n v="1659"/>
    <s v="438-01-4015"/>
    <s v="B"/>
    <x v="0"/>
    <x v="0"/>
    <x v="3"/>
    <n v="49.49"/>
    <n v="4"/>
    <n v="9.8979999999999997"/>
    <x v="482"/>
    <x v="76"/>
    <d v="1899-12-30T15:25:00"/>
    <x v="0"/>
    <n v="197.96"/>
    <n v="4.7619047620000003"/>
    <n v="9.8979999999999997"/>
    <x v="37"/>
    <x v="0"/>
    <n v="41"/>
    <x v="1"/>
    <n v="0"/>
    <n v="0"/>
    <n v="170337"/>
    <s v="State-Texas"/>
    <n v="75"/>
    <n v="453"/>
    <n v="196"/>
    <n v="361"/>
    <n v="61"/>
    <n v="104"/>
    <n v="220"/>
    <n v="954"/>
    <n v="1"/>
    <n v="2"/>
    <n v="2"/>
    <n v="12"/>
    <n v="1"/>
    <n v="0"/>
    <n v="0"/>
    <n v="0"/>
    <n v="0"/>
    <n v="0"/>
    <n v="0"/>
    <n v="0"/>
    <d v="2020-06-08T00:00:00"/>
  </r>
  <r>
    <n v="2718"/>
    <s v="709-58-4068"/>
    <s v="B"/>
    <x v="1"/>
    <x v="0"/>
    <x v="5"/>
    <n v="41.09"/>
    <n v="10"/>
    <n v="20.545000000000002"/>
    <x v="483"/>
    <x v="38"/>
    <d v="1899-12-30T14:42:00"/>
    <x v="1"/>
    <n v="410.9"/>
    <n v="4.7619047620000003"/>
    <n v="20.545000000000002"/>
    <x v="48"/>
    <x v="1"/>
    <n v="73"/>
    <x v="1"/>
    <n v="0"/>
    <n v="0"/>
    <n v="170321"/>
    <s v="State-Florida"/>
    <n v="6"/>
    <n v="734"/>
    <n v="56"/>
    <n v="1819"/>
    <n v="199"/>
    <n v="63"/>
    <n v="463"/>
    <n v="2408"/>
    <n v="1"/>
    <n v="6"/>
    <n v="5"/>
    <n v="13"/>
    <n v="4"/>
    <n v="0"/>
    <n v="0"/>
    <n v="0"/>
    <n v="0"/>
    <n v="0"/>
    <n v="0"/>
    <n v="1"/>
    <d v="2019-06-23T00:00:00"/>
  </r>
  <r>
    <n v="2854"/>
    <s v="795-49-7276"/>
    <s v="A"/>
    <x v="1"/>
    <x v="1"/>
    <x v="5"/>
    <n v="37.15"/>
    <n v="4"/>
    <n v="7.43"/>
    <x v="484"/>
    <x v="28"/>
    <d v="1899-12-30T18:59:00"/>
    <x v="0"/>
    <n v="148.6"/>
    <n v="4.7619047620000003"/>
    <n v="7.43"/>
    <x v="47"/>
    <x v="2"/>
    <n v="45"/>
    <x v="1"/>
    <n v="1"/>
    <n v="0"/>
    <n v="170300"/>
    <s v="State-Other"/>
    <n v="89"/>
    <n v="2531"/>
    <n v="148"/>
    <n v="819"/>
    <n v="145"/>
    <n v="111"/>
    <n v="111"/>
    <n v="3643"/>
    <n v="3"/>
    <n v="5"/>
    <n v="5"/>
    <n v="13"/>
    <n v="8"/>
    <n v="0"/>
    <n v="0"/>
    <n v="0"/>
    <n v="0"/>
    <n v="0"/>
    <n v="0"/>
    <n v="0"/>
    <d v="2019-12-20T00:00:00"/>
  </r>
  <r>
    <n v="1053"/>
    <s v="556-72-8512"/>
    <s v="C"/>
    <x v="1"/>
    <x v="1"/>
    <x v="2"/>
    <n v="22.96"/>
    <n v="1"/>
    <n v="1.1479999999999999"/>
    <x v="485"/>
    <x v="74"/>
    <d v="1899-12-30T20:47:00"/>
    <x v="1"/>
    <n v="22.96"/>
    <n v="4.7619047620000003"/>
    <n v="1.1479999999999999"/>
    <x v="42"/>
    <x v="2"/>
    <n v="54"/>
    <x v="1"/>
    <n v="0"/>
    <n v="0"/>
    <n v="170287"/>
    <s v="State-Texas"/>
    <n v="30"/>
    <n v="715"/>
    <n v="85"/>
    <n v="1168"/>
    <n v="293"/>
    <n v="291"/>
    <n v="97"/>
    <n v="2454"/>
    <n v="1"/>
    <n v="5"/>
    <n v="5"/>
    <n v="10"/>
    <n v="3"/>
    <n v="0"/>
    <n v="0"/>
    <n v="0"/>
    <n v="0"/>
    <n v="0"/>
    <n v="0"/>
    <n v="1"/>
    <d v="2019-09-07T00:00:00"/>
  </r>
  <r>
    <n v="2535"/>
    <s v="627-95-3243"/>
    <s v="B"/>
    <x v="0"/>
    <x v="0"/>
    <x v="2"/>
    <n v="77.680000000000007"/>
    <n v="9"/>
    <n v="34.956000000000003"/>
    <x v="486"/>
    <x v="87"/>
    <d v="1899-12-30T13:21:00"/>
    <x v="0"/>
    <n v="699.12"/>
    <n v="4.7619047620000003"/>
    <n v="34.956000000000003"/>
    <x v="57"/>
    <x v="2"/>
    <n v="44"/>
    <x v="0"/>
    <n v="0"/>
    <n v="1"/>
    <n v="170179"/>
    <s v="State-Texas"/>
    <n v="10"/>
    <n v="1290"/>
    <n v="213"/>
    <n v="407"/>
    <n v="167"/>
    <n v="107"/>
    <n v="323"/>
    <n v="1862"/>
    <n v="3"/>
    <n v="7"/>
    <n v="3"/>
    <n v="13"/>
    <n v="5"/>
    <n v="0"/>
    <n v="0"/>
    <n v="0"/>
    <n v="0"/>
    <n v="0"/>
    <n v="0"/>
    <n v="0"/>
    <d v="2019-12-26T00:00:00"/>
  </r>
  <r>
    <n v="3032"/>
    <s v="686-41-0932"/>
    <s v="B"/>
    <x v="1"/>
    <x v="0"/>
    <x v="5"/>
    <n v="34.700000000000003"/>
    <n v="2"/>
    <n v="3.47"/>
    <x v="487"/>
    <x v="45"/>
    <d v="1899-12-30T19:48:00"/>
    <x v="0"/>
    <n v="69.400000000000006"/>
    <n v="4.7619047620000003"/>
    <n v="3.47"/>
    <x v="13"/>
    <x v="2"/>
    <n v="44"/>
    <x v="0"/>
    <n v="0"/>
    <n v="1"/>
    <n v="170179"/>
    <s v="State-New York"/>
    <n v="10"/>
    <n v="1290"/>
    <n v="213"/>
    <n v="407"/>
    <n v="167"/>
    <n v="107"/>
    <n v="323"/>
    <n v="1862"/>
    <n v="3"/>
    <n v="7"/>
    <n v="3"/>
    <n v="13"/>
    <n v="5"/>
    <n v="0"/>
    <n v="0"/>
    <n v="0"/>
    <n v="0"/>
    <n v="0"/>
    <n v="0"/>
    <n v="0"/>
    <d v="2019-12-26T00:00:00"/>
  </r>
  <r>
    <n v="1445"/>
    <s v="510-09-5628"/>
    <s v="A"/>
    <x v="0"/>
    <x v="0"/>
    <x v="5"/>
    <n v="19.66"/>
    <n v="10"/>
    <n v="9.83"/>
    <x v="488"/>
    <x v="20"/>
    <d v="1899-12-30T18:20:00"/>
    <x v="2"/>
    <n v="196.6"/>
    <n v="4.7619047620000003"/>
    <n v="9.83"/>
    <x v="8"/>
    <x v="4"/>
    <n v="71"/>
    <x v="1"/>
    <n v="0"/>
    <n v="0"/>
    <n v="170165"/>
    <s v="State-California"/>
    <n v="60"/>
    <n v="390"/>
    <n v="0"/>
    <n v="614"/>
    <n v="483"/>
    <n v="463"/>
    <n v="296"/>
    <n v="1654"/>
    <n v="1"/>
    <n v="3"/>
    <n v="7"/>
    <n v="11"/>
    <n v="1"/>
    <n v="0"/>
    <n v="0"/>
    <n v="0"/>
    <n v="0"/>
    <n v="0"/>
    <n v="0"/>
    <n v="0"/>
    <d v="2020-02-27T00:00:00"/>
  </r>
  <r>
    <n v="1851"/>
    <s v="608-04-3797"/>
    <s v="B"/>
    <x v="0"/>
    <x v="0"/>
    <x v="0"/>
    <n v="25.32"/>
    <n v="8"/>
    <n v="10.128"/>
    <x v="489"/>
    <x v="19"/>
    <d v="1899-12-30T20:24:00"/>
    <x v="0"/>
    <n v="202.56"/>
    <n v="4.7619047620000003"/>
    <n v="10.128"/>
    <x v="44"/>
    <x v="1"/>
    <n v="37"/>
    <x v="0"/>
    <n v="0"/>
    <n v="0"/>
    <n v="170123"/>
    <s v="State-Texas"/>
    <n v="27"/>
    <n v="3173"/>
    <n v="0"/>
    <n v="961"/>
    <n v="56"/>
    <n v="0"/>
    <n v="0"/>
    <n v="4190"/>
    <n v="1"/>
    <n v="5"/>
    <n v="7"/>
    <n v="4"/>
    <n v="3"/>
    <n v="0"/>
    <n v="1"/>
    <n v="0"/>
    <n v="1"/>
    <n v="0"/>
    <n v="0"/>
    <n v="0"/>
    <d v="2020-03-04T00:00:00"/>
  </r>
  <r>
    <n v="2833"/>
    <s v="148-82-2527"/>
    <s v="C"/>
    <x v="0"/>
    <x v="0"/>
    <x v="2"/>
    <n v="12.12"/>
    <n v="10"/>
    <n v="6.06"/>
    <x v="490"/>
    <x v="19"/>
    <d v="1899-12-30T13:44:00"/>
    <x v="2"/>
    <n v="121.2"/>
    <n v="4.7619047620000003"/>
    <n v="6.06"/>
    <x v="3"/>
    <x v="3"/>
    <n v="48"/>
    <x v="0"/>
    <n v="0"/>
    <n v="0"/>
    <n v="170116"/>
    <s v="State-Illinois"/>
    <n v="73"/>
    <n v="1715"/>
    <n v="107"/>
    <n v="1463"/>
    <n v="230"/>
    <n v="141"/>
    <n v="70"/>
    <n v="3586"/>
    <n v="1"/>
    <n v="2"/>
    <n v="8"/>
    <n v="12"/>
    <n v="1"/>
    <n v="0"/>
    <n v="0"/>
    <n v="0"/>
    <n v="0"/>
    <n v="0"/>
    <n v="0"/>
    <n v="0"/>
    <d v="2019-07-03T00:00:00"/>
  </r>
  <r>
    <n v="2178"/>
    <s v="437-53-3084"/>
    <s v="B"/>
    <x v="1"/>
    <x v="1"/>
    <x v="5"/>
    <n v="99.89"/>
    <n v="2"/>
    <n v="9.9890000000000008"/>
    <x v="491"/>
    <x v="84"/>
    <d v="1899-12-30T11:48:00"/>
    <x v="0"/>
    <n v="199.78"/>
    <n v="4.7619047620000003"/>
    <n v="9.9890000000000008"/>
    <x v="12"/>
    <x v="3"/>
    <n v="51"/>
    <x v="2"/>
    <n v="1"/>
    <n v="0"/>
    <n v="170091"/>
    <s v="State-Florida"/>
    <n v="11"/>
    <n v="2339"/>
    <n v="83"/>
    <n v="332"/>
    <n v="36"/>
    <n v="0"/>
    <n v="27"/>
    <n v="2764"/>
    <n v="2"/>
    <n v="5"/>
    <n v="2"/>
    <n v="10"/>
    <n v="8"/>
    <n v="0"/>
    <n v="0"/>
    <n v="0"/>
    <n v="1"/>
    <n v="0"/>
    <n v="0"/>
    <n v="0"/>
    <d v="2019-09-05T00:00:00"/>
  </r>
  <r>
    <n v="2935"/>
    <s v="632-32-4574"/>
    <s v="B"/>
    <x v="1"/>
    <x v="1"/>
    <x v="3"/>
    <n v="75.92"/>
    <n v="8"/>
    <n v="30.367999999999999"/>
    <x v="492"/>
    <x v="80"/>
    <d v="1899-12-30T14:14:00"/>
    <x v="1"/>
    <n v="607.36"/>
    <n v="4.7619047620000003"/>
    <n v="30.367999999999999"/>
    <x v="46"/>
    <x v="3"/>
    <n v="55"/>
    <x v="2"/>
    <n v="0"/>
    <n v="1"/>
    <n v="170053"/>
    <s v="State-Illinois"/>
    <n v="38"/>
    <n v="1243"/>
    <n v="129"/>
    <n v="238"/>
    <n v="197"/>
    <n v="435"/>
    <n v="216"/>
    <n v="2025"/>
    <n v="3"/>
    <n v="8"/>
    <n v="5"/>
    <n v="10"/>
    <n v="5"/>
    <n v="0"/>
    <n v="0"/>
    <n v="0"/>
    <n v="0"/>
    <n v="0"/>
    <n v="0"/>
    <n v="0"/>
    <d v="2019-12-08T00:00:00"/>
  </r>
  <r>
    <n v="2710"/>
    <s v="556-97-7101"/>
    <s v="C"/>
    <x v="1"/>
    <x v="0"/>
    <x v="1"/>
    <n v="63.22"/>
    <n v="2"/>
    <n v="6.3220000000000001"/>
    <x v="493"/>
    <x v="17"/>
    <d v="1899-12-30T15:51:00"/>
    <x v="1"/>
    <n v="126.44"/>
    <n v="4.7619047620000003"/>
    <n v="6.3220000000000001"/>
    <x v="23"/>
    <x v="2"/>
    <n v="66"/>
    <x v="1"/>
    <n v="0"/>
    <n v="1"/>
    <n v="170044"/>
    <s v="State-Other"/>
    <n v="46"/>
    <n v="2605"/>
    <n v="0"/>
    <n v="607"/>
    <n v="371"/>
    <n v="34"/>
    <n v="34"/>
    <n v="3583"/>
    <n v="4"/>
    <n v="7"/>
    <n v="10"/>
    <n v="5"/>
    <n v="5"/>
    <n v="0"/>
    <n v="0"/>
    <n v="0"/>
    <n v="0"/>
    <n v="0"/>
    <n v="0"/>
    <n v="0"/>
    <d v="2019-07-26T00:00:00"/>
  </r>
  <r>
    <n v="2424"/>
    <s v="862-59-8517"/>
    <s v="C"/>
    <x v="1"/>
    <x v="0"/>
    <x v="4"/>
    <n v="90.24"/>
    <n v="6"/>
    <n v="27.071999999999999"/>
    <x v="494"/>
    <x v="3"/>
    <d v="1899-12-30T11:17:00"/>
    <x v="1"/>
    <n v="541.44000000000005"/>
    <n v="4.7619047620000003"/>
    <n v="27.071999999999999"/>
    <x v="56"/>
    <x v="1"/>
    <n v="38"/>
    <x v="0"/>
    <n v="0"/>
    <n v="0"/>
    <n v="170038"/>
    <s v="State-Florida"/>
    <n v="54"/>
    <n v="1425"/>
    <n v="131"/>
    <n v="845"/>
    <n v="172"/>
    <n v="131"/>
    <n v="316"/>
    <n v="2389"/>
    <n v="1"/>
    <n v="4"/>
    <n v="4"/>
    <n v="8"/>
    <n v="2"/>
    <n v="0"/>
    <n v="0"/>
    <n v="0"/>
    <n v="0"/>
    <n v="0"/>
    <n v="0"/>
    <n v="0"/>
    <d v="2020-03-31T00:00:00"/>
  </r>
  <r>
    <n v="3035"/>
    <s v="401-18-8016"/>
    <s v="B"/>
    <x v="0"/>
    <x v="0"/>
    <x v="3"/>
    <n v="98.13"/>
    <n v="1"/>
    <n v="4.9065000000000003"/>
    <x v="495"/>
    <x v="18"/>
    <d v="1899-12-30T17:36:00"/>
    <x v="1"/>
    <n v="98.13"/>
    <n v="4.7619047620000003"/>
    <n v="4.9065000000000003"/>
    <x v="60"/>
    <x v="1"/>
    <n v="38"/>
    <x v="0"/>
    <n v="0"/>
    <n v="0"/>
    <n v="170038"/>
    <s v="State-California"/>
    <n v="54"/>
    <n v="1425"/>
    <n v="131"/>
    <n v="845"/>
    <n v="172"/>
    <n v="131"/>
    <n v="316"/>
    <n v="2389"/>
    <n v="1"/>
    <n v="4"/>
    <n v="4"/>
    <n v="8"/>
    <n v="2"/>
    <n v="0"/>
    <n v="0"/>
    <n v="0"/>
    <n v="0"/>
    <n v="0"/>
    <n v="0"/>
    <n v="0"/>
    <d v="2020-03-31T00:00:00"/>
  </r>
  <r>
    <n v="2231"/>
    <s v="420-18-8989"/>
    <s v="A"/>
    <x v="0"/>
    <x v="0"/>
    <x v="3"/>
    <n v="51.52"/>
    <n v="8"/>
    <n v="20.608000000000001"/>
    <x v="496"/>
    <x v="30"/>
    <d v="1899-12-30T15:47:00"/>
    <x v="1"/>
    <n v="412.16"/>
    <n v="4.7619047620000003"/>
    <n v="20.608000000000001"/>
    <x v="1"/>
    <x v="3"/>
    <n v="55"/>
    <x v="0"/>
    <n v="0"/>
    <n v="0"/>
    <n v="169969"/>
    <s v="State-California"/>
    <n v="64"/>
    <n v="2143"/>
    <n v="70"/>
    <n v="1249"/>
    <n v="92"/>
    <n v="70"/>
    <n v="107"/>
    <n v="3517"/>
    <n v="1"/>
    <n v="4"/>
    <n v="2"/>
    <n v="6"/>
    <n v="3"/>
    <n v="1"/>
    <n v="0"/>
    <n v="0"/>
    <n v="0"/>
    <n v="1"/>
    <n v="0"/>
    <n v="1"/>
    <d v="2020-02-01T00:00:00"/>
  </r>
  <r>
    <n v="2846"/>
    <s v="277-63-2961"/>
    <s v="B"/>
    <x v="0"/>
    <x v="1"/>
    <x v="3"/>
    <n v="73.97"/>
    <n v="1"/>
    <n v="3.6985000000000001"/>
    <x v="497"/>
    <x v="36"/>
    <d v="1899-12-30T15:53:00"/>
    <x v="2"/>
    <n v="73.97"/>
    <n v="4.7619047620000003"/>
    <n v="3.6985000000000001"/>
    <x v="38"/>
    <x v="2"/>
    <n v="56"/>
    <x v="1"/>
    <n v="0"/>
    <n v="1"/>
    <n v="169932"/>
    <s v="State-New York"/>
    <n v="97"/>
    <n v="1001"/>
    <n v="418"/>
    <n v="372"/>
    <n v="364"/>
    <n v="255"/>
    <n v="139"/>
    <n v="2272"/>
    <n v="2"/>
    <n v="7"/>
    <n v="6"/>
    <n v="11"/>
    <n v="4"/>
    <n v="0"/>
    <n v="0"/>
    <n v="0"/>
    <n v="0"/>
    <n v="0"/>
    <n v="0"/>
    <n v="0"/>
    <d v="2019-11-17T00:00:00"/>
  </r>
  <r>
    <n v="2497"/>
    <s v="573-98-8548"/>
    <s v="C"/>
    <x v="0"/>
    <x v="0"/>
    <x v="5"/>
    <n v="31.9"/>
    <n v="1"/>
    <n v="1.595"/>
    <x v="498"/>
    <x v="0"/>
    <d v="1899-12-30T12:40:00"/>
    <x v="0"/>
    <n v="31.9"/>
    <n v="4.7619047620000003"/>
    <n v="1.595"/>
    <x v="0"/>
    <x v="1"/>
    <n v="49"/>
    <x v="1"/>
    <n v="0"/>
    <n v="0"/>
    <n v="169930"/>
    <s v="State-Illinois"/>
    <n v="21"/>
    <n v="612"/>
    <n v="238"/>
    <n v="2010"/>
    <n v="532"/>
    <n v="170"/>
    <n v="476"/>
    <n v="3086"/>
    <n v="1"/>
    <n v="4"/>
    <n v="5"/>
    <n v="12"/>
    <n v="3"/>
    <n v="0"/>
    <n v="0"/>
    <n v="0"/>
    <n v="0"/>
    <n v="0"/>
    <n v="0"/>
    <n v="0"/>
    <d v="2019-10-31T00:00:00"/>
  </r>
  <r>
    <n v="2723"/>
    <s v="620-02-2046"/>
    <s v="C"/>
    <x v="1"/>
    <x v="1"/>
    <x v="2"/>
    <n v="69.400000000000006"/>
    <n v="2"/>
    <n v="6.94"/>
    <x v="499"/>
    <x v="3"/>
    <d v="1899-12-30T19:48:00"/>
    <x v="0"/>
    <n v="138.80000000000001"/>
    <n v="4.7619047620000003"/>
    <n v="6.94"/>
    <x v="54"/>
    <x v="2"/>
    <n v="51"/>
    <x v="1"/>
    <n v="0"/>
    <n v="1"/>
    <n v="169901"/>
    <s v="State-California"/>
    <n v="95"/>
    <n v="758"/>
    <n v="51"/>
    <n v="501"/>
    <n v="248"/>
    <n v="224"/>
    <n v="362"/>
    <n v="1419"/>
    <n v="3"/>
    <n v="7"/>
    <n v="3"/>
    <n v="10"/>
    <n v="5"/>
    <n v="0"/>
    <n v="0"/>
    <n v="0"/>
    <n v="0"/>
    <n v="0"/>
    <n v="0"/>
    <n v="0"/>
    <d v="2019-11-03T00:00:00"/>
  </r>
  <r>
    <n v="1576"/>
    <s v="282-35-2475"/>
    <s v="B"/>
    <x v="1"/>
    <x v="0"/>
    <x v="3"/>
    <n v="93.31"/>
    <n v="2"/>
    <n v="9.3309999999999995"/>
    <x v="500"/>
    <x v="5"/>
    <d v="1899-12-30T17:53:00"/>
    <x v="1"/>
    <n v="186.62"/>
    <n v="4.7619047620000003"/>
    <n v="9.3309999999999995"/>
    <x v="31"/>
    <x v="0"/>
    <n v="55"/>
    <x v="2"/>
    <n v="0"/>
    <n v="0"/>
    <n v="169882"/>
    <s v="State-Other"/>
    <n v="94"/>
    <n v="710"/>
    <n v="309"/>
    <n v="1544"/>
    <n v="321"/>
    <n v="309"/>
    <n v="401"/>
    <n v="2791"/>
    <n v="1"/>
    <n v="3"/>
    <n v="7"/>
    <n v="9"/>
    <n v="1"/>
    <n v="0"/>
    <n v="0"/>
    <n v="0"/>
    <n v="0"/>
    <n v="0"/>
    <n v="0"/>
    <n v="0"/>
    <d v="2020-04-16T00:00:00"/>
  </r>
  <r>
    <n v="1265"/>
    <s v="511-54-3087"/>
    <s v="B"/>
    <x v="1"/>
    <x v="1"/>
    <x v="3"/>
    <n v="88.45"/>
    <n v="1"/>
    <n v="4.4225000000000003"/>
    <x v="501"/>
    <x v="6"/>
    <d v="1899-12-30T16:36:00"/>
    <x v="2"/>
    <n v="88.45"/>
    <n v="4.7619047620000003"/>
    <n v="4.4225000000000003"/>
    <x v="33"/>
    <x v="0"/>
    <n v="34"/>
    <x v="0"/>
    <n v="0"/>
    <n v="0"/>
    <n v="169867"/>
    <s v="State-California"/>
    <n v="30"/>
    <n v="477"/>
    <n v="0"/>
    <n v="1245"/>
    <n v="80"/>
    <n v="316"/>
    <n v="131"/>
    <n v="1986"/>
    <n v="1"/>
    <n v="3"/>
    <n v="5"/>
    <n v="8"/>
    <n v="1"/>
    <n v="1"/>
    <n v="0"/>
    <n v="0"/>
    <n v="0"/>
    <n v="0"/>
    <n v="0"/>
    <n v="1"/>
    <d v="2019-09-07T00:00:00"/>
  </r>
  <r>
    <n v="3086"/>
    <s v="726-29-6793"/>
    <s v="A"/>
    <x v="0"/>
    <x v="1"/>
    <x v="1"/>
    <n v="24.18"/>
    <n v="8"/>
    <n v="9.6720000000000006"/>
    <x v="502"/>
    <x v="26"/>
    <d v="1899-12-30T20:54:00"/>
    <x v="0"/>
    <n v="193.44"/>
    <n v="4.7619047620000003"/>
    <n v="9.6720000000000006"/>
    <x v="57"/>
    <x v="1"/>
    <n v="68"/>
    <x v="0"/>
    <n v="0"/>
    <n v="1"/>
    <n v="169805"/>
    <s v="State-New York"/>
    <n v="50"/>
    <n v="1824"/>
    <n v="173"/>
    <n v="423"/>
    <n v="32"/>
    <n v="24"/>
    <n v="49"/>
    <n v="2428"/>
    <n v="2"/>
    <n v="6"/>
    <n v="8"/>
    <n v="11"/>
    <n v="2"/>
    <n v="0"/>
    <n v="0"/>
    <n v="0"/>
    <n v="0"/>
    <n v="0"/>
    <n v="0"/>
    <n v="0"/>
    <d v="2020-06-27T00:00:00"/>
  </r>
  <r>
    <n v="1336"/>
    <s v="387-49-4215"/>
    <s v="B"/>
    <x v="0"/>
    <x v="0"/>
    <x v="3"/>
    <n v="48.5"/>
    <n v="3"/>
    <n v="7.2750000000000004"/>
    <x v="503"/>
    <x v="66"/>
    <d v="1899-12-30T12:50:00"/>
    <x v="1"/>
    <n v="145.5"/>
    <n v="4.7619047620000003"/>
    <n v="7.2750000000000004"/>
    <x v="24"/>
    <x v="0"/>
    <n v="54"/>
    <x v="0"/>
    <n v="0"/>
    <n v="0"/>
    <n v="169759"/>
    <s v="State-Other"/>
    <n v="38"/>
    <n v="1100"/>
    <n v="49"/>
    <n v="1251"/>
    <n v="32"/>
    <n v="73"/>
    <n v="0"/>
    <n v="2504"/>
    <n v="3"/>
    <n v="4"/>
    <n v="6"/>
    <n v="5"/>
    <n v="3"/>
    <n v="0"/>
    <n v="0"/>
    <n v="0"/>
    <n v="0"/>
    <n v="0"/>
    <n v="0"/>
    <n v="1"/>
    <d v="2020-04-03T00:00:00"/>
  </r>
  <r>
    <n v="2613"/>
    <s v="862-17-9201"/>
    <s v="B"/>
    <x v="1"/>
    <x v="0"/>
    <x v="4"/>
    <n v="84.05"/>
    <n v="6"/>
    <n v="25.215"/>
    <x v="504"/>
    <x v="71"/>
    <d v="1899-12-30T10:48:00"/>
    <x v="2"/>
    <n v="504.3"/>
    <n v="4.7619047620000003"/>
    <n v="25.215"/>
    <x v="25"/>
    <x v="3"/>
    <n v="75"/>
    <x v="1"/>
    <n v="0"/>
    <n v="0"/>
    <n v="169755"/>
    <s v="State-Texas"/>
    <n v="23"/>
    <n v="528"/>
    <n v="187"/>
    <n v="908"/>
    <n v="270"/>
    <n v="56"/>
    <n v="226"/>
    <n v="1723"/>
    <n v="1"/>
    <n v="3"/>
    <n v="6"/>
    <n v="12"/>
    <n v="1"/>
    <n v="0"/>
    <n v="0"/>
    <n v="0"/>
    <n v="0"/>
    <n v="0"/>
    <n v="0"/>
    <n v="0"/>
    <d v="2020-03-08T00:00:00"/>
  </r>
  <r>
    <n v="2869"/>
    <s v="291-21-5991"/>
    <s v="B"/>
    <x v="0"/>
    <x v="1"/>
    <x v="0"/>
    <n v="61.29"/>
    <n v="5"/>
    <n v="15.3225"/>
    <x v="505"/>
    <x v="14"/>
    <d v="1899-12-30T14:28:00"/>
    <x v="1"/>
    <n v="306.45"/>
    <n v="4.7619047620000003"/>
    <n v="15.3225"/>
    <x v="27"/>
    <x v="0"/>
    <n v="46"/>
    <x v="1"/>
    <n v="0"/>
    <n v="0"/>
    <n v="169719"/>
    <s v="State-Illinois"/>
    <n v="99"/>
    <n v="665"/>
    <n v="209"/>
    <n v="506"/>
    <n v="431"/>
    <n v="34"/>
    <n v="105"/>
    <n v="1741"/>
    <n v="1"/>
    <n v="2"/>
    <n v="3"/>
    <n v="5"/>
    <n v="1"/>
    <n v="0"/>
    <n v="0"/>
    <n v="0"/>
    <n v="0"/>
    <n v="0"/>
    <n v="0"/>
    <n v="0"/>
    <d v="2020-10-30T00:00:00"/>
  </r>
  <r>
    <n v="2853"/>
    <s v="602-80-9671"/>
    <s v="C"/>
    <x v="0"/>
    <x v="0"/>
    <x v="2"/>
    <n v="15.95"/>
    <n v="6"/>
    <n v="4.7850000000000001"/>
    <x v="506"/>
    <x v="57"/>
    <d v="1899-12-30T17:15:00"/>
    <x v="2"/>
    <n v="95.7"/>
    <n v="4.7619047620000003"/>
    <n v="4.7850000000000001"/>
    <x v="20"/>
    <x v="1"/>
    <n v="69"/>
    <x v="0"/>
    <n v="0"/>
    <n v="1"/>
    <n v="169702"/>
    <s v="State-Texas"/>
    <n v="8"/>
    <n v="1617"/>
    <n v="22"/>
    <n v="584"/>
    <n v="122"/>
    <n v="46"/>
    <n v="139"/>
    <n v="2252"/>
    <n v="2"/>
    <n v="7"/>
    <n v="7"/>
    <n v="10"/>
    <n v="4"/>
    <n v="0"/>
    <n v="0"/>
    <n v="0"/>
    <n v="0"/>
    <n v="0"/>
    <n v="0"/>
    <n v="0"/>
    <d v="2019-07-27T00:00:00"/>
  </r>
  <r>
    <n v="1248"/>
    <s v="347-72-6115"/>
    <s v="B"/>
    <x v="0"/>
    <x v="0"/>
    <x v="3"/>
    <n v="90.74"/>
    <n v="7"/>
    <n v="31.759"/>
    <x v="507"/>
    <x v="65"/>
    <d v="1899-12-30T18:03:00"/>
    <x v="2"/>
    <n v="635.17999999999995"/>
    <n v="4.7619047620000003"/>
    <n v="31.759"/>
    <x v="56"/>
    <x v="2"/>
    <n v="52"/>
    <x v="0"/>
    <n v="0"/>
    <n v="2"/>
    <n v="169674"/>
    <s v="State-Florida"/>
    <n v="46"/>
    <n v="1349"/>
    <n v="100"/>
    <n v="524"/>
    <n v="27"/>
    <n v="0"/>
    <n v="58"/>
    <n v="1941"/>
    <n v="3"/>
    <n v="10"/>
    <n v="2"/>
    <n v="10"/>
    <n v="5"/>
    <n v="0"/>
    <n v="0"/>
    <n v="0"/>
    <n v="0"/>
    <n v="0"/>
    <n v="0"/>
    <n v="0"/>
    <d v="2019-10-27T00:00:00"/>
  </r>
  <r>
    <n v="1184"/>
    <s v="209-61-0206"/>
    <s v="A"/>
    <x v="1"/>
    <x v="0"/>
    <x v="2"/>
    <n v="42.91"/>
    <n v="5"/>
    <n v="10.727499999999999"/>
    <x v="508"/>
    <x v="0"/>
    <d v="1899-12-30T17:29:00"/>
    <x v="0"/>
    <n v="214.55"/>
    <n v="4.7619047620000003"/>
    <n v="10.727499999999999"/>
    <x v="36"/>
    <x v="3"/>
    <n v="40"/>
    <x v="2"/>
    <n v="0"/>
    <n v="0"/>
    <n v="169661"/>
    <s v="State-New York"/>
    <n v="80"/>
    <n v="1598"/>
    <n v="39"/>
    <n v="258"/>
    <n v="78"/>
    <n v="39"/>
    <n v="19"/>
    <n v="1992"/>
    <n v="1"/>
    <n v="7"/>
    <n v="3"/>
    <n v="12"/>
    <n v="3"/>
    <n v="0"/>
    <n v="0"/>
    <n v="0"/>
    <n v="0"/>
    <n v="0"/>
    <n v="0"/>
    <n v="0"/>
    <d v="2020-10-17T00:00:00"/>
  </r>
  <r>
    <n v="2335"/>
    <s v="595-27-4851"/>
    <s v="A"/>
    <x v="1"/>
    <x v="0"/>
    <x v="5"/>
    <n v="54.28"/>
    <n v="7"/>
    <n v="18.998000000000001"/>
    <x v="509"/>
    <x v="3"/>
    <d v="1899-12-30T18:05:00"/>
    <x v="0"/>
    <n v="379.96"/>
    <n v="4.7619047620000003"/>
    <n v="18.998000000000001"/>
    <x v="39"/>
    <x v="0"/>
    <n v="58"/>
    <x v="1"/>
    <n v="0"/>
    <n v="1"/>
    <n v="169627"/>
    <s v="State-Illinois"/>
    <n v="35"/>
    <n v="563"/>
    <n v="392"/>
    <n v="524"/>
    <n v="417"/>
    <n v="73"/>
    <n v="129"/>
    <n v="1839"/>
    <n v="2"/>
    <n v="8"/>
    <n v="2"/>
    <n v="11"/>
    <n v="5"/>
    <n v="0"/>
    <n v="0"/>
    <n v="0"/>
    <n v="0"/>
    <n v="0"/>
    <n v="0"/>
    <n v="0"/>
    <d v="2019-08-22T00:00:00"/>
  </r>
  <r>
    <n v="3047"/>
    <s v="503-07-0930"/>
    <s v="C"/>
    <x v="0"/>
    <x v="1"/>
    <x v="3"/>
    <n v="58.39"/>
    <n v="7"/>
    <n v="20.436499999999999"/>
    <x v="510"/>
    <x v="55"/>
    <d v="1899-12-30T19:49:00"/>
    <x v="2"/>
    <n v="408.73"/>
    <n v="4.7619047620000003"/>
    <n v="20.436499999999999"/>
    <x v="13"/>
    <x v="3"/>
    <n v="37"/>
    <x v="1"/>
    <n v="0"/>
    <n v="0"/>
    <n v="169520"/>
    <s v="State-California"/>
    <n v="95"/>
    <n v="1529"/>
    <n v="293"/>
    <n v="1010"/>
    <n v="295"/>
    <n v="195"/>
    <n v="227"/>
    <n v="3094"/>
    <n v="1"/>
    <n v="9"/>
    <n v="6"/>
    <n v="5"/>
    <n v="5"/>
    <n v="0"/>
    <n v="0"/>
    <n v="0"/>
    <n v="0"/>
    <n v="0"/>
    <n v="0"/>
    <n v="0"/>
    <d v="2019-12-12T00:00:00"/>
  </r>
  <r>
    <n v="1207"/>
    <s v="413-20-6708"/>
    <s v="C"/>
    <x v="0"/>
    <x v="0"/>
    <x v="5"/>
    <n v="51.47"/>
    <n v="1"/>
    <n v="2.5735000000000001"/>
    <x v="511"/>
    <x v="79"/>
    <d v="1899-12-30T15:52:00"/>
    <x v="0"/>
    <n v="51.47"/>
    <n v="4.7619047620000003"/>
    <n v="2.5735000000000001"/>
    <x v="23"/>
    <x v="1"/>
    <n v="40"/>
    <x v="1"/>
    <n v="1"/>
    <n v="0"/>
    <n v="169508"/>
    <s v="State-Illinois"/>
    <n v="48"/>
    <n v="2009"/>
    <n v="78"/>
    <n v="395"/>
    <n v="102"/>
    <n v="78"/>
    <n v="105"/>
    <n v="2558"/>
    <n v="2"/>
    <n v="11"/>
    <n v="4"/>
    <n v="11"/>
    <n v="6"/>
    <n v="0"/>
    <n v="0"/>
    <n v="0"/>
    <n v="0"/>
    <n v="0"/>
    <n v="0"/>
    <n v="0"/>
    <d v="2019-04-21T00:00:00"/>
  </r>
  <r>
    <n v="1670"/>
    <s v="425-85-2085"/>
    <s v="B"/>
    <x v="0"/>
    <x v="1"/>
    <x v="0"/>
    <n v="54.86"/>
    <n v="5"/>
    <n v="13.715"/>
    <x v="512"/>
    <x v="14"/>
    <d v="1899-12-30T16:48:00"/>
    <x v="0"/>
    <n v="274.3"/>
    <n v="4.7619047620000003"/>
    <n v="13.715"/>
    <x v="57"/>
    <x v="1"/>
    <n v="51"/>
    <x v="0"/>
    <n v="0"/>
    <n v="0"/>
    <n v="169476"/>
    <s v="State-New York"/>
    <n v="3"/>
    <n v="634"/>
    <n v="210"/>
    <n v="1364"/>
    <n v="154"/>
    <n v="22"/>
    <n v="163"/>
    <n v="2220"/>
    <n v="1"/>
    <n v="4"/>
    <n v="6"/>
    <n v="4"/>
    <n v="2"/>
    <n v="0"/>
    <n v="0"/>
    <n v="0"/>
    <n v="0"/>
    <n v="0"/>
    <n v="0"/>
    <n v="0"/>
    <d v="2020-03-06T00:00:00"/>
  </r>
  <r>
    <n v="2425"/>
    <s v="521-18-7827"/>
    <s v="C"/>
    <x v="0"/>
    <x v="1"/>
    <x v="2"/>
    <n v="39.39"/>
    <n v="5"/>
    <n v="9.8475000000000001"/>
    <x v="513"/>
    <x v="49"/>
    <d v="1899-12-30T20:46:00"/>
    <x v="2"/>
    <n v="196.95"/>
    <n v="4.7619047620000003"/>
    <n v="9.8475000000000001"/>
    <x v="44"/>
    <x v="1"/>
    <n v="47"/>
    <x v="3"/>
    <n v="0"/>
    <n v="1"/>
    <n v="169401"/>
    <s v="State-Illinois"/>
    <n v="41"/>
    <n v="974"/>
    <n v="66"/>
    <n v="388"/>
    <n v="142"/>
    <n v="20"/>
    <n v="95"/>
    <n v="1494"/>
    <n v="4"/>
    <n v="4"/>
    <n v="4"/>
    <n v="5"/>
    <n v="2"/>
    <n v="0"/>
    <n v="0"/>
    <n v="0"/>
    <n v="0"/>
    <n v="0"/>
    <n v="0"/>
    <n v="0"/>
    <d v="2020-08-27T00:00:00"/>
  </r>
  <r>
    <n v="2386"/>
    <s v="220-28-1851"/>
    <s v="A"/>
    <x v="1"/>
    <x v="1"/>
    <x v="2"/>
    <n v="34.729999999999997"/>
    <n v="2"/>
    <n v="3.4729999999999999"/>
    <x v="514"/>
    <x v="59"/>
    <d v="1899-12-30T18:14:00"/>
    <x v="0"/>
    <n v="69.459999999999994"/>
    <n v="4.7619047620000003"/>
    <n v="3.4729999999999999"/>
    <x v="58"/>
    <x v="3"/>
    <n v="43"/>
    <x v="0"/>
    <n v="0"/>
    <n v="1"/>
    <n v="169389"/>
    <s v="State-Other"/>
    <n v="17"/>
    <n v="1030"/>
    <n v="17"/>
    <n v="581"/>
    <n v="168"/>
    <n v="112"/>
    <n v="37"/>
    <n v="1872"/>
    <n v="1"/>
    <n v="7"/>
    <n v="2"/>
    <n v="12"/>
    <n v="4"/>
    <n v="0"/>
    <n v="0"/>
    <n v="0"/>
    <n v="0"/>
    <n v="0"/>
    <n v="0"/>
    <n v="0"/>
    <d v="2019-03-05T00:00:00"/>
  </r>
  <r>
    <n v="1145"/>
    <s v="600-38-9738"/>
    <s v="C"/>
    <x v="0"/>
    <x v="1"/>
    <x v="3"/>
    <n v="71.92"/>
    <n v="5"/>
    <n v="17.98"/>
    <x v="515"/>
    <x v="29"/>
    <d v="1899-12-30T15:05:00"/>
    <x v="2"/>
    <n v="359.6"/>
    <n v="4.7619047620000003"/>
    <n v="17.98"/>
    <x v="42"/>
    <x v="1"/>
    <n v="71"/>
    <x v="1"/>
    <n v="0"/>
    <n v="0"/>
    <n v="169372"/>
    <s v="State-California"/>
    <n v="10"/>
    <n v="2434"/>
    <n v="63"/>
    <n v="657"/>
    <n v="83"/>
    <n v="32"/>
    <n v="103"/>
    <n v="3167"/>
    <n v="1"/>
    <n v="10"/>
    <n v="4"/>
    <n v="6"/>
    <n v="4"/>
    <n v="0"/>
    <n v="0"/>
    <n v="0"/>
    <n v="1"/>
    <n v="1"/>
    <n v="0"/>
    <n v="1"/>
    <d v="2019-07-27T00:00:00"/>
  </r>
  <r>
    <n v="2508"/>
    <s v="734-91-1155"/>
    <s v="B"/>
    <x v="1"/>
    <x v="0"/>
    <x v="1"/>
    <n v="45.71"/>
    <n v="3"/>
    <n v="6.8564999999999996"/>
    <x v="516"/>
    <x v="58"/>
    <d v="1899-12-30T10:34:00"/>
    <x v="2"/>
    <n v="137.13"/>
    <n v="4.7619047620000003"/>
    <n v="6.8564999999999996"/>
    <x v="25"/>
    <x v="3"/>
    <n v="45"/>
    <x v="0"/>
    <n v="0"/>
    <n v="1"/>
    <n v="169283"/>
    <s v="State-Florida"/>
    <n v="41"/>
    <n v="1647"/>
    <n v="151"/>
    <n v="327"/>
    <n v="0"/>
    <n v="64"/>
    <n v="20"/>
    <n v="2170"/>
    <n v="4"/>
    <n v="7"/>
    <n v="3"/>
    <n v="13"/>
    <n v="5"/>
    <n v="0"/>
    <n v="0"/>
    <n v="0"/>
    <n v="0"/>
    <n v="0"/>
    <n v="0"/>
    <n v="0"/>
    <d v="2020-11-18T00:00:00"/>
  </r>
  <r>
    <n v="1257"/>
    <s v="451-28-5717"/>
    <s v="C"/>
    <x v="0"/>
    <x v="0"/>
    <x v="2"/>
    <n v="83.17"/>
    <n v="6"/>
    <n v="24.951000000000001"/>
    <x v="517"/>
    <x v="80"/>
    <d v="1899-12-30T11:23:00"/>
    <x v="1"/>
    <n v="499.02"/>
    <n v="4.7619047620000003"/>
    <n v="24.951000000000001"/>
    <x v="48"/>
    <x v="0"/>
    <n v="67"/>
    <x v="1"/>
    <n v="0"/>
    <n v="0"/>
    <n v="169267"/>
    <s v="State-Texas"/>
    <n v="31"/>
    <n v="1901"/>
    <n v="108"/>
    <n v="1219"/>
    <n v="232"/>
    <n v="178"/>
    <n v="357"/>
    <n v="3282"/>
    <n v="2"/>
    <n v="3"/>
    <n v="4"/>
    <n v="5"/>
    <n v="7"/>
    <n v="0"/>
    <n v="0"/>
    <n v="0"/>
    <n v="0"/>
    <n v="0"/>
    <n v="0"/>
    <n v="1"/>
    <d v="2019-02-27T00:00:00"/>
  </r>
  <r>
    <n v="3138"/>
    <s v="609-81-8548"/>
    <s v="A"/>
    <x v="0"/>
    <x v="0"/>
    <x v="2"/>
    <n v="37.44"/>
    <n v="6"/>
    <n v="11.231999999999999"/>
    <x v="518"/>
    <x v="10"/>
    <d v="1899-12-30T13:55:00"/>
    <x v="2"/>
    <n v="224.64"/>
    <n v="4.7619047620000003"/>
    <n v="11.231999999999999"/>
    <x v="9"/>
    <x v="0"/>
    <n v="55"/>
    <x v="1"/>
    <n v="0"/>
    <n v="1"/>
    <n v="169263"/>
    <s v="State-Florida"/>
    <n v="14"/>
    <n v="1202"/>
    <n v="12"/>
    <n v="78"/>
    <n v="32"/>
    <n v="12"/>
    <n v="51"/>
    <n v="1285"/>
    <n v="1"/>
    <n v="9"/>
    <n v="1"/>
    <n v="7"/>
    <n v="6"/>
    <n v="0"/>
    <n v="0"/>
    <n v="0"/>
    <n v="1"/>
    <n v="0"/>
    <n v="0"/>
    <n v="0"/>
    <d v="2020-08-09T00:00:00"/>
  </r>
  <r>
    <n v="3204"/>
    <s v="133-14-7229"/>
    <s v="C"/>
    <x v="1"/>
    <x v="1"/>
    <x v="0"/>
    <n v="62.87"/>
    <n v="2"/>
    <n v="6.2869999999999999"/>
    <x v="519"/>
    <x v="17"/>
    <d v="1899-12-30T11:43:00"/>
    <x v="1"/>
    <n v="125.74"/>
    <n v="4.7619047620000003"/>
    <n v="6.2869999999999999"/>
    <x v="59"/>
    <x v="1"/>
    <n v="64"/>
    <x v="2"/>
    <n v="0"/>
    <n v="1"/>
    <n v="169245"/>
    <s v="State-Florida"/>
    <n v="8"/>
    <n v="1046"/>
    <n v="73"/>
    <n v="523"/>
    <n v="196"/>
    <n v="73"/>
    <n v="149"/>
    <n v="1762"/>
    <n v="2"/>
    <n v="6"/>
    <n v="5"/>
    <n v="10"/>
    <n v="3"/>
    <n v="0"/>
    <n v="0"/>
    <n v="0"/>
    <n v="0"/>
    <n v="0"/>
    <n v="0"/>
    <n v="0"/>
    <d v="2020-06-30T00:00:00"/>
  </r>
  <r>
    <n v="3119"/>
    <s v="534-01-4457"/>
    <s v="A"/>
    <x v="1"/>
    <x v="1"/>
    <x v="4"/>
    <n v="81.709999999999994"/>
    <n v="6"/>
    <n v="24.513000000000002"/>
    <x v="520"/>
    <x v="3"/>
    <d v="1899-12-30T14:36:00"/>
    <x v="2"/>
    <n v="490.26"/>
    <n v="4.7619047620000003"/>
    <n v="24.513000000000002"/>
    <x v="7"/>
    <x v="3"/>
    <n v="48"/>
    <x v="1"/>
    <n v="0"/>
    <n v="0"/>
    <n v="169209"/>
    <s v="State-California"/>
    <n v="4"/>
    <n v="1213"/>
    <n v="78"/>
    <n v="2076"/>
    <n v="560"/>
    <n v="117"/>
    <n v="313"/>
    <n v="3731"/>
    <n v="2"/>
    <n v="5"/>
    <n v="3"/>
    <n v="6"/>
    <n v="4"/>
    <n v="1"/>
    <n v="0"/>
    <n v="0"/>
    <n v="0"/>
    <n v="0"/>
    <n v="0"/>
    <n v="0"/>
    <d v="2019-02-22T00:00:00"/>
  </r>
  <r>
    <n v="1188"/>
    <s v="719-89-8991"/>
    <s v="A"/>
    <x v="0"/>
    <x v="0"/>
    <x v="3"/>
    <n v="91.41"/>
    <n v="5"/>
    <n v="22.852499999999999"/>
    <x v="521"/>
    <x v="6"/>
    <d v="1899-12-30T16:03:00"/>
    <x v="0"/>
    <n v="457.05"/>
    <n v="4.7619047620000003"/>
    <n v="22.852499999999999"/>
    <x v="12"/>
    <x v="2"/>
    <n v="68"/>
    <x v="1"/>
    <n v="0"/>
    <n v="1"/>
    <n v="169142"/>
    <s v="State-Florida"/>
    <n v="50"/>
    <n v="1096"/>
    <n v="10"/>
    <n v="83"/>
    <n v="15"/>
    <n v="10"/>
    <n v="95"/>
    <n v="1118"/>
    <n v="3"/>
    <n v="8"/>
    <n v="1"/>
    <n v="7"/>
    <n v="5"/>
    <n v="0"/>
    <n v="0"/>
    <n v="0"/>
    <n v="1"/>
    <n v="0"/>
    <n v="0"/>
    <n v="0"/>
    <d v="2020-12-03T00:00:00"/>
  </r>
  <r>
    <n v="2333"/>
    <s v="286-62-6248"/>
    <s v="B"/>
    <x v="1"/>
    <x v="1"/>
    <x v="5"/>
    <n v="39.21"/>
    <n v="4"/>
    <n v="7.8419999999999996"/>
    <x v="522"/>
    <x v="65"/>
    <d v="1899-12-30T20:03:00"/>
    <x v="2"/>
    <n v="156.84"/>
    <n v="4.7619047620000003"/>
    <n v="7.8419999999999996"/>
    <x v="54"/>
    <x v="3"/>
    <n v="55"/>
    <x v="1"/>
    <n v="0"/>
    <n v="1"/>
    <n v="169139"/>
    <s v="State-California"/>
    <n v="23"/>
    <n v="210"/>
    <n v="29"/>
    <n v="183"/>
    <n v="81"/>
    <n v="37"/>
    <n v="15"/>
    <n v="526"/>
    <n v="1"/>
    <n v="4"/>
    <n v="1"/>
    <n v="5"/>
    <n v="4"/>
    <n v="0"/>
    <n v="0"/>
    <n v="0"/>
    <n v="0"/>
    <n v="0"/>
    <n v="0"/>
    <n v="0"/>
    <d v="2020-07-03T00:00:00"/>
  </r>
  <r>
    <n v="2594"/>
    <s v="339-38-9982"/>
    <s v="B"/>
    <x v="0"/>
    <x v="1"/>
    <x v="5"/>
    <n v="59.86"/>
    <n v="2"/>
    <n v="5.9859999999999998"/>
    <x v="523"/>
    <x v="50"/>
    <d v="1899-12-30T14:55:00"/>
    <x v="0"/>
    <n v="119.72"/>
    <n v="4.7619047620000003"/>
    <n v="5.9859999999999998"/>
    <x v="24"/>
    <x v="3"/>
    <n v="55"/>
    <x v="1"/>
    <n v="0"/>
    <n v="1"/>
    <n v="169139"/>
    <s v="State-New York"/>
    <n v="23"/>
    <n v="210"/>
    <n v="29"/>
    <n v="183"/>
    <n v="81"/>
    <n v="37"/>
    <n v="15"/>
    <n v="526"/>
    <n v="1"/>
    <n v="4"/>
    <n v="1"/>
    <n v="5"/>
    <n v="4"/>
    <n v="0"/>
    <n v="0"/>
    <n v="0"/>
    <n v="0"/>
    <n v="0"/>
    <n v="0"/>
    <n v="0"/>
    <d v="2020-07-03T00:00:00"/>
  </r>
  <r>
    <n v="2334"/>
    <s v="827-44-5872"/>
    <s v="B"/>
    <x v="0"/>
    <x v="0"/>
    <x v="4"/>
    <n v="54.36"/>
    <n v="10"/>
    <n v="27.18"/>
    <x v="524"/>
    <x v="13"/>
    <d v="1899-12-30T11:28:00"/>
    <x v="2"/>
    <n v="543.6"/>
    <n v="4.7619047620000003"/>
    <n v="27.18"/>
    <x v="36"/>
    <x v="3"/>
    <n v="38"/>
    <x v="1"/>
    <n v="0"/>
    <n v="0"/>
    <n v="169109"/>
    <s v="State-Florida"/>
    <n v="10"/>
    <n v="2014"/>
    <n v="61"/>
    <n v="1123"/>
    <n v="303"/>
    <n v="71"/>
    <n v="232"/>
    <n v="3340"/>
    <n v="1"/>
    <n v="6"/>
    <n v="6"/>
    <n v="7"/>
    <n v="4"/>
    <n v="0"/>
    <n v="0"/>
    <n v="0"/>
    <n v="0"/>
    <n v="1"/>
    <n v="0"/>
    <n v="1"/>
    <d v="2019-04-16T00:00:00"/>
  </r>
  <r>
    <n v="2839"/>
    <s v="827-77-7633"/>
    <s v="A"/>
    <x v="1"/>
    <x v="1"/>
    <x v="3"/>
    <n v="98.09"/>
    <n v="9"/>
    <n v="44.140500000000003"/>
    <x v="525"/>
    <x v="21"/>
    <d v="1899-12-30T19:41:00"/>
    <x v="1"/>
    <n v="882.81"/>
    <n v="4.7619047620000003"/>
    <n v="44.140500000000003"/>
    <x v="39"/>
    <x v="3"/>
    <n v="38"/>
    <x v="1"/>
    <n v="0"/>
    <n v="0"/>
    <n v="169109"/>
    <s v="State-Illinois"/>
    <n v="10"/>
    <n v="2014"/>
    <n v="61"/>
    <n v="1123"/>
    <n v="303"/>
    <n v="71"/>
    <n v="232"/>
    <n v="3340"/>
    <n v="1"/>
    <n v="6"/>
    <n v="6"/>
    <n v="7"/>
    <n v="4"/>
    <n v="0"/>
    <n v="0"/>
    <n v="0"/>
    <n v="0"/>
    <n v="1"/>
    <n v="0"/>
    <n v="1"/>
    <d v="2019-04-16T00:00:00"/>
  </r>
  <r>
    <n v="2033"/>
    <s v="287-83-1405"/>
    <s v="A"/>
    <x v="1"/>
    <x v="1"/>
    <x v="0"/>
    <n v="25.43"/>
    <n v="6"/>
    <n v="7.6289999999999996"/>
    <x v="526"/>
    <x v="12"/>
    <d v="1899-12-30T19:01:00"/>
    <x v="0"/>
    <n v="152.58000000000001"/>
    <n v="4.7619047620000003"/>
    <n v="7.6289999999999996"/>
    <x v="27"/>
    <x v="3"/>
    <n v="71"/>
    <x v="0"/>
    <n v="0"/>
    <n v="0"/>
    <n v="169098"/>
    <s v="State-California"/>
    <n v="82"/>
    <n v="3218"/>
    <n v="54"/>
    <n v="1909"/>
    <n v="355"/>
    <n v="0"/>
    <n v="436"/>
    <n v="5100"/>
    <n v="1"/>
    <n v="7"/>
    <n v="8"/>
    <n v="9"/>
    <n v="5"/>
    <n v="0"/>
    <n v="0"/>
    <n v="0"/>
    <n v="0"/>
    <n v="0"/>
    <n v="0"/>
    <n v="0"/>
    <d v="2019-07-24T00:00:00"/>
  </r>
  <r>
    <n v="1064"/>
    <s v="435-13-4908"/>
    <s v="A"/>
    <x v="0"/>
    <x v="1"/>
    <x v="5"/>
    <n v="86.68"/>
    <n v="8"/>
    <n v="34.671999999999997"/>
    <x v="527"/>
    <x v="46"/>
    <d v="1899-12-30T18:04:00"/>
    <x v="2"/>
    <n v="693.44"/>
    <n v="4.7619047620000003"/>
    <n v="34.671999999999997"/>
    <x v="8"/>
    <x v="1"/>
    <n v="62"/>
    <x v="1"/>
    <n v="0"/>
    <n v="1"/>
    <n v="169096"/>
    <s v="State-New York"/>
    <n v="4"/>
    <n v="604"/>
    <n v="120"/>
    <n v="389"/>
    <n v="17"/>
    <n v="201"/>
    <n v="267"/>
    <n v="1065"/>
    <n v="1"/>
    <n v="5"/>
    <n v="2"/>
    <n v="10"/>
    <n v="4"/>
    <n v="0"/>
    <n v="0"/>
    <n v="0"/>
    <n v="0"/>
    <n v="0"/>
    <n v="0"/>
    <n v="0"/>
    <d v="2020-03-03T00:00:00"/>
  </r>
  <r>
    <n v="1613"/>
    <s v="857-67-9057"/>
    <s v="B"/>
    <x v="1"/>
    <x v="1"/>
    <x v="1"/>
    <n v="22.95"/>
    <n v="10"/>
    <n v="11.475"/>
    <x v="528"/>
    <x v="10"/>
    <d v="1899-12-30T19:20:00"/>
    <x v="0"/>
    <n v="229.5"/>
    <n v="4.7619047620000003"/>
    <n v="11.475"/>
    <x v="13"/>
    <x v="3"/>
    <n v="50"/>
    <x v="0"/>
    <n v="1"/>
    <n v="0"/>
    <n v="169084"/>
    <s v="State-California"/>
    <n v="43"/>
    <n v="2891"/>
    <n v="262"/>
    <n v="487"/>
    <n v="95"/>
    <n v="73"/>
    <n v="73"/>
    <n v="3735"/>
    <n v="2"/>
    <n v="7"/>
    <n v="3"/>
    <n v="13"/>
    <n v="8"/>
    <n v="0"/>
    <n v="0"/>
    <n v="0"/>
    <n v="0"/>
    <n v="0"/>
    <n v="0"/>
    <n v="0"/>
    <d v="2020-04-25T00:00:00"/>
  </r>
  <r>
    <n v="2643"/>
    <s v="236-27-1144"/>
    <s v="C"/>
    <x v="1"/>
    <x v="0"/>
    <x v="4"/>
    <n v="16.309999999999999"/>
    <n v="9"/>
    <n v="7.3395000000000001"/>
    <x v="529"/>
    <x v="58"/>
    <d v="1899-12-30T10:31:00"/>
    <x v="0"/>
    <n v="146.79"/>
    <n v="4.7619047620000003"/>
    <n v="7.3395000000000001"/>
    <x v="3"/>
    <x v="3"/>
    <n v="50"/>
    <x v="0"/>
    <n v="1"/>
    <n v="0"/>
    <n v="169084"/>
    <s v="State-Texas"/>
    <n v="43"/>
    <n v="2891"/>
    <n v="262"/>
    <n v="487"/>
    <n v="95"/>
    <n v="73"/>
    <n v="73"/>
    <n v="3735"/>
    <n v="2"/>
    <n v="7"/>
    <n v="3"/>
    <n v="13"/>
    <n v="8"/>
    <n v="0"/>
    <n v="0"/>
    <n v="0"/>
    <n v="0"/>
    <n v="0"/>
    <n v="0"/>
    <n v="0"/>
    <d v="2020-04-25T00:00:00"/>
  </r>
  <r>
    <n v="2835"/>
    <s v="892-05-6689"/>
    <s v="A"/>
    <x v="1"/>
    <x v="0"/>
    <x v="2"/>
    <n v="28.32"/>
    <n v="5"/>
    <n v="7.08"/>
    <x v="530"/>
    <x v="16"/>
    <d v="1899-12-30T13:28:00"/>
    <x v="0"/>
    <n v="141.6"/>
    <n v="4.7619047620000003"/>
    <n v="7.08"/>
    <x v="56"/>
    <x v="3"/>
    <n v="54"/>
    <x v="0"/>
    <n v="0"/>
    <n v="1"/>
    <n v="169063"/>
    <s v="State-Texas"/>
    <n v="16"/>
    <n v="1630"/>
    <n v="86"/>
    <n v="304"/>
    <n v="169"/>
    <n v="20"/>
    <n v="64"/>
    <n v="2144"/>
    <n v="1"/>
    <n v="5"/>
    <n v="3"/>
    <n v="5"/>
    <n v="3"/>
    <n v="0"/>
    <n v="0"/>
    <n v="0"/>
    <n v="0"/>
    <n v="0"/>
    <n v="0"/>
    <n v="0"/>
    <d v="2019-04-14T00:00:00"/>
  </r>
  <r>
    <n v="2649"/>
    <s v="583-41-4548"/>
    <s v="C"/>
    <x v="1"/>
    <x v="1"/>
    <x v="2"/>
    <n v="16.670000000000002"/>
    <n v="7"/>
    <n v="5.8345000000000002"/>
    <x v="531"/>
    <x v="13"/>
    <d v="1899-12-30T11:36:00"/>
    <x v="0"/>
    <n v="116.69"/>
    <n v="4.7619047620000003"/>
    <n v="5.8345000000000002"/>
    <x v="2"/>
    <x v="3"/>
    <n v="50"/>
    <x v="1"/>
    <n v="0"/>
    <n v="1"/>
    <n v="169016"/>
    <s v="State-Texas"/>
    <n v="61"/>
    <n v="1778"/>
    <n v="130"/>
    <n v="889"/>
    <n v="301"/>
    <n v="262"/>
    <n v="394"/>
    <n v="2966"/>
    <n v="4"/>
    <n v="8"/>
    <n v="9"/>
    <n v="13"/>
    <n v="5"/>
    <n v="0"/>
    <n v="0"/>
    <n v="0"/>
    <n v="0"/>
    <n v="0"/>
    <n v="0"/>
    <n v="0"/>
    <d v="2019-04-29T00:00:00"/>
  </r>
  <r>
    <n v="2983"/>
    <s v="339-12-4827"/>
    <s v="B"/>
    <x v="0"/>
    <x v="0"/>
    <x v="5"/>
    <n v="73.959999999999994"/>
    <n v="1"/>
    <n v="3.698"/>
    <x v="532"/>
    <x v="0"/>
    <d v="1899-12-30T11:32:00"/>
    <x v="2"/>
    <n v="73.959999999999994"/>
    <n v="4.7619047620000003"/>
    <n v="3.698"/>
    <x v="59"/>
    <x v="2"/>
    <n v="61"/>
    <x v="0"/>
    <n v="0"/>
    <n v="1"/>
    <n v="168805"/>
    <s v="State-Illinois"/>
    <n v="73"/>
    <n v="447"/>
    <n v="5"/>
    <n v="120"/>
    <n v="42"/>
    <n v="32"/>
    <n v="49"/>
    <n v="596"/>
    <n v="1"/>
    <n v="3"/>
    <n v="1"/>
    <n v="7"/>
    <n v="2"/>
    <n v="0"/>
    <n v="0"/>
    <n v="0"/>
    <n v="0"/>
    <n v="0"/>
    <n v="0"/>
    <n v="0"/>
    <d v="2020-02-22T00:00:00"/>
  </r>
  <r>
    <n v="1663"/>
    <s v="643-38-7867"/>
    <s v="A"/>
    <x v="1"/>
    <x v="1"/>
    <x v="2"/>
    <n v="97.94"/>
    <n v="1"/>
    <n v="4.8970000000000002"/>
    <x v="533"/>
    <x v="37"/>
    <d v="1899-12-30T11:44:00"/>
    <x v="0"/>
    <n v="97.94"/>
    <n v="4.7619047620000003"/>
    <n v="4.8970000000000002"/>
    <x v="16"/>
    <x v="2"/>
    <n v="53"/>
    <x v="1"/>
    <n v="0"/>
    <n v="0"/>
    <n v="168743"/>
    <s v="State-Illinois"/>
    <n v="81"/>
    <n v="2779"/>
    <n v="329"/>
    <n v="943"/>
    <n v="430"/>
    <n v="329"/>
    <n v="282"/>
    <n v="4526"/>
    <n v="1"/>
    <n v="11"/>
    <n v="5"/>
    <n v="13"/>
    <n v="7"/>
    <n v="0"/>
    <n v="0"/>
    <n v="0"/>
    <n v="0"/>
    <n v="0"/>
    <n v="0"/>
    <n v="0"/>
    <d v="2019-02-04T00:00:00"/>
  </r>
  <r>
    <n v="2013"/>
    <s v="308-81-0538"/>
    <s v="A"/>
    <x v="1"/>
    <x v="0"/>
    <x v="5"/>
    <n v="73.05"/>
    <n v="4"/>
    <n v="14.61"/>
    <x v="534"/>
    <x v="6"/>
    <d v="1899-12-30T17:16:00"/>
    <x v="2"/>
    <n v="292.2"/>
    <n v="4.7619047620000003"/>
    <n v="14.61"/>
    <x v="49"/>
    <x v="1"/>
    <n v="51"/>
    <x v="1"/>
    <n v="0"/>
    <n v="0"/>
    <n v="168695"/>
    <s v="State-Texas"/>
    <n v="3"/>
    <n v="1125"/>
    <n v="199"/>
    <n v="874"/>
    <n v="260"/>
    <n v="123"/>
    <n v="98"/>
    <n v="2483"/>
    <n v="1"/>
    <n v="4"/>
    <n v="4"/>
    <n v="7"/>
    <n v="2"/>
    <n v="0"/>
    <n v="0"/>
    <n v="0"/>
    <n v="0"/>
    <n v="0"/>
    <n v="0"/>
    <n v="0"/>
    <d v="2020-11-29T00:00:00"/>
  </r>
  <r>
    <n v="2431"/>
    <s v="358-88-9262"/>
    <s v="C"/>
    <x v="0"/>
    <x v="0"/>
    <x v="4"/>
    <n v="87.48"/>
    <n v="6"/>
    <n v="26.244"/>
    <x v="535"/>
    <x v="60"/>
    <d v="1899-12-30T18:43:00"/>
    <x v="0"/>
    <n v="524.88"/>
    <n v="4.7619047620000003"/>
    <n v="26.244"/>
    <x v="20"/>
    <x v="1"/>
    <n v="51"/>
    <x v="1"/>
    <n v="0"/>
    <n v="0"/>
    <n v="168695"/>
    <s v="State-Illinois"/>
    <n v="3"/>
    <n v="1125"/>
    <n v="199"/>
    <n v="874"/>
    <n v="260"/>
    <n v="123"/>
    <n v="98"/>
    <n v="2483"/>
    <n v="1"/>
    <n v="4"/>
    <n v="4"/>
    <n v="7"/>
    <n v="2"/>
    <n v="0"/>
    <n v="0"/>
    <n v="0"/>
    <n v="0"/>
    <n v="0"/>
    <n v="0"/>
    <n v="0"/>
    <d v="2020-11-29T00:00:00"/>
  </r>
  <r>
    <n v="1379"/>
    <s v="460-35-4390"/>
    <s v="A"/>
    <x v="1"/>
    <x v="1"/>
    <x v="2"/>
    <n v="30.68"/>
    <n v="3"/>
    <n v="4.6020000000000003"/>
    <x v="536"/>
    <x v="49"/>
    <d v="1899-12-30T11:00:00"/>
    <x v="0"/>
    <n v="92.04"/>
    <n v="4.7619047620000003"/>
    <n v="4.6020000000000003"/>
    <x v="0"/>
    <x v="1"/>
    <n v="29"/>
    <x v="0"/>
    <n v="0"/>
    <n v="0"/>
    <n v="168682"/>
    <s v="State-California"/>
    <n v="56"/>
    <n v="2257"/>
    <n v="0"/>
    <n v="1240"/>
    <n v="243"/>
    <n v="74"/>
    <n v="111"/>
    <n v="3704"/>
    <n v="1"/>
    <n v="4"/>
    <n v="9"/>
    <n v="10"/>
    <n v="2"/>
    <n v="0"/>
    <n v="0"/>
    <n v="0"/>
    <n v="0"/>
    <n v="0"/>
    <n v="0"/>
    <n v="0"/>
    <d v="2020-03-12T00:00:00"/>
  </r>
  <r>
    <n v="2199"/>
    <s v="343-87-0864"/>
    <s v="C"/>
    <x v="0"/>
    <x v="1"/>
    <x v="0"/>
    <n v="75.88"/>
    <n v="1"/>
    <n v="3.794"/>
    <x v="537"/>
    <x v="75"/>
    <d v="1899-12-30T10:30:00"/>
    <x v="2"/>
    <n v="75.88"/>
    <n v="4.7619047620000003"/>
    <n v="3.794"/>
    <x v="12"/>
    <x v="1"/>
    <n v="29"/>
    <x v="0"/>
    <n v="0"/>
    <n v="0"/>
    <n v="168682"/>
    <s v="State-Texas"/>
    <n v="56"/>
    <n v="2257"/>
    <n v="0"/>
    <n v="1240"/>
    <n v="243"/>
    <n v="74"/>
    <n v="111"/>
    <n v="3704"/>
    <n v="1"/>
    <n v="4"/>
    <n v="9"/>
    <n v="10"/>
    <n v="2"/>
    <n v="0"/>
    <n v="0"/>
    <n v="0"/>
    <n v="0"/>
    <n v="0"/>
    <n v="0"/>
    <n v="0"/>
    <d v="2020-03-12T00:00:00"/>
  </r>
  <r>
    <n v="1033"/>
    <s v="173-50-1108"/>
    <s v="B"/>
    <x v="0"/>
    <x v="0"/>
    <x v="3"/>
    <n v="20.18"/>
    <n v="4"/>
    <n v="4.0359999999999996"/>
    <x v="538"/>
    <x v="77"/>
    <d v="1899-12-30T12:14:00"/>
    <x v="2"/>
    <n v="80.72"/>
    <n v="4.7619047620000003"/>
    <n v="4.0359999999999996"/>
    <x v="59"/>
    <x v="3"/>
    <n v="74"/>
    <x v="2"/>
    <n v="0"/>
    <n v="0"/>
    <n v="168657"/>
    <s v="State-Illinois"/>
    <n v="4"/>
    <n v="1184"/>
    <n v="84"/>
    <n v="1157"/>
    <n v="292"/>
    <n v="167"/>
    <n v="54"/>
    <n v="2830"/>
    <n v="1"/>
    <n v="3"/>
    <n v="5"/>
    <n v="9"/>
    <n v="7"/>
    <n v="0"/>
    <n v="0"/>
    <n v="0"/>
    <n v="0"/>
    <n v="0"/>
    <n v="0"/>
    <n v="0"/>
    <d v="2019-07-28T00:00:00"/>
  </r>
  <r>
    <n v="1324"/>
    <s v="243-47-2663"/>
    <s v="C"/>
    <x v="0"/>
    <x v="1"/>
    <x v="1"/>
    <n v="18.77"/>
    <n v="6"/>
    <n v="5.6310000000000002"/>
    <x v="539"/>
    <x v="26"/>
    <d v="1899-12-30T16:43:00"/>
    <x v="2"/>
    <n v="112.62"/>
    <n v="4.7619047620000003"/>
    <n v="5.6310000000000002"/>
    <x v="46"/>
    <x v="0"/>
    <n v="32"/>
    <x v="1"/>
    <n v="0"/>
    <n v="0"/>
    <n v="168655"/>
    <s v="State-Other"/>
    <n v="95"/>
    <n v="1120"/>
    <n v="47"/>
    <n v="2044"/>
    <n v="184"/>
    <n v="290"/>
    <n v="93"/>
    <n v="3591"/>
    <n v="1"/>
    <n v="4"/>
    <n v="5"/>
    <n v="11"/>
    <n v="3"/>
    <n v="0"/>
    <n v="0"/>
    <n v="0"/>
    <n v="0"/>
    <n v="0"/>
    <n v="0"/>
    <n v="0"/>
    <d v="2019-01-15T00:00:00"/>
  </r>
  <r>
    <n v="2586"/>
    <s v="841-18-8232"/>
    <s v="B"/>
    <x v="1"/>
    <x v="0"/>
    <x v="4"/>
    <n v="71.2"/>
    <n v="1"/>
    <n v="3.56"/>
    <x v="540"/>
    <x v="0"/>
    <d v="1899-12-30T20:40:00"/>
    <x v="2"/>
    <n v="71.2"/>
    <n v="4.7619047620000003"/>
    <n v="3.56"/>
    <x v="51"/>
    <x v="0"/>
    <n v="32"/>
    <x v="1"/>
    <n v="0"/>
    <n v="0"/>
    <n v="168655"/>
    <s v="State-Florida"/>
    <n v="95"/>
    <n v="1120"/>
    <n v="47"/>
    <n v="2044"/>
    <n v="184"/>
    <n v="290"/>
    <n v="93"/>
    <n v="3591"/>
    <n v="1"/>
    <n v="4"/>
    <n v="5"/>
    <n v="11"/>
    <n v="3"/>
    <n v="0"/>
    <n v="0"/>
    <n v="0"/>
    <n v="0"/>
    <n v="0"/>
    <n v="0"/>
    <n v="0"/>
    <d v="2019-01-15T00:00:00"/>
  </r>
  <r>
    <n v="1285"/>
    <s v="701-23-5550"/>
    <s v="B"/>
    <x v="0"/>
    <x v="1"/>
    <x v="2"/>
    <n v="38.81"/>
    <n v="4"/>
    <n v="7.7619999999999996"/>
    <x v="541"/>
    <x v="35"/>
    <d v="1899-12-30T13:40:00"/>
    <x v="0"/>
    <n v="155.24"/>
    <n v="4.7619047620000003"/>
    <n v="7.7619999999999996"/>
    <x v="49"/>
    <x v="0"/>
    <n v="38"/>
    <x v="1"/>
    <n v="0"/>
    <n v="0"/>
    <n v="168627"/>
    <s v="State-Illinois"/>
    <n v="45"/>
    <n v="971"/>
    <n v="37"/>
    <n v="646"/>
    <n v="147"/>
    <n v="133"/>
    <n v="93"/>
    <n v="1840"/>
    <n v="1"/>
    <n v="2"/>
    <n v="3"/>
    <n v="6"/>
    <n v="1"/>
    <n v="0"/>
    <n v="0"/>
    <n v="0"/>
    <n v="0"/>
    <n v="0"/>
    <n v="0"/>
    <n v="0"/>
    <d v="2019-06-19T00:00:00"/>
  </r>
  <r>
    <n v="2475"/>
    <s v="647-50-1224"/>
    <s v="A"/>
    <x v="1"/>
    <x v="0"/>
    <x v="5"/>
    <n v="29.42"/>
    <n v="10"/>
    <n v="14.71"/>
    <x v="542"/>
    <x v="52"/>
    <d v="1899-12-30T16:23:00"/>
    <x v="0"/>
    <n v="294.2"/>
    <n v="4.7619047620000003"/>
    <n v="14.71"/>
    <x v="60"/>
    <x v="3"/>
    <n v="32"/>
    <x v="1"/>
    <n v="0"/>
    <n v="0"/>
    <n v="168487"/>
    <s v="State-Texas"/>
    <n v="48"/>
    <n v="1865"/>
    <n v="30"/>
    <n v="947"/>
    <n v="81"/>
    <n v="219"/>
    <n v="219"/>
    <n v="2923"/>
    <n v="1"/>
    <n v="9"/>
    <n v="7"/>
    <n v="13"/>
    <n v="4"/>
    <n v="0"/>
    <n v="0"/>
    <n v="0"/>
    <n v="0"/>
    <n v="0"/>
    <n v="0"/>
    <n v="0"/>
    <d v="2019-06-20T00:00:00"/>
  </r>
  <r>
    <n v="3053"/>
    <s v="541-48-8554"/>
    <s v="A"/>
    <x v="1"/>
    <x v="1"/>
    <x v="3"/>
    <n v="60.95"/>
    <n v="9"/>
    <n v="27.427499999999998"/>
    <x v="543"/>
    <x v="27"/>
    <d v="1899-12-30T12:08:00"/>
    <x v="2"/>
    <n v="548.54999999999995"/>
    <n v="4.7619047620000003"/>
    <n v="27.427499999999998"/>
    <x v="22"/>
    <x v="3"/>
    <n v="32"/>
    <x v="1"/>
    <n v="0"/>
    <n v="0"/>
    <n v="168487"/>
    <s v="State-California"/>
    <n v="48"/>
    <n v="1865"/>
    <n v="30"/>
    <n v="947"/>
    <n v="81"/>
    <n v="219"/>
    <n v="219"/>
    <n v="2923"/>
    <n v="1"/>
    <n v="9"/>
    <n v="7"/>
    <n v="13"/>
    <n v="4"/>
    <n v="0"/>
    <n v="0"/>
    <n v="0"/>
    <n v="0"/>
    <n v="0"/>
    <n v="0"/>
    <n v="0"/>
    <d v="2019-06-20T00:00:00"/>
  </r>
  <r>
    <n v="1341"/>
    <s v="539-21-7227"/>
    <s v="B"/>
    <x v="1"/>
    <x v="0"/>
    <x v="3"/>
    <n v="51.54"/>
    <n v="5"/>
    <n v="12.885"/>
    <x v="544"/>
    <x v="53"/>
    <d v="1899-12-30T17:45:00"/>
    <x v="1"/>
    <n v="257.7"/>
    <n v="4.7619047620000003"/>
    <n v="12.885"/>
    <x v="50"/>
    <x v="3"/>
    <n v="51"/>
    <x v="0"/>
    <n v="0"/>
    <n v="0"/>
    <n v="168462"/>
    <s v="State-Texas"/>
    <n v="6"/>
    <n v="1380"/>
    <n v="157"/>
    <n v="1932"/>
    <n v="207"/>
    <n v="315"/>
    <n v="118"/>
    <n v="3873"/>
    <n v="1"/>
    <n v="3"/>
    <n v="3"/>
    <n v="8"/>
    <n v="1"/>
    <n v="0"/>
    <n v="0"/>
    <n v="0"/>
    <n v="0"/>
    <n v="0"/>
    <n v="0"/>
    <n v="0"/>
    <d v="2019-05-19T00:00:00"/>
  </r>
  <r>
    <n v="1910"/>
    <s v="747-58-7183"/>
    <s v="B"/>
    <x v="1"/>
    <x v="1"/>
    <x v="5"/>
    <n v="57.27"/>
    <n v="3"/>
    <n v="8.5905000000000005"/>
    <x v="545"/>
    <x v="57"/>
    <d v="1899-12-30T20:31:00"/>
    <x v="0"/>
    <n v="171.81"/>
    <n v="4.7619047620000003"/>
    <n v="8.5905000000000005"/>
    <x v="35"/>
    <x v="3"/>
    <n v="44"/>
    <x v="0"/>
    <n v="0"/>
    <n v="1"/>
    <n v="168397"/>
    <s v="State-New York"/>
    <n v="6"/>
    <n v="1871"/>
    <n v="197"/>
    <n v="1147"/>
    <n v="42"/>
    <n v="32"/>
    <n v="197"/>
    <n v="3092"/>
    <n v="1"/>
    <n v="6"/>
    <n v="9"/>
    <n v="5"/>
    <n v="3"/>
    <n v="0"/>
    <n v="0"/>
    <n v="0"/>
    <n v="0"/>
    <n v="0"/>
    <n v="0"/>
    <n v="0"/>
    <d v="2020-04-23T00:00:00"/>
  </r>
  <r>
    <n v="1133"/>
    <s v="582-52-8065"/>
    <s v="B"/>
    <x v="1"/>
    <x v="0"/>
    <x v="5"/>
    <n v="54.31"/>
    <n v="9"/>
    <n v="24.439499999999999"/>
    <x v="546"/>
    <x v="70"/>
    <d v="1899-12-30T10:49:00"/>
    <x v="1"/>
    <n v="488.79"/>
    <n v="4.7619047620000003"/>
    <n v="24.439499999999999"/>
    <x v="60"/>
    <x v="0"/>
    <n v="46"/>
    <x v="0"/>
    <n v="0"/>
    <n v="1"/>
    <n v="168352"/>
    <s v="State-California"/>
    <n v="47"/>
    <n v="1512"/>
    <n v="39"/>
    <n v="325"/>
    <n v="106"/>
    <n v="81"/>
    <n v="81"/>
    <n v="1983"/>
    <n v="3"/>
    <n v="8"/>
    <n v="5"/>
    <n v="9"/>
    <n v="6"/>
    <n v="0"/>
    <n v="0"/>
    <n v="0"/>
    <n v="0"/>
    <n v="0"/>
    <n v="0"/>
    <n v="0"/>
    <d v="2020-02-02T00:00:00"/>
  </r>
  <r>
    <n v="2010"/>
    <s v="210-57-1719"/>
    <s v="B"/>
    <x v="1"/>
    <x v="0"/>
    <x v="0"/>
    <n v="58.24"/>
    <n v="9"/>
    <n v="26.207999999999998"/>
    <x v="547"/>
    <x v="63"/>
    <d v="1899-12-30T12:34:00"/>
    <x v="1"/>
    <n v="524.16"/>
    <n v="4.7619047620000003"/>
    <n v="26.207999999999998"/>
    <x v="58"/>
    <x v="1"/>
    <n v="56"/>
    <x v="3"/>
    <n v="0"/>
    <n v="1"/>
    <n v="168316"/>
    <s v="State-Florida"/>
    <n v="54"/>
    <n v="1986"/>
    <n v="197"/>
    <n v="397"/>
    <n v="296"/>
    <n v="27"/>
    <n v="81"/>
    <n v="2821"/>
    <n v="5"/>
    <n v="10"/>
    <n v="7"/>
    <n v="10"/>
    <n v="6"/>
    <n v="0"/>
    <n v="0"/>
    <n v="0"/>
    <n v="0"/>
    <n v="0"/>
    <n v="0"/>
    <n v="0"/>
    <d v="2019-04-11T00:00:00"/>
  </r>
  <r>
    <n v="2989"/>
    <s v="399-69-4630"/>
    <s v="C"/>
    <x v="1"/>
    <x v="1"/>
    <x v="1"/>
    <n v="22.21"/>
    <n v="6"/>
    <n v="6.6630000000000003"/>
    <x v="548"/>
    <x v="37"/>
    <d v="1899-12-30T10:23:00"/>
    <x v="2"/>
    <n v="133.26"/>
    <n v="4.7619047620000003"/>
    <n v="6.6630000000000003"/>
    <x v="17"/>
    <x v="0"/>
    <n v="62"/>
    <x v="1"/>
    <n v="0"/>
    <n v="0"/>
    <n v="168281"/>
    <s v="State-Illinois"/>
    <n v="31"/>
    <n v="2452"/>
    <n v="276"/>
    <n v="1028"/>
    <n v="104"/>
    <n v="118"/>
    <n v="101"/>
    <n v="3877"/>
    <n v="1"/>
    <n v="2"/>
    <n v="9"/>
    <n v="13"/>
    <n v="5"/>
    <n v="0"/>
    <n v="0"/>
    <n v="0"/>
    <n v="0"/>
    <n v="0"/>
    <n v="0"/>
    <n v="1"/>
    <d v="2019-01-12T00:00:00"/>
  </r>
  <r>
    <n v="1928"/>
    <s v="134-75-2619"/>
    <s v="A"/>
    <x v="0"/>
    <x v="1"/>
    <x v="1"/>
    <n v="19.32"/>
    <n v="7"/>
    <n v="6.7619999999999996"/>
    <x v="549"/>
    <x v="5"/>
    <d v="1899-12-30T18:51:00"/>
    <x v="1"/>
    <n v="135.24"/>
    <n v="4.7619047620000003"/>
    <n v="6.7619999999999996"/>
    <x v="16"/>
    <x v="2"/>
    <n v="41"/>
    <x v="1"/>
    <n v="1"/>
    <n v="1"/>
    <n v="168274"/>
    <s v="State-New York"/>
    <n v="83"/>
    <n v="333"/>
    <n v="62"/>
    <n v="126"/>
    <n v="57"/>
    <n v="62"/>
    <n v="113"/>
    <n v="525"/>
    <n v="2"/>
    <n v="4"/>
    <n v="2"/>
    <n v="5"/>
    <n v="3"/>
    <n v="0"/>
    <n v="0"/>
    <n v="0"/>
    <n v="0"/>
    <n v="0"/>
    <n v="0"/>
    <n v="0"/>
    <d v="2020-03-06T00:00:00"/>
  </r>
  <r>
    <n v="2818"/>
    <s v="356-44-8813"/>
    <s v="B"/>
    <x v="1"/>
    <x v="1"/>
    <x v="2"/>
    <n v="37.479999999999997"/>
    <n v="3"/>
    <n v="5.6219999999999999"/>
    <x v="550"/>
    <x v="40"/>
    <d v="1899-12-30T13:45:00"/>
    <x v="2"/>
    <n v="112.44"/>
    <n v="4.7619047620000003"/>
    <n v="5.6219999999999999"/>
    <x v="25"/>
    <x v="1"/>
    <n v="63"/>
    <x v="2"/>
    <n v="0"/>
    <n v="0"/>
    <n v="168148"/>
    <s v="State-Other"/>
    <n v="86"/>
    <n v="960"/>
    <n v="163"/>
    <n v="1007"/>
    <n v="91"/>
    <n v="141"/>
    <n v="210"/>
    <n v="2152"/>
    <n v="1"/>
    <n v="4"/>
    <n v="4"/>
    <n v="6"/>
    <n v="2"/>
    <n v="0"/>
    <n v="0"/>
    <n v="0"/>
    <n v="0"/>
    <n v="0"/>
    <n v="0"/>
    <n v="0"/>
    <d v="2020-02-05T00:00:00"/>
  </r>
  <r>
    <n v="2132"/>
    <s v="198-66-9832"/>
    <s v="B"/>
    <x v="0"/>
    <x v="0"/>
    <x v="5"/>
    <n v="72.040000000000006"/>
    <n v="2"/>
    <n v="7.2039999999999997"/>
    <x v="551"/>
    <x v="87"/>
    <d v="1899-12-30T19:38:00"/>
    <x v="1"/>
    <n v="144.08000000000001"/>
    <n v="4.7619047620000003"/>
    <n v="7.2039999999999997"/>
    <x v="33"/>
    <x v="1"/>
    <n v="56"/>
    <x v="1"/>
    <n v="0"/>
    <n v="1"/>
    <n v="168142"/>
    <s v="State-New York"/>
    <n v="96"/>
    <n v="2213"/>
    <n v="311"/>
    <n v="484"/>
    <n v="225"/>
    <n v="276"/>
    <n v="91"/>
    <n v="3418"/>
    <n v="3"/>
    <n v="10"/>
    <n v="4"/>
    <n v="7"/>
    <n v="6"/>
    <n v="0"/>
    <n v="0"/>
    <n v="0"/>
    <n v="0"/>
    <n v="0"/>
    <n v="0"/>
    <n v="0"/>
    <d v="2019-02-03T00:00:00"/>
  </r>
  <r>
    <n v="1103"/>
    <s v="283-26-5248"/>
    <s v="C"/>
    <x v="0"/>
    <x v="0"/>
    <x v="4"/>
    <n v="98.52"/>
    <n v="10"/>
    <n v="49.26"/>
    <x v="552"/>
    <x v="74"/>
    <d v="1899-12-30T20:23:00"/>
    <x v="0"/>
    <n v="985.2"/>
    <n v="4.7619047620000003"/>
    <n v="49.26"/>
    <x v="10"/>
    <x v="0"/>
    <n v="29"/>
    <x v="0"/>
    <n v="0"/>
    <n v="0"/>
    <n v="168126"/>
    <s v="State-California"/>
    <n v="40"/>
    <n v="3287"/>
    <n v="42"/>
    <n v="768"/>
    <n v="57"/>
    <n v="126"/>
    <n v="212"/>
    <n v="4067"/>
    <n v="1"/>
    <n v="7"/>
    <n v="4"/>
    <n v="5"/>
    <n v="9"/>
    <n v="0"/>
    <n v="0"/>
    <n v="0"/>
    <n v="1"/>
    <n v="0"/>
    <n v="0"/>
    <n v="1"/>
    <d v="2019-04-17T00:00:00"/>
  </r>
  <r>
    <n v="1662"/>
    <s v="712-39-0363"/>
    <s v="A"/>
    <x v="0"/>
    <x v="1"/>
    <x v="4"/>
    <n v="41.66"/>
    <n v="6"/>
    <n v="12.497999999999999"/>
    <x v="553"/>
    <x v="56"/>
    <d v="1899-12-30T15:24:00"/>
    <x v="0"/>
    <n v="249.96"/>
    <n v="4.7619047620000003"/>
    <n v="12.497999999999999"/>
    <x v="32"/>
    <x v="2"/>
    <n v="57"/>
    <x v="1"/>
    <n v="0"/>
    <n v="1"/>
    <n v="168118"/>
    <s v="State-Florida"/>
    <n v="51"/>
    <n v="1468"/>
    <n v="57"/>
    <n v="304"/>
    <n v="25"/>
    <n v="57"/>
    <n v="380"/>
    <n v="1530"/>
    <n v="2"/>
    <n v="8"/>
    <n v="9"/>
    <n v="4"/>
    <n v="6"/>
    <n v="0"/>
    <n v="0"/>
    <n v="0"/>
    <n v="0"/>
    <n v="0"/>
    <n v="0"/>
    <n v="0"/>
    <d v="2020-03-24T00:00:00"/>
  </r>
  <r>
    <n v="2235"/>
    <s v="218-59-9410"/>
    <s v="A"/>
    <x v="0"/>
    <x v="0"/>
    <x v="2"/>
    <n v="72.42"/>
    <n v="3"/>
    <n v="10.863"/>
    <x v="554"/>
    <x v="14"/>
    <d v="1899-12-30T16:54:00"/>
    <x v="0"/>
    <n v="217.26"/>
    <n v="4.7619047620000003"/>
    <n v="10.863"/>
    <x v="13"/>
    <x v="2"/>
    <n v="57"/>
    <x v="1"/>
    <n v="0"/>
    <n v="1"/>
    <n v="168118"/>
    <s v="State-Texas"/>
    <n v="51"/>
    <n v="1468"/>
    <n v="57"/>
    <n v="304"/>
    <n v="25"/>
    <n v="57"/>
    <n v="380"/>
    <n v="1530"/>
    <n v="2"/>
    <n v="8"/>
    <n v="9"/>
    <n v="4"/>
    <n v="6"/>
    <n v="0"/>
    <n v="0"/>
    <n v="0"/>
    <n v="0"/>
    <n v="0"/>
    <n v="0"/>
    <n v="0"/>
    <d v="2020-03-24T00:00:00"/>
  </r>
  <r>
    <n v="3005"/>
    <s v="174-75-0888"/>
    <s v="B"/>
    <x v="1"/>
    <x v="1"/>
    <x v="1"/>
    <n v="21.58"/>
    <n v="9"/>
    <n v="9.7110000000000003"/>
    <x v="555"/>
    <x v="86"/>
    <d v="1899-12-30T12:32:00"/>
    <x v="1"/>
    <n v="194.22"/>
    <n v="4.7619047620000003"/>
    <n v="9.7110000000000003"/>
    <x v="48"/>
    <x v="4"/>
    <n v="73"/>
    <x v="0"/>
    <n v="0"/>
    <n v="1"/>
    <n v="168117"/>
    <s v="State-California"/>
    <n v="80"/>
    <n v="1525"/>
    <n v="109"/>
    <n v="531"/>
    <n v="0"/>
    <n v="42"/>
    <n v="89"/>
    <n v="2118"/>
    <n v="2"/>
    <n v="11"/>
    <n v="8"/>
    <n v="4"/>
    <n v="6"/>
    <n v="0"/>
    <n v="0"/>
    <n v="1"/>
    <n v="0"/>
    <n v="0"/>
    <n v="0"/>
    <n v="1"/>
    <d v="2019-08-15T00:00:00"/>
  </r>
  <r>
    <n v="1870"/>
    <s v="866-99-7614"/>
    <s v="C"/>
    <x v="1"/>
    <x v="1"/>
    <x v="4"/>
    <n v="89.2"/>
    <n v="10"/>
    <n v="44.6"/>
    <x v="556"/>
    <x v="48"/>
    <d v="1899-12-30T15:42:00"/>
    <x v="2"/>
    <n v="892"/>
    <n v="4.7619047620000003"/>
    <n v="44.6"/>
    <x v="18"/>
    <x v="0"/>
    <n v="42"/>
    <x v="2"/>
    <n v="0"/>
    <n v="0"/>
    <n v="168092"/>
    <s v="State-Other"/>
    <n v="7"/>
    <n v="2103"/>
    <n v="148"/>
    <n v="511"/>
    <n v="193"/>
    <n v="89"/>
    <n v="118"/>
    <n v="2925"/>
    <n v="2"/>
    <n v="2"/>
    <n v="6"/>
    <n v="10"/>
    <n v="5"/>
    <n v="0"/>
    <n v="0"/>
    <n v="0"/>
    <n v="0"/>
    <n v="0"/>
    <n v="0"/>
    <n v="0"/>
    <d v="2020-05-22T00:00:00"/>
  </r>
  <r>
    <n v="1482"/>
    <s v="134-54-4720"/>
    <s v="B"/>
    <x v="1"/>
    <x v="0"/>
    <x v="1"/>
    <n v="42.42"/>
    <n v="8"/>
    <n v="16.968"/>
    <x v="557"/>
    <x v="74"/>
    <d v="1899-12-30T13:58:00"/>
    <x v="0"/>
    <n v="339.36"/>
    <n v="4.7619047620000003"/>
    <n v="16.968"/>
    <x v="14"/>
    <x v="1"/>
    <n v="71"/>
    <x v="0"/>
    <n v="0"/>
    <n v="1"/>
    <n v="167911"/>
    <s v="State-Florida"/>
    <n v="63"/>
    <n v="1308"/>
    <n v="0"/>
    <n v="880"/>
    <n v="156"/>
    <n v="69"/>
    <n v="0"/>
    <n v="2413"/>
    <n v="3"/>
    <n v="6"/>
    <n v="7"/>
    <n v="11"/>
    <n v="3"/>
    <n v="0"/>
    <n v="0"/>
    <n v="0"/>
    <n v="0"/>
    <n v="0"/>
    <n v="0"/>
    <n v="0"/>
    <d v="2020-10-26T00:00:00"/>
  </r>
  <r>
    <n v="3070"/>
    <s v="760-90-2357"/>
    <s v="A"/>
    <x v="0"/>
    <x v="1"/>
    <x v="1"/>
    <n v="74.510000000000005"/>
    <n v="6"/>
    <n v="22.353000000000002"/>
    <x v="558"/>
    <x v="80"/>
    <d v="1899-12-30T15:08:00"/>
    <x v="0"/>
    <n v="447.06"/>
    <n v="4.7619047620000003"/>
    <n v="22.353000000000002"/>
    <x v="59"/>
    <x v="1"/>
    <n v="71"/>
    <x v="0"/>
    <n v="0"/>
    <n v="1"/>
    <n v="167911"/>
    <s v="State-Other"/>
    <n v="63"/>
    <n v="1308"/>
    <n v="0"/>
    <n v="880"/>
    <n v="156"/>
    <n v="69"/>
    <n v="0"/>
    <n v="2413"/>
    <n v="3"/>
    <n v="6"/>
    <n v="7"/>
    <n v="11"/>
    <n v="3"/>
    <n v="0"/>
    <n v="0"/>
    <n v="0"/>
    <n v="0"/>
    <n v="0"/>
    <n v="0"/>
    <n v="0"/>
    <d v="2020-10-26T00:00:00"/>
  </r>
  <r>
    <n v="1930"/>
    <s v="514-37-2845"/>
    <s v="B"/>
    <x v="1"/>
    <x v="1"/>
    <x v="5"/>
    <n v="99.25"/>
    <n v="2"/>
    <n v="9.9250000000000007"/>
    <x v="559"/>
    <x v="80"/>
    <d v="1899-12-30T13:02:00"/>
    <x v="1"/>
    <n v="198.5"/>
    <n v="4.7619047620000003"/>
    <n v="9.9250000000000007"/>
    <x v="54"/>
    <x v="2"/>
    <n v="45"/>
    <x v="3"/>
    <n v="0"/>
    <n v="1"/>
    <n v="167893"/>
    <s v="State-Other"/>
    <n v="31"/>
    <n v="1758"/>
    <n v="69"/>
    <n v="351"/>
    <n v="121"/>
    <n v="45"/>
    <n v="116"/>
    <n v="2228"/>
    <n v="2"/>
    <n v="3"/>
    <n v="2"/>
    <n v="9"/>
    <n v="8"/>
    <n v="0"/>
    <n v="0"/>
    <n v="0"/>
    <n v="0"/>
    <n v="0"/>
    <n v="0"/>
    <n v="0"/>
    <d v="2019-03-08T00:00:00"/>
  </r>
  <r>
    <n v="2513"/>
    <s v="698-98-5964"/>
    <s v="A"/>
    <x v="1"/>
    <x v="0"/>
    <x v="4"/>
    <n v="81.209999999999994"/>
    <n v="10"/>
    <n v="40.604999999999997"/>
    <x v="560"/>
    <x v="29"/>
    <d v="1899-12-30T13:01:00"/>
    <x v="2"/>
    <n v="812.1"/>
    <n v="4.7619047620000003"/>
    <n v="40.604999999999997"/>
    <x v="31"/>
    <x v="4"/>
    <n v="61"/>
    <x v="0"/>
    <n v="0"/>
    <n v="0"/>
    <n v="167786"/>
    <s v="State-California"/>
    <n v="0"/>
    <n v="1067"/>
    <n v="203"/>
    <n v="1092"/>
    <n v="198"/>
    <n v="50"/>
    <n v="252"/>
    <n v="2356"/>
    <n v="1"/>
    <n v="3"/>
    <n v="6"/>
    <n v="6"/>
    <n v="1"/>
    <n v="0"/>
    <n v="0"/>
    <n v="0"/>
    <n v="0"/>
    <n v="0"/>
    <n v="0"/>
    <n v="1"/>
    <d v="2020-05-13T00:00:00"/>
  </r>
  <r>
    <n v="3153"/>
    <s v="718-57-9773"/>
    <s v="C"/>
    <x v="1"/>
    <x v="0"/>
    <x v="3"/>
    <n v="49.33"/>
    <n v="10"/>
    <n v="24.664999999999999"/>
    <x v="561"/>
    <x v="36"/>
    <d v="1899-12-30T16:40:00"/>
    <x v="2"/>
    <n v="493.3"/>
    <n v="4.7619047620000003"/>
    <n v="24.664999999999999"/>
    <x v="45"/>
    <x v="3"/>
    <n v="60"/>
    <x v="1"/>
    <n v="0"/>
    <n v="1"/>
    <n v="167716"/>
    <s v="State-Texas"/>
    <n v="8"/>
    <n v="1313"/>
    <n v="352"/>
    <n v="537"/>
    <n v="154"/>
    <n v="22"/>
    <n v="139"/>
    <n v="2239"/>
    <n v="4"/>
    <n v="7"/>
    <n v="4"/>
    <n v="13"/>
    <n v="5"/>
    <n v="0"/>
    <n v="0"/>
    <n v="0"/>
    <n v="1"/>
    <n v="0"/>
    <n v="0"/>
    <n v="0"/>
    <d v="2019-06-17T00:00:00"/>
  </r>
  <r>
    <n v="1059"/>
    <s v="651-88-7328"/>
    <s v="A"/>
    <x v="1"/>
    <x v="0"/>
    <x v="5"/>
    <n v="65.739999999999995"/>
    <n v="9"/>
    <n v="29.582999999999998"/>
    <x v="562"/>
    <x v="17"/>
    <d v="1899-12-30T13:55:00"/>
    <x v="1"/>
    <n v="591.66"/>
    <n v="4.7619047620000003"/>
    <n v="29.582999999999998"/>
    <x v="25"/>
    <x v="4"/>
    <n v="69"/>
    <x v="0"/>
    <n v="0"/>
    <n v="1"/>
    <n v="167680"/>
    <s v="State-Texas"/>
    <n v="8"/>
    <n v="1353"/>
    <n v="0"/>
    <n v="119"/>
    <n v="0"/>
    <n v="15"/>
    <n v="15"/>
    <n v="1472"/>
    <n v="1"/>
    <n v="7"/>
    <n v="3"/>
    <n v="8"/>
    <n v="5"/>
    <n v="0"/>
    <n v="0"/>
    <n v="0"/>
    <n v="0"/>
    <n v="0"/>
    <n v="0"/>
    <n v="0"/>
    <d v="2019-11-16T00:00:00"/>
  </r>
  <r>
    <n v="2040"/>
    <s v="241-11-2261"/>
    <s v="B"/>
    <x v="1"/>
    <x v="0"/>
    <x v="5"/>
    <n v="79.86"/>
    <n v="7"/>
    <n v="27.951000000000001"/>
    <x v="563"/>
    <x v="8"/>
    <d v="1899-12-30T10:33:00"/>
    <x v="2"/>
    <n v="559.02"/>
    <n v="4.7619047620000003"/>
    <n v="27.951000000000001"/>
    <x v="46"/>
    <x v="1"/>
    <n v="33"/>
    <x v="1"/>
    <n v="0"/>
    <n v="0"/>
    <n v="167605"/>
    <s v="State-Florida"/>
    <n v="84"/>
    <n v="833"/>
    <n v="69"/>
    <n v="699"/>
    <n v="456"/>
    <n v="134"/>
    <n v="134"/>
    <n v="2058"/>
    <n v="1"/>
    <n v="2"/>
    <n v="8"/>
    <n v="6"/>
    <n v="1"/>
    <n v="0"/>
    <n v="0"/>
    <n v="0"/>
    <n v="0"/>
    <n v="0"/>
    <n v="0"/>
    <n v="0"/>
    <d v="2019-09-05T00:00:00"/>
  </r>
  <r>
    <n v="1235"/>
    <s v="408-26-9866"/>
    <s v="C"/>
    <x v="1"/>
    <x v="0"/>
    <x v="3"/>
    <n v="73.98"/>
    <n v="7"/>
    <n v="25.893000000000001"/>
    <x v="564"/>
    <x v="22"/>
    <d v="1899-12-30T16:42:00"/>
    <x v="0"/>
    <n v="517.86"/>
    <n v="4.7619047620000003"/>
    <n v="25.893000000000001"/>
    <x v="5"/>
    <x v="3"/>
    <n v="32"/>
    <x v="0"/>
    <n v="0"/>
    <n v="0"/>
    <n v="167546"/>
    <s v="State-California"/>
    <n v="90"/>
    <n v="2143"/>
    <n v="332"/>
    <n v="1905"/>
    <n v="372"/>
    <n v="94"/>
    <n v="427"/>
    <n v="4420"/>
    <n v="1"/>
    <n v="4"/>
    <n v="10"/>
    <n v="5"/>
    <n v="3"/>
    <n v="0"/>
    <n v="0"/>
    <n v="0"/>
    <n v="0"/>
    <n v="0"/>
    <n v="0"/>
    <n v="0"/>
    <d v="2019-02-05T00:00:00"/>
  </r>
  <r>
    <n v="2865"/>
    <s v="834-83-1826"/>
    <s v="B"/>
    <x v="0"/>
    <x v="0"/>
    <x v="2"/>
    <n v="82.04"/>
    <n v="5"/>
    <n v="20.51"/>
    <x v="565"/>
    <x v="6"/>
    <d v="1899-12-30T17:16:00"/>
    <x v="2"/>
    <n v="410.2"/>
    <n v="4.7619047620000003"/>
    <n v="20.51"/>
    <x v="29"/>
    <x v="3"/>
    <n v="32"/>
    <x v="0"/>
    <n v="0"/>
    <n v="0"/>
    <n v="167546"/>
    <s v="State-Texas"/>
    <n v="90"/>
    <n v="2143"/>
    <n v="332"/>
    <n v="1905"/>
    <n v="372"/>
    <n v="94"/>
    <n v="427"/>
    <n v="4420"/>
    <n v="1"/>
    <n v="4"/>
    <n v="10"/>
    <n v="5"/>
    <n v="3"/>
    <n v="0"/>
    <n v="0"/>
    <n v="0"/>
    <n v="0"/>
    <n v="0"/>
    <n v="0"/>
    <n v="0"/>
    <d v="2019-02-05T00:00:00"/>
  </r>
  <r>
    <n v="1918"/>
    <s v="343-61-3544"/>
    <s v="B"/>
    <x v="0"/>
    <x v="1"/>
    <x v="3"/>
    <n v="26.67"/>
    <n v="10"/>
    <n v="13.335000000000001"/>
    <x v="566"/>
    <x v="71"/>
    <d v="1899-12-30T11:48:00"/>
    <x v="1"/>
    <n v="266.7"/>
    <n v="4.7619047620000003"/>
    <n v="13.335000000000001"/>
    <x v="17"/>
    <x v="3"/>
    <n v="50"/>
    <x v="0"/>
    <n v="0"/>
    <n v="1"/>
    <n v="167536"/>
    <s v="State-Other"/>
    <n v="45"/>
    <n v="3108"/>
    <n v="0"/>
    <n v="1109"/>
    <n v="57"/>
    <n v="176"/>
    <n v="87"/>
    <n v="4364"/>
    <n v="3"/>
    <n v="11"/>
    <n v="5"/>
    <n v="11"/>
    <n v="8"/>
    <n v="1"/>
    <n v="0"/>
    <n v="0"/>
    <n v="0"/>
    <n v="0"/>
    <n v="0"/>
    <n v="0"/>
    <d v="2019-10-27T00:00:00"/>
  </r>
  <r>
    <n v="2974"/>
    <s v="239-48-4278"/>
    <s v="A"/>
    <x v="0"/>
    <x v="1"/>
    <x v="4"/>
    <n v="10.130000000000001"/>
    <n v="7"/>
    <n v="3.5455000000000001"/>
    <x v="567"/>
    <x v="24"/>
    <d v="1899-12-30T19:35:00"/>
    <x v="0"/>
    <n v="70.91"/>
    <n v="4.7619047620000003"/>
    <n v="3.5455000000000001"/>
    <x v="47"/>
    <x v="0"/>
    <n v="40"/>
    <x v="3"/>
    <n v="0"/>
    <n v="1"/>
    <n v="167506"/>
    <s v="State-Other"/>
    <n v="73"/>
    <n v="223"/>
    <n v="94"/>
    <n v="166"/>
    <n v="82"/>
    <n v="89"/>
    <n v="166"/>
    <n v="489"/>
    <n v="1"/>
    <n v="4"/>
    <n v="1"/>
    <n v="6"/>
    <n v="3"/>
    <n v="0"/>
    <n v="0"/>
    <n v="0"/>
    <n v="0"/>
    <n v="0"/>
    <n v="0"/>
    <n v="0"/>
    <d v="2020-06-08T00:00:00"/>
  </r>
  <r>
    <n v="2906"/>
    <s v="355-34-6244"/>
    <s v="B"/>
    <x v="1"/>
    <x v="1"/>
    <x v="4"/>
    <n v="72.39"/>
    <n v="2"/>
    <n v="7.2389999999999999"/>
    <x v="568"/>
    <x v="50"/>
    <d v="1899-12-30T19:55:00"/>
    <x v="2"/>
    <n v="144.78"/>
    <n v="4.7619047620000003"/>
    <n v="7.2389999999999999"/>
    <x v="34"/>
    <x v="3"/>
    <n v="73"/>
    <x v="0"/>
    <n v="0"/>
    <n v="1"/>
    <n v="167472"/>
    <s v="State-New York"/>
    <n v="93"/>
    <n v="402"/>
    <n v="77"/>
    <n v="315"/>
    <n v="20"/>
    <n v="42"/>
    <n v="171"/>
    <n v="685"/>
    <n v="2"/>
    <n v="4"/>
    <n v="2"/>
    <n v="7"/>
    <n v="3"/>
    <n v="0"/>
    <n v="0"/>
    <n v="0"/>
    <n v="0"/>
    <n v="0"/>
    <n v="0"/>
    <n v="0"/>
    <d v="2020-03-04T00:00:00"/>
  </r>
  <r>
    <n v="1635"/>
    <s v="550-84-8664"/>
    <s v="A"/>
    <x v="1"/>
    <x v="1"/>
    <x v="3"/>
    <n v="85.91"/>
    <n v="5"/>
    <n v="21.477499999999999"/>
    <x v="569"/>
    <x v="23"/>
    <d v="1899-12-30T14:33:00"/>
    <x v="2"/>
    <n v="429.55"/>
    <n v="4.7619047620000003"/>
    <n v="21.477499999999999"/>
    <x v="17"/>
    <x v="3"/>
    <n v="46"/>
    <x v="1"/>
    <n v="0"/>
    <n v="1"/>
    <n v="167445"/>
    <s v="State-Texas"/>
    <n v="63"/>
    <n v="1879"/>
    <n v="199"/>
    <n v="539"/>
    <n v="72"/>
    <n v="199"/>
    <n v="27"/>
    <n v="2860"/>
    <n v="5"/>
    <n v="9"/>
    <n v="6"/>
    <n v="12"/>
    <n v="6"/>
    <n v="0"/>
    <n v="0"/>
    <n v="0"/>
    <n v="0"/>
    <n v="0"/>
    <n v="0"/>
    <n v="0"/>
    <d v="2019-01-17T00:00:00"/>
  </r>
  <r>
    <n v="2530"/>
    <s v="339-96-8318"/>
    <s v="B"/>
    <x v="0"/>
    <x v="1"/>
    <x v="5"/>
    <n v="81.31"/>
    <n v="7"/>
    <n v="28.458500000000001"/>
    <x v="570"/>
    <x v="59"/>
    <d v="1899-12-30T19:49:00"/>
    <x v="0"/>
    <n v="569.16999999999996"/>
    <n v="4.7619047620000003"/>
    <n v="28.458500000000001"/>
    <x v="31"/>
    <x v="3"/>
    <n v="46"/>
    <x v="1"/>
    <n v="0"/>
    <n v="1"/>
    <n v="167445"/>
    <s v="State-Other"/>
    <n v="63"/>
    <n v="1879"/>
    <n v="199"/>
    <n v="539"/>
    <n v="72"/>
    <n v="199"/>
    <n v="27"/>
    <n v="2860"/>
    <n v="5"/>
    <n v="9"/>
    <n v="6"/>
    <n v="12"/>
    <n v="6"/>
    <n v="0"/>
    <n v="0"/>
    <n v="0"/>
    <n v="0"/>
    <n v="0"/>
    <n v="0"/>
    <n v="0"/>
    <d v="2019-01-17T00:00:00"/>
  </r>
  <r>
    <n v="3037"/>
    <s v="458-61-0011"/>
    <s v="B"/>
    <x v="1"/>
    <x v="1"/>
    <x v="4"/>
    <n v="60.3"/>
    <n v="4"/>
    <n v="12.06"/>
    <x v="571"/>
    <x v="9"/>
    <d v="1899-12-30T18:43:00"/>
    <x v="1"/>
    <n v="241.2"/>
    <n v="4.7619047620000003"/>
    <n v="12.06"/>
    <x v="6"/>
    <x v="3"/>
    <n v="46"/>
    <x v="1"/>
    <n v="0"/>
    <n v="1"/>
    <n v="167445"/>
    <s v="State-Illinois"/>
    <n v="63"/>
    <n v="1879"/>
    <n v="199"/>
    <n v="539"/>
    <n v="72"/>
    <n v="199"/>
    <n v="27"/>
    <n v="2860"/>
    <n v="5"/>
    <n v="9"/>
    <n v="6"/>
    <n v="12"/>
    <n v="6"/>
    <n v="0"/>
    <n v="0"/>
    <n v="0"/>
    <n v="0"/>
    <n v="0"/>
    <n v="0"/>
    <n v="0"/>
    <d v="2019-01-17T00:00:00"/>
  </r>
  <r>
    <n v="2232"/>
    <s v="592-34-6155"/>
    <s v="C"/>
    <x v="1"/>
    <x v="1"/>
    <x v="4"/>
    <n v="31.77"/>
    <n v="4"/>
    <n v="6.3540000000000001"/>
    <x v="572"/>
    <x v="78"/>
    <d v="1899-12-30T14:43:00"/>
    <x v="0"/>
    <n v="127.08"/>
    <n v="4.7619047620000003"/>
    <n v="6.3540000000000001"/>
    <x v="56"/>
    <x v="3"/>
    <n v="68"/>
    <x v="1"/>
    <n v="0"/>
    <n v="2"/>
    <n v="167433"/>
    <s v="State-Florida"/>
    <n v="51"/>
    <n v="1527"/>
    <n v="70"/>
    <n v="643"/>
    <n v="30"/>
    <n v="119"/>
    <n v="74"/>
    <n v="2314"/>
    <n v="4"/>
    <n v="6"/>
    <n v="5"/>
    <n v="13"/>
    <n v="4"/>
    <n v="0"/>
    <n v="0"/>
    <n v="0"/>
    <n v="1"/>
    <n v="0"/>
    <n v="0"/>
    <n v="0"/>
    <d v="2019-12-21T00:00:00"/>
  </r>
  <r>
    <n v="1717"/>
    <s v="797-88-0493"/>
    <s v="A"/>
    <x v="1"/>
    <x v="0"/>
    <x v="0"/>
    <n v="64.27"/>
    <n v="4"/>
    <n v="12.853999999999999"/>
    <x v="573"/>
    <x v="58"/>
    <d v="1899-12-30T13:54:00"/>
    <x v="1"/>
    <n v="257.08"/>
    <n v="4.7619047620000003"/>
    <n v="12.853999999999999"/>
    <x v="25"/>
    <x v="3"/>
    <n v="47"/>
    <x v="1"/>
    <n v="0"/>
    <n v="1"/>
    <n v="167432"/>
    <s v="State-Illinois"/>
    <n v="69"/>
    <n v="1073"/>
    <n v="196"/>
    <n v="847"/>
    <n v="439"/>
    <n v="338"/>
    <n v="422"/>
    <n v="2471"/>
    <n v="2"/>
    <n v="8"/>
    <n v="5"/>
    <n v="4"/>
    <n v="4"/>
    <n v="0"/>
    <n v="0"/>
    <n v="0"/>
    <n v="0"/>
    <n v="0"/>
    <n v="0"/>
    <n v="0"/>
    <d v="2019-09-03T00:00:00"/>
  </r>
  <r>
    <n v="1748"/>
    <s v="207-73-1363"/>
    <s v="B"/>
    <x v="1"/>
    <x v="1"/>
    <x v="0"/>
    <n v="69.510000000000005"/>
    <n v="2"/>
    <n v="6.9509999999999996"/>
    <x v="574"/>
    <x v="59"/>
    <d v="1899-12-30T12:15:00"/>
    <x v="0"/>
    <n v="139.02000000000001"/>
    <n v="4.7619047620000003"/>
    <n v="6.9509999999999996"/>
    <x v="34"/>
    <x v="1"/>
    <n v="33"/>
    <x v="1"/>
    <n v="0"/>
    <n v="0"/>
    <n v="167430"/>
    <s v="State-New York"/>
    <n v="6"/>
    <n v="1477"/>
    <n v="241"/>
    <n v="723"/>
    <n v="315"/>
    <n v="330"/>
    <n v="300"/>
    <n v="2786"/>
    <n v="1"/>
    <n v="11"/>
    <n v="5"/>
    <n v="12"/>
    <n v="6"/>
    <n v="0"/>
    <n v="0"/>
    <n v="0"/>
    <n v="0"/>
    <n v="0"/>
    <n v="0"/>
    <n v="0"/>
    <d v="2019-02-10T00:00:00"/>
  </r>
  <r>
    <n v="2445"/>
    <s v="390-31-6381"/>
    <s v="C"/>
    <x v="1"/>
    <x v="1"/>
    <x v="4"/>
    <n v="27.22"/>
    <n v="3"/>
    <n v="4.0830000000000002"/>
    <x v="575"/>
    <x v="27"/>
    <d v="1899-12-30T12:37:00"/>
    <x v="1"/>
    <n v="81.66"/>
    <n v="4.7619047620000003"/>
    <n v="4.0830000000000002"/>
    <x v="48"/>
    <x v="1"/>
    <n v="50"/>
    <x v="1"/>
    <n v="0"/>
    <n v="1"/>
    <n v="167419"/>
    <s v="State-Texas"/>
    <n v="29"/>
    <n v="2101"/>
    <n v="209"/>
    <n v="874"/>
    <n v="226"/>
    <n v="139"/>
    <n v="104"/>
    <n v="3444"/>
    <n v="4"/>
    <n v="9"/>
    <n v="4"/>
    <n v="8"/>
    <n v="5"/>
    <n v="0"/>
    <n v="0"/>
    <n v="0"/>
    <n v="0"/>
    <n v="0"/>
    <n v="0"/>
    <n v="0"/>
    <d v="2019-06-23T00:00:00"/>
  </r>
  <r>
    <n v="2886"/>
    <s v="443-82-0585"/>
    <s v="A"/>
    <x v="0"/>
    <x v="0"/>
    <x v="0"/>
    <n v="77.680000000000007"/>
    <n v="4"/>
    <n v="15.536"/>
    <x v="576"/>
    <x v="60"/>
    <d v="1899-12-30T19:54:00"/>
    <x v="1"/>
    <n v="310.72000000000003"/>
    <n v="4.7619047620000003"/>
    <n v="15.536"/>
    <x v="3"/>
    <x v="0"/>
    <n v="50"/>
    <x v="1"/>
    <n v="0"/>
    <n v="1"/>
    <n v="167384"/>
    <s v="State-Florida"/>
    <n v="32"/>
    <n v="2377"/>
    <n v="99"/>
    <n v="435"/>
    <n v="392"/>
    <n v="132"/>
    <n v="266"/>
    <n v="3170"/>
    <n v="2"/>
    <n v="7"/>
    <n v="8"/>
    <n v="5"/>
    <n v="5"/>
    <n v="0"/>
    <n v="0"/>
    <n v="0"/>
    <n v="1"/>
    <n v="0"/>
    <n v="0"/>
    <n v="0"/>
    <d v="2019-04-17T00:00:00"/>
  </r>
  <r>
    <n v="2111"/>
    <s v="339-18-7061"/>
    <s v="C"/>
    <x v="0"/>
    <x v="0"/>
    <x v="5"/>
    <n v="92.98"/>
    <n v="2"/>
    <n v="9.298"/>
    <x v="577"/>
    <x v="77"/>
    <d v="1899-12-30T15:06:00"/>
    <x v="2"/>
    <n v="185.96"/>
    <n v="4.7619047620000003"/>
    <n v="9.298"/>
    <x v="7"/>
    <x v="3"/>
    <n v="69"/>
    <x v="2"/>
    <n v="0"/>
    <n v="1"/>
    <n v="167381"/>
    <s v="State-California"/>
    <n v="67"/>
    <n v="2025"/>
    <n v="20"/>
    <n v="132"/>
    <n v="27"/>
    <n v="0"/>
    <n v="174"/>
    <n v="2030"/>
    <n v="4"/>
    <n v="2"/>
    <n v="2"/>
    <n v="9"/>
    <n v="7"/>
    <n v="0"/>
    <n v="0"/>
    <n v="0"/>
    <n v="1"/>
    <n v="0"/>
    <n v="0"/>
    <n v="0"/>
    <d v="2019-06-22T00:00:00"/>
  </r>
  <r>
    <n v="2172"/>
    <s v="359-90-3665"/>
    <s v="B"/>
    <x v="0"/>
    <x v="0"/>
    <x v="5"/>
    <n v="18.079999999999998"/>
    <n v="4"/>
    <n v="3.6160000000000001"/>
    <x v="578"/>
    <x v="78"/>
    <d v="1899-12-30T18:03:00"/>
    <x v="2"/>
    <n v="72.319999999999993"/>
    <n v="4.7619047620000003"/>
    <n v="3.6160000000000001"/>
    <x v="33"/>
    <x v="4"/>
    <n v="51"/>
    <x v="2"/>
    <n v="0"/>
    <n v="1"/>
    <n v="167369"/>
    <s v="State-Florida"/>
    <n v="81"/>
    <n v="3225"/>
    <n v="0"/>
    <n v="174"/>
    <n v="92"/>
    <n v="35"/>
    <n v="104"/>
    <n v="3421"/>
    <n v="4"/>
    <n v="7"/>
    <n v="4"/>
    <n v="10"/>
    <n v="4"/>
    <n v="0"/>
    <n v="0"/>
    <n v="0"/>
    <n v="1"/>
    <n v="1"/>
    <n v="0"/>
    <n v="1"/>
    <d v="2019-04-24T00:00:00"/>
  </r>
  <r>
    <n v="1035"/>
    <s v="375-72-3056"/>
    <s v="B"/>
    <x v="1"/>
    <x v="1"/>
    <x v="3"/>
    <n v="63.06"/>
    <n v="3"/>
    <n v="9.4589999999999996"/>
    <x v="579"/>
    <x v="64"/>
    <d v="1899-12-30T15:58:00"/>
    <x v="0"/>
    <n v="189.18"/>
    <n v="4.7619047620000003"/>
    <n v="9.4589999999999996"/>
    <x v="27"/>
    <x v="3"/>
    <n v="50"/>
    <x v="0"/>
    <n v="0"/>
    <n v="1"/>
    <n v="167353"/>
    <s v="State-Texas"/>
    <n v="37"/>
    <n v="1744"/>
    <n v="42"/>
    <n v="375"/>
    <n v="0"/>
    <n v="20"/>
    <n v="87"/>
    <n v="2095"/>
    <n v="5"/>
    <n v="5"/>
    <n v="6"/>
    <n v="12"/>
    <n v="2"/>
    <n v="0"/>
    <n v="0"/>
    <n v="0"/>
    <n v="0"/>
    <n v="0"/>
    <n v="0"/>
    <n v="0"/>
    <d v="2020-06-06T00:00:00"/>
  </r>
  <r>
    <n v="1416"/>
    <s v="278-86-2735"/>
    <s v="A"/>
    <x v="1"/>
    <x v="0"/>
    <x v="4"/>
    <n v="52.34"/>
    <n v="3"/>
    <n v="7.851"/>
    <x v="580"/>
    <x v="39"/>
    <d v="1899-12-30T14:03:00"/>
    <x v="1"/>
    <n v="157.02000000000001"/>
    <n v="4.7619047620000003"/>
    <n v="7.851"/>
    <x v="51"/>
    <x v="1"/>
    <n v="53"/>
    <x v="3"/>
    <n v="1"/>
    <n v="1"/>
    <n v="167309"/>
    <s v="State-Florida"/>
    <n v="76"/>
    <n v="1280"/>
    <n v="117"/>
    <n v="450"/>
    <n v="370"/>
    <n v="236"/>
    <n v="236"/>
    <n v="2217"/>
    <n v="15"/>
    <n v="9"/>
    <n v="6"/>
    <n v="9"/>
    <n v="7"/>
    <n v="0"/>
    <n v="0"/>
    <n v="0"/>
    <n v="0"/>
    <n v="0"/>
    <n v="0"/>
    <n v="0"/>
    <d v="2019-06-30T00:00:00"/>
  </r>
  <r>
    <n v="1420"/>
    <s v="695-28-6250"/>
    <s v="A"/>
    <x v="1"/>
    <x v="0"/>
    <x v="3"/>
    <n v="43.06"/>
    <n v="5"/>
    <n v="10.765000000000001"/>
    <x v="581"/>
    <x v="87"/>
    <d v="1899-12-30T16:38:00"/>
    <x v="0"/>
    <n v="215.3"/>
    <n v="4.7619047620000003"/>
    <n v="10.765000000000001"/>
    <x v="25"/>
    <x v="2"/>
    <n v="54"/>
    <x v="1"/>
    <n v="0"/>
    <n v="1"/>
    <n v="167272"/>
    <s v="State-Other"/>
    <n v="12"/>
    <n v="888"/>
    <n v="87"/>
    <n v="674"/>
    <n v="70"/>
    <n v="70"/>
    <n v="35"/>
    <n v="1753"/>
    <n v="3"/>
    <n v="6"/>
    <n v="2"/>
    <n v="12"/>
    <n v="5"/>
    <n v="0"/>
    <n v="0"/>
    <n v="0"/>
    <n v="0"/>
    <n v="0"/>
    <n v="0"/>
    <n v="0"/>
    <d v="2020-05-27T00:00:00"/>
  </r>
  <r>
    <n v="2349"/>
    <s v="379-17-6588"/>
    <s v="C"/>
    <x v="1"/>
    <x v="1"/>
    <x v="5"/>
    <n v="59.61"/>
    <n v="10"/>
    <n v="29.805"/>
    <x v="582"/>
    <x v="86"/>
    <d v="1899-12-30T11:07:00"/>
    <x v="1"/>
    <n v="596.1"/>
    <n v="4.7619047620000003"/>
    <n v="29.805"/>
    <x v="4"/>
    <x v="3"/>
    <n v="62"/>
    <x v="1"/>
    <n v="0"/>
    <n v="1"/>
    <n v="167267"/>
    <s v="State-Texas"/>
    <n v="0"/>
    <n v="333"/>
    <n v="27"/>
    <n v="147"/>
    <n v="37"/>
    <n v="5"/>
    <n v="75"/>
    <n v="475"/>
    <n v="1"/>
    <n v="3"/>
    <n v="2"/>
    <n v="5"/>
    <n v="2"/>
    <n v="0"/>
    <n v="0"/>
    <n v="0"/>
    <n v="0"/>
    <n v="0"/>
    <n v="0"/>
    <n v="0"/>
    <d v="2020-10-17T00:00:00"/>
  </r>
  <r>
    <n v="3006"/>
    <s v="227-50-3718"/>
    <s v="A"/>
    <x v="1"/>
    <x v="1"/>
    <x v="0"/>
    <n v="14.62"/>
    <n v="5"/>
    <n v="3.6549999999999998"/>
    <x v="583"/>
    <x v="31"/>
    <d v="1899-12-30T12:23:00"/>
    <x v="1"/>
    <n v="73.099999999999994"/>
    <n v="4.7619047620000003"/>
    <n v="3.6549999999999998"/>
    <x v="18"/>
    <x v="3"/>
    <n v="65"/>
    <x v="1"/>
    <n v="0"/>
    <n v="1"/>
    <n v="167225"/>
    <s v="State-Florida"/>
    <n v="4"/>
    <n v="784"/>
    <n v="87"/>
    <n v="801"/>
    <n v="114"/>
    <n v="17"/>
    <n v="356"/>
    <n v="1448"/>
    <n v="3"/>
    <n v="7"/>
    <n v="2"/>
    <n v="11"/>
    <n v="5"/>
    <n v="0"/>
    <n v="0"/>
    <n v="0"/>
    <n v="0"/>
    <n v="0"/>
    <n v="0"/>
    <n v="0"/>
    <d v="2020-05-02T00:00:00"/>
  </r>
  <r>
    <n v="2740"/>
    <s v="302-15-2162"/>
    <s v="C"/>
    <x v="0"/>
    <x v="1"/>
    <x v="0"/>
    <n v="46.53"/>
    <n v="6"/>
    <n v="13.959"/>
    <x v="584"/>
    <x v="2"/>
    <d v="1899-12-30T10:54:00"/>
    <x v="2"/>
    <n v="279.18"/>
    <n v="4.7619047620000003"/>
    <n v="13.959"/>
    <x v="42"/>
    <x v="3"/>
    <n v="64"/>
    <x v="1"/>
    <n v="0"/>
    <n v="1"/>
    <n v="167131"/>
    <s v="State-Other"/>
    <n v="72"/>
    <n v="1158"/>
    <n v="177"/>
    <n v="622"/>
    <n v="232"/>
    <n v="87"/>
    <n v="154"/>
    <n v="2121"/>
    <n v="3"/>
    <n v="9"/>
    <n v="2"/>
    <n v="12"/>
    <n v="6"/>
    <n v="0"/>
    <n v="0"/>
    <n v="0"/>
    <n v="0"/>
    <n v="0"/>
    <n v="0"/>
    <n v="0"/>
    <d v="2019-08-31T00:00:00"/>
  </r>
  <r>
    <n v="2383"/>
    <s v="788-07-8452"/>
    <s v="C"/>
    <x v="0"/>
    <x v="0"/>
    <x v="2"/>
    <n v="24.24"/>
    <n v="7"/>
    <n v="8.484"/>
    <x v="585"/>
    <x v="3"/>
    <d v="1899-12-30T17:38:00"/>
    <x v="0"/>
    <n v="169.68"/>
    <n v="4.7619047620000003"/>
    <n v="8.484"/>
    <x v="45"/>
    <x v="3"/>
    <n v="67"/>
    <x v="2"/>
    <n v="0"/>
    <n v="1"/>
    <n v="167087"/>
    <s v="State-Illinois"/>
    <n v="40"/>
    <n v="819"/>
    <n v="87"/>
    <n v="553"/>
    <n v="324"/>
    <n v="87"/>
    <n v="107"/>
    <n v="1763"/>
    <n v="2"/>
    <n v="7"/>
    <n v="5"/>
    <n v="8"/>
    <n v="4"/>
    <n v="0"/>
    <n v="0"/>
    <n v="0"/>
    <n v="0"/>
    <n v="0"/>
    <n v="0"/>
    <n v="0"/>
    <d v="2020-05-23T00:00:00"/>
  </r>
  <r>
    <n v="3038"/>
    <s v="560-49-6611"/>
    <s v="A"/>
    <x v="0"/>
    <x v="0"/>
    <x v="3"/>
    <n v="45.58"/>
    <n v="1"/>
    <n v="2.2789999999999999"/>
    <x v="586"/>
    <x v="13"/>
    <d v="1899-12-30T14:13:00"/>
    <x v="1"/>
    <n v="45.58"/>
    <n v="4.7619047620000003"/>
    <n v="2.2789999999999999"/>
    <x v="57"/>
    <x v="4"/>
    <n v="69"/>
    <x v="1"/>
    <n v="0"/>
    <n v="1"/>
    <n v="167046"/>
    <s v="State-New York"/>
    <n v="92"/>
    <n v="1355"/>
    <n v="87"/>
    <n v="331"/>
    <n v="57"/>
    <n v="376"/>
    <n v="267"/>
    <n v="1941"/>
    <n v="2"/>
    <n v="4"/>
    <n v="5"/>
    <n v="4"/>
    <n v="2"/>
    <n v="0"/>
    <n v="0"/>
    <n v="0"/>
    <n v="0"/>
    <n v="0"/>
    <n v="0"/>
    <n v="0"/>
    <d v="2019-06-13T00:00:00"/>
  </r>
  <r>
    <n v="2050"/>
    <s v="880-35-0356"/>
    <s v="A"/>
    <x v="0"/>
    <x v="0"/>
    <x v="3"/>
    <n v="75.2"/>
    <n v="3"/>
    <n v="11.28"/>
    <x v="587"/>
    <x v="63"/>
    <d v="1899-12-30T11:51:00"/>
    <x v="0"/>
    <n v="225.6"/>
    <n v="4.7619047620000003"/>
    <n v="11.28"/>
    <x v="19"/>
    <x v="3"/>
    <n v="42"/>
    <x v="1"/>
    <n v="0"/>
    <n v="0"/>
    <n v="167023"/>
    <s v="State-Other"/>
    <n v="93"/>
    <n v="1106"/>
    <n v="110"/>
    <n v="952"/>
    <n v="27"/>
    <n v="20"/>
    <n v="42"/>
    <n v="2173"/>
    <n v="1"/>
    <n v="3"/>
    <n v="7"/>
    <n v="13"/>
    <n v="2"/>
    <n v="0"/>
    <n v="0"/>
    <n v="0"/>
    <n v="0"/>
    <n v="0"/>
    <n v="1"/>
    <n v="0"/>
    <d v="2020-08-08T00:00:00"/>
  </r>
  <r>
    <n v="1066"/>
    <s v="585-11-6748"/>
    <s v="B"/>
    <x v="0"/>
    <x v="1"/>
    <x v="3"/>
    <n v="96.8"/>
    <n v="3"/>
    <n v="14.52"/>
    <x v="588"/>
    <x v="20"/>
    <d v="1899-12-30T13:05:00"/>
    <x v="1"/>
    <n v="290.39999999999998"/>
    <n v="4.7619047620000003"/>
    <n v="14.52"/>
    <x v="4"/>
    <x v="3"/>
    <n v="66"/>
    <x v="2"/>
    <n v="0"/>
    <n v="0"/>
    <n v="166991"/>
    <s v="State-Other"/>
    <n v="1"/>
    <n v="1236"/>
    <n v="90"/>
    <n v="1147"/>
    <n v="471"/>
    <n v="150"/>
    <n v="30"/>
    <n v="3064"/>
    <n v="3"/>
    <n v="4"/>
    <n v="8"/>
    <n v="6"/>
    <n v="3"/>
    <n v="0"/>
    <n v="0"/>
    <n v="0"/>
    <n v="0"/>
    <n v="0"/>
    <n v="0"/>
    <n v="0"/>
    <d v="2019-02-16T00:00:00"/>
  </r>
  <r>
    <n v="1180"/>
    <s v="470-31-3286"/>
    <s v="B"/>
    <x v="1"/>
    <x v="1"/>
    <x v="0"/>
    <n v="14.82"/>
    <n v="3"/>
    <n v="2.2229999999999999"/>
    <x v="589"/>
    <x v="59"/>
    <d v="1899-12-30T11:30:00"/>
    <x v="2"/>
    <n v="44.46"/>
    <n v="4.7619047620000003"/>
    <n v="2.2229999999999999"/>
    <x v="44"/>
    <x v="1"/>
    <n v="31"/>
    <x v="0"/>
    <n v="0"/>
    <n v="0"/>
    <n v="166973"/>
    <s v="State-Other"/>
    <n v="98"/>
    <n v="1162"/>
    <n v="55"/>
    <n v="1077"/>
    <n v="366"/>
    <n v="282"/>
    <n v="254"/>
    <n v="2688"/>
    <n v="1"/>
    <n v="8"/>
    <n v="7"/>
    <n v="12"/>
    <n v="3"/>
    <n v="0"/>
    <n v="0"/>
    <n v="0"/>
    <n v="0"/>
    <n v="0"/>
    <n v="0"/>
    <n v="0"/>
    <d v="2019-10-22T00:00:00"/>
  </r>
  <r>
    <n v="1157"/>
    <s v="152-68-2907"/>
    <s v="A"/>
    <x v="1"/>
    <x v="1"/>
    <x v="4"/>
    <n v="52.2"/>
    <n v="3"/>
    <n v="7.83"/>
    <x v="590"/>
    <x v="42"/>
    <d v="1899-12-30T13:30:00"/>
    <x v="2"/>
    <n v="156.6"/>
    <n v="4.7619047620000003"/>
    <n v="7.83"/>
    <x v="33"/>
    <x v="0"/>
    <n v="32"/>
    <x v="1"/>
    <n v="0"/>
    <n v="0"/>
    <n v="166951"/>
    <s v="State-California"/>
    <n v="46"/>
    <n v="691"/>
    <n v="404"/>
    <n v="761"/>
    <n v="431"/>
    <n v="190"/>
    <n v="309"/>
    <n v="2167"/>
    <n v="1"/>
    <n v="3"/>
    <n v="4"/>
    <n v="7"/>
    <n v="1"/>
    <n v="0"/>
    <n v="0"/>
    <n v="0"/>
    <n v="0"/>
    <n v="0"/>
    <n v="0"/>
    <n v="0"/>
    <d v="2020-04-08T00:00:00"/>
  </r>
  <r>
    <n v="1632"/>
    <s v="123-35-4896"/>
    <s v="C"/>
    <x v="1"/>
    <x v="0"/>
    <x v="3"/>
    <n v="46.66"/>
    <n v="9"/>
    <n v="20.997"/>
    <x v="591"/>
    <x v="21"/>
    <d v="1899-12-30T19:11:00"/>
    <x v="0"/>
    <n v="419.94"/>
    <n v="4.7619047620000003"/>
    <n v="20.997"/>
    <x v="4"/>
    <x v="1"/>
    <n v="62"/>
    <x v="1"/>
    <n v="0"/>
    <n v="1"/>
    <n v="166886"/>
    <s v="State-Florida"/>
    <n v="28"/>
    <n v="786"/>
    <n v="10"/>
    <n v="155"/>
    <n v="102"/>
    <n v="77"/>
    <n v="364"/>
    <n v="766"/>
    <n v="2"/>
    <n v="7"/>
    <n v="1"/>
    <n v="7"/>
    <n v="5"/>
    <n v="0"/>
    <n v="0"/>
    <n v="0"/>
    <n v="0"/>
    <n v="0"/>
    <n v="0"/>
    <n v="0"/>
    <d v="2020-02-21T00:00:00"/>
  </r>
  <r>
    <n v="1171"/>
    <s v="258-69-7810"/>
    <s v="C"/>
    <x v="1"/>
    <x v="0"/>
    <x v="5"/>
    <n v="36.85"/>
    <n v="5"/>
    <n v="9.2125000000000004"/>
    <x v="592"/>
    <x v="53"/>
    <d v="1899-12-30T18:53:00"/>
    <x v="1"/>
    <n v="184.25"/>
    <n v="4.7619047620000003"/>
    <n v="9.2125000000000004"/>
    <x v="51"/>
    <x v="3"/>
    <n v="74"/>
    <x v="2"/>
    <n v="0"/>
    <n v="0"/>
    <n v="166835"/>
    <s v="State-Illinois"/>
    <n v="21"/>
    <n v="1548"/>
    <n v="65"/>
    <n v="487"/>
    <n v="85"/>
    <n v="42"/>
    <n v="352"/>
    <n v="1875"/>
    <n v="1"/>
    <n v="6"/>
    <n v="4"/>
    <n v="13"/>
    <n v="2"/>
    <n v="0"/>
    <n v="0"/>
    <n v="0"/>
    <n v="0"/>
    <n v="0"/>
    <n v="0"/>
    <n v="0"/>
    <d v="2020-03-04T00:00:00"/>
  </r>
  <r>
    <n v="2722"/>
    <s v="334-64-2006"/>
    <s v="A"/>
    <x v="0"/>
    <x v="0"/>
    <x v="2"/>
    <n v="70.319999999999993"/>
    <n v="2"/>
    <n v="7.032"/>
    <x v="593"/>
    <x v="62"/>
    <d v="1899-12-30T14:22:00"/>
    <x v="0"/>
    <n v="140.63999999999999"/>
    <n v="4.7619047620000003"/>
    <n v="7.032"/>
    <x v="1"/>
    <x v="3"/>
    <n v="74"/>
    <x v="2"/>
    <n v="0"/>
    <n v="0"/>
    <n v="166835"/>
    <s v="State-Other"/>
    <n v="21"/>
    <n v="1548"/>
    <n v="65"/>
    <n v="487"/>
    <n v="85"/>
    <n v="42"/>
    <n v="352"/>
    <n v="1875"/>
    <n v="1"/>
    <n v="6"/>
    <n v="4"/>
    <n v="13"/>
    <n v="2"/>
    <n v="0"/>
    <n v="0"/>
    <n v="0"/>
    <n v="0"/>
    <n v="0"/>
    <n v="0"/>
    <n v="0"/>
    <d v="2020-03-04T00:00:00"/>
  </r>
  <r>
    <n v="1883"/>
    <s v="219-61-4139"/>
    <s v="C"/>
    <x v="1"/>
    <x v="1"/>
    <x v="1"/>
    <n v="83.08"/>
    <n v="1"/>
    <n v="4.1539999999999999"/>
    <x v="451"/>
    <x v="54"/>
    <d v="1899-12-30T17:16:00"/>
    <x v="0"/>
    <n v="83.08"/>
    <n v="4.7619047620000003"/>
    <n v="4.1539999999999999"/>
    <x v="41"/>
    <x v="1"/>
    <n v="53"/>
    <x v="1"/>
    <n v="0"/>
    <n v="0"/>
    <n v="166825"/>
    <s v="State-California"/>
    <n v="73"/>
    <n v="607"/>
    <n v="252"/>
    <n v="1011"/>
    <n v="72"/>
    <n v="100"/>
    <n v="100"/>
    <n v="1942"/>
    <n v="1"/>
    <n v="4"/>
    <n v="5"/>
    <n v="6"/>
    <n v="2"/>
    <n v="0"/>
    <n v="0"/>
    <n v="0"/>
    <n v="0"/>
    <n v="0"/>
    <n v="0"/>
    <n v="0"/>
    <d v="2019-12-19T00:00:00"/>
  </r>
  <r>
    <n v="1654"/>
    <s v="881-41-7302"/>
    <s v="C"/>
    <x v="1"/>
    <x v="0"/>
    <x v="5"/>
    <n v="64.989999999999995"/>
    <n v="1"/>
    <n v="3.2494999999999998"/>
    <x v="594"/>
    <x v="53"/>
    <d v="1899-12-30T10:06:00"/>
    <x v="2"/>
    <n v="64.989999999999995"/>
    <n v="4.7619047620000003"/>
    <n v="3.2494999999999998"/>
    <x v="10"/>
    <x v="4"/>
    <n v="50"/>
    <x v="1"/>
    <n v="0"/>
    <n v="1"/>
    <n v="166731"/>
    <s v="State-Other"/>
    <n v="33"/>
    <n v="927"/>
    <n v="397"/>
    <n v="485"/>
    <n v="145"/>
    <n v="265"/>
    <n v="352"/>
    <n v="1866"/>
    <n v="4"/>
    <n v="4"/>
    <n v="3"/>
    <n v="6"/>
    <n v="3"/>
    <n v="0"/>
    <n v="0"/>
    <n v="0"/>
    <n v="0"/>
    <n v="0"/>
    <n v="0"/>
    <n v="0"/>
    <d v="2019-02-17T00:00:00"/>
  </r>
  <r>
    <n v="2154"/>
    <s v="373-09-4567"/>
    <s v="C"/>
    <x v="1"/>
    <x v="1"/>
    <x v="4"/>
    <n v="77.56"/>
    <n v="10"/>
    <n v="38.78"/>
    <x v="595"/>
    <x v="86"/>
    <d v="1899-12-30T20:35:00"/>
    <x v="0"/>
    <n v="775.6"/>
    <n v="4.7619047620000003"/>
    <n v="38.78"/>
    <x v="16"/>
    <x v="3"/>
    <n v="63"/>
    <x v="2"/>
    <n v="1"/>
    <n v="1"/>
    <n v="166726"/>
    <s v="State-Florida"/>
    <n v="61"/>
    <n v="872"/>
    <n v="17"/>
    <n v="87"/>
    <n v="0"/>
    <n v="0"/>
    <n v="117"/>
    <n v="860"/>
    <n v="3"/>
    <n v="8"/>
    <n v="2"/>
    <n v="4"/>
    <n v="7"/>
    <n v="0"/>
    <n v="0"/>
    <n v="0"/>
    <n v="1"/>
    <n v="0"/>
    <n v="0"/>
    <n v="0"/>
    <d v="2020-06-18T00:00:00"/>
  </r>
  <r>
    <n v="1443"/>
    <s v="642-30-6693"/>
    <s v="B"/>
    <x v="1"/>
    <x v="0"/>
    <x v="3"/>
    <n v="54.51"/>
    <n v="6"/>
    <n v="16.353000000000002"/>
    <x v="596"/>
    <x v="85"/>
    <d v="1899-12-30T13:54:00"/>
    <x v="0"/>
    <n v="327.06"/>
    <n v="4.7619047620000003"/>
    <n v="16.353000000000002"/>
    <x v="52"/>
    <x v="1"/>
    <n v="38"/>
    <x v="3"/>
    <n v="0"/>
    <n v="0"/>
    <n v="166664"/>
    <s v="State-Texas"/>
    <n v="78"/>
    <n v="995"/>
    <n v="240"/>
    <n v="1118"/>
    <n v="550"/>
    <n v="240"/>
    <n v="80"/>
    <n v="3063"/>
    <n v="1"/>
    <n v="5"/>
    <n v="7"/>
    <n v="6"/>
    <n v="3"/>
    <n v="0"/>
    <n v="0"/>
    <n v="0"/>
    <n v="0"/>
    <n v="0"/>
    <n v="0"/>
    <n v="0"/>
    <d v="2019-03-02T00:00:00"/>
  </r>
  <r>
    <n v="2598"/>
    <s v="484-22-8230"/>
    <s v="C"/>
    <x v="0"/>
    <x v="0"/>
    <x v="5"/>
    <n v="51.89"/>
    <n v="7"/>
    <n v="18.1615"/>
    <x v="597"/>
    <x v="66"/>
    <d v="1899-12-30T20:08:00"/>
    <x v="1"/>
    <n v="363.23"/>
    <n v="4.7619047620000003"/>
    <n v="18.1615"/>
    <x v="10"/>
    <x v="1"/>
    <n v="38"/>
    <x v="3"/>
    <n v="0"/>
    <n v="0"/>
    <n v="166664"/>
    <s v="State-Florida"/>
    <n v="78"/>
    <n v="995"/>
    <n v="240"/>
    <n v="1118"/>
    <n v="550"/>
    <n v="240"/>
    <n v="80"/>
    <n v="3063"/>
    <n v="1"/>
    <n v="5"/>
    <n v="7"/>
    <n v="6"/>
    <n v="3"/>
    <n v="0"/>
    <n v="0"/>
    <n v="0"/>
    <n v="0"/>
    <n v="0"/>
    <n v="0"/>
    <n v="0"/>
    <d v="2019-03-02T00:00:00"/>
  </r>
  <r>
    <n v="1057"/>
    <s v="830-58-2383"/>
    <s v="B"/>
    <x v="1"/>
    <x v="1"/>
    <x v="2"/>
    <n v="31.75"/>
    <n v="4"/>
    <n v="6.35"/>
    <x v="598"/>
    <x v="4"/>
    <d v="1899-12-30T15:26:00"/>
    <x v="1"/>
    <n v="127"/>
    <n v="4.7619047620000003"/>
    <n v="6.35"/>
    <x v="17"/>
    <x v="1"/>
    <n v="45"/>
    <x v="1"/>
    <n v="1"/>
    <n v="1"/>
    <n v="166653"/>
    <s v="State-Illinois"/>
    <n v="18"/>
    <n v="1130"/>
    <n v="45"/>
    <n v="255"/>
    <n v="40"/>
    <n v="45"/>
    <n v="15"/>
    <n v="1500"/>
    <n v="4"/>
    <n v="4"/>
    <n v="2"/>
    <n v="12"/>
    <n v="3"/>
    <n v="0"/>
    <n v="0"/>
    <n v="0"/>
    <n v="0"/>
    <n v="0"/>
    <n v="0"/>
    <n v="0"/>
    <d v="2019-02-12T00:00:00"/>
  </r>
  <r>
    <n v="2185"/>
    <s v="559-98-9873"/>
    <s v="A"/>
    <x v="0"/>
    <x v="0"/>
    <x v="5"/>
    <n v="53.65"/>
    <n v="7"/>
    <n v="18.7775"/>
    <x v="599"/>
    <x v="34"/>
    <d v="1899-12-30T12:56:00"/>
    <x v="0"/>
    <n v="375.55"/>
    <n v="4.7619047620000003"/>
    <n v="18.7775"/>
    <x v="53"/>
    <x v="1"/>
    <n v="63"/>
    <x v="2"/>
    <n v="0"/>
    <n v="0"/>
    <n v="166636"/>
    <s v="State-Illinois"/>
    <n v="64"/>
    <n v="728"/>
    <n v="25"/>
    <n v="1723"/>
    <n v="210"/>
    <n v="25"/>
    <n v="0"/>
    <n v="2711"/>
    <n v="1"/>
    <n v="3"/>
    <n v="4"/>
    <n v="9"/>
    <n v="1"/>
    <n v="0"/>
    <n v="0"/>
    <n v="0"/>
    <n v="0"/>
    <n v="0"/>
    <n v="0"/>
    <n v="0"/>
    <d v="2020-01-22T00:00:00"/>
  </r>
  <r>
    <n v="1449"/>
    <s v="544-32-5024"/>
    <s v="C"/>
    <x v="0"/>
    <x v="0"/>
    <x v="4"/>
    <n v="49.79"/>
    <n v="4"/>
    <n v="9.9580000000000002"/>
    <x v="600"/>
    <x v="61"/>
    <d v="1899-12-30T19:16:00"/>
    <x v="2"/>
    <n v="199.16"/>
    <n v="4.7619047620000003"/>
    <n v="9.9580000000000002"/>
    <x v="41"/>
    <x v="0"/>
    <n v="51"/>
    <x v="0"/>
    <n v="0"/>
    <n v="0"/>
    <n v="166582"/>
    <s v="State-Texas"/>
    <n v="83"/>
    <n v="1974"/>
    <n v="63"/>
    <n v="1051"/>
    <n v="40"/>
    <n v="95"/>
    <n v="0"/>
    <n v="3222"/>
    <n v="1"/>
    <n v="2"/>
    <n v="8"/>
    <n v="9"/>
    <n v="1"/>
    <n v="0"/>
    <n v="0"/>
    <n v="0"/>
    <n v="0"/>
    <n v="0"/>
    <n v="0"/>
    <n v="0"/>
    <d v="2020-08-07T00:00:00"/>
  </r>
  <r>
    <n v="1550"/>
    <s v="318-12-0304"/>
    <s v="A"/>
    <x v="1"/>
    <x v="1"/>
    <x v="5"/>
    <n v="30.61"/>
    <n v="1"/>
    <n v="1.5305"/>
    <x v="601"/>
    <x v="54"/>
    <d v="1899-12-30T12:20:00"/>
    <x v="0"/>
    <n v="30.61"/>
    <n v="4.7619047620000003"/>
    <n v="1.5305"/>
    <x v="53"/>
    <x v="0"/>
    <n v="58"/>
    <x v="1"/>
    <n v="0"/>
    <n v="1"/>
    <n v="166565"/>
    <s v="State-New York"/>
    <n v="80"/>
    <n v="1869"/>
    <n v="25"/>
    <n v="403"/>
    <n v="163"/>
    <n v="100"/>
    <n v="105"/>
    <n v="2455"/>
    <n v="4"/>
    <n v="4"/>
    <n v="2"/>
    <n v="9"/>
    <n v="8"/>
    <n v="0"/>
    <n v="0"/>
    <n v="0"/>
    <n v="0"/>
    <n v="0"/>
    <n v="0"/>
    <n v="0"/>
    <d v="2019-05-12T00:00:00"/>
  </r>
  <r>
    <n v="1303"/>
    <s v="349-97-8902"/>
    <s v="B"/>
    <x v="0"/>
    <x v="1"/>
    <x v="4"/>
    <n v="57.89"/>
    <n v="2"/>
    <n v="5.7889999999999997"/>
    <x v="602"/>
    <x v="29"/>
    <d v="1899-12-30T10:37:00"/>
    <x v="0"/>
    <n v="115.78"/>
    <n v="4.7619047620000003"/>
    <n v="5.7889999999999997"/>
    <x v="60"/>
    <x v="0"/>
    <n v="35"/>
    <x v="1"/>
    <n v="1"/>
    <n v="0"/>
    <n v="166503"/>
    <s v="State-Illinois"/>
    <n v="30"/>
    <n v="228"/>
    <n v="160"/>
    <n v="320"/>
    <n v="163"/>
    <n v="8"/>
    <n v="125"/>
    <n v="754"/>
    <n v="2"/>
    <n v="4"/>
    <n v="3"/>
    <n v="6"/>
    <n v="3"/>
    <n v="0"/>
    <n v="0"/>
    <n v="0"/>
    <n v="0"/>
    <n v="0"/>
    <n v="0"/>
    <n v="0"/>
    <d v="2019-01-19T00:00:00"/>
  </r>
  <r>
    <n v="2090"/>
    <s v="421-95-9805"/>
    <s v="A"/>
    <x v="1"/>
    <x v="0"/>
    <x v="1"/>
    <n v="28.96"/>
    <n v="1"/>
    <n v="1.448"/>
    <x v="603"/>
    <x v="13"/>
    <d v="1899-12-30T10:18:00"/>
    <x v="2"/>
    <n v="28.96"/>
    <n v="4.7619047620000003"/>
    <n v="1.448"/>
    <x v="56"/>
    <x v="3"/>
    <n v="55"/>
    <x v="1"/>
    <n v="1"/>
    <n v="1"/>
    <n v="166480"/>
    <s v="State-New York"/>
    <n v="71"/>
    <n v="498"/>
    <n v="23"/>
    <n v="143"/>
    <n v="50"/>
    <n v="53"/>
    <n v="15"/>
    <n v="751"/>
    <n v="7"/>
    <n v="4"/>
    <n v="1"/>
    <n v="7"/>
    <n v="4"/>
    <n v="0"/>
    <n v="0"/>
    <n v="0"/>
    <n v="0"/>
    <n v="0"/>
    <n v="0"/>
    <n v="0"/>
    <d v="2020-11-04T00:00:00"/>
  </r>
  <r>
    <n v="3084"/>
    <s v="277-35-5865"/>
    <s v="C"/>
    <x v="0"/>
    <x v="0"/>
    <x v="4"/>
    <n v="98.97"/>
    <n v="9"/>
    <n v="44.536499999999997"/>
    <x v="604"/>
    <x v="11"/>
    <d v="1899-12-30T11:23:00"/>
    <x v="1"/>
    <n v="890.73"/>
    <n v="4.7619047620000003"/>
    <n v="44.536499999999997"/>
    <x v="24"/>
    <x v="1"/>
    <n v="51"/>
    <x v="2"/>
    <n v="0"/>
    <n v="1"/>
    <n v="166476"/>
    <s v="State-Florida"/>
    <n v="80"/>
    <n v="1858"/>
    <n v="70"/>
    <n v="381"/>
    <n v="63"/>
    <n v="23"/>
    <n v="143"/>
    <n v="2251"/>
    <n v="2"/>
    <n v="6"/>
    <n v="8"/>
    <n v="10"/>
    <n v="4"/>
    <n v="0"/>
    <n v="0"/>
    <n v="0"/>
    <n v="0"/>
    <n v="0"/>
    <n v="0"/>
    <n v="0"/>
    <d v="2020-05-10T00:00:00"/>
  </r>
  <r>
    <n v="1667"/>
    <s v="789-23-8625"/>
    <s v="B"/>
    <x v="0"/>
    <x v="1"/>
    <x v="5"/>
    <n v="93.22"/>
    <n v="3"/>
    <n v="13.983000000000001"/>
    <x v="605"/>
    <x v="46"/>
    <d v="1899-12-30T11:45:00"/>
    <x v="1"/>
    <n v="279.66000000000003"/>
    <n v="4.7619047620000003"/>
    <n v="13.983000000000001"/>
    <x v="8"/>
    <x v="2"/>
    <n v="44"/>
    <x v="0"/>
    <n v="0"/>
    <n v="1"/>
    <n v="166476"/>
    <s v="State-California"/>
    <n v="99"/>
    <n v="932"/>
    <n v="45"/>
    <n v="316"/>
    <n v="118"/>
    <n v="120"/>
    <n v="195"/>
    <n v="1335"/>
    <n v="2"/>
    <n v="5"/>
    <n v="2"/>
    <n v="11"/>
    <n v="4"/>
    <n v="0"/>
    <n v="0"/>
    <n v="0"/>
    <n v="0"/>
    <n v="0"/>
    <n v="0"/>
    <n v="0"/>
    <d v="2019-08-12T00:00:00"/>
  </r>
  <r>
    <n v="1396"/>
    <s v="284-54-4231"/>
    <s v="C"/>
    <x v="0"/>
    <x v="1"/>
    <x v="3"/>
    <n v="80.930000000000007"/>
    <n v="1"/>
    <n v="4.0465"/>
    <x v="606"/>
    <x v="64"/>
    <d v="1899-12-30T16:08:00"/>
    <x v="2"/>
    <n v="80.930000000000007"/>
    <n v="4.7619047620000003"/>
    <n v="4.0465"/>
    <x v="54"/>
    <x v="3"/>
    <n v="65"/>
    <x v="0"/>
    <n v="0"/>
    <n v="1"/>
    <n v="166465"/>
    <s v="State-Other"/>
    <n v="1"/>
    <n v="3005"/>
    <n v="0"/>
    <n v="511"/>
    <n v="95"/>
    <n v="73"/>
    <n v="35"/>
    <n v="3649"/>
    <n v="3"/>
    <n v="11"/>
    <n v="9"/>
    <n v="12"/>
    <n v="6"/>
    <n v="1"/>
    <n v="0"/>
    <n v="0"/>
    <n v="0"/>
    <n v="0"/>
    <n v="0"/>
    <n v="0"/>
    <d v="2019-09-04T00:00:00"/>
  </r>
  <r>
    <n v="1362"/>
    <s v="443-59-0061"/>
    <s v="A"/>
    <x v="0"/>
    <x v="1"/>
    <x v="4"/>
    <n v="67.45"/>
    <n v="10"/>
    <n v="33.725000000000001"/>
    <x v="607"/>
    <x v="36"/>
    <d v="1899-12-30T11:25:00"/>
    <x v="0"/>
    <n v="674.5"/>
    <n v="4.7619047620000003"/>
    <n v="33.725000000000001"/>
    <x v="50"/>
    <x v="1"/>
    <n v="59"/>
    <x v="0"/>
    <n v="0"/>
    <n v="1"/>
    <n v="166426"/>
    <s v="State-Florida"/>
    <n v="14"/>
    <n v="2613"/>
    <n v="60"/>
    <n v="243"/>
    <n v="80"/>
    <n v="60"/>
    <n v="393"/>
    <n v="2663"/>
    <n v="2"/>
    <n v="3"/>
    <n v="5"/>
    <n v="10"/>
    <n v="6"/>
    <n v="0"/>
    <n v="0"/>
    <n v="0"/>
    <n v="0"/>
    <n v="0"/>
    <n v="0"/>
    <n v="0"/>
    <d v="2020-03-08T00:00:00"/>
  </r>
  <r>
    <n v="1689"/>
    <s v="509-29-3912"/>
    <s v="A"/>
    <x v="0"/>
    <x v="0"/>
    <x v="3"/>
    <n v="38.72"/>
    <n v="9"/>
    <n v="17.423999999999999"/>
    <x v="608"/>
    <x v="80"/>
    <d v="1899-12-30T12:24:00"/>
    <x v="0"/>
    <n v="348.48"/>
    <n v="4.7619047620000003"/>
    <n v="17.423999999999999"/>
    <x v="50"/>
    <x v="1"/>
    <n v="72"/>
    <x v="0"/>
    <n v="0"/>
    <n v="1"/>
    <n v="166375"/>
    <s v="State-Texas"/>
    <n v="96"/>
    <n v="1785"/>
    <n v="0"/>
    <n v="113"/>
    <n v="0"/>
    <n v="0"/>
    <n v="479"/>
    <n v="1419"/>
    <n v="3"/>
    <n v="2"/>
    <n v="4"/>
    <n v="5"/>
    <n v="7"/>
    <n v="0"/>
    <n v="0"/>
    <n v="1"/>
    <n v="0"/>
    <n v="0"/>
    <n v="0"/>
    <n v="0"/>
    <d v="2020-04-27T00:00:00"/>
  </r>
  <r>
    <n v="1051"/>
    <s v="327-40-9673"/>
    <s v="B"/>
    <x v="0"/>
    <x v="1"/>
    <x v="3"/>
    <n v="72.599999999999994"/>
    <n v="6"/>
    <n v="21.78"/>
    <x v="609"/>
    <x v="50"/>
    <d v="1899-12-30T19:51:00"/>
    <x v="1"/>
    <n v="435.6"/>
    <n v="4.7619047620000003"/>
    <n v="21.78"/>
    <x v="16"/>
    <x v="3"/>
    <n v="42"/>
    <x v="1"/>
    <n v="1"/>
    <n v="1"/>
    <n v="166373"/>
    <s v="State-Illinois"/>
    <n v="57"/>
    <n v="822"/>
    <n v="23"/>
    <n v="311"/>
    <n v="30"/>
    <n v="60"/>
    <n v="273"/>
    <n v="973"/>
    <n v="7"/>
    <n v="4"/>
    <n v="2"/>
    <n v="10"/>
    <n v="3"/>
    <n v="0"/>
    <n v="0"/>
    <n v="0"/>
    <n v="0"/>
    <n v="0"/>
    <n v="0"/>
    <n v="0"/>
    <d v="2019-11-17T00:00:00"/>
  </r>
  <r>
    <n v="1713"/>
    <s v="840-19-2096"/>
    <s v="C"/>
    <x v="0"/>
    <x v="1"/>
    <x v="1"/>
    <n v="87.91"/>
    <n v="5"/>
    <n v="21.977499999999999"/>
    <x v="610"/>
    <x v="86"/>
    <d v="1899-12-30T18:10:00"/>
    <x v="0"/>
    <n v="439.55"/>
    <n v="4.7619047620000003"/>
    <n v="21.977499999999999"/>
    <x v="18"/>
    <x v="3"/>
    <n v="42"/>
    <x v="1"/>
    <n v="1"/>
    <n v="1"/>
    <n v="166373"/>
    <s v="State-Texas"/>
    <n v="57"/>
    <n v="822"/>
    <n v="23"/>
    <n v="311"/>
    <n v="30"/>
    <n v="60"/>
    <n v="273"/>
    <n v="973"/>
    <n v="7"/>
    <n v="4"/>
    <n v="2"/>
    <n v="10"/>
    <n v="3"/>
    <n v="0"/>
    <n v="0"/>
    <n v="0"/>
    <n v="0"/>
    <n v="0"/>
    <n v="0"/>
    <n v="0"/>
    <d v="2019-11-17T00:00:00"/>
  </r>
  <r>
    <n v="1317"/>
    <s v="828-46-6863"/>
    <s v="A"/>
    <x v="0"/>
    <x v="1"/>
    <x v="4"/>
    <n v="98.53"/>
    <n v="6"/>
    <n v="29.559000000000001"/>
    <x v="611"/>
    <x v="54"/>
    <d v="1899-12-30T11:22:00"/>
    <x v="2"/>
    <n v="591.17999999999995"/>
    <n v="4.7619047620000003"/>
    <n v="29.559000000000001"/>
    <x v="43"/>
    <x v="3"/>
    <n v="64"/>
    <x v="0"/>
    <n v="0"/>
    <n v="1"/>
    <n v="166334"/>
    <s v="State-Texas"/>
    <n v="82"/>
    <n v="2279"/>
    <n v="28"/>
    <n v="547"/>
    <n v="0"/>
    <n v="0"/>
    <n v="58"/>
    <n v="2796"/>
    <n v="2"/>
    <n v="9"/>
    <n v="3"/>
    <n v="5"/>
    <n v="5"/>
    <n v="0"/>
    <n v="0"/>
    <n v="0"/>
    <n v="0"/>
    <n v="0"/>
    <n v="0"/>
    <n v="1"/>
    <d v="2019-09-08T00:00:00"/>
  </r>
  <r>
    <n v="1262"/>
    <s v="641-96-3695"/>
    <s v="C"/>
    <x v="0"/>
    <x v="0"/>
    <x v="5"/>
    <n v="43.46"/>
    <n v="6"/>
    <n v="13.038"/>
    <x v="612"/>
    <x v="13"/>
    <d v="1899-12-30T17:55:00"/>
    <x v="0"/>
    <n v="260.76"/>
    <n v="4.7619047620000003"/>
    <n v="13.038"/>
    <x v="23"/>
    <x v="1"/>
    <n v="57"/>
    <x v="0"/>
    <n v="0"/>
    <n v="1"/>
    <n v="166313"/>
    <s v="State-New York"/>
    <n v="86"/>
    <n v="1567"/>
    <n v="18"/>
    <n v="248"/>
    <n v="25"/>
    <n v="55"/>
    <n v="18"/>
    <n v="1896"/>
    <n v="2"/>
    <n v="6"/>
    <n v="3"/>
    <n v="12"/>
    <n v="4"/>
    <n v="0"/>
    <n v="0"/>
    <n v="0"/>
    <n v="0"/>
    <n v="0"/>
    <n v="0"/>
    <n v="0"/>
    <d v="2020-02-21T00:00:00"/>
  </r>
  <r>
    <n v="2256"/>
    <s v="420-97-3340"/>
    <s v="A"/>
    <x v="1"/>
    <x v="0"/>
    <x v="4"/>
    <n v="71.680000000000007"/>
    <n v="3"/>
    <n v="10.752000000000001"/>
    <x v="613"/>
    <x v="61"/>
    <d v="1899-12-30T15:30:00"/>
    <x v="2"/>
    <n v="215.04"/>
    <n v="4.7619047620000003"/>
    <n v="10.752000000000001"/>
    <x v="51"/>
    <x v="3"/>
    <n v="49"/>
    <x v="1"/>
    <n v="0"/>
    <n v="1"/>
    <n v="166303"/>
    <s v="State-Florida"/>
    <n v="56"/>
    <n v="2734"/>
    <n v="30"/>
    <n v="241"/>
    <n v="40"/>
    <n v="30"/>
    <n v="150"/>
    <n v="2925"/>
    <n v="4"/>
    <n v="3"/>
    <n v="4"/>
    <n v="11"/>
    <n v="8"/>
    <n v="0"/>
    <n v="0"/>
    <n v="0"/>
    <n v="1"/>
    <n v="0"/>
    <n v="0"/>
    <n v="0"/>
    <d v="2019-08-03T00:00:00"/>
  </r>
  <r>
    <n v="2061"/>
    <s v="436-54-4512"/>
    <s v="A"/>
    <x v="0"/>
    <x v="0"/>
    <x v="4"/>
    <n v="91.61"/>
    <n v="1"/>
    <n v="4.5804999999999998"/>
    <x v="614"/>
    <x v="80"/>
    <d v="1899-12-30T19:44:00"/>
    <x v="1"/>
    <n v="91.61"/>
    <n v="4.7619047620000003"/>
    <n v="4.5804999999999998"/>
    <x v="57"/>
    <x v="0"/>
    <n v="55"/>
    <x v="1"/>
    <n v="0"/>
    <n v="0"/>
    <n v="166294"/>
    <s v="State-Texas"/>
    <n v="68"/>
    <n v="630"/>
    <n v="271"/>
    <n v="838"/>
    <n v="163"/>
    <n v="231"/>
    <n v="293"/>
    <n v="1839"/>
    <n v="1"/>
    <n v="4"/>
    <n v="3"/>
    <n v="5"/>
    <n v="2"/>
    <n v="0"/>
    <n v="0"/>
    <n v="0"/>
    <n v="0"/>
    <n v="0"/>
    <n v="0"/>
    <n v="0"/>
    <d v="2020-08-21T00:00:00"/>
  </r>
  <r>
    <n v="2524"/>
    <s v="852-62-7105"/>
    <s v="B"/>
    <x v="1"/>
    <x v="0"/>
    <x v="5"/>
    <n v="83.25"/>
    <n v="10"/>
    <n v="41.625"/>
    <x v="615"/>
    <x v="52"/>
    <d v="1899-12-30T11:25:00"/>
    <x v="2"/>
    <n v="832.5"/>
    <n v="4.7619047620000003"/>
    <n v="41.625"/>
    <x v="18"/>
    <x v="4"/>
    <n v="63"/>
    <x v="1"/>
    <n v="0"/>
    <n v="1"/>
    <n v="166033"/>
    <s v="State-Other"/>
    <n v="76"/>
    <n v="737"/>
    <n v="88"/>
    <n v="450"/>
    <n v="116"/>
    <n v="148"/>
    <n v="163"/>
    <n v="1375"/>
    <n v="2"/>
    <n v="8"/>
    <n v="3"/>
    <n v="7"/>
    <n v="7"/>
    <n v="0"/>
    <n v="0"/>
    <n v="0"/>
    <n v="0"/>
    <n v="0"/>
    <n v="0"/>
    <n v="0"/>
    <d v="2019-06-27T00:00:00"/>
  </r>
  <r>
    <n v="2224"/>
    <s v="598-06-7312"/>
    <s v="B"/>
    <x v="0"/>
    <x v="1"/>
    <x v="5"/>
    <n v="91.35"/>
    <n v="1"/>
    <n v="4.5674999999999999"/>
    <x v="616"/>
    <x v="69"/>
    <d v="1899-12-30T15:42:00"/>
    <x v="1"/>
    <n v="91.35"/>
    <n v="4.7619047620000003"/>
    <n v="4.5674999999999999"/>
    <x v="11"/>
    <x v="1"/>
    <n v="73"/>
    <x v="2"/>
    <n v="0"/>
    <n v="0"/>
    <n v="166000"/>
    <s v="State-Other"/>
    <n v="36"/>
    <n v="614"/>
    <n v="128"/>
    <n v="679"/>
    <n v="254"/>
    <n v="0"/>
    <n v="113"/>
    <n v="1562"/>
    <n v="1"/>
    <n v="1"/>
    <n v="3"/>
    <n v="5"/>
    <n v="1"/>
    <n v="0"/>
    <n v="0"/>
    <n v="0"/>
    <n v="0"/>
    <n v="0"/>
    <n v="0"/>
    <n v="0"/>
    <d v="2020-09-24T00:00:00"/>
  </r>
  <r>
    <n v="1438"/>
    <s v="135-13-8269"/>
    <s v="B"/>
    <x v="0"/>
    <x v="0"/>
    <x v="4"/>
    <n v="78.88"/>
    <n v="2"/>
    <n v="7.8879999999999999"/>
    <x v="617"/>
    <x v="53"/>
    <d v="1899-12-30T16:04:00"/>
    <x v="1"/>
    <n v="157.76"/>
    <n v="4.7619047620000003"/>
    <n v="7.8879999999999999"/>
    <x v="0"/>
    <x v="3"/>
    <n v="44"/>
    <x v="1"/>
    <n v="0"/>
    <n v="1"/>
    <n v="165991"/>
    <s v="State-Other"/>
    <n v="21"/>
    <n v="1275"/>
    <n v="48"/>
    <n v="916"/>
    <n v="63"/>
    <n v="118"/>
    <n v="23"/>
    <n v="2397"/>
    <n v="3"/>
    <n v="9"/>
    <n v="5"/>
    <n v="10"/>
    <n v="7"/>
    <n v="0"/>
    <n v="0"/>
    <n v="0"/>
    <n v="0"/>
    <n v="0"/>
    <n v="0"/>
    <n v="0"/>
    <d v="2019-02-12T00:00:00"/>
  </r>
  <r>
    <n v="1796"/>
    <s v="816-57-2053"/>
    <s v="A"/>
    <x v="1"/>
    <x v="1"/>
    <x v="3"/>
    <n v="60.87"/>
    <n v="2"/>
    <n v="6.0869999999999997"/>
    <x v="618"/>
    <x v="11"/>
    <d v="1899-12-30T12:37:00"/>
    <x v="0"/>
    <n v="121.74"/>
    <n v="4.7619047620000003"/>
    <n v="6.0869999999999997"/>
    <x v="44"/>
    <x v="1"/>
    <n v="50"/>
    <x v="0"/>
    <n v="0"/>
    <n v="1"/>
    <n v="165968"/>
    <s v="State-New York"/>
    <n v="12"/>
    <n v="946"/>
    <n v="23"/>
    <n v="209"/>
    <n v="48"/>
    <n v="10"/>
    <n v="10"/>
    <n v="1225"/>
    <n v="2"/>
    <n v="5"/>
    <n v="4"/>
    <n v="7"/>
    <n v="3"/>
    <n v="0"/>
    <n v="0"/>
    <n v="0"/>
    <n v="0"/>
    <n v="0"/>
    <n v="0"/>
    <n v="0"/>
    <d v="2020-10-16T00:00:00"/>
  </r>
  <r>
    <n v="1095"/>
    <s v="628-90-8624"/>
    <s v="B"/>
    <x v="0"/>
    <x v="1"/>
    <x v="0"/>
    <n v="82.58"/>
    <n v="10"/>
    <n v="41.29"/>
    <x v="619"/>
    <x v="86"/>
    <d v="1899-12-30T14:41:00"/>
    <x v="1"/>
    <n v="825.8"/>
    <n v="4.7619047620000003"/>
    <n v="41.29"/>
    <x v="59"/>
    <x v="3"/>
    <n v="75"/>
    <x v="0"/>
    <n v="0"/>
    <n v="0"/>
    <n v="165846"/>
    <s v="State-Texas"/>
    <n v="68"/>
    <n v="1416"/>
    <n v="204"/>
    <n v="695"/>
    <n v="201"/>
    <n v="101"/>
    <n v="204"/>
    <n v="2413"/>
    <n v="1"/>
    <n v="6"/>
    <n v="3"/>
    <n v="6"/>
    <n v="4"/>
    <n v="0"/>
    <n v="0"/>
    <n v="0"/>
    <n v="0"/>
    <n v="0"/>
    <n v="0"/>
    <n v="0"/>
    <d v="2019-10-22T00:00:00"/>
  </r>
  <r>
    <n v="2518"/>
    <s v="856-66-2701"/>
    <s v="A"/>
    <x v="0"/>
    <x v="1"/>
    <x v="2"/>
    <n v="53.3"/>
    <n v="3"/>
    <n v="7.9950000000000001"/>
    <x v="620"/>
    <x v="25"/>
    <d v="1899-12-30T14:19:00"/>
    <x v="0"/>
    <n v="159.9"/>
    <n v="4.7619047620000003"/>
    <n v="7.9950000000000001"/>
    <x v="26"/>
    <x v="3"/>
    <n v="42"/>
    <x v="1"/>
    <n v="0"/>
    <n v="0"/>
    <n v="165819"/>
    <s v="State-Other"/>
    <n v="99"/>
    <n v="673"/>
    <n v="96"/>
    <n v="1766"/>
    <n v="375"/>
    <n v="416"/>
    <n v="159"/>
    <n v="3167"/>
    <n v="1"/>
    <n v="5"/>
    <n v="4"/>
    <n v="10"/>
    <n v="3"/>
    <n v="0"/>
    <n v="0"/>
    <n v="0"/>
    <n v="0"/>
    <n v="0"/>
    <n v="0"/>
    <n v="0"/>
    <d v="2019-05-06T00:00:00"/>
  </r>
  <r>
    <n v="2984"/>
    <s v="308-39-1707"/>
    <s v="A"/>
    <x v="1"/>
    <x v="0"/>
    <x v="5"/>
    <n v="12.09"/>
    <n v="1"/>
    <n v="0.60450000000000004"/>
    <x v="621"/>
    <x v="53"/>
    <d v="1899-12-30T18:19:00"/>
    <x v="2"/>
    <n v="12.09"/>
    <n v="4.7619047620000003"/>
    <n v="0.60450000000000004"/>
    <x v="13"/>
    <x v="1"/>
    <n v="54"/>
    <x v="0"/>
    <n v="0"/>
    <n v="1"/>
    <n v="165814"/>
    <s v="State-New York"/>
    <n v="90"/>
    <n v="1413"/>
    <n v="35"/>
    <n v="285"/>
    <n v="25"/>
    <n v="35"/>
    <n v="88"/>
    <n v="1706"/>
    <n v="3"/>
    <n v="8"/>
    <n v="2"/>
    <n v="10"/>
    <n v="5"/>
    <n v="0"/>
    <n v="0"/>
    <n v="0"/>
    <n v="0"/>
    <n v="0"/>
    <n v="0"/>
    <n v="0"/>
    <d v="2020-08-06T00:00:00"/>
  </r>
  <r>
    <n v="1391"/>
    <s v="149-61-1929"/>
    <s v="A"/>
    <x v="1"/>
    <x v="1"/>
    <x v="3"/>
    <n v="64.19"/>
    <n v="10"/>
    <n v="32.094999999999999"/>
    <x v="622"/>
    <x v="64"/>
    <d v="1899-12-30T14:08:00"/>
    <x v="2"/>
    <n v="641.9"/>
    <n v="4.7619047620000003"/>
    <n v="32.094999999999999"/>
    <x v="24"/>
    <x v="2"/>
    <n v="49"/>
    <x v="0"/>
    <n v="1"/>
    <n v="1"/>
    <n v="165808"/>
    <s v="State-California"/>
    <n v="1"/>
    <n v="391"/>
    <n v="18"/>
    <n v="202"/>
    <n v="33"/>
    <n v="18"/>
    <n v="25"/>
    <n v="635"/>
    <n v="3"/>
    <n v="5"/>
    <n v="1"/>
    <n v="5"/>
    <n v="6"/>
    <n v="0"/>
    <n v="0"/>
    <n v="0"/>
    <n v="0"/>
    <n v="0"/>
    <n v="0"/>
    <n v="0"/>
    <d v="2020-11-03T00:00:00"/>
  </r>
  <r>
    <n v="1666"/>
    <s v="655-07-2265"/>
    <s v="A"/>
    <x v="1"/>
    <x v="1"/>
    <x v="1"/>
    <n v="78.31"/>
    <n v="3"/>
    <n v="11.746499999999999"/>
    <x v="623"/>
    <x v="19"/>
    <d v="1899-12-30T16:38:00"/>
    <x v="0"/>
    <n v="234.93"/>
    <n v="4.7619047620000003"/>
    <n v="11.746499999999999"/>
    <x v="38"/>
    <x v="1"/>
    <n v="53"/>
    <x v="1"/>
    <n v="0"/>
    <n v="0"/>
    <n v="165777"/>
    <s v="State-Other"/>
    <n v="87"/>
    <n v="1424"/>
    <n v="81"/>
    <n v="1096"/>
    <n v="71"/>
    <n v="81"/>
    <n v="136"/>
    <n v="2616"/>
    <n v="1"/>
    <n v="2"/>
    <n v="8"/>
    <n v="6"/>
    <n v="1"/>
    <n v="0"/>
    <n v="0"/>
    <n v="0"/>
    <n v="0"/>
    <n v="0"/>
    <n v="0"/>
    <n v="0"/>
    <d v="2020-05-25T00:00:00"/>
  </r>
  <r>
    <n v="2192"/>
    <s v="589-02-8023"/>
    <s v="A"/>
    <x v="0"/>
    <x v="1"/>
    <x v="4"/>
    <n v="83.77"/>
    <n v="2"/>
    <n v="8.3770000000000007"/>
    <x v="624"/>
    <x v="15"/>
    <d v="1899-12-30T10:54:00"/>
    <x v="2"/>
    <n v="167.54"/>
    <n v="4.7619047620000003"/>
    <n v="8.3770000000000007"/>
    <x v="27"/>
    <x v="1"/>
    <n v="65"/>
    <x v="1"/>
    <n v="0"/>
    <n v="1"/>
    <n v="165748"/>
    <s v="State-New York"/>
    <n v="58"/>
    <n v="434"/>
    <n v="184"/>
    <n v="234"/>
    <n v="239"/>
    <n v="197"/>
    <n v="86"/>
    <n v="1202"/>
    <n v="2"/>
    <n v="2"/>
    <n v="4"/>
    <n v="10"/>
    <n v="1"/>
    <n v="0"/>
    <n v="0"/>
    <n v="0"/>
    <n v="0"/>
    <n v="0"/>
    <n v="1"/>
    <n v="0"/>
    <d v="2019-09-20T00:00:00"/>
  </r>
  <r>
    <n v="1141"/>
    <s v="420-04-7590"/>
    <s v="B"/>
    <x v="1"/>
    <x v="1"/>
    <x v="2"/>
    <n v="99.7"/>
    <n v="3"/>
    <n v="14.955"/>
    <x v="625"/>
    <x v="79"/>
    <d v="1899-12-30T11:29:00"/>
    <x v="0"/>
    <n v="299.10000000000002"/>
    <n v="4.7619047620000003"/>
    <n v="14.955"/>
    <x v="28"/>
    <x v="3"/>
    <n v="51"/>
    <x v="1"/>
    <n v="0"/>
    <n v="1"/>
    <n v="165747"/>
    <s v="State-Illinois"/>
    <n v="96"/>
    <n v="872"/>
    <n v="43"/>
    <n v="121"/>
    <n v="58"/>
    <n v="33"/>
    <n v="33"/>
    <n v="1094"/>
    <n v="4"/>
    <n v="8"/>
    <n v="1"/>
    <n v="6"/>
    <n v="6"/>
    <n v="0"/>
    <n v="0"/>
    <n v="0"/>
    <n v="1"/>
    <n v="0"/>
    <n v="0"/>
    <n v="0"/>
    <d v="2020-08-11T00:00:00"/>
  </r>
  <r>
    <n v="2819"/>
    <s v="182-88-2763"/>
    <s v="B"/>
    <x v="0"/>
    <x v="1"/>
    <x v="4"/>
    <n v="79.91"/>
    <n v="3"/>
    <n v="11.986499999999999"/>
    <x v="626"/>
    <x v="80"/>
    <d v="1899-12-30T19:28:00"/>
    <x v="2"/>
    <n v="239.73"/>
    <n v="4.7619047620000003"/>
    <n v="11.986499999999999"/>
    <x v="59"/>
    <x v="1"/>
    <n v="55"/>
    <x v="2"/>
    <n v="1"/>
    <n v="1"/>
    <n v="165735"/>
    <s v="State-California"/>
    <n v="37"/>
    <n v="603"/>
    <n v="18"/>
    <n v="300"/>
    <n v="10"/>
    <n v="38"/>
    <n v="28"/>
    <n v="940"/>
    <n v="5"/>
    <n v="6"/>
    <n v="2"/>
    <n v="6"/>
    <n v="7"/>
    <n v="0"/>
    <n v="0"/>
    <n v="0"/>
    <n v="0"/>
    <n v="0"/>
    <n v="0"/>
    <n v="0"/>
    <d v="2020-05-13T00:00:00"/>
  </r>
  <r>
    <n v="3139"/>
    <s v="188-55-0967"/>
    <s v="B"/>
    <x v="0"/>
    <x v="1"/>
    <x v="0"/>
    <n v="66.47"/>
    <n v="10"/>
    <n v="33.234999999999999"/>
    <x v="627"/>
    <x v="15"/>
    <d v="1899-12-30T15:01:00"/>
    <x v="2"/>
    <n v="664.7"/>
    <n v="4.7619047620000003"/>
    <n v="33.234999999999999"/>
    <x v="59"/>
    <x v="2"/>
    <n v="50"/>
    <x v="3"/>
    <n v="0"/>
    <n v="0"/>
    <n v="165706"/>
    <s v="State-Illinois"/>
    <n v="77"/>
    <n v="2315"/>
    <n v="25"/>
    <n v="325"/>
    <n v="33"/>
    <n v="0"/>
    <n v="325"/>
    <n v="2373"/>
    <n v="1"/>
    <n v="11"/>
    <n v="3"/>
    <n v="12"/>
    <n v="7"/>
    <n v="0"/>
    <n v="1"/>
    <n v="0"/>
    <n v="1"/>
    <n v="1"/>
    <n v="0"/>
    <n v="1"/>
    <d v="2019-12-03T00:00:00"/>
  </r>
  <r>
    <n v="2397"/>
    <s v="610-46-4100"/>
    <s v="A"/>
    <x v="1"/>
    <x v="1"/>
    <x v="0"/>
    <n v="28.95"/>
    <n v="7"/>
    <n v="10.1325"/>
    <x v="628"/>
    <x v="2"/>
    <d v="1899-12-30T20:31:00"/>
    <x v="2"/>
    <n v="202.65"/>
    <n v="4.7619047620000003"/>
    <n v="10.1325"/>
    <x v="22"/>
    <x v="0"/>
    <n v="48"/>
    <x v="3"/>
    <n v="0"/>
    <n v="0"/>
    <n v="165704"/>
    <s v="State-Texas"/>
    <n v="18"/>
    <n v="704"/>
    <n v="434"/>
    <n v="187"/>
    <n v="96"/>
    <n v="20"/>
    <n v="620"/>
    <n v="820"/>
    <n v="1"/>
    <n v="2"/>
    <n v="10"/>
    <n v="10"/>
    <n v="1"/>
    <n v="0"/>
    <n v="0"/>
    <n v="0"/>
    <n v="0"/>
    <n v="0"/>
    <n v="0"/>
    <n v="0"/>
    <d v="2020-03-19T00:00:00"/>
  </r>
  <r>
    <n v="2290"/>
    <s v="318-81-2368"/>
    <s v="C"/>
    <x v="1"/>
    <x v="0"/>
    <x v="1"/>
    <n v="46.2"/>
    <n v="1"/>
    <n v="2.31"/>
    <x v="629"/>
    <x v="35"/>
    <d v="1899-12-30T12:16:00"/>
    <x v="1"/>
    <n v="46.2"/>
    <n v="4.7619047620000003"/>
    <n v="2.31"/>
    <x v="31"/>
    <x v="3"/>
    <n v="60"/>
    <x v="0"/>
    <n v="0"/>
    <n v="1"/>
    <n v="165695"/>
    <s v="State-Other"/>
    <n v="50"/>
    <n v="936"/>
    <n v="81"/>
    <n v="477"/>
    <n v="0"/>
    <n v="146"/>
    <n v="15"/>
    <n v="1624"/>
    <n v="2"/>
    <n v="5"/>
    <n v="4"/>
    <n v="10"/>
    <n v="4"/>
    <n v="0"/>
    <n v="0"/>
    <n v="0"/>
    <n v="0"/>
    <n v="0"/>
    <n v="0"/>
    <n v="0"/>
    <d v="2020-07-07T00:00:00"/>
  </r>
  <r>
    <n v="1799"/>
    <s v="364-33-8584"/>
    <s v="B"/>
    <x v="0"/>
    <x v="0"/>
    <x v="4"/>
    <n v="17.63"/>
    <n v="5"/>
    <n v="4.4074999999999998"/>
    <x v="630"/>
    <x v="1"/>
    <d v="1899-12-30T15:27:00"/>
    <x v="1"/>
    <n v="88.15"/>
    <n v="4.7619047620000003"/>
    <n v="4.4074999999999998"/>
    <x v="23"/>
    <x v="3"/>
    <n v="48"/>
    <x v="1"/>
    <n v="0"/>
    <n v="1"/>
    <n v="165685"/>
    <s v="State-California"/>
    <n v="54"/>
    <n v="1619"/>
    <n v="35"/>
    <n v="124"/>
    <n v="0"/>
    <n v="18"/>
    <n v="144"/>
    <n v="1652"/>
    <n v="1"/>
    <n v="9"/>
    <n v="2"/>
    <n v="9"/>
    <n v="5"/>
    <n v="0"/>
    <n v="0"/>
    <n v="0"/>
    <n v="0"/>
    <n v="0"/>
    <n v="0"/>
    <n v="0"/>
    <d v="2020-09-02T00:00:00"/>
  </r>
  <r>
    <n v="2377"/>
    <s v="665-63-9737"/>
    <s v="B"/>
    <x v="1"/>
    <x v="1"/>
    <x v="5"/>
    <n v="52.42"/>
    <n v="3"/>
    <n v="7.8630000000000004"/>
    <x v="631"/>
    <x v="33"/>
    <d v="1899-12-30T17:36:00"/>
    <x v="0"/>
    <n v="157.26"/>
    <n v="4.7619047620000003"/>
    <n v="7.8630000000000004"/>
    <x v="26"/>
    <x v="3"/>
    <n v="48"/>
    <x v="1"/>
    <n v="0"/>
    <n v="1"/>
    <n v="165685"/>
    <s v="State-Illinois"/>
    <n v="54"/>
    <n v="1619"/>
    <n v="35"/>
    <n v="124"/>
    <n v="0"/>
    <n v="18"/>
    <n v="144"/>
    <n v="1652"/>
    <n v="1"/>
    <n v="9"/>
    <n v="2"/>
    <n v="9"/>
    <n v="5"/>
    <n v="0"/>
    <n v="0"/>
    <n v="0"/>
    <n v="0"/>
    <n v="0"/>
    <n v="0"/>
    <n v="0"/>
    <d v="2020-09-02T00:00:00"/>
  </r>
  <r>
    <n v="1490"/>
    <s v="695-09-5146"/>
    <s v="B"/>
    <x v="0"/>
    <x v="0"/>
    <x v="4"/>
    <n v="98.79"/>
    <n v="3"/>
    <n v="14.8185"/>
    <x v="632"/>
    <x v="55"/>
    <d v="1899-12-30T20:00:00"/>
    <x v="0"/>
    <n v="296.37"/>
    <n v="4.7619047620000003"/>
    <n v="14.8185"/>
    <x v="41"/>
    <x v="3"/>
    <n v="44"/>
    <x v="1"/>
    <n v="0"/>
    <n v="1"/>
    <n v="165665"/>
    <s v="State-New York"/>
    <n v="77"/>
    <n v="568"/>
    <n v="409"/>
    <n v="976"/>
    <n v="267"/>
    <n v="91"/>
    <n v="73"/>
    <n v="2238"/>
    <n v="1"/>
    <n v="5"/>
    <n v="10"/>
    <n v="8"/>
    <n v="3"/>
    <n v="0"/>
    <n v="0"/>
    <n v="0"/>
    <n v="0"/>
    <n v="0"/>
    <n v="0"/>
    <n v="0"/>
    <d v="2020-05-08T00:00:00"/>
  </r>
  <r>
    <n v="1270"/>
    <s v="155-45-3814"/>
    <s v="C"/>
    <x v="0"/>
    <x v="0"/>
    <x v="1"/>
    <n v="88.55"/>
    <n v="8"/>
    <n v="35.42"/>
    <x v="633"/>
    <x v="35"/>
    <d v="1899-12-30T15:29:00"/>
    <x v="0"/>
    <n v="708.4"/>
    <n v="4.7619047620000003"/>
    <n v="35.42"/>
    <x v="28"/>
    <x v="1"/>
    <n v="46"/>
    <x v="0"/>
    <n v="0"/>
    <n v="1"/>
    <n v="165640"/>
    <s v="State-Other"/>
    <n v="74"/>
    <n v="515"/>
    <n v="18"/>
    <n v="376"/>
    <n v="50"/>
    <n v="38"/>
    <n v="167"/>
    <n v="830"/>
    <n v="1"/>
    <n v="5"/>
    <n v="1"/>
    <n v="8"/>
    <n v="2"/>
    <n v="0"/>
    <n v="0"/>
    <n v="0"/>
    <n v="0"/>
    <n v="0"/>
    <n v="0"/>
    <n v="0"/>
    <d v="2020-08-05T00:00:00"/>
  </r>
  <r>
    <n v="1987"/>
    <s v="794-32-2436"/>
    <s v="B"/>
    <x v="0"/>
    <x v="1"/>
    <x v="1"/>
    <n v="55.67"/>
    <n v="2"/>
    <n v="5.5670000000000002"/>
    <x v="634"/>
    <x v="39"/>
    <d v="1899-12-30T15:08:00"/>
    <x v="0"/>
    <n v="111.34"/>
    <n v="4.7619047620000003"/>
    <n v="5.5670000000000002"/>
    <x v="22"/>
    <x v="3"/>
    <n v="67"/>
    <x v="2"/>
    <n v="0"/>
    <n v="1"/>
    <n v="165569"/>
    <s v="State-Illinois"/>
    <n v="96"/>
    <n v="1002"/>
    <n v="116"/>
    <n v="727"/>
    <n v="51"/>
    <n v="96"/>
    <n v="177"/>
    <n v="1816"/>
    <n v="2"/>
    <n v="6"/>
    <n v="5"/>
    <n v="10"/>
    <n v="3"/>
    <n v="0"/>
    <n v="0"/>
    <n v="0"/>
    <n v="0"/>
    <n v="0"/>
    <n v="0"/>
    <n v="0"/>
    <d v="2019-04-12T00:00:00"/>
  </r>
  <r>
    <n v="2045"/>
    <s v="131-15-8856"/>
    <s v="C"/>
    <x v="0"/>
    <x v="0"/>
    <x v="4"/>
    <n v="72.52"/>
    <n v="8"/>
    <n v="29.007999999999999"/>
    <x v="635"/>
    <x v="73"/>
    <d v="1899-12-30T19:26:00"/>
    <x v="2"/>
    <n v="580.16"/>
    <n v="4.7619047620000003"/>
    <n v="29.007999999999999"/>
    <x v="43"/>
    <x v="3"/>
    <n v="56"/>
    <x v="0"/>
    <n v="0"/>
    <n v="1"/>
    <n v="165526"/>
    <s v="State-California"/>
    <n v="22"/>
    <n v="1003"/>
    <n v="48"/>
    <n v="174"/>
    <n v="30"/>
    <n v="0"/>
    <n v="23"/>
    <n v="1233"/>
    <n v="1"/>
    <n v="4"/>
    <n v="4"/>
    <n v="8"/>
    <n v="2"/>
    <n v="0"/>
    <n v="0"/>
    <n v="0"/>
    <n v="0"/>
    <n v="0"/>
    <n v="0"/>
    <n v="0"/>
    <d v="2020-09-15T00:00:00"/>
  </r>
  <r>
    <n v="2585"/>
    <s v="273-84-2164"/>
    <s v="C"/>
    <x v="0"/>
    <x v="1"/>
    <x v="1"/>
    <n v="12.05"/>
    <n v="5"/>
    <n v="3.0125000000000002"/>
    <x v="636"/>
    <x v="69"/>
    <d v="1899-12-30T15:53:00"/>
    <x v="0"/>
    <n v="60.25"/>
    <n v="4.7619047620000003"/>
    <n v="3.0125000000000002"/>
    <x v="46"/>
    <x v="3"/>
    <n v="56"/>
    <x v="0"/>
    <n v="0"/>
    <n v="1"/>
    <n v="165526"/>
    <s v="State-California"/>
    <n v="22"/>
    <n v="1003"/>
    <n v="48"/>
    <n v="174"/>
    <n v="30"/>
    <n v="0"/>
    <n v="23"/>
    <n v="1233"/>
    <n v="1"/>
    <n v="4"/>
    <n v="4"/>
    <n v="8"/>
    <n v="2"/>
    <n v="0"/>
    <n v="0"/>
    <n v="0"/>
    <n v="0"/>
    <n v="0"/>
    <n v="0"/>
    <n v="0"/>
    <d v="2020-09-15T00:00:00"/>
  </r>
  <r>
    <n v="2471"/>
    <s v="706-36-6154"/>
    <s v="A"/>
    <x v="0"/>
    <x v="1"/>
    <x v="2"/>
    <n v="19.36"/>
    <n v="9"/>
    <n v="8.7119999999999997"/>
    <x v="637"/>
    <x v="68"/>
    <d v="1899-12-30T18:43:00"/>
    <x v="0"/>
    <n v="174.24"/>
    <n v="4.7619047620000003"/>
    <n v="8.7119999999999997"/>
    <x v="44"/>
    <x v="3"/>
    <n v="61"/>
    <x v="1"/>
    <n v="0"/>
    <n v="0"/>
    <n v="165492"/>
    <s v="State-California"/>
    <n v="73"/>
    <n v="624"/>
    <n v="407"/>
    <n v="745"/>
    <n v="531"/>
    <n v="215"/>
    <n v="119"/>
    <n v="2403"/>
    <n v="2"/>
    <n v="4"/>
    <n v="7"/>
    <n v="13"/>
    <n v="2"/>
    <n v="0"/>
    <n v="0"/>
    <n v="0"/>
    <n v="0"/>
    <n v="0"/>
    <n v="0"/>
    <n v="0"/>
    <d v="2020-07-02T00:00:00"/>
  </r>
  <r>
    <n v="1614"/>
    <s v="778-89-7974"/>
    <s v="C"/>
    <x v="1"/>
    <x v="1"/>
    <x v="0"/>
    <n v="70.209999999999994"/>
    <n v="6"/>
    <n v="21.062999999999999"/>
    <x v="638"/>
    <x v="73"/>
    <d v="1899-12-30T14:58:00"/>
    <x v="1"/>
    <n v="421.26"/>
    <n v="4.7619047620000003"/>
    <n v="21.062999999999999"/>
    <x v="2"/>
    <x v="1"/>
    <n v="62"/>
    <x v="0"/>
    <n v="0"/>
    <n v="0"/>
    <n v="165488"/>
    <s v="State-Florida"/>
    <n v="46"/>
    <n v="1524"/>
    <n v="114"/>
    <n v="523"/>
    <n v="91"/>
    <n v="45"/>
    <n v="136"/>
    <n v="2161"/>
    <n v="1"/>
    <n v="3"/>
    <n v="4"/>
    <n v="6"/>
    <n v="1"/>
    <n v="0"/>
    <n v="0"/>
    <n v="0"/>
    <n v="0"/>
    <n v="0"/>
    <n v="0"/>
    <n v="0"/>
    <d v="2020-11-17T00:00:00"/>
  </r>
  <r>
    <n v="3102"/>
    <s v="574-31-8277"/>
    <s v="B"/>
    <x v="0"/>
    <x v="1"/>
    <x v="5"/>
    <n v="33.630000000000003"/>
    <n v="1"/>
    <n v="1.6815"/>
    <x v="639"/>
    <x v="80"/>
    <d v="1899-12-30T19:55:00"/>
    <x v="1"/>
    <n v="33.630000000000003"/>
    <n v="4.7619047620000003"/>
    <n v="1.6815"/>
    <x v="32"/>
    <x v="0"/>
    <n v="63"/>
    <x v="2"/>
    <n v="0"/>
    <n v="0"/>
    <n v="165487"/>
    <s v="State-Florida"/>
    <n v="48"/>
    <n v="606"/>
    <n v="169"/>
    <n v="1264"/>
    <n v="503"/>
    <n v="0"/>
    <n v="412"/>
    <n v="2130"/>
    <n v="3"/>
    <n v="3"/>
    <n v="5"/>
    <n v="6"/>
    <n v="2"/>
    <n v="0"/>
    <n v="0"/>
    <n v="0"/>
    <n v="0"/>
    <n v="0"/>
    <n v="0"/>
    <n v="0"/>
    <d v="2020-06-16T00:00:00"/>
  </r>
  <r>
    <n v="3156"/>
    <s v="859-71-0933"/>
    <s v="C"/>
    <x v="0"/>
    <x v="0"/>
    <x v="3"/>
    <n v="15.49"/>
    <n v="2"/>
    <n v="1.5489999999999999"/>
    <x v="640"/>
    <x v="65"/>
    <d v="1899-12-30T15:10:00"/>
    <x v="1"/>
    <n v="30.98"/>
    <n v="4.7619047620000003"/>
    <n v="1.5489999999999999"/>
    <x v="31"/>
    <x v="1"/>
    <n v="63"/>
    <x v="2"/>
    <n v="0"/>
    <n v="0"/>
    <n v="165487"/>
    <s v="State-Florida"/>
    <n v="48"/>
    <n v="606"/>
    <n v="169"/>
    <n v="1264"/>
    <n v="503"/>
    <n v="0"/>
    <n v="412"/>
    <n v="2130"/>
    <n v="3"/>
    <n v="3"/>
    <n v="5"/>
    <n v="6"/>
    <n v="2"/>
    <n v="0"/>
    <n v="0"/>
    <n v="0"/>
    <n v="0"/>
    <n v="0"/>
    <n v="0"/>
    <n v="0"/>
    <d v="2020-06-16T00:00:00"/>
  </r>
  <r>
    <n v="1047"/>
    <s v="740-11-5257"/>
    <s v="C"/>
    <x v="1"/>
    <x v="1"/>
    <x v="1"/>
    <n v="24.74"/>
    <n v="10"/>
    <n v="12.37"/>
    <x v="641"/>
    <x v="7"/>
    <d v="1899-12-30T16:44:00"/>
    <x v="1"/>
    <n v="247.4"/>
    <n v="4.7619047620000003"/>
    <n v="12.37"/>
    <x v="12"/>
    <x v="4"/>
    <n v="63"/>
    <x v="1"/>
    <n v="0"/>
    <n v="1"/>
    <n v="165486"/>
    <s v="State-Texas"/>
    <n v="29"/>
    <n v="619"/>
    <n v="48"/>
    <n v="316"/>
    <n v="94"/>
    <n v="169"/>
    <n v="35"/>
    <n v="1210"/>
    <n v="1"/>
    <n v="4"/>
    <n v="2"/>
    <n v="10"/>
    <n v="2"/>
    <n v="0"/>
    <n v="0"/>
    <n v="0"/>
    <n v="0"/>
    <n v="0"/>
    <n v="0"/>
    <n v="0"/>
    <d v="2020-10-16T00:00:00"/>
  </r>
  <r>
    <n v="2089"/>
    <s v="369-82-2676"/>
    <s v="B"/>
    <x v="1"/>
    <x v="1"/>
    <x v="1"/>
    <n v="75.66"/>
    <n v="5"/>
    <n v="18.914999999999999"/>
    <x v="642"/>
    <x v="15"/>
    <d v="1899-12-30T18:22:00"/>
    <x v="0"/>
    <n v="378.3"/>
    <n v="4.7619047620000003"/>
    <n v="18.914999999999999"/>
    <x v="52"/>
    <x v="3"/>
    <n v="46"/>
    <x v="3"/>
    <n v="1"/>
    <n v="0"/>
    <n v="165463"/>
    <s v="State-Illinois"/>
    <n v="17"/>
    <n v="988"/>
    <n v="81"/>
    <n v="177"/>
    <n v="53"/>
    <n v="81"/>
    <n v="40"/>
    <n v="1340"/>
    <n v="2"/>
    <n v="6"/>
    <n v="2"/>
    <n v="9"/>
    <n v="5"/>
    <n v="0"/>
    <n v="0"/>
    <n v="0"/>
    <n v="1"/>
    <n v="0"/>
    <n v="0"/>
    <n v="0"/>
    <d v="2020-07-06T00:00:00"/>
  </r>
  <r>
    <n v="2754"/>
    <s v="563-47-4072"/>
    <s v="B"/>
    <x v="1"/>
    <x v="0"/>
    <x v="0"/>
    <n v="55.81"/>
    <n v="6"/>
    <n v="16.742999999999999"/>
    <x v="643"/>
    <x v="49"/>
    <d v="1899-12-30T11:52:00"/>
    <x v="1"/>
    <n v="334.86"/>
    <n v="4.7619047620000003"/>
    <n v="16.742999999999999"/>
    <x v="21"/>
    <x v="3"/>
    <n v="36"/>
    <x v="3"/>
    <n v="0"/>
    <n v="0"/>
    <n v="165370"/>
    <s v="State-Florida"/>
    <n v="1"/>
    <n v="180"/>
    <n v="56"/>
    <n v="283"/>
    <n v="349"/>
    <n v="225"/>
    <n v="73"/>
    <n v="1019"/>
    <n v="1"/>
    <n v="2"/>
    <n v="3"/>
    <n v="13"/>
    <n v="1"/>
    <n v="0"/>
    <n v="0"/>
    <n v="0"/>
    <n v="0"/>
    <n v="0"/>
    <n v="0"/>
    <n v="0"/>
    <d v="2020-01-06T00:00:00"/>
  </r>
  <r>
    <n v="1966"/>
    <s v="742-04-5161"/>
    <s v="A"/>
    <x v="0"/>
    <x v="1"/>
    <x v="2"/>
    <n v="72.78"/>
    <n v="10"/>
    <n v="36.39"/>
    <x v="644"/>
    <x v="36"/>
    <d v="1899-12-30T17:24:00"/>
    <x v="1"/>
    <n v="727.8"/>
    <n v="4.7619047620000003"/>
    <n v="36.39"/>
    <x v="48"/>
    <x v="3"/>
    <n v="46"/>
    <x v="0"/>
    <n v="0"/>
    <n v="1"/>
    <n v="165352"/>
    <s v="State-Other"/>
    <n v="43"/>
    <n v="719"/>
    <n v="8"/>
    <n v="213"/>
    <n v="10"/>
    <n v="18"/>
    <n v="58"/>
    <n v="908"/>
    <n v="2"/>
    <n v="4"/>
    <n v="2"/>
    <n v="8"/>
    <n v="4"/>
    <n v="0"/>
    <n v="0"/>
    <n v="0"/>
    <n v="0"/>
    <n v="0"/>
    <n v="0"/>
    <n v="0"/>
    <d v="2020-01-26T00:00:00"/>
  </r>
  <r>
    <n v="3112"/>
    <s v="149-15-7606"/>
    <s v="B"/>
    <x v="0"/>
    <x v="1"/>
    <x v="3"/>
    <n v="37.32"/>
    <n v="9"/>
    <n v="16.794"/>
    <x v="645"/>
    <x v="43"/>
    <d v="1899-12-30T15:31:00"/>
    <x v="0"/>
    <n v="335.88"/>
    <n v="4.7619047620000003"/>
    <n v="16.794"/>
    <x v="20"/>
    <x v="0"/>
    <n v="47"/>
    <x v="1"/>
    <n v="0"/>
    <n v="1"/>
    <n v="165333"/>
    <s v="State-Other"/>
    <n v="58"/>
    <n v="1655"/>
    <n v="18"/>
    <n v="233"/>
    <n v="0"/>
    <n v="38"/>
    <n v="76"/>
    <n v="1868"/>
    <n v="7"/>
    <n v="9"/>
    <n v="4"/>
    <n v="8"/>
    <n v="6"/>
    <n v="0"/>
    <n v="0"/>
    <n v="0"/>
    <n v="1"/>
    <n v="1"/>
    <n v="0"/>
    <n v="0"/>
    <d v="2020-06-23T00:00:00"/>
  </r>
  <r>
    <n v="1023"/>
    <s v="133-77-3154"/>
    <s v="B"/>
    <x v="0"/>
    <x v="1"/>
    <x v="5"/>
    <n v="60.18"/>
    <n v="4"/>
    <n v="12.036"/>
    <x v="646"/>
    <x v="69"/>
    <d v="1899-12-30T18:04:00"/>
    <x v="2"/>
    <n v="240.72"/>
    <n v="4.7619047620000003"/>
    <n v="12.036"/>
    <x v="45"/>
    <x v="3"/>
    <n v="66"/>
    <x v="0"/>
    <n v="0"/>
    <n v="1"/>
    <n v="165324"/>
    <s v="State-Texas"/>
    <n v="0"/>
    <n v="972"/>
    <n v="0"/>
    <n v="258"/>
    <n v="53"/>
    <n v="81"/>
    <n v="13"/>
    <n v="1351"/>
    <n v="3"/>
    <n v="6"/>
    <n v="2"/>
    <n v="9"/>
    <n v="4"/>
    <n v="0"/>
    <n v="0"/>
    <n v="0"/>
    <n v="0"/>
    <n v="0"/>
    <n v="0"/>
    <n v="0"/>
    <d v="2020-06-17T00:00:00"/>
  </r>
  <r>
    <n v="1832"/>
    <s v="169-52-4504"/>
    <s v="A"/>
    <x v="1"/>
    <x v="0"/>
    <x v="1"/>
    <n v="15.69"/>
    <n v="3"/>
    <n v="2.3534999999999999"/>
    <x v="647"/>
    <x v="86"/>
    <d v="1899-12-30T14:13:00"/>
    <x v="2"/>
    <n v="47.07"/>
    <n v="4.7619047620000003"/>
    <n v="2.3534999999999999"/>
    <x v="6"/>
    <x v="3"/>
    <n v="66"/>
    <x v="0"/>
    <n v="0"/>
    <n v="1"/>
    <n v="165324"/>
    <s v="State-New York"/>
    <n v="0"/>
    <n v="972"/>
    <n v="0"/>
    <n v="258"/>
    <n v="53"/>
    <n v="81"/>
    <n v="13"/>
    <n v="1351"/>
    <n v="3"/>
    <n v="6"/>
    <n v="2"/>
    <n v="9"/>
    <n v="4"/>
    <n v="0"/>
    <n v="0"/>
    <n v="0"/>
    <n v="0"/>
    <n v="0"/>
    <n v="0"/>
    <n v="0"/>
    <d v="2020-06-17T00:00:00"/>
  </r>
  <r>
    <n v="1517"/>
    <s v="250-81-7186"/>
    <s v="C"/>
    <x v="1"/>
    <x v="0"/>
    <x v="1"/>
    <n v="99.69"/>
    <n v="1"/>
    <n v="4.9844999999999997"/>
    <x v="648"/>
    <x v="33"/>
    <d v="1899-12-30T10:23:00"/>
    <x v="2"/>
    <n v="99.69"/>
    <n v="4.7619047620000003"/>
    <n v="4.9844999999999997"/>
    <x v="7"/>
    <x v="3"/>
    <n v="58"/>
    <x v="1"/>
    <n v="1"/>
    <n v="1"/>
    <n v="165316"/>
    <s v="State-California"/>
    <n v="65"/>
    <n v="283"/>
    <n v="15"/>
    <n v="233"/>
    <n v="8"/>
    <n v="23"/>
    <n v="96"/>
    <n v="466"/>
    <n v="2"/>
    <n v="3"/>
    <n v="2"/>
    <n v="5"/>
    <n v="4"/>
    <n v="0"/>
    <n v="0"/>
    <n v="0"/>
    <n v="0"/>
    <n v="0"/>
    <n v="0"/>
    <n v="0"/>
    <d v="2019-09-29T00:00:00"/>
  </r>
  <r>
    <n v="3022"/>
    <s v="562-12-5430"/>
    <s v="A"/>
    <x v="0"/>
    <x v="0"/>
    <x v="5"/>
    <n v="88.15"/>
    <n v="3"/>
    <n v="13.2225"/>
    <x v="649"/>
    <x v="68"/>
    <d v="1899-12-30T10:11:00"/>
    <x v="0"/>
    <n v="264.45"/>
    <n v="4.7619047620000003"/>
    <n v="13.2225"/>
    <x v="30"/>
    <x v="3"/>
    <n v="47"/>
    <x v="1"/>
    <n v="0"/>
    <n v="0"/>
    <n v="165308"/>
    <s v="State-Other"/>
    <n v="60"/>
    <n v="1805"/>
    <n v="0"/>
    <n v="668"/>
    <n v="304"/>
    <n v="202"/>
    <n v="86"/>
    <n v="2893"/>
    <n v="1"/>
    <n v="7"/>
    <n v="8"/>
    <n v="12"/>
    <n v="4"/>
    <n v="1"/>
    <n v="0"/>
    <n v="0"/>
    <n v="0"/>
    <n v="1"/>
    <n v="0"/>
    <n v="0"/>
    <d v="2020-02-16T00:00:00"/>
  </r>
  <r>
    <n v="1661"/>
    <s v="816-72-8853"/>
    <s v="A"/>
    <x v="0"/>
    <x v="0"/>
    <x v="3"/>
    <n v="27.93"/>
    <n v="5"/>
    <n v="6.9824999999999999"/>
    <x v="650"/>
    <x v="71"/>
    <d v="1899-12-30T15:48:00"/>
    <x v="1"/>
    <n v="139.65"/>
    <n v="4.7619047620000003"/>
    <n v="6.9824999999999999"/>
    <x v="9"/>
    <x v="0"/>
    <n v="40"/>
    <x v="0"/>
    <n v="0"/>
    <n v="0"/>
    <n v="165295"/>
    <s v="State-California"/>
    <n v="19"/>
    <n v="924"/>
    <n v="81"/>
    <n v="296"/>
    <n v="86"/>
    <n v="278"/>
    <n v="15"/>
    <n v="1651"/>
    <n v="1"/>
    <n v="3"/>
    <n v="3"/>
    <n v="13"/>
    <n v="2"/>
    <n v="0"/>
    <n v="0"/>
    <n v="0"/>
    <n v="0"/>
    <n v="0"/>
    <n v="0"/>
    <n v="0"/>
    <d v="2020-05-29T00:00:00"/>
  </r>
  <r>
    <n v="1483"/>
    <s v="491-38-3499"/>
    <s v="A"/>
    <x v="0"/>
    <x v="1"/>
    <x v="5"/>
    <n v="55.45"/>
    <n v="1"/>
    <n v="2.7725"/>
    <x v="651"/>
    <x v="84"/>
    <d v="1899-12-30T17:46:00"/>
    <x v="2"/>
    <n v="55.45"/>
    <n v="4.7619047620000003"/>
    <n v="2.7725"/>
    <x v="49"/>
    <x v="3"/>
    <n v="76"/>
    <x v="1"/>
    <n v="0"/>
    <n v="0"/>
    <n v="165275"/>
    <s v="State-Illinois"/>
    <n v="9"/>
    <n v="982"/>
    <n v="35"/>
    <n v="552"/>
    <n v="230"/>
    <n v="35"/>
    <n v="53"/>
    <n v="1783"/>
    <n v="1"/>
    <n v="4"/>
    <n v="3"/>
    <n v="13"/>
    <n v="2"/>
    <n v="0"/>
    <n v="0"/>
    <n v="0"/>
    <n v="0"/>
    <n v="0"/>
    <n v="0"/>
    <n v="0"/>
    <d v="2019-09-08T00:00:00"/>
  </r>
  <r>
    <n v="3097"/>
    <s v="322-02-2271"/>
    <s v="B"/>
    <x v="1"/>
    <x v="0"/>
    <x v="3"/>
    <n v="42.97"/>
    <n v="3"/>
    <n v="6.4455"/>
    <x v="652"/>
    <x v="36"/>
    <d v="1899-12-30T11:46:00"/>
    <x v="1"/>
    <n v="128.91"/>
    <n v="4.7619047620000003"/>
    <n v="6.4455"/>
    <x v="39"/>
    <x v="1"/>
    <n v="55"/>
    <x v="0"/>
    <n v="0"/>
    <n v="0"/>
    <n v="165220"/>
    <s v="State-Illinois"/>
    <n v="3"/>
    <n v="2255"/>
    <n v="160"/>
    <n v="740"/>
    <n v="0"/>
    <n v="63"/>
    <n v="30"/>
    <n v="3187"/>
    <n v="4"/>
    <n v="8"/>
    <n v="4"/>
    <n v="7"/>
    <n v="6"/>
    <n v="0"/>
    <n v="0"/>
    <n v="0"/>
    <n v="0"/>
    <n v="0"/>
    <n v="0"/>
    <n v="1"/>
    <d v="2019-02-08T00:00:00"/>
  </r>
  <r>
    <n v="3142"/>
    <s v="842-29-4695"/>
    <s v="C"/>
    <x v="0"/>
    <x v="1"/>
    <x v="3"/>
    <n v="17.14"/>
    <n v="7"/>
    <n v="5.9989999999999997"/>
    <x v="653"/>
    <x v="65"/>
    <d v="1899-12-30T12:07:00"/>
    <x v="2"/>
    <n v="119.98"/>
    <n v="4.7619047620000003"/>
    <n v="5.9989999999999997"/>
    <x v="30"/>
    <x v="3"/>
    <n v="65"/>
    <x v="1"/>
    <n v="0"/>
    <n v="1"/>
    <n v="165210"/>
    <s v="State-Other"/>
    <n v="25"/>
    <n v="1586"/>
    <n v="0"/>
    <n v="177"/>
    <n v="0"/>
    <n v="18"/>
    <n v="71"/>
    <n v="1710"/>
    <n v="2"/>
    <n v="9"/>
    <n v="3"/>
    <n v="8"/>
    <n v="6"/>
    <n v="1"/>
    <n v="0"/>
    <n v="0"/>
    <n v="1"/>
    <n v="0"/>
    <n v="0"/>
    <n v="0"/>
    <d v="2020-08-14T00:00:00"/>
  </r>
  <r>
    <n v="2042"/>
    <s v="725-67-2480"/>
    <s v="B"/>
    <x v="0"/>
    <x v="0"/>
    <x v="5"/>
    <n v="58.75"/>
    <n v="6"/>
    <n v="17.625"/>
    <x v="654"/>
    <x v="62"/>
    <d v="1899-12-30T18:14:00"/>
    <x v="2"/>
    <n v="352.5"/>
    <n v="4.7619047620000003"/>
    <n v="17.625"/>
    <x v="9"/>
    <x v="1"/>
    <n v="62"/>
    <x v="1"/>
    <n v="0"/>
    <n v="2"/>
    <n v="165196"/>
    <s v="State-New York"/>
    <n v="34"/>
    <n v="1883"/>
    <n v="48"/>
    <n v="459"/>
    <n v="30"/>
    <n v="0"/>
    <n v="507"/>
    <n v="1913"/>
    <n v="2"/>
    <n v="7"/>
    <n v="6"/>
    <n v="11"/>
    <n v="5"/>
    <n v="0"/>
    <n v="0"/>
    <n v="1"/>
    <n v="0"/>
    <n v="0"/>
    <n v="0"/>
    <n v="0"/>
    <d v="2019-12-30T00:00:00"/>
  </r>
  <r>
    <n v="1236"/>
    <s v="641-51-2661"/>
    <s v="C"/>
    <x v="0"/>
    <x v="0"/>
    <x v="4"/>
    <n v="87.1"/>
    <n v="10"/>
    <n v="43.55"/>
    <x v="655"/>
    <x v="12"/>
    <d v="1899-12-30T14:45:00"/>
    <x v="2"/>
    <n v="871"/>
    <n v="4.7619047620000003"/>
    <n v="43.55"/>
    <x v="21"/>
    <x v="1"/>
    <n v="51"/>
    <x v="2"/>
    <n v="0"/>
    <n v="1"/>
    <n v="165176"/>
    <s v="State-Florida"/>
    <n v="57"/>
    <n v="2433"/>
    <n v="71"/>
    <n v="464"/>
    <n v="558"/>
    <n v="177"/>
    <n v="177"/>
    <n v="3525"/>
    <n v="4"/>
    <n v="9"/>
    <n v="6"/>
    <n v="6"/>
    <n v="6"/>
    <n v="0"/>
    <n v="0"/>
    <n v="0"/>
    <n v="0"/>
    <n v="0"/>
    <n v="0"/>
    <n v="0"/>
    <d v="2019-04-05T00:00:00"/>
  </r>
  <r>
    <n v="2288"/>
    <s v="714-02-3114"/>
    <s v="C"/>
    <x v="1"/>
    <x v="0"/>
    <x v="3"/>
    <n v="98.8"/>
    <n v="2"/>
    <n v="9.8800000000000008"/>
    <x v="656"/>
    <x v="81"/>
    <d v="1899-12-30T11:39:00"/>
    <x v="1"/>
    <n v="197.6"/>
    <n v="4.7619047620000003"/>
    <n v="9.8800000000000008"/>
    <x v="25"/>
    <x v="3"/>
    <n v="38"/>
    <x v="1"/>
    <n v="0"/>
    <n v="0"/>
    <n v="165169"/>
    <s v="State-New York"/>
    <n v="23"/>
    <n v="2722"/>
    <n v="0"/>
    <n v="175"/>
    <n v="0"/>
    <n v="0"/>
    <n v="117"/>
    <n v="2780"/>
    <n v="1"/>
    <n v="10"/>
    <n v="4"/>
    <n v="13"/>
    <n v="6"/>
    <n v="1"/>
    <n v="1"/>
    <n v="1"/>
    <n v="0"/>
    <n v="1"/>
    <n v="0"/>
    <n v="1"/>
    <d v="2020-06-20T00:00:00"/>
  </r>
  <r>
    <n v="2450"/>
    <s v="518-17-2983"/>
    <s v="A"/>
    <x v="1"/>
    <x v="0"/>
    <x v="5"/>
    <n v="48.63"/>
    <n v="4"/>
    <n v="9.7260000000000009"/>
    <x v="657"/>
    <x v="87"/>
    <d v="1899-12-30T15:44:00"/>
    <x v="0"/>
    <n v="194.52"/>
    <n v="4.7619047620000003"/>
    <n v="9.7260000000000009"/>
    <x v="29"/>
    <x v="3"/>
    <n v="62"/>
    <x v="1"/>
    <n v="0"/>
    <n v="1"/>
    <n v="165148"/>
    <s v="State-New York"/>
    <n v="9"/>
    <n v="1166"/>
    <n v="89"/>
    <n v="1070"/>
    <n v="84"/>
    <n v="30"/>
    <n v="388"/>
    <n v="2051"/>
    <n v="2"/>
    <n v="6"/>
    <n v="6"/>
    <n v="7"/>
    <n v="4"/>
    <n v="0"/>
    <n v="0"/>
    <n v="0"/>
    <n v="0"/>
    <n v="0"/>
    <n v="0"/>
    <n v="0"/>
    <d v="2019-04-23T00:00:00"/>
  </r>
  <r>
    <n v="2230"/>
    <s v="779-42-2410"/>
    <s v="B"/>
    <x v="0"/>
    <x v="1"/>
    <x v="4"/>
    <n v="57.74"/>
    <n v="3"/>
    <n v="8.6609999999999996"/>
    <x v="658"/>
    <x v="9"/>
    <d v="1899-12-30T13:06:00"/>
    <x v="0"/>
    <n v="173.22"/>
    <n v="4.7619047620000003"/>
    <n v="8.6609999999999996"/>
    <x v="25"/>
    <x v="3"/>
    <n v="45"/>
    <x v="1"/>
    <n v="0"/>
    <n v="1"/>
    <n v="165106"/>
    <s v="State-Other"/>
    <n v="55"/>
    <n v="2003"/>
    <n v="48"/>
    <n v="337"/>
    <n v="30"/>
    <n v="0"/>
    <n v="48"/>
    <n v="2371"/>
    <n v="3"/>
    <n v="8"/>
    <n v="3"/>
    <n v="13"/>
    <n v="6"/>
    <n v="0"/>
    <n v="0"/>
    <n v="0"/>
    <n v="1"/>
    <n v="0"/>
    <n v="0"/>
    <n v="0"/>
    <d v="2020-10-28T00:00:00"/>
  </r>
  <r>
    <n v="1131"/>
    <s v="190-14-3147"/>
    <s v="B"/>
    <x v="1"/>
    <x v="0"/>
    <x v="0"/>
    <n v="17.97"/>
    <n v="4"/>
    <n v="3.5939999999999999"/>
    <x v="659"/>
    <x v="55"/>
    <d v="1899-12-30T20:43:00"/>
    <x v="0"/>
    <n v="71.88"/>
    <n v="4.7619047620000003"/>
    <n v="3.5939999999999999"/>
    <x v="41"/>
    <x v="1"/>
    <n v="44"/>
    <x v="2"/>
    <n v="0"/>
    <n v="1"/>
    <n v="165104"/>
    <s v="State-Texas"/>
    <n v="4"/>
    <n v="1872"/>
    <n v="0"/>
    <n v="588"/>
    <n v="33"/>
    <n v="51"/>
    <n v="127"/>
    <n v="2417"/>
    <n v="2"/>
    <n v="3"/>
    <n v="5"/>
    <n v="7"/>
    <n v="7"/>
    <n v="0"/>
    <n v="0"/>
    <n v="0"/>
    <n v="0"/>
    <n v="0"/>
    <n v="0"/>
    <n v="1"/>
    <d v="2020-04-20T00:00:00"/>
  </r>
  <r>
    <n v="1470"/>
    <s v="408-66-6712"/>
    <s v="C"/>
    <x v="0"/>
    <x v="0"/>
    <x v="0"/>
    <n v="47.71"/>
    <n v="6"/>
    <n v="14.313000000000001"/>
    <x v="660"/>
    <x v="69"/>
    <d v="1899-12-30T14:19:00"/>
    <x v="0"/>
    <n v="286.26"/>
    <n v="4.7619047620000003"/>
    <n v="14.313000000000001"/>
    <x v="18"/>
    <x v="1"/>
    <n v="44"/>
    <x v="2"/>
    <n v="0"/>
    <n v="1"/>
    <n v="165104"/>
    <s v="State-Florida"/>
    <n v="4"/>
    <n v="1872"/>
    <n v="0"/>
    <n v="588"/>
    <n v="33"/>
    <n v="51"/>
    <n v="127"/>
    <n v="2417"/>
    <n v="2"/>
    <n v="3"/>
    <n v="5"/>
    <n v="7"/>
    <n v="7"/>
    <n v="0"/>
    <n v="0"/>
    <n v="0"/>
    <n v="0"/>
    <n v="0"/>
    <n v="0"/>
    <n v="0"/>
    <d v="2020-04-20T00:00:00"/>
  </r>
  <r>
    <n v="1342"/>
    <s v="588-47-8641"/>
    <s v="A"/>
    <x v="0"/>
    <x v="1"/>
    <x v="5"/>
    <n v="56.04"/>
    <n v="10"/>
    <n v="28.02"/>
    <x v="661"/>
    <x v="78"/>
    <d v="1899-12-30T19:30:00"/>
    <x v="0"/>
    <n v="560.4"/>
    <n v="4.7619047620000003"/>
    <n v="28.02"/>
    <x v="18"/>
    <x v="3"/>
    <n v="77"/>
    <x v="2"/>
    <n v="0"/>
    <n v="0"/>
    <n v="165073"/>
    <s v="State-Other"/>
    <n v="65"/>
    <n v="1596"/>
    <n v="43"/>
    <n v="449"/>
    <n v="175"/>
    <n v="0"/>
    <n v="20"/>
    <n v="2242"/>
    <n v="1"/>
    <n v="5"/>
    <n v="3"/>
    <n v="5"/>
    <n v="2"/>
    <n v="0"/>
    <n v="0"/>
    <n v="0"/>
    <n v="0"/>
    <n v="0"/>
    <n v="1"/>
    <n v="0"/>
    <d v="2020-01-25T00:00:00"/>
  </r>
  <r>
    <n v="1067"/>
    <s v="642-61-4706"/>
    <s v="B"/>
    <x v="0"/>
    <x v="1"/>
    <x v="4"/>
    <n v="93.4"/>
    <n v="2"/>
    <n v="9.34"/>
    <x v="662"/>
    <x v="73"/>
    <d v="1899-12-30T16:34:00"/>
    <x v="1"/>
    <n v="186.8"/>
    <n v="4.7619047620000003"/>
    <n v="9.34"/>
    <x v="46"/>
    <x v="3"/>
    <n v="61"/>
    <x v="1"/>
    <n v="0"/>
    <n v="1"/>
    <n v="165031"/>
    <s v="State-California"/>
    <n v="29"/>
    <n v="655"/>
    <n v="272"/>
    <n v="738"/>
    <n v="213"/>
    <n v="94"/>
    <n v="218"/>
    <n v="1754"/>
    <n v="4"/>
    <n v="10"/>
    <n v="3"/>
    <n v="13"/>
    <n v="7"/>
    <n v="0"/>
    <n v="0"/>
    <n v="0"/>
    <n v="0"/>
    <n v="0"/>
    <n v="0"/>
    <n v="0"/>
    <d v="2019-08-22T00:00:00"/>
  </r>
  <r>
    <n v="1228"/>
    <s v="576-31-4774"/>
    <s v="B"/>
    <x v="1"/>
    <x v="0"/>
    <x v="0"/>
    <n v="73.41"/>
    <n v="3"/>
    <n v="11.0115"/>
    <x v="663"/>
    <x v="22"/>
    <d v="1899-12-30T13:10:00"/>
    <x v="0"/>
    <n v="220.23"/>
    <n v="4.7619047620000003"/>
    <n v="11.0115"/>
    <x v="43"/>
    <x v="1"/>
    <n v="62"/>
    <x v="1"/>
    <n v="0"/>
    <n v="1"/>
    <n v="164961"/>
    <s v="State-Other"/>
    <n v="97"/>
    <n v="970"/>
    <n v="289"/>
    <n v="701"/>
    <n v="190"/>
    <n v="315"/>
    <n v="96"/>
    <n v="2369"/>
    <n v="2"/>
    <n v="6"/>
    <n v="4"/>
    <n v="4"/>
    <n v="3"/>
    <n v="0"/>
    <n v="0"/>
    <n v="0"/>
    <n v="0"/>
    <n v="0"/>
    <n v="0"/>
    <n v="0"/>
    <d v="2019-05-30T00:00:00"/>
  </r>
  <r>
    <n v="1913"/>
    <s v="556-41-6224"/>
    <s v="C"/>
    <x v="1"/>
    <x v="1"/>
    <x v="0"/>
    <n v="33.64"/>
    <n v="8"/>
    <n v="13.456"/>
    <x v="664"/>
    <x v="42"/>
    <d v="1899-12-30T17:10:00"/>
    <x v="2"/>
    <n v="269.12"/>
    <n v="4.7619047620000003"/>
    <n v="13.456"/>
    <x v="39"/>
    <x v="0"/>
    <n v="69"/>
    <x v="0"/>
    <n v="0"/>
    <n v="1"/>
    <n v="164950"/>
    <s v="State-California"/>
    <n v="29"/>
    <n v="2080"/>
    <n v="0"/>
    <n v="183"/>
    <n v="30"/>
    <n v="0"/>
    <n v="160"/>
    <n v="2133"/>
    <n v="2"/>
    <n v="11"/>
    <n v="2"/>
    <n v="10"/>
    <n v="7"/>
    <n v="0"/>
    <n v="0"/>
    <n v="0"/>
    <n v="1"/>
    <n v="0"/>
    <n v="0"/>
    <n v="0"/>
    <d v="2019-01-17T00:00:00"/>
  </r>
  <r>
    <n v="2637"/>
    <s v="811-03-8790"/>
    <s v="A"/>
    <x v="1"/>
    <x v="0"/>
    <x v="1"/>
    <n v="45.48"/>
    <n v="10"/>
    <n v="22.74"/>
    <x v="665"/>
    <x v="59"/>
    <d v="1899-12-30T10:22:00"/>
    <x v="2"/>
    <n v="454.8"/>
    <n v="4.7619047620000003"/>
    <n v="22.74"/>
    <x v="19"/>
    <x v="2"/>
    <n v="44"/>
    <x v="1"/>
    <n v="0"/>
    <n v="1"/>
    <n v="164892"/>
    <s v="State-Texas"/>
    <n v="77"/>
    <n v="1339"/>
    <n v="61"/>
    <n v="584"/>
    <n v="81"/>
    <n v="61"/>
    <n v="165"/>
    <n v="1962"/>
    <n v="2"/>
    <n v="6"/>
    <n v="4"/>
    <n v="12"/>
    <n v="4"/>
    <n v="0"/>
    <n v="0"/>
    <n v="0"/>
    <n v="0"/>
    <n v="0"/>
    <n v="0"/>
    <n v="0"/>
    <d v="2020-11-02T00:00:00"/>
  </r>
  <r>
    <n v="2436"/>
    <s v="242-11-3142"/>
    <s v="B"/>
    <x v="0"/>
    <x v="1"/>
    <x v="5"/>
    <n v="83.77"/>
    <n v="2"/>
    <n v="8.3770000000000007"/>
    <x v="624"/>
    <x v="7"/>
    <d v="1899-12-30T19:57:00"/>
    <x v="1"/>
    <n v="167.54"/>
    <n v="4.7619047620000003"/>
    <n v="8.3770000000000007"/>
    <x v="15"/>
    <x v="4"/>
    <n v="70"/>
    <x v="2"/>
    <n v="0"/>
    <n v="1"/>
    <n v="164866"/>
    <s v="State-Florida"/>
    <n v="9"/>
    <n v="1291"/>
    <n v="13"/>
    <n v="53"/>
    <n v="18"/>
    <n v="13"/>
    <n v="25"/>
    <n v="1362"/>
    <n v="4"/>
    <n v="7"/>
    <n v="3"/>
    <n v="7"/>
    <n v="5"/>
    <n v="0"/>
    <n v="0"/>
    <n v="0"/>
    <n v="1"/>
    <n v="0"/>
    <n v="0"/>
    <n v="0"/>
    <d v="2020-07-02T00:00:00"/>
  </r>
  <r>
    <n v="2291"/>
    <s v="752-23-3760"/>
    <s v="B"/>
    <x v="0"/>
    <x v="0"/>
    <x v="3"/>
    <n v="64.08"/>
    <n v="7"/>
    <n v="22.428000000000001"/>
    <x v="666"/>
    <x v="88"/>
    <d v="1899-12-30T19:29:00"/>
    <x v="2"/>
    <n v="448.56"/>
    <n v="4.7619047620000003"/>
    <n v="22.428000000000001"/>
    <x v="48"/>
    <x v="0"/>
    <n v="64"/>
    <x v="2"/>
    <n v="0"/>
    <n v="0"/>
    <n v="164857"/>
    <s v="State-California"/>
    <n v="78"/>
    <n v="1413"/>
    <n v="36"/>
    <n v="1823"/>
    <n v="534"/>
    <n v="0"/>
    <n v="109"/>
    <n v="3696"/>
    <n v="1"/>
    <n v="7"/>
    <n v="5"/>
    <n v="10"/>
    <n v="4"/>
    <n v="0"/>
    <n v="0"/>
    <n v="0"/>
    <n v="0"/>
    <n v="0"/>
    <n v="0"/>
    <n v="0"/>
    <d v="2019-04-30T00:00:00"/>
  </r>
  <r>
    <n v="2452"/>
    <s v="274-05-5470"/>
    <s v="A"/>
    <x v="0"/>
    <x v="0"/>
    <x v="4"/>
    <n v="73.47"/>
    <n v="4"/>
    <n v="14.694000000000001"/>
    <x v="667"/>
    <x v="55"/>
    <d v="1899-12-30T18:30:00"/>
    <x v="1"/>
    <n v="293.88"/>
    <n v="4.7619047620000003"/>
    <n v="14.694000000000001"/>
    <x v="22"/>
    <x v="0"/>
    <n v="64"/>
    <x v="2"/>
    <n v="0"/>
    <n v="0"/>
    <n v="164857"/>
    <s v="State-Other"/>
    <n v="78"/>
    <n v="1413"/>
    <n v="36"/>
    <n v="1823"/>
    <n v="534"/>
    <n v="0"/>
    <n v="109"/>
    <n v="3696"/>
    <n v="1"/>
    <n v="7"/>
    <n v="5"/>
    <n v="10"/>
    <n v="4"/>
    <n v="0"/>
    <n v="0"/>
    <n v="0"/>
    <n v="0"/>
    <n v="0"/>
    <n v="0"/>
    <n v="0"/>
    <d v="2019-04-30T00:00:00"/>
  </r>
  <r>
    <n v="2903"/>
    <s v="648-94-3045"/>
    <s v="C"/>
    <x v="1"/>
    <x v="1"/>
    <x v="0"/>
    <n v="58.95"/>
    <n v="10"/>
    <n v="29.475000000000001"/>
    <x v="668"/>
    <x v="13"/>
    <d v="1899-12-30T14:27:00"/>
    <x v="0"/>
    <n v="589.5"/>
    <n v="4.7619047620000003"/>
    <n v="29.475000000000001"/>
    <x v="34"/>
    <x v="0"/>
    <n v="63"/>
    <x v="1"/>
    <n v="0"/>
    <n v="0"/>
    <n v="164849"/>
    <s v="State-California"/>
    <n v="42"/>
    <n v="1657"/>
    <n v="122"/>
    <n v="890"/>
    <n v="239"/>
    <n v="214"/>
    <n v="275"/>
    <n v="2847"/>
    <n v="1"/>
    <n v="9"/>
    <n v="3"/>
    <n v="6"/>
    <n v="5"/>
    <n v="0"/>
    <n v="0"/>
    <n v="0"/>
    <n v="0"/>
    <n v="0"/>
    <n v="0"/>
    <n v="1"/>
    <d v="2019-04-20T00:00:00"/>
  </r>
  <r>
    <n v="1921"/>
    <s v="130-67-4723"/>
    <s v="A"/>
    <x v="0"/>
    <x v="1"/>
    <x v="4"/>
    <n v="48.5"/>
    <n v="6"/>
    <n v="14.55"/>
    <x v="669"/>
    <x v="83"/>
    <d v="1899-12-30T13:57:00"/>
    <x v="0"/>
    <n v="291"/>
    <n v="4.7619047620000003"/>
    <n v="14.55"/>
    <x v="45"/>
    <x v="0"/>
    <n v="68"/>
    <x v="3"/>
    <n v="1"/>
    <n v="1"/>
    <n v="164831"/>
    <s v="State-Illinois"/>
    <n v="51"/>
    <n v="1220"/>
    <n v="219"/>
    <n v="633"/>
    <n v="191"/>
    <n v="219"/>
    <n v="366"/>
    <n v="2115"/>
    <n v="8"/>
    <n v="6"/>
    <n v="3"/>
    <n v="5"/>
    <n v="6"/>
    <n v="0"/>
    <n v="0"/>
    <n v="0"/>
    <n v="0"/>
    <n v="0"/>
    <n v="0"/>
    <n v="0"/>
    <d v="2019-11-15T00:00:00"/>
  </r>
  <r>
    <n v="2683"/>
    <s v="528-87-5606"/>
    <s v="B"/>
    <x v="0"/>
    <x v="0"/>
    <x v="1"/>
    <n v="39.479999999999997"/>
    <n v="1"/>
    <n v="1.974"/>
    <x v="670"/>
    <x v="12"/>
    <d v="1899-12-30T19:43:00"/>
    <x v="1"/>
    <n v="39.479999999999997"/>
    <n v="4.7619047620000003"/>
    <n v="1.974"/>
    <x v="35"/>
    <x v="3"/>
    <n v="42"/>
    <x v="1"/>
    <n v="1"/>
    <n v="0"/>
    <n v="164813"/>
    <s v="State-Illinois"/>
    <n v="81"/>
    <n v="745"/>
    <n v="0"/>
    <n v="315"/>
    <n v="455"/>
    <n v="247"/>
    <n v="132"/>
    <n v="1630"/>
    <n v="1"/>
    <n v="7"/>
    <n v="2"/>
    <n v="10"/>
    <n v="5"/>
    <n v="0"/>
    <n v="0"/>
    <n v="0"/>
    <n v="0"/>
    <n v="0"/>
    <n v="0"/>
    <n v="0"/>
    <d v="2020-06-08T00:00:00"/>
  </r>
  <r>
    <n v="1305"/>
    <s v="320-85-2052"/>
    <s v="B"/>
    <x v="1"/>
    <x v="0"/>
    <x v="3"/>
    <n v="34.81"/>
    <n v="1"/>
    <n v="1.7404999999999999"/>
    <x v="671"/>
    <x v="78"/>
    <d v="1899-12-30T10:11:00"/>
    <x v="2"/>
    <n v="34.81"/>
    <n v="4.7619047620000003"/>
    <n v="1.7404999999999999"/>
    <x v="27"/>
    <x v="3"/>
    <n v="49"/>
    <x v="1"/>
    <n v="0"/>
    <n v="1"/>
    <n v="164795"/>
    <s v="State-Texas"/>
    <n v="23"/>
    <n v="1048"/>
    <n v="13"/>
    <n v="303"/>
    <n v="97"/>
    <n v="74"/>
    <n v="196"/>
    <n v="1338"/>
    <n v="3"/>
    <n v="3"/>
    <n v="3"/>
    <n v="12"/>
    <n v="2"/>
    <n v="0"/>
    <n v="0"/>
    <n v="0"/>
    <n v="0"/>
    <n v="0"/>
    <n v="0"/>
    <n v="0"/>
    <d v="2019-06-24T00:00:00"/>
  </r>
  <r>
    <n v="2216"/>
    <s v="370-96-0655"/>
    <s v="C"/>
    <x v="1"/>
    <x v="0"/>
    <x v="5"/>
    <n v="49.32"/>
    <n v="6"/>
    <n v="14.795999999999999"/>
    <x v="672"/>
    <x v="51"/>
    <d v="1899-12-30T13:46:00"/>
    <x v="0"/>
    <n v="295.92"/>
    <n v="4.7619047620000003"/>
    <n v="14.795999999999999"/>
    <x v="12"/>
    <x v="3"/>
    <n v="49"/>
    <x v="1"/>
    <n v="1"/>
    <n v="0"/>
    <n v="164722"/>
    <s v="State-New York"/>
    <n v="47"/>
    <n v="771"/>
    <n v="0"/>
    <n v="713"/>
    <n v="153"/>
    <n v="374"/>
    <n v="38"/>
    <n v="1972"/>
    <n v="4"/>
    <n v="8"/>
    <n v="2"/>
    <n v="11"/>
    <n v="6"/>
    <n v="0"/>
    <n v="0"/>
    <n v="0"/>
    <n v="0"/>
    <n v="0"/>
    <n v="0"/>
    <n v="0"/>
    <d v="2020-10-30T00:00:00"/>
  </r>
  <r>
    <n v="3048"/>
    <s v="105-10-6182"/>
    <s v="A"/>
    <x v="0"/>
    <x v="1"/>
    <x v="5"/>
    <n v="21.48"/>
    <n v="2"/>
    <n v="2.1480000000000001"/>
    <x v="673"/>
    <x v="33"/>
    <d v="1899-12-30T12:22:00"/>
    <x v="0"/>
    <n v="42.96"/>
    <n v="4.7619047620000003"/>
    <n v="2.1480000000000001"/>
    <x v="37"/>
    <x v="2"/>
    <n v="50"/>
    <x v="1"/>
    <n v="1"/>
    <n v="0"/>
    <n v="164713"/>
    <s v="State-Florida"/>
    <n v="11"/>
    <n v="458"/>
    <n v="153"/>
    <n v="613"/>
    <n v="33"/>
    <n v="137"/>
    <n v="137"/>
    <n v="1257"/>
    <n v="2"/>
    <n v="5"/>
    <n v="5"/>
    <n v="7"/>
    <n v="4"/>
    <n v="0"/>
    <n v="0"/>
    <n v="0"/>
    <n v="0"/>
    <n v="0"/>
    <n v="0"/>
    <n v="1"/>
    <d v="2020-07-14T00:00:00"/>
  </r>
  <r>
    <n v="2757"/>
    <s v="510-79-0415"/>
    <s v="B"/>
    <x v="0"/>
    <x v="0"/>
    <x v="3"/>
    <n v="23.08"/>
    <n v="6"/>
    <n v="6.9240000000000004"/>
    <x v="674"/>
    <x v="46"/>
    <d v="1899-12-30T19:20:00"/>
    <x v="0"/>
    <n v="138.47999999999999"/>
    <n v="4.7619047620000003"/>
    <n v="6.9240000000000004"/>
    <x v="49"/>
    <x v="3"/>
    <n v="52"/>
    <x v="1"/>
    <n v="0"/>
    <n v="0"/>
    <n v="164590"/>
    <s v="State-Texas"/>
    <n v="98"/>
    <n v="2344"/>
    <n v="352"/>
    <n v="428"/>
    <n v="92"/>
    <n v="117"/>
    <n v="76"/>
    <n v="3257"/>
    <n v="1"/>
    <n v="9"/>
    <n v="4"/>
    <n v="10"/>
    <n v="6"/>
    <n v="0"/>
    <n v="0"/>
    <n v="0"/>
    <n v="0"/>
    <n v="0"/>
    <n v="0"/>
    <n v="0"/>
    <d v="2019-03-21T00:00:00"/>
  </r>
  <r>
    <n v="1975"/>
    <s v="241-96-5076"/>
    <s v="B"/>
    <x v="0"/>
    <x v="0"/>
    <x v="2"/>
    <n v="49.1"/>
    <n v="2"/>
    <n v="4.91"/>
    <x v="675"/>
    <x v="66"/>
    <d v="1899-12-30T12:58:00"/>
    <x v="2"/>
    <n v="98.2"/>
    <n v="4.7619047620000003"/>
    <n v="4.91"/>
    <x v="41"/>
    <x v="2"/>
    <n v="66"/>
    <x v="1"/>
    <n v="1"/>
    <n v="1"/>
    <n v="164587"/>
    <s v="State-Illinois"/>
    <n v="49"/>
    <n v="168"/>
    <n v="0"/>
    <n v="41"/>
    <n v="0"/>
    <n v="15"/>
    <n v="51"/>
    <n v="173"/>
    <n v="2"/>
    <n v="1"/>
    <n v="1"/>
    <n v="4"/>
    <n v="3"/>
    <n v="0"/>
    <n v="0"/>
    <n v="0"/>
    <n v="0"/>
    <n v="0"/>
    <n v="0"/>
    <n v="0"/>
    <d v="2020-11-26T00:00:00"/>
  </r>
  <r>
    <n v="2588"/>
    <s v="767-97-4650"/>
    <s v="B"/>
    <x v="0"/>
    <x v="0"/>
    <x v="3"/>
    <n v="64.83"/>
    <n v="2"/>
    <n v="6.4829999999999997"/>
    <x v="676"/>
    <x v="66"/>
    <d v="1899-12-30T11:59:00"/>
    <x v="2"/>
    <n v="129.66"/>
    <n v="4.7619047620000003"/>
    <n v="6.4829999999999997"/>
    <x v="7"/>
    <x v="0"/>
    <n v="30"/>
    <x v="1"/>
    <n v="0"/>
    <n v="0"/>
    <n v="164509"/>
    <s v="State-New York"/>
    <n v="19"/>
    <n v="2132"/>
    <n v="472"/>
    <n v="1466"/>
    <n v="61"/>
    <n v="64"/>
    <n v="196"/>
    <n v="3999"/>
    <n v="1"/>
    <n v="6"/>
    <n v="3"/>
    <n v="9"/>
    <n v="4"/>
    <n v="0"/>
    <n v="0"/>
    <n v="1"/>
    <n v="0"/>
    <n v="0"/>
    <n v="0"/>
    <n v="1"/>
    <d v="2020-01-22T00:00:00"/>
  </r>
  <r>
    <n v="2003"/>
    <s v="648-83-1321"/>
    <s v="A"/>
    <x v="0"/>
    <x v="1"/>
    <x v="2"/>
    <n v="63.56"/>
    <n v="10"/>
    <n v="31.78"/>
    <x v="677"/>
    <x v="65"/>
    <d v="1899-12-30T17:59:00"/>
    <x v="1"/>
    <n v="635.6"/>
    <n v="4.7619047620000003"/>
    <n v="31.78"/>
    <x v="42"/>
    <x v="1"/>
    <n v="67"/>
    <x v="0"/>
    <n v="1"/>
    <n v="2"/>
    <n v="164504"/>
    <s v="State-California"/>
    <n v="81"/>
    <n v="2515"/>
    <n v="92"/>
    <n v="428"/>
    <n v="41"/>
    <n v="0"/>
    <n v="275"/>
    <n v="2800"/>
    <n v="7"/>
    <n v="11"/>
    <n v="3"/>
    <n v="4"/>
    <n v="7"/>
    <n v="0"/>
    <n v="0"/>
    <n v="0"/>
    <n v="0"/>
    <n v="0"/>
    <n v="0"/>
    <n v="1"/>
    <d v="2019-08-09T00:00:00"/>
  </r>
  <r>
    <n v="1197"/>
    <s v="173-57-2300"/>
    <s v="C"/>
    <x v="0"/>
    <x v="1"/>
    <x v="3"/>
    <n v="72.88"/>
    <n v="2"/>
    <n v="7.2880000000000003"/>
    <x v="678"/>
    <x v="45"/>
    <d v="1899-12-30T12:51:00"/>
    <x v="1"/>
    <n v="145.76"/>
    <n v="4.7619047620000003"/>
    <n v="7.2880000000000003"/>
    <x v="36"/>
    <x v="2"/>
    <n v="66"/>
    <x v="1"/>
    <n v="0"/>
    <n v="1"/>
    <n v="164497"/>
    <s v="State-Texas"/>
    <n v="17"/>
    <n v="2984"/>
    <n v="122"/>
    <n v="816"/>
    <n v="107"/>
    <n v="82"/>
    <n v="490"/>
    <n v="3622"/>
    <n v="5"/>
    <n v="11"/>
    <n v="4"/>
    <n v="9"/>
    <n v="8"/>
    <n v="0"/>
    <n v="0"/>
    <n v="1"/>
    <n v="0"/>
    <n v="0"/>
    <n v="0"/>
    <n v="1"/>
    <d v="2019-02-15T00:00:00"/>
  </r>
  <r>
    <n v="2941"/>
    <s v="305-03-2383"/>
    <s v="A"/>
    <x v="1"/>
    <x v="0"/>
    <x v="4"/>
    <n v="67.099999999999994"/>
    <n v="3"/>
    <n v="10.065"/>
    <x v="679"/>
    <x v="42"/>
    <d v="1899-12-30T10:36:00"/>
    <x v="1"/>
    <n v="201.3"/>
    <n v="4.7619047620000003"/>
    <n v="10.065"/>
    <x v="26"/>
    <x v="1"/>
    <n v="48"/>
    <x v="1"/>
    <n v="0"/>
    <n v="1"/>
    <n v="164474"/>
    <s v="State-Illinois"/>
    <n v="59"/>
    <n v="972"/>
    <n v="89"/>
    <n v="439"/>
    <n v="143"/>
    <n v="219"/>
    <n v="237"/>
    <n v="1625"/>
    <n v="2"/>
    <n v="8"/>
    <n v="2"/>
    <n v="10"/>
    <n v="5"/>
    <n v="0"/>
    <n v="0"/>
    <n v="0"/>
    <n v="0"/>
    <n v="0"/>
    <n v="0"/>
    <n v="0"/>
    <d v="2020-03-28T00:00:00"/>
  </r>
  <r>
    <n v="1974"/>
    <s v="394-55-6384"/>
    <s v="C"/>
    <x v="0"/>
    <x v="0"/>
    <x v="3"/>
    <n v="70.19"/>
    <n v="9"/>
    <n v="31.5855"/>
    <x v="680"/>
    <x v="25"/>
    <d v="1899-12-30T13:38:00"/>
    <x v="1"/>
    <n v="631.71"/>
    <n v="4.7619047620000003"/>
    <n v="31.5855"/>
    <x v="24"/>
    <x v="0"/>
    <n v="31"/>
    <x v="1"/>
    <n v="1"/>
    <n v="0"/>
    <n v="164449"/>
    <s v="State-Florida"/>
    <n v="70"/>
    <n v="556"/>
    <n v="161"/>
    <n v="720"/>
    <n v="350"/>
    <n v="89"/>
    <n v="179"/>
    <n v="1697"/>
    <n v="4"/>
    <n v="5"/>
    <n v="3"/>
    <n v="12"/>
    <n v="4"/>
    <n v="0"/>
    <n v="0"/>
    <n v="0"/>
    <n v="0"/>
    <n v="0"/>
    <n v="0"/>
    <n v="0"/>
    <d v="2020-07-25T00:00:00"/>
  </r>
  <r>
    <n v="1557"/>
    <s v="266-20-6657"/>
    <s v="C"/>
    <x v="0"/>
    <x v="1"/>
    <x v="4"/>
    <n v="55.04"/>
    <n v="7"/>
    <n v="19.263999999999999"/>
    <x v="681"/>
    <x v="41"/>
    <d v="1899-12-30T19:39:00"/>
    <x v="0"/>
    <n v="385.28"/>
    <n v="4.7619047620000003"/>
    <n v="19.263999999999999"/>
    <x v="53"/>
    <x v="1"/>
    <n v="50"/>
    <x v="0"/>
    <n v="0"/>
    <n v="1"/>
    <n v="164413"/>
    <s v="State-Texas"/>
    <n v="27"/>
    <n v="510"/>
    <n v="13"/>
    <n v="112"/>
    <n v="0"/>
    <n v="26"/>
    <n v="51"/>
    <n v="610"/>
    <n v="1"/>
    <n v="5"/>
    <n v="1"/>
    <n v="5"/>
    <n v="5"/>
    <n v="0"/>
    <n v="0"/>
    <n v="0"/>
    <n v="0"/>
    <n v="0"/>
    <n v="0"/>
    <n v="0"/>
    <d v="2020-01-06T00:00:00"/>
  </r>
  <r>
    <n v="1487"/>
    <s v="689-05-1884"/>
    <s v="A"/>
    <x v="0"/>
    <x v="1"/>
    <x v="0"/>
    <n v="48.63"/>
    <n v="10"/>
    <n v="24.315000000000001"/>
    <x v="682"/>
    <x v="31"/>
    <d v="1899-12-30T12:44:00"/>
    <x v="1"/>
    <n v="486.3"/>
    <n v="4.7619047620000003"/>
    <n v="24.315000000000001"/>
    <x v="55"/>
    <x v="3"/>
    <n v="35"/>
    <x v="0"/>
    <n v="1"/>
    <n v="0"/>
    <n v="164355"/>
    <s v="State-California"/>
    <n v="66"/>
    <n v="2674"/>
    <n v="0"/>
    <n v="358"/>
    <n v="171"/>
    <n v="97"/>
    <n v="391"/>
    <n v="2909"/>
    <n v="2"/>
    <n v="4"/>
    <n v="3"/>
    <n v="12"/>
    <n v="8"/>
    <n v="0"/>
    <n v="0"/>
    <n v="0"/>
    <n v="0"/>
    <n v="0"/>
    <n v="0"/>
    <n v="0"/>
    <d v="2019-01-29T00:00:00"/>
  </r>
  <r>
    <n v="1308"/>
    <s v="196-01-2849"/>
    <s v="C"/>
    <x v="0"/>
    <x v="0"/>
    <x v="5"/>
    <n v="73.38"/>
    <n v="7"/>
    <n v="25.683"/>
    <x v="683"/>
    <x v="34"/>
    <d v="1899-12-30T13:56:00"/>
    <x v="1"/>
    <n v="513.66"/>
    <n v="4.7619047620000003"/>
    <n v="25.683"/>
    <x v="33"/>
    <x v="2"/>
    <n v="59"/>
    <x v="0"/>
    <n v="0"/>
    <n v="1"/>
    <n v="164325"/>
    <s v="State-Florida"/>
    <n v="41"/>
    <n v="1867"/>
    <n v="153"/>
    <n v="902"/>
    <n v="199"/>
    <n v="31"/>
    <n v="186"/>
    <n v="2966"/>
    <n v="5"/>
    <n v="10"/>
    <n v="3"/>
    <n v="5"/>
    <n v="7"/>
    <n v="0"/>
    <n v="0"/>
    <n v="0"/>
    <n v="0"/>
    <n v="0"/>
    <n v="0"/>
    <n v="0"/>
    <d v="2019-07-15T00:00:00"/>
  </r>
  <r>
    <n v="2828"/>
    <s v="372-62-5264"/>
    <s v="C"/>
    <x v="1"/>
    <x v="0"/>
    <x v="4"/>
    <n v="52.6"/>
    <n v="9"/>
    <n v="23.67"/>
    <x v="684"/>
    <x v="65"/>
    <d v="1899-12-30T14:42:00"/>
    <x v="1"/>
    <n v="473.4"/>
    <n v="4.7619047620000003"/>
    <n v="23.67"/>
    <x v="29"/>
    <x v="1"/>
    <n v="59"/>
    <x v="1"/>
    <n v="0"/>
    <n v="0"/>
    <n v="164260"/>
    <s v="State-New York"/>
    <n v="1"/>
    <n v="1378"/>
    <n v="432"/>
    <n v="2086"/>
    <n v="51"/>
    <n v="0"/>
    <n v="77"/>
    <n v="3870"/>
    <n v="1"/>
    <n v="4"/>
    <n v="5"/>
    <n v="4"/>
    <n v="3"/>
    <n v="0"/>
    <n v="0"/>
    <n v="0"/>
    <n v="0"/>
    <n v="0"/>
    <n v="0"/>
    <n v="1"/>
    <d v="2019-06-18T00:00:00"/>
  </r>
  <r>
    <n v="2252"/>
    <s v="800-09-8606"/>
    <s v="A"/>
    <x v="0"/>
    <x v="0"/>
    <x v="2"/>
    <n v="87.37"/>
    <n v="5"/>
    <n v="21.842500000000001"/>
    <x v="685"/>
    <x v="71"/>
    <d v="1899-12-30T19:45:00"/>
    <x v="1"/>
    <n v="436.85"/>
    <n v="4.7619047620000003"/>
    <n v="21.842500000000001"/>
    <x v="37"/>
    <x v="0"/>
    <n v="57"/>
    <x v="2"/>
    <n v="0"/>
    <n v="1"/>
    <n v="164191"/>
    <s v="State-New York"/>
    <n v="30"/>
    <n v="1074"/>
    <n v="38"/>
    <n v="476"/>
    <n v="386"/>
    <n v="97"/>
    <n v="38"/>
    <n v="2033"/>
    <n v="3"/>
    <n v="5"/>
    <n v="3"/>
    <n v="13"/>
    <n v="3"/>
    <n v="0"/>
    <n v="0"/>
    <n v="0"/>
    <n v="0"/>
    <n v="0"/>
    <n v="0"/>
    <n v="0"/>
    <d v="2019-06-29T00:00:00"/>
  </r>
  <r>
    <n v="2048"/>
    <s v="182-52-7000"/>
    <s v="A"/>
    <x v="0"/>
    <x v="0"/>
    <x v="3"/>
    <n v="27.04"/>
    <n v="4"/>
    <n v="5.4080000000000004"/>
    <x v="686"/>
    <x v="17"/>
    <d v="1899-12-30T20:26:00"/>
    <x v="0"/>
    <n v="108.16"/>
    <n v="4.7619047620000003"/>
    <n v="5.4080000000000004"/>
    <x v="16"/>
    <x v="2"/>
    <n v="55"/>
    <x v="3"/>
    <n v="0"/>
    <n v="1"/>
    <n v="164176"/>
    <s v="State-New York"/>
    <n v="52"/>
    <n v="3108"/>
    <n v="84"/>
    <n v="637"/>
    <n v="164"/>
    <n v="297"/>
    <n v="381"/>
    <n v="3909"/>
    <n v="8"/>
    <n v="8"/>
    <n v="9"/>
    <n v="8"/>
    <n v="6"/>
    <n v="0"/>
    <n v="0"/>
    <n v="0"/>
    <n v="0"/>
    <n v="0"/>
    <n v="0"/>
    <n v="0"/>
    <d v="2019-01-08T00:00:00"/>
  </r>
  <r>
    <n v="2617"/>
    <s v="826-58-8051"/>
    <s v="B"/>
    <x v="1"/>
    <x v="1"/>
    <x v="2"/>
    <n v="62.19"/>
    <n v="4"/>
    <n v="12.438000000000001"/>
    <x v="687"/>
    <x v="47"/>
    <d v="1899-12-30T19:46:00"/>
    <x v="0"/>
    <n v="248.76"/>
    <n v="4.7619047620000003"/>
    <n v="12.438000000000001"/>
    <x v="42"/>
    <x v="2"/>
    <n v="56"/>
    <x v="0"/>
    <n v="0"/>
    <n v="2"/>
    <n v="164140"/>
    <s v="State-Illinois"/>
    <n v="71"/>
    <n v="3734"/>
    <n v="0"/>
    <n v="156"/>
    <n v="0"/>
    <n v="38"/>
    <n v="550"/>
    <n v="3378"/>
    <n v="5"/>
    <n v="2"/>
    <n v="5"/>
    <n v="6"/>
    <n v="5"/>
    <n v="0"/>
    <n v="1"/>
    <n v="1"/>
    <n v="0"/>
    <n v="1"/>
    <n v="0"/>
    <n v="1"/>
    <d v="2020-02-28T00:00:00"/>
  </r>
  <r>
    <n v="1721"/>
    <s v="868-06-0466"/>
    <s v="A"/>
    <x v="0"/>
    <x v="1"/>
    <x v="1"/>
    <n v="69.58"/>
    <n v="9"/>
    <n v="31.311"/>
    <x v="688"/>
    <x v="88"/>
    <d v="1899-12-30T19:38:00"/>
    <x v="2"/>
    <n v="626.22"/>
    <n v="4.7619047620000003"/>
    <n v="31.311"/>
    <x v="52"/>
    <x v="0"/>
    <n v="67"/>
    <x v="0"/>
    <n v="0"/>
    <n v="1"/>
    <n v="164108"/>
    <s v="State-California"/>
    <n v="8"/>
    <n v="2427"/>
    <n v="26"/>
    <n v="220"/>
    <n v="33"/>
    <n v="54"/>
    <n v="54"/>
    <n v="2706"/>
    <n v="4"/>
    <n v="6"/>
    <n v="9"/>
    <n v="11"/>
    <n v="5"/>
    <n v="0"/>
    <n v="0"/>
    <n v="0"/>
    <n v="0"/>
    <n v="0"/>
    <n v="0"/>
    <n v="0"/>
    <d v="2019-08-28T00:00:00"/>
  </r>
  <r>
    <n v="1295"/>
    <s v="751-41-9720"/>
    <s v="C"/>
    <x v="1"/>
    <x v="1"/>
    <x v="2"/>
    <n v="97.5"/>
    <n v="10"/>
    <n v="48.75"/>
    <x v="689"/>
    <x v="52"/>
    <d v="1899-12-30T16:18:00"/>
    <x v="0"/>
    <n v="975"/>
    <n v="4.7619047620000003"/>
    <n v="48.75"/>
    <x v="7"/>
    <x v="3"/>
    <n v="56"/>
    <x v="2"/>
    <n v="0"/>
    <n v="1"/>
    <n v="164100"/>
    <s v="State-California"/>
    <n v="93"/>
    <n v="1303"/>
    <n v="0"/>
    <n v="69"/>
    <n v="0"/>
    <n v="0"/>
    <n v="26"/>
    <n v="1347"/>
    <n v="1"/>
    <n v="8"/>
    <n v="3"/>
    <n v="6"/>
    <n v="7"/>
    <n v="0"/>
    <n v="0"/>
    <n v="0"/>
    <n v="1"/>
    <n v="0"/>
    <n v="0"/>
    <n v="0"/>
    <d v="2020-02-15T00:00:00"/>
  </r>
  <r>
    <n v="1877"/>
    <s v="626-43-7888"/>
    <s v="C"/>
    <x v="1"/>
    <x v="0"/>
    <x v="5"/>
    <n v="60.41"/>
    <n v="8"/>
    <n v="24.164000000000001"/>
    <x v="690"/>
    <x v="13"/>
    <d v="1899-12-30T12:23:00"/>
    <x v="0"/>
    <n v="483.28"/>
    <n v="4.7619047620000003"/>
    <n v="24.164000000000001"/>
    <x v="1"/>
    <x v="1"/>
    <n v="64"/>
    <x v="1"/>
    <n v="0"/>
    <n v="1"/>
    <n v="164090"/>
    <s v="State-California"/>
    <n v="8"/>
    <n v="809"/>
    <n v="148"/>
    <n v="412"/>
    <n v="195"/>
    <n v="131"/>
    <n v="346"/>
    <n v="1349"/>
    <n v="1"/>
    <n v="6"/>
    <n v="9"/>
    <n v="4"/>
    <n v="5"/>
    <n v="0"/>
    <n v="0"/>
    <n v="0"/>
    <n v="0"/>
    <n v="0"/>
    <n v="0"/>
    <n v="1"/>
    <d v="2020-01-12T00:00:00"/>
  </r>
  <r>
    <n v="2463"/>
    <s v="176-64-7711"/>
    <s v="B"/>
    <x v="1"/>
    <x v="1"/>
    <x v="4"/>
    <n v="32.32"/>
    <n v="3"/>
    <n v="4.8479999999999999"/>
    <x v="691"/>
    <x v="39"/>
    <d v="1899-12-30T19:11:00"/>
    <x v="2"/>
    <n v="96.96"/>
    <n v="4.7619047620000003"/>
    <n v="4.8479999999999999"/>
    <x v="42"/>
    <x v="1"/>
    <n v="74"/>
    <x v="0"/>
    <n v="2"/>
    <n v="1"/>
    <n v="164014"/>
    <s v="State-Texas"/>
    <n v="56"/>
    <n v="1040"/>
    <n v="0"/>
    <n v="77"/>
    <n v="0"/>
    <n v="0"/>
    <n v="20"/>
    <n v="1097"/>
    <n v="7"/>
    <n v="8"/>
    <n v="2"/>
    <n v="5"/>
    <n v="7"/>
    <n v="1"/>
    <n v="0"/>
    <n v="0"/>
    <n v="0"/>
    <n v="0"/>
    <n v="0"/>
    <n v="0"/>
    <d v="2020-11-14T00:00:00"/>
  </r>
  <r>
    <n v="3202"/>
    <s v="191-29-0321"/>
    <s v="B"/>
    <x v="0"/>
    <x v="0"/>
    <x v="5"/>
    <n v="19.77"/>
    <n v="10"/>
    <n v="9.8849999999999998"/>
    <x v="692"/>
    <x v="33"/>
    <d v="1899-12-30T18:57:00"/>
    <x v="2"/>
    <n v="197.7"/>
    <n v="4.7619047620000003"/>
    <n v="9.8849999999999998"/>
    <x v="59"/>
    <x v="1"/>
    <n v="74"/>
    <x v="0"/>
    <n v="2"/>
    <n v="1"/>
    <n v="164014"/>
    <s v="State-Other"/>
    <n v="56"/>
    <n v="1040"/>
    <n v="0"/>
    <n v="77"/>
    <n v="0"/>
    <n v="0"/>
    <n v="20"/>
    <n v="1097"/>
    <n v="7"/>
    <n v="8"/>
    <n v="2"/>
    <n v="5"/>
    <n v="7"/>
    <n v="1"/>
    <n v="0"/>
    <n v="0"/>
    <n v="0"/>
    <n v="0"/>
    <n v="0"/>
    <n v="0"/>
    <d v="2020-11-14T00:00:00"/>
  </r>
  <r>
    <n v="2110"/>
    <s v="729-06-2010"/>
    <s v="B"/>
    <x v="0"/>
    <x v="1"/>
    <x v="0"/>
    <n v="80.47"/>
    <n v="9"/>
    <n v="36.211500000000001"/>
    <x v="693"/>
    <x v="47"/>
    <d v="1899-12-30T11:18:00"/>
    <x v="1"/>
    <n v="724.23"/>
    <n v="4.7619047620000003"/>
    <n v="36.211500000000001"/>
    <x v="51"/>
    <x v="2"/>
    <n v="68"/>
    <x v="3"/>
    <n v="0"/>
    <n v="0"/>
    <n v="163998"/>
    <s v="State-Other"/>
    <n v="42"/>
    <n v="451"/>
    <n v="74"/>
    <n v="2096"/>
    <n v="0"/>
    <n v="85"/>
    <n v="287"/>
    <n v="2419"/>
    <n v="1"/>
    <n v="7"/>
    <n v="6"/>
    <n v="11"/>
    <n v="4"/>
    <n v="0"/>
    <n v="0"/>
    <n v="0"/>
    <n v="0"/>
    <n v="0"/>
    <n v="0"/>
    <n v="1"/>
    <d v="2020-05-26T00:00:00"/>
  </r>
  <r>
    <n v="2542"/>
    <s v="186-79-9562"/>
    <s v="B"/>
    <x v="1"/>
    <x v="1"/>
    <x v="0"/>
    <n v="71.77"/>
    <n v="7"/>
    <n v="25.119499999999999"/>
    <x v="694"/>
    <x v="14"/>
    <d v="1899-12-30T14:06:00"/>
    <x v="1"/>
    <n v="502.39"/>
    <n v="4.7619047620000003"/>
    <n v="25.119499999999999"/>
    <x v="60"/>
    <x v="0"/>
    <n v="56"/>
    <x v="2"/>
    <n v="0"/>
    <n v="1"/>
    <n v="163972"/>
    <s v="State-Other"/>
    <n v="93"/>
    <n v="2379"/>
    <n v="161"/>
    <n v="651"/>
    <n v="0"/>
    <n v="31"/>
    <n v="31"/>
    <n v="3191"/>
    <n v="4"/>
    <n v="5"/>
    <n v="4"/>
    <n v="10"/>
    <n v="4"/>
    <n v="0"/>
    <n v="0"/>
    <n v="0"/>
    <n v="1"/>
    <n v="0"/>
    <n v="0"/>
    <n v="0"/>
    <d v="2019-05-09T00:00:00"/>
  </r>
  <r>
    <n v="2798"/>
    <s v="834-45-5519"/>
    <s v="B"/>
    <x v="1"/>
    <x v="0"/>
    <x v="1"/>
    <n v="43"/>
    <n v="4"/>
    <n v="8.6"/>
    <x v="695"/>
    <x v="82"/>
    <d v="1899-12-30T20:48:00"/>
    <x v="0"/>
    <n v="172"/>
    <n v="4.7619047620000003"/>
    <n v="8.6"/>
    <x v="29"/>
    <x v="3"/>
    <n v="52"/>
    <x v="1"/>
    <n v="0"/>
    <n v="1"/>
    <n v="163967"/>
    <s v="State-New York"/>
    <n v="57"/>
    <n v="992"/>
    <n v="215"/>
    <n v="361"/>
    <n v="187"/>
    <n v="90"/>
    <n v="415"/>
    <n v="1430"/>
    <n v="3"/>
    <n v="4"/>
    <n v="4"/>
    <n v="12"/>
    <n v="2"/>
    <n v="0"/>
    <n v="0"/>
    <n v="0"/>
    <n v="0"/>
    <n v="0"/>
    <n v="0"/>
    <n v="0"/>
    <d v="2020-01-14T00:00:00"/>
  </r>
  <r>
    <n v="2528"/>
    <s v="162-65-8559"/>
    <s v="C"/>
    <x v="0"/>
    <x v="1"/>
    <x v="4"/>
    <n v="68.98"/>
    <n v="1"/>
    <n v="3.4489999999999998"/>
    <x v="696"/>
    <x v="18"/>
    <d v="1899-12-30T20:13:00"/>
    <x v="1"/>
    <n v="68.98"/>
    <n v="4.7619047620000003"/>
    <n v="3.4489999999999998"/>
    <x v="19"/>
    <x v="3"/>
    <n v="64"/>
    <x v="1"/>
    <n v="0"/>
    <n v="1"/>
    <n v="163943"/>
    <s v="State-New York"/>
    <n v="50"/>
    <n v="1085"/>
    <n v="472"/>
    <n v="944"/>
    <n v="33"/>
    <n v="249"/>
    <n v="54"/>
    <n v="2728"/>
    <n v="1"/>
    <n v="6"/>
    <n v="4"/>
    <n v="6"/>
    <n v="5"/>
    <n v="0"/>
    <n v="0"/>
    <n v="0"/>
    <n v="0"/>
    <n v="0"/>
    <n v="0"/>
    <n v="0"/>
    <d v="2019-02-07T00:00:00"/>
  </r>
  <r>
    <n v="2371"/>
    <s v="760-27-5490"/>
    <s v="C"/>
    <x v="1"/>
    <x v="1"/>
    <x v="5"/>
    <n v="15.62"/>
    <n v="8"/>
    <n v="6.2480000000000002"/>
    <x v="697"/>
    <x v="40"/>
    <d v="1899-12-30T20:37:00"/>
    <x v="0"/>
    <n v="124.96"/>
    <n v="4.7619047620000003"/>
    <n v="6.2480000000000002"/>
    <x v="0"/>
    <x v="3"/>
    <n v="64"/>
    <x v="2"/>
    <n v="0"/>
    <n v="2"/>
    <n v="163915"/>
    <s v="State-Illinois"/>
    <n v="2"/>
    <n v="1595"/>
    <n v="18"/>
    <n v="295"/>
    <n v="77"/>
    <n v="0"/>
    <n v="38"/>
    <n v="1947"/>
    <n v="2"/>
    <n v="6"/>
    <n v="3"/>
    <n v="12"/>
    <n v="5"/>
    <n v="0"/>
    <n v="0"/>
    <n v="0"/>
    <n v="0"/>
    <n v="0"/>
    <n v="0"/>
    <n v="0"/>
    <d v="2020-01-04T00:00:00"/>
  </r>
  <r>
    <n v="1212"/>
    <s v="445-30-9252"/>
    <s v="A"/>
    <x v="1"/>
    <x v="1"/>
    <x v="3"/>
    <n v="25.7"/>
    <n v="3"/>
    <n v="3.855"/>
    <x v="698"/>
    <x v="29"/>
    <d v="1899-12-30T17:59:00"/>
    <x v="0"/>
    <n v="77.099999999999994"/>
    <n v="4.7619047620000003"/>
    <n v="3.855"/>
    <x v="36"/>
    <x v="2"/>
    <n v="58"/>
    <x v="1"/>
    <n v="0"/>
    <n v="1"/>
    <n v="163887"/>
    <s v="State-Florida"/>
    <n v="38"/>
    <n v="2301"/>
    <n v="59"/>
    <n v="531"/>
    <n v="38"/>
    <n v="28"/>
    <n v="236"/>
    <n v="2722"/>
    <n v="5"/>
    <n v="9"/>
    <n v="6"/>
    <n v="12"/>
    <n v="6"/>
    <n v="0"/>
    <n v="0"/>
    <n v="0"/>
    <n v="0"/>
    <n v="0"/>
    <n v="0"/>
    <n v="0"/>
    <d v="2019-02-13T00:00:00"/>
  </r>
  <r>
    <n v="1736"/>
    <s v="786-94-2700"/>
    <s v="A"/>
    <x v="0"/>
    <x v="1"/>
    <x v="4"/>
    <n v="80.62"/>
    <n v="6"/>
    <n v="24.186"/>
    <x v="699"/>
    <x v="38"/>
    <d v="1899-12-30T20:18:00"/>
    <x v="1"/>
    <n v="483.72"/>
    <n v="4.7619047620000003"/>
    <n v="24.186"/>
    <x v="0"/>
    <x v="1"/>
    <n v="42"/>
    <x v="3"/>
    <n v="0"/>
    <n v="0"/>
    <n v="163855"/>
    <s v="State-New York"/>
    <n v="28"/>
    <n v="921"/>
    <n v="90"/>
    <n v="806"/>
    <n v="239"/>
    <n v="298"/>
    <n v="228"/>
    <n v="2125"/>
    <n v="1"/>
    <n v="7"/>
    <n v="3"/>
    <n v="13"/>
    <n v="4"/>
    <n v="0"/>
    <n v="0"/>
    <n v="0"/>
    <n v="0"/>
    <n v="0"/>
    <n v="0"/>
    <n v="0"/>
    <d v="2019-07-17T00:00:00"/>
  </r>
  <r>
    <n v="1266"/>
    <s v="728-88-7867"/>
    <s v="C"/>
    <x v="0"/>
    <x v="0"/>
    <x v="2"/>
    <n v="75.53"/>
    <n v="4"/>
    <n v="15.106"/>
    <x v="700"/>
    <x v="35"/>
    <d v="1899-12-30T15:52:00"/>
    <x v="0"/>
    <n v="302.12"/>
    <n v="4.7619047620000003"/>
    <n v="15.106"/>
    <x v="47"/>
    <x v="2"/>
    <n v="52"/>
    <x v="2"/>
    <n v="0"/>
    <n v="1"/>
    <n v="163841"/>
    <s v="State-Florida"/>
    <n v="64"/>
    <n v="1630"/>
    <n v="38"/>
    <n v="257"/>
    <n v="51"/>
    <n v="18"/>
    <n v="336"/>
    <n v="1658"/>
    <n v="1"/>
    <n v="9"/>
    <n v="3"/>
    <n v="9"/>
    <n v="6"/>
    <n v="0"/>
    <n v="0"/>
    <n v="0"/>
    <n v="0"/>
    <n v="0"/>
    <n v="0"/>
    <n v="0"/>
    <d v="2019-09-26T00:00:00"/>
  </r>
  <r>
    <n v="2176"/>
    <s v="183-21-3799"/>
    <s v="C"/>
    <x v="1"/>
    <x v="0"/>
    <x v="1"/>
    <n v="77.63"/>
    <n v="9"/>
    <n v="34.933500000000002"/>
    <x v="701"/>
    <x v="88"/>
    <d v="1899-12-30T15:14:00"/>
    <x v="0"/>
    <n v="698.67"/>
    <n v="4.7619047620000003"/>
    <n v="34.933500000000002"/>
    <x v="8"/>
    <x v="2"/>
    <n v="52"/>
    <x v="2"/>
    <n v="0"/>
    <n v="1"/>
    <n v="163841"/>
    <s v="State-Other"/>
    <n v="64"/>
    <n v="1630"/>
    <n v="38"/>
    <n v="257"/>
    <n v="51"/>
    <n v="18"/>
    <n v="336"/>
    <n v="1658"/>
    <n v="1"/>
    <n v="9"/>
    <n v="3"/>
    <n v="9"/>
    <n v="6"/>
    <n v="0"/>
    <n v="0"/>
    <n v="0"/>
    <n v="0"/>
    <n v="0"/>
    <n v="0"/>
    <n v="0"/>
    <d v="2019-09-26T00:00:00"/>
  </r>
  <r>
    <n v="2374"/>
    <s v="268-20-3585"/>
    <s v="C"/>
    <x v="1"/>
    <x v="0"/>
    <x v="0"/>
    <n v="13.85"/>
    <n v="9"/>
    <n v="6.2324999999999999"/>
    <x v="702"/>
    <x v="87"/>
    <d v="1899-12-30T12:50:00"/>
    <x v="0"/>
    <n v="124.65"/>
    <n v="4.7619047620000003"/>
    <n v="6.2324999999999999"/>
    <x v="22"/>
    <x v="2"/>
    <n v="52"/>
    <x v="2"/>
    <n v="0"/>
    <n v="1"/>
    <n v="163841"/>
    <s v="State-Other"/>
    <n v="64"/>
    <n v="1630"/>
    <n v="38"/>
    <n v="257"/>
    <n v="51"/>
    <n v="18"/>
    <n v="336"/>
    <n v="1658"/>
    <n v="1"/>
    <n v="9"/>
    <n v="3"/>
    <n v="9"/>
    <n v="6"/>
    <n v="0"/>
    <n v="0"/>
    <n v="0"/>
    <n v="0"/>
    <n v="0"/>
    <n v="0"/>
    <n v="0"/>
    <d v="2019-09-26T00:00:00"/>
  </r>
  <r>
    <n v="1357"/>
    <s v="735-32-9839"/>
    <s v="C"/>
    <x v="0"/>
    <x v="1"/>
    <x v="5"/>
    <n v="98.7"/>
    <n v="8"/>
    <n v="39.479999999999997"/>
    <x v="43"/>
    <x v="82"/>
    <d v="1899-12-30T10:36:00"/>
    <x v="0"/>
    <n v="789.6"/>
    <n v="4.7619047620000003"/>
    <n v="39.479999999999997"/>
    <x v="23"/>
    <x v="0"/>
    <n v="54"/>
    <x v="1"/>
    <n v="0"/>
    <n v="1"/>
    <n v="163810"/>
    <s v="State-Illinois"/>
    <n v="45"/>
    <n v="2508"/>
    <n v="31"/>
    <n v="649"/>
    <n v="41"/>
    <n v="31"/>
    <n v="259"/>
    <n v="3001"/>
    <n v="4"/>
    <n v="4"/>
    <n v="3"/>
    <n v="12"/>
    <n v="8"/>
    <n v="0"/>
    <n v="0"/>
    <n v="0"/>
    <n v="1"/>
    <n v="0"/>
    <n v="0"/>
    <n v="0"/>
    <d v="2019-04-18T00:00:00"/>
  </r>
  <r>
    <n v="2398"/>
    <s v="258-92-7466"/>
    <s v="A"/>
    <x v="1"/>
    <x v="0"/>
    <x v="0"/>
    <n v="35.68"/>
    <n v="5"/>
    <n v="8.92"/>
    <x v="703"/>
    <x v="10"/>
    <d v="1899-12-30T18:33:00"/>
    <x v="2"/>
    <n v="178.4"/>
    <n v="4.7619047620000003"/>
    <n v="8.92"/>
    <x v="37"/>
    <x v="0"/>
    <n v="54"/>
    <x v="1"/>
    <n v="0"/>
    <n v="1"/>
    <n v="163810"/>
    <s v="State-Other"/>
    <n v="45"/>
    <n v="2508"/>
    <n v="31"/>
    <n v="649"/>
    <n v="41"/>
    <n v="31"/>
    <n v="259"/>
    <n v="3001"/>
    <n v="4"/>
    <n v="4"/>
    <n v="3"/>
    <n v="12"/>
    <n v="8"/>
    <n v="0"/>
    <n v="0"/>
    <n v="0"/>
    <n v="1"/>
    <n v="0"/>
    <n v="0"/>
    <n v="0"/>
    <d v="2019-04-18T00:00:00"/>
  </r>
  <r>
    <n v="3194"/>
    <s v="857-16-3520"/>
    <s v="A"/>
    <x v="0"/>
    <x v="0"/>
    <x v="5"/>
    <n v="71.459999999999994"/>
    <n v="7"/>
    <n v="25.010999999999999"/>
    <x v="704"/>
    <x v="61"/>
    <d v="1899-12-30T16:06:00"/>
    <x v="0"/>
    <n v="500.22"/>
    <n v="4.7619047620000003"/>
    <n v="25.010999999999999"/>
    <x v="10"/>
    <x v="3"/>
    <n v="41"/>
    <x v="1"/>
    <n v="1"/>
    <n v="1"/>
    <n v="163777"/>
    <s v="State-New York"/>
    <n v="87"/>
    <n v="1174"/>
    <n v="13"/>
    <n v="272"/>
    <n v="39"/>
    <n v="44"/>
    <n v="136"/>
    <n v="1405"/>
    <n v="8"/>
    <n v="11"/>
    <n v="1"/>
    <n v="6"/>
    <n v="8"/>
    <n v="0"/>
    <n v="0"/>
    <n v="0"/>
    <n v="0"/>
    <n v="0"/>
    <n v="0"/>
    <n v="0"/>
    <d v="2019-08-29T00:00:00"/>
  </r>
  <r>
    <n v="1190"/>
    <s v="482-17-1179"/>
    <s v="A"/>
    <x v="0"/>
    <x v="1"/>
    <x v="1"/>
    <n v="11.94"/>
    <n v="3"/>
    <n v="1.7909999999999999"/>
    <x v="705"/>
    <x v="64"/>
    <d v="1899-12-30T12:47:00"/>
    <x v="2"/>
    <n v="35.82"/>
    <n v="4.7619047620000003"/>
    <n v="1.7909999999999999"/>
    <x v="34"/>
    <x v="2"/>
    <n v="42"/>
    <x v="1"/>
    <n v="0"/>
    <n v="1"/>
    <n v="163693"/>
    <s v="State-New York"/>
    <n v="63"/>
    <n v="1509"/>
    <n v="111"/>
    <n v="866"/>
    <n v="108"/>
    <n v="224"/>
    <n v="139"/>
    <n v="2678"/>
    <n v="3"/>
    <n v="11"/>
    <n v="6"/>
    <n v="9"/>
    <n v="6"/>
    <n v="0"/>
    <n v="0"/>
    <n v="0"/>
    <n v="0"/>
    <n v="0"/>
    <n v="0"/>
    <n v="0"/>
    <d v="2020-03-20T00:00:00"/>
  </r>
  <r>
    <n v="1964"/>
    <s v="788-21-5741"/>
    <s v="A"/>
    <x v="1"/>
    <x v="1"/>
    <x v="5"/>
    <n v="45.38"/>
    <n v="3"/>
    <n v="6.8070000000000004"/>
    <x v="706"/>
    <x v="21"/>
    <d v="1899-12-30T13:34:00"/>
    <x v="2"/>
    <n v="136.13999999999999"/>
    <n v="4.7619047620000003"/>
    <n v="6.8070000000000004"/>
    <x v="8"/>
    <x v="2"/>
    <n v="42"/>
    <x v="1"/>
    <n v="0"/>
    <n v="1"/>
    <n v="163693"/>
    <s v="State-New York"/>
    <n v="63"/>
    <n v="1509"/>
    <n v="111"/>
    <n v="866"/>
    <n v="108"/>
    <n v="224"/>
    <n v="139"/>
    <n v="2678"/>
    <n v="3"/>
    <n v="11"/>
    <n v="6"/>
    <n v="9"/>
    <n v="6"/>
    <n v="0"/>
    <n v="0"/>
    <n v="0"/>
    <n v="0"/>
    <n v="0"/>
    <n v="0"/>
    <n v="0"/>
    <d v="2020-03-20T00:00:00"/>
  </r>
  <r>
    <n v="2981"/>
    <s v="821-14-9046"/>
    <s v="B"/>
    <x v="0"/>
    <x v="0"/>
    <x v="5"/>
    <n v="17.48"/>
    <n v="6"/>
    <n v="5.2439999999999998"/>
    <x v="707"/>
    <x v="68"/>
    <d v="1899-12-30T15:04:00"/>
    <x v="2"/>
    <n v="104.88"/>
    <n v="4.7619047620000003"/>
    <n v="5.2439999999999998"/>
    <x v="36"/>
    <x v="3"/>
    <n v="50"/>
    <x v="1"/>
    <n v="0"/>
    <n v="1"/>
    <n v="163684"/>
    <s v="State-California"/>
    <n v="61"/>
    <n v="1478"/>
    <n v="206"/>
    <n v="1100"/>
    <n v="535"/>
    <n v="239"/>
    <n v="206"/>
    <n v="3352"/>
    <n v="3"/>
    <n v="8"/>
    <n v="4"/>
    <n v="8"/>
    <n v="5"/>
    <n v="0"/>
    <n v="0"/>
    <n v="0"/>
    <n v="0"/>
    <n v="0"/>
    <n v="0"/>
    <n v="0"/>
    <d v="2019-05-03T00:00:00"/>
  </r>
  <r>
    <n v="1730"/>
    <s v="418-05-0656"/>
    <s v="B"/>
    <x v="1"/>
    <x v="0"/>
    <x v="5"/>
    <n v="25.56"/>
    <n v="7"/>
    <n v="8.9459999999999997"/>
    <x v="708"/>
    <x v="30"/>
    <d v="1899-12-30T20:42:00"/>
    <x v="1"/>
    <n v="178.92"/>
    <n v="4.7619047620000003"/>
    <n v="8.9459999999999997"/>
    <x v="12"/>
    <x v="3"/>
    <n v="66"/>
    <x v="3"/>
    <n v="0"/>
    <n v="0"/>
    <n v="163564"/>
    <s v="State-New York"/>
    <n v="0"/>
    <n v="1979"/>
    <n v="206"/>
    <n v="648"/>
    <n v="39"/>
    <n v="87"/>
    <n v="167"/>
    <n v="2792"/>
    <n v="1"/>
    <n v="10"/>
    <n v="10"/>
    <n v="7"/>
    <n v="6"/>
    <n v="0"/>
    <n v="0"/>
    <n v="1"/>
    <n v="0"/>
    <n v="0"/>
    <n v="0"/>
    <n v="1"/>
    <d v="2020-07-05T00:00:00"/>
  </r>
  <r>
    <n v="3116"/>
    <s v="678-79-0726"/>
    <s v="C"/>
    <x v="0"/>
    <x v="0"/>
    <x v="3"/>
    <n v="90.63"/>
    <n v="9"/>
    <n v="40.783499999999997"/>
    <x v="709"/>
    <x v="68"/>
    <d v="1899-12-30T15:28:00"/>
    <x v="1"/>
    <n v="815.67"/>
    <n v="4.7619047620000003"/>
    <n v="40.783499999999997"/>
    <x v="20"/>
    <x v="1"/>
    <n v="47"/>
    <x v="0"/>
    <n v="1"/>
    <n v="1"/>
    <n v="163516"/>
    <s v="State-New York"/>
    <n v="30"/>
    <n v="363"/>
    <n v="28"/>
    <n v="293"/>
    <n v="39"/>
    <n v="36"/>
    <n v="13"/>
    <n v="747"/>
    <n v="4"/>
    <n v="4"/>
    <n v="1"/>
    <n v="7"/>
    <n v="5"/>
    <n v="0"/>
    <n v="0"/>
    <n v="0"/>
    <n v="0"/>
    <n v="0"/>
    <n v="0"/>
    <n v="0"/>
    <d v="2019-12-11T00:00:00"/>
  </r>
  <r>
    <n v="2773"/>
    <s v="776-68-1096"/>
    <s v="B"/>
    <x v="1"/>
    <x v="1"/>
    <x v="2"/>
    <n v="44.12"/>
    <n v="3"/>
    <n v="6.6180000000000003"/>
    <x v="710"/>
    <x v="79"/>
    <d v="1899-12-30T13:45:00"/>
    <x v="2"/>
    <n v="132.36000000000001"/>
    <n v="4.7619047620000003"/>
    <n v="6.6180000000000003"/>
    <x v="30"/>
    <x v="1"/>
    <n v="56"/>
    <x v="1"/>
    <n v="0"/>
    <n v="2"/>
    <n v="163404"/>
    <s v="State-Illinois"/>
    <n v="97"/>
    <n v="1892"/>
    <n v="67"/>
    <n v="180"/>
    <n v="28"/>
    <n v="113"/>
    <n v="44"/>
    <n v="2237"/>
    <n v="2"/>
    <n v="6"/>
    <n v="3"/>
    <n v="4"/>
    <n v="4"/>
    <n v="1"/>
    <n v="0"/>
    <n v="0"/>
    <n v="0"/>
    <n v="0"/>
    <n v="0"/>
    <n v="0"/>
    <d v="2020-11-10T00:00:00"/>
  </r>
  <r>
    <n v="1371"/>
    <s v="592-46-1692"/>
    <s v="C"/>
    <x v="0"/>
    <x v="0"/>
    <x v="4"/>
    <n v="36.770000000000003"/>
    <n v="7"/>
    <n v="12.8695"/>
    <x v="711"/>
    <x v="83"/>
    <d v="1899-12-30T20:10:00"/>
    <x v="1"/>
    <n v="257.39"/>
    <n v="4.7619047620000003"/>
    <n v="12.8695"/>
    <x v="2"/>
    <x v="1"/>
    <n v="60"/>
    <x v="1"/>
    <n v="0"/>
    <n v="1"/>
    <n v="163381"/>
    <s v="State-Texas"/>
    <n v="78"/>
    <n v="1472"/>
    <n v="129"/>
    <n v="366"/>
    <n v="85"/>
    <n v="129"/>
    <n v="410"/>
    <n v="1771"/>
    <n v="4"/>
    <n v="4"/>
    <n v="5"/>
    <n v="13"/>
    <n v="2"/>
    <n v="0"/>
    <n v="0"/>
    <n v="0"/>
    <n v="0"/>
    <n v="0"/>
    <n v="0"/>
    <n v="0"/>
    <d v="2019-03-12T00:00:00"/>
  </r>
  <r>
    <n v="1623"/>
    <s v="434-35-9162"/>
    <s v="B"/>
    <x v="0"/>
    <x v="1"/>
    <x v="4"/>
    <n v="23.34"/>
    <n v="4"/>
    <n v="4.6680000000000001"/>
    <x v="712"/>
    <x v="87"/>
    <d v="1899-12-30T18:53:00"/>
    <x v="0"/>
    <n v="93.36"/>
    <n v="4.7619047620000003"/>
    <n v="4.6680000000000001"/>
    <x v="2"/>
    <x v="1"/>
    <n v="60"/>
    <x v="1"/>
    <n v="0"/>
    <n v="1"/>
    <n v="163381"/>
    <s v="State-Texas"/>
    <n v="78"/>
    <n v="1472"/>
    <n v="129"/>
    <n v="366"/>
    <n v="85"/>
    <n v="129"/>
    <n v="410"/>
    <n v="1771"/>
    <n v="4"/>
    <n v="4"/>
    <n v="5"/>
    <n v="13"/>
    <n v="2"/>
    <n v="0"/>
    <n v="0"/>
    <n v="0"/>
    <n v="0"/>
    <n v="0"/>
    <n v="0"/>
    <n v="0"/>
    <d v="2019-03-12T00:00:00"/>
  </r>
  <r>
    <n v="1243"/>
    <s v="149-14-0304"/>
    <s v="C"/>
    <x v="0"/>
    <x v="0"/>
    <x v="0"/>
    <n v="28.5"/>
    <n v="8"/>
    <n v="11.4"/>
    <x v="713"/>
    <x v="10"/>
    <d v="1899-12-30T14:24:00"/>
    <x v="1"/>
    <n v="228"/>
    <n v="4.7619047620000003"/>
    <n v="11.4"/>
    <x v="37"/>
    <x v="1"/>
    <n v="59"/>
    <x v="0"/>
    <n v="0"/>
    <n v="1"/>
    <n v="163342"/>
    <s v="State-Illinois"/>
    <n v="48"/>
    <n v="2367"/>
    <n v="54"/>
    <n v="304"/>
    <n v="34"/>
    <n v="26"/>
    <n v="54"/>
    <n v="2731"/>
    <n v="3"/>
    <n v="8"/>
    <n v="3"/>
    <n v="5"/>
    <n v="6"/>
    <n v="0"/>
    <n v="0"/>
    <n v="0"/>
    <n v="1"/>
    <n v="0"/>
    <n v="0"/>
    <n v="0"/>
    <d v="2019-03-23T00:00:00"/>
  </r>
  <r>
    <n v="2725"/>
    <s v="442-44-6497"/>
    <s v="C"/>
    <x v="0"/>
    <x v="1"/>
    <x v="2"/>
    <n v="55.57"/>
    <n v="3"/>
    <n v="8.3354999999999997"/>
    <x v="714"/>
    <x v="66"/>
    <d v="1899-12-30T11:42:00"/>
    <x v="2"/>
    <n v="166.71"/>
    <n v="4.7619047620000003"/>
    <n v="8.3354999999999997"/>
    <x v="9"/>
    <x v="1"/>
    <n v="59"/>
    <x v="0"/>
    <n v="0"/>
    <n v="1"/>
    <n v="163342"/>
    <s v="State-Illinois"/>
    <n v="48"/>
    <n v="2367"/>
    <n v="54"/>
    <n v="304"/>
    <n v="34"/>
    <n v="26"/>
    <n v="54"/>
    <n v="2731"/>
    <n v="3"/>
    <n v="8"/>
    <n v="3"/>
    <n v="5"/>
    <n v="6"/>
    <n v="0"/>
    <n v="0"/>
    <n v="0"/>
    <n v="1"/>
    <n v="0"/>
    <n v="0"/>
    <n v="1"/>
    <d v="2019-03-23T00:00:00"/>
  </r>
  <r>
    <n v="2125"/>
    <s v="174-64-0215"/>
    <s v="B"/>
    <x v="1"/>
    <x v="1"/>
    <x v="3"/>
    <n v="69.739999999999995"/>
    <n v="10"/>
    <n v="34.869999999999997"/>
    <x v="715"/>
    <x v="19"/>
    <d v="1899-12-30T17:49:00"/>
    <x v="2"/>
    <n v="697.4"/>
    <n v="4.7619047620000003"/>
    <n v="34.869999999999997"/>
    <x v="60"/>
    <x v="4"/>
    <n v="75"/>
    <x v="1"/>
    <n v="0"/>
    <n v="0"/>
    <n v="163285"/>
    <s v="State-Illinois"/>
    <n v="84"/>
    <n v="1311"/>
    <n v="320"/>
    <n v="642"/>
    <n v="129"/>
    <n v="98"/>
    <n v="346"/>
    <n v="2154"/>
    <n v="1"/>
    <n v="6"/>
    <n v="5"/>
    <n v="13"/>
    <n v="3"/>
    <n v="0"/>
    <n v="0"/>
    <n v="0"/>
    <n v="0"/>
    <n v="0"/>
    <n v="0"/>
    <n v="0"/>
    <d v="2020-04-11T00:00:00"/>
  </r>
  <r>
    <n v="2641"/>
    <s v="210-74-9613"/>
    <s v="C"/>
    <x v="1"/>
    <x v="1"/>
    <x v="5"/>
    <n v="97.26"/>
    <n v="4"/>
    <n v="19.452000000000002"/>
    <x v="716"/>
    <x v="32"/>
    <d v="1899-12-30T15:33:00"/>
    <x v="0"/>
    <n v="389.04"/>
    <n v="4.7619047620000003"/>
    <n v="19.452000000000002"/>
    <x v="11"/>
    <x v="3"/>
    <n v="53"/>
    <x v="0"/>
    <n v="0"/>
    <n v="2"/>
    <n v="163246"/>
    <s v="State-Illinois"/>
    <n v="60"/>
    <n v="1531"/>
    <n v="77"/>
    <n v="235"/>
    <n v="75"/>
    <n v="57"/>
    <n v="18"/>
    <n v="1956"/>
    <n v="1"/>
    <n v="6"/>
    <n v="3"/>
    <n v="12"/>
    <n v="4"/>
    <n v="0"/>
    <n v="0"/>
    <n v="0"/>
    <n v="0"/>
    <n v="0"/>
    <n v="0"/>
    <n v="0"/>
    <d v="2020-01-25T00:00:00"/>
  </r>
  <r>
    <n v="2921"/>
    <s v="299-29-0180"/>
    <s v="B"/>
    <x v="0"/>
    <x v="0"/>
    <x v="2"/>
    <n v="52.18"/>
    <n v="7"/>
    <n v="18.263000000000002"/>
    <x v="717"/>
    <x v="11"/>
    <d v="1899-12-30T10:54:00"/>
    <x v="1"/>
    <n v="365.26"/>
    <n v="4.7619047620000003"/>
    <n v="18.263000000000002"/>
    <x v="39"/>
    <x v="3"/>
    <n v="38"/>
    <x v="1"/>
    <n v="0"/>
    <n v="0"/>
    <n v="163211"/>
    <s v="State-California"/>
    <n v="3"/>
    <n v="374"/>
    <n v="498"/>
    <n v="1185"/>
    <n v="529"/>
    <n v="67"/>
    <n v="374"/>
    <n v="2280"/>
    <n v="2"/>
    <n v="3"/>
    <n v="8"/>
    <n v="7"/>
    <n v="2"/>
    <n v="0"/>
    <n v="0"/>
    <n v="0"/>
    <n v="0"/>
    <n v="0"/>
    <n v="0"/>
    <n v="1"/>
    <d v="2019-04-09T00:00:00"/>
  </r>
  <r>
    <n v="2788"/>
    <s v="247-11-2470"/>
    <s v="A"/>
    <x v="0"/>
    <x v="0"/>
    <x v="5"/>
    <n v="22.32"/>
    <n v="4"/>
    <n v="4.4640000000000004"/>
    <x v="718"/>
    <x v="59"/>
    <d v="1899-12-30T16:23:00"/>
    <x v="2"/>
    <n v="89.28"/>
    <n v="4.7619047620000003"/>
    <n v="4.4640000000000004"/>
    <x v="18"/>
    <x v="1"/>
    <n v="28"/>
    <x v="1"/>
    <n v="0"/>
    <n v="0"/>
    <n v="163207"/>
    <s v="State-Other"/>
    <n v="68"/>
    <n v="1131"/>
    <n v="436"/>
    <n v="1459"/>
    <n v="235"/>
    <n v="436"/>
    <n v="181"/>
    <n v="3517"/>
    <n v="1"/>
    <n v="2"/>
    <n v="3"/>
    <n v="6"/>
    <n v="7"/>
    <n v="1"/>
    <n v="0"/>
    <n v="0"/>
    <n v="0"/>
    <n v="0"/>
    <n v="0"/>
    <n v="0"/>
    <d v="2019-06-27T00:00:00"/>
  </r>
  <r>
    <n v="2481"/>
    <s v="635-28-5728"/>
    <s v="A"/>
    <x v="1"/>
    <x v="1"/>
    <x v="0"/>
    <n v="56"/>
    <n v="3"/>
    <n v="8.4"/>
    <x v="719"/>
    <x v="38"/>
    <d v="1899-12-30T19:33:00"/>
    <x v="0"/>
    <n v="168"/>
    <n v="4.7619047620000003"/>
    <n v="8.4"/>
    <x v="19"/>
    <x v="3"/>
    <n v="46"/>
    <x v="2"/>
    <n v="0"/>
    <n v="0"/>
    <n v="163206"/>
    <s v="State-Texas"/>
    <n v="65"/>
    <n v="1937"/>
    <n v="21"/>
    <n v="323"/>
    <n v="28"/>
    <n v="21"/>
    <n v="67"/>
    <n v="2262"/>
    <n v="1"/>
    <n v="4"/>
    <n v="3"/>
    <n v="6"/>
    <n v="2"/>
    <n v="0"/>
    <n v="0"/>
    <n v="0"/>
    <n v="0"/>
    <n v="1"/>
    <n v="0"/>
    <n v="0"/>
    <d v="2020-08-24T00:00:00"/>
  </r>
  <r>
    <n v="2784"/>
    <s v="756-49-0168"/>
    <s v="A"/>
    <x v="0"/>
    <x v="1"/>
    <x v="5"/>
    <n v="19.7"/>
    <n v="1"/>
    <n v="0.98499999999999999"/>
    <x v="720"/>
    <x v="4"/>
    <d v="1899-12-30T11:39:00"/>
    <x v="0"/>
    <n v="19.7"/>
    <n v="4.7619047620000003"/>
    <n v="0.98499999999999999"/>
    <x v="33"/>
    <x v="0"/>
    <n v="46"/>
    <x v="0"/>
    <n v="0"/>
    <n v="0"/>
    <n v="163159"/>
    <s v="State-Florida"/>
    <n v="74"/>
    <n v="2493"/>
    <n v="88"/>
    <n v="1514"/>
    <n v="230"/>
    <n v="222"/>
    <n v="96"/>
    <n v="4451"/>
    <n v="1"/>
    <n v="3"/>
    <n v="5"/>
    <n v="8"/>
    <n v="3"/>
    <n v="0"/>
    <n v="0"/>
    <n v="1"/>
    <n v="0"/>
    <n v="0"/>
    <n v="0"/>
    <n v="0"/>
    <d v="2019-04-12T00:00:00"/>
  </r>
  <r>
    <n v="1621"/>
    <s v="438-23-1242"/>
    <s v="B"/>
    <x v="1"/>
    <x v="1"/>
    <x v="1"/>
    <n v="75.88"/>
    <n v="7"/>
    <n v="26.558"/>
    <x v="721"/>
    <x v="46"/>
    <d v="1899-12-30T10:38:00"/>
    <x v="0"/>
    <n v="531.16"/>
    <n v="4.7619047620000003"/>
    <n v="26.558"/>
    <x v="60"/>
    <x v="2"/>
    <n v="70"/>
    <x v="2"/>
    <n v="0"/>
    <n v="1"/>
    <n v="163120"/>
    <s v="State-Illinois"/>
    <n v="53"/>
    <n v="2494"/>
    <n v="178"/>
    <n v="721"/>
    <n v="140"/>
    <n v="106"/>
    <n v="178"/>
    <n v="3460"/>
    <n v="5"/>
    <n v="8"/>
    <n v="4"/>
    <n v="9"/>
    <n v="7"/>
    <n v="0"/>
    <n v="0"/>
    <n v="0"/>
    <n v="0"/>
    <n v="0"/>
    <n v="0"/>
    <n v="1"/>
    <d v="2019-03-05T00:00:00"/>
  </r>
  <r>
    <n v="1012"/>
    <s v="238-45-6950"/>
    <s v="B"/>
    <x v="0"/>
    <x v="1"/>
    <x v="4"/>
    <n v="53.72"/>
    <n v="1"/>
    <n v="2.6859999999999999"/>
    <x v="722"/>
    <x v="59"/>
    <d v="1899-12-30T20:03:00"/>
    <x v="0"/>
    <n v="53.72"/>
    <n v="4.7619047620000003"/>
    <n v="2.6859999999999999"/>
    <x v="41"/>
    <x v="2"/>
    <n v="61"/>
    <x v="1"/>
    <n v="0"/>
    <n v="0"/>
    <n v="163033"/>
    <s v="State-Other"/>
    <n v="82"/>
    <n v="502"/>
    <n v="158"/>
    <n v="1242"/>
    <n v="582"/>
    <n v="290"/>
    <n v="78"/>
    <n v="2695"/>
    <n v="1"/>
    <n v="3"/>
    <n v="4"/>
    <n v="8"/>
    <n v="2"/>
    <n v="0"/>
    <n v="0"/>
    <n v="0"/>
    <n v="0"/>
    <n v="0"/>
    <n v="0"/>
    <n v="0"/>
    <d v="2020-04-21T00:00:00"/>
  </r>
  <r>
    <n v="1121"/>
    <s v="607-65-2441"/>
    <s v="C"/>
    <x v="0"/>
    <x v="1"/>
    <x v="0"/>
    <n v="81.95"/>
    <n v="10"/>
    <n v="40.975000000000001"/>
    <x v="723"/>
    <x v="24"/>
    <d v="1899-12-30T12:39:00"/>
    <x v="2"/>
    <n v="819.5"/>
    <n v="4.7619047620000003"/>
    <n v="40.975000000000001"/>
    <x v="22"/>
    <x v="3"/>
    <n v="68"/>
    <x v="1"/>
    <n v="0"/>
    <n v="1"/>
    <n v="162998"/>
    <s v="State-California"/>
    <n v="10"/>
    <n v="310"/>
    <n v="150"/>
    <n v="189"/>
    <n v="168"/>
    <n v="230"/>
    <n v="150"/>
    <n v="898"/>
    <n v="5"/>
    <n v="5"/>
    <n v="4"/>
    <n v="5"/>
    <n v="5"/>
    <n v="0"/>
    <n v="0"/>
    <n v="0"/>
    <n v="0"/>
    <n v="0"/>
    <n v="0"/>
    <n v="0"/>
    <d v="2020-03-06T00:00:00"/>
  </r>
  <r>
    <n v="3129"/>
    <s v="386-27-7606"/>
    <s v="C"/>
    <x v="0"/>
    <x v="0"/>
    <x v="2"/>
    <n v="81.2"/>
    <n v="7"/>
    <n v="28.42"/>
    <x v="724"/>
    <x v="28"/>
    <d v="1899-12-30T15:59:00"/>
    <x v="2"/>
    <n v="568.4"/>
    <n v="4.7619047620000003"/>
    <n v="28.42"/>
    <x v="34"/>
    <x v="1"/>
    <n v="40"/>
    <x v="1"/>
    <n v="1"/>
    <n v="0"/>
    <n v="162994"/>
    <s v="State-Texas"/>
    <n v="74"/>
    <n v="580"/>
    <n v="31"/>
    <n v="124"/>
    <n v="10"/>
    <n v="31"/>
    <n v="31"/>
    <n v="745"/>
    <n v="1"/>
    <n v="6"/>
    <n v="2"/>
    <n v="4"/>
    <n v="6"/>
    <n v="0"/>
    <n v="0"/>
    <n v="0"/>
    <n v="0"/>
    <n v="0"/>
    <n v="0"/>
    <n v="0"/>
    <d v="2020-08-08T00:00:00"/>
  </r>
  <r>
    <n v="1125"/>
    <s v="137-63-5492"/>
    <s v="C"/>
    <x v="1"/>
    <x v="1"/>
    <x v="1"/>
    <n v="58.76"/>
    <n v="10"/>
    <n v="29.38"/>
    <x v="725"/>
    <x v="71"/>
    <d v="1899-12-30T14:26:00"/>
    <x v="0"/>
    <n v="587.6"/>
    <n v="4.7619047620000003"/>
    <n v="29.38"/>
    <x v="54"/>
    <x v="1"/>
    <n v="53"/>
    <x v="0"/>
    <n v="0"/>
    <n v="0"/>
    <n v="162981"/>
    <s v="State-Texas"/>
    <n v="21"/>
    <n v="2060"/>
    <n v="36"/>
    <n v="1527"/>
    <n v="98"/>
    <n v="114"/>
    <n v="0"/>
    <n v="3835"/>
    <n v="1"/>
    <n v="4"/>
    <n v="5"/>
    <n v="13"/>
    <n v="3"/>
    <n v="0"/>
    <n v="0"/>
    <n v="0"/>
    <n v="1"/>
    <n v="0"/>
    <n v="0"/>
    <n v="0"/>
    <d v="2019-08-22T00:00:00"/>
  </r>
  <r>
    <n v="2237"/>
    <s v="197-77-7132"/>
    <s v="B"/>
    <x v="0"/>
    <x v="1"/>
    <x v="1"/>
    <n v="91.56"/>
    <n v="8"/>
    <n v="36.624000000000002"/>
    <x v="726"/>
    <x v="52"/>
    <d v="1899-12-30T18:22:00"/>
    <x v="0"/>
    <n v="732.48"/>
    <n v="4.7619047620000003"/>
    <n v="36.624000000000002"/>
    <x v="22"/>
    <x v="3"/>
    <n v="65"/>
    <x v="3"/>
    <n v="0"/>
    <n v="1"/>
    <n v="162972"/>
    <s v="State-California"/>
    <n v="39"/>
    <n v="810"/>
    <n v="39"/>
    <n v="122"/>
    <n v="52"/>
    <n v="0"/>
    <n v="497"/>
    <n v="525"/>
    <n v="2"/>
    <n v="7"/>
    <n v="4"/>
    <n v="3"/>
    <n v="6"/>
    <n v="0"/>
    <n v="0"/>
    <n v="0"/>
    <n v="0"/>
    <n v="0"/>
    <n v="0"/>
    <n v="1"/>
    <d v="2019-01-08T00:00:00"/>
  </r>
  <r>
    <n v="2813"/>
    <s v="805-86-0265"/>
    <s v="A"/>
    <x v="1"/>
    <x v="1"/>
    <x v="2"/>
    <n v="93.96"/>
    <n v="9"/>
    <n v="42.281999999999996"/>
    <x v="727"/>
    <x v="80"/>
    <d v="1899-12-30T11:32:00"/>
    <x v="1"/>
    <n v="845.64"/>
    <n v="4.7619047620000003"/>
    <n v="42.281999999999996"/>
    <x v="57"/>
    <x v="3"/>
    <n v="65"/>
    <x v="3"/>
    <n v="0"/>
    <n v="1"/>
    <n v="162972"/>
    <s v="State-California"/>
    <n v="39"/>
    <n v="810"/>
    <n v="39"/>
    <n v="122"/>
    <n v="52"/>
    <n v="0"/>
    <n v="497"/>
    <n v="525"/>
    <n v="2"/>
    <n v="7"/>
    <n v="4"/>
    <n v="3"/>
    <n v="6"/>
    <n v="0"/>
    <n v="0"/>
    <n v="0"/>
    <n v="0"/>
    <n v="0"/>
    <n v="0"/>
    <n v="0"/>
    <d v="2019-01-08T00:00:00"/>
  </r>
  <r>
    <n v="2735"/>
    <s v="733-29-1227"/>
    <s v="C"/>
    <x v="1"/>
    <x v="1"/>
    <x v="2"/>
    <n v="55.61"/>
    <n v="7"/>
    <n v="19.4635"/>
    <x v="728"/>
    <x v="28"/>
    <d v="1899-12-30T12:41:00"/>
    <x v="1"/>
    <n v="389.27"/>
    <n v="4.7619047620000003"/>
    <n v="19.4635"/>
    <x v="23"/>
    <x v="3"/>
    <n v="56"/>
    <x v="3"/>
    <n v="0"/>
    <n v="1"/>
    <n v="162905"/>
    <s v="State-California"/>
    <n v="68"/>
    <n v="430"/>
    <n v="194"/>
    <n v="249"/>
    <n v="308"/>
    <n v="277"/>
    <n v="153"/>
    <n v="1305"/>
    <n v="3"/>
    <n v="7"/>
    <n v="2"/>
    <n v="8"/>
    <n v="4"/>
    <n v="0"/>
    <n v="0"/>
    <n v="0"/>
    <n v="0"/>
    <n v="0"/>
    <n v="0"/>
    <n v="0"/>
    <d v="2020-02-15T00:00:00"/>
  </r>
  <r>
    <n v="1720"/>
    <s v="451-73-2711"/>
    <s v="C"/>
    <x v="1"/>
    <x v="1"/>
    <x v="4"/>
    <n v="84.83"/>
    <n v="1"/>
    <n v="4.2415000000000003"/>
    <x v="729"/>
    <x v="78"/>
    <d v="1899-12-30T15:20:00"/>
    <x v="0"/>
    <n v="84.83"/>
    <n v="4.7619047620000003"/>
    <n v="4.2415000000000003"/>
    <x v="55"/>
    <x v="1"/>
    <n v="51"/>
    <x v="1"/>
    <n v="0"/>
    <n v="1"/>
    <n v="162882"/>
    <s v="State-Other"/>
    <n v="26"/>
    <n v="1318"/>
    <n v="345"/>
    <n v="1287"/>
    <n v="202"/>
    <n v="62"/>
    <n v="251"/>
    <n v="2963"/>
    <n v="2"/>
    <n v="7"/>
    <n v="5"/>
    <n v="6"/>
    <n v="4"/>
    <n v="0"/>
    <n v="0"/>
    <n v="0"/>
    <n v="0"/>
    <n v="0"/>
    <n v="0"/>
    <n v="0"/>
    <d v="2019-01-14T00:00:00"/>
  </r>
  <r>
    <n v="1625"/>
    <s v="546-80-2899"/>
    <s v="A"/>
    <x v="0"/>
    <x v="1"/>
    <x v="2"/>
    <n v="37.69"/>
    <n v="2"/>
    <n v="3.7690000000000001"/>
    <x v="730"/>
    <x v="9"/>
    <d v="1899-12-30T15:29:00"/>
    <x v="0"/>
    <n v="75.38"/>
    <n v="4.7619047620000003"/>
    <n v="3.7690000000000001"/>
    <x v="33"/>
    <x v="2"/>
    <n v="61"/>
    <x v="0"/>
    <n v="0"/>
    <n v="1"/>
    <n v="162859"/>
    <s v="State-California"/>
    <n v="37"/>
    <n v="2754"/>
    <n v="231"/>
    <n v="264"/>
    <n v="41"/>
    <n v="31"/>
    <n v="65"/>
    <n v="3257"/>
    <n v="4"/>
    <n v="9"/>
    <n v="4"/>
    <n v="6"/>
    <n v="6"/>
    <n v="0"/>
    <n v="0"/>
    <n v="0"/>
    <n v="0"/>
    <n v="0"/>
    <n v="0"/>
    <n v="0"/>
    <d v="2019-06-06T00:00:00"/>
  </r>
  <r>
    <n v="1771"/>
    <s v="345-68-9016"/>
    <s v="C"/>
    <x v="0"/>
    <x v="0"/>
    <x v="3"/>
    <n v="31.67"/>
    <n v="8"/>
    <n v="12.667999999999999"/>
    <x v="731"/>
    <x v="56"/>
    <d v="1899-12-30T16:19:00"/>
    <x v="2"/>
    <n v="253.36"/>
    <n v="4.7619047620000003"/>
    <n v="12.667999999999999"/>
    <x v="32"/>
    <x v="1"/>
    <n v="75"/>
    <x v="2"/>
    <n v="0"/>
    <n v="0"/>
    <n v="162847"/>
    <s v="State-Illinois"/>
    <n v="45"/>
    <n v="1350"/>
    <n v="435"/>
    <n v="1829"/>
    <n v="207"/>
    <n v="197"/>
    <n v="158"/>
    <n v="3861"/>
    <n v="1"/>
    <n v="3"/>
    <n v="6"/>
    <n v="4"/>
    <n v="2"/>
    <n v="0"/>
    <n v="0"/>
    <n v="0"/>
    <n v="0"/>
    <n v="0"/>
    <n v="0"/>
    <n v="0"/>
    <d v="2019-06-22T00:00:00"/>
  </r>
  <r>
    <n v="2041"/>
    <s v="390-17-5806"/>
    <s v="C"/>
    <x v="0"/>
    <x v="0"/>
    <x v="4"/>
    <n v="38.42"/>
    <n v="1"/>
    <n v="1.921"/>
    <x v="732"/>
    <x v="30"/>
    <d v="1899-12-30T16:33:00"/>
    <x v="1"/>
    <n v="38.42"/>
    <n v="4.7619047620000003"/>
    <n v="1.921"/>
    <x v="17"/>
    <x v="3"/>
    <n v="71"/>
    <x v="2"/>
    <n v="1"/>
    <n v="1"/>
    <n v="162845"/>
    <s v="State-Illinois"/>
    <n v="3"/>
    <n v="2848"/>
    <n v="0"/>
    <n v="117"/>
    <n v="0"/>
    <n v="0"/>
    <n v="88"/>
    <n v="2876"/>
    <n v="11"/>
    <n v="3"/>
    <n v="4"/>
    <n v="10"/>
    <n v="8"/>
    <n v="0"/>
    <n v="0"/>
    <n v="0"/>
    <n v="1"/>
    <n v="0"/>
    <n v="0"/>
    <n v="0"/>
    <d v="2019-03-08T00:00:00"/>
  </r>
  <r>
    <n v="2322"/>
    <s v="457-13-1708"/>
    <s v="B"/>
    <x v="0"/>
    <x v="1"/>
    <x v="5"/>
    <n v="65.23"/>
    <n v="10"/>
    <n v="32.615000000000002"/>
    <x v="733"/>
    <x v="66"/>
    <d v="1899-12-30T19:07:00"/>
    <x v="2"/>
    <n v="652.29999999999995"/>
    <n v="4.7619047620000003"/>
    <n v="32.615000000000002"/>
    <x v="53"/>
    <x v="3"/>
    <n v="71"/>
    <x v="2"/>
    <n v="1"/>
    <n v="1"/>
    <n v="162845"/>
    <s v="State-Florida"/>
    <n v="3"/>
    <n v="2848"/>
    <n v="0"/>
    <n v="117"/>
    <n v="0"/>
    <n v="0"/>
    <n v="88"/>
    <n v="2876"/>
    <n v="11"/>
    <n v="3"/>
    <n v="4"/>
    <n v="10"/>
    <n v="8"/>
    <n v="0"/>
    <n v="0"/>
    <n v="0"/>
    <n v="1"/>
    <n v="0"/>
    <n v="0"/>
    <n v="1"/>
    <d v="2019-03-08T00:00:00"/>
  </r>
  <r>
    <n v="1896"/>
    <s v="664-14-2882"/>
    <s v="C"/>
    <x v="0"/>
    <x v="0"/>
    <x v="2"/>
    <n v="10.53"/>
    <n v="5"/>
    <n v="2.6324999999999998"/>
    <x v="734"/>
    <x v="74"/>
    <d v="1899-12-30T14:43:00"/>
    <x v="2"/>
    <n v="52.65"/>
    <n v="4.7619047620000003"/>
    <n v="2.6324999999999998"/>
    <x v="6"/>
    <x v="3"/>
    <n v="66"/>
    <x v="1"/>
    <n v="0"/>
    <n v="0"/>
    <n v="162820"/>
    <s v="State-Florida"/>
    <n v="51"/>
    <n v="1032"/>
    <n v="158"/>
    <n v="687"/>
    <n v="358"/>
    <n v="158"/>
    <n v="137"/>
    <n v="2255"/>
    <n v="1"/>
    <n v="3"/>
    <n v="4"/>
    <n v="6"/>
    <n v="1"/>
    <n v="0"/>
    <n v="0"/>
    <n v="0"/>
    <n v="0"/>
    <n v="0"/>
    <n v="0"/>
    <n v="0"/>
    <d v="2019-10-16T00:00:00"/>
  </r>
  <r>
    <n v="2880"/>
    <s v="487-79-6868"/>
    <s v="B"/>
    <x v="0"/>
    <x v="0"/>
    <x v="2"/>
    <n v="12.29"/>
    <n v="9"/>
    <n v="5.5305"/>
    <x v="735"/>
    <x v="58"/>
    <d v="1899-12-30T19:28:00"/>
    <x v="2"/>
    <n v="110.61"/>
    <n v="4.7619047620000003"/>
    <n v="5.5305"/>
    <x v="7"/>
    <x v="3"/>
    <n v="66"/>
    <x v="1"/>
    <n v="0"/>
    <n v="0"/>
    <n v="162820"/>
    <s v="State-Florida"/>
    <n v="51"/>
    <n v="1032"/>
    <n v="158"/>
    <n v="687"/>
    <n v="358"/>
    <n v="158"/>
    <n v="137"/>
    <n v="2255"/>
    <n v="1"/>
    <n v="3"/>
    <n v="4"/>
    <n v="6"/>
    <n v="1"/>
    <n v="0"/>
    <n v="0"/>
    <n v="0"/>
    <n v="0"/>
    <n v="0"/>
    <n v="0"/>
    <n v="0"/>
    <d v="2019-10-16T00:00:00"/>
  </r>
  <r>
    <n v="1585"/>
    <s v="314-23-4520"/>
    <s v="C"/>
    <x v="0"/>
    <x v="1"/>
    <x v="0"/>
    <n v="81.23"/>
    <n v="7"/>
    <n v="28.430499999999999"/>
    <x v="736"/>
    <x v="15"/>
    <d v="1899-12-30T20:44:00"/>
    <x v="1"/>
    <n v="568.61"/>
    <n v="4.7619047620000003"/>
    <n v="28.430499999999999"/>
    <x v="54"/>
    <x v="1"/>
    <n v="60"/>
    <x v="1"/>
    <n v="0"/>
    <n v="1"/>
    <n v="162807"/>
    <s v="State-Illinois"/>
    <n v="83"/>
    <n v="1363"/>
    <n v="73"/>
    <n v="350"/>
    <n v="26"/>
    <n v="54"/>
    <n v="257"/>
    <n v="1610"/>
    <n v="3"/>
    <n v="5"/>
    <n v="3"/>
    <n v="12"/>
    <n v="5"/>
    <n v="0"/>
    <n v="0"/>
    <n v="0"/>
    <n v="0"/>
    <n v="0"/>
    <n v="0"/>
    <n v="0"/>
    <d v="2019-02-05T00:00:00"/>
  </r>
  <r>
    <n v="2457"/>
    <s v="210-30-7976"/>
    <s v="B"/>
    <x v="0"/>
    <x v="0"/>
    <x v="5"/>
    <n v="22.32"/>
    <n v="4"/>
    <n v="4.4640000000000004"/>
    <x v="718"/>
    <x v="86"/>
    <d v="1899-12-30T11:16:00"/>
    <x v="0"/>
    <n v="89.28"/>
    <n v="4.7619047620000003"/>
    <n v="4.4640000000000004"/>
    <x v="5"/>
    <x v="1"/>
    <n v="60"/>
    <x v="1"/>
    <n v="0"/>
    <n v="1"/>
    <n v="162807"/>
    <s v="State-Texas"/>
    <n v="83"/>
    <n v="1363"/>
    <n v="73"/>
    <n v="350"/>
    <n v="26"/>
    <n v="54"/>
    <n v="257"/>
    <n v="1610"/>
    <n v="3"/>
    <n v="5"/>
    <n v="3"/>
    <n v="12"/>
    <n v="5"/>
    <n v="0"/>
    <n v="0"/>
    <n v="0"/>
    <n v="0"/>
    <n v="0"/>
    <n v="0"/>
    <n v="0"/>
    <d v="2019-02-05T00:00:00"/>
  </r>
  <r>
    <n v="2858"/>
    <s v="585-86-8361"/>
    <s v="A"/>
    <x v="1"/>
    <x v="0"/>
    <x v="4"/>
    <n v="27.28"/>
    <n v="5"/>
    <n v="6.82"/>
    <x v="737"/>
    <x v="36"/>
    <d v="1899-12-30T10:31:00"/>
    <x v="2"/>
    <n v="136.4"/>
    <n v="4.7619047620000003"/>
    <n v="6.82"/>
    <x v="17"/>
    <x v="0"/>
    <n v="51"/>
    <x v="2"/>
    <n v="0"/>
    <n v="1"/>
    <n v="162772"/>
    <s v="State-New York"/>
    <n v="74"/>
    <n v="1507"/>
    <n v="127"/>
    <n v="407"/>
    <n v="112"/>
    <n v="21"/>
    <n v="280"/>
    <n v="1893"/>
    <n v="1"/>
    <n v="5"/>
    <n v="6"/>
    <n v="11"/>
    <n v="2"/>
    <n v="0"/>
    <n v="0"/>
    <n v="0"/>
    <n v="1"/>
    <n v="0"/>
    <n v="0"/>
    <n v="0"/>
    <d v="2019-10-24T00:00:00"/>
  </r>
  <r>
    <n v="1222"/>
    <s v="807-14-7833"/>
    <s v="A"/>
    <x v="0"/>
    <x v="0"/>
    <x v="1"/>
    <n v="17.420000000000002"/>
    <n v="10"/>
    <n v="8.7100000000000009"/>
    <x v="738"/>
    <x v="70"/>
    <d v="1899-12-30T12:30:00"/>
    <x v="0"/>
    <n v="174.2"/>
    <n v="4.7619047620000003"/>
    <n v="8.7100000000000009"/>
    <x v="27"/>
    <x v="3"/>
    <n v="55"/>
    <x v="0"/>
    <n v="0"/>
    <n v="1"/>
    <n v="162745"/>
    <s v="State-Other"/>
    <n v="89"/>
    <n v="1458"/>
    <n v="54"/>
    <n v="1204"/>
    <n v="73"/>
    <n v="26"/>
    <n v="83"/>
    <n v="2731"/>
    <n v="3"/>
    <n v="7"/>
    <n v="8"/>
    <n v="11"/>
    <n v="5"/>
    <n v="0"/>
    <n v="0"/>
    <n v="0"/>
    <n v="0"/>
    <n v="0"/>
    <n v="0"/>
    <n v="0"/>
    <d v="2019-08-28T00:00:00"/>
  </r>
  <r>
    <n v="2146"/>
    <s v="775-72-1988"/>
    <s v="B"/>
    <x v="1"/>
    <x v="1"/>
    <x v="2"/>
    <n v="73.28"/>
    <n v="5"/>
    <n v="18.32"/>
    <x v="739"/>
    <x v="46"/>
    <d v="1899-12-30T15:05:00"/>
    <x v="0"/>
    <n v="366.4"/>
    <n v="4.7619047620000003"/>
    <n v="18.32"/>
    <x v="3"/>
    <x v="3"/>
    <n v="48"/>
    <x v="1"/>
    <n v="0"/>
    <n v="1"/>
    <n v="162710"/>
    <s v="State-Other"/>
    <n v="53"/>
    <n v="1144"/>
    <n v="91"/>
    <n v="215"/>
    <n v="18"/>
    <n v="75"/>
    <n v="29"/>
    <n v="1515"/>
    <n v="4"/>
    <n v="4"/>
    <n v="2"/>
    <n v="12"/>
    <n v="4"/>
    <n v="0"/>
    <n v="0"/>
    <n v="0"/>
    <n v="0"/>
    <n v="0"/>
    <n v="0"/>
    <n v="0"/>
    <d v="2019-10-28T00:00:00"/>
  </r>
  <r>
    <n v="2904"/>
    <s v="288-38-3758"/>
    <s v="C"/>
    <x v="0"/>
    <x v="0"/>
    <x v="5"/>
    <n v="84.87"/>
    <n v="3"/>
    <n v="12.730499999999999"/>
    <x v="740"/>
    <x v="25"/>
    <d v="1899-12-30T18:30:00"/>
    <x v="0"/>
    <n v="254.61"/>
    <n v="4.7619047620000003"/>
    <n v="12.730499999999999"/>
    <x v="2"/>
    <x v="3"/>
    <n v="55"/>
    <x v="2"/>
    <n v="1"/>
    <n v="1"/>
    <n v="162694"/>
    <s v="State-Florida"/>
    <n v="29"/>
    <n v="984"/>
    <n v="16"/>
    <n v="407"/>
    <n v="65"/>
    <n v="236"/>
    <n v="236"/>
    <n v="1471"/>
    <n v="5"/>
    <n v="9"/>
    <n v="3"/>
    <n v="7"/>
    <n v="7"/>
    <n v="0"/>
    <n v="0"/>
    <n v="0"/>
    <n v="0"/>
    <n v="0"/>
    <n v="0"/>
    <n v="0"/>
    <d v="2019-11-22T00:00:00"/>
  </r>
  <r>
    <n v="2632"/>
    <s v="652-43-6591"/>
    <s v="A"/>
    <x v="1"/>
    <x v="0"/>
    <x v="5"/>
    <n v="97.29"/>
    <n v="8"/>
    <n v="38.915999999999997"/>
    <x v="741"/>
    <x v="11"/>
    <d v="1899-12-30T13:18:00"/>
    <x v="2"/>
    <n v="778.32"/>
    <n v="4.7619047620000003"/>
    <n v="38.915999999999997"/>
    <x v="56"/>
    <x v="3"/>
    <n v="66"/>
    <x v="0"/>
    <n v="0"/>
    <n v="1"/>
    <n v="162670"/>
    <s v="State-Other"/>
    <n v="57"/>
    <n v="1399"/>
    <n v="78"/>
    <n v="239"/>
    <n v="208"/>
    <n v="119"/>
    <n v="99"/>
    <n v="1944"/>
    <n v="1"/>
    <n v="5"/>
    <n v="3"/>
    <n v="13"/>
    <n v="3"/>
    <n v="0"/>
    <n v="0"/>
    <n v="0"/>
    <n v="0"/>
    <n v="0"/>
    <n v="0"/>
    <n v="0"/>
    <d v="2020-07-09T00:00:00"/>
  </r>
  <r>
    <n v="3106"/>
    <s v="785-96-0615"/>
    <s v="B"/>
    <x v="0"/>
    <x v="0"/>
    <x v="1"/>
    <n v="35.74"/>
    <n v="8"/>
    <n v="14.295999999999999"/>
    <x v="742"/>
    <x v="21"/>
    <d v="1899-12-30T15:28:00"/>
    <x v="0"/>
    <n v="285.92"/>
    <n v="4.7619047620000003"/>
    <n v="14.295999999999999"/>
    <x v="49"/>
    <x v="2"/>
    <n v="66"/>
    <x v="2"/>
    <n v="0"/>
    <n v="1"/>
    <n v="162637"/>
    <s v="State-Other"/>
    <n v="76"/>
    <n v="270"/>
    <n v="31"/>
    <n v="125"/>
    <n v="10"/>
    <n v="31"/>
    <n v="13"/>
    <n v="454"/>
    <n v="1"/>
    <n v="2"/>
    <n v="2"/>
    <n v="5"/>
    <n v="2"/>
    <n v="0"/>
    <n v="0"/>
    <n v="0"/>
    <n v="0"/>
    <n v="0"/>
    <n v="0"/>
    <n v="0"/>
    <d v="2020-08-05T00:00:00"/>
  </r>
  <r>
    <n v="2795"/>
    <s v="406-46-7107"/>
    <s v="A"/>
    <x v="1"/>
    <x v="0"/>
    <x v="2"/>
    <n v="96.52"/>
    <n v="6"/>
    <n v="28.956"/>
    <x v="743"/>
    <x v="83"/>
    <d v="1899-12-30T11:52:00"/>
    <x v="1"/>
    <n v="579.12"/>
    <n v="4.7619047620000003"/>
    <n v="28.956"/>
    <x v="10"/>
    <x v="1"/>
    <n v="58"/>
    <x v="1"/>
    <n v="0"/>
    <n v="1"/>
    <n v="162568"/>
    <s v="State-California"/>
    <n v="99"/>
    <n v="941"/>
    <n v="44"/>
    <n v="1034"/>
    <n v="208"/>
    <n v="91"/>
    <n v="158"/>
    <n v="2159"/>
    <n v="3"/>
    <n v="5"/>
    <n v="3"/>
    <n v="5"/>
    <n v="4"/>
    <n v="1"/>
    <n v="0"/>
    <n v="0"/>
    <n v="0"/>
    <n v="0"/>
    <n v="0"/>
    <n v="0"/>
    <d v="2020-09-11T00:00:00"/>
  </r>
  <r>
    <n v="1155"/>
    <s v="250-17-5703"/>
    <s v="A"/>
    <x v="0"/>
    <x v="1"/>
    <x v="4"/>
    <n v="18.850000000000001"/>
    <n v="10"/>
    <n v="9.4250000000000007"/>
    <x v="744"/>
    <x v="33"/>
    <d v="1899-12-30T18:24:00"/>
    <x v="0"/>
    <n v="188.5"/>
    <n v="4.7619047620000003"/>
    <n v="9.4250000000000007"/>
    <x v="32"/>
    <x v="2"/>
    <n v="67"/>
    <x v="1"/>
    <n v="0"/>
    <n v="0"/>
    <n v="162551"/>
    <s v="State-Texas"/>
    <n v="27"/>
    <n v="325"/>
    <n v="42"/>
    <n v="255"/>
    <n v="348"/>
    <n v="55"/>
    <n v="70"/>
    <n v="954"/>
    <n v="1"/>
    <n v="6"/>
    <n v="7"/>
    <n v="4"/>
    <n v="3"/>
    <n v="0"/>
    <n v="0"/>
    <n v="1"/>
    <n v="0"/>
    <n v="0"/>
    <n v="0"/>
    <n v="0"/>
    <d v="2020-04-24T00:00:00"/>
  </r>
  <r>
    <n v="2771"/>
    <s v="156-95-3964"/>
    <s v="A"/>
    <x v="1"/>
    <x v="0"/>
    <x v="4"/>
    <n v="55.39"/>
    <n v="4"/>
    <n v="11.077999999999999"/>
    <x v="745"/>
    <x v="5"/>
    <d v="1899-12-30T15:19:00"/>
    <x v="0"/>
    <n v="221.56"/>
    <n v="4.7619047620000003"/>
    <n v="11.077999999999999"/>
    <x v="7"/>
    <x v="0"/>
    <n v="65"/>
    <x v="1"/>
    <n v="0"/>
    <n v="1"/>
    <n v="162535"/>
    <s v="State-California"/>
    <n v="13"/>
    <n v="424"/>
    <n v="125"/>
    <n v="234"/>
    <n v="0"/>
    <n v="117"/>
    <n v="135"/>
    <n v="764"/>
    <n v="1"/>
    <n v="3"/>
    <n v="2"/>
    <n v="8"/>
    <n v="3"/>
    <n v="0"/>
    <n v="0"/>
    <n v="0"/>
    <n v="0"/>
    <n v="0"/>
    <n v="0"/>
    <n v="0"/>
    <d v="2020-03-09T00:00:00"/>
  </r>
  <r>
    <n v="1006"/>
    <s v="842-40-8179"/>
    <s v="B"/>
    <x v="0"/>
    <x v="0"/>
    <x v="4"/>
    <n v="77.2"/>
    <n v="10"/>
    <n v="38.6"/>
    <x v="746"/>
    <x v="48"/>
    <d v="1899-12-30T10:38:00"/>
    <x v="2"/>
    <n v="772"/>
    <n v="4.7619047620000003"/>
    <n v="38.6"/>
    <x v="32"/>
    <x v="1"/>
    <n v="53"/>
    <x v="2"/>
    <n v="0"/>
    <n v="1"/>
    <n v="162513"/>
    <s v="State-Other"/>
    <n v="16"/>
    <n v="1352"/>
    <n v="109"/>
    <n v="255"/>
    <n v="0"/>
    <n v="109"/>
    <n v="36"/>
    <n v="1789"/>
    <n v="2"/>
    <n v="6"/>
    <n v="4"/>
    <n v="10"/>
    <n v="6"/>
    <n v="0"/>
    <n v="0"/>
    <n v="0"/>
    <n v="0"/>
    <n v="0"/>
    <n v="0"/>
    <n v="0"/>
    <d v="2020-02-14T00:00:00"/>
  </r>
  <r>
    <n v="1459"/>
    <s v="525-09-8450"/>
    <s v="B"/>
    <x v="1"/>
    <x v="1"/>
    <x v="1"/>
    <n v="72.13"/>
    <n v="10"/>
    <n v="36.064999999999998"/>
    <x v="747"/>
    <x v="82"/>
    <d v="1899-12-30T15:12:00"/>
    <x v="2"/>
    <n v="721.3"/>
    <n v="4.7619047620000003"/>
    <n v="36.064999999999998"/>
    <x v="50"/>
    <x v="3"/>
    <n v="64"/>
    <x v="1"/>
    <n v="0"/>
    <n v="1"/>
    <n v="162503"/>
    <s v="State-Illinois"/>
    <n v="40"/>
    <n v="1243"/>
    <n v="0"/>
    <n v="502"/>
    <n v="286"/>
    <n v="195"/>
    <n v="304"/>
    <n v="1921"/>
    <n v="4"/>
    <n v="8"/>
    <n v="3"/>
    <n v="11"/>
    <n v="5"/>
    <n v="0"/>
    <n v="0"/>
    <n v="0"/>
    <n v="0"/>
    <n v="0"/>
    <n v="0"/>
    <n v="0"/>
    <d v="2019-07-26T00:00:00"/>
  </r>
  <r>
    <n v="1375"/>
    <s v="410-67-1709"/>
    <s v="A"/>
    <x v="0"/>
    <x v="0"/>
    <x v="5"/>
    <n v="63.88"/>
    <n v="8"/>
    <n v="25.552"/>
    <x v="748"/>
    <x v="40"/>
    <d v="1899-12-30T17:48:00"/>
    <x v="0"/>
    <n v="511.04"/>
    <n v="4.7619047620000003"/>
    <n v="25.552"/>
    <x v="21"/>
    <x v="1"/>
    <n v="41"/>
    <x v="2"/>
    <n v="1"/>
    <n v="0"/>
    <n v="162499"/>
    <s v="State-Illinois"/>
    <n v="0"/>
    <n v="364"/>
    <n v="10"/>
    <n v="159"/>
    <n v="0"/>
    <n v="34"/>
    <n v="10"/>
    <n v="556"/>
    <n v="2"/>
    <n v="3"/>
    <n v="1"/>
    <n v="6"/>
    <n v="4"/>
    <n v="0"/>
    <n v="0"/>
    <n v="0"/>
    <n v="0"/>
    <n v="0"/>
    <n v="0"/>
    <n v="0"/>
    <d v="2020-05-15T00:00:00"/>
  </r>
  <r>
    <n v="1547"/>
    <s v="587-73-4862"/>
    <s v="A"/>
    <x v="0"/>
    <x v="0"/>
    <x v="0"/>
    <n v="10.69"/>
    <n v="5"/>
    <n v="2.6724999999999999"/>
    <x v="749"/>
    <x v="58"/>
    <d v="1899-12-30T11:07:00"/>
    <x v="0"/>
    <n v="53.45"/>
    <n v="4.7619047620000003"/>
    <n v="2.6724999999999999"/>
    <x v="29"/>
    <x v="3"/>
    <n v="50"/>
    <x v="3"/>
    <n v="0"/>
    <n v="1"/>
    <n v="162466"/>
    <s v="State-California"/>
    <n v="13"/>
    <n v="336"/>
    <n v="336"/>
    <n v="674"/>
    <n v="437"/>
    <n v="315"/>
    <n v="216"/>
    <n v="1880"/>
    <n v="5"/>
    <n v="6"/>
    <n v="3"/>
    <n v="12"/>
    <n v="4"/>
    <n v="0"/>
    <n v="0"/>
    <n v="0"/>
    <n v="0"/>
    <n v="0"/>
    <n v="0"/>
    <n v="0"/>
    <d v="2020-06-21T00:00:00"/>
  </r>
  <r>
    <n v="1615"/>
    <s v="787-87-2010"/>
    <s v="A"/>
    <x v="0"/>
    <x v="1"/>
    <x v="0"/>
    <n v="55.5"/>
    <n v="4"/>
    <n v="11.1"/>
    <x v="750"/>
    <x v="40"/>
    <d v="1899-12-30T15:48:00"/>
    <x v="2"/>
    <n v="222"/>
    <n v="4.7619047620000003"/>
    <n v="11.1"/>
    <x v="37"/>
    <x v="3"/>
    <n v="50"/>
    <x v="3"/>
    <n v="0"/>
    <n v="1"/>
    <n v="162466"/>
    <s v="State-Illinois"/>
    <n v="13"/>
    <n v="336"/>
    <n v="336"/>
    <n v="674"/>
    <n v="437"/>
    <n v="315"/>
    <n v="216"/>
    <n v="1880"/>
    <n v="5"/>
    <n v="6"/>
    <n v="3"/>
    <n v="12"/>
    <n v="4"/>
    <n v="0"/>
    <n v="0"/>
    <n v="0"/>
    <n v="0"/>
    <n v="0"/>
    <n v="0"/>
    <n v="0"/>
    <d v="2020-06-21T00:00:00"/>
  </r>
  <r>
    <n v="1852"/>
    <s v="593-14-4239"/>
    <s v="B"/>
    <x v="1"/>
    <x v="0"/>
    <x v="2"/>
    <n v="95.46"/>
    <n v="8"/>
    <n v="38.183999999999997"/>
    <x v="751"/>
    <x v="19"/>
    <d v="1899-12-30T19:40:00"/>
    <x v="0"/>
    <n v="763.68"/>
    <n v="4.7619047620000003"/>
    <n v="38.183999999999997"/>
    <x v="28"/>
    <x v="0"/>
    <n v="61"/>
    <x v="1"/>
    <n v="0"/>
    <n v="1"/>
    <n v="162450"/>
    <s v="State-Other"/>
    <n v="61"/>
    <n v="1340"/>
    <n v="122"/>
    <n v="695"/>
    <n v="161"/>
    <n v="172"/>
    <n v="99"/>
    <n v="2391"/>
    <n v="2"/>
    <n v="5"/>
    <n v="5"/>
    <n v="4"/>
    <n v="3"/>
    <n v="0"/>
    <n v="0"/>
    <n v="0"/>
    <n v="1"/>
    <n v="0"/>
    <n v="0"/>
    <n v="0"/>
    <d v="2020-06-12T00:00:00"/>
  </r>
  <r>
    <n v="2670"/>
    <s v="801-88-0346"/>
    <s v="C"/>
    <x v="1"/>
    <x v="0"/>
    <x v="5"/>
    <n v="76.06"/>
    <n v="3"/>
    <n v="11.409000000000001"/>
    <x v="752"/>
    <x v="0"/>
    <d v="1899-12-30T20:30:00"/>
    <x v="2"/>
    <n v="228.18"/>
    <n v="4.7619047620000003"/>
    <n v="11.409000000000001"/>
    <x v="57"/>
    <x v="2"/>
    <n v="68"/>
    <x v="1"/>
    <n v="0"/>
    <n v="1"/>
    <n v="162335"/>
    <s v="State-Florida"/>
    <n v="87"/>
    <n v="633"/>
    <n v="341"/>
    <n v="565"/>
    <n v="221"/>
    <n v="16"/>
    <n v="68"/>
    <n v="1708"/>
    <n v="2"/>
    <n v="3"/>
    <n v="3"/>
    <n v="13"/>
    <n v="2"/>
    <n v="0"/>
    <n v="0"/>
    <n v="0"/>
    <n v="0"/>
    <n v="0"/>
    <n v="0"/>
    <n v="0"/>
    <d v="2019-10-28T00:00:00"/>
  </r>
  <r>
    <n v="2174"/>
    <s v="388-76-2555"/>
    <s v="B"/>
    <x v="1"/>
    <x v="1"/>
    <x v="3"/>
    <n v="13.69"/>
    <n v="6"/>
    <n v="4.1070000000000002"/>
    <x v="753"/>
    <x v="77"/>
    <d v="1899-12-30T13:59:00"/>
    <x v="1"/>
    <n v="82.14"/>
    <n v="4.7619047620000003"/>
    <n v="4.1070000000000002"/>
    <x v="31"/>
    <x v="0"/>
    <n v="68"/>
    <x v="1"/>
    <n v="0"/>
    <n v="1"/>
    <n v="162307"/>
    <s v="State-New York"/>
    <n v="94"/>
    <n v="227"/>
    <n v="34"/>
    <n v="89"/>
    <n v="26"/>
    <n v="16"/>
    <n v="26"/>
    <n v="365"/>
    <n v="1"/>
    <n v="4"/>
    <n v="0"/>
    <n v="4"/>
    <n v="5"/>
    <n v="0"/>
    <n v="0"/>
    <n v="0"/>
    <n v="0"/>
    <n v="0"/>
    <n v="0"/>
    <n v="0"/>
    <d v="2020-07-24T00:00:00"/>
  </r>
  <r>
    <n v="1737"/>
    <s v="711-31-1234"/>
    <s v="B"/>
    <x v="1"/>
    <x v="0"/>
    <x v="1"/>
    <n v="95.64"/>
    <n v="4"/>
    <n v="19.128"/>
    <x v="754"/>
    <x v="32"/>
    <d v="1899-12-30T18:51:00"/>
    <x v="1"/>
    <n v="382.56"/>
    <n v="4.7619047620000003"/>
    <n v="19.128"/>
    <x v="30"/>
    <x v="1"/>
    <n v="48"/>
    <x v="0"/>
    <n v="0"/>
    <n v="1"/>
    <n v="162220"/>
    <s v="State-Texas"/>
    <n v="55"/>
    <n v="2083"/>
    <n v="31"/>
    <n v="978"/>
    <n v="42"/>
    <n v="31"/>
    <n v="31"/>
    <n v="3134"/>
    <n v="5"/>
    <n v="7"/>
    <n v="6"/>
    <n v="5"/>
    <n v="6"/>
    <n v="0"/>
    <n v="0"/>
    <n v="0"/>
    <n v="0"/>
    <n v="0"/>
    <n v="0"/>
    <n v="1"/>
    <d v="2019-01-16T00:00:00"/>
  </r>
  <r>
    <n v="1320"/>
    <s v="886-54-6089"/>
    <s v="A"/>
    <x v="1"/>
    <x v="0"/>
    <x v="2"/>
    <n v="11.43"/>
    <n v="6"/>
    <n v="3.4289999999999998"/>
    <x v="755"/>
    <x v="15"/>
    <d v="1899-12-30T17:24:00"/>
    <x v="1"/>
    <n v="68.58"/>
    <n v="4.7619047620000003"/>
    <n v="3.4289999999999998"/>
    <x v="25"/>
    <x v="2"/>
    <n v="60"/>
    <x v="1"/>
    <n v="0"/>
    <n v="2"/>
    <n v="162204"/>
    <s v="State-Florida"/>
    <n v="38"/>
    <n v="827"/>
    <n v="120"/>
    <n v="644"/>
    <n v="394"/>
    <n v="120"/>
    <n v="362"/>
    <n v="1742"/>
    <n v="1"/>
    <n v="4"/>
    <n v="5"/>
    <n v="12"/>
    <n v="3"/>
    <n v="0"/>
    <n v="0"/>
    <n v="0"/>
    <n v="0"/>
    <n v="0"/>
    <n v="0"/>
    <n v="0"/>
    <d v="2019-02-17T00:00:00"/>
  </r>
  <r>
    <n v="1310"/>
    <s v="707-32-7409"/>
    <s v="B"/>
    <x v="0"/>
    <x v="0"/>
    <x v="3"/>
    <n v="95.54"/>
    <n v="4"/>
    <n v="19.108000000000001"/>
    <x v="756"/>
    <x v="84"/>
    <d v="1899-12-30T11:58:00"/>
    <x v="0"/>
    <n v="382.16"/>
    <n v="4.7619047620000003"/>
    <n v="19.108000000000001"/>
    <x v="10"/>
    <x v="3"/>
    <n v="63"/>
    <x v="1"/>
    <n v="0"/>
    <n v="0"/>
    <n v="162187"/>
    <s v="State-New York"/>
    <n v="49"/>
    <n v="2066"/>
    <n v="0"/>
    <n v="717"/>
    <n v="117"/>
    <n v="117"/>
    <n v="329"/>
    <n v="2689"/>
    <n v="1"/>
    <n v="4"/>
    <n v="8"/>
    <n v="5"/>
    <n v="3"/>
    <n v="0"/>
    <n v="0"/>
    <n v="0"/>
    <n v="0"/>
    <n v="0"/>
    <n v="0"/>
    <n v="0"/>
    <d v="2019-12-10T00:00:00"/>
  </r>
  <r>
    <n v="1345"/>
    <s v="759-98-4285"/>
    <s v="C"/>
    <x v="0"/>
    <x v="0"/>
    <x v="0"/>
    <n v="85.87"/>
    <n v="7"/>
    <n v="30.054500000000001"/>
    <x v="757"/>
    <x v="33"/>
    <d v="1899-12-30T19:01:00"/>
    <x v="2"/>
    <n v="601.09"/>
    <n v="4.7619047620000003"/>
    <n v="30.054500000000001"/>
    <x v="7"/>
    <x v="4"/>
    <n v="51"/>
    <x v="0"/>
    <n v="0"/>
    <n v="1"/>
    <n v="162187"/>
    <s v="State-Illinois"/>
    <n v="38"/>
    <n v="1335"/>
    <n v="0"/>
    <n v="216"/>
    <n v="0"/>
    <n v="0"/>
    <n v="107"/>
    <n v="1445"/>
    <n v="3"/>
    <n v="6"/>
    <n v="2"/>
    <n v="10"/>
    <n v="4"/>
    <n v="0"/>
    <n v="0"/>
    <n v="0"/>
    <n v="0"/>
    <n v="0"/>
    <n v="0"/>
    <n v="0"/>
    <d v="2020-08-26T00:00:00"/>
  </r>
  <r>
    <n v="2337"/>
    <s v="201-63-8275"/>
    <s v="C"/>
    <x v="0"/>
    <x v="0"/>
    <x v="3"/>
    <n v="67.989999999999995"/>
    <n v="7"/>
    <n v="23.796500000000002"/>
    <x v="758"/>
    <x v="21"/>
    <d v="1899-12-30T16:50:00"/>
    <x v="0"/>
    <n v="475.93"/>
    <n v="4.7619047620000003"/>
    <n v="23.796500000000002"/>
    <x v="14"/>
    <x v="0"/>
    <n v="74"/>
    <x v="0"/>
    <n v="0"/>
    <n v="0"/>
    <n v="162159"/>
    <s v="State-Texas"/>
    <n v="68"/>
    <n v="475"/>
    <n v="44"/>
    <n v="676"/>
    <n v="201"/>
    <n v="183"/>
    <n v="76"/>
    <n v="1503"/>
    <n v="1"/>
    <n v="6"/>
    <n v="2"/>
    <n v="10"/>
    <n v="4"/>
    <n v="0"/>
    <n v="0"/>
    <n v="0"/>
    <n v="0"/>
    <n v="0"/>
    <n v="0"/>
    <n v="0"/>
    <d v="2020-10-02T00:00:00"/>
  </r>
  <r>
    <n v="2328"/>
    <s v="471-06-8611"/>
    <s v="C"/>
    <x v="1"/>
    <x v="0"/>
    <x v="4"/>
    <n v="52.42"/>
    <n v="1"/>
    <n v="2.621"/>
    <x v="759"/>
    <x v="10"/>
    <d v="1899-12-30T10:22:00"/>
    <x v="2"/>
    <n v="52.42"/>
    <n v="4.7619047620000003"/>
    <n v="2.621"/>
    <x v="31"/>
    <x v="1"/>
    <n v="44"/>
    <x v="1"/>
    <n v="0"/>
    <n v="1"/>
    <n v="162061"/>
    <s v="State-Florida"/>
    <n v="12"/>
    <n v="1674"/>
    <n v="18"/>
    <n v="219"/>
    <n v="0"/>
    <n v="78"/>
    <n v="99"/>
    <n v="1891"/>
    <n v="3"/>
    <n v="10"/>
    <n v="4"/>
    <n v="7"/>
    <n v="6"/>
    <n v="0"/>
    <n v="0"/>
    <n v="0"/>
    <n v="1"/>
    <n v="0"/>
    <n v="0"/>
    <n v="0"/>
    <d v="2020-02-05T00:00:00"/>
  </r>
  <r>
    <n v="1750"/>
    <s v="200-16-5952"/>
    <s v="C"/>
    <x v="0"/>
    <x v="1"/>
    <x v="4"/>
    <n v="65.650000000000006"/>
    <n v="2"/>
    <n v="6.5650000000000004"/>
    <x v="760"/>
    <x v="29"/>
    <d v="1899-12-30T16:46:00"/>
    <x v="1"/>
    <n v="131.30000000000001"/>
    <n v="4.7619047620000003"/>
    <n v="6.5650000000000004"/>
    <x v="22"/>
    <x v="3"/>
    <n v="64"/>
    <x v="2"/>
    <n v="0"/>
    <n v="1"/>
    <n v="162058"/>
    <s v="State-Other"/>
    <n v="52"/>
    <n v="786"/>
    <n v="18"/>
    <n v="193"/>
    <n v="26"/>
    <n v="0"/>
    <n v="151"/>
    <n v="872"/>
    <n v="4"/>
    <n v="6"/>
    <n v="1"/>
    <n v="7"/>
    <n v="6"/>
    <n v="0"/>
    <n v="0"/>
    <n v="0"/>
    <n v="0"/>
    <n v="0"/>
    <n v="0"/>
    <n v="0"/>
    <d v="2019-10-31T00:00:00"/>
  </r>
  <r>
    <n v="1462"/>
    <s v="120-54-2248"/>
    <s v="B"/>
    <x v="1"/>
    <x v="0"/>
    <x v="4"/>
    <n v="28.86"/>
    <n v="5"/>
    <n v="7.2149999999999999"/>
    <x v="761"/>
    <x v="49"/>
    <d v="1899-12-30T18:08:00"/>
    <x v="2"/>
    <n v="144.30000000000001"/>
    <n v="4.7619047620000003"/>
    <n v="7.2149999999999999"/>
    <x v="7"/>
    <x v="3"/>
    <n v="48"/>
    <x v="0"/>
    <n v="0"/>
    <n v="1"/>
    <n v="162010"/>
    <s v="State-Other"/>
    <n v="93"/>
    <n v="969"/>
    <n v="57"/>
    <n v="102"/>
    <n v="16"/>
    <n v="0"/>
    <n v="240"/>
    <n v="904"/>
    <n v="4"/>
    <n v="6"/>
    <n v="2"/>
    <n v="7"/>
    <n v="5"/>
    <n v="0"/>
    <n v="0"/>
    <n v="0"/>
    <n v="0"/>
    <n v="0"/>
    <n v="0"/>
    <n v="0"/>
    <d v="2019-03-30T00:00:00"/>
  </r>
  <r>
    <n v="2168"/>
    <s v="102-77-2261"/>
    <s v="C"/>
    <x v="0"/>
    <x v="1"/>
    <x v="0"/>
    <n v="65.31"/>
    <n v="7"/>
    <n v="22.858499999999999"/>
    <x v="762"/>
    <x v="19"/>
    <d v="1899-12-30T18:02:00"/>
    <x v="2"/>
    <n v="457.17"/>
    <n v="4.7619047620000003"/>
    <n v="22.858499999999999"/>
    <x v="50"/>
    <x v="0"/>
    <n v="68"/>
    <x v="0"/>
    <n v="0"/>
    <n v="1"/>
    <n v="162000"/>
    <s v="State-New York"/>
    <n v="25"/>
    <n v="2349"/>
    <n v="0"/>
    <n v="264"/>
    <n v="0"/>
    <n v="0"/>
    <n v="52"/>
    <n v="2561"/>
    <n v="1"/>
    <n v="6"/>
    <n v="6"/>
    <n v="13"/>
    <n v="4"/>
    <n v="1"/>
    <n v="0"/>
    <n v="0"/>
    <n v="0"/>
    <n v="0"/>
    <n v="0"/>
    <n v="0"/>
    <d v="2020-01-30T00:00:00"/>
  </r>
  <r>
    <n v="1559"/>
    <s v="875-31-8302"/>
    <s v="B"/>
    <x v="1"/>
    <x v="1"/>
    <x v="3"/>
    <n v="93.38"/>
    <n v="1"/>
    <n v="4.6689999999999996"/>
    <x v="763"/>
    <x v="75"/>
    <d v="1899-12-30T13:07:00"/>
    <x v="1"/>
    <n v="93.38"/>
    <n v="4.7619047620000003"/>
    <n v="4.6689999999999996"/>
    <x v="1"/>
    <x v="3"/>
    <n v="43"/>
    <x v="0"/>
    <n v="0"/>
    <n v="1"/>
    <n v="161996"/>
    <s v="State-California"/>
    <n v="27"/>
    <n v="2744"/>
    <n v="31"/>
    <n v="376"/>
    <n v="0"/>
    <n v="0"/>
    <n v="63"/>
    <n v="3089"/>
    <n v="3"/>
    <n v="6"/>
    <n v="4"/>
    <n v="8"/>
    <n v="5"/>
    <n v="1"/>
    <n v="1"/>
    <n v="0"/>
    <n v="1"/>
    <n v="0"/>
    <n v="0"/>
    <n v="1"/>
    <d v="2019-07-08T00:00:00"/>
  </r>
  <r>
    <n v="1676"/>
    <s v="102-06-2002"/>
    <s v="C"/>
    <x v="0"/>
    <x v="1"/>
    <x v="3"/>
    <n v="25.25"/>
    <n v="5"/>
    <n v="6.3125"/>
    <x v="764"/>
    <x v="80"/>
    <d v="1899-12-30T17:52:00"/>
    <x v="1"/>
    <n v="126.25"/>
    <n v="4.7619047620000003"/>
    <n v="6.3125"/>
    <x v="36"/>
    <x v="3"/>
    <n v="59"/>
    <x v="2"/>
    <n v="0"/>
    <n v="2"/>
    <n v="161923"/>
    <s v="State-New York"/>
    <n v="94"/>
    <n v="241"/>
    <n v="10"/>
    <n v="47"/>
    <n v="8"/>
    <n v="8"/>
    <n v="16"/>
    <n v="298"/>
    <n v="1"/>
    <n v="2"/>
    <n v="1"/>
    <n v="4"/>
    <n v="3"/>
    <n v="0"/>
    <n v="0"/>
    <n v="0"/>
    <n v="0"/>
    <n v="0"/>
    <n v="0"/>
    <n v="0"/>
    <d v="2019-12-31T00:00:00"/>
  </r>
  <r>
    <n v="2905"/>
    <s v="457-94-0464"/>
    <s v="B"/>
    <x v="0"/>
    <x v="1"/>
    <x v="1"/>
    <n v="87.87"/>
    <n v="9"/>
    <n v="39.541499999999999"/>
    <x v="765"/>
    <x v="82"/>
    <d v="1899-12-30T20:32:00"/>
    <x v="0"/>
    <n v="790.83"/>
    <n v="4.7619047620000003"/>
    <n v="39.541499999999999"/>
    <x v="32"/>
    <x v="3"/>
    <n v="46"/>
    <x v="0"/>
    <n v="1"/>
    <n v="1"/>
    <n v="161917"/>
    <s v="State-Illinois"/>
    <n v="83"/>
    <n v="120"/>
    <n v="10"/>
    <n v="94"/>
    <n v="5"/>
    <n v="5"/>
    <n v="3"/>
    <n v="233"/>
    <n v="1"/>
    <n v="2"/>
    <n v="0"/>
    <n v="4"/>
    <n v="5"/>
    <n v="0"/>
    <n v="0"/>
    <n v="0"/>
    <n v="0"/>
    <n v="0"/>
    <n v="0"/>
    <n v="0"/>
    <d v="2020-04-26T00:00:00"/>
  </r>
  <r>
    <n v="1259"/>
    <s v="629-42-4133"/>
    <s v="C"/>
    <x v="1"/>
    <x v="1"/>
    <x v="0"/>
    <n v="21.8"/>
    <n v="8"/>
    <n v="8.7200000000000006"/>
    <x v="766"/>
    <x v="88"/>
    <d v="1899-12-30T19:24:00"/>
    <x v="1"/>
    <n v="174.4"/>
    <n v="4.7619047620000003"/>
    <n v="8.7200000000000006"/>
    <x v="47"/>
    <x v="1"/>
    <n v="45"/>
    <x v="0"/>
    <n v="0"/>
    <n v="1"/>
    <n v="161905"/>
    <s v="State-California"/>
    <n v="2"/>
    <n v="437"/>
    <n v="0"/>
    <n v="112"/>
    <n v="16"/>
    <n v="5"/>
    <n v="34"/>
    <n v="536"/>
    <n v="2"/>
    <n v="4"/>
    <n v="2"/>
    <n v="4"/>
    <n v="5"/>
    <n v="0"/>
    <n v="0"/>
    <n v="0"/>
    <n v="0"/>
    <n v="0"/>
    <n v="0"/>
    <n v="0"/>
    <d v="2020-07-11T00:00:00"/>
  </r>
  <r>
    <n v="1781"/>
    <s v="534-53-3526"/>
    <s v="A"/>
    <x v="1"/>
    <x v="0"/>
    <x v="3"/>
    <n v="94.76"/>
    <n v="4"/>
    <n v="18.952000000000002"/>
    <x v="767"/>
    <x v="48"/>
    <d v="1899-12-30T16:06:00"/>
    <x v="0"/>
    <n v="379.04"/>
    <n v="4.7619047620000003"/>
    <n v="18.952000000000002"/>
    <x v="52"/>
    <x v="3"/>
    <n v="50"/>
    <x v="2"/>
    <n v="0"/>
    <n v="1"/>
    <n v="161872"/>
    <s v="State-California"/>
    <n v="81"/>
    <n v="863"/>
    <n v="13"/>
    <n v="416"/>
    <n v="94"/>
    <n v="71"/>
    <n v="42"/>
    <n v="1415"/>
    <n v="4"/>
    <n v="4"/>
    <n v="4"/>
    <n v="9"/>
    <n v="4"/>
    <n v="0"/>
    <n v="0"/>
    <n v="0"/>
    <n v="0"/>
    <n v="0"/>
    <n v="0"/>
    <n v="0"/>
    <d v="2020-05-19T00:00:00"/>
  </r>
  <r>
    <n v="1512"/>
    <s v="307-04-2070"/>
    <s v="A"/>
    <x v="0"/>
    <x v="0"/>
    <x v="5"/>
    <n v="30.62"/>
    <n v="1"/>
    <n v="1.5309999999999999"/>
    <x v="768"/>
    <x v="63"/>
    <d v="1899-12-30T14:14:00"/>
    <x v="2"/>
    <n v="30.62"/>
    <n v="4.7619047620000003"/>
    <n v="1.5309999999999999"/>
    <x v="5"/>
    <x v="0"/>
    <n v="56"/>
    <x v="1"/>
    <n v="0"/>
    <n v="0"/>
    <n v="161839"/>
    <s v="State-Florida"/>
    <n v="20"/>
    <n v="2617"/>
    <n v="406"/>
    <n v="992"/>
    <n v="586"/>
    <n v="44"/>
    <n v="314"/>
    <n v="4331"/>
    <n v="1"/>
    <n v="4"/>
    <n v="8"/>
    <n v="4"/>
    <n v="8"/>
    <n v="0"/>
    <n v="0"/>
    <n v="0"/>
    <n v="0"/>
    <n v="0"/>
    <n v="0"/>
    <n v="0"/>
    <d v="2019-01-17T00:00:00"/>
  </r>
  <r>
    <n v="2076"/>
    <s v="468-99-7231"/>
    <s v="C"/>
    <x v="1"/>
    <x v="0"/>
    <x v="2"/>
    <n v="44.01"/>
    <n v="8"/>
    <n v="17.603999999999999"/>
    <x v="769"/>
    <x v="2"/>
    <d v="1899-12-30T17:36:00"/>
    <x v="1"/>
    <n v="352.08"/>
    <n v="4.7619047620000003"/>
    <n v="17.603999999999999"/>
    <x v="55"/>
    <x v="0"/>
    <n v="41"/>
    <x v="1"/>
    <n v="0"/>
    <n v="1"/>
    <n v="161825"/>
    <s v="State-Florida"/>
    <n v="56"/>
    <n v="424"/>
    <n v="131"/>
    <n v="262"/>
    <n v="144"/>
    <n v="79"/>
    <n v="71"/>
    <n v="968"/>
    <n v="1"/>
    <n v="4"/>
    <n v="2"/>
    <n v="8"/>
    <n v="4"/>
    <n v="0"/>
    <n v="0"/>
    <n v="0"/>
    <n v="0"/>
    <n v="0"/>
    <n v="0"/>
    <n v="0"/>
    <d v="2020-01-12T00:00:00"/>
  </r>
  <r>
    <n v="2837"/>
    <s v="516-77-6464"/>
    <s v="C"/>
    <x v="0"/>
    <x v="0"/>
    <x v="0"/>
    <n v="10.16"/>
    <n v="5"/>
    <n v="2.54"/>
    <x v="770"/>
    <x v="7"/>
    <d v="1899-12-30T13:08:00"/>
    <x v="0"/>
    <n v="50.8"/>
    <n v="4.7619047620000003"/>
    <n v="2.54"/>
    <x v="5"/>
    <x v="0"/>
    <n v="41"/>
    <x v="1"/>
    <n v="0"/>
    <n v="1"/>
    <n v="161825"/>
    <s v="State-California"/>
    <n v="56"/>
    <n v="424"/>
    <n v="131"/>
    <n v="262"/>
    <n v="144"/>
    <n v="79"/>
    <n v="71"/>
    <n v="968"/>
    <n v="1"/>
    <n v="4"/>
    <n v="2"/>
    <n v="8"/>
    <n v="4"/>
    <n v="0"/>
    <n v="0"/>
    <n v="0"/>
    <n v="0"/>
    <n v="0"/>
    <n v="0"/>
    <n v="0"/>
    <d v="2020-01-12T00:00:00"/>
  </r>
  <r>
    <n v="1058"/>
    <s v="404-91-5964"/>
    <s v="A"/>
    <x v="1"/>
    <x v="1"/>
    <x v="1"/>
    <n v="74.58"/>
    <n v="7"/>
    <n v="26.103000000000002"/>
    <x v="771"/>
    <x v="87"/>
    <d v="1899-12-30T16:09:00"/>
    <x v="2"/>
    <n v="522.05999999999995"/>
    <n v="4.7619047620000003"/>
    <n v="26.103000000000002"/>
    <x v="54"/>
    <x v="0"/>
    <n v="68"/>
    <x v="1"/>
    <n v="0"/>
    <n v="1"/>
    <n v="161823"/>
    <s v="State-New York"/>
    <n v="26"/>
    <n v="1369"/>
    <n v="18"/>
    <n v="351"/>
    <n v="97"/>
    <n v="37"/>
    <n v="442"/>
    <n v="1429"/>
    <n v="4"/>
    <n v="8"/>
    <n v="2"/>
    <n v="10"/>
    <n v="7"/>
    <n v="0"/>
    <n v="0"/>
    <n v="0"/>
    <n v="0"/>
    <n v="0"/>
    <n v="0"/>
    <n v="0"/>
    <d v="2019-07-26T00:00:00"/>
  </r>
  <r>
    <n v="2929"/>
    <s v="886-77-9084"/>
    <s v="C"/>
    <x v="1"/>
    <x v="1"/>
    <x v="1"/>
    <n v="71.89"/>
    <n v="8"/>
    <n v="28.756"/>
    <x v="772"/>
    <x v="88"/>
    <d v="1899-12-30T11:33:00"/>
    <x v="0"/>
    <n v="575.12"/>
    <n v="4.7619047620000003"/>
    <n v="28.756"/>
    <x v="46"/>
    <x v="0"/>
    <n v="56"/>
    <x v="0"/>
    <n v="0"/>
    <n v="0"/>
    <n v="161798"/>
    <s v="State-Illinois"/>
    <n v="13"/>
    <n v="885"/>
    <n v="10"/>
    <n v="233"/>
    <n v="29"/>
    <n v="21"/>
    <n v="34"/>
    <n v="1144"/>
    <n v="1"/>
    <n v="4"/>
    <n v="2"/>
    <n v="9"/>
    <n v="4"/>
    <n v="0"/>
    <n v="0"/>
    <n v="0"/>
    <n v="0"/>
    <n v="0"/>
    <n v="0"/>
    <n v="0"/>
    <d v="2020-04-29T00:00:00"/>
  </r>
  <r>
    <n v="1571"/>
    <s v="790-38-4466"/>
    <s v="C"/>
    <x v="1"/>
    <x v="0"/>
    <x v="0"/>
    <n v="10.99"/>
    <n v="5"/>
    <n v="2.7475000000000001"/>
    <x v="773"/>
    <x v="54"/>
    <d v="1899-12-30T10:18:00"/>
    <x v="2"/>
    <n v="54.95"/>
    <n v="4.7619047620000003"/>
    <n v="2.7475000000000001"/>
    <x v="39"/>
    <x v="3"/>
    <n v="59"/>
    <x v="2"/>
    <n v="0"/>
    <n v="1"/>
    <n v="161794"/>
    <s v="State-California"/>
    <n v="74"/>
    <n v="691"/>
    <n v="123"/>
    <n v="492"/>
    <n v="141"/>
    <n v="123"/>
    <n v="29"/>
    <n v="1542"/>
    <n v="2"/>
    <n v="4"/>
    <n v="4"/>
    <n v="10"/>
    <n v="2"/>
    <n v="0"/>
    <n v="0"/>
    <n v="0"/>
    <n v="0"/>
    <n v="0"/>
    <n v="0"/>
    <n v="0"/>
    <d v="2020-02-19T00:00:00"/>
  </r>
  <r>
    <n v="2666"/>
    <s v="704-10-4056"/>
    <s v="C"/>
    <x v="0"/>
    <x v="1"/>
    <x v="0"/>
    <n v="60.47"/>
    <n v="3"/>
    <n v="9.0704999999999991"/>
    <x v="774"/>
    <x v="78"/>
    <d v="1899-12-30T10:55:00"/>
    <x v="2"/>
    <n v="181.41"/>
    <n v="4.7619047620000003"/>
    <n v="9.0704999999999991"/>
    <x v="32"/>
    <x v="2"/>
    <n v="33"/>
    <x v="2"/>
    <n v="0"/>
    <n v="0"/>
    <n v="161787"/>
    <s v="State-New York"/>
    <n v="71"/>
    <n v="1626"/>
    <n v="191"/>
    <n v="1084"/>
    <n v="204"/>
    <n v="126"/>
    <n v="223"/>
    <n v="3009"/>
    <n v="1"/>
    <n v="8"/>
    <n v="4"/>
    <n v="6"/>
    <n v="5"/>
    <n v="0"/>
    <n v="0"/>
    <n v="0"/>
    <n v="0"/>
    <n v="0"/>
    <n v="0"/>
    <n v="0"/>
    <d v="2019-12-11T00:00:00"/>
  </r>
  <r>
    <n v="2868"/>
    <s v="651-96-5970"/>
    <s v="A"/>
    <x v="1"/>
    <x v="1"/>
    <x v="5"/>
    <n v="46.41"/>
    <n v="1"/>
    <n v="2.3205"/>
    <x v="775"/>
    <x v="2"/>
    <d v="1899-12-30T20:06:00"/>
    <x v="2"/>
    <n v="46.41"/>
    <n v="4.7619047620000003"/>
    <n v="2.3205"/>
    <x v="43"/>
    <x v="2"/>
    <n v="52"/>
    <x v="1"/>
    <n v="0"/>
    <n v="1"/>
    <n v="161671"/>
    <s v="State-Florida"/>
    <n v="23"/>
    <n v="1680"/>
    <n v="18"/>
    <n v="147"/>
    <n v="0"/>
    <n v="0"/>
    <n v="73"/>
    <n v="1772"/>
    <n v="8"/>
    <n v="10"/>
    <n v="4"/>
    <n v="6"/>
    <n v="8"/>
    <n v="1"/>
    <n v="0"/>
    <n v="0"/>
    <n v="1"/>
    <n v="0"/>
    <n v="0"/>
    <n v="0"/>
    <d v="2020-11-07T00:00:00"/>
  </r>
  <r>
    <n v="1827"/>
    <s v="400-80-4065"/>
    <s v="C"/>
    <x v="0"/>
    <x v="1"/>
    <x v="0"/>
    <n v="68.55"/>
    <n v="4"/>
    <n v="13.71"/>
    <x v="776"/>
    <x v="42"/>
    <d v="1899-12-30T20:21:00"/>
    <x v="2"/>
    <n v="274.2"/>
    <n v="4.7619047620000003"/>
    <n v="13.71"/>
    <x v="51"/>
    <x v="0"/>
    <n v="29"/>
    <x v="3"/>
    <n v="0"/>
    <n v="0"/>
    <n v="161618"/>
    <s v="State-Texas"/>
    <n v="27"/>
    <n v="1587"/>
    <n v="239"/>
    <n v="1047"/>
    <n v="0"/>
    <n v="118"/>
    <n v="538"/>
    <n v="2452"/>
    <n v="2"/>
    <n v="3"/>
    <n v="6"/>
    <n v="8"/>
    <n v="3"/>
    <n v="0"/>
    <n v="0"/>
    <n v="0"/>
    <n v="0"/>
    <n v="0"/>
    <n v="0"/>
    <n v="0"/>
    <d v="2019-03-06T00:00:00"/>
  </r>
  <r>
    <n v="2197"/>
    <s v="744-16-7898"/>
    <s v="B"/>
    <x v="1"/>
    <x v="0"/>
    <x v="2"/>
    <n v="97.37"/>
    <n v="10"/>
    <n v="48.685000000000002"/>
    <x v="777"/>
    <x v="15"/>
    <d v="1899-12-30T13:48:00"/>
    <x v="2"/>
    <n v="973.7"/>
    <n v="4.7619047620000003"/>
    <n v="48.685000000000002"/>
    <x v="49"/>
    <x v="0"/>
    <n v="55"/>
    <x v="1"/>
    <n v="0"/>
    <n v="1"/>
    <n v="161559"/>
    <s v="State-Illinois"/>
    <n v="8"/>
    <n v="732"/>
    <n v="218"/>
    <n v="231"/>
    <n v="84"/>
    <n v="37"/>
    <n v="89"/>
    <n v="1212"/>
    <n v="1"/>
    <n v="4"/>
    <n v="2"/>
    <n v="10"/>
    <n v="3"/>
    <n v="0"/>
    <n v="0"/>
    <n v="0"/>
    <n v="0"/>
    <n v="0"/>
    <n v="0"/>
    <n v="0"/>
    <d v="2019-12-22T00:00:00"/>
  </r>
  <r>
    <n v="2563"/>
    <s v="263-12-5321"/>
    <s v="A"/>
    <x v="0"/>
    <x v="1"/>
    <x v="1"/>
    <n v="92.6"/>
    <n v="7"/>
    <n v="32.409999999999997"/>
    <x v="778"/>
    <x v="33"/>
    <d v="1899-12-30T12:52:00"/>
    <x v="2"/>
    <n v="648.20000000000005"/>
    <n v="4.7619047620000003"/>
    <n v="32.409999999999997"/>
    <x v="39"/>
    <x v="3"/>
    <n v="55"/>
    <x v="1"/>
    <n v="0"/>
    <n v="0"/>
    <n v="161482"/>
    <s v="State-Illinois"/>
    <n v="39"/>
    <n v="126"/>
    <n v="152"/>
    <n v="179"/>
    <n v="42"/>
    <n v="173"/>
    <n v="113"/>
    <n v="559"/>
    <n v="1"/>
    <n v="3"/>
    <n v="2"/>
    <n v="6"/>
    <n v="2"/>
    <n v="0"/>
    <n v="0"/>
    <n v="0"/>
    <n v="0"/>
    <n v="0"/>
    <n v="0"/>
    <n v="0"/>
    <d v="2020-12-01T00:00:00"/>
  </r>
  <r>
    <n v="1587"/>
    <s v="702-72-0487"/>
    <s v="A"/>
    <x v="1"/>
    <x v="0"/>
    <x v="1"/>
    <n v="46.61"/>
    <n v="2"/>
    <n v="4.6609999999999996"/>
    <x v="779"/>
    <x v="84"/>
    <d v="1899-12-30T12:28:00"/>
    <x v="2"/>
    <n v="93.22"/>
    <n v="4.7619047620000003"/>
    <n v="4.6609999999999996"/>
    <x v="37"/>
    <x v="3"/>
    <n v="72"/>
    <x v="0"/>
    <n v="0"/>
    <n v="2"/>
    <n v="161467"/>
    <s v="State-Texas"/>
    <n v="69"/>
    <n v="1077"/>
    <n v="42"/>
    <n v="299"/>
    <n v="0"/>
    <n v="13"/>
    <n v="129"/>
    <n v="1303"/>
    <n v="3"/>
    <n v="5"/>
    <n v="2"/>
    <n v="10"/>
    <n v="5"/>
    <n v="0"/>
    <n v="0"/>
    <n v="0"/>
    <n v="0"/>
    <n v="0"/>
    <n v="0"/>
    <n v="0"/>
    <d v="2019-05-16T00:00:00"/>
  </r>
  <r>
    <n v="1454"/>
    <s v="605-83-1050"/>
    <s v="B"/>
    <x v="1"/>
    <x v="1"/>
    <x v="5"/>
    <n v="27.18"/>
    <n v="2"/>
    <n v="2.718"/>
    <x v="780"/>
    <x v="20"/>
    <d v="1899-12-30T16:26:00"/>
    <x v="0"/>
    <n v="54.36"/>
    <n v="4.7619047620000003"/>
    <n v="2.718"/>
    <x v="42"/>
    <x v="3"/>
    <n v="45"/>
    <x v="1"/>
    <n v="0"/>
    <n v="1"/>
    <n v="161456"/>
    <s v="State-New York"/>
    <n v="47"/>
    <n v="1479"/>
    <n v="200"/>
    <n v="1009"/>
    <n v="221"/>
    <n v="504"/>
    <n v="234"/>
    <n v="3179"/>
    <n v="4"/>
    <n v="6"/>
    <n v="10"/>
    <n v="13"/>
    <n v="4"/>
    <n v="0"/>
    <n v="0"/>
    <n v="0"/>
    <n v="0"/>
    <n v="0"/>
    <n v="0"/>
    <n v="0"/>
    <d v="2019-09-01T00:00:00"/>
  </r>
  <r>
    <n v="3014"/>
    <s v="443-60-9639"/>
    <s v="C"/>
    <x v="0"/>
    <x v="0"/>
    <x v="2"/>
    <n v="60.87"/>
    <n v="1"/>
    <n v="3.0434999999999999"/>
    <x v="781"/>
    <x v="46"/>
    <d v="1899-12-30T13:24:00"/>
    <x v="1"/>
    <n v="60.87"/>
    <n v="4.7619047620000003"/>
    <n v="3.0434999999999999"/>
    <x v="46"/>
    <x v="1"/>
    <n v="38"/>
    <x v="1"/>
    <n v="0"/>
    <n v="0"/>
    <n v="161416"/>
    <s v="State-New York"/>
    <n v="25"/>
    <n v="2229"/>
    <n v="405"/>
    <n v="849"/>
    <n v="528"/>
    <n v="160"/>
    <n v="205"/>
    <n v="3966"/>
    <n v="1"/>
    <n v="10"/>
    <n v="3"/>
    <n v="10"/>
    <n v="6"/>
    <n v="0"/>
    <n v="0"/>
    <n v="1"/>
    <n v="0"/>
    <n v="0"/>
    <n v="0"/>
    <n v="0"/>
    <d v="2019-07-16T00:00:00"/>
  </r>
  <r>
    <n v="1855"/>
    <s v="864-24-7918"/>
    <s v="A"/>
    <x v="0"/>
    <x v="0"/>
    <x v="3"/>
    <n v="24.49"/>
    <n v="10"/>
    <n v="12.244999999999999"/>
    <x v="782"/>
    <x v="70"/>
    <d v="1899-12-30T15:15:00"/>
    <x v="1"/>
    <n v="244.9"/>
    <n v="4.7619047620000003"/>
    <n v="12.244999999999999"/>
    <x v="34"/>
    <x v="1"/>
    <n v="42"/>
    <x v="2"/>
    <n v="1"/>
    <n v="0"/>
    <n v="161346"/>
    <s v="State-Illinois"/>
    <n v="34"/>
    <n v="1478"/>
    <n v="153"/>
    <n v="442"/>
    <n v="113"/>
    <n v="42"/>
    <n v="373"/>
    <n v="1854"/>
    <n v="1"/>
    <n v="5"/>
    <n v="7"/>
    <n v="10"/>
    <n v="3"/>
    <n v="0"/>
    <n v="0"/>
    <n v="0"/>
    <n v="0"/>
    <n v="0"/>
    <n v="0"/>
    <n v="0"/>
    <d v="2020-03-12T00:00:00"/>
  </r>
  <r>
    <n v="1122"/>
    <s v="359-94-5395"/>
    <s v="B"/>
    <x v="1"/>
    <x v="1"/>
    <x v="0"/>
    <n v="92.78"/>
    <n v="1"/>
    <n v="4.6390000000000002"/>
    <x v="783"/>
    <x v="20"/>
    <d v="1899-12-30T10:50:00"/>
    <x v="2"/>
    <n v="92.78"/>
    <n v="4.7619047620000003"/>
    <n v="4.6390000000000002"/>
    <x v="57"/>
    <x v="0"/>
    <n v="62"/>
    <x v="2"/>
    <n v="1"/>
    <n v="1"/>
    <n v="161331"/>
    <s v="State-Florida"/>
    <n v="42"/>
    <n v="1405"/>
    <n v="13"/>
    <n v="124"/>
    <n v="0"/>
    <n v="13"/>
    <n v="108"/>
    <n v="1447"/>
    <n v="5"/>
    <n v="11"/>
    <n v="1"/>
    <n v="6"/>
    <n v="8"/>
    <n v="0"/>
    <n v="0"/>
    <n v="0"/>
    <n v="0"/>
    <n v="0"/>
    <n v="0"/>
    <n v="0"/>
    <d v="2019-08-15T00:00:00"/>
  </r>
  <r>
    <n v="1413"/>
    <s v="401-09-4232"/>
    <s v="C"/>
    <x v="0"/>
    <x v="1"/>
    <x v="2"/>
    <n v="86.69"/>
    <n v="5"/>
    <n v="21.672499999999999"/>
    <x v="784"/>
    <x v="48"/>
    <d v="1899-12-30T18:38:00"/>
    <x v="0"/>
    <n v="433.45"/>
    <n v="4.7619047620000003"/>
    <n v="21.672499999999999"/>
    <x v="45"/>
    <x v="3"/>
    <n v="52"/>
    <x v="1"/>
    <n v="0"/>
    <n v="1"/>
    <n v="161314"/>
    <s v="State-Texas"/>
    <n v="1"/>
    <n v="994"/>
    <n v="0"/>
    <n v="497"/>
    <n v="255"/>
    <n v="453"/>
    <n v="453"/>
    <n v="1747"/>
    <n v="2"/>
    <n v="5"/>
    <n v="5"/>
    <n v="12"/>
    <n v="3"/>
    <n v="0"/>
    <n v="0"/>
    <n v="0"/>
    <n v="0"/>
    <n v="0"/>
    <n v="0"/>
    <n v="0"/>
    <d v="2019-09-30T00:00:00"/>
  </r>
  <r>
    <n v="1176"/>
    <s v="751-15-6198"/>
    <s v="B"/>
    <x v="1"/>
    <x v="1"/>
    <x v="3"/>
    <n v="23.01"/>
    <n v="6"/>
    <n v="6.9029999999999996"/>
    <x v="785"/>
    <x v="52"/>
    <d v="1899-12-30T16:45:00"/>
    <x v="0"/>
    <n v="138.06"/>
    <n v="4.7619047620000003"/>
    <n v="6.9029999999999996"/>
    <x v="30"/>
    <x v="3"/>
    <n v="54"/>
    <x v="1"/>
    <n v="0"/>
    <n v="1"/>
    <n v="161286"/>
    <s v="State-Florida"/>
    <n v="34"/>
    <n v="937"/>
    <n v="0"/>
    <n v="282"/>
    <n v="50"/>
    <n v="24"/>
    <n v="308"/>
    <n v="984"/>
    <n v="2"/>
    <n v="7"/>
    <n v="1"/>
    <n v="8"/>
    <n v="5"/>
    <n v="0"/>
    <n v="0"/>
    <n v="0"/>
    <n v="0"/>
    <n v="0"/>
    <n v="0"/>
    <n v="0"/>
    <d v="2020-01-07T00:00:00"/>
  </r>
  <r>
    <n v="3095"/>
    <s v="324-41-6833"/>
    <s v="C"/>
    <x v="0"/>
    <x v="0"/>
    <x v="1"/>
    <n v="30.2"/>
    <n v="8"/>
    <n v="12.08"/>
    <x v="786"/>
    <x v="2"/>
    <d v="1899-12-30T19:30:00"/>
    <x v="0"/>
    <n v="241.6"/>
    <n v="4.7619047620000003"/>
    <n v="12.08"/>
    <x v="20"/>
    <x v="3"/>
    <n v="54"/>
    <x v="1"/>
    <n v="0"/>
    <n v="1"/>
    <n v="161286"/>
    <s v="State-California"/>
    <n v="34"/>
    <n v="937"/>
    <n v="0"/>
    <n v="282"/>
    <n v="50"/>
    <n v="24"/>
    <n v="308"/>
    <n v="984"/>
    <n v="2"/>
    <n v="7"/>
    <n v="1"/>
    <n v="8"/>
    <n v="5"/>
    <n v="0"/>
    <n v="0"/>
    <n v="0"/>
    <n v="0"/>
    <n v="0"/>
    <n v="0"/>
    <n v="0"/>
    <d v="2020-01-07T00:00:00"/>
  </r>
  <r>
    <n v="2207"/>
    <s v="474-33-8305"/>
    <s v="C"/>
    <x v="0"/>
    <x v="1"/>
    <x v="5"/>
    <n v="67.39"/>
    <n v="7"/>
    <n v="23.586500000000001"/>
    <x v="787"/>
    <x v="28"/>
    <d v="1899-12-30T13:23:00"/>
    <x v="0"/>
    <n v="471.73"/>
    <n v="4.7619047620000003"/>
    <n v="23.586500000000001"/>
    <x v="16"/>
    <x v="0"/>
    <n v="65"/>
    <x v="0"/>
    <n v="0"/>
    <n v="0"/>
    <n v="161284"/>
    <s v="State-California"/>
    <n v="76"/>
    <n v="1626"/>
    <n v="39"/>
    <n v="279"/>
    <n v="53"/>
    <n v="18"/>
    <n v="118"/>
    <n v="1897"/>
    <n v="1"/>
    <n v="11"/>
    <n v="2"/>
    <n v="8"/>
    <n v="6"/>
    <n v="0"/>
    <n v="0"/>
    <n v="0"/>
    <n v="1"/>
    <n v="0"/>
    <n v="0"/>
    <n v="0"/>
    <d v="2020-03-18T00:00:00"/>
  </r>
  <r>
    <n v="1638"/>
    <s v="759-29-9521"/>
    <s v="A"/>
    <x v="0"/>
    <x v="0"/>
    <x v="5"/>
    <n v="48.96"/>
    <n v="9"/>
    <n v="22.032"/>
    <x v="788"/>
    <x v="31"/>
    <d v="1899-12-30T11:27:00"/>
    <x v="1"/>
    <n v="440.64"/>
    <n v="4.7619047620000003"/>
    <n v="22.032"/>
    <x v="7"/>
    <x v="1"/>
    <n v="67"/>
    <x v="1"/>
    <n v="0"/>
    <n v="1"/>
    <n v="161278"/>
    <s v="State-Florida"/>
    <n v="87"/>
    <n v="292"/>
    <n v="8"/>
    <n v="74"/>
    <n v="5"/>
    <n v="16"/>
    <n v="39"/>
    <n v="355"/>
    <n v="2"/>
    <n v="3"/>
    <n v="1"/>
    <n v="4"/>
    <n v="6"/>
    <n v="0"/>
    <n v="0"/>
    <n v="0"/>
    <n v="0"/>
    <n v="0"/>
    <n v="0"/>
    <n v="0"/>
    <d v="2020-06-10T00:00:00"/>
  </r>
  <r>
    <n v="1493"/>
    <s v="831-81-6575"/>
    <s v="B"/>
    <x v="0"/>
    <x v="0"/>
    <x v="1"/>
    <n v="75.59"/>
    <n v="9"/>
    <n v="34.015500000000003"/>
    <x v="789"/>
    <x v="55"/>
    <d v="1899-12-30T11:12:00"/>
    <x v="1"/>
    <n v="680.31"/>
    <n v="4.7619047620000003"/>
    <n v="34.015500000000003"/>
    <x v="7"/>
    <x v="2"/>
    <n v="61"/>
    <x v="1"/>
    <n v="0"/>
    <n v="1"/>
    <n v="161250"/>
    <s v="State-California"/>
    <n v="49"/>
    <n v="1006"/>
    <n v="363"/>
    <n v="171"/>
    <n v="158"/>
    <n v="68"/>
    <n v="155"/>
    <n v="1611"/>
    <n v="6"/>
    <n v="5"/>
    <n v="2"/>
    <n v="12"/>
    <n v="5"/>
    <n v="0"/>
    <n v="0"/>
    <n v="0"/>
    <n v="0"/>
    <n v="0"/>
    <n v="0"/>
    <n v="0"/>
    <d v="2019-05-23T00:00:00"/>
  </r>
  <r>
    <n v="3201"/>
    <s v="220-68-6701"/>
    <s v="A"/>
    <x v="1"/>
    <x v="0"/>
    <x v="2"/>
    <n v="77.47"/>
    <n v="4"/>
    <n v="15.494"/>
    <x v="790"/>
    <x v="85"/>
    <d v="1899-12-30T16:36:00"/>
    <x v="1"/>
    <n v="309.88"/>
    <n v="4.7619047620000003"/>
    <n v="15.494"/>
    <x v="50"/>
    <x v="3"/>
    <n v="53"/>
    <x v="1"/>
    <n v="0"/>
    <n v="1"/>
    <n v="161223"/>
    <s v="State-Texas"/>
    <n v="46"/>
    <n v="1867"/>
    <n v="113"/>
    <n v="479"/>
    <n v="111"/>
    <n v="311"/>
    <n v="650"/>
    <n v="2230"/>
    <n v="2"/>
    <n v="9"/>
    <n v="3"/>
    <n v="4"/>
    <n v="5"/>
    <n v="0"/>
    <n v="0"/>
    <n v="0"/>
    <n v="0"/>
    <n v="0"/>
    <n v="0"/>
    <n v="0"/>
    <d v="2019-11-18T00:00:00"/>
  </r>
  <r>
    <n v="1672"/>
    <s v="618-34-8551"/>
    <s v="A"/>
    <x v="1"/>
    <x v="0"/>
    <x v="3"/>
    <n v="93.18"/>
    <n v="2"/>
    <n v="9.3179999999999996"/>
    <x v="791"/>
    <x v="65"/>
    <d v="1899-12-30T18:41:00"/>
    <x v="2"/>
    <n v="186.36"/>
    <n v="4.7619047620000003"/>
    <n v="9.3179999999999996"/>
    <x v="23"/>
    <x v="0"/>
    <n v="50"/>
    <x v="1"/>
    <n v="0"/>
    <n v="0"/>
    <n v="161209"/>
    <s v="State-Other"/>
    <n v="73"/>
    <n v="1227"/>
    <n v="0"/>
    <n v="590"/>
    <n v="313"/>
    <n v="129"/>
    <n v="261"/>
    <n v="1999"/>
    <n v="1"/>
    <n v="5"/>
    <n v="3"/>
    <n v="4"/>
    <n v="2"/>
    <n v="0"/>
    <n v="0"/>
    <n v="0"/>
    <n v="0"/>
    <n v="0"/>
    <n v="0"/>
    <n v="0"/>
    <d v="2020-01-30T00:00:00"/>
  </r>
  <r>
    <n v="2021"/>
    <s v="257-60-7754"/>
    <s v="A"/>
    <x v="1"/>
    <x v="0"/>
    <x v="1"/>
    <n v="50.23"/>
    <n v="4"/>
    <n v="10.045999999999999"/>
    <x v="792"/>
    <x v="66"/>
    <d v="1899-12-30T17:12:00"/>
    <x v="1"/>
    <n v="200.92"/>
    <n v="4.7619047620000003"/>
    <n v="10.045999999999999"/>
    <x v="54"/>
    <x v="3"/>
    <n v="61"/>
    <x v="1"/>
    <n v="0"/>
    <n v="1"/>
    <n v="161180"/>
    <s v="State-California"/>
    <n v="70"/>
    <n v="1062"/>
    <n v="63"/>
    <n v="76"/>
    <n v="16"/>
    <n v="63"/>
    <n v="574"/>
    <n v="706"/>
    <n v="2"/>
    <n v="5"/>
    <n v="5"/>
    <n v="6"/>
    <n v="3"/>
    <n v="0"/>
    <n v="0"/>
    <n v="1"/>
    <n v="0"/>
    <n v="0"/>
    <n v="0"/>
    <n v="0"/>
    <d v="2020-09-27T00:00:00"/>
  </r>
  <r>
    <n v="1231"/>
    <s v="559-61-5987"/>
    <s v="B"/>
    <x v="1"/>
    <x v="0"/>
    <x v="0"/>
    <n v="17.75"/>
    <n v="1"/>
    <n v="0.88749999999999996"/>
    <x v="793"/>
    <x v="78"/>
    <d v="1899-12-30T10:38:00"/>
    <x v="1"/>
    <n v="17.75"/>
    <n v="4.7619047620000003"/>
    <n v="0.88749999999999996"/>
    <x v="17"/>
    <x v="3"/>
    <n v="62"/>
    <x v="1"/>
    <n v="0"/>
    <n v="1"/>
    <n v="161074"/>
    <s v="State-Illinois"/>
    <n v="37"/>
    <n v="2081"/>
    <n v="0"/>
    <n v="351"/>
    <n v="0"/>
    <n v="74"/>
    <n v="401"/>
    <n v="2105"/>
    <n v="7"/>
    <n v="11"/>
    <n v="5"/>
    <n v="8"/>
    <n v="7"/>
    <n v="0"/>
    <n v="0"/>
    <n v="0"/>
    <n v="0"/>
    <n v="0"/>
    <n v="0"/>
    <n v="0"/>
    <d v="2019-01-22T00:00:00"/>
  </r>
  <r>
    <n v="2675"/>
    <s v="189-55-2313"/>
    <s v="C"/>
    <x v="1"/>
    <x v="0"/>
    <x v="5"/>
    <n v="62.18"/>
    <n v="10"/>
    <n v="31.09"/>
    <x v="794"/>
    <x v="82"/>
    <d v="1899-12-30T10:33:00"/>
    <x v="0"/>
    <n v="621.79999999999995"/>
    <n v="4.7619047620000003"/>
    <n v="31.09"/>
    <x v="22"/>
    <x v="3"/>
    <n v="44"/>
    <x v="1"/>
    <n v="0"/>
    <n v="1"/>
    <n v="161064"/>
    <s v="State-California"/>
    <n v="80"/>
    <n v="1021"/>
    <n v="332"/>
    <n v="902"/>
    <n v="0"/>
    <n v="119"/>
    <n v="475"/>
    <n v="1899"/>
    <n v="5"/>
    <n v="8"/>
    <n v="4"/>
    <n v="11"/>
    <n v="6"/>
    <n v="0"/>
    <n v="0"/>
    <n v="0"/>
    <n v="0"/>
    <n v="0"/>
    <n v="0"/>
    <n v="0"/>
    <d v="2019-02-05T00:00:00"/>
  </r>
  <r>
    <n v="3174"/>
    <s v="565-91-4567"/>
    <s v="B"/>
    <x v="1"/>
    <x v="1"/>
    <x v="0"/>
    <n v="10.75"/>
    <n v="8"/>
    <n v="4.3"/>
    <x v="795"/>
    <x v="20"/>
    <d v="1899-12-30T14:38:00"/>
    <x v="0"/>
    <n v="86"/>
    <n v="4.7619047620000003"/>
    <n v="4.3"/>
    <x v="56"/>
    <x v="3"/>
    <n v="40"/>
    <x v="1"/>
    <n v="0"/>
    <n v="1"/>
    <n v="161014"/>
    <s v="State-Florida"/>
    <n v="17"/>
    <n v="710"/>
    <n v="340"/>
    <n v="1306"/>
    <n v="480"/>
    <n v="113"/>
    <n v="77"/>
    <n v="2874"/>
    <n v="4"/>
    <n v="9"/>
    <n v="3"/>
    <n v="4"/>
    <n v="7"/>
    <n v="0"/>
    <n v="0"/>
    <n v="0"/>
    <n v="0"/>
    <n v="0"/>
    <n v="0"/>
    <n v="0"/>
    <d v="2019-01-16T00:00:00"/>
  </r>
  <r>
    <n v="1144"/>
    <s v="380-60-5336"/>
    <s v="A"/>
    <x v="1"/>
    <x v="0"/>
    <x v="1"/>
    <n v="40.26"/>
    <n v="10"/>
    <n v="20.13"/>
    <x v="796"/>
    <x v="7"/>
    <d v="1899-12-30T18:06:00"/>
    <x v="2"/>
    <n v="402.6"/>
    <n v="4.7619047620000003"/>
    <n v="20.13"/>
    <x v="59"/>
    <x v="1"/>
    <n v="68"/>
    <x v="0"/>
    <n v="0"/>
    <n v="1"/>
    <n v="161010"/>
    <s v="State-Other"/>
    <n v="57"/>
    <n v="2343"/>
    <n v="0"/>
    <n v="150"/>
    <n v="0"/>
    <n v="0"/>
    <n v="201"/>
    <n v="2293"/>
    <n v="2"/>
    <n v="8"/>
    <n v="5"/>
    <n v="11"/>
    <n v="5"/>
    <n v="0"/>
    <n v="0"/>
    <n v="0"/>
    <n v="0"/>
    <n v="0"/>
    <n v="0"/>
    <n v="0"/>
    <d v="2019-03-16T00:00:00"/>
  </r>
  <r>
    <n v="3140"/>
    <s v="815-04-6282"/>
    <s v="C"/>
    <x v="0"/>
    <x v="0"/>
    <x v="3"/>
    <n v="64.97"/>
    <n v="5"/>
    <n v="16.2425"/>
    <x v="797"/>
    <x v="4"/>
    <d v="1899-12-30T12:52:00"/>
    <x v="2"/>
    <n v="324.85000000000002"/>
    <n v="4.7619047620000003"/>
    <n v="16.2425"/>
    <x v="35"/>
    <x v="1"/>
    <n v="45"/>
    <x v="1"/>
    <n v="0"/>
    <n v="1"/>
    <n v="160934"/>
    <s v="State-New York"/>
    <n v="41"/>
    <n v="592"/>
    <n v="409"/>
    <n v="409"/>
    <n v="507"/>
    <n v="246"/>
    <n v="143"/>
    <n v="2020"/>
    <n v="2"/>
    <n v="6"/>
    <n v="4"/>
    <n v="11"/>
    <n v="4"/>
    <n v="0"/>
    <n v="0"/>
    <n v="0"/>
    <n v="0"/>
    <n v="0"/>
    <n v="0"/>
    <n v="0"/>
    <d v="2020-06-23T00:00:00"/>
  </r>
  <r>
    <n v="3010"/>
    <s v="674-56-6360"/>
    <s v="A"/>
    <x v="1"/>
    <x v="1"/>
    <x v="1"/>
    <n v="95.15"/>
    <n v="1"/>
    <n v="4.7575000000000003"/>
    <x v="798"/>
    <x v="23"/>
    <d v="1899-12-30T14:00:00"/>
    <x v="1"/>
    <n v="95.15"/>
    <n v="4.7619047620000003"/>
    <n v="4.7575000000000003"/>
    <x v="22"/>
    <x v="1"/>
    <n v="70"/>
    <x v="1"/>
    <n v="0"/>
    <n v="1"/>
    <n v="160905"/>
    <s v="State-Other"/>
    <n v="27"/>
    <n v="550"/>
    <n v="45"/>
    <n v="201"/>
    <n v="95"/>
    <n v="45"/>
    <n v="100"/>
    <n v="835"/>
    <n v="2"/>
    <n v="3"/>
    <n v="3"/>
    <n v="7"/>
    <n v="2"/>
    <n v="0"/>
    <n v="0"/>
    <n v="0"/>
    <n v="0"/>
    <n v="0"/>
    <n v="0"/>
    <n v="0"/>
    <d v="2020-05-11T00:00:00"/>
  </r>
  <r>
    <n v="3128"/>
    <s v="778-34-2523"/>
    <s v="A"/>
    <x v="0"/>
    <x v="0"/>
    <x v="1"/>
    <n v="48.62"/>
    <n v="8"/>
    <n v="19.448"/>
    <x v="799"/>
    <x v="46"/>
    <d v="1899-12-30T10:57:00"/>
    <x v="1"/>
    <n v="388.96"/>
    <n v="4.7619047620000003"/>
    <n v="19.448"/>
    <x v="59"/>
    <x v="3"/>
    <n v="56"/>
    <x v="0"/>
    <n v="0"/>
    <n v="1"/>
    <n v="160896"/>
    <s v="State-New York"/>
    <n v="90"/>
    <n v="2676"/>
    <n v="79"/>
    <n v="1054"/>
    <n v="159"/>
    <n v="122"/>
    <n v="404"/>
    <n v="3686"/>
    <n v="3"/>
    <n v="9"/>
    <n v="10"/>
    <n v="4"/>
    <n v="6"/>
    <n v="0"/>
    <n v="0"/>
    <n v="0"/>
    <n v="0"/>
    <n v="0"/>
    <n v="0"/>
    <n v="1"/>
    <d v="2019-03-18T00:00:00"/>
  </r>
  <r>
    <n v="2285"/>
    <s v="499-27-7781"/>
    <s v="B"/>
    <x v="1"/>
    <x v="0"/>
    <x v="4"/>
    <n v="53.21"/>
    <n v="8"/>
    <n v="21.283999999999999"/>
    <x v="800"/>
    <x v="86"/>
    <d v="1899-12-30T16:45:00"/>
    <x v="0"/>
    <n v="425.68"/>
    <n v="4.7619047620000003"/>
    <n v="21.283999999999999"/>
    <x v="59"/>
    <x v="1"/>
    <n v="54"/>
    <x v="1"/>
    <n v="0"/>
    <n v="1"/>
    <n v="160894"/>
    <s v="State-California"/>
    <n v="61"/>
    <n v="1601"/>
    <n v="18"/>
    <n v="410"/>
    <n v="26"/>
    <n v="0"/>
    <n v="143"/>
    <n v="1913"/>
    <n v="5"/>
    <n v="10"/>
    <n v="3"/>
    <n v="8"/>
    <n v="7"/>
    <n v="0"/>
    <n v="0"/>
    <n v="0"/>
    <n v="0"/>
    <n v="0"/>
    <n v="0"/>
    <n v="0"/>
    <d v="2019-12-03T00:00:00"/>
  </r>
  <r>
    <n v="2763"/>
    <s v="477-59-2456"/>
    <s v="C"/>
    <x v="1"/>
    <x v="0"/>
    <x v="5"/>
    <n v="45.44"/>
    <n v="7"/>
    <n v="15.904"/>
    <x v="801"/>
    <x v="54"/>
    <d v="1899-12-30T11:15:00"/>
    <x v="1"/>
    <n v="318.08"/>
    <n v="4.7619047620000003"/>
    <n v="15.904"/>
    <x v="51"/>
    <x v="1"/>
    <n v="41"/>
    <x v="3"/>
    <n v="1"/>
    <n v="1"/>
    <n v="160839"/>
    <s v="State-Texas"/>
    <n v="72"/>
    <n v="1586"/>
    <n v="56"/>
    <n v="338"/>
    <n v="590"/>
    <n v="397"/>
    <n v="338"/>
    <n v="2628"/>
    <n v="13"/>
    <n v="2"/>
    <n v="2"/>
    <n v="12"/>
    <n v="8"/>
    <n v="0"/>
    <n v="0"/>
    <n v="0"/>
    <n v="0"/>
    <n v="0"/>
    <n v="0"/>
    <n v="0"/>
    <d v="2019-02-02T00:00:00"/>
  </r>
  <r>
    <n v="1263"/>
    <s v="832-51-6761"/>
    <s v="A"/>
    <x v="1"/>
    <x v="1"/>
    <x v="4"/>
    <n v="33.880000000000003"/>
    <n v="8"/>
    <n v="13.552"/>
    <x v="802"/>
    <x v="64"/>
    <d v="1899-12-30T20:29:00"/>
    <x v="0"/>
    <n v="271.04000000000002"/>
    <n v="4.7619047620000003"/>
    <n v="13.552"/>
    <x v="1"/>
    <x v="0"/>
    <n v="64"/>
    <x v="1"/>
    <n v="0"/>
    <n v="0"/>
    <n v="160714"/>
    <s v="State-Texas"/>
    <n v="56"/>
    <n v="572"/>
    <n v="429"/>
    <n v="593"/>
    <n v="267"/>
    <n v="244"/>
    <n v="429"/>
    <n v="1676"/>
    <n v="2"/>
    <n v="7"/>
    <n v="4"/>
    <n v="10"/>
    <n v="5"/>
    <n v="0"/>
    <n v="0"/>
    <n v="0"/>
    <n v="0"/>
    <n v="0"/>
    <n v="0"/>
    <n v="1"/>
    <d v="2019-06-24T00:00:00"/>
  </r>
  <r>
    <n v="3012"/>
    <s v="869-11-3082"/>
    <s v="B"/>
    <x v="0"/>
    <x v="1"/>
    <x v="0"/>
    <n v="96.16"/>
    <n v="4"/>
    <n v="19.231999999999999"/>
    <x v="803"/>
    <x v="3"/>
    <d v="1899-12-30T20:03:00"/>
    <x v="2"/>
    <n v="384.64"/>
    <n v="4.7619047620000003"/>
    <n v="19.231999999999999"/>
    <x v="3"/>
    <x v="0"/>
    <n v="69"/>
    <x v="1"/>
    <n v="0"/>
    <n v="1"/>
    <n v="160689"/>
    <s v="State-Florida"/>
    <n v="23"/>
    <n v="635"/>
    <n v="238"/>
    <n v="572"/>
    <n v="167"/>
    <n v="16"/>
    <n v="64"/>
    <n v="1565"/>
    <n v="4"/>
    <n v="4"/>
    <n v="4"/>
    <n v="10"/>
    <n v="3"/>
    <n v="0"/>
    <n v="0"/>
    <n v="0"/>
    <n v="0"/>
    <n v="0"/>
    <n v="0"/>
    <n v="0"/>
    <d v="2019-11-06T00:00:00"/>
  </r>
  <r>
    <n v="1068"/>
    <s v="366-43-6862"/>
    <s v="B"/>
    <x v="1"/>
    <x v="1"/>
    <x v="1"/>
    <n v="52.89"/>
    <n v="4"/>
    <n v="10.577999999999999"/>
    <x v="804"/>
    <x v="5"/>
    <d v="1899-12-30T16:32:00"/>
    <x v="0"/>
    <n v="211.56"/>
    <n v="4.7619047620000003"/>
    <n v="10.577999999999999"/>
    <x v="24"/>
    <x v="3"/>
    <n v="45"/>
    <x v="0"/>
    <n v="1"/>
    <n v="1"/>
    <n v="160631"/>
    <s v="State-Florida"/>
    <n v="88"/>
    <n v="1497"/>
    <n v="16"/>
    <n v="172"/>
    <n v="0"/>
    <n v="16"/>
    <n v="50"/>
    <n v="1651"/>
    <n v="5"/>
    <n v="9"/>
    <n v="2"/>
    <n v="8"/>
    <n v="7"/>
    <n v="0"/>
    <n v="0"/>
    <n v="0"/>
    <n v="1"/>
    <n v="0"/>
    <n v="0"/>
    <n v="0"/>
    <d v="2019-09-10T00:00:00"/>
  </r>
  <r>
    <n v="1444"/>
    <s v="186-43-8965"/>
    <s v="A"/>
    <x v="0"/>
    <x v="0"/>
    <x v="2"/>
    <n v="47.68"/>
    <n v="2"/>
    <n v="4.7679999999999998"/>
    <x v="805"/>
    <x v="7"/>
    <d v="1899-12-30T10:10:00"/>
    <x v="2"/>
    <n v="95.36"/>
    <n v="4.7619047620000003"/>
    <n v="4.7679999999999998"/>
    <x v="5"/>
    <x v="3"/>
    <n v="56"/>
    <x v="1"/>
    <n v="0"/>
    <n v="1"/>
    <n v="160597"/>
    <s v="State-Other"/>
    <n v="2"/>
    <n v="1383"/>
    <n v="0"/>
    <n v="681"/>
    <n v="85"/>
    <n v="42"/>
    <n v="175"/>
    <n v="2017"/>
    <n v="4"/>
    <n v="2"/>
    <n v="2"/>
    <n v="8"/>
    <n v="7"/>
    <n v="1"/>
    <n v="0"/>
    <n v="0"/>
    <n v="0"/>
    <n v="0"/>
    <n v="0"/>
    <n v="1"/>
    <d v="2020-06-07T00:00:00"/>
  </r>
  <r>
    <n v="2466"/>
    <s v="784-21-9238"/>
    <s v="C"/>
    <x v="0"/>
    <x v="1"/>
    <x v="3"/>
    <n v="10.17"/>
    <n v="1"/>
    <n v="0.50849999999999995"/>
    <x v="806"/>
    <x v="13"/>
    <d v="1899-12-30T14:15:00"/>
    <x v="1"/>
    <n v="10.17"/>
    <n v="4.7619047620000003"/>
    <n v="0.50849999999999995"/>
    <x v="9"/>
    <x v="3"/>
    <n v="49"/>
    <x v="0"/>
    <n v="1"/>
    <n v="1"/>
    <n v="160585"/>
    <s v="State-Florida"/>
    <n v="17"/>
    <n v="708"/>
    <n v="111"/>
    <n v="819"/>
    <n v="146"/>
    <n v="111"/>
    <n v="56"/>
    <n v="1839"/>
    <n v="10"/>
    <n v="7"/>
    <n v="4"/>
    <n v="9"/>
    <n v="5"/>
    <n v="0"/>
    <n v="0"/>
    <n v="0"/>
    <n v="0"/>
    <n v="0"/>
    <n v="0"/>
    <n v="1"/>
    <d v="2019-11-29T00:00:00"/>
  </r>
  <r>
    <n v="1920"/>
    <s v="276-75-6884"/>
    <s v="A"/>
    <x v="1"/>
    <x v="0"/>
    <x v="0"/>
    <n v="68.709999999999994"/>
    <n v="3"/>
    <n v="10.3065"/>
    <x v="807"/>
    <x v="31"/>
    <d v="1899-12-30T10:05:00"/>
    <x v="1"/>
    <n v="206.13"/>
    <n v="4.7619047620000003"/>
    <n v="10.3065"/>
    <x v="44"/>
    <x v="2"/>
    <n v="45"/>
    <x v="0"/>
    <n v="1"/>
    <n v="0"/>
    <n v="160554"/>
    <s v="State-Florida"/>
    <n v="8"/>
    <n v="1559"/>
    <n v="19"/>
    <n v="202"/>
    <n v="292"/>
    <n v="40"/>
    <n v="40"/>
    <n v="2071"/>
    <n v="2"/>
    <n v="8"/>
    <n v="4"/>
    <n v="9"/>
    <n v="6"/>
    <n v="0"/>
    <n v="0"/>
    <n v="0"/>
    <n v="0"/>
    <n v="0"/>
    <n v="0"/>
    <n v="0"/>
    <d v="2020-01-14T00:00:00"/>
  </r>
  <r>
    <n v="2376"/>
    <s v="109-86-4363"/>
    <s v="B"/>
    <x v="0"/>
    <x v="0"/>
    <x v="3"/>
    <n v="60.08"/>
    <n v="7"/>
    <n v="21.027999999999999"/>
    <x v="808"/>
    <x v="44"/>
    <d v="1899-12-30T11:36:00"/>
    <x v="2"/>
    <n v="420.56"/>
    <n v="4.7619047620000003"/>
    <n v="21.027999999999999"/>
    <x v="10"/>
    <x v="3"/>
    <n v="59"/>
    <x v="1"/>
    <n v="1"/>
    <n v="1"/>
    <n v="160544"/>
    <s v="State-Florida"/>
    <n v="92"/>
    <n v="533"/>
    <n v="5"/>
    <n v="114"/>
    <n v="8"/>
    <n v="13"/>
    <n v="93"/>
    <n v="581"/>
    <n v="4"/>
    <n v="5"/>
    <n v="1"/>
    <n v="5"/>
    <n v="6"/>
    <n v="0"/>
    <n v="0"/>
    <n v="0"/>
    <n v="0"/>
    <n v="0"/>
    <n v="0"/>
    <n v="0"/>
    <d v="2019-01-30T00:00:00"/>
  </r>
  <r>
    <n v="2412"/>
    <s v="569-76-2760"/>
    <s v="A"/>
    <x v="0"/>
    <x v="0"/>
    <x v="3"/>
    <n v="22.01"/>
    <n v="4"/>
    <n v="4.4020000000000001"/>
    <x v="809"/>
    <x v="71"/>
    <d v="1899-12-30T18:15:00"/>
    <x v="2"/>
    <n v="88.04"/>
    <n v="4.7619047620000003"/>
    <n v="4.4020000000000001"/>
    <x v="37"/>
    <x v="3"/>
    <n v="59"/>
    <x v="1"/>
    <n v="1"/>
    <n v="1"/>
    <n v="160544"/>
    <s v="State-Florida"/>
    <n v="92"/>
    <n v="533"/>
    <n v="5"/>
    <n v="114"/>
    <n v="8"/>
    <n v="13"/>
    <n v="93"/>
    <n v="581"/>
    <n v="4"/>
    <n v="5"/>
    <n v="1"/>
    <n v="5"/>
    <n v="6"/>
    <n v="0"/>
    <n v="0"/>
    <n v="0"/>
    <n v="0"/>
    <n v="0"/>
    <n v="0"/>
    <n v="0"/>
    <d v="2019-01-30T00:00:00"/>
  </r>
  <r>
    <n v="1536"/>
    <s v="222-42-0244"/>
    <s v="B"/>
    <x v="0"/>
    <x v="0"/>
    <x v="0"/>
    <n v="72.11"/>
    <n v="9"/>
    <n v="32.4495"/>
    <x v="810"/>
    <x v="26"/>
    <d v="1899-12-30T13:53:00"/>
    <x v="2"/>
    <n v="648.99"/>
    <n v="4.7619047620000003"/>
    <n v="32.4495"/>
    <x v="25"/>
    <x v="0"/>
    <n v="49"/>
    <x v="0"/>
    <n v="0"/>
    <n v="1"/>
    <n v="160504"/>
    <s v="State-Florida"/>
    <n v="73"/>
    <n v="1215"/>
    <n v="0"/>
    <n v="64"/>
    <n v="16"/>
    <n v="11"/>
    <n v="90"/>
    <n v="1215"/>
    <n v="2"/>
    <n v="6"/>
    <n v="2"/>
    <n v="8"/>
    <n v="6"/>
    <n v="0"/>
    <n v="0"/>
    <n v="0"/>
    <n v="0"/>
    <n v="0"/>
    <n v="0"/>
    <n v="0"/>
    <d v="2020-07-14T00:00:00"/>
  </r>
  <r>
    <n v="2881"/>
    <s v="760-53-9233"/>
    <s v="A"/>
    <x v="0"/>
    <x v="1"/>
    <x v="5"/>
    <n v="41.28"/>
    <n v="3"/>
    <n v="6.1920000000000002"/>
    <x v="811"/>
    <x v="58"/>
    <d v="1899-12-30T18:37:00"/>
    <x v="2"/>
    <n v="123.84"/>
    <n v="4.7619047620000003"/>
    <n v="6.1920000000000002"/>
    <x v="23"/>
    <x v="3"/>
    <n v="49"/>
    <x v="0"/>
    <n v="0"/>
    <n v="1"/>
    <n v="160491"/>
    <s v="State-Illinois"/>
    <n v="81"/>
    <n v="1690"/>
    <n v="125"/>
    <n v="629"/>
    <n v="32"/>
    <n v="50"/>
    <n v="202"/>
    <n v="2324"/>
    <n v="4"/>
    <n v="6"/>
    <n v="11"/>
    <n v="7"/>
    <n v="5"/>
    <n v="0"/>
    <n v="0"/>
    <n v="0"/>
    <n v="0"/>
    <n v="0"/>
    <n v="0"/>
    <n v="0"/>
    <d v="2020-02-11T00:00:00"/>
  </r>
  <r>
    <n v="2555"/>
    <s v="538-22-0304"/>
    <s v="C"/>
    <x v="1"/>
    <x v="1"/>
    <x v="1"/>
    <n v="64.95"/>
    <n v="10"/>
    <n v="32.475000000000001"/>
    <x v="812"/>
    <x v="62"/>
    <d v="1899-12-30T18:27:00"/>
    <x v="1"/>
    <n v="649.5"/>
    <n v="4.7619047620000003"/>
    <n v="32.475000000000001"/>
    <x v="53"/>
    <x v="0"/>
    <n v="44"/>
    <x v="2"/>
    <n v="0"/>
    <n v="1"/>
    <n v="160482"/>
    <s v="State-California"/>
    <n v="81"/>
    <n v="677"/>
    <n v="114"/>
    <n v="356"/>
    <n v="98"/>
    <n v="37"/>
    <n v="64"/>
    <n v="1218"/>
    <n v="1"/>
    <n v="7"/>
    <n v="2"/>
    <n v="7"/>
    <n v="7"/>
    <n v="0"/>
    <n v="0"/>
    <n v="0"/>
    <n v="0"/>
    <n v="0"/>
    <n v="0"/>
    <n v="0"/>
    <d v="2019-06-30T00:00:00"/>
  </r>
  <r>
    <n v="1836"/>
    <s v="416-17-9926"/>
    <s v="A"/>
    <x v="0"/>
    <x v="0"/>
    <x v="1"/>
    <n v="74.22"/>
    <n v="10"/>
    <n v="37.11"/>
    <x v="813"/>
    <x v="17"/>
    <d v="1899-12-30T14:42:00"/>
    <x v="2"/>
    <n v="742.2"/>
    <n v="4.7619047620000003"/>
    <n v="37.11"/>
    <x v="42"/>
    <x v="0"/>
    <n v="41"/>
    <x v="1"/>
    <n v="0"/>
    <n v="1"/>
    <n v="160474"/>
    <s v="State-Florida"/>
    <n v="25"/>
    <n v="703"/>
    <n v="528"/>
    <n v="804"/>
    <n v="621"/>
    <n v="24"/>
    <n v="451"/>
    <n v="2229"/>
    <n v="7"/>
    <n v="10"/>
    <n v="2"/>
    <n v="12"/>
    <n v="7"/>
    <n v="0"/>
    <n v="0"/>
    <n v="0"/>
    <n v="0"/>
    <n v="0"/>
    <n v="0"/>
    <n v="0"/>
    <d v="2019-09-06T00:00:00"/>
  </r>
  <r>
    <n v="2456"/>
    <s v="237-44-6163"/>
    <s v="A"/>
    <x v="1"/>
    <x v="1"/>
    <x v="1"/>
    <n v="10.56"/>
    <n v="8"/>
    <n v="4.2240000000000002"/>
    <x v="814"/>
    <x v="46"/>
    <d v="1899-12-30T17:43:00"/>
    <x v="1"/>
    <n v="84.48"/>
    <n v="4.7619047620000003"/>
    <n v="4.2240000000000002"/>
    <x v="29"/>
    <x v="0"/>
    <n v="41"/>
    <x v="1"/>
    <n v="0"/>
    <n v="1"/>
    <n v="160474"/>
    <s v="State-New York"/>
    <n v="25"/>
    <n v="703"/>
    <n v="528"/>
    <n v="804"/>
    <n v="621"/>
    <n v="24"/>
    <n v="451"/>
    <n v="2229"/>
    <n v="7"/>
    <n v="10"/>
    <n v="2"/>
    <n v="12"/>
    <n v="7"/>
    <n v="0"/>
    <n v="0"/>
    <n v="0"/>
    <n v="0"/>
    <n v="0"/>
    <n v="0"/>
    <n v="0"/>
    <d v="2019-09-06T00:00:00"/>
  </r>
  <r>
    <n v="2584"/>
    <s v="636-17-0325"/>
    <s v="B"/>
    <x v="1"/>
    <x v="1"/>
    <x v="0"/>
    <n v="62.57"/>
    <n v="4"/>
    <n v="12.513999999999999"/>
    <x v="815"/>
    <x v="6"/>
    <d v="1899-12-30T18:37:00"/>
    <x v="1"/>
    <n v="250.28"/>
    <n v="4.7619047620000003"/>
    <n v="12.513999999999999"/>
    <x v="33"/>
    <x v="3"/>
    <n v="47"/>
    <x v="2"/>
    <n v="0"/>
    <n v="1"/>
    <n v="160432"/>
    <s v="State-Other"/>
    <n v="61"/>
    <n v="969"/>
    <n v="8"/>
    <n v="40"/>
    <n v="11"/>
    <n v="8"/>
    <n v="29"/>
    <n v="1006"/>
    <n v="5"/>
    <n v="7"/>
    <n v="2"/>
    <n v="5"/>
    <n v="6"/>
    <n v="0"/>
    <n v="0"/>
    <n v="0"/>
    <n v="0"/>
    <n v="0"/>
    <n v="0"/>
    <n v="0"/>
    <d v="2020-08-13T00:00:00"/>
  </r>
  <r>
    <n v="2691"/>
    <s v="343-75-9322"/>
    <s v="B"/>
    <x v="0"/>
    <x v="0"/>
    <x v="3"/>
    <n v="11.85"/>
    <n v="8"/>
    <n v="4.74"/>
    <x v="816"/>
    <x v="51"/>
    <d v="1899-12-30T16:34:00"/>
    <x v="1"/>
    <n v="94.8"/>
    <n v="4.7619047620000003"/>
    <n v="4.74"/>
    <x v="5"/>
    <x v="0"/>
    <n v="64"/>
    <x v="1"/>
    <n v="0"/>
    <n v="1"/>
    <n v="160230"/>
    <s v="State-Texas"/>
    <n v="78"/>
    <n v="1383"/>
    <n v="53"/>
    <n v="976"/>
    <n v="104"/>
    <n v="215"/>
    <n v="106"/>
    <n v="2626"/>
    <n v="2"/>
    <n v="6"/>
    <n v="3"/>
    <n v="6"/>
    <n v="5"/>
    <n v="0"/>
    <n v="0"/>
    <n v="0"/>
    <n v="0"/>
    <n v="0"/>
    <n v="0"/>
    <n v="0"/>
    <d v="2019-10-25T00:00:00"/>
  </r>
  <r>
    <n v="2840"/>
    <s v="528-14-9470"/>
    <s v="A"/>
    <x v="0"/>
    <x v="1"/>
    <x v="0"/>
    <n v="91.3"/>
    <n v="1"/>
    <n v="4.5650000000000004"/>
    <x v="817"/>
    <x v="44"/>
    <d v="1899-12-30T14:42:00"/>
    <x v="0"/>
    <n v="91.3"/>
    <n v="4.7619047620000003"/>
    <n v="4.5650000000000004"/>
    <x v="51"/>
    <x v="4"/>
    <n v="47"/>
    <x v="1"/>
    <n v="1"/>
    <n v="1"/>
    <n v="160208"/>
    <s v="State-New York"/>
    <n v="13"/>
    <n v="1299"/>
    <n v="61"/>
    <n v="189"/>
    <n v="40"/>
    <n v="0"/>
    <n v="157"/>
    <n v="1432"/>
    <n v="11"/>
    <n v="8"/>
    <n v="3"/>
    <n v="7"/>
    <n v="7"/>
    <n v="0"/>
    <n v="0"/>
    <n v="0"/>
    <n v="1"/>
    <n v="0"/>
    <n v="0"/>
    <n v="1"/>
    <d v="2019-03-14T00:00:00"/>
  </r>
  <r>
    <n v="2848"/>
    <s v="427-45-9297"/>
    <s v="B"/>
    <x v="0"/>
    <x v="0"/>
    <x v="2"/>
    <n v="40.729999999999997"/>
    <n v="7"/>
    <n v="14.2555"/>
    <x v="818"/>
    <x v="41"/>
    <d v="1899-12-30T11:01:00"/>
    <x v="0"/>
    <n v="285.11"/>
    <n v="4.7619047620000003"/>
    <n v="14.2555"/>
    <x v="38"/>
    <x v="0"/>
    <n v="72"/>
    <x v="0"/>
    <n v="0"/>
    <n v="1"/>
    <n v="160200"/>
    <s v="State-Other"/>
    <n v="3"/>
    <n v="1336"/>
    <n v="51"/>
    <n v="351"/>
    <n v="0"/>
    <n v="16"/>
    <n v="69"/>
    <n v="1684"/>
    <n v="6"/>
    <n v="6"/>
    <n v="2"/>
    <n v="11"/>
    <n v="6"/>
    <n v="0"/>
    <n v="0"/>
    <n v="0"/>
    <n v="0"/>
    <n v="0"/>
    <n v="0"/>
    <n v="0"/>
    <d v="2019-06-09T00:00:00"/>
  </r>
  <r>
    <n v="1147"/>
    <s v="807-34-3742"/>
    <s v="A"/>
    <x v="1"/>
    <x v="1"/>
    <x v="5"/>
    <n v="52.38"/>
    <n v="1"/>
    <n v="2.6190000000000002"/>
    <x v="819"/>
    <x v="58"/>
    <d v="1899-12-30T19:44:00"/>
    <x v="1"/>
    <n v="52.38"/>
    <n v="4.7619047620000003"/>
    <n v="2.6190000000000002"/>
    <x v="6"/>
    <x v="0"/>
    <n v="42"/>
    <x v="1"/>
    <n v="1"/>
    <n v="2"/>
    <n v="160199"/>
    <s v="State-Illinois"/>
    <n v="49"/>
    <n v="21"/>
    <n v="3"/>
    <n v="19"/>
    <n v="5"/>
    <n v="0"/>
    <n v="0"/>
    <n v="48"/>
    <n v="1"/>
    <n v="0"/>
    <n v="0"/>
    <n v="3"/>
    <n v="4"/>
    <n v="0"/>
    <n v="0"/>
    <n v="0"/>
    <n v="0"/>
    <n v="0"/>
    <n v="0"/>
    <n v="0"/>
    <d v="2020-02-17T00:00:00"/>
  </r>
  <r>
    <n v="1778"/>
    <s v="288-62-1085"/>
    <s v="A"/>
    <x v="0"/>
    <x v="1"/>
    <x v="5"/>
    <n v="38.54"/>
    <n v="5"/>
    <n v="9.6349999999999998"/>
    <x v="820"/>
    <x v="51"/>
    <d v="1899-12-30T13:34:00"/>
    <x v="0"/>
    <n v="192.7"/>
    <n v="4.7619047620000003"/>
    <n v="9.6349999999999998"/>
    <x v="32"/>
    <x v="2"/>
    <n v="55"/>
    <x v="3"/>
    <n v="0"/>
    <n v="1"/>
    <n v="160161"/>
    <s v="State-New York"/>
    <n v="17"/>
    <n v="1555"/>
    <n v="117"/>
    <n v="564"/>
    <n v="122"/>
    <n v="21"/>
    <n v="471"/>
    <n v="1909"/>
    <n v="3"/>
    <n v="11"/>
    <n v="4"/>
    <n v="8"/>
    <n v="8"/>
    <n v="0"/>
    <n v="0"/>
    <n v="0"/>
    <n v="0"/>
    <n v="0"/>
    <n v="0"/>
    <n v="0"/>
    <d v="2019-03-30T00:00:00"/>
  </r>
  <r>
    <n v="1495"/>
    <s v="670-71-7306"/>
    <s v="B"/>
    <x v="1"/>
    <x v="1"/>
    <x v="3"/>
    <n v="44.63"/>
    <n v="6"/>
    <n v="13.388999999999999"/>
    <x v="821"/>
    <x v="56"/>
    <d v="1899-12-30T20:08:00"/>
    <x v="2"/>
    <n v="267.77999999999997"/>
    <n v="4.7619047620000003"/>
    <n v="13.388999999999999"/>
    <x v="20"/>
    <x v="0"/>
    <n v="41"/>
    <x v="1"/>
    <n v="0"/>
    <n v="1"/>
    <n v="160152"/>
    <s v="State-Illinois"/>
    <n v="6"/>
    <n v="865"/>
    <n v="221"/>
    <n v="799"/>
    <n v="229"/>
    <n v="154"/>
    <n v="242"/>
    <n v="2026"/>
    <n v="1"/>
    <n v="6"/>
    <n v="4"/>
    <n v="12"/>
    <n v="3"/>
    <n v="0"/>
    <n v="0"/>
    <n v="0"/>
    <n v="0"/>
    <n v="0"/>
    <n v="0"/>
    <n v="0"/>
    <d v="2019-09-02T00:00:00"/>
  </r>
  <r>
    <n v="1471"/>
    <s v="660-29-7083"/>
    <s v="C"/>
    <x v="1"/>
    <x v="1"/>
    <x v="1"/>
    <n v="55.87"/>
    <n v="10"/>
    <n v="27.934999999999999"/>
    <x v="822"/>
    <x v="15"/>
    <d v="1899-12-30T15:01:00"/>
    <x v="1"/>
    <n v="558.70000000000005"/>
    <n v="4.7619047620000003"/>
    <n v="27.934999999999999"/>
    <x v="6"/>
    <x v="3"/>
    <n v="46"/>
    <x v="1"/>
    <n v="0"/>
    <n v="1"/>
    <n v="160093"/>
    <s v="State-Illinois"/>
    <n v="92"/>
    <n v="1337"/>
    <n v="32"/>
    <n v="290"/>
    <n v="43"/>
    <n v="16"/>
    <n v="240"/>
    <n v="1479"/>
    <n v="2"/>
    <n v="7"/>
    <n v="2"/>
    <n v="10"/>
    <n v="6"/>
    <n v="0"/>
    <n v="0"/>
    <n v="0"/>
    <n v="0"/>
    <n v="0"/>
    <n v="0"/>
    <n v="0"/>
    <d v="2019-12-01T00:00:00"/>
  </r>
  <r>
    <n v="2276"/>
    <s v="271-77-8740"/>
    <s v="C"/>
    <x v="0"/>
    <x v="0"/>
    <x v="3"/>
    <n v="29.22"/>
    <n v="6"/>
    <n v="8.766"/>
    <x v="823"/>
    <x v="17"/>
    <d v="1899-12-30T11:40:00"/>
    <x v="0"/>
    <n v="175.32"/>
    <n v="4.7619047620000003"/>
    <n v="8.766"/>
    <x v="59"/>
    <x v="1"/>
    <n v="66"/>
    <x v="2"/>
    <n v="0"/>
    <n v="1"/>
    <n v="160033"/>
    <s v="State-New York"/>
    <n v="28"/>
    <n v="165"/>
    <n v="3"/>
    <n v="152"/>
    <n v="51"/>
    <n v="29"/>
    <n v="128"/>
    <n v="272"/>
    <n v="2"/>
    <n v="2"/>
    <n v="1"/>
    <n v="5"/>
    <n v="2"/>
    <n v="0"/>
    <n v="0"/>
    <n v="0"/>
    <n v="0"/>
    <n v="0"/>
    <n v="0"/>
    <n v="0"/>
    <d v="2020-09-02T00:00:00"/>
  </r>
  <r>
    <n v="1338"/>
    <s v="497-36-0989"/>
    <s v="A"/>
    <x v="1"/>
    <x v="1"/>
    <x v="5"/>
    <n v="51.94"/>
    <n v="3"/>
    <n v="7.7910000000000004"/>
    <x v="824"/>
    <x v="42"/>
    <d v="1899-12-30T15:21:00"/>
    <x v="1"/>
    <n v="155.82"/>
    <n v="4.7619047620000003"/>
    <n v="7.7910000000000004"/>
    <x v="30"/>
    <x v="0"/>
    <n v="44"/>
    <x v="0"/>
    <n v="0"/>
    <n v="1"/>
    <n v="160000"/>
    <s v="State-Florida"/>
    <n v="57"/>
    <n v="2795"/>
    <n v="0"/>
    <n v="579"/>
    <n v="0"/>
    <n v="0"/>
    <n v="32"/>
    <n v="3341"/>
    <n v="5"/>
    <n v="11"/>
    <n v="3"/>
    <n v="5"/>
    <n v="6"/>
    <n v="0"/>
    <n v="0"/>
    <n v="0"/>
    <n v="0"/>
    <n v="0"/>
    <n v="0"/>
    <n v="0"/>
    <d v="2019-05-29T00:00:00"/>
  </r>
  <r>
    <n v="1578"/>
    <s v="291-59-1384"/>
    <s v="B"/>
    <x v="1"/>
    <x v="1"/>
    <x v="1"/>
    <n v="60.3"/>
    <n v="1"/>
    <n v="3.0150000000000001"/>
    <x v="825"/>
    <x v="38"/>
    <d v="1899-12-30T17:38:00"/>
    <x v="1"/>
    <n v="60.3"/>
    <n v="4.7619047620000003"/>
    <n v="3.0150000000000001"/>
    <x v="22"/>
    <x v="3"/>
    <n v="48"/>
    <x v="0"/>
    <n v="0"/>
    <n v="0"/>
    <n v="159973"/>
    <s v="State-Florida"/>
    <n v="47"/>
    <n v="347"/>
    <n v="80"/>
    <n v="448"/>
    <n v="53"/>
    <n v="91"/>
    <n v="0"/>
    <n v="1019"/>
    <n v="1"/>
    <n v="3"/>
    <n v="4"/>
    <n v="7"/>
    <n v="1"/>
    <n v="0"/>
    <n v="0"/>
    <n v="0"/>
    <n v="0"/>
    <n v="0"/>
    <n v="0"/>
    <n v="0"/>
    <d v="2020-02-16T00:00:00"/>
  </r>
  <r>
    <n v="2053"/>
    <s v="860-73-6466"/>
    <s v="A"/>
    <x v="0"/>
    <x v="0"/>
    <x v="3"/>
    <n v="39.47"/>
    <n v="2"/>
    <n v="3.9470000000000001"/>
    <x v="826"/>
    <x v="22"/>
    <d v="1899-12-30T16:16:00"/>
    <x v="2"/>
    <n v="78.94"/>
    <n v="4.7619047620000003"/>
    <n v="3.9470000000000001"/>
    <x v="59"/>
    <x v="1"/>
    <n v="65"/>
    <x v="1"/>
    <n v="0"/>
    <n v="1"/>
    <n v="159925"/>
    <s v="State-Illinois"/>
    <n v="83"/>
    <n v="1262"/>
    <n v="56"/>
    <n v="470"/>
    <n v="51"/>
    <n v="56"/>
    <n v="149"/>
    <n v="1745"/>
    <n v="3"/>
    <n v="9"/>
    <n v="2"/>
    <n v="9"/>
    <n v="6"/>
    <n v="0"/>
    <n v="0"/>
    <n v="0"/>
    <n v="0"/>
    <n v="0"/>
    <n v="0"/>
    <n v="0"/>
    <d v="2019-05-07T00:00:00"/>
  </r>
  <r>
    <n v="2453"/>
    <s v="549-23-9016"/>
    <s v="C"/>
    <x v="0"/>
    <x v="0"/>
    <x v="4"/>
    <n v="14.87"/>
    <n v="2"/>
    <n v="1.4870000000000001"/>
    <x v="827"/>
    <x v="77"/>
    <d v="1899-12-30T18:15:00"/>
    <x v="2"/>
    <n v="29.74"/>
    <n v="4.7619047620000003"/>
    <n v="1.4870000000000001"/>
    <x v="60"/>
    <x v="3"/>
    <n v="50"/>
    <x v="0"/>
    <n v="0"/>
    <n v="1"/>
    <n v="159892"/>
    <s v="State-California"/>
    <n v="26"/>
    <n v="195"/>
    <n v="0"/>
    <n v="35"/>
    <n v="0"/>
    <n v="3"/>
    <n v="0"/>
    <n v="232"/>
    <n v="1"/>
    <n v="2"/>
    <n v="1"/>
    <n v="3"/>
    <n v="3"/>
    <n v="0"/>
    <n v="0"/>
    <n v="0"/>
    <n v="0"/>
    <n v="0"/>
    <n v="0"/>
    <n v="0"/>
    <d v="2020-04-08T00:00:00"/>
  </r>
  <r>
    <n v="2289"/>
    <s v="896-34-0956"/>
    <s v="A"/>
    <x v="1"/>
    <x v="1"/>
    <x v="5"/>
    <n v="21.32"/>
    <n v="1"/>
    <n v="1.0660000000000001"/>
    <x v="828"/>
    <x v="53"/>
    <d v="1899-12-30T12:43:00"/>
    <x v="1"/>
    <n v="21.32"/>
    <n v="4.7619047620000003"/>
    <n v="1.0660000000000001"/>
    <x v="9"/>
    <x v="1"/>
    <n v="48"/>
    <x v="1"/>
    <n v="0"/>
    <n v="1"/>
    <n v="159868"/>
    <s v="State-Texas"/>
    <n v="37"/>
    <n v="2059"/>
    <n v="136"/>
    <n v="411"/>
    <n v="144"/>
    <n v="27"/>
    <n v="411"/>
    <n v="2366"/>
    <n v="7"/>
    <n v="11"/>
    <n v="2"/>
    <n v="12"/>
    <n v="6"/>
    <n v="0"/>
    <n v="0"/>
    <n v="0"/>
    <n v="0"/>
    <n v="0"/>
    <n v="0"/>
    <n v="0"/>
    <d v="2019-12-27T00:00:00"/>
  </r>
  <r>
    <n v="2611"/>
    <s v="804-38-3935"/>
    <s v="A"/>
    <x v="0"/>
    <x v="1"/>
    <x v="1"/>
    <n v="93.78"/>
    <n v="3"/>
    <n v="14.067"/>
    <x v="829"/>
    <x v="74"/>
    <d v="1899-12-30T11:32:00"/>
    <x v="2"/>
    <n v="281.33999999999997"/>
    <n v="4.7619047620000003"/>
    <n v="14.067"/>
    <x v="9"/>
    <x v="3"/>
    <n v="65"/>
    <x v="0"/>
    <n v="0"/>
    <n v="1"/>
    <n v="159821"/>
    <s v="State-Illinois"/>
    <n v="11"/>
    <n v="1680"/>
    <n v="0"/>
    <n v="187"/>
    <n v="0"/>
    <n v="0"/>
    <n v="94"/>
    <n v="1774"/>
    <n v="6"/>
    <n v="11"/>
    <n v="2"/>
    <n v="7"/>
    <n v="8"/>
    <n v="0"/>
    <n v="0"/>
    <n v="0"/>
    <n v="0"/>
    <n v="0"/>
    <n v="0"/>
    <n v="0"/>
    <d v="2019-09-17T00:00:00"/>
  </r>
  <r>
    <n v="1135"/>
    <s v="585-90-0249"/>
    <s v="A"/>
    <x v="0"/>
    <x v="1"/>
    <x v="1"/>
    <n v="73.260000000000005"/>
    <n v="1"/>
    <n v="3.6629999999999998"/>
    <x v="830"/>
    <x v="3"/>
    <d v="1899-12-30T18:08:00"/>
    <x v="0"/>
    <n v="73.260000000000005"/>
    <n v="4.7619047620000003"/>
    <n v="3.6629999999999998"/>
    <x v="58"/>
    <x v="3"/>
    <n v="44"/>
    <x v="1"/>
    <n v="0"/>
    <n v="2"/>
    <n v="159809"/>
    <s v="State-Illinois"/>
    <n v="36"/>
    <n v="1598"/>
    <n v="43"/>
    <n v="377"/>
    <n v="86"/>
    <n v="110"/>
    <n v="131"/>
    <n v="2081"/>
    <n v="3"/>
    <n v="3"/>
    <n v="3"/>
    <n v="6"/>
    <n v="8"/>
    <n v="0"/>
    <n v="0"/>
    <n v="0"/>
    <n v="0"/>
    <n v="0"/>
    <n v="0"/>
    <n v="0"/>
    <d v="2019-03-25T00:00:00"/>
  </r>
  <r>
    <n v="1937"/>
    <s v="862-29-5914"/>
    <s v="C"/>
    <x v="1"/>
    <x v="0"/>
    <x v="3"/>
    <n v="22.38"/>
    <n v="1"/>
    <n v="1.119"/>
    <x v="831"/>
    <x v="74"/>
    <d v="1899-12-30T17:08:00"/>
    <x v="2"/>
    <n v="22.38"/>
    <n v="4.7619047620000003"/>
    <n v="1.119"/>
    <x v="17"/>
    <x v="3"/>
    <n v="55"/>
    <x v="1"/>
    <n v="0"/>
    <n v="1"/>
    <n v="159754"/>
    <s v="State-California"/>
    <n v="96"/>
    <n v="307"/>
    <n v="72"/>
    <n v="118"/>
    <n v="11"/>
    <n v="390"/>
    <n v="372"/>
    <n v="527"/>
    <n v="3"/>
    <n v="5"/>
    <n v="2"/>
    <n v="6"/>
    <n v="5"/>
    <n v="0"/>
    <n v="0"/>
    <n v="0"/>
    <n v="0"/>
    <n v="0"/>
    <n v="0"/>
    <n v="1"/>
    <d v="2019-05-08T00:00:00"/>
  </r>
  <r>
    <n v="3127"/>
    <s v="845-94-6841"/>
    <s v="C"/>
    <x v="0"/>
    <x v="0"/>
    <x v="4"/>
    <n v="72.88"/>
    <n v="9"/>
    <n v="32.795999999999999"/>
    <x v="832"/>
    <x v="66"/>
    <d v="1899-12-30T19:38:00"/>
    <x v="1"/>
    <n v="655.92"/>
    <n v="4.7619047620000003"/>
    <n v="32.795999999999999"/>
    <x v="43"/>
    <x v="0"/>
    <n v="55"/>
    <x v="1"/>
    <n v="0"/>
    <n v="1"/>
    <n v="159686"/>
    <s v="State-Illinois"/>
    <n v="78"/>
    <n v="238"/>
    <n v="40"/>
    <n v="238"/>
    <n v="91"/>
    <n v="112"/>
    <n v="13"/>
    <n v="706"/>
    <n v="1"/>
    <n v="4"/>
    <n v="1"/>
    <n v="6"/>
    <n v="4"/>
    <n v="0"/>
    <n v="0"/>
    <n v="0"/>
    <n v="0"/>
    <n v="0"/>
    <n v="0"/>
    <n v="0"/>
    <d v="2020-07-01T00:00:00"/>
  </r>
  <r>
    <n v="1789"/>
    <s v="125-45-2293"/>
    <s v="A"/>
    <x v="1"/>
    <x v="0"/>
    <x v="5"/>
    <n v="99.1"/>
    <n v="6"/>
    <n v="29.73"/>
    <x v="833"/>
    <x v="64"/>
    <d v="1899-12-30T13:11:00"/>
    <x v="1"/>
    <n v="594.6"/>
    <n v="4.7619047620000003"/>
    <n v="29.73"/>
    <x v="50"/>
    <x v="3"/>
    <n v="48"/>
    <x v="1"/>
    <n v="1"/>
    <n v="1"/>
    <n v="159666"/>
    <s v="State-Illinois"/>
    <n v="87"/>
    <n v="1667"/>
    <n v="142"/>
    <n v="476"/>
    <n v="62"/>
    <n v="45"/>
    <n v="356"/>
    <n v="2036"/>
    <n v="7"/>
    <n v="3"/>
    <n v="2"/>
    <n v="8"/>
    <n v="8"/>
    <n v="0"/>
    <n v="0"/>
    <n v="0"/>
    <n v="1"/>
    <n v="0"/>
    <n v="0"/>
    <n v="0"/>
    <d v="2019-08-27T00:00:00"/>
  </r>
  <r>
    <n v="2344"/>
    <s v="843-73-4724"/>
    <s v="A"/>
    <x v="1"/>
    <x v="1"/>
    <x v="5"/>
    <n v="74.099999999999994"/>
    <n v="1"/>
    <n v="3.7050000000000001"/>
    <x v="834"/>
    <x v="25"/>
    <d v="1899-12-30T11:05:00"/>
    <x v="1"/>
    <n v="74.099999999999994"/>
    <n v="4.7619047620000003"/>
    <n v="3.7050000000000001"/>
    <x v="51"/>
    <x v="2"/>
    <n v="43"/>
    <x v="3"/>
    <n v="0"/>
    <n v="1"/>
    <n v="159601"/>
    <s v="State-Other"/>
    <n v="14"/>
    <n v="1850"/>
    <n v="19"/>
    <n v="185"/>
    <n v="0"/>
    <n v="19"/>
    <n v="62"/>
    <n v="2011"/>
    <n v="4"/>
    <n v="2"/>
    <n v="2"/>
    <n v="7"/>
    <n v="8"/>
    <n v="0"/>
    <n v="0"/>
    <n v="0"/>
    <n v="1"/>
    <n v="0"/>
    <n v="0"/>
    <n v="0"/>
    <d v="2019-12-30T00:00:00"/>
  </r>
  <r>
    <n v="2143"/>
    <s v="409-33-9708"/>
    <s v="A"/>
    <x v="1"/>
    <x v="0"/>
    <x v="5"/>
    <n v="98.48"/>
    <n v="2"/>
    <n v="9.8480000000000008"/>
    <x v="835"/>
    <x v="88"/>
    <d v="1899-12-30T10:12:00"/>
    <x v="0"/>
    <n v="196.96"/>
    <n v="4.7619047620000003"/>
    <n v="9.8480000000000008"/>
    <x v="51"/>
    <x v="3"/>
    <n v="55"/>
    <x v="1"/>
    <n v="0"/>
    <n v="1"/>
    <n v="159594"/>
    <s v="State-Illinois"/>
    <n v="74"/>
    <n v="1224"/>
    <n v="11"/>
    <n v="78"/>
    <n v="0"/>
    <n v="0"/>
    <n v="24"/>
    <n v="1288"/>
    <n v="1"/>
    <n v="8"/>
    <n v="1"/>
    <n v="7"/>
    <n v="7"/>
    <n v="0"/>
    <n v="0"/>
    <n v="0"/>
    <n v="1"/>
    <n v="0"/>
    <n v="0"/>
    <n v="0"/>
    <d v="2019-03-27T00:00:00"/>
  </r>
  <r>
    <n v="2737"/>
    <s v="866-70-2814"/>
    <s v="B"/>
    <x v="1"/>
    <x v="0"/>
    <x v="1"/>
    <n v="52.79"/>
    <n v="10"/>
    <n v="26.395"/>
    <x v="836"/>
    <x v="6"/>
    <d v="1899-12-30T11:58:00"/>
    <x v="0"/>
    <n v="527.9"/>
    <n v="4.7619047620000003"/>
    <n v="26.395"/>
    <x v="40"/>
    <x v="1"/>
    <n v="45"/>
    <x v="1"/>
    <n v="0"/>
    <n v="1"/>
    <n v="159481"/>
    <s v="State-Illinois"/>
    <n v="47"/>
    <n v="477"/>
    <n v="8"/>
    <n v="228"/>
    <n v="190"/>
    <n v="177"/>
    <n v="156"/>
    <n v="925"/>
    <n v="2"/>
    <n v="3"/>
    <n v="3"/>
    <n v="8"/>
    <n v="2"/>
    <n v="0"/>
    <n v="0"/>
    <n v="0"/>
    <n v="0"/>
    <n v="0"/>
    <n v="0"/>
    <n v="0"/>
    <d v="2020-03-29T00:00:00"/>
  </r>
  <r>
    <n v="3033"/>
    <s v="160-22-2687"/>
    <s v="A"/>
    <x v="0"/>
    <x v="0"/>
    <x v="0"/>
    <n v="95.95"/>
    <n v="5"/>
    <n v="23.987500000000001"/>
    <x v="837"/>
    <x v="54"/>
    <d v="1899-12-30T14:21:00"/>
    <x v="0"/>
    <n v="479.75"/>
    <n v="4.7619047620000003"/>
    <n v="23.987500000000001"/>
    <x v="55"/>
    <x v="3"/>
    <n v="70"/>
    <x v="1"/>
    <n v="0"/>
    <n v="1"/>
    <n v="159462"/>
    <s v="State-Texas"/>
    <n v="29"/>
    <n v="1942"/>
    <n v="46"/>
    <n v="383"/>
    <n v="0"/>
    <n v="21"/>
    <n v="526"/>
    <n v="1866"/>
    <n v="2"/>
    <n v="9"/>
    <n v="2"/>
    <n v="12"/>
    <n v="7"/>
    <n v="0"/>
    <n v="0"/>
    <n v="0"/>
    <n v="0"/>
    <n v="0"/>
    <n v="0"/>
    <n v="0"/>
    <d v="2019-06-12T00:00:00"/>
  </r>
  <r>
    <n v="1479"/>
    <s v="895-03-6665"/>
    <s v="B"/>
    <x v="1"/>
    <x v="0"/>
    <x v="5"/>
    <n v="36.51"/>
    <n v="9"/>
    <n v="16.429500000000001"/>
    <x v="838"/>
    <x v="69"/>
    <d v="1899-12-30T10:52:00"/>
    <x v="1"/>
    <n v="328.59"/>
    <n v="4.7619047620000003"/>
    <n v="16.429500000000001"/>
    <x v="50"/>
    <x v="2"/>
    <n v="58"/>
    <x v="2"/>
    <n v="0"/>
    <n v="1"/>
    <n v="159432"/>
    <s v="State-Texas"/>
    <n v="88"/>
    <n v="850"/>
    <n v="67"/>
    <n v="711"/>
    <n v="67"/>
    <n v="51"/>
    <n v="32"/>
    <n v="1714"/>
    <n v="3"/>
    <n v="5"/>
    <n v="3"/>
    <n v="11"/>
    <n v="5"/>
    <n v="0"/>
    <n v="0"/>
    <n v="0"/>
    <n v="0"/>
    <n v="0"/>
    <n v="0"/>
    <n v="0"/>
    <d v="2019-09-18T00:00:00"/>
  </r>
  <r>
    <n v="1996"/>
    <s v="770-42-8960"/>
    <s v="B"/>
    <x v="1"/>
    <x v="1"/>
    <x v="4"/>
    <n v="21.12"/>
    <n v="8"/>
    <n v="8.4480000000000004"/>
    <x v="839"/>
    <x v="17"/>
    <d v="1899-12-30T19:31:00"/>
    <x v="1"/>
    <n v="168.96"/>
    <n v="4.7619047620000003"/>
    <n v="8.4480000000000004"/>
    <x v="31"/>
    <x v="3"/>
    <n v="69"/>
    <x v="2"/>
    <n v="0"/>
    <n v="0"/>
    <n v="159412"/>
    <s v="State-Other"/>
    <n v="56"/>
    <n v="241"/>
    <n v="180"/>
    <n v="443"/>
    <n v="80"/>
    <n v="115"/>
    <n v="30"/>
    <n v="1030"/>
    <n v="1"/>
    <n v="4"/>
    <n v="2"/>
    <n v="8"/>
    <n v="3"/>
    <n v="0"/>
    <n v="0"/>
    <n v="0"/>
    <n v="0"/>
    <n v="0"/>
    <n v="0"/>
    <n v="0"/>
    <d v="2020-09-23T00:00:00"/>
  </r>
  <r>
    <n v="2777"/>
    <s v="748-45-2862"/>
    <s v="A"/>
    <x v="0"/>
    <x v="0"/>
    <x v="2"/>
    <n v="28.31"/>
    <n v="4"/>
    <n v="5.6619999999999999"/>
    <x v="840"/>
    <x v="37"/>
    <d v="1899-12-30T18:35:00"/>
    <x v="1"/>
    <n v="113.24"/>
    <n v="4.7619047620000003"/>
    <n v="5.6619999999999999"/>
    <x v="13"/>
    <x v="1"/>
    <n v="69"/>
    <x v="2"/>
    <n v="1"/>
    <n v="1"/>
    <n v="159385"/>
    <s v="State-California"/>
    <n v="85"/>
    <n v="362"/>
    <n v="0"/>
    <n v="27"/>
    <n v="0"/>
    <n v="11"/>
    <n v="97"/>
    <n v="303"/>
    <n v="2"/>
    <n v="3"/>
    <n v="1"/>
    <n v="4"/>
    <n v="5"/>
    <n v="0"/>
    <n v="0"/>
    <n v="0"/>
    <n v="0"/>
    <n v="0"/>
    <n v="0"/>
    <n v="0"/>
    <d v="2019-10-03T00:00:00"/>
  </r>
  <r>
    <n v="1013"/>
    <s v="234-36-2483"/>
    <s v="B"/>
    <x v="1"/>
    <x v="1"/>
    <x v="0"/>
    <n v="57.59"/>
    <n v="6"/>
    <n v="17.277000000000001"/>
    <x v="841"/>
    <x v="42"/>
    <d v="1899-12-30T13:51:00"/>
    <x v="1"/>
    <n v="345.54"/>
    <n v="4.7619047620000003"/>
    <n v="17.277000000000001"/>
    <x v="20"/>
    <x v="2"/>
    <n v="68"/>
    <x v="2"/>
    <n v="1"/>
    <n v="1"/>
    <n v="159354"/>
    <s v="State-California"/>
    <n v="53"/>
    <n v="626"/>
    <n v="5"/>
    <n v="142"/>
    <n v="8"/>
    <n v="13"/>
    <n v="38"/>
    <n v="757"/>
    <n v="3"/>
    <n v="6"/>
    <n v="1"/>
    <n v="5"/>
    <n v="6"/>
    <n v="0"/>
    <n v="0"/>
    <n v="0"/>
    <n v="0"/>
    <n v="0"/>
    <n v="0"/>
    <n v="0"/>
    <d v="2020-04-21T00:00:00"/>
  </r>
  <r>
    <n v="1140"/>
    <s v="316-66-3011"/>
    <s v="A"/>
    <x v="0"/>
    <x v="0"/>
    <x v="4"/>
    <n v="47.63"/>
    <n v="9"/>
    <n v="21.433499999999999"/>
    <x v="842"/>
    <x v="54"/>
    <d v="1899-12-30T12:35:00"/>
    <x v="1"/>
    <n v="428.67"/>
    <n v="4.7619047620000003"/>
    <n v="21.433499999999999"/>
    <x v="59"/>
    <x v="3"/>
    <n v="67"/>
    <x v="2"/>
    <n v="0"/>
    <n v="2"/>
    <n v="159354"/>
    <s v="State-Florida"/>
    <n v="59"/>
    <n v="792"/>
    <n v="56"/>
    <n v="209"/>
    <n v="105"/>
    <n v="35"/>
    <n v="35"/>
    <n v="1163"/>
    <n v="1"/>
    <n v="4"/>
    <n v="4"/>
    <n v="7"/>
    <n v="3"/>
    <n v="0"/>
    <n v="0"/>
    <n v="0"/>
    <n v="0"/>
    <n v="0"/>
    <n v="0"/>
    <n v="0"/>
    <d v="2020-09-28T00:00:00"/>
  </r>
  <r>
    <n v="1652"/>
    <s v="848-95-6252"/>
    <s v="C"/>
    <x v="0"/>
    <x v="0"/>
    <x v="2"/>
    <n v="86.27"/>
    <n v="1"/>
    <n v="4.3135000000000003"/>
    <x v="843"/>
    <x v="9"/>
    <d v="1899-12-30T13:24:00"/>
    <x v="0"/>
    <n v="86.27"/>
    <n v="4.7619047620000003"/>
    <n v="4.3135000000000003"/>
    <x v="27"/>
    <x v="3"/>
    <n v="56"/>
    <x v="0"/>
    <n v="0"/>
    <n v="1"/>
    <n v="159304"/>
    <s v="State-New York"/>
    <n v="81"/>
    <n v="1123"/>
    <n v="164"/>
    <n v="1150"/>
    <n v="215"/>
    <n v="137"/>
    <n v="27"/>
    <n v="2761"/>
    <n v="3"/>
    <n v="7"/>
    <n v="8"/>
    <n v="10"/>
    <n v="5"/>
    <n v="0"/>
    <n v="0"/>
    <n v="0"/>
    <n v="0"/>
    <n v="0"/>
    <n v="0"/>
    <n v="0"/>
    <d v="2020-01-03T00:00:00"/>
  </r>
  <r>
    <n v="1327"/>
    <s v="840-76-5966"/>
    <s v="A"/>
    <x v="0"/>
    <x v="1"/>
    <x v="3"/>
    <n v="12.76"/>
    <n v="2"/>
    <n v="1.276"/>
    <x v="844"/>
    <x v="66"/>
    <d v="1899-12-30T18:06:00"/>
    <x v="0"/>
    <n v="25.52"/>
    <n v="4.7619047620000003"/>
    <n v="1.276"/>
    <x v="52"/>
    <x v="1"/>
    <n v="70"/>
    <x v="0"/>
    <n v="0"/>
    <n v="1"/>
    <n v="159292"/>
    <s v="State-Illinois"/>
    <n v="71"/>
    <n v="1016"/>
    <n v="38"/>
    <n v="183"/>
    <n v="51"/>
    <n v="38"/>
    <n v="38"/>
    <n v="1287"/>
    <n v="2"/>
    <n v="3"/>
    <n v="5"/>
    <n v="8"/>
    <n v="3"/>
    <n v="0"/>
    <n v="0"/>
    <n v="0"/>
    <n v="0"/>
    <n v="0"/>
    <n v="0"/>
    <n v="0"/>
    <d v="2019-11-18T00:00:00"/>
  </r>
  <r>
    <n v="2874"/>
    <s v="152-03-4217"/>
    <s v="B"/>
    <x v="1"/>
    <x v="0"/>
    <x v="2"/>
    <n v="11.28"/>
    <n v="9"/>
    <n v="5.0759999999999996"/>
    <x v="845"/>
    <x v="85"/>
    <d v="1899-12-30T11:55:00"/>
    <x v="2"/>
    <n v="101.52"/>
    <n v="4.7619047620000003"/>
    <n v="5.0759999999999996"/>
    <x v="42"/>
    <x v="1"/>
    <n v="70"/>
    <x v="0"/>
    <n v="0"/>
    <n v="1"/>
    <n v="159292"/>
    <s v="State-Florida"/>
    <n v="71"/>
    <n v="1016"/>
    <n v="38"/>
    <n v="183"/>
    <n v="51"/>
    <n v="38"/>
    <n v="38"/>
    <n v="1287"/>
    <n v="2"/>
    <n v="3"/>
    <n v="5"/>
    <n v="8"/>
    <n v="3"/>
    <n v="0"/>
    <n v="0"/>
    <n v="0"/>
    <n v="0"/>
    <n v="0"/>
    <n v="0"/>
    <n v="0"/>
    <d v="2019-11-18T00:00:00"/>
  </r>
  <r>
    <n v="1653"/>
    <s v="533-66-5566"/>
    <s v="B"/>
    <x v="1"/>
    <x v="0"/>
    <x v="2"/>
    <n v="51.07"/>
    <n v="7"/>
    <n v="17.874500000000001"/>
    <x v="846"/>
    <x v="52"/>
    <d v="1899-12-30T11:42:00"/>
    <x v="1"/>
    <n v="357.49"/>
    <n v="4.7619047620000003"/>
    <n v="17.874500000000001"/>
    <x v="27"/>
    <x v="0"/>
    <n v="58"/>
    <x v="2"/>
    <n v="0"/>
    <n v="2"/>
    <n v="159247"/>
    <s v="State-Texas"/>
    <n v="87"/>
    <n v="879"/>
    <n v="24"/>
    <n v="328"/>
    <n v="51"/>
    <n v="38"/>
    <n v="223"/>
    <n v="1097"/>
    <n v="5"/>
    <n v="5"/>
    <n v="2"/>
    <n v="9"/>
    <n v="6"/>
    <n v="0"/>
    <n v="0"/>
    <n v="0"/>
    <n v="0"/>
    <n v="0"/>
    <n v="0"/>
    <n v="0"/>
    <d v="2020-04-14T00:00:00"/>
  </r>
  <r>
    <n v="2515"/>
    <s v="124-31-1458"/>
    <s v="A"/>
    <x v="0"/>
    <x v="0"/>
    <x v="1"/>
    <n v="79.59"/>
    <n v="3"/>
    <n v="11.938499999999999"/>
    <x v="847"/>
    <x v="66"/>
    <d v="1899-12-30T14:30:00"/>
    <x v="1"/>
    <n v="238.77"/>
    <n v="4.7619047620000003"/>
    <n v="11.938499999999999"/>
    <x v="37"/>
    <x v="0"/>
    <n v="53"/>
    <x v="2"/>
    <n v="1"/>
    <n v="0"/>
    <n v="159235"/>
    <s v="State-Illinois"/>
    <n v="4"/>
    <n v="1204"/>
    <n v="108"/>
    <n v="1261"/>
    <n v="215"/>
    <n v="0"/>
    <n v="245"/>
    <n v="2543"/>
    <n v="3"/>
    <n v="11"/>
    <n v="2"/>
    <n v="12"/>
    <n v="7"/>
    <n v="0"/>
    <n v="0"/>
    <n v="0"/>
    <n v="0"/>
    <n v="0"/>
    <n v="0"/>
    <n v="0"/>
    <d v="2019-06-19T00:00:00"/>
  </r>
  <r>
    <n v="2180"/>
    <s v="176-78-1170"/>
    <s v="C"/>
    <x v="0"/>
    <x v="1"/>
    <x v="0"/>
    <n v="33.81"/>
    <n v="3"/>
    <n v="5.0715000000000003"/>
    <x v="848"/>
    <x v="53"/>
    <d v="1899-12-30T15:11:00"/>
    <x v="0"/>
    <n v="101.43"/>
    <n v="4.7619047620000003"/>
    <n v="5.0715000000000003"/>
    <x v="48"/>
    <x v="4"/>
    <n v="59"/>
    <x v="3"/>
    <n v="0"/>
    <n v="1"/>
    <n v="159184"/>
    <s v="State-New York"/>
    <n v="6"/>
    <n v="917"/>
    <n v="382"/>
    <n v="304"/>
    <n v="697"/>
    <n v="406"/>
    <n v="178"/>
    <n v="2528"/>
    <n v="3"/>
    <n v="6"/>
    <n v="6"/>
    <n v="12"/>
    <n v="5"/>
    <n v="0"/>
    <n v="0"/>
    <n v="0"/>
    <n v="0"/>
    <n v="0"/>
    <n v="0"/>
    <n v="0"/>
    <d v="2019-02-14T00:00:00"/>
  </r>
  <r>
    <n v="1702"/>
    <s v="361-59-0574"/>
    <s v="B"/>
    <x v="0"/>
    <x v="1"/>
    <x v="3"/>
    <n v="90.53"/>
    <n v="8"/>
    <n v="36.212000000000003"/>
    <x v="849"/>
    <x v="20"/>
    <d v="1899-12-30T14:48:00"/>
    <x v="2"/>
    <n v="724.24"/>
    <n v="4.7619047620000003"/>
    <n v="36.212000000000003"/>
    <x v="35"/>
    <x v="3"/>
    <n v="66"/>
    <x v="1"/>
    <n v="0"/>
    <n v="0"/>
    <n v="159111"/>
    <s v="State-Other"/>
    <n v="90"/>
    <n v="1410"/>
    <n v="0"/>
    <n v="361"/>
    <n v="75"/>
    <n v="75"/>
    <n v="417"/>
    <n v="1505"/>
    <n v="1"/>
    <n v="11"/>
    <n v="1"/>
    <n v="8"/>
    <n v="7"/>
    <n v="0"/>
    <n v="0"/>
    <n v="0"/>
    <n v="0"/>
    <n v="0"/>
    <n v="0"/>
    <n v="0"/>
    <d v="2019-10-07T00:00:00"/>
  </r>
  <r>
    <n v="2222"/>
    <s v="101-81-4070"/>
    <s v="C"/>
    <x v="0"/>
    <x v="0"/>
    <x v="0"/>
    <n v="62.82"/>
    <n v="2"/>
    <n v="6.282"/>
    <x v="850"/>
    <x v="29"/>
    <d v="1899-12-30T12:36:00"/>
    <x v="0"/>
    <n v="125.64"/>
    <n v="4.7619047620000003"/>
    <n v="6.282"/>
    <x v="49"/>
    <x v="3"/>
    <n v="53"/>
    <x v="0"/>
    <n v="2"/>
    <n v="1"/>
    <n v="159062"/>
    <s v="State-New York"/>
    <n v="74"/>
    <n v="124"/>
    <n v="3"/>
    <n v="32"/>
    <n v="8"/>
    <n v="0"/>
    <n v="24"/>
    <n v="143"/>
    <n v="2"/>
    <n v="2"/>
    <n v="0"/>
    <n v="3"/>
    <n v="4"/>
    <n v="0"/>
    <n v="0"/>
    <n v="0"/>
    <n v="0"/>
    <n v="0"/>
    <n v="0"/>
    <n v="0"/>
    <d v="2020-03-09T00:00:00"/>
  </r>
  <r>
    <n v="2294"/>
    <s v="631-34-1880"/>
    <s v="C"/>
    <x v="0"/>
    <x v="1"/>
    <x v="4"/>
    <n v="24.31"/>
    <n v="3"/>
    <n v="3.6465000000000001"/>
    <x v="851"/>
    <x v="66"/>
    <d v="1899-12-30T19:09:00"/>
    <x v="2"/>
    <n v="72.930000000000007"/>
    <n v="4.7619047620000003"/>
    <n v="3.6465000000000001"/>
    <x v="42"/>
    <x v="3"/>
    <n v="31"/>
    <x v="3"/>
    <n v="1"/>
    <n v="0"/>
    <n v="159060"/>
    <s v="State-New York"/>
    <n v="77"/>
    <n v="94"/>
    <n v="108"/>
    <n v="299"/>
    <n v="97"/>
    <n v="108"/>
    <n v="32"/>
    <n v="673"/>
    <n v="3"/>
    <n v="3"/>
    <n v="1"/>
    <n v="7"/>
    <n v="4"/>
    <n v="0"/>
    <n v="0"/>
    <n v="0"/>
    <n v="0"/>
    <n v="0"/>
    <n v="0"/>
    <n v="0"/>
    <d v="2020-06-17T00:00:00"/>
  </r>
  <r>
    <n v="1954"/>
    <s v="852-82-2749"/>
    <s v="A"/>
    <x v="1"/>
    <x v="1"/>
    <x v="3"/>
    <n v="64.59"/>
    <n v="4"/>
    <n v="12.917999999999999"/>
    <x v="852"/>
    <x v="47"/>
    <d v="1899-12-30T13:35:00"/>
    <x v="0"/>
    <n v="258.36"/>
    <n v="4.7619047620000003"/>
    <n v="12.917999999999999"/>
    <x v="39"/>
    <x v="2"/>
    <n v="61"/>
    <x v="3"/>
    <n v="0"/>
    <n v="1"/>
    <n v="159052"/>
    <s v="State-Other"/>
    <n v="29"/>
    <n v="619"/>
    <n v="94"/>
    <n v="202"/>
    <n v="170"/>
    <n v="154"/>
    <n v="83"/>
    <n v="1155"/>
    <n v="3"/>
    <n v="7"/>
    <n v="1"/>
    <n v="7"/>
    <n v="5"/>
    <n v="0"/>
    <n v="0"/>
    <n v="0"/>
    <n v="0"/>
    <n v="0"/>
    <n v="0"/>
    <n v="0"/>
    <d v="2020-04-23T00:00:00"/>
  </r>
  <r>
    <n v="1939"/>
    <s v="873-14-6353"/>
    <s v="A"/>
    <x v="0"/>
    <x v="1"/>
    <x v="4"/>
    <n v="24.82"/>
    <n v="7"/>
    <n v="8.6869999999999994"/>
    <x v="853"/>
    <x v="69"/>
    <d v="1899-12-30T10:33:00"/>
    <x v="2"/>
    <n v="173.74"/>
    <n v="4.7619047620000003"/>
    <n v="8.6869999999999994"/>
    <x v="12"/>
    <x v="3"/>
    <n v="47"/>
    <x v="1"/>
    <n v="1"/>
    <n v="1"/>
    <n v="159041"/>
    <s v="State-Illinois"/>
    <n v="25"/>
    <n v="186"/>
    <n v="5"/>
    <n v="40"/>
    <n v="5"/>
    <n v="5"/>
    <n v="16"/>
    <n v="226"/>
    <n v="2"/>
    <n v="2"/>
    <n v="0"/>
    <n v="4"/>
    <n v="5"/>
    <n v="0"/>
    <n v="0"/>
    <n v="0"/>
    <n v="0"/>
    <n v="0"/>
    <n v="0"/>
    <n v="0"/>
    <d v="2020-10-11T00:00:00"/>
  </r>
  <r>
    <n v="1885"/>
    <s v="584-66-4073"/>
    <s v="C"/>
    <x v="1"/>
    <x v="1"/>
    <x v="5"/>
    <n v="56.5"/>
    <n v="1"/>
    <n v="2.8250000000000002"/>
    <x v="854"/>
    <x v="45"/>
    <d v="1899-12-30T15:45:00"/>
    <x v="0"/>
    <n v="56.5"/>
    <n v="4.7619047620000003"/>
    <n v="2.8250000000000002"/>
    <x v="1"/>
    <x v="1"/>
    <n v="51"/>
    <x v="1"/>
    <n v="1"/>
    <n v="2"/>
    <n v="158917"/>
    <s v="State-Illinois"/>
    <n v="10"/>
    <n v="407"/>
    <n v="19"/>
    <n v="240"/>
    <n v="0"/>
    <n v="19"/>
    <n v="76"/>
    <n v="610"/>
    <n v="5"/>
    <n v="4"/>
    <n v="1"/>
    <n v="6"/>
    <n v="5"/>
    <n v="0"/>
    <n v="0"/>
    <n v="0"/>
    <n v="0"/>
    <n v="0"/>
    <n v="0"/>
    <n v="0"/>
    <d v="2019-08-29T00:00:00"/>
  </r>
  <r>
    <n v="1288"/>
    <s v="544-55-9589"/>
    <s v="B"/>
    <x v="0"/>
    <x v="0"/>
    <x v="1"/>
    <n v="21.43"/>
    <n v="10"/>
    <n v="10.715"/>
    <x v="855"/>
    <x v="26"/>
    <d v="1899-12-30T11:51:00"/>
    <x v="1"/>
    <n v="214.3"/>
    <n v="4.7619047620000003"/>
    <n v="10.715"/>
    <x v="56"/>
    <x v="1"/>
    <n v="64"/>
    <x v="3"/>
    <n v="0"/>
    <n v="1"/>
    <n v="158821"/>
    <s v="State-Other"/>
    <n v="44"/>
    <n v="1385"/>
    <n v="38"/>
    <n v="416"/>
    <n v="51"/>
    <n v="0"/>
    <n v="76"/>
    <n v="1814"/>
    <n v="1"/>
    <n v="9"/>
    <n v="2"/>
    <n v="9"/>
    <n v="6"/>
    <n v="0"/>
    <n v="0"/>
    <n v="0"/>
    <n v="0"/>
    <n v="0"/>
    <n v="0"/>
    <n v="0"/>
    <d v="2020-03-18T00:00:00"/>
  </r>
  <r>
    <n v="1699"/>
    <s v="166-19-2553"/>
    <s v="A"/>
    <x v="0"/>
    <x v="1"/>
    <x v="3"/>
    <n v="89.06"/>
    <n v="6"/>
    <n v="26.718"/>
    <x v="856"/>
    <x v="68"/>
    <d v="1899-12-30T17:26:00"/>
    <x v="1"/>
    <n v="534.36"/>
    <n v="4.7619047620000003"/>
    <n v="26.718"/>
    <x v="21"/>
    <x v="2"/>
    <n v="50"/>
    <x v="1"/>
    <n v="0"/>
    <n v="1"/>
    <n v="158710"/>
    <s v="State-Illinois"/>
    <n v="77"/>
    <n v="1189"/>
    <n v="219"/>
    <n v="995"/>
    <n v="0"/>
    <n v="330"/>
    <n v="470"/>
    <n v="2263"/>
    <n v="6"/>
    <n v="11"/>
    <n v="5"/>
    <n v="9"/>
    <n v="6"/>
    <n v="0"/>
    <n v="0"/>
    <n v="0"/>
    <n v="0"/>
    <n v="0"/>
    <n v="0"/>
    <n v="0"/>
    <d v="2019-09-05T00:00:00"/>
  </r>
  <r>
    <n v="3103"/>
    <s v="737-88-5876"/>
    <s v="A"/>
    <x v="0"/>
    <x v="1"/>
    <x v="2"/>
    <n v="23.29"/>
    <n v="4"/>
    <n v="4.6580000000000004"/>
    <x v="857"/>
    <x v="35"/>
    <d v="1899-12-30T11:52:00"/>
    <x v="2"/>
    <n v="93.16"/>
    <n v="4.7619047620000003"/>
    <n v="4.6580000000000004"/>
    <x v="9"/>
    <x v="3"/>
    <n v="55"/>
    <x v="1"/>
    <n v="0"/>
    <n v="1"/>
    <n v="158692"/>
    <s v="State-Illinois"/>
    <n v="21"/>
    <n v="814"/>
    <n v="30"/>
    <n v="165"/>
    <n v="11"/>
    <n v="19"/>
    <n v="30"/>
    <n v="1009"/>
    <n v="1"/>
    <n v="8"/>
    <n v="2"/>
    <n v="4"/>
    <n v="7"/>
    <n v="0"/>
    <n v="0"/>
    <n v="0"/>
    <n v="0"/>
    <n v="0"/>
    <n v="0"/>
    <n v="0"/>
    <d v="2020-09-10T00:00:00"/>
  </r>
  <r>
    <n v="2623"/>
    <s v="154-87-7367"/>
    <s v="C"/>
    <x v="1"/>
    <x v="1"/>
    <x v="2"/>
    <n v="65.260000000000005"/>
    <n v="8"/>
    <n v="26.103999999999999"/>
    <x v="858"/>
    <x v="20"/>
    <d v="1899-12-30T14:04:00"/>
    <x v="0"/>
    <n v="522.08000000000004"/>
    <n v="4.7619047620000003"/>
    <n v="26.103999999999999"/>
    <x v="31"/>
    <x v="0"/>
    <n v="39"/>
    <x v="1"/>
    <n v="0"/>
    <n v="0"/>
    <n v="158684"/>
    <s v="State-Illinois"/>
    <n v="71"/>
    <n v="1295"/>
    <n v="95"/>
    <n v="484"/>
    <n v="76"/>
    <n v="19"/>
    <n v="230"/>
    <n v="1739"/>
    <n v="1"/>
    <n v="5"/>
    <n v="3"/>
    <n v="12"/>
    <n v="2"/>
    <n v="0"/>
    <n v="0"/>
    <n v="0"/>
    <n v="1"/>
    <n v="0"/>
    <n v="0"/>
    <n v="0"/>
    <d v="2020-11-20T00:00:00"/>
  </r>
  <r>
    <n v="2681"/>
    <s v="885-56-0389"/>
    <s v="C"/>
    <x v="0"/>
    <x v="1"/>
    <x v="5"/>
    <n v="52.35"/>
    <n v="1"/>
    <n v="2.6175000000000002"/>
    <x v="859"/>
    <x v="12"/>
    <d v="1899-12-30T17:49:00"/>
    <x v="1"/>
    <n v="52.35"/>
    <n v="4.7619047620000003"/>
    <n v="2.6175000000000002"/>
    <x v="43"/>
    <x v="1"/>
    <n v="64"/>
    <x v="2"/>
    <n v="0"/>
    <n v="1"/>
    <n v="158656"/>
    <s v="State-California"/>
    <n v="25"/>
    <n v="2602"/>
    <n v="32"/>
    <n v="525"/>
    <n v="43"/>
    <n v="65"/>
    <n v="32"/>
    <n v="3235"/>
    <n v="4"/>
    <n v="7"/>
    <n v="8"/>
    <n v="13"/>
    <n v="6"/>
    <n v="0"/>
    <n v="0"/>
    <n v="0"/>
    <n v="0"/>
    <n v="1"/>
    <n v="0"/>
    <n v="0"/>
    <d v="2019-02-25T00:00:00"/>
  </r>
  <r>
    <n v="2958"/>
    <s v="608-05-3804"/>
    <s v="B"/>
    <x v="0"/>
    <x v="1"/>
    <x v="1"/>
    <n v="39.75"/>
    <n v="1"/>
    <n v="1.9875"/>
    <x v="860"/>
    <x v="6"/>
    <d v="1899-12-30T20:19:00"/>
    <x v="1"/>
    <n v="39.75"/>
    <n v="4.7619047620000003"/>
    <n v="1.9875"/>
    <x v="36"/>
    <x v="3"/>
    <n v="58"/>
    <x v="2"/>
    <n v="0"/>
    <n v="1"/>
    <n v="158646"/>
    <s v="State-Florida"/>
    <n v="3"/>
    <n v="168"/>
    <n v="3"/>
    <n v="119"/>
    <n v="16"/>
    <n v="14"/>
    <n v="60"/>
    <n v="260"/>
    <n v="1"/>
    <n v="2"/>
    <n v="1"/>
    <n v="4"/>
    <n v="4"/>
    <n v="0"/>
    <n v="0"/>
    <n v="0"/>
    <n v="0"/>
    <n v="0"/>
    <n v="0"/>
    <n v="0"/>
    <d v="2019-11-15T00:00:00"/>
  </r>
  <r>
    <n v="3075"/>
    <s v="448-61-3783"/>
    <s v="A"/>
    <x v="1"/>
    <x v="0"/>
    <x v="1"/>
    <n v="90.02"/>
    <n v="8"/>
    <n v="36.008000000000003"/>
    <x v="861"/>
    <x v="76"/>
    <d v="1899-12-30T16:08:00"/>
    <x v="2"/>
    <n v="720.16"/>
    <n v="4.7619047620000003"/>
    <n v="36.008000000000003"/>
    <x v="10"/>
    <x v="3"/>
    <n v="58"/>
    <x v="2"/>
    <n v="0"/>
    <n v="1"/>
    <n v="158646"/>
    <s v="State-Texas"/>
    <n v="3"/>
    <n v="168"/>
    <n v="3"/>
    <n v="119"/>
    <n v="16"/>
    <n v="14"/>
    <n v="60"/>
    <n v="260"/>
    <n v="1"/>
    <n v="2"/>
    <n v="1"/>
    <n v="4"/>
    <n v="4"/>
    <n v="0"/>
    <n v="0"/>
    <n v="0"/>
    <n v="0"/>
    <n v="0"/>
    <n v="0"/>
    <n v="0"/>
    <d v="2019-11-15T00:00:00"/>
  </r>
  <r>
    <n v="1022"/>
    <s v="761-49-0439"/>
    <s v="B"/>
    <x v="0"/>
    <x v="0"/>
    <x v="1"/>
    <n v="12.1"/>
    <n v="8"/>
    <n v="4.84"/>
    <x v="862"/>
    <x v="64"/>
    <d v="1899-12-30T10:17:00"/>
    <x v="0"/>
    <n v="96.8"/>
    <n v="4.7619047620000003"/>
    <n v="4.84"/>
    <x v="17"/>
    <x v="3"/>
    <n v="71"/>
    <x v="0"/>
    <n v="0"/>
    <n v="1"/>
    <n v="158607"/>
    <s v="State-New York"/>
    <n v="63"/>
    <n v="2346"/>
    <n v="0"/>
    <n v="233"/>
    <n v="0"/>
    <n v="0"/>
    <n v="51"/>
    <n v="2528"/>
    <n v="3"/>
    <n v="2"/>
    <n v="3"/>
    <n v="9"/>
    <n v="8"/>
    <n v="0"/>
    <n v="0"/>
    <n v="0"/>
    <n v="1"/>
    <n v="0"/>
    <n v="0"/>
    <n v="0"/>
    <d v="2019-05-30T00:00:00"/>
  </r>
  <r>
    <n v="2501"/>
    <s v="490-95-0021"/>
    <s v="B"/>
    <x v="0"/>
    <x v="0"/>
    <x v="4"/>
    <n v="33.21"/>
    <n v="10"/>
    <n v="16.605"/>
    <x v="863"/>
    <x v="66"/>
    <d v="1899-12-30T14:25:00"/>
    <x v="0"/>
    <n v="332.1"/>
    <n v="4.7619047620000003"/>
    <n v="16.605"/>
    <x v="22"/>
    <x v="3"/>
    <n v="44"/>
    <x v="1"/>
    <n v="1"/>
    <n v="1"/>
    <n v="158597"/>
    <s v="State-California"/>
    <n v="20"/>
    <n v="1326"/>
    <n v="0"/>
    <n v="498"/>
    <n v="27"/>
    <n v="76"/>
    <n v="57"/>
    <n v="1870"/>
    <n v="12"/>
    <n v="7"/>
    <n v="4"/>
    <n v="9"/>
    <n v="7"/>
    <n v="0"/>
    <n v="0"/>
    <n v="0"/>
    <n v="0"/>
    <n v="0"/>
    <n v="0"/>
    <n v="0"/>
    <d v="2019-04-27T00:00:00"/>
  </r>
  <r>
    <n v="2791"/>
    <s v="115-38-7388"/>
    <s v="C"/>
    <x v="0"/>
    <x v="0"/>
    <x v="5"/>
    <n v="10.18"/>
    <n v="8"/>
    <n v="4.0720000000000001"/>
    <x v="864"/>
    <x v="73"/>
    <d v="1899-12-30T12:51:00"/>
    <x v="2"/>
    <n v="81.44"/>
    <n v="4.7619047620000003"/>
    <n v="4.0720000000000001"/>
    <x v="33"/>
    <x v="1"/>
    <n v="38"/>
    <x v="3"/>
    <n v="0"/>
    <n v="1"/>
    <n v="158582"/>
    <s v="State-Illinois"/>
    <n v="15"/>
    <n v="1088"/>
    <n v="95"/>
    <n v="287"/>
    <n v="273"/>
    <n v="208"/>
    <n v="114"/>
    <n v="1838"/>
    <n v="2"/>
    <n v="9"/>
    <n v="2"/>
    <n v="9"/>
    <n v="5"/>
    <n v="0"/>
    <n v="0"/>
    <n v="0"/>
    <n v="1"/>
    <n v="0"/>
    <n v="0"/>
    <n v="0"/>
    <d v="2020-03-04T00:00:00"/>
  </r>
  <r>
    <n v="2340"/>
    <s v="311-13-6971"/>
    <s v="B"/>
    <x v="0"/>
    <x v="1"/>
    <x v="3"/>
    <n v="31.99"/>
    <n v="10"/>
    <n v="15.994999999999999"/>
    <x v="865"/>
    <x v="9"/>
    <d v="1899-12-30T15:18:00"/>
    <x v="2"/>
    <n v="319.89999999999998"/>
    <n v="4.7619047620000003"/>
    <n v="15.994999999999999"/>
    <x v="21"/>
    <x v="1"/>
    <n v="52"/>
    <x v="1"/>
    <n v="1"/>
    <n v="1"/>
    <n v="158554"/>
    <s v="State-Florida"/>
    <n v="55"/>
    <n v="996"/>
    <n v="65"/>
    <n v="184"/>
    <n v="103"/>
    <n v="0"/>
    <n v="238"/>
    <n v="1110"/>
    <n v="6"/>
    <n v="8"/>
    <n v="2"/>
    <n v="6"/>
    <n v="7"/>
    <n v="0"/>
    <n v="0"/>
    <n v="0"/>
    <n v="0"/>
    <n v="0"/>
    <n v="0"/>
    <n v="0"/>
    <d v="2019-03-03T00:00:00"/>
  </r>
  <r>
    <n v="3193"/>
    <s v="291-55-6563"/>
    <s v="A"/>
    <x v="0"/>
    <x v="0"/>
    <x v="2"/>
    <n v="34.42"/>
    <n v="6"/>
    <n v="10.326000000000001"/>
    <x v="136"/>
    <x v="73"/>
    <d v="1899-12-30T12:45:00"/>
    <x v="0"/>
    <n v="206.52"/>
    <n v="4.7619047620000003"/>
    <n v="10.326000000000001"/>
    <x v="26"/>
    <x v="1"/>
    <n v="52"/>
    <x v="1"/>
    <n v="1"/>
    <n v="1"/>
    <n v="158554"/>
    <s v="State-Illinois"/>
    <n v="55"/>
    <n v="996"/>
    <n v="65"/>
    <n v="184"/>
    <n v="103"/>
    <n v="0"/>
    <n v="238"/>
    <n v="1110"/>
    <n v="6"/>
    <n v="8"/>
    <n v="2"/>
    <n v="6"/>
    <n v="7"/>
    <n v="0"/>
    <n v="0"/>
    <n v="0"/>
    <n v="0"/>
    <n v="0"/>
    <n v="0"/>
    <n v="0"/>
    <d v="2019-03-03T00:00:00"/>
  </r>
  <r>
    <n v="1738"/>
    <s v="548-48-3156"/>
    <s v="A"/>
    <x v="0"/>
    <x v="0"/>
    <x v="4"/>
    <n v="83.34"/>
    <n v="2"/>
    <n v="8.3339999999999996"/>
    <x v="866"/>
    <x v="35"/>
    <d v="1899-12-30T13:37:00"/>
    <x v="1"/>
    <n v="166.68"/>
    <n v="4.7619047620000003"/>
    <n v="8.3339999999999996"/>
    <x v="29"/>
    <x v="3"/>
    <n v="56"/>
    <x v="1"/>
    <n v="0"/>
    <n v="1"/>
    <n v="158512"/>
    <s v="State-Other"/>
    <n v="25"/>
    <n v="2425"/>
    <n v="27"/>
    <n v="274"/>
    <n v="35"/>
    <n v="0"/>
    <n v="412"/>
    <n v="2349"/>
    <n v="5"/>
    <n v="3"/>
    <n v="4"/>
    <n v="8"/>
    <n v="8"/>
    <n v="0"/>
    <n v="0"/>
    <n v="0"/>
    <n v="0"/>
    <n v="0"/>
    <n v="0"/>
    <n v="0"/>
    <d v="2020-02-24T00:00:00"/>
  </r>
  <r>
    <n v="2622"/>
    <s v="460-93-5834"/>
    <s v="A"/>
    <x v="1"/>
    <x v="1"/>
    <x v="3"/>
    <n v="45.58"/>
    <n v="7"/>
    <n v="15.952999999999999"/>
    <x v="867"/>
    <x v="50"/>
    <d v="1899-12-30T10:03:00"/>
    <x v="1"/>
    <n v="319.06"/>
    <n v="4.7619047620000003"/>
    <n v="15.952999999999999"/>
    <x v="59"/>
    <x v="3"/>
    <n v="46"/>
    <x v="2"/>
    <n v="0"/>
    <n v="1"/>
    <n v="158494"/>
    <s v="State-Florida"/>
    <n v="56"/>
    <n v="807"/>
    <n v="19"/>
    <n v="184"/>
    <n v="11"/>
    <n v="0"/>
    <n v="51"/>
    <n v="970"/>
    <n v="2"/>
    <n v="6"/>
    <n v="2"/>
    <n v="6"/>
    <n v="6"/>
    <n v="0"/>
    <n v="0"/>
    <n v="0"/>
    <n v="0"/>
    <n v="0"/>
    <n v="0"/>
    <n v="0"/>
    <d v="2020-05-18T00:00:00"/>
  </r>
  <r>
    <n v="3126"/>
    <s v="325-89-4209"/>
    <s v="A"/>
    <x v="0"/>
    <x v="1"/>
    <x v="4"/>
    <n v="87.9"/>
    <n v="1"/>
    <n v="4.3949999999999996"/>
    <x v="868"/>
    <x v="63"/>
    <d v="1899-12-30T19:42:00"/>
    <x v="0"/>
    <n v="87.9"/>
    <n v="4.7619047620000003"/>
    <n v="4.3949999999999996"/>
    <x v="24"/>
    <x v="3"/>
    <n v="65"/>
    <x v="0"/>
    <n v="0"/>
    <n v="1"/>
    <n v="158482"/>
    <s v="State-Florida"/>
    <n v="59"/>
    <n v="1561"/>
    <n v="19"/>
    <n v="312"/>
    <n v="51"/>
    <n v="19"/>
    <n v="19"/>
    <n v="1943"/>
    <n v="2"/>
    <n v="7"/>
    <n v="4"/>
    <n v="9"/>
    <n v="6"/>
    <n v="0"/>
    <n v="0"/>
    <n v="0"/>
    <n v="1"/>
    <n v="0"/>
    <n v="0"/>
    <n v="0"/>
    <d v="2020-08-16T00:00:00"/>
  </r>
  <r>
    <n v="2173"/>
    <s v="137-74-8729"/>
    <s v="C"/>
    <x v="1"/>
    <x v="0"/>
    <x v="5"/>
    <n v="12.19"/>
    <n v="8"/>
    <n v="4.8760000000000003"/>
    <x v="869"/>
    <x v="45"/>
    <d v="1899-12-30T12:47:00"/>
    <x v="0"/>
    <n v="97.52"/>
    <n v="4.7619047620000003"/>
    <n v="4.8760000000000003"/>
    <x v="11"/>
    <x v="2"/>
    <n v="60"/>
    <x v="1"/>
    <n v="0"/>
    <n v="1"/>
    <n v="158401"/>
    <s v="State-Illinois"/>
    <n v="55"/>
    <n v="27"/>
    <n v="0"/>
    <n v="30"/>
    <n v="46"/>
    <n v="79"/>
    <n v="79"/>
    <n v="103"/>
    <n v="1"/>
    <n v="1"/>
    <n v="2"/>
    <n v="2"/>
    <n v="4"/>
    <n v="0"/>
    <n v="0"/>
    <n v="0"/>
    <n v="0"/>
    <n v="0"/>
    <n v="0"/>
    <n v="0"/>
    <d v="2020-09-24T00:00:00"/>
  </r>
  <r>
    <n v="1694"/>
    <s v="880-46-5796"/>
    <s v="A"/>
    <x v="0"/>
    <x v="1"/>
    <x v="3"/>
    <n v="76.92"/>
    <n v="10"/>
    <n v="38.46"/>
    <x v="870"/>
    <x v="85"/>
    <d v="1899-12-30T19:53:00"/>
    <x v="0"/>
    <n v="769.2"/>
    <n v="4.7619047620000003"/>
    <n v="38.46"/>
    <x v="32"/>
    <x v="1"/>
    <n v="67"/>
    <x v="1"/>
    <n v="0"/>
    <n v="0"/>
    <n v="158398"/>
    <s v="State-New York"/>
    <n v="44"/>
    <n v="811"/>
    <n v="14"/>
    <n v="545"/>
    <n v="57"/>
    <n v="57"/>
    <n v="133"/>
    <n v="1351"/>
    <n v="3"/>
    <n v="5"/>
    <n v="4"/>
    <n v="8"/>
    <n v="4"/>
    <n v="0"/>
    <n v="0"/>
    <n v="0"/>
    <n v="0"/>
    <n v="0"/>
    <n v="0"/>
    <n v="0"/>
    <d v="2019-10-19T00:00:00"/>
  </r>
  <r>
    <n v="2663"/>
    <s v="389-70-2397"/>
    <s v="C"/>
    <x v="1"/>
    <x v="0"/>
    <x v="0"/>
    <n v="83.66"/>
    <n v="5"/>
    <n v="20.914999999999999"/>
    <x v="871"/>
    <x v="81"/>
    <d v="1899-12-30T10:26:00"/>
    <x v="1"/>
    <n v="418.3"/>
    <n v="4.7619047620000003"/>
    <n v="20.914999999999999"/>
    <x v="8"/>
    <x v="0"/>
    <n v="49"/>
    <x v="1"/>
    <n v="0"/>
    <n v="1"/>
    <n v="158350"/>
    <s v="State-California"/>
    <n v="5"/>
    <n v="1338"/>
    <n v="71"/>
    <n v="559"/>
    <n v="315"/>
    <n v="217"/>
    <n v="217"/>
    <n v="2282"/>
    <n v="4"/>
    <n v="8"/>
    <n v="3"/>
    <n v="12"/>
    <n v="6"/>
    <n v="0"/>
    <n v="0"/>
    <n v="0"/>
    <n v="0"/>
    <n v="0"/>
    <n v="0"/>
    <n v="0"/>
    <d v="2019-06-11T00:00:00"/>
  </r>
  <r>
    <n v="1644"/>
    <s v="114-35-5271"/>
    <s v="B"/>
    <x v="1"/>
    <x v="0"/>
    <x v="1"/>
    <n v="57.91"/>
    <n v="8"/>
    <n v="23.164000000000001"/>
    <x v="872"/>
    <x v="13"/>
    <d v="1899-12-30T15:06:00"/>
    <x v="1"/>
    <n v="463.28"/>
    <n v="4.7619047620000003"/>
    <n v="23.164000000000001"/>
    <x v="34"/>
    <x v="4"/>
    <n v="45"/>
    <x v="1"/>
    <n v="0"/>
    <n v="1"/>
    <n v="158330"/>
    <s v="State-Florida"/>
    <n v="87"/>
    <n v="1208"/>
    <n v="144"/>
    <n v="578"/>
    <n v="282"/>
    <n v="266"/>
    <n v="410"/>
    <n v="2068"/>
    <n v="1"/>
    <n v="6"/>
    <n v="4"/>
    <n v="13"/>
    <n v="4"/>
    <n v="0"/>
    <n v="0"/>
    <n v="0"/>
    <n v="0"/>
    <n v="0"/>
    <n v="0"/>
    <n v="0"/>
    <d v="2020-05-31T00:00:00"/>
  </r>
  <r>
    <n v="1733"/>
    <s v="607-76-6216"/>
    <s v="C"/>
    <x v="0"/>
    <x v="0"/>
    <x v="5"/>
    <n v="92.49"/>
    <n v="5"/>
    <n v="23.122499999999999"/>
    <x v="873"/>
    <x v="22"/>
    <d v="1899-12-30T16:35:00"/>
    <x v="2"/>
    <n v="462.45"/>
    <n v="4.7619047620000003"/>
    <n v="23.122499999999999"/>
    <x v="17"/>
    <x v="4"/>
    <n v="45"/>
    <x v="1"/>
    <n v="0"/>
    <n v="1"/>
    <n v="158330"/>
    <s v="State-California"/>
    <n v="87"/>
    <n v="1208"/>
    <n v="144"/>
    <n v="578"/>
    <n v="282"/>
    <n v="266"/>
    <n v="410"/>
    <n v="2068"/>
    <n v="1"/>
    <n v="6"/>
    <n v="4"/>
    <n v="13"/>
    <n v="4"/>
    <n v="0"/>
    <n v="0"/>
    <n v="0"/>
    <n v="0"/>
    <n v="0"/>
    <n v="0"/>
    <n v="0"/>
    <d v="2020-05-31T00:00:00"/>
  </r>
  <r>
    <n v="1477"/>
    <s v="715-20-1673"/>
    <s v="B"/>
    <x v="1"/>
    <x v="1"/>
    <x v="1"/>
    <n v="28.38"/>
    <n v="5"/>
    <n v="7.0949999999999998"/>
    <x v="874"/>
    <x v="43"/>
    <d v="1899-12-30T20:57:00"/>
    <x v="1"/>
    <n v="141.9"/>
    <n v="4.7619047620000003"/>
    <n v="7.0949999999999998"/>
    <x v="45"/>
    <x v="0"/>
    <n v="56"/>
    <x v="2"/>
    <n v="0"/>
    <n v="1"/>
    <n v="158308"/>
    <s v="State-Illinois"/>
    <n v="77"/>
    <n v="1876"/>
    <n v="0"/>
    <n v="187"/>
    <n v="27"/>
    <n v="0"/>
    <n v="353"/>
    <n v="1738"/>
    <n v="4"/>
    <n v="2"/>
    <n v="6"/>
    <n v="3"/>
    <n v="8"/>
    <n v="0"/>
    <n v="0"/>
    <n v="0"/>
    <n v="0"/>
    <n v="0"/>
    <n v="0"/>
    <n v="0"/>
    <d v="2019-06-19T00:00:00"/>
  </r>
  <r>
    <n v="1005"/>
    <s v="811-35-1094"/>
    <s v="B"/>
    <x v="0"/>
    <x v="1"/>
    <x v="1"/>
    <n v="50.45"/>
    <n v="6"/>
    <n v="15.135"/>
    <x v="875"/>
    <x v="10"/>
    <d v="1899-12-30T15:16:00"/>
    <x v="2"/>
    <n v="302.7"/>
    <n v="4.7619047620000003"/>
    <n v="15.135"/>
    <x v="60"/>
    <x v="3"/>
    <n v="39"/>
    <x v="0"/>
    <n v="1"/>
    <n v="0"/>
    <n v="158293"/>
    <s v="State-Texas"/>
    <n v="94"/>
    <n v="470"/>
    <n v="117"/>
    <n v="320"/>
    <n v="125"/>
    <n v="73"/>
    <n v="41"/>
    <n v="1064"/>
    <n v="5"/>
    <n v="5"/>
    <n v="3"/>
    <n v="6"/>
    <n v="5"/>
    <n v="0"/>
    <n v="0"/>
    <n v="0"/>
    <n v="0"/>
    <n v="0"/>
    <n v="0"/>
    <n v="0"/>
    <d v="2020-06-25T00:00:00"/>
  </r>
  <r>
    <n v="3079"/>
    <s v="699-88-1972"/>
    <s v="B"/>
    <x v="1"/>
    <x v="1"/>
    <x v="0"/>
    <n v="99.16"/>
    <n v="8"/>
    <n v="39.664000000000001"/>
    <x v="876"/>
    <x v="26"/>
    <d v="1899-12-30T17:47:00"/>
    <x v="2"/>
    <n v="793.28"/>
    <n v="4.7619047620000003"/>
    <n v="39.664000000000001"/>
    <x v="50"/>
    <x v="4"/>
    <n v="65"/>
    <x v="1"/>
    <n v="1"/>
    <n v="1"/>
    <n v="158275"/>
    <s v="State-Illinois"/>
    <n v="48"/>
    <n v="513"/>
    <n v="27"/>
    <n v="687"/>
    <n v="152"/>
    <n v="117"/>
    <n v="174"/>
    <n v="1323"/>
    <n v="6"/>
    <n v="8"/>
    <n v="2"/>
    <n v="7"/>
    <n v="7"/>
    <n v="0"/>
    <n v="0"/>
    <n v="0"/>
    <n v="0"/>
    <n v="0"/>
    <n v="0"/>
    <n v="0"/>
    <d v="2019-11-07T00:00:00"/>
  </r>
  <r>
    <n v="2831"/>
    <s v="781-84-8059"/>
    <s v="C"/>
    <x v="1"/>
    <x v="1"/>
    <x v="5"/>
    <n v="60.74"/>
    <n v="7"/>
    <n v="21.259"/>
    <x v="877"/>
    <x v="68"/>
    <d v="1899-12-30T16:23:00"/>
    <x v="0"/>
    <n v="425.18"/>
    <n v="4.7619047620000003"/>
    <n v="21.259"/>
    <x v="59"/>
    <x v="0"/>
    <n v="69"/>
    <x v="2"/>
    <n v="2"/>
    <n v="1"/>
    <n v="158217"/>
    <s v="State-California"/>
    <n v="84"/>
    <n v="185"/>
    <n v="3"/>
    <n v="35"/>
    <n v="8"/>
    <n v="14"/>
    <n v="35"/>
    <n v="209"/>
    <n v="1"/>
    <n v="2"/>
    <n v="0"/>
    <n v="4"/>
    <n v="6"/>
    <n v="0"/>
    <n v="0"/>
    <n v="0"/>
    <n v="0"/>
    <n v="0"/>
    <n v="0"/>
    <n v="0"/>
    <d v="2019-04-24T00:00:00"/>
  </r>
  <r>
    <n v="1001"/>
    <s v="409-49-6995"/>
    <s v="C"/>
    <x v="0"/>
    <x v="0"/>
    <x v="4"/>
    <n v="47.27"/>
    <n v="6"/>
    <n v="14.180999999999999"/>
    <x v="878"/>
    <x v="63"/>
    <d v="1899-12-30T10:17:00"/>
    <x v="1"/>
    <n v="283.62"/>
    <n v="4.7619047620000003"/>
    <n v="14.180999999999999"/>
    <x v="55"/>
    <x v="0"/>
    <n v="63"/>
    <x v="1"/>
    <n v="0"/>
    <n v="0"/>
    <n v="158138"/>
    <s v="State-California"/>
    <n v="58"/>
    <n v="1727"/>
    <n v="239"/>
    <n v="1485"/>
    <n v="468"/>
    <n v="239"/>
    <n v="239"/>
    <n v="3920"/>
    <n v="3"/>
    <n v="8"/>
    <n v="10"/>
    <n v="4"/>
    <n v="7"/>
    <n v="0"/>
    <n v="0"/>
    <n v="0"/>
    <n v="0"/>
    <n v="0"/>
    <n v="0"/>
    <n v="1"/>
    <d v="2019-02-09T00:00:00"/>
  </r>
  <r>
    <n v="2964"/>
    <s v="725-54-0677"/>
    <s v="C"/>
    <x v="0"/>
    <x v="1"/>
    <x v="0"/>
    <n v="85.6"/>
    <n v="7"/>
    <n v="29.96"/>
    <x v="879"/>
    <x v="22"/>
    <d v="1899-12-30T13:50:00"/>
    <x v="1"/>
    <n v="599.20000000000005"/>
    <n v="4.7619047620000003"/>
    <n v="29.96"/>
    <x v="4"/>
    <x v="3"/>
    <n v="64"/>
    <x v="1"/>
    <n v="0"/>
    <n v="1"/>
    <n v="158116"/>
    <s v="State-Florida"/>
    <n v="38"/>
    <n v="620"/>
    <n v="52"/>
    <n v="354"/>
    <n v="11"/>
    <n v="30"/>
    <n v="139"/>
    <n v="928"/>
    <n v="2"/>
    <n v="3"/>
    <n v="3"/>
    <n v="8"/>
    <n v="2"/>
    <n v="0"/>
    <n v="0"/>
    <n v="0"/>
    <n v="0"/>
    <n v="0"/>
    <n v="0"/>
    <n v="0"/>
    <d v="2020-09-17T00:00:00"/>
  </r>
  <r>
    <n v="2182"/>
    <s v="146-09-5432"/>
    <s v="A"/>
    <x v="0"/>
    <x v="1"/>
    <x v="4"/>
    <n v="35.04"/>
    <n v="9"/>
    <n v="15.768000000000001"/>
    <x v="880"/>
    <x v="57"/>
    <d v="1899-12-30T19:17:00"/>
    <x v="0"/>
    <n v="315.36"/>
    <n v="4.7619047620000003"/>
    <n v="15.768000000000001"/>
    <x v="15"/>
    <x v="3"/>
    <n v="61"/>
    <x v="1"/>
    <n v="0"/>
    <n v="1"/>
    <n v="158113"/>
    <s v="State-Other"/>
    <n v="66"/>
    <n v="601"/>
    <n v="283"/>
    <n v="460"/>
    <n v="278"/>
    <n v="212"/>
    <n v="229"/>
    <n v="1605"/>
    <n v="3"/>
    <n v="9"/>
    <n v="2"/>
    <n v="8"/>
    <n v="7"/>
    <n v="0"/>
    <n v="0"/>
    <n v="0"/>
    <n v="0"/>
    <n v="0"/>
    <n v="1"/>
    <n v="0"/>
    <d v="2019-07-02T00:00:00"/>
  </r>
  <r>
    <n v="2719"/>
    <s v="377-79-7592"/>
    <s v="C"/>
    <x v="0"/>
    <x v="0"/>
    <x v="1"/>
    <n v="44.84"/>
    <n v="9"/>
    <n v="20.178000000000001"/>
    <x v="881"/>
    <x v="78"/>
    <d v="1899-12-30T14:00:00"/>
    <x v="2"/>
    <n v="403.56"/>
    <n v="4.7619047620000003"/>
    <n v="20.178000000000001"/>
    <x v="26"/>
    <x v="2"/>
    <n v="51"/>
    <x v="0"/>
    <n v="0"/>
    <n v="1"/>
    <n v="158086"/>
    <s v="State-Illinois"/>
    <n v="80"/>
    <n v="1927"/>
    <n v="19"/>
    <n v="169"/>
    <n v="0"/>
    <n v="0"/>
    <n v="41"/>
    <n v="2074"/>
    <n v="2"/>
    <n v="11"/>
    <n v="3"/>
    <n v="7"/>
    <n v="8"/>
    <n v="0"/>
    <n v="0"/>
    <n v="0"/>
    <n v="0"/>
    <n v="0"/>
    <n v="0"/>
    <n v="0"/>
    <d v="2019-06-27T00:00:00"/>
  </r>
  <r>
    <n v="3188"/>
    <s v="509-10-0516"/>
    <s v="B"/>
    <x v="1"/>
    <x v="1"/>
    <x v="2"/>
    <n v="45.97"/>
    <n v="4"/>
    <n v="9.1940000000000008"/>
    <x v="882"/>
    <x v="57"/>
    <d v="1899-12-30T12:02:00"/>
    <x v="0"/>
    <n v="183.88"/>
    <n v="4.7619047620000003"/>
    <n v="9.1940000000000008"/>
    <x v="20"/>
    <x v="3"/>
    <n v="41"/>
    <x v="1"/>
    <n v="0"/>
    <n v="1"/>
    <n v="158025"/>
    <s v="State-New York"/>
    <n v="81"/>
    <n v="735"/>
    <n v="84"/>
    <n v="240"/>
    <n v="30"/>
    <n v="131"/>
    <n v="60"/>
    <n v="1160"/>
    <n v="3"/>
    <n v="3"/>
    <n v="2"/>
    <n v="10"/>
    <n v="4"/>
    <n v="0"/>
    <n v="0"/>
    <n v="0"/>
    <n v="0"/>
    <n v="0"/>
    <n v="0"/>
    <n v="0"/>
    <d v="2020-05-02T00:00:00"/>
  </r>
  <r>
    <n v="3195"/>
    <s v="595-94-9924"/>
    <s v="A"/>
    <x v="0"/>
    <x v="0"/>
    <x v="0"/>
    <n v="27.73"/>
    <n v="5"/>
    <n v="6.9325000000000001"/>
    <x v="883"/>
    <x v="58"/>
    <d v="1899-12-30T20:21:00"/>
    <x v="2"/>
    <n v="138.65"/>
    <n v="4.7619047620000003"/>
    <n v="6.9325000000000001"/>
    <x v="50"/>
    <x v="0"/>
    <n v="58"/>
    <x v="1"/>
    <n v="0"/>
    <n v="1"/>
    <n v="157967"/>
    <s v="State-Texas"/>
    <n v="39"/>
    <n v="624"/>
    <n v="19"/>
    <n v="373"/>
    <n v="11"/>
    <n v="0"/>
    <n v="248"/>
    <n v="779"/>
    <n v="5"/>
    <n v="4"/>
    <n v="2"/>
    <n v="8"/>
    <n v="5"/>
    <n v="0"/>
    <n v="0"/>
    <n v="0"/>
    <n v="0"/>
    <n v="0"/>
    <n v="0"/>
    <n v="0"/>
    <d v="2019-08-08T00:00:00"/>
  </r>
  <r>
    <n v="1434"/>
    <s v="865-41-9075"/>
    <s v="A"/>
    <x v="1"/>
    <x v="1"/>
    <x v="4"/>
    <n v="11.53"/>
    <n v="7"/>
    <n v="4.0354999999999999"/>
    <x v="884"/>
    <x v="26"/>
    <d v="1899-12-30T17:35:00"/>
    <x v="1"/>
    <n v="80.709999999999994"/>
    <n v="4.7619047620000003"/>
    <n v="4.0354999999999999"/>
    <x v="34"/>
    <x v="0"/>
    <n v="65"/>
    <x v="1"/>
    <n v="0"/>
    <n v="1"/>
    <n v="157959"/>
    <s v="State-Florida"/>
    <n v="71"/>
    <n v="1172"/>
    <n v="44"/>
    <n v="878"/>
    <n v="117"/>
    <n v="65"/>
    <n v="90"/>
    <n v="2186"/>
    <n v="5"/>
    <n v="4"/>
    <n v="7"/>
    <n v="11"/>
    <n v="3"/>
    <n v="0"/>
    <n v="0"/>
    <n v="0"/>
    <n v="0"/>
    <n v="0"/>
    <n v="0"/>
    <n v="0"/>
    <d v="2019-10-07T00:00:00"/>
  </r>
  <r>
    <n v="2437"/>
    <s v="545-07-8534"/>
    <s v="C"/>
    <x v="1"/>
    <x v="0"/>
    <x v="0"/>
    <n v="58.32"/>
    <n v="2"/>
    <n v="5.8319999999999999"/>
    <x v="885"/>
    <x v="44"/>
    <d v="1899-12-30T12:42:00"/>
    <x v="0"/>
    <n v="116.64"/>
    <n v="4.7619047620000003"/>
    <n v="5.8319999999999999"/>
    <x v="22"/>
    <x v="1"/>
    <n v="61"/>
    <x v="1"/>
    <n v="0"/>
    <n v="1"/>
    <n v="157957"/>
    <s v="State-Illinois"/>
    <n v="24"/>
    <n v="790"/>
    <n v="161"/>
    <n v="482"/>
    <n v="210"/>
    <n v="14"/>
    <n v="79"/>
    <n v="1578"/>
    <n v="7"/>
    <n v="4"/>
    <n v="6"/>
    <n v="8"/>
    <n v="3"/>
    <n v="0"/>
    <n v="0"/>
    <n v="0"/>
    <n v="0"/>
    <n v="0"/>
    <n v="1"/>
    <n v="0"/>
    <d v="2020-01-24T00:00:00"/>
  </r>
  <r>
    <n v="1516"/>
    <s v="118-62-1812"/>
    <s v="C"/>
    <x v="0"/>
    <x v="0"/>
    <x v="2"/>
    <n v="78.38"/>
    <n v="4"/>
    <n v="15.676"/>
    <x v="886"/>
    <x v="62"/>
    <d v="1899-12-30T17:56:00"/>
    <x v="1"/>
    <n v="313.52"/>
    <n v="4.7619047620000003"/>
    <n v="15.676"/>
    <x v="30"/>
    <x v="1"/>
    <n v="43"/>
    <x v="2"/>
    <n v="1"/>
    <n v="1"/>
    <n v="157954"/>
    <s v="State-Other"/>
    <n v="52"/>
    <n v="1243"/>
    <n v="11"/>
    <n v="65"/>
    <n v="0"/>
    <n v="0"/>
    <n v="25"/>
    <n v="1295"/>
    <n v="7"/>
    <n v="8"/>
    <n v="2"/>
    <n v="6"/>
    <n v="7"/>
    <n v="0"/>
    <n v="0"/>
    <n v="0"/>
    <n v="1"/>
    <n v="0"/>
    <n v="0"/>
    <n v="0"/>
    <d v="2020-11-22T00:00:00"/>
  </r>
  <r>
    <n v="1927"/>
    <s v="450-42-3339"/>
    <s v="C"/>
    <x v="1"/>
    <x v="1"/>
    <x v="0"/>
    <n v="84.61"/>
    <n v="10"/>
    <n v="42.305"/>
    <x v="887"/>
    <x v="57"/>
    <d v="1899-12-30T18:58:00"/>
    <x v="2"/>
    <n v="846.1"/>
    <n v="4.7619047620000003"/>
    <n v="42.305"/>
    <x v="55"/>
    <x v="3"/>
    <n v="38"/>
    <x v="3"/>
    <n v="0"/>
    <n v="1"/>
    <n v="157937"/>
    <s v="State-Illinois"/>
    <n v="56"/>
    <n v="711"/>
    <n v="114"/>
    <n v="393"/>
    <n v="150"/>
    <n v="131"/>
    <n v="363"/>
    <n v="1137"/>
    <n v="3"/>
    <n v="4"/>
    <n v="4"/>
    <n v="9"/>
    <n v="3"/>
    <n v="0"/>
    <n v="0"/>
    <n v="0"/>
    <n v="0"/>
    <n v="0"/>
    <n v="0"/>
    <n v="0"/>
    <d v="2020-07-23T00:00:00"/>
  </r>
  <r>
    <n v="1286"/>
    <s v="851-98-3555"/>
    <s v="B"/>
    <x v="1"/>
    <x v="0"/>
    <x v="0"/>
    <n v="82.88"/>
    <n v="5"/>
    <n v="20.72"/>
    <x v="888"/>
    <x v="62"/>
    <d v="1899-12-30T14:08:00"/>
    <x v="2"/>
    <n v="414.4"/>
    <n v="4.7619047620000003"/>
    <n v="20.72"/>
    <x v="37"/>
    <x v="2"/>
    <n v="55"/>
    <x v="0"/>
    <n v="0"/>
    <n v="1"/>
    <n v="157912"/>
    <s v="State-New York"/>
    <n v="34"/>
    <n v="2184"/>
    <n v="0"/>
    <n v="218"/>
    <n v="0"/>
    <n v="0"/>
    <n v="95"/>
    <n v="2307"/>
    <n v="5"/>
    <n v="8"/>
    <n v="3"/>
    <n v="12"/>
    <n v="5"/>
    <n v="0"/>
    <n v="0"/>
    <n v="0"/>
    <n v="1"/>
    <n v="0"/>
    <n v="0"/>
    <n v="0"/>
    <d v="2020-08-21T00:00:00"/>
  </r>
  <r>
    <n v="1846"/>
    <s v="186-71-5196"/>
    <s v="A"/>
    <x v="0"/>
    <x v="0"/>
    <x v="4"/>
    <n v="79.540000000000006"/>
    <n v="2"/>
    <n v="7.9539999999999997"/>
    <x v="889"/>
    <x v="39"/>
    <d v="1899-12-30T16:30:00"/>
    <x v="0"/>
    <n v="159.08000000000001"/>
    <n v="4.7619047620000003"/>
    <n v="7.9539999999999997"/>
    <x v="56"/>
    <x v="1"/>
    <n v="47"/>
    <x v="0"/>
    <n v="0"/>
    <n v="1"/>
    <n v="157906"/>
    <s v="State-Other"/>
    <n v="29"/>
    <n v="663"/>
    <n v="30"/>
    <n v="325"/>
    <n v="27"/>
    <n v="8"/>
    <n v="41"/>
    <n v="1012"/>
    <n v="3"/>
    <n v="4"/>
    <n v="2"/>
    <n v="8"/>
    <n v="4"/>
    <n v="0"/>
    <n v="0"/>
    <n v="0"/>
    <n v="0"/>
    <n v="0"/>
    <n v="0"/>
    <n v="0"/>
    <d v="2019-11-16T00:00:00"/>
  </r>
  <r>
    <n v="2469"/>
    <s v="624-01-8356"/>
    <s v="B"/>
    <x v="1"/>
    <x v="0"/>
    <x v="2"/>
    <n v="49.01"/>
    <n v="10"/>
    <n v="24.504999999999999"/>
    <x v="890"/>
    <x v="3"/>
    <d v="1899-12-30T10:44:00"/>
    <x v="2"/>
    <n v="490.1"/>
    <n v="4.7619047620000003"/>
    <n v="24.504999999999999"/>
    <x v="50"/>
    <x v="1"/>
    <n v="42"/>
    <x v="1"/>
    <n v="1"/>
    <n v="0"/>
    <n v="157867"/>
    <s v="State-Texas"/>
    <n v="48"/>
    <n v="938"/>
    <n v="95"/>
    <n v="486"/>
    <n v="41"/>
    <n v="63"/>
    <n v="46"/>
    <n v="1577"/>
    <n v="7"/>
    <n v="7"/>
    <n v="2"/>
    <n v="9"/>
    <n v="6"/>
    <n v="0"/>
    <n v="0"/>
    <n v="0"/>
    <n v="0"/>
    <n v="0"/>
    <n v="0"/>
    <n v="0"/>
    <d v="2020-03-07T00:00:00"/>
  </r>
  <r>
    <n v="2278"/>
    <s v="313-66-9943"/>
    <s v="B"/>
    <x v="0"/>
    <x v="0"/>
    <x v="4"/>
    <n v="29.15"/>
    <n v="3"/>
    <n v="4.3724999999999996"/>
    <x v="891"/>
    <x v="39"/>
    <d v="1899-12-30T20:29:00"/>
    <x v="2"/>
    <n v="87.45"/>
    <n v="4.7619047620000003"/>
    <n v="4.3724999999999996"/>
    <x v="48"/>
    <x v="1"/>
    <n v="54"/>
    <x v="1"/>
    <n v="0"/>
    <n v="1"/>
    <n v="157811"/>
    <s v="State-Other"/>
    <n v="49"/>
    <n v="1488"/>
    <n v="19"/>
    <n v="311"/>
    <n v="101"/>
    <n v="57"/>
    <n v="213"/>
    <n v="1763"/>
    <n v="5"/>
    <n v="7"/>
    <n v="2"/>
    <n v="11"/>
    <n v="5"/>
    <n v="0"/>
    <n v="0"/>
    <n v="0"/>
    <n v="1"/>
    <n v="0"/>
    <n v="0"/>
    <n v="0"/>
    <d v="2019-11-29T00:00:00"/>
  </r>
  <r>
    <n v="2129"/>
    <s v="151-27-8496"/>
    <s v="C"/>
    <x v="1"/>
    <x v="0"/>
    <x v="1"/>
    <n v="56.13"/>
    <n v="4"/>
    <n v="11.226000000000001"/>
    <x v="892"/>
    <x v="64"/>
    <d v="1899-12-30T11:43:00"/>
    <x v="0"/>
    <n v="224.52"/>
    <n v="4.7619047620000003"/>
    <n v="11.226000000000001"/>
    <x v="17"/>
    <x v="3"/>
    <n v="66"/>
    <x v="0"/>
    <n v="0"/>
    <n v="1"/>
    <n v="157744"/>
    <s v="State-California"/>
    <n v="91"/>
    <n v="956"/>
    <n v="8"/>
    <n v="107"/>
    <n v="0"/>
    <n v="0"/>
    <n v="52"/>
    <n v="1019"/>
    <n v="2"/>
    <n v="9"/>
    <n v="1"/>
    <n v="4"/>
    <n v="8"/>
    <n v="0"/>
    <n v="0"/>
    <n v="0"/>
    <n v="0"/>
    <n v="0"/>
    <n v="0"/>
    <n v="0"/>
    <d v="2020-04-18T00:00:00"/>
  </r>
  <r>
    <n v="3169"/>
    <s v="453-33-6436"/>
    <s v="A"/>
    <x v="1"/>
    <x v="0"/>
    <x v="2"/>
    <n v="93.12"/>
    <n v="8"/>
    <n v="37.247999999999998"/>
    <x v="893"/>
    <x v="13"/>
    <d v="1899-12-30T10:09:00"/>
    <x v="1"/>
    <n v="744.96"/>
    <n v="4.7619047620000003"/>
    <n v="37.247999999999998"/>
    <x v="11"/>
    <x v="0"/>
    <n v="51"/>
    <x v="1"/>
    <n v="0"/>
    <n v="1"/>
    <n v="157731"/>
    <s v="State-Illinois"/>
    <n v="0"/>
    <n v="727"/>
    <n v="57"/>
    <n v="820"/>
    <n v="178"/>
    <n v="22"/>
    <n v="120"/>
    <n v="1683"/>
    <n v="4"/>
    <n v="8"/>
    <n v="8"/>
    <n v="6"/>
    <n v="6"/>
    <n v="0"/>
    <n v="0"/>
    <n v="0"/>
    <n v="0"/>
    <n v="0"/>
    <n v="0"/>
    <n v="0"/>
    <d v="2019-04-30T00:00:00"/>
  </r>
  <r>
    <n v="2823"/>
    <s v="522-57-8364"/>
    <s v="A"/>
    <x v="0"/>
    <x v="1"/>
    <x v="5"/>
    <n v="51.34"/>
    <n v="8"/>
    <n v="20.536000000000001"/>
    <x v="894"/>
    <x v="82"/>
    <d v="1899-12-30T10:00:00"/>
    <x v="0"/>
    <n v="410.72"/>
    <n v="4.7619047620000003"/>
    <n v="20.536000000000001"/>
    <x v="29"/>
    <x v="3"/>
    <n v="54"/>
    <x v="0"/>
    <n v="0"/>
    <n v="1"/>
    <n v="157705"/>
    <s v="State-Texas"/>
    <n v="14"/>
    <n v="1047"/>
    <n v="0"/>
    <n v="145"/>
    <n v="16"/>
    <n v="11"/>
    <n v="109"/>
    <n v="1110"/>
    <n v="3"/>
    <n v="8"/>
    <n v="1"/>
    <n v="6"/>
    <n v="6"/>
    <n v="0"/>
    <n v="0"/>
    <n v="0"/>
    <n v="0"/>
    <n v="0"/>
    <n v="0"/>
    <n v="0"/>
    <d v="2020-06-17T00:00:00"/>
  </r>
  <r>
    <n v="3192"/>
    <s v="459-45-2396"/>
    <s v="A"/>
    <x v="0"/>
    <x v="0"/>
    <x v="4"/>
    <n v="99.6"/>
    <n v="3"/>
    <n v="14.94"/>
    <x v="895"/>
    <x v="6"/>
    <d v="1899-12-30T18:45:00"/>
    <x v="1"/>
    <n v="298.8"/>
    <n v="4.7619047620000003"/>
    <n v="14.94"/>
    <x v="6"/>
    <x v="0"/>
    <n v="50"/>
    <x v="0"/>
    <n v="0"/>
    <n v="1"/>
    <n v="157642"/>
    <s v="State-Florida"/>
    <n v="24"/>
    <n v="1586"/>
    <n v="16"/>
    <n v="159"/>
    <n v="22"/>
    <n v="0"/>
    <n v="74"/>
    <n v="1709"/>
    <n v="3"/>
    <n v="7"/>
    <n v="6"/>
    <n v="6"/>
    <n v="4"/>
    <n v="0"/>
    <n v="0"/>
    <n v="1"/>
    <n v="0"/>
    <n v="0"/>
    <n v="0"/>
    <n v="0"/>
    <d v="2020-06-15T00:00:00"/>
  </r>
  <r>
    <n v="2391"/>
    <s v="717-96-4189"/>
    <s v="C"/>
    <x v="1"/>
    <x v="0"/>
    <x v="1"/>
    <n v="35.49"/>
    <n v="6"/>
    <n v="10.647"/>
    <x v="896"/>
    <x v="30"/>
    <d v="1899-12-30T12:40:00"/>
    <x v="1"/>
    <n v="212.94"/>
    <n v="4.7619047620000003"/>
    <n v="10.647"/>
    <x v="5"/>
    <x v="0"/>
    <n v="41"/>
    <x v="1"/>
    <n v="1"/>
    <n v="0"/>
    <n v="157537"/>
    <s v="State-Texas"/>
    <n v="83"/>
    <n v="523"/>
    <n v="153"/>
    <n v="381"/>
    <n v="140"/>
    <n v="22"/>
    <n v="274"/>
    <n v="945"/>
    <n v="4"/>
    <n v="4"/>
    <n v="3"/>
    <n v="8"/>
    <n v="4"/>
    <n v="0"/>
    <n v="0"/>
    <n v="0"/>
    <n v="0"/>
    <n v="0"/>
    <n v="0"/>
    <n v="0"/>
    <d v="2019-11-15T00:00:00"/>
  </r>
  <r>
    <n v="2526"/>
    <s v="722-13-2115"/>
    <s v="C"/>
    <x v="0"/>
    <x v="1"/>
    <x v="3"/>
    <n v="42.85"/>
    <n v="1"/>
    <n v="2.1425000000000001"/>
    <x v="897"/>
    <x v="86"/>
    <d v="1899-12-30T15:36:00"/>
    <x v="2"/>
    <n v="42.85"/>
    <n v="4.7619047620000003"/>
    <n v="2.1425000000000001"/>
    <x v="39"/>
    <x v="2"/>
    <n v="69"/>
    <x v="2"/>
    <n v="0"/>
    <n v="1"/>
    <n v="157530"/>
    <s v="State-Florida"/>
    <n v="68"/>
    <n v="137"/>
    <n v="3"/>
    <n v="74"/>
    <n v="16"/>
    <n v="19"/>
    <n v="3"/>
    <n v="246"/>
    <n v="1"/>
    <n v="1"/>
    <n v="1"/>
    <n v="4"/>
    <n v="1"/>
    <n v="0"/>
    <n v="0"/>
    <n v="0"/>
    <n v="0"/>
    <n v="0"/>
    <n v="0"/>
    <n v="0"/>
    <d v="2020-03-18T00:00:00"/>
  </r>
  <r>
    <n v="2131"/>
    <s v="749-81-8133"/>
    <s v="A"/>
    <x v="1"/>
    <x v="0"/>
    <x v="5"/>
    <n v="94.67"/>
    <n v="4"/>
    <n v="18.934000000000001"/>
    <x v="898"/>
    <x v="16"/>
    <d v="1899-12-30T12:04:00"/>
    <x v="1"/>
    <n v="378.68"/>
    <n v="4.7619047620000003"/>
    <n v="18.934000000000001"/>
    <x v="11"/>
    <x v="4"/>
    <n v="77"/>
    <x v="0"/>
    <n v="0"/>
    <n v="0"/>
    <n v="157513"/>
    <s v="State-Illinois"/>
    <n v="59"/>
    <n v="2013"/>
    <n v="110"/>
    <n v="501"/>
    <n v="142"/>
    <n v="55"/>
    <n v="82"/>
    <n v="2739"/>
    <n v="2"/>
    <n v="9"/>
    <n v="3"/>
    <n v="13"/>
    <n v="6"/>
    <n v="0"/>
    <n v="0"/>
    <n v="0"/>
    <n v="0"/>
    <n v="0"/>
    <n v="0"/>
    <n v="0"/>
    <d v="2019-12-11T00:00:00"/>
  </r>
  <r>
    <n v="2358"/>
    <s v="777-67-2495"/>
    <s v="B"/>
    <x v="1"/>
    <x v="1"/>
    <x v="2"/>
    <n v="68.97"/>
    <n v="3"/>
    <n v="10.345499999999999"/>
    <x v="899"/>
    <x v="70"/>
    <d v="1899-12-30T11:26:00"/>
    <x v="0"/>
    <n v="206.91"/>
    <n v="4.7619047620000003"/>
    <n v="10.345499999999999"/>
    <x v="44"/>
    <x v="1"/>
    <n v="49"/>
    <x v="2"/>
    <n v="0"/>
    <n v="1"/>
    <n v="157420"/>
    <s v="State-Florida"/>
    <n v="22"/>
    <n v="768"/>
    <n v="0"/>
    <n v="49"/>
    <n v="0"/>
    <n v="0"/>
    <n v="66"/>
    <n v="751"/>
    <n v="3"/>
    <n v="5"/>
    <n v="1"/>
    <n v="6"/>
    <n v="7"/>
    <n v="0"/>
    <n v="0"/>
    <n v="0"/>
    <n v="1"/>
    <n v="0"/>
    <n v="0"/>
    <n v="0"/>
    <d v="2019-11-30T00:00:00"/>
  </r>
  <r>
    <n v="2350"/>
    <s v="636-98-3364"/>
    <s v="B"/>
    <x v="0"/>
    <x v="0"/>
    <x v="1"/>
    <n v="26.26"/>
    <n v="3"/>
    <n v="3.9390000000000001"/>
    <x v="900"/>
    <x v="22"/>
    <d v="1899-12-30T12:36:00"/>
    <x v="0"/>
    <n v="78.78"/>
    <n v="4.7619047620000003"/>
    <n v="3.9390000000000001"/>
    <x v="31"/>
    <x v="0"/>
    <n v="45"/>
    <x v="1"/>
    <n v="0"/>
    <n v="1"/>
    <n v="157338"/>
    <s v="State-Other"/>
    <n v="96"/>
    <n v="392"/>
    <n v="16"/>
    <n v="143"/>
    <n v="30"/>
    <n v="22"/>
    <n v="47"/>
    <n v="557"/>
    <n v="2"/>
    <n v="4"/>
    <n v="1"/>
    <n v="5"/>
    <n v="5"/>
    <n v="0"/>
    <n v="0"/>
    <n v="0"/>
    <n v="0"/>
    <n v="0"/>
    <n v="0"/>
    <n v="0"/>
    <d v="2020-10-03T00:00:00"/>
  </r>
  <r>
    <n v="2814"/>
    <s v="246-55-6923"/>
    <s v="C"/>
    <x v="0"/>
    <x v="0"/>
    <x v="2"/>
    <n v="35.79"/>
    <n v="9"/>
    <n v="16.105499999999999"/>
    <x v="901"/>
    <x v="24"/>
    <d v="1899-12-30T15:06:00"/>
    <x v="2"/>
    <n v="322.11"/>
    <n v="4.7619047620000003"/>
    <n v="16.105499999999999"/>
    <x v="20"/>
    <x v="2"/>
    <n v="66"/>
    <x v="0"/>
    <n v="0"/>
    <n v="1"/>
    <n v="157333"/>
    <s v="State-Florida"/>
    <n v="55"/>
    <n v="2582"/>
    <n v="38"/>
    <n v="1089"/>
    <n v="209"/>
    <n v="159"/>
    <n v="483"/>
    <n v="3595"/>
    <n v="11"/>
    <n v="8"/>
    <n v="5"/>
    <n v="9"/>
    <n v="6"/>
    <n v="0"/>
    <n v="0"/>
    <n v="0"/>
    <n v="0"/>
    <n v="0"/>
    <n v="0"/>
    <n v="1"/>
    <d v="2019-02-27T00:00:00"/>
  </r>
  <r>
    <n v="2140"/>
    <s v="838-02-1821"/>
    <s v="C"/>
    <x v="0"/>
    <x v="0"/>
    <x v="2"/>
    <n v="12.73"/>
    <n v="2"/>
    <n v="1.2729999999999999"/>
    <x v="902"/>
    <x v="70"/>
    <d v="1899-12-30T12:10:00"/>
    <x v="2"/>
    <n v="25.46"/>
    <n v="4.7619047620000003"/>
    <n v="1.2729999999999999"/>
    <x v="53"/>
    <x v="3"/>
    <n v="69"/>
    <x v="1"/>
    <n v="0"/>
    <n v="1"/>
    <n v="157304"/>
    <s v="State-Other"/>
    <n v="61"/>
    <n v="977"/>
    <n v="220"/>
    <n v="903"/>
    <n v="379"/>
    <n v="47"/>
    <n v="291"/>
    <n v="2234"/>
    <n v="2"/>
    <n v="7"/>
    <n v="6"/>
    <n v="10"/>
    <n v="5"/>
    <n v="0"/>
    <n v="0"/>
    <n v="0"/>
    <n v="0"/>
    <n v="0"/>
    <n v="0"/>
    <n v="0"/>
    <d v="2019-08-16T00:00:00"/>
  </r>
  <r>
    <n v="1104"/>
    <s v="887-42-0517"/>
    <s v="C"/>
    <x v="1"/>
    <x v="0"/>
    <x v="3"/>
    <n v="83.14"/>
    <n v="7"/>
    <n v="29.099"/>
    <x v="903"/>
    <x v="8"/>
    <d v="1899-12-30T10:31:00"/>
    <x v="2"/>
    <n v="581.98"/>
    <n v="4.7619047620000003"/>
    <n v="29.099"/>
    <x v="37"/>
    <x v="1"/>
    <n v="57"/>
    <x v="2"/>
    <n v="0"/>
    <n v="1"/>
    <n v="157288"/>
    <s v="State-Florida"/>
    <n v="27"/>
    <n v="1447"/>
    <n v="0"/>
    <n v="58"/>
    <n v="0"/>
    <n v="0"/>
    <n v="165"/>
    <n v="1340"/>
    <n v="3"/>
    <n v="8"/>
    <n v="1"/>
    <n v="8"/>
    <n v="6"/>
    <n v="0"/>
    <n v="0"/>
    <n v="0"/>
    <n v="1"/>
    <n v="0"/>
    <n v="0"/>
    <n v="0"/>
    <d v="2020-11-29T00:00:00"/>
  </r>
  <r>
    <n v="1522"/>
    <s v="457-12-0244"/>
    <s v="C"/>
    <x v="0"/>
    <x v="0"/>
    <x v="3"/>
    <n v="35.22"/>
    <n v="6"/>
    <n v="10.566000000000001"/>
    <x v="904"/>
    <x v="86"/>
    <d v="1899-12-30T13:49:00"/>
    <x v="0"/>
    <n v="211.32"/>
    <n v="4.7619047620000003"/>
    <n v="10.566000000000001"/>
    <x v="35"/>
    <x v="1"/>
    <n v="68"/>
    <x v="3"/>
    <n v="0"/>
    <n v="1"/>
    <n v="157247"/>
    <s v="State-Other"/>
    <n v="50"/>
    <n v="272"/>
    <n v="11"/>
    <n v="88"/>
    <n v="102"/>
    <n v="148"/>
    <n v="16"/>
    <n v="604"/>
    <n v="2"/>
    <n v="2"/>
    <n v="1"/>
    <n v="7"/>
    <n v="2"/>
    <n v="0"/>
    <n v="0"/>
    <n v="0"/>
    <n v="0"/>
    <n v="0"/>
    <n v="0"/>
    <n v="0"/>
    <d v="2020-01-13T00:00:00"/>
  </r>
  <r>
    <n v="2075"/>
    <s v="226-34-0034"/>
    <s v="B"/>
    <x v="1"/>
    <x v="0"/>
    <x v="1"/>
    <n v="13.78"/>
    <n v="4"/>
    <n v="2.7559999999999998"/>
    <x v="905"/>
    <x v="8"/>
    <d v="1899-12-30T11:10:00"/>
    <x v="0"/>
    <n v="55.12"/>
    <n v="4.7619047620000003"/>
    <n v="2.7559999999999998"/>
    <x v="54"/>
    <x v="3"/>
    <n v="55"/>
    <x v="0"/>
    <n v="1"/>
    <n v="1"/>
    <n v="157236"/>
    <s v="State-California"/>
    <n v="22"/>
    <n v="288"/>
    <n v="0"/>
    <n v="25"/>
    <n v="5"/>
    <n v="3"/>
    <n v="11"/>
    <n v="310"/>
    <n v="3"/>
    <n v="2"/>
    <n v="1"/>
    <n v="4"/>
    <n v="3"/>
    <n v="0"/>
    <n v="0"/>
    <n v="0"/>
    <n v="0"/>
    <n v="0"/>
    <n v="0"/>
    <n v="0"/>
    <d v="2020-08-16T00:00:00"/>
  </r>
  <r>
    <n v="2254"/>
    <s v="321-49-7382"/>
    <s v="B"/>
    <x v="0"/>
    <x v="1"/>
    <x v="3"/>
    <n v="88.31"/>
    <n v="1"/>
    <n v="4.4154999999999998"/>
    <x v="906"/>
    <x v="42"/>
    <d v="1899-12-30T17:38:00"/>
    <x v="2"/>
    <n v="88.31"/>
    <n v="4.7619047620000003"/>
    <n v="4.4154999999999998"/>
    <x v="53"/>
    <x v="3"/>
    <n v="54"/>
    <x v="2"/>
    <n v="1"/>
    <n v="1"/>
    <n v="157183"/>
    <s v="State-Other"/>
    <n v="51"/>
    <n v="1275"/>
    <n v="14"/>
    <n v="176"/>
    <n v="19"/>
    <n v="0"/>
    <n v="192"/>
    <n v="1292"/>
    <n v="8"/>
    <n v="9"/>
    <n v="1"/>
    <n v="7"/>
    <n v="8"/>
    <n v="0"/>
    <n v="0"/>
    <n v="0"/>
    <n v="0"/>
    <n v="0"/>
    <n v="0"/>
    <n v="0"/>
    <d v="2019-08-24T00:00:00"/>
  </r>
  <r>
    <n v="2624"/>
    <s v="397-25-8725"/>
    <s v="A"/>
    <x v="0"/>
    <x v="0"/>
    <x v="0"/>
    <n v="39.619999999999997"/>
    <n v="9"/>
    <n v="17.829000000000001"/>
    <x v="907"/>
    <x v="50"/>
    <d v="1899-12-30T17:54:00"/>
    <x v="2"/>
    <n v="356.58"/>
    <n v="4.7619047620000003"/>
    <n v="17.829000000000001"/>
    <x v="11"/>
    <x v="2"/>
    <n v="53"/>
    <x v="1"/>
    <n v="0"/>
    <n v="0"/>
    <n v="157136"/>
    <s v="State-New York"/>
    <n v="18"/>
    <n v="734"/>
    <n v="385"/>
    <n v="1647"/>
    <n v="94"/>
    <n v="33"/>
    <n v="349"/>
    <n v="2544"/>
    <n v="1"/>
    <n v="7"/>
    <n v="5"/>
    <n v="7"/>
    <n v="6"/>
    <n v="0"/>
    <n v="0"/>
    <n v="0"/>
    <n v="0"/>
    <n v="0"/>
    <n v="0"/>
    <n v="1"/>
    <d v="2019-10-23T00:00:00"/>
  </r>
  <r>
    <n v="2482"/>
    <s v="431-66-2305"/>
    <s v="B"/>
    <x v="1"/>
    <x v="0"/>
    <x v="1"/>
    <n v="88.25"/>
    <n v="9"/>
    <n v="39.712499999999999"/>
    <x v="908"/>
    <x v="42"/>
    <d v="1899-12-30T20:51:00"/>
    <x v="2"/>
    <n v="794.25"/>
    <n v="4.7619047620000003"/>
    <n v="39.712499999999999"/>
    <x v="29"/>
    <x v="3"/>
    <n v="48"/>
    <x v="2"/>
    <n v="1"/>
    <n v="1"/>
    <n v="157136"/>
    <s v="State-Other"/>
    <n v="48"/>
    <n v="842"/>
    <n v="14"/>
    <n v="300"/>
    <n v="58"/>
    <n v="300"/>
    <n v="253"/>
    <n v="1260"/>
    <n v="9"/>
    <n v="5"/>
    <n v="2"/>
    <n v="10"/>
    <n v="6"/>
    <n v="0"/>
    <n v="0"/>
    <n v="0"/>
    <n v="0"/>
    <n v="0"/>
    <n v="0"/>
    <n v="0"/>
    <d v="2019-12-14T00:00:00"/>
  </r>
  <r>
    <n v="2961"/>
    <s v="825-94-5922"/>
    <s v="B"/>
    <x v="1"/>
    <x v="1"/>
    <x v="3"/>
    <n v="25.31"/>
    <n v="2"/>
    <n v="2.5310000000000001"/>
    <x v="909"/>
    <x v="22"/>
    <d v="1899-12-30T19:26:00"/>
    <x v="0"/>
    <n v="50.62"/>
    <n v="4.7619047620000003"/>
    <n v="2.5310000000000001"/>
    <x v="8"/>
    <x v="3"/>
    <n v="42"/>
    <x v="1"/>
    <n v="1"/>
    <n v="1"/>
    <n v="157113"/>
    <s v="State-Texas"/>
    <n v="45"/>
    <n v="501"/>
    <n v="11"/>
    <n v="91"/>
    <n v="0"/>
    <n v="6"/>
    <n v="116"/>
    <n v="492"/>
    <n v="6"/>
    <n v="4"/>
    <n v="1"/>
    <n v="5"/>
    <n v="7"/>
    <n v="0"/>
    <n v="0"/>
    <n v="0"/>
    <n v="0"/>
    <n v="0"/>
    <n v="0"/>
    <n v="0"/>
    <d v="2019-07-14T00:00:00"/>
  </r>
  <r>
    <n v="2890"/>
    <s v="641-62-7288"/>
    <s v="B"/>
    <x v="1"/>
    <x v="1"/>
    <x v="2"/>
    <n v="99.92"/>
    <n v="6"/>
    <n v="29.975999999999999"/>
    <x v="910"/>
    <x v="62"/>
    <d v="1899-12-30T13:33:00"/>
    <x v="0"/>
    <n v="599.52"/>
    <n v="4.7619047620000003"/>
    <n v="29.975999999999999"/>
    <x v="12"/>
    <x v="0"/>
    <n v="52"/>
    <x v="1"/>
    <n v="0"/>
    <n v="1"/>
    <n v="157107"/>
    <s v="State-Other"/>
    <n v="44"/>
    <n v="437"/>
    <n v="0"/>
    <n v="330"/>
    <n v="0"/>
    <n v="0"/>
    <n v="377"/>
    <n v="391"/>
    <n v="7"/>
    <n v="4"/>
    <n v="4"/>
    <n v="8"/>
    <n v="8"/>
    <n v="0"/>
    <n v="1"/>
    <n v="0"/>
    <n v="1"/>
    <n v="0"/>
    <n v="0"/>
    <n v="1"/>
    <d v="2019-01-29T00:00:00"/>
  </r>
  <r>
    <n v="1884"/>
    <s v="756-93-1854"/>
    <s v="C"/>
    <x v="0"/>
    <x v="0"/>
    <x v="5"/>
    <n v="83.35"/>
    <n v="2"/>
    <n v="8.3350000000000009"/>
    <x v="911"/>
    <x v="30"/>
    <d v="1899-12-30T14:05:00"/>
    <x v="2"/>
    <n v="166.7"/>
    <n v="4.7619047620000003"/>
    <n v="8.3350000000000009"/>
    <x v="33"/>
    <x v="1"/>
    <n v="47"/>
    <x v="1"/>
    <n v="0"/>
    <n v="0"/>
    <n v="157100"/>
    <s v="State-Florida"/>
    <n v="19"/>
    <n v="498"/>
    <n v="58"/>
    <n v="190"/>
    <n v="107"/>
    <n v="8"/>
    <n v="264"/>
    <n v="597"/>
    <n v="1"/>
    <n v="3"/>
    <n v="3"/>
    <n v="6"/>
    <n v="3"/>
    <n v="0"/>
    <n v="0"/>
    <n v="0"/>
    <n v="0"/>
    <n v="0"/>
    <n v="0"/>
    <n v="0"/>
    <d v="2020-05-10T00:00:00"/>
  </r>
  <r>
    <n v="2593"/>
    <s v="243-55-8457"/>
    <s v="A"/>
    <x v="1"/>
    <x v="0"/>
    <x v="4"/>
    <n v="74.44"/>
    <n v="10"/>
    <n v="37.22"/>
    <x v="912"/>
    <x v="33"/>
    <d v="1899-12-30T11:40:00"/>
    <x v="0"/>
    <n v="744.4"/>
    <n v="4.7619047620000003"/>
    <n v="37.22"/>
    <x v="20"/>
    <x v="0"/>
    <n v="33"/>
    <x v="1"/>
    <n v="1"/>
    <n v="0"/>
    <n v="157100"/>
    <s v="State-Illinois"/>
    <n v="9"/>
    <n v="435"/>
    <n v="30"/>
    <n v="272"/>
    <n v="41"/>
    <n v="30"/>
    <n v="47"/>
    <n v="762"/>
    <n v="2"/>
    <n v="3"/>
    <n v="2"/>
    <n v="7"/>
    <n v="3"/>
    <n v="0"/>
    <n v="0"/>
    <n v="0"/>
    <n v="0"/>
    <n v="0"/>
    <n v="0"/>
    <n v="0"/>
    <d v="2020-10-22T00:00:00"/>
  </r>
  <r>
    <n v="1803"/>
    <s v="458-10-8612"/>
    <s v="C"/>
    <x v="1"/>
    <x v="1"/>
    <x v="0"/>
    <n v="64.08"/>
    <n v="7"/>
    <n v="22.428000000000001"/>
    <x v="666"/>
    <x v="40"/>
    <d v="1899-12-30T12:27:00"/>
    <x v="0"/>
    <n v="448.56"/>
    <n v="4.7619047620000003"/>
    <n v="22.428000000000001"/>
    <x v="29"/>
    <x v="0"/>
    <n v="59"/>
    <x v="1"/>
    <n v="0"/>
    <n v="0"/>
    <n v="157091"/>
    <s v="State-Texas"/>
    <n v="0"/>
    <n v="1277"/>
    <n v="14"/>
    <n v="176"/>
    <n v="19"/>
    <n v="0"/>
    <n v="102"/>
    <n v="1384"/>
    <n v="1"/>
    <n v="7"/>
    <n v="3"/>
    <n v="7"/>
    <n v="5"/>
    <n v="0"/>
    <n v="1"/>
    <n v="0"/>
    <n v="0"/>
    <n v="0"/>
    <n v="0"/>
    <n v="1"/>
    <d v="2020-11-19T00:00:00"/>
  </r>
  <r>
    <n v="2267"/>
    <s v="501-61-1753"/>
    <s v="B"/>
    <x v="1"/>
    <x v="0"/>
    <x v="2"/>
    <n v="63.15"/>
    <n v="6"/>
    <n v="18.945"/>
    <x v="913"/>
    <x v="75"/>
    <d v="1899-12-30T20:24:00"/>
    <x v="0"/>
    <n v="378.9"/>
    <n v="4.7619047620000003"/>
    <n v="18.945"/>
    <x v="57"/>
    <x v="3"/>
    <n v="48"/>
    <x v="0"/>
    <n v="0"/>
    <n v="1"/>
    <n v="157091"/>
    <s v="State-California"/>
    <n v="82"/>
    <n v="1271"/>
    <n v="0"/>
    <n v="66"/>
    <n v="17"/>
    <n v="0"/>
    <n v="11"/>
    <n v="1343"/>
    <n v="2"/>
    <n v="9"/>
    <n v="2"/>
    <n v="5"/>
    <n v="7"/>
    <n v="0"/>
    <n v="0"/>
    <n v="0"/>
    <n v="1"/>
    <n v="0"/>
    <n v="0"/>
    <n v="1"/>
    <d v="2019-04-30T00:00:00"/>
  </r>
  <r>
    <n v="2455"/>
    <s v="235-06-8510"/>
    <s v="C"/>
    <x v="0"/>
    <x v="1"/>
    <x v="2"/>
    <n v="85.72"/>
    <n v="3"/>
    <n v="12.858000000000001"/>
    <x v="914"/>
    <x v="46"/>
    <d v="1899-12-30T20:59:00"/>
    <x v="0"/>
    <n v="257.16000000000003"/>
    <n v="4.7619047620000003"/>
    <n v="12.858000000000001"/>
    <x v="20"/>
    <x v="3"/>
    <n v="59"/>
    <x v="0"/>
    <n v="0"/>
    <n v="1"/>
    <n v="157072"/>
    <s v="State-Illinois"/>
    <n v="79"/>
    <n v="2598"/>
    <n v="0"/>
    <n v="165"/>
    <n v="0"/>
    <n v="0"/>
    <n v="83"/>
    <n v="2681"/>
    <n v="2"/>
    <n v="7"/>
    <n v="5"/>
    <n v="13"/>
    <n v="5"/>
    <n v="0"/>
    <n v="0"/>
    <n v="1"/>
    <n v="0"/>
    <n v="0"/>
    <n v="0"/>
    <n v="0"/>
    <d v="2020-06-30T00:00:00"/>
  </r>
  <r>
    <n v="2506"/>
    <s v="361-85-2571"/>
    <s v="A"/>
    <x v="1"/>
    <x v="0"/>
    <x v="3"/>
    <n v="89.48"/>
    <n v="5"/>
    <n v="22.37"/>
    <x v="915"/>
    <x v="73"/>
    <d v="1899-12-30T10:18:00"/>
    <x v="1"/>
    <n v="447.4"/>
    <n v="4.7619047620000003"/>
    <n v="22.37"/>
    <x v="2"/>
    <x v="3"/>
    <n v="45"/>
    <x v="3"/>
    <n v="0"/>
    <n v="1"/>
    <n v="157036"/>
    <s v="State-Other"/>
    <n v="33"/>
    <n v="3224"/>
    <n v="118"/>
    <n v="603"/>
    <n v="52"/>
    <n v="39"/>
    <n v="129"/>
    <n v="3907"/>
    <n v="4"/>
    <n v="6"/>
    <n v="3"/>
    <n v="13"/>
    <n v="9"/>
    <n v="0"/>
    <n v="0"/>
    <n v="1"/>
    <n v="0"/>
    <n v="0"/>
    <n v="0"/>
    <n v="0"/>
    <d v="2019-05-18T00:00:00"/>
  </r>
  <r>
    <n v="3203"/>
    <s v="131-70-8179"/>
    <s v="A"/>
    <x v="0"/>
    <x v="0"/>
    <x v="0"/>
    <n v="92.09"/>
    <n v="3"/>
    <n v="13.813499999999999"/>
    <x v="916"/>
    <x v="21"/>
    <d v="1899-12-30T16:27:00"/>
    <x v="1"/>
    <n v="276.27"/>
    <n v="4.7619047620000003"/>
    <n v="13.813499999999999"/>
    <x v="50"/>
    <x v="2"/>
    <n v="39"/>
    <x v="1"/>
    <n v="0"/>
    <n v="0"/>
    <n v="156981"/>
    <s v="State-California"/>
    <n v="91"/>
    <n v="2502"/>
    <n v="132"/>
    <n v="598"/>
    <n v="88"/>
    <n v="33"/>
    <n v="66"/>
    <n v="3287"/>
    <n v="1"/>
    <n v="2"/>
    <n v="3"/>
    <n v="13"/>
    <n v="6"/>
    <n v="0"/>
    <n v="0"/>
    <n v="0"/>
    <n v="1"/>
    <n v="0"/>
    <n v="0"/>
    <n v="0"/>
    <d v="2020-07-01T00:00:00"/>
  </r>
  <r>
    <n v="1709"/>
    <s v="500-02-2261"/>
    <s v="C"/>
    <x v="1"/>
    <x v="0"/>
    <x v="4"/>
    <n v="57.29"/>
    <n v="6"/>
    <n v="17.187000000000001"/>
    <x v="917"/>
    <x v="76"/>
    <d v="1899-12-30T17:04:00"/>
    <x v="0"/>
    <n v="343.74"/>
    <n v="4.7619047620000003"/>
    <n v="17.187000000000001"/>
    <x v="9"/>
    <x v="3"/>
    <n v="55"/>
    <x v="2"/>
    <n v="2"/>
    <n v="1"/>
    <n v="156962"/>
    <s v="State-California"/>
    <n v="60"/>
    <n v="805"/>
    <n v="8"/>
    <n v="212"/>
    <n v="28"/>
    <n v="8"/>
    <n v="72"/>
    <n v="989"/>
    <n v="7"/>
    <n v="6"/>
    <n v="3"/>
    <n v="5"/>
    <n v="7"/>
    <n v="0"/>
    <n v="0"/>
    <n v="0"/>
    <n v="0"/>
    <n v="0"/>
    <n v="0"/>
    <n v="0"/>
    <d v="2020-03-17T00:00:00"/>
  </r>
  <r>
    <n v="1958"/>
    <s v="720-72-2436"/>
    <s v="A"/>
    <x v="1"/>
    <x v="1"/>
    <x v="4"/>
    <n v="66.52"/>
    <n v="4"/>
    <n v="13.304"/>
    <x v="918"/>
    <x v="22"/>
    <d v="1899-12-30T18:14:00"/>
    <x v="0"/>
    <n v="266.08"/>
    <n v="4.7619047620000003"/>
    <n v="13.304"/>
    <x v="16"/>
    <x v="3"/>
    <n v="55"/>
    <x v="2"/>
    <n v="2"/>
    <n v="1"/>
    <n v="156962"/>
    <s v="State-New York"/>
    <n v="60"/>
    <n v="805"/>
    <n v="8"/>
    <n v="212"/>
    <n v="28"/>
    <n v="8"/>
    <n v="72"/>
    <n v="989"/>
    <n v="7"/>
    <n v="6"/>
    <n v="3"/>
    <n v="5"/>
    <n v="7"/>
    <n v="0"/>
    <n v="0"/>
    <n v="0"/>
    <n v="0"/>
    <n v="0"/>
    <n v="0"/>
    <n v="0"/>
    <d v="2020-03-17T00:00:00"/>
  </r>
  <r>
    <n v="2926"/>
    <s v="702-83-5291"/>
    <s v="C"/>
    <x v="0"/>
    <x v="1"/>
    <x v="5"/>
    <n v="99.82"/>
    <n v="9"/>
    <n v="44.918999999999997"/>
    <x v="919"/>
    <x v="39"/>
    <d v="1899-12-30T10:43:00"/>
    <x v="1"/>
    <n v="898.38"/>
    <n v="4.7619047620000003"/>
    <n v="44.918999999999997"/>
    <x v="37"/>
    <x v="3"/>
    <n v="44"/>
    <x v="1"/>
    <n v="0"/>
    <n v="1"/>
    <n v="156939"/>
    <s v="State-Other"/>
    <n v="19"/>
    <n v="706"/>
    <n v="94"/>
    <n v="284"/>
    <n v="248"/>
    <n v="80"/>
    <n v="135"/>
    <n v="1276"/>
    <n v="2"/>
    <n v="3"/>
    <n v="3"/>
    <n v="10"/>
    <n v="3"/>
    <n v="0"/>
    <n v="0"/>
    <n v="0"/>
    <n v="0"/>
    <n v="0"/>
    <n v="0"/>
    <n v="0"/>
    <d v="2020-02-23T00:00:00"/>
  </r>
  <r>
    <n v="1456"/>
    <s v="809-69-9497"/>
    <s v="A"/>
    <x v="1"/>
    <x v="0"/>
    <x v="2"/>
    <n v="45.68"/>
    <n v="10"/>
    <n v="22.84"/>
    <x v="920"/>
    <x v="64"/>
    <d v="1899-12-30T19:30:00"/>
    <x v="0"/>
    <n v="456.8"/>
    <n v="4.7619047620000003"/>
    <n v="22.84"/>
    <x v="14"/>
    <x v="1"/>
    <n v="39"/>
    <x v="0"/>
    <n v="1"/>
    <n v="0"/>
    <n v="156937"/>
    <s v="State-Other"/>
    <n v="81"/>
    <n v="2056"/>
    <n v="22"/>
    <n v="345"/>
    <n v="30"/>
    <n v="22"/>
    <n v="22"/>
    <n v="2453"/>
    <n v="7"/>
    <n v="8"/>
    <n v="6"/>
    <n v="9"/>
    <n v="6"/>
    <n v="0"/>
    <n v="0"/>
    <n v="0"/>
    <n v="1"/>
    <n v="0"/>
    <n v="0"/>
    <n v="1"/>
    <d v="2019-01-09T00:00:00"/>
  </r>
  <r>
    <n v="1787"/>
    <s v="449-16-6770"/>
    <s v="A"/>
    <x v="1"/>
    <x v="1"/>
    <x v="0"/>
    <n v="50.79"/>
    <n v="5"/>
    <n v="12.6975"/>
    <x v="921"/>
    <x v="88"/>
    <d v="1899-12-30T14:53:00"/>
    <x v="2"/>
    <n v="253.95"/>
    <n v="4.7619047620000003"/>
    <n v="12.6975"/>
    <x v="4"/>
    <x v="3"/>
    <n v="49"/>
    <x v="2"/>
    <n v="0"/>
    <n v="1"/>
    <n v="156850"/>
    <s v="State-California"/>
    <n v="83"/>
    <n v="94"/>
    <n v="3"/>
    <n v="52"/>
    <n v="6"/>
    <n v="19"/>
    <n v="0"/>
    <n v="174"/>
    <n v="1"/>
    <n v="1"/>
    <n v="1"/>
    <n v="3"/>
    <n v="2"/>
    <n v="0"/>
    <n v="0"/>
    <n v="0"/>
    <n v="0"/>
    <n v="0"/>
    <n v="0"/>
    <n v="0"/>
    <d v="2020-08-27T00:00:00"/>
  </r>
  <r>
    <n v="1435"/>
    <s v="333-23-2632"/>
    <s v="A"/>
    <x v="0"/>
    <x v="1"/>
    <x v="0"/>
    <n v="10.08"/>
    <n v="7"/>
    <n v="3.528"/>
    <x v="922"/>
    <x v="61"/>
    <d v="1899-12-30T20:14:00"/>
    <x v="1"/>
    <n v="70.56"/>
    <n v="4.7619047620000003"/>
    <n v="3.528"/>
    <x v="50"/>
    <x v="3"/>
    <n v="51"/>
    <x v="1"/>
    <n v="0"/>
    <n v="1"/>
    <n v="156796"/>
    <s v="State-Illinois"/>
    <n v="24"/>
    <n v="1811"/>
    <n v="105"/>
    <n v="444"/>
    <n v="171"/>
    <n v="130"/>
    <n v="102"/>
    <n v="2559"/>
    <n v="3"/>
    <n v="8"/>
    <n v="9"/>
    <n v="7"/>
    <n v="7"/>
    <n v="0"/>
    <n v="0"/>
    <n v="0"/>
    <n v="0"/>
    <n v="0"/>
    <n v="0"/>
    <n v="0"/>
    <d v="2019-07-24T00:00:00"/>
  </r>
  <r>
    <n v="3054"/>
    <s v="489-82-1237"/>
    <s v="A"/>
    <x v="1"/>
    <x v="0"/>
    <x v="1"/>
    <n v="93.88"/>
    <n v="7"/>
    <n v="32.857999999999997"/>
    <x v="923"/>
    <x v="0"/>
    <d v="1899-12-30T11:51:00"/>
    <x v="2"/>
    <n v="657.16"/>
    <n v="4.7619047620000003"/>
    <n v="32.857999999999997"/>
    <x v="48"/>
    <x v="3"/>
    <n v="51"/>
    <x v="1"/>
    <n v="0"/>
    <n v="1"/>
    <n v="156796"/>
    <s v="State-Florida"/>
    <n v="24"/>
    <n v="1811"/>
    <n v="105"/>
    <n v="444"/>
    <n v="171"/>
    <n v="130"/>
    <n v="102"/>
    <n v="2559"/>
    <n v="3"/>
    <n v="8"/>
    <n v="9"/>
    <n v="7"/>
    <n v="7"/>
    <n v="0"/>
    <n v="0"/>
    <n v="0"/>
    <n v="0"/>
    <n v="0"/>
    <n v="0"/>
    <n v="0"/>
    <d v="2019-07-24T00:00:00"/>
  </r>
  <r>
    <n v="2080"/>
    <s v="859-97-6048"/>
    <s v="C"/>
    <x v="0"/>
    <x v="1"/>
    <x v="1"/>
    <n v="84.25"/>
    <n v="2"/>
    <n v="8.4250000000000007"/>
    <x v="924"/>
    <x v="58"/>
    <d v="1899-12-30T14:13:00"/>
    <x v="2"/>
    <n v="168.5"/>
    <n v="4.7619047620000003"/>
    <n v="8.4250000000000007"/>
    <x v="4"/>
    <x v="3"/>
    <n v="41"/>
    <x v="1"/>
    <n v="0"/>
    <n v="1"/>
    <n v="156775"/>
    <s v="State-Other"/>
    <n v="62"/>
    <n v="1695"/>
    <n v="97"/>
    <n v="442"/>
    <n v="160"/>
    <n v="97"/>
    <n v="97"/>
    <n v="2394"/>
    <n v="2"/>
    <n v="5"/>
    <n v="8"/>
    <n v="10"/>
    <n v="5"/>
    <n v="0"/>
    <n v="0"/>
    <n v="0"/>
    <n v="0"/>
    <n v="0"/>
    <n v="0"/>
    <n v="0"/>
    <d v="2019-06-09T00:00:00"/>
  </r>
  <r>
    <n v="2195"/>
    <s v="676-10-2200"/>
    <s v="B"/>
    <x v="0"/>
    <x v="1"/>
    <x v="5"/>
    <n v="53.78"/>
    <n v="1"/>
    <n v="2.6890000000000001"/>
    <x v="925"/>
    <x v="36"/>
    <d v="1899-12-30T20:13:00"/>
    <x v="0"/>
    <n v="53.78"/>
    <n v="4.7619047620000003"/>
    <n v="2.6890000000000001"/>
    <x v="28"/>
    <x v="3"/>
    <n v="48"/>
    <x v="1"/>
    <n v="1"/>
    <n v="1"/>
    <n v="156721"/>
    <s v="State-California"/>
    <n v="64"/>
    <n v="434"/>
    <n v="17"/>
    <n v="108"/>
    <n v="17"/>
    <n v="36"/>
    <n v="207"/>
    <n v="403"/>
    <n v="5"/>
    <n v="4"/>
    <n v="1"/>
    <n v="5"/>
    <n v="6"/>
    <n v="0"/>
    <n v="0"/>
    <n v="0"/>
    <n v="0"/>
    <n v="0"/>
    <n v="0"/>
    <n v="0"/>
    <d v="2019-04-07T00:00:00"/>
  </r>
  <r>
    <n v="2138"/>
    <s v="373-88-1424"/>
    <s v="C"/>
    <x v="0"/>
    <x v="1"/>
    <x v="2"/>
    <n v="35.81"/>
    <n v="5"/>
    <n v="8.9525000000000006"/>
    <x v="926"/>
    <x v="10"/>
    <d v="1899-12-30T18:44:00"/>
    <x v="0"/>
    <n v="179.05"/>
    <n v="4.7619047620000003"/>
    <n v="8.9525000000000006"/>
    <x v="30"/>
    <x v="1"/>
    <n v="46"/>
    <x v="1"/>
    <n v="0"/>
    <n v="0"/>
    <n v="156715"/>
    <s v="State-New York"/>
    <n v="52"/>
    <n v="713"/>
    <n v="290"/>
    <n v="660"/>
    <n v="655"/>
    <n v="475"/>
    <n v="25"/>
    <n v="2769"/>
    <n v="1"/>
    <n v="7"/>
    <n v="3"/>
    <n v="4"/>
    <n v="4"/>
    <n v="0"/>
    <n v="0"/>
    <n v="0"/>
    <n v="0"/>
    <n v="0"/>
    <n v="0"/>
    <n v="0"/>
    <d v="2019-05-12T00:00:00"/>
  </r>
  <r>
    <n v="1820"/>
    <s v="365-16-4334"/>
    <s v="B"/>
    <x v="1"/>
    <x v="0"/>
    <x v="4"/>
    <n v="26.43"/>
    <n v="8"/>
    <n v="10.571999999999999"/>
    <x v="927"/>
    <x v="7"/>
    <d v="1899-12-30T14:26:00"/>
    <x v="0"/>
    <n v="211.44"/>
    <n v="4.7619047620000003"/>
    <n v="10.571999999999999"/>
    <x v="60"/>
    <x v="0"/>
    <n v="43"/>
    <x v="1"/>
    <n v="0"/>
    <n v="1"/>
    <n v="156628"/>
    <s v="State-New York"/>
    <n v="30"/>
    <n v="1325"/>
    <n v="14"/>
    <n v="227"/>
    <n v="19"/>
    <n v="47"/>
    <n v="473"/>
    <n v="1159"/>
    <n v="2"/>
    <n v="7"/>
    <n v="6"/>
    <n v="5"/>
    <n v="5"/>
    <n v="0"/>
    <n v="0"/>
    <n v="1"/>
    <n v="0"/>
    <n v="0"/>
    <n v="0"/>
    <n v="0"/>
    <d v="2020-08-25T00:00:00"/>
  </r>
  <r>
    <n v="1813"/>
    <s v="503-21-4385"/>
    <s v="B"/>
    <x v="0"/>
    <x v="1"/>
    <x v="0"/>
    <n v="39.909999999999997"/>
    <n v="3"/>
    <n v="5.9865000000000004"/>
    <x v="928"/>
    <x v="81"/>
    <d v="1899-12-30T12:40:00"/>
    <x v="0"/>
    <n v="119.73"/>
    <n v="4.7619047620000003"/>
    <n v="5.9865000000000004"/>
    <x v="39"/>
    <x v="1"/>
    <n v="53"/>
    <x v="0"/>
    <n v="0"/>
    <n v="2"/>
    <n v="156575"/>
    <s v="State-Illinois"/>
    <n v="42"/>
    <n v="1165"/>
    <n v="14"/>
    <n v="249"/>
    <n v="0"/>
    <n v="44"/>
    <n v="28"/>
    <n v="1445"/>
    <n v="3"/>
    <n v="7"/>
    <n v="3"/>
    <n v="7"/>
    <n v="5"/>
    <n v="0"/>
    <n v="0"/>
    <n v="0"/>
    <n v="0"/>
    <n v="0"/>
    <n v="0"/>
    <n v="0"/>
    <d v="2019-10-10T00:00:00"/>
  </r>
  <r>
    <n v="2972"/>
    <s v="305-89-2768"/>
    <s v="B"/>
    <x v="0"/>
    <x v="0"/>
    <x v="2"/>
    <n v="21.9"/>
    <n v="3"/>
    <n v="3.2850000000000001"/>
    <x v="929"/>
    <x v="51"/>
    <d v="1899-12-30T18:43:00"/>
    <x v="0"/>
    <n v="65.7"/>
    <n v="4.7619047620000003"/>
    <n v="3.2850000000000001"/>
    <x v="28"/>
    <x v="1"/>
    <n v="45"/>
    <x v="0"/>
    <n v="0"/>
    <n v="1"/>
    <n v="156559"/>
    <s v="State-New York"/>
    <n v="46"/>
    <n v="626"/>
    <n v="61"/>
    <n v="368"/>
    <n v="113"/>
    <n v="86"/>
    <n v="86"/>
    <n v="1168"/>
    <n v="3"/>
    <n v="4"/>
    <n v="3"/>
    <n v="8"/>
    <n v="4"/>
    <n v="0"/>
    <n v="0"/>
    <n v="0"/>
    <n v="0"/>
    <n v="0"/>
    <n v="0"/>
    <n v="0"/>
    <d v="2019-06-01T00:00:00"/>
  </r>
  <r>
    <n v="2625"/>
    <s v="574-80-1489"/>
    <s v="B"/>
    <x v="0"/>
    <x v="0"/>
    <x v="4"/>
    <n v="62.85"/>
    <n v="4"/>
    <n v="12.57"/>
    <x v="156"/>
    <x v="6"/>
    <d v="1899-12-30T13:22:00"/>
    <x v="0"/>
    <n v="251.4"/>
    <n v="4.7619047620000003"/>
    <n v="12.57"/>
    <x v="44"/>
    <x v="4"/>
    <n v="70"/>
    <x v="0"/>
    <n v="1"/>
    <n v="1"/>
    <n v="156551"/>
    <s v="State-Texas"/>
    <n v="48"/>
    <n v="185"/>
    <n v="11"/>
    <n v="89"/>
    <n v="47"/>
    <n v="6"/>
    <n v="44"/>
    <n v="293"/>
    <n v="3"/>
    <n v="2"/>
    <n v="1"/>
    <n v="4"/>
    <n v="4"/>
    <n v="0"/>
    <n v="0"/>
    <n v="0"/>
    <n v="0"/>
    <n v="0"/>
    <n v="0"/>
    <n v="0"/>
    <d v="2020-10-11T00:00:00"/>
  </r>
  <r>
    <n v="2934"/>
    <s v="784-08-0310"/>
    <s v="C"/>
    <x v="0"/>
    <x v="0"/>
    <x v="4"/>
    <n v="21.04"/>
    <n v="4"/>
    <n v="4.2080000000000002"/>
    <x v="930"/>
    <x v="50"/>
    <d v="1899-12-30T13:58:00"/>
    <x v="1"/>
    <n v="84.16"/>
    <n v="4.7619047620000003"/>
    <n v="4.2080000000000002"/>
    <x v="29"/>
    <x v="4"/>
    <n v="70"/>
    <x v="0"/>
    <n v="1"/>
    <n v="1"/>
    <n v="156551"/>
    <s v="State-Florida"/>
    <n v="48"/>
    <n v="185"/>
    <n v="11"/>
    <n v="89"/>
    <n v="47"/>
    <n v="6"/>
    <n v="44"/>
    <n v="293"/>
    <n v="3"/>
    <n v="2"/>
    <n v="1"/>
    <n v="4"/>
    <n v="4"/>
    <n v="0"/>
    <n v="0"/>
    <n v="0"/>
    <n v="0"/>
    <n v="0"/>
    <n v="0"/>
    <n v="0"/>
    <d v="2020-10-11T00:00:00"/>
  </r>
  <r>
    <n v="2662"/>
    <s v="200-40-6154"/>
    <s v="B"/>
    <x v="0"/>
    <x v="1"/>
    <x v="2"/>
    <n v="65.91"/>
    <n v="6"/>
    <n v="19.773"/>
    <x v="931"/>
    <x v="57"/>
    <d v="1899-12-30T11:45:00"/>
    <x v="1"/>
    <n v="395.46"/>
    <n v="4.7619047620000003"/>
    <n v="19.773"/>
    <x v="14"/>
    <x v="1"/>
    <n v="52"/>
    <x v="1"/>
    <n v="0"/>
    <n v="1"/>
    <n v="156534"/>
    <s v="State-Other"/>
    <n v="35"/>
    <n v="1913"/>
    <n v="19"/>
    <n v="169"/>
    <n v="28"/>
    <n v="0"/>
    <n v="127"/>
    <n v="2002"/>
    <n v="4"/>
    <n v="10"/>
    <n v="4"/>
    <n v="7"/>
    <n v="8"/>
    <n v="0"/>
    <n v="1"/>
    <n v="0"/>
    <n v="1"/>
    <n v="0"/>
    <n v="0"/>
    <n v="1"/>
    <d v="2019-12-28T00:00:00"/>
  </r>
  <r>
    <n v="2618"/>
    <s v="846-10-0341"/>
    <s v="A"/>
    <x v="1"/>
    <x v="0"/>
    <x v="5"/>
    <n v="42.57"/>
    <n v="7"/>
    <n v="14.8995"/>
    <x v="932"/>
    <x v="47"/>
    <d v="1899-12-30T11:51:00"/>
    <x v="1"/>
    <n v="297.99"/>
    <n v="4.7619047620000003"/>
    <n v="14.8995"/>
    <x v="11"/>
    <x v="1"/>
    <n v="39"/>
    <x v="1"/>
    <n v="1"/>
    <n v="1"/>
    <n v="156386"/>
    <s v="State-New York"/>
    <n v="51"/>
    <n v="638"/>
    <n v="133"/>
    <n v="594"/>
    <n v="36"/>
    <n v="89"/>
    <n v="208"/>
    <n v="1281"/>
    <n v="8"/>
    <n v="9"/>
    <n v="1"/>
    <n v="7"/>
    <n v="9"/>
    <n v="0"/>
    <n v="0"/>
    <n v="0"/>
    <n v="0"/>
    <n v="0"/>
    <n v="0"/>
    <n v="0"/>
    <d v="2019-04-03T00:00:00"/>
  </r>
  <r>
    <n v="1983"/>
    <s v="577-34-7579"/>
    <s v="C"/>
    <x v="0"/>
    <x v="1"/>
    <x v="4"/>
    <n v="50.49"/>
    <n v="9"/>
    <n v="22.720500000000001"/>
    <x v="933"/>
    <x v="8"/>
    <d v="1899-12-30T17:16:00"/>
    <x v="1"/>
    <n v="454.41"/>
    <n v="4.7619047620000003"/>
    <n v="22.720500000000001"/>
    <x v="38"/>
    <x v="3"/>
    <n v="39"/>
    <x v="3"/>
    <n v="1"/>
    <n v="1"/>
    <n v="156337"/>
    <s v="State-Texas"/>
    <n v="25"/>
    <n v="968"/>
    <n v="44"/>
    <n v="400"/>
    <n v="78"/>
    <n v="14"/>
    <n v="505"/>
    <n v="999"/>
    <n v="5"/>
    <n v="8"/>
    <n v="5"/>
    <n v="4"/>
    <n v="8"/>
    <n v="1"/>
    <n v="0"/>
    <n v="1"/>
    <n v="0"/>
    <n v="0"/>
    <n v="0"/>
    <n v="1"/>
    <d v="2019-09-01T00:00:00"/>
  </r>
  <r>
    <n v="2006"/>
    <s v="430-02-3888"/>
    <s v="B"/>
    <x v="1"/>
    <x v="1"/>
    <x v="1"/>
    <n v="46.02"/>
    <n v="6"/>
    <n v="13.805999999999999"/>
    <x v="934"/>
    <x v="13"/>
    <d v="1899-12-30T15:55:00"/>
    <x v="1"/>
    <n v="276.12"/>
    <n v="4.7619047620000003"/>
    <n v="13.805999999999999"/>
    <x v="12"/>
    <x v="3"/>
    <n v="53"/>
    <x v="0"/>
    <n v="0"/>
    <n v="1"/>
    <n v="156320"/>
    <s v="State-New York"/>
    <n v="11"/>
    <n v="558"/>
    <n v="147"/>
    <n v="477"/>
    <n v="322"/>
    <n v="214"/>
    <n v="230"/>
    <n v="1488"/>
    <n v="3"/>
    <n v="5"/>
    <n v="4"/>
    <n v="9"/>
    <n v="4"/>
    <n v="0"/>
    <n v="0"/>
    <n v="0"/>
    <n v="0"/>
    <n v="0"/>
    <n v="0"/>
    <n v="0"/>
    <d v="2019-09-13T00:00:00"/>
  </r>
  <r>
    <n v="1642"/>
    <s v="867-47-1948"/>
    <s v="C"/>
    <x v="1"/>
    <x v="0"/>
    <x v="2"/>
    <n v="15.8"/>
    <n v="10"/>
    <n v="7.9"/>
    <x v="935"/>
    <x v="51"/>
    <d v="1899-12-30T12:07:00"/>
    <x v="1"/>
    <n v="158"/>
    <n v="4.7619047620000003"/>
    <n v="7.9"/>
    <x v="52"/>
    <x v="1"/>
    <n v="57"/>
    <x v="1"/>
    <n v="0"/>
    <n v="1"/>
    <n v="156253"/>
    <s v="State-Other"/>
    <n v="83"/>
    <n v="1414"/>
    <n v="0"/>
    <n v="181"/>
    <n v="19"/>
    <n v="31"/>
    <n v="14"/>
    <n v="1630"/>
    <n v="4"/>
    <n v="7"/>
    <n v="2"/>
    <n v="9"/>
    <n v="6"/>
    <n v="0"/>
    <n v="0"/>
    <n v="0"/>
    <n v="0"/>
    <n v="0"/>
    <n v="0"/>
    <n v="0"/>
    <d v="2019-05-14T00:00:00"/>
  </r>
  <r>
    <n v="2356"/>
    <s v="384-59-6655"/>
    <s v="A"/>
    <x v="0"/>
    <x v="0"/>
    <x v="4"/>
    <n v="98.66"/>
    <n v="9"/>
    <n v="44.396999999999998"/>
    <x v="936"/>
    <x v="88"/>
    <d v="1899-12-30T15:07:00"/>
    <x v="1"/>
    <n v="887.94"/>
    <n v="4.7619047620000003"/>
    <n v="44.396999999999998"/>
    <x v="3"/>
    <x v="0"/>
    <n v="45"/>
    <x v="1"/>
    <n v="1"/>
    <n v="2"/>
    <n v="156243"/>
    <s v="State-Other"/>
    <n v="26"/>
    <n v="964"/>
    <n v="0"/>
    <n v="97"/>
    <n v="11"/>
    <n v="8"/>
    <n v="19"/>
    <n v="1061"/>
    <n v="6"/>
    <n v="4"/>
    <n v="2"/>
    <n v="8"/>
    <n v="5"/>
    <n v="0"/>
    <n v="0"/>
    <n v="0"/>
    <n v="0"/>
    <n v="0"/>
    <n v="0"/>
    <n v="0"/>
    <d v="2020-06-05T00:00:00"/>
  </r>
  <r>
    <n v="2354"/>
    <s v="256-58-3609"/>
    <s v="C"/>
    <x v="0"/>
    <x v="1"/>
    <x v="5"/>
    <n v="91.98"/>
    <n v="1"/>
    <n v="4.5990000000000002"/>
    <x v="937"/>
    <x v="79"/>
    <d v="1899-12-30T15:29:00"/>
    <x v="1"/>
    <n v="91.98"/>
    <n v="4.7619047620000003"/>
    <n v="4.5990000000000002"/>
    <x v="57"/>
    <x v="3"/>
    <n v="51"/>
    <x v="0"/>
    <n v="0"/>
    <n v="1"/>
    <n v="156242"/>
    <s v="State-New York"/>
    <n v="72"/>
    <n v="1914"/>
    <n v="22"/>
    <n v="464"/>
    <n v="31"/>
    <n v="22"/>
    <n v="244"/>
    <n v="2209"/>
    <n v="5"/>
    <n v="8"/>
    <n v="4"/>
    <n v="11"/>
    <n v="6"/>
    <n v="0"/>
    <n v="0"/>
    <n v="0"/>
    <n v="0"/>
    <n v="0"/>
    <n v="0"/>
    <n v="0"/>
    <d v="2019-08-08T00:00:00"/>
  </r>
  <r>
    <n v="1425"/>
    <s v="324-92-3863"/>
    <s v="A"/>
    <x v="0"/>
    <x v="1"/>
    <x v="1"/>
    <n v="20.89"/>
    <n v="2"/>
    <n v="2.089"/>
    <x v="938"/>
    <x v="63"/>
    <d v="1899-12-30T18:45:00"/>
    <x v="1"/>
    <n v="41.78"/>
    <n v="4.7619047620000003"/>
    <n v="2.089"/>
    <x v="57"/>
    <x v="3"/>
    <n v="72"/>
    <x v="0"/>
    <n v="0"/>
    <n v="1"/>
    <n v="156223"/>
    <s v="State-Texas"/>
    <n v="72"/>
    <n v="214"/>
    <n v="78"/>
    <n v="86"/>
    <n v="44"/>
    <n v="0"/>
    <n v="11"/>
    <n v="411"/>
    <n v="2"/>
    <n v="2"/>
    <n v="1"/>
    <n v="5"/>
    <n v="4"/>
    <n v="0"/>
    <n v="0"/>
    <n v="0"/>
    <n v="0"/>
    <n v="0"/>
    <n v="0"/>
    <n v="0"/>
    <d v="2020-05-26T00:00:00"/>
  </r>
  <r>
    <n v="1620"/>
    <s v="364-34-2972"/>
    <s v="C"/>
    <x v="0"/>
    <x v="1"/>
    <x v="1"/>
    <n v="96.82"/>
    <n v="3"/>
    <n v="14.523"/>
    <x v="939"/>
    <x v="73"/>
    <d v="1899-12-30T20:37:00"/>
    <x v="1"/>
    <n v="290.45999999999998"/>
    <n v="4.7619047620000003"/>
    <n v="14.523"/>
    <x v="24"/>
    <x v="3"/>
    <n v="58"/>
    <x v="1"/>
    <n v="0"/>
    <n v="1"/>
    <n v="156181"/>
    <s v="State-Florida"/>
    <n v="6"/>
    <n v="336"/>
    <n v="286"/>
    <n v="192"/>
    <n v="22"/>
    <n v="122"/>
    <n v="133"/>
    <n v="826"/>
    <n v="1"/>
    <n v="4"/>
    <n v="2"/>
    <n v="7"/>
    <n v="4"/>
    <n v="0"/>
    <n v="0"/>
    <n v="0"/>
    <n v="0"/>
    <n v="0"/>
    <n v="0"/>
    <n v="0"/>
    <d v="2019-06-15T00:00:00"/>
  </r>
  <r>
    <n v="1112"/>
    <s v="794-42-3736"/>
    <s v="B"/>
    <x v="1"/>
    <x v="1"/>
    <x v="4"/>
    <n v="33.33"/>
    <n v="2"/>
    <n v="3.3330000000000002"/>
    <x v="940"/>
    <x v="53"/>
    <d v="1899-12-30T14:41:00"/>
    <x v="2"/>
    <n v="66.66"/>
    <n v="4.7619047620000003"/>
    <n v="3.3330000000000002"/>
    <x v="41"/>
    <x v="1"/>
    <n v="67"/>
    <x v="2"/>
    <n v="0"/>
    <n v="1"/>
    <n v="156129"/>
    <s v="State-New York"/>
    <n v="65"/>
    <n v="890"/>
    <n v="134"/>
    <n v="370"/>
    <n v="108"/>
    <n v="200"/>
    <n v="134"/>
    <n v="1569"/>
    <n v="4"/>
    <n v="6"/>
    <n v="2"/>
    <n v="10"/>
    <n v="4"/>
    <n v="0"/>
    <n v="0"/>
    <n v="0"/>
    <n v="0"/>
    <n v="0"/>
    <n v="0"/>
    <n v="0"/>
    <d v="2019-11-25T00:00:00"/>
  </r>
  <r>
    <n v="2121"/>
    <s v="172-42-8274"/>
    <s v="B"/>
    <x v="1"/>
    <x v="0"/>
    <x v="1"/>
    <n v="38.270000000000003"/>
    <n v="2"/>
    <n v="3.827"/>
    <x v="941"/>
    <x v="22"/>
    <d v="1899-12-30T18:18:00"/>
    <x v="2"/>
    <n v="76.540000000000006"/>
    <n v="4.7619047620000003"/>
    <n v="3.827"/>
    <x v="6"/>
    <x v="1"/>
    <n v="67"/>
    <x v="2"/>
    <n v="0"/>
    <n v="1"/>
    <n v="156129"/>
    <s v="State-Texas"/>
    <n v="65"/>
    <n v="890"/>
    <n v="134"/>
    <n v="370"/>
    <n v="108"/>
    <n v="200"/>
    <n v="134"/>
    <n v="1569"/>
    <n v="4"/>
    <n v="6"/>
    <n v="2"/>
    <n v="10"/>
    <n v="4"/>
    <n v="0"/>
    <n v="0"/>
    <n v="0"/>
    <n v="0"/>
    <n v="0"/>
    <n v="0"/>
    <n v="0"/>
    <d v="2019-11-25T00:00:00"/>
  </r>
  <r>
    <n v="1922"/>
    <s v="558-60-5016"/>
    <s v="A"/>
    <x v="1"/>
    <x v="0"/>
    <x v="2"/>
    <n v="33.299999999999997"/>
    <n v="9"/>
    <n v="14.984999999999999"/>
    <x v="942"/>
    <x v="31"/>
    <d v="1899-12-30T15:27:00"/>
    <x v="0"/>
    <n v="299.7"/>
    <n v="4.7619047620000003"/>
    <n v="14.984999999999999"/>
    <x v="8"/>
    <x v="1"/>
    <n v="58"/>
    <x v="0"/>
    <n v="0"/>
    <n v="1"/>
    <n v="156067"/>
    <s v="State-New York"/>
    <n v="51"/>
    <n v="1439"/>
    <n v="33"/>
    <n v="150"/>
    <n v="45"/>
    <n v="17"/>
    <n v="334"/>
    <n v="1350"/>
    <n v="2"/>
    <n v="7"/>
    <n v="4"/>
    <n v="7"/>
    <n v="5"/>
    <n v="0"/>
    <n v="0"/>
    <n v="0"/>
    <n v="0"/>
    <n v="0"/>
    <n v="0"/>
    <n v="0"/>
    <d v="2019-12-25T00:00:00"/>
  </r>
  <r>
    <n v="1074"/>
    <s v="195-06-0432"/>
    <s v="A"/>
    <x v="0"/>
    <x v="1"/>
    <x v="2"/>
    <n v="81.010000000000005"/>
    <n v="3"/>
    <n v="12.1515"/>
    <x v="943"/>
    <x v="50"/>
    <d v="1899-12-30T12:55:00"/>
    <x v="2"/>
    <n v="243.03"/>
    <n v="4.7619047620000003"/>
    <n v="12.1515"/>
    <x v="39"/>
    <x v="1"/>
    <n v="55"/>
    <x v="1"/>
    <n v="0"/>
    <n v="0"/>
    <n v="156046"/>
    <s v="State-Florida"/>
    <n v="9"/>
    <n v="1607"/>
    <n v="0"/>
    <n v="178"/>
    <n v="0"/>
    <n v="0"/>
    <n v="142"/>
    <n v="1643"/>
    <n v="2"/>
    <n v="10"/>
    <n v="1"/>
    <n v="8"/>
    <n v="8"/>
    <n v="0"/>
    <n v="0"/>
    <n v="1"/>
    <n v="0"/>
    <n v="0"/>
    <n v="0"/>
    <n v="1"/>
    <d v="2019-06-09T00:00:00"/>
  </r>
  <r>
    <n v="2251"/>
    <s v="605-03-2706"/>
    <s v="A"/>
    <x v="1"/>
    <x v="0"/>
    <x v="0"/>
    <n v="15.8"/>
    <n v="3"/>
    <n v="2.37"/>
    <x v="944"/>
    <x v="5"/>
    <d v="1899-12-30T18:02:00"/>
    <x v="1"/>
    <n v="47.4"/>
    <n v="4.7619047620000003"/>
    <n v="2.37"/>
    <x v="33"/>
    <x v="3"/>
    <n v="76"/>
    <x v="1"/>
    <n v="0"/>
    <n v="0"/>
    <n v="155956"/>
    <s v="State-Illinois"/>
    <n v="22"/>
    <n v="2118"/>
    <n v="106"/>
    <n v="290"/>
    <n v="139"/>
    <n v="25"/>
    <n v="106"/>
    <n v="2573"/>
    <n v="2"/>
    <n v="7"/>
    <n v="3"/>
    <n v="4"/>
    <n v="4"/>
    <n v="0"/>
    <n v="0"/>
    <n v="0"/>
    <n v="1"/>
    <n v="0"/>
    <n v="0"/>
    <n v="0"/>
    <d v="2020-09-11T00:00:00"/>
  </r>
  <r>
    <n v="1055"/>
    <s v="214-30-2776"/>
    <s v="B"/>
    <x v="0"/>
    <x v="0"/>
    <x v="1"/>
    <n v="34.49"/>
    <n v="5"/>
    <n v="8.6225000000000005"/>
    <x v="945"/>
    <x v="16"/>
    <d v="1899-12-30T19:44:00"/>
    <x v="2"/>
    <n v="172.45"/>
    <n v="4.7619047620000003"/>
    <n v="8.6225000000000005"/>
    <x v="54"/>
    <x v="3"/>
    <n v="52"/>
    <x v="0"/>
    <n v="0"/>
    <n v="1"/>
    <n v="155954"/>
    <s v="State-California"/>
    <n v="63"/>
    <n v="1246"/>
    <n v="0"/>
    <n v="78"/>
    <n v="0"/>
    <n v="0"/>
    <n v="120"/>
    <n v="1204"/>
    <n v="3"/>
    <n v="8"/>
    <n v="2"/>
    <n v="6"/>
    <n v="7"/>
    <n v="0"/>
    <n v="0"/>
    <n v="0"/>
    <n v="0"/>
    <n v="0"/>
    <n v="0"/>
    <n v="0"/>
    <d v="2020-08-07T00:00:00"/>
  </r>
  <r>
    <n v="1282"/>
    <s v="746-04-1077"/>
    <s v="B"/>
    <x v="0"/>
    <x v="0"/>
    <x v="4"/>
    <n v="84.63"/>
    <n v="10"/>
    <n v="42.314999999999998"/>
    <x v="946"/>
    <x v="17"/>
    <d v="1899-12-30T11:36:00"/>
    <x v="2"/>
    <n v="846.3"/>
    <n v="4.7619047620000003"/>
    <n v="42.314999999999998"/>
    <x v="54"/>
    <x v="1"/>
    <n v="68"/>
    <x v="2"/>
    <n v="0"/>
    <n v="1"/>
    <n v="155951"/>
    <s v="State-Other"/>
    <n v="62"/>
    <n v="3459"/>
    <n v="0"/>
    <n v="223"/>
    <n v="0"/>
    <n v="36"/>
    <n v="111"/>
    <n v="3607"/>
    <n v="3"/>
    <n v="3"/>
    <n v="6"/>
    <n v="11"/>
    <n v="8"/>
    <n v="0"/>
    <n v="1"/>
    <n v="0"/>
    <n v="1"/>
    <n v="0"/>
    <n v="0"/>
    <n v="0"/>
    <d v="2019-01-28T00:00:00"/>
  </r>
  <r>
    <n v="3008"/>
    <s v="448-34-8700"/>
    <s v="B"/>
    <x v="0"/>
    <x v="1"/>
    <x v="2"/>
    <n v="36.909999999999997"/>
    <n v="7"/>
    <n v="12.9185"/>
    <x v="947"/>
    <x v="34"/>
    <d v="1899-12-30T13:51:00"/>
    <x v="0"/>
    <n v="258.37"/>
    <n v="4.7619047620000003"/>
    <n v="12.9185"/>
    <x v="24"/>
    <x v="1"/>
    <n v="45"/>
    <x v="1"/>
    <n v="0"/>
    <n v="1"/>
    <n v="155914"/>
    <s v="State-New York"/>
    <n v="32"/>
    <n v="1071"/>
    <n v="167"/>
    <n v="1015"/>
    <n v="332"/>
    <n v="282"/>
    <n v="647"/>
    <n v="2220"/>
    <n v="4"/>
    <n v="11"/>
    <n v="6"/>
    <n v="8"/>
    <n v="7"/>
    <n v="0"/>
    <n v="0"/>
    <n v="0"/>
    <n v="0"/>
    <n v="0"/>
    <n v="0"/>
    <n v="0"/>
    <d v="2019-10-04T00:00:00"/>
  </r>
  <r>
    <n v="1461"/>
    <s v="452-04-8808"/>
    <s v="B"/>
    <x v="1"/>
    <x v="1"/>
    <x v="1"/>
    <n v="87.08"/>
    <n v="7"/>
    <n v="30.478000000000002"/>
    <x v="948"/>
    <x v="53"/>
    <d v="1899-12-30T15:17:00"/>
    <x v="1"/>
    <n v="609.55999999999995"/>
    <n v="4.7619047620000003"/>
    <n v="30.478000000000002"/>
    <x v="46"/>
    <x v="3"/>
    <n v="43"/>
    <x v="2"/>
    <n v="0"/>
    <n v="1"/>
    <n v="155842"/>
    <s v="State-Texas"/>
    <n v="19"/>
    <n v="1259"/>
    <n v="0"/>
    <n v="109"/>
    <n v="0"/>
    <n v="11"/>
    <n v="67"/>
    <n v="1312"/>
    <n v="1"/>
    <n v="7"/>
    <n v="1"/>
    <n v="8"/>
    <n v="5"/>
    <n v="0"/>
    <n v="0"/>
    <n v="0"/>
    <n v="0"/>
    <n v="0"/>
    <n v="0"/>
    <n v="0"/>
    <d v="2020-10-27T00:00:00"/>
  </r>
  <r>
    <n v="3026"/>
    <s v="531-56-4728"/>
    <s v="A"/>
    <x v="1"/>
    <x v="1"/>
    <x v="2"/>
    <n v="80.08"/>
    <n v="3"/>
    <n v="12.012"/>
    <x v="949"/>
    <x v="48"/>
    <d v="1899-12-30T15:29:00"/>
    <x v="1"/>
    <n v="240.24"/>
    <n v="4.7619047620000003"/>
    <n v="12.012"/>
    <x v="38"/>
    <x v="0"/>
    <n v="45"/>
    <x v="1"/>
    <n v="1"/>
    <n v="1"/>
    <n v="155801"/>
    <s v="State-New York"/>
    <n v="35"/>
    <n v="1025"/>
    <n v="11"/>
    <n v="142"/>
    <n v="17"/>
    <n v="11"/>
    <n v="265"/>
    <n v="941"/>
    <n v="6"/>
    <n v="7"/>
    <n v="2"/>
    <n v="6"/>
    <n v="7"/>
    <n v="1"/>
    <n v="0"/>
    <n v="0"/>
    <n v="0"/>
    <n v="0"/>
    <n v="0"/>
    <n v="0"/>
    <d v="2020-02-27T00:00:00"/>
  </r>
  <r>
    <n v="2715"/>
    <s v="744-82-9138"/>
    <s v="C"/>
    <x v="1"/>
    <x v="1"/>
    <x v="5"/>
    <n v="86.13"/>
    <n v="2"/>
    <n v="8.6129999999999995"/>
    <x v="950"/>
    <x v="13"/>
    <d v="1899-12-30T17:59:00"/>
    <x v="1"/>
    <n v="172.26"/>
    <n v="4.7619047620000003"/>
    <n v="8.6129999999999995"/>
    <x v="13"/>
    <x v="1"/>
    <n v="56"/>
    <x v="1"/>
    <n v="0"/>
    <n v="1"/>
    <n v="155761"/>
    <s v="State-Texas"/>
    <n v="97"/>
    <n v="380"/>
    <n v="3"/>
    <n v="34"/>
    <n v="0"/>
    <n v="8"/>
    <n v="89"/>
    <n v="335"/>
    <n v="2"/>
    <n v="4"/>
    <n v="1"/>
    <n v="3"/>
    <n v="6"/>
    <n v="0"/>
    <n v="0"/>
    <n v="0"/>
    <n v="1"/>
    <n v="0"/>
    <n v="0"/>
    <n v="0"/>
    <d v="2020-09-28T00:00:00"/>
  </r>
  <r>
    <n v="2492"/>
    <s v="883-69-1285"/>
    <s v="B"/>
    <x v="0"/>
    <x v="1"/>
    <x v="5"/>
    <n v="49.92"/>
    <n v="2"/>
    <n v="4.992"/>
    <x v="951"/>
    <x v="43"/>
    <d v="1899-12-30T11:55:00"/>
    <x v="2"/>
    <n v="99.84"/>
    <n v="4.7619047620000003"/>
    <n v="4.992"/>
    <x v="27"/>
    <x v="3"/>
    <n v="58"/>
    <x v="1"/>
    <n v="0"/>
    <n v="1"/>
    <n v="155759"/>
    <s v="State-New York"/>
    <n v="84"/>
    <n v="1886"/>
    <n v="0"/>
    <n v="237"/>
    <n v="28"/>
    <n v="20"/>
    <n v="215"/>
    <n v="1955"/>
    <n v="5"/>
    <n v="10"/>
    <n v="3"/>
    <n v="8"/>
    <n v="8"/>
    <n v="0"/>
    <n v="0"/>
    <n v="0"/>
    <n v="0"/>
    <n v="0"/>
    <n v="0"/>
    <n v="0"/>
    <d v="2019-05-05T00:00:00"/>
  </r>
  <r>
    <n v="1433"/>
    <s v="221-25-5073"/>
    <s v="A"/>
    <x v="1"/>
    <x v="0"/>
    <x v="4"/>
    <n v="74.66"/>
    <n v="4"/>
    <n v="14.932"/>
    <x v="952"/>
    <x v="31"/>
    <d v="1899-12-30T10:39:00"/>
    <x v="1"/>
    <n v="298.64"/>
    <n v="4.7619047620000003"/>
    <n v="14.932"/>
    <x v="23"/>
    <x v="3"/>
    <n v="67"/>
    <x v="0"/>
    <n v="0"/>
    <n v="1"/>
    <n v="155707"/>
    <s v="State-California"/>
    <n v="91"/>
    <n v="581"/>
    <n v="20"/>
    <n v="229"/>
    <n v="84"/>
    <n v="184"/>
    <n v="98"/>
    <n v="1001"/>
    <n v="2"/>
    <n v="3"/>
    <n v="2"/>
    <n v="9"/>
    <n v="3"/>
    <n v="0"/>
    <n v="0"/>
    <n v="0"/>
    <n v="0"/>
    <n v="0"/>
    <n v="0"/>
    <n v="0"/>
    <d v="2020-05-28T00:00:00"/>
  </r>
  <r>
    <n v="2945"/>
    <s v="518-71-6847"/>
    <s v="B"/>
    <x v="0"/>
    <x v="1"/>
    <x v="4"/>
    <n v="26.6"/>
    <n v="6"/>
    <n v="7.98"/>
    <x v="953"/>
    <x v="84"/>
    <d v="1899-12-30T15:10:00"/>
    <x v="0"/>
    <n v="159.6"/>
    <n v="4.7619047620000003"/>
    <n v="7.98"/>
    <x v="49"/>
    <x v="2"/>
    <n v="54"/>
    <x v="1"/>
    <n v="0"/>
    <n v="1"/>
    <n v="155686"/>
    <s v="State-California"/>
    <n v="27"/>
    <n v="1882"/>
    <n v="0"/>
    <n v="556"/>
    <n v="103"/>
    <n v="131"/>
    <n v="73"/>
    <n v="2600"/>
    <n v="2"/>
    <n v="6"/>
    <n v="3"/>
    <n v="5"/>
    <n v="4"/>
    <n v="0"/>
    <n v="0"/>
    <n v="1"/>
    <n v="0"/>
    <n v="0"/>
    <n v="0"/>
    <n v="0"/>
    <d v="2019-07-22T00:00:00"/>
  </r>
  <r>
    <n v="1007"/>
    <s v="156-20-0370"/>
    <s v="B"/>
    <x v="1"/>
    <x v="0"/>
    <x v="1"/>
    <n v="25.45"/>
    <n v="1"/>
    <n v="1.2725"/>
    <x v="954"/>
    <x v="24"/>
    <d v="1899-12-30T18:10:00"/>
    <x v="2"/>
    <n v="25.45"/>
    <n v="4.7619047620000003"/>
    <n v="1.2725"/>
    <x v="20"/>
    <x v="2"/>
    <n v="49"/>
    <x v="1"/>
    <n v="0"/>
    <n v="1"/>
    <n v="155635"/>
    <s v="State-California"/>
    <n v="34"/>
    <n v="657"/>
    <n v="182"/>
    <n v="459"/>
    <n v="140"/>
    <n v="137"/>
    <n v="76"/>
    <n v="1499"/>
    <n v="4"/>
    <n v="7"/>
    <n v="3"/>
    <n v="7"/>
    <n v="6"/>
    <n v="0"/>
    <n v="0"/>
    <n v="0"/>
    <n v="0"/>
    <n v="0"/>
    <n v="0"/>
    <n v="0"/>
    <d v="2019-04-20T00:00:00"/>
  </r>
  <r>
    <n v="1478"/>
    <s v="151-33-7434"/>
    <s v="B"/>
    <x v="1"/>
    <x v="0"/>
    <x v="4"/>
    <n v="67.77"/>
    <n v="1"/>
    <n v="3.3885000000000001"/>
    <x v="955"/>
    <x v="87"/>
    <d v="1899-12-30T20:43:00"/>
    <x v="2"/>
    <n v="67.77"/>
    <n v="4.7619047620000003"/>
    <n v="3.3885000000000001"/>
    <x v="35"/>
    <x v="2"/>
    <n v="76"/>
    <x v="0"/>
    <n v="0"/>
    <n v="0"/>
    <n v="155614"/>
    <s v="State-New York"/>
    <n v="85"/>
    <n v="1410"/>
    <n v="36"/>
    <n v="367"/>
    <n v="22"/>
    <n v="0"/>
    <n v="73"/>
    <n v="1763"/>
    <n v="1"/>
    <n v="9"/>
    <n v="4"/>
    <n v="6"/>
    <n v="7"/>
    <n v="0"/>
    <n v="0"/>
    <n v="0"/>
    <n v="1"/>
    <n v="0"/>
    <n v="0"/>
    <n v="0"/>
    <d v="2020-05-03T00:00:00"/>
  </r>
  <r>
    <n v="3165"/>
    <s v="728-47-9078"/>
    <s v="C"/>
    <x v="0"/>
    <x v="1"/>
    <x v="4"/>
    <n v="59.59"/>
    <n v="4"/>
    <n v="11.917999999999999"/>
    <x v="956"/>
    <x v="64"/>
    <d v="1899-12-30T12:46:00"/>
    <x v="1"/>
    <n v="238.36"/>
    <n v="4.7619047620000003"/>
    <n v="11.917999999999999"/>
    <x v="57"/>
    <x v="1"/>
    <n v="47"/>
    <x v="1"/>
    <n v="0"/>
    <n v="1"/>
    <n v="155593"/>
    <s v="State-Texas"/>
    <n v="63"/>
    <n v="820"/>
    <n v="22"/>
    <n v="347"/>
    <n v="31"/>
    <n v="11"/>
    <n v="297"/>
    <n v="935"/>
    <n v="2"/>
    <n v="6"/>
    <n v="6"/>
    <n v="3"/>
    <n v="6"/>
    <n v="0"/>
    <n v="0"/>
    <n v="1"/>
    <n v="0"/>
    <n v="0"/>
    <n v="0"/>
    <n v="0"/>
    <d v="2020-01-26T00:00:00"/>
  </r>
  <r>
    <n v="1480"/>
    <s v="809-46-1866"/>
    <s v="A"/>
    <x v="1"/>
    <x v="1"/>
    <x v="0"/>
    <n v="58.15"/>
    <n v="4"/>
    <n v="11.63"/>
    <x v="957"/>
    <x v="54"/>
    <d v="1899-12-30T17:44:00"/>
    <x v="1"/>
    <n v="232.6"/>
    <n v="4.7619047620000003"/>
    <n v="11.63"/>
    <x v="3"/>
    <x v="2"/>
    <n v="42"/>
    <x v="1"/>
    <n v="0"/>
    <n v="1"/>
    <n v="155563"/>
    <s v="State-Other"/>
    <n v="22"/>
    <n v="81"/>
    <n v="3"/>
    <n v="25"/>
    <n v="6"/>
    <n v="0"/>
    <n v="6"/>
    <n v="109"/>
    <n v="1"/>
    <n v="2"/>
    <n v="0"/>
    <n v="3"/>
    <n v="3"/>
    <n v="0"/>
    <n v="0"/>
    <n v="0"/>
    <n v="0"/>
    <n v="0"/>
    <n v="0"/>
    <n v="0"/>
    <d v="2020-09-09T00:00:00"/>
  </r>
  <r>
    <n v="1388"/>
    <s v="139-32-4183"/>
    <s v="A"/>
    <x v="0"/>
    <x v="0"/>
    <x v="3"/>
    <n v="97.48"/>
    <n v="9"/>
    <n v="43.866"/>
    <x v="958"/>
    <x v="86"/>
    <d v="1899-12-30T14:19:00"/>
    <x v="0"/>
    <n v="877.32"/>
    <n v="4.7619047620000003"/>
    <n v="43.866"/>
    <x v="2"/>
    <x v="0"/>
    <n v="65"/>
    <x v="0"/>
    <n v="1"/>
    <n v="2"/>
    <n v="155521"/>
    <s v="State-New York"/>
    <n v="11"/>
    <n v="1165"/>
    <n v="0"/>
    <n v="73"/>
    <n v="0"/>
    <n v="0"/>
    <n v="11"/>
    <n v="1227"/>
    <n v="9"/>
    <n v="6"/>
    <n v="3"/>
    <n v="6"/>
    <n v="7"/>
    <n v="0"/>
    <n v="0"/>
    <n v="0"/>
    <n v="1"/>
    <n v="0"/>
    <n v="0"/>
    <n v="1"/>
    <d v="2020-03-28T00:00:00"/>
  </r>
  <r>
    <n v="2544"/>
    <s v="148-41-7930"/>
    <s v="C"/>
    <x v="1"/>
    <x v="1"/>
    <x v="0"/>
    <n v="99.96"/>
    <n v="7"/>
    <n v="34.985999999999997"/>
    <x v="959"/>
    <x v="54"/>
    <d v="1899-12-30T10:33:00"/>
    <x v="1"/>
    <n v="699.72"/>
    <n v="4.7619047620000003"/>
    <n v="34.985999999999997"/>
    <x v="36"/>
    <x v="3"/>
    <n v="70"/>
    <x v="0"/>
    <n v="1"/>
    <n v="1"/>
    <n v="155517"/>
    <s v="State-Florida"/>
    <n v="53"/>
    <n v="1353"/>
    <n v="0"/>
    <n v="303"/>
    <n v="0"/>
    <n v="17"/>
    <n v="101"/>
    <n v="1572"/>
    <n v="5"/>
    <n v="11"/>
    <n v="1"/>
    <n v="6"/>
    <n v="9"/>
    <n v="0"/>
    <n v="0"/>
    <n v="0"/>
    <n v="0"/>
    <n v="0"/>
    <n v="0"/>
    <n v="1"/>
    <d v="2019-03-04T00:00:00"/>
  </r>
  <r>
    <n v="2591"/>
    <s v="189-40-5216"/>
    <s v="C"/>
    <x v="1"/>
    <x v="1"/>
    <x v="1"/>
    <n v="96.37"/>
    <n v="7"/>
    <n v="33.729500000000002"/>
    <x v="960"/>
    <x v="51"/>
    <d v="1899-12-30T11:40:00"/>
    <x v="1"/>
    <n v="674.59"/>
    <n v="4.7619047620000003"/>
    <n v="33.729500000000002"/>
    <x v="22"/>
    <x v="3"/>
    <n v="36"/>
    <x v="1"/>
    <n v="1"/>
    <n v="0"/>
    <n v="155434"/>
    <s v="State-California"/>
    <n v="21"/>
    <n v="667"/>
    <n v="322"/>
    <n v="603"/>
    <n v="474"/>
    <n v="193"/>
    <n v="213"/>
    <n v="2047"/>
    <n v="3"/>
    <n v="5"/>
    <n v="3"/>
    <n v="13"/>
    <n v="4"/>
    <n v="0"/>
    <n v="0"/>
    <n v="0"/>
    <n v="0"/>
    <n v="0"/>
    <n v="0"/>
    <n v="0"/>
    <d v="2020-03-11T00:00:00"/>
  </r>
  <r>
    <n v="2694"/>
    <s v="374-38-5555"/>
    <s v="B"/>
    <x v="1"/>
    <x v="0"/>
    <x v="5"/>
    <n v="63.71"/>
    <n v="5"/>
    <n v="15.9275"/>
    <x v="961"/>
    <x v="13"/>
    <d v="1899-12-30T19:30:00"/>
    <x v="0"/>
    <n v="318.55"/>
    <n v="4.7619047620000003"/>
    <n v="15.9275"/>
    <x v="23"/>
    <x v="3"/>
    <n v="44"/>
    <x v="0"/>
    <n v="0"/>
    <n v="1"/>
    <n v="155424"/>
    <s v="State-Florida"/>
    <n v="6"/>
    <n v="1296"/>
    <n v="171"/>
    <n v="516"/>
    <n v="28"/>
    <n v="149"/>
    <n v="300"/>
    <n v="1859"/>
    <n v="4"/>
    <n v="7"/>
    <n v="5"/>
    <n v="9"/>
    <n v="6"/>
    <n v="0"/>
    <n v="0"/>
    <n v="1"/>
    <n v="0"/>
    <n v="0"/>
    <n v="0"/>
    <n v="1"/>
    <d v="2019-05-02T00:00:00"/>
  </r>
  <r>
    <n v="1811"/>
    <s v="764-44-8999"/>
    <s v="B"/>
    <x v="1"/>
    <x v="0"/>
    <x v="0"/>
    <n v="14.76"/>
    <n v="2"/>
    <n v="1.476"/>
    <x v="962"/>
    <x v="67"/>
    <d v="1899-12-30T14:42:00"/>
    <x v="0"/>
    <n v="29.52"/>
    <n v="4.7619047620000003"/>
    <n v="1.476"/>
    <x v="42"/>
    <x v="2"/>
    <n v="44"/>
    <x v="0"/>
    <n v="1"/>
    <n v="1"/>
    <n v="155412"/>
    <s v="State-California"/>
    <n v="65"/>
    <n v="28"/>
    <n v="14"/>
    <n v="79"/>
    <n v="31"/>
    <n v="3"/>
    <n v="22"/>
    <n v="132"/>
    <n v="1"/>
    <n v="2"/>
    <n v="0"/>
    <n v="3"/>
    <n v="5"/>
    <n v="0"/>
    <n v="0"/>
    <n v="0"/>
    <n v="0"/>
    <n v="0"/>
    <n v="0"/>
    <n v="0"/>
    <d v="2020-04-28T00:00:00"/>
  </r>
  <r>
    <n v="1148"/>
    <s v="552-44-5977"/>
    <s v="B"/>
    <x v="0"/>
    <x v="1"/>
    <x v="0"/>
    <n v="62"/>
    <n v="8"/>
    <n v="24.8"/>
    <x v="963"/>
    <x v="75"/>
    <d v="1899-12-30T19:08:00"/>
    <x v="2"/>
    <n v="496"/>
    <n v="4.7619047620000003"/>
    <n v="24.8"/>
    <x v="56"/>
    <x v="1"/>
    <n v="43"/>
    <x v="1"/>
    <n v="0"/>
    <n v="1"/>
    <n v="155375"/>
    <s v="State-New York"/>
    <n v="3"/>
    <n v="118"/>
    <n v="31"/>
    <n v="160"/>
    <n v="28"/>
    <n v="79"/>
    <n v="39"/>
    <n v="376"/>
    <n v="1"/>
    <n v="1"/>
    <n v="1"/>
    <n v="6"/>
    <n v="2"/>
    <n v="0"/>
    <n v="0"/>
    <n v="0"/>
    <n v="0"/>
    <n v="0"/>
    <n v="0"/>
    <n v="0"/>
    <d v="2020-03-23T00:00:00"/>
  </r>
  <r>
    <n v="1838"/>
    <s v="267-62-7380"/>
    <s v="C"/>
    <x v="0"/>
    <x v="1"/>
    <x v="1"/>
    <n v="82.34"/>
    <n v="10"/>
    <n v="41.17"/>
    <x v="964"/>
    <x v="14"/>
    <d v="1899-12-30T19:12:00"/>
    <x v="0"/>
    <n v="823.4"/>
    <n v="4.7619047620000003"/>
    <n v="41.17"/>
    <x v="42"/>
    <x v="3"/>
    <n v="35"/>
    <x v="1"/>
    <n v="2"/>
    <n v="0"/>
    <n v="155357"/>
    <s v="State-New York"/>
    <n v="66"/>
    <n v="1050"/>
    <n v="180"/>
    <n v="326"/>
    <n v="236"/>
    <n v="70"/>
    <n v="180"/>
    <n v="1681"/>
    <n v="3"/>
    <n v="6"/>
    <n v="2"/>
    <n v="11"/>
    <n v="5"/>
    <n v="0"/>
    <n v="0"/>
    <n v="0"/>
    <n v="0"/>
    <n v="0"/>
    <n v="0"/>
    <n v="0"/>
    <d v="2019-07-27T00:00:00"/>
  </r>
  <r>
    <n v="1828"/>
    <s v="430-53-4718"/>
    <s v="B"/>
    <x v="0"/>
    <x v="1"/>
    <x v="0"/>
    <n v="75.37"/>
    <n v="8"/>
    <n v="30.148"/>
    <x v="965"/>
    <x v="26"/>
    <d v="1899-12-30T15:46:00"/>
    <x v="2"/>
    <n v="602.96"/>
    <n v="4.7619047620000003"/>
    <n v="30.148"/>
    <x v="3"/>
    <x v="0"/>
    <n v="64"/>
    <x v="2"/>
    <n v="0"/>
    <n v="1"/>
    <n v="155284"/>
    <s v="State-Other"/>
    <n v="60"/>
    <n v="1536"/>
    <n v="20"/>
    <n v="393"/>
    <n v="0"/>
    <n v="20"/>
    <n v="177"/>
    <n v="1792"/>
    <n v="3"/>
    <n v="7"/>
    <n v="5"/>
    <n v="8"/>
    <n v="5"/>
    <n v="0"/>
    <n v="0"/>
    <n v="0"/>
    <n v="0"/>
    <n v="0"/>
    <n v="0"/>
    <n v="0"/>
    <d v="2019-05-31T00:00:00"/>
  </r>
  <r>
    <n v="1630"/>
    <s v="886-18-2897"/>
    <s v="A"/>
    <x v="1"/>
    <x v="0"/>
    <x v="4"/>
    <n v="56.56"/>
    <n v="5"/>
    <n v="14.14"/>
    <x v="966"/>
    <x v="23"/>
    <d v="1899-12-30T19:06:00"/>
    <x v="2"/>
    <n v="282.8"/>
    <n v="4.7619047620000003"/>
    <n v="14.14"/>
    <x v="10"/>
    <x v="2"/>
    <n v="50"/>
    <x v="2"/>
    <n v="1"/>
    <n v="0"/>
    <n v="155282"/>
    <s v="State-Other"/>
    <n v="9"/>
    <n v="351"/>
    <n v="17"/>
    <n v="205"/>
    <n v="22"/>
    <n v="11"/>
    <n v="53"/>
    <n v="553"/>
    <n v="1"/>
    <n v="3"/>
    <n v="1"/>
    <n v="6"/>
    <n v="4"/>
    <n v="0"/>
    <n v="0"/>
    <n v="0"/>
    <n v="0"/>
    <n v="0"/>
    <n v="0"/>
    <n v="0"/>
    <d v="2020-05-19T00:00:00"/>
  </r>
  <r>
    <n v="1788"/>
    <s v="602-16-6955"/>
    <s v="B"/>
    <x v="1"/>
    <x v="0"/>
    <x v="3"/>
    <n v="76.599999999999994"/>
    <n v="10"/>
    <n v="38.299999999999997"/>
    <x v="967"/>
    <x v="46"/>
    <d v="1899-12-30T18:10:00"/>
    <x v="0"/>
    <n v="766"/>
    <n v="4.7619047620000003"/>
    <n v="38.299999999999997"/>
    <x v="22"/>
    <x v="3"/>
    <n v="63"/>
    <x v="1"/>
    <n v="0"/>
    <n v="1"/>
    <n v="155267"/>
    <s v="State-Florida"/>
    <n v="28"/>
    <n v="452"/>
    <n v="79"/>
    <n v="382"/>
    <n v="90"/>
    <n v="8"/>
    <n v="126"/>
    <n v="885"/>
    <n v="4"/>
    <n v="3"/>
    <n v="4"/>
    <n v="6"/>
    <n v="3"/>
    <n v="0"/>
    <n v="0"/>
    <n v="0"/>
    <n v="0"/>
    <n v="0"/>
    <n v="0"/>
    <n v="0"/>
    <d v="2020-03-27T00:00:00"/>
  </r>
  <r>
    <n v="1876"/>
    <s v="745-74-0715"/>
    <s v="A"/>
    <x v="1"/>
    <x v="1"/>
    <x v="1"/>
    <n v="58.03"/>
    <n v="2"/>
    <n v="5.8029999999999999"/>
    <x v="968"/>
    <x v="24"/>
    <d v="1899-12-30T20:46:00"/>
    <x v="0"/>
    <n v="116.06"/>
    <n v="4.7619047620000003"/>
    <n v="5.8029999999999999"/>
    <x v="55"/>
    <x v="0"/>
    <n v="48"/>
    <x v="0"/>
    <n v="0"/>
    <n v="1"/>
    <n v="155260"/>
    <s v="State-Other"/>
    <n v="81"/>
    <n v="2318"/>
    <n v="22"/>
    <n v="149"/>
    <n v="31"/>
    <n v="0"/>
    <n v="680"/>
    <n v="1840"/>
    <n v="2"/>
    <n v="8"/>
    <n v="10"/>
    <n v="5"/>
    <n v="6"/>
    <n v="0"/>
    <n v="0"/>
    <n v="0"/>
    <n v="0"/>
    <n v="0"/>
    <n v="0"/>
    <n v="0"/>
    <d v="2019-05-19T00:00:00"/>
  </r>
  <r>
    <n v="1692"/>
    <s v="690-01-6631"/>
    <s v="B"/>
    <x v="1"/>
    <x v="1"/>
    <x v="5"/>
    <n v="17.489999999999998"/>
    <n v="10"/>
    <n v="8.7449999999999992"/>
    <x v="969"/>
    <x v="70"/>
    <d v="1899-12-30T18:35:00"/>
    <x v="0"/>
    <n v="174.9"/>
    <n v="4.7619047620000003"/>
    <n v="8.7449999999999992"/>
    <x v="37"/>
    <x v="0"/>
    <n v="55"/>
    <x v="2"/>
    <n v="0"/>
    <n v="1"/>
    <n v="155250"/>
    <s v="State-Florida"/>
    <n v="49"/>
    <n v="1866"/>
    <n v="163"/>
    <n v="233"/>
    <n v="90"/>
    <n v="0"/>
    <n v="185"/>
    <n v="2166"/>
    <n v="4"/>
    <n v="7"/>
    <n v="5"/>
    <n v="10"/>
    <n v="5"/>
    <n v="0"/>
    <n v="0"/>
    <n v="0"/>
    <n v="0"/>
    <n v="0"/>
    <n v="0"/>
    <n v="0"/>
    <d v="2019-03-28T00:00:00"/>
  </r>
  <r>
    <n v="2217"/>
    <s v="652-49-6720"/>
    <s v="C"/>
    <x v="0"/>
    <x v="0"/>
    <x v="1"/>
    <n v="60.95"/>
    <n v="1"/>
    <n v="3.0474999999999999"/>
    <x v="970"/>
    <x v="67"/>
    <d v="1899-12-30T11:40:00"/>
    <x v="0"/>
    <n v="60.95"/>
    <n v="4.7619047620000003"/>
    <n v="3.0474999999999999"/>
    <x v="9"/>
    <x v="1"/>
    <n v="64"/>
    <x v="2"/>
    <n v="0"/>
    <n v="1"/>
    <n v="155249"/>
    <s v="State-Texas"/>
    <n v="81"/>
    <n v="273"/>
    <n v="3"/>
    <n v="53"/>
    <n v="6"/>
    <n v="0"/>
    <n v="31"/>
    <n v="303"/>
    <n v="1"/>
    <n v="2"/>
    <n v="1"/>
    <n v="4"/>
    <n v="3"/>
    <n v="0"/>
    <n v="0"/>
    <n v="0"/>
    <n v="0"/>
    <n v="0"/>
    <n v="0"/>
    <n v="0"/>
    <d v="2020-09-21T00:00:00"/>
  </r>
  <r>
    <n v="1919"/>
    <s v="233-67-5758"/>
    <s v="C"/>
    <x v="1"/>
    <x v="1"/>
    <x v="0"/>
    <n v="40.35"/>
    <n v="1"/>
    <n v="2.0175000000000001"/>
    <x v="971"/>
    <x v="71"/>
    <d v="1899-12-30T13:46:00"/>
    <x v="0"/>
    <n v="40.35"/>
    <n v="4.7619047620000003"/>
    <n v="2.0175000000000001"/>
    <x v="56"/>
    <x v="0"/>
    <n v="49"/>
    <x v="1"/>
    <n v="0"/>
    <n v="1"/>
    <n v="155239"/>
    <s v="State-California"/>
    <n v="59"/>
    <n v="1043"/>
    <n v="48"/>
    <n v="669"/>
    <n v="65"/>
    <n v="67"/>
    <n v="298"/>
    <n v="1593"/>
    <n v="3"/>
    <n v="7"/>
    <n v="5"/>
    <n v="11"/>
    <n v="5"/>
    <n v="0"/>
    <n v="0"/>
    <n v="0"/>
    <n v="0"/>
    <n v="0"/>
    <n v="0"/>
    <n v="0"/>
    <d v="2019-12-19T00:00:00"/>
  </r>
  <r>
    <n v="1326"/>
    <s v="303-96-2227"/>
    <s v="B"/>
    <x v="1"/>
    <x v="0"/>
    <x v="2"/>
    <n v="97.38"/>
    <n v="10"/>
    <n v="48.69"/>
    <x v="972"/>
    <x v="22"/>
    <d v="1899-12-30T17:16:00"/>
    <x v="0"/>
    <n v="973.8"/>
    <n v="4.7619047620000003"/>
    <n v="48.69"/>
    <x v="18"/>
    <x v="3"/>
    <n v="51"/>
    <x v="0"/>
    <n v="0"/>
    <n v="1"/>
    <n v="155212"/>
    <s v="State-Florida"/>
    <n v="65"/>
    <n v="3101"/>
    <n v="0"/>
    <n v="127"/>
    <n v="0"/>
    <n v="0"/>
    <n v="96"/>
    <n v="3132"/>
    <n v="3"/>
    <n v="4"/>
    <n v="2"/>
    <n v="11"/>
    <n v="8"/>
    <n v="0"/>
    <n v="1"/>
    <n v="0"/>
    <n v="1"/>
    <n v="0"/>
    <n v="0"/>
    <n v="0"/>
    <d v="2019-04-30T00:00:00"/>
  </r>
  <r>
    <n v="2901"/>
    <s v="727-02-1313"/>
    <s v="A"/>
    <x v="0"/>
    <x v="1"/>
    <x v="4"/>
    <n v="31.84"/>
    <n v="1"/>
    <n v="1.5920000000000001"/>
    <x v="973"/>
    <x v="57"/>
    <d v="1899-12-30T13:22:00"/>
    <x v="1"/>
    <n v="31.84"/>
    <n v="4.7619047620000003"/>
    <n v="1.5920000000000001"/>
    <x v="25"/>
    <x v="3"/>
    <n v="51"/>
    <x v="0"/>
    <n v="0"/>
    <n v="1"/>
    <n v="155212"/>
    <s v="State-Texas"/>
    <n v="65"/>
    <n v="3101"/>
    <n v="0"/>
    <n v="127"/>
    <n v="0"/>
    <n v="0"/>
    <n v="96"/>
    <n v="3132"/>
    <n v="3"/>
    <n v="4"/>
    <n v="2"/>
    <n v="11"/>
    <n v="8"/>
    <n v="0"/>
    <n v="1"/>
    <n v="0"/>
    <n v="1"/>
    <n v="0"/>
    <n v="0"/>
    <n v="0"/>
    <d v="2019-04-30T00:00:00"/>
  </r>
  <r>
    <n v="2236"/>
    <s v="347-56-2442"/>
    <s v="A"/>
    <x v="1"/>
    <x v="1"/>
    <x v="2"/>
    <n v="65.819999999999993"/>
    <n v="1"/>
    <n v="3.2909999999999999"/>
    <x v="974"/>
    <x v="70"/>
    <d v="1899-12-30T15:33:00"/>
    <x v="1"/>
    <n v="65.819999999999993"/>
    <n v="4.7619047620000003"/>
    <n v="3.2909999999999999"/>
    <x v="5"/>
    <x v="3"/>
    <n v="50"/>
    <x v="0"/>
    <n v="1"/>
    <n v="1"/>
    <n v="155158"/>
    <s v="State-Other"/>
    <n v="72"/>
    <n v="824"/>
    <n v="0"/>
    <n v="245"/>
    <n v="11"/>
    <n v="31"/>
    <n v="65"/>
    <n v="1046"/>
    <n v="4"/>
    <n v="7"/>
    <n v="2"/>
    <n v="5"/>
    <n v="7"/>
    <n v="0"/>
    <n v="0"/>
    <n v="0"/>
    <n v="0"/>
    <n v="0"/>
    <n v="0"/>
    <n v="1"/>
    <d v="2019-01-04T00:00:00"/>
  </r>
  <r>
    <n v="2678"/>
    <s v="849-09-3807"/>
    <s v="A"/>
    <x v="0"/>
    <x v="0"/>
    <x v="5"/>
    <n v="88.34"/>
    <n v="7"/>
    <n v="30.919"/>
    <x v="975"/>
    <x v="67"/>
    <d v="1899-12-30T13:28:00"/>
    <x v="1"/>
    <n v="618.38"/>
    <n v="4.7619047620000003"/>
    <n v="30.919"/>
    <x v="37"/>
    <x v="1"/>
    <n v="47"/>
    <x v="0"/>
    <n v="0"/>
    <n v="1"/>
    <n v="155012"/>
    <s v="State-New York"/>
    <n v="85"/>
    <n v="1640"/>
    <n v="0"/>
    <n v="183"/>
    <n v="0"/>
    <n v="0"/>
    <n v="37"/>
    <n v="1786"/>
    <n v="6"/>
    <n v="8"/>
    <n v="2"/>
    <n v="9"/>
    <n v="5"/>
    <n v="0"/>
    <n v="0"/>
    <n v="0"/>
    <n v="0"/>
    <n v="0"/>
    <n v="0"/>
    <n v="0"/>
    <d v="2020-08-25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3">
  <r>
    <n v="2873"/>
    <n v="213734"/>
    <n v="0"/>
    <n v="0"/>
    <x v="0"/>
    <n v="0"/>
    <n v="0"/>
    <n v="1"/>
    <n v="0"/>
    <n v="0"/>
    <n v="0"/>
    <n v="0"/>
    <n v="0"/>
    <n v="1"/>
    <s v="State-California"/>
    <s v="Single"/>
    <x v="0"/>
  </r>
  <r>
    <n v="1629"/>
    <n v="205471"/>
    <n v="0"/>
    <n v="0"/>
    <x v="1"/>
    <n v="0"/>
    <n v="0"/>
    <n v="0"/>
    <n v="1"/>
    <n v="0"/>
    <n v="0"/>
    <n v="1"/>
    <n v="0"/>
    <n v="0"/>
    <s v="State-Texas"/>
    <s v="Together"/>
    <x v="1"/>
  </r>
  <r>
    <n v="1239"/>
    <n v="202692"/>
    <n v="0"/>
    <n v="0"/>
    <x v="2"/>
    <n v="1"/>
    <n v="0"/>
    <n v="0"/>
    <n v="0"/>
    <n v="0"/>
    <n v="0"/>
    <n v="1"/>
    <n v="0"/>
    <n v="0"/>
    <s v="State-Texas"/>
    <s v="Divorced"/>
    <x v="1"/>
  </r>
  <r>
    <n v="1191"/>
    <n v="202160"/>
    <n v="0"/>
    <n v="0"/>
    <x v="3"/>
    <n v="0"/>
    <n v="0"/>
    <n v="0"/>
    <n v="1"/>
    <n v="0"/>
    <n v="0"/>
    <n v="0"/>
    <n v="0"/>
    <n v="1"/>
    <s v="State-Texas"/>
    <s v="Together"/>
    <x v="0"/>
  </r>
  <r>
    <n v="1116"/>
    <n v="201970"/>
    <n v="0"/>
    <n v="0"/>
    <x v="4"/>
    <n v="0"/>
    <n v="0"/>
    <n v="1"/>
    <n v="0"/>
    <n v="0"/>
    <n v="0"/>
    <n v="1"/>
    <n v="0"/>
    <n v="0"/>
    <s v="State-Florida"/>
    <s v="Single"/>
    <x v="1"/>
  </r>
  <r>
    <n v="1633"/>
    <n v="198777"/>
    <n v="0"/>
    <n v="0"/>
    <x v="5"/>
    <n v="0"/>
    <n v="0"/>
    <n v="1"/>
    <n v="0"/>
    <n v="0"/>
    <n v="0"/>
    <n v="0"/>
    <n v="1"/>
    <n v="0"/>
    <s v="State-Illinois"/>
    <s v="Single"/>
    <x v="2"/>
  </r>
  <r>
    <n v="2094"/>
    <n v="198777"/>
    <n v="0"/>
    <n v="0"/>
    <x v="5"/>
    <n v="0"/>
    <n v="0"/>
    <n v="1"/>
    <n v="0"/>
    <n v="0"/>
    <n v="0"/>
    <n v="0"/>
    <n v="1"/>
    <n v="0"/>
    <s v="State-Florida"/>
    <s v="Single"/>
    <x v="2"/>
  </r>
  <r>
    <n v="2987"/>
    <n v="196876"/>
    <n v="0"/>
    <n v="0"/>
    <x v="3"/>
    <n v="0"/>
    <n v="0"/>
    <n v="0"/>
    <n v="1"/>
    <n v="0"/>
    <n v="0"/>
    <n v="1"/>
    <n v="0"/>
    <n v="0"/>
    <s v="State-California"/>
    <s v="Together"/>
    <x v="1"/>
  </r>
  <r>
    <n v="2933"/>
    <n v="196843"/>
    <n v="0"/>
    <n v="0"/>
    <x v="6"/>
    <n v="0"/>
    <n v="0"/>
    <n v="1"/>
    <n v="0"/>
    <n v="0"/>
    <n v="0"/>
    <n v="1"/>
    <n v="0"/>
    <n v="0"/>
    <s v="State-California"/>
    <s v="Single"/>
    <x v="1"/>
  </r>
  <r>
    <n v="2970"/>
    <n v="196547"/>
    <n v="0"/>
    <n v="0"/>
    <x v="7"/>
    <n v="0"/>
    <n v="1"/>
    <n v="0"/>
    <n v="0"/>
    <n v="0"/>
    <n v="0"/>
    <n v="0"/>
    <n v="0"/>
    <n v="0"/>
    <s v="State-Florida"/>
    <s v="Married"/>
    <x v="3"/>
  </r>
  <r>
    <n v="1895"/>
    <n v="195529"/>
    <n v="0"/>
    <n v="0"/>
    <x v="8"/>
    <n v="0"/>
    <n v="0"/>
    <n v="1"/>
    <n v="0"/>
    <n v="0"/>
    <n v="0"/>
    <n v="1"/>
    <n v="0"/>
    <n v="0"/>
    <s v="State-California"/>
    <s v="Single"/>
    <x v="1"/>
  </r>
  <r>
    <n v="1982"/>
    <n v="195169"/>
    <n v="0"/>
    <n v="0"/>
    <x v="9"/>
    <n v="0"/>
    <n v="0"/>
    <n v="1"/>
    <n v="0"/>
    <n v="0"/>
    <n v="0"/>
    <n v="0"/>
    <n v="0"/>
    <n v="1"/>
    <s v="State-New York"/>
    <s v="Single"/>
    <x v="0"/>
  </r>
  <r>
    <n v="2449"/>
    <n v="194871"/>
    <n v="0"/>
    <n v="2"/>
    <x v="10"/>
    <n v="0"/>
    <n v="1"/>
    <n v="0"/>
    <n v="0"/>
    <n v="0"/>
    <n v="0"/>
    <n v="0"/>
    <n v="0"/>
    <n v="1"/>
    <s v="State-Illinois"/>
    <s v="Married"/>
    <x v="0"/>
  </r>
  <r>
    <n v="2957"/>
    <n v="194642"/>
    <n v="0"/>
    <n v="0"/>
    <x v="11"/>
    <n v="0"/>
    <n v="1"/>
    <n v="0"/>
    <n v="0"/>
    <n v="0"/>
    <n v="0"/>
    <n v="1"/>
    <n v="0"/>
    <n v="0"/>
    <s v="State-California"/>
    <s v="Married"/>
    <x v="1"/>
  </r>
  <r>
    <n v="2968"/>
    <n v="194472"/>
    <n v="0"/>
    <n v="1"/>
    <x v="12"/>
    <n v="0"/>
    <n v="0"/>
    <n v="1"/>
    <n v="0"/>
    <n v="0"/>
    <n v="0"/>
    <n v="1"/>
    <n v="0"/>
    <n v="0"/>
    <s v="State-Other"/>
    <s v="Single"/>
    <x v="1"/>
  </r>
  <r>
    <n v="1924"/>
    <n v="194384"/>
    <n v="0"/>
    <n v="0"/>
    <x v="13"/>
    <n v="0"/>
    <n v="0"/>
    <n v="0"/>
    <n v="1"/>
    <n v="0"/>
    <n v="0"/>
    <n v="1"/>
    <n v="0"/>
    <n v="0"/>
    <s v="State-Other"/>
    <s v="Together"/>
    <x v="1"/>
  </r>
  <r>
    <n v="2281"/>
    <n v="194384"/>
    <n v="0"/>
    <n v="0"/>
    <x v="13"/>
    <n v="0"/>
    <n v="0"/>
    <n v="0"/>
    <n v="1"/>
    <n v="0"/>
    <n v="0"/>
    <n v="1"/>
    <n v="0"/>
    <n v="0"/>
    <s v="State-Illinois"/>
    <s v="Together"/>
    <x v="1"/>
  </r>
  <r>
    <n v="2434"/>
    <n v="193790"/>
    <n v="0"/>
    <n v="0"/>
    <x v="1"/>
    <n v="0"/>
    <n v="0"/>
    <n v="1"/>
    <n v="0"/>
    <n v="0"/>
    <n v="0"/>
    <n v="1"/>
    <n v="0"/>
    <n v="0"/>
    <s v="State-Other"/>
    <s v="Single"/>
    <x v="1"/>
  </r>
  <r>
    <n v="1807"/>
    <n v="193404"/>
    <n v="1"/>
    <n v="2"/>
    <x v="14"/>
    <n v="0"/>
    <n v="1"/>
    <n v="0"/>
    <n v="0"/>
    <n v="0"/>
    <n v="0"/>
    <n v="1"/>
    <n v="0"/>
    <n v="0"/>
    <s v="State-Illinois"/>
    <s v="Married"/>
    <x v="1"/>
  </r>
  <r>
    <n v="1408"/>
    <n v="193027"/>
    <n v="0"/>
    <n v="0"/>
    <x v="15"/>
    <n v="0"/>
    <n v="1"/>
    <n v="0"/>
    <n v="0"/>
    <n v="0"/>
    <n v="0"/>
    <n v="0"/>
    <n v="0"/>
    <n v="1"/>
    <s v="State-Other"/>
    <s v="Married"/>
    <x v="0"/>
  </r>
  <r>
    <n v="1947"/>
    <n v="192955"/>
    <n v="0"/>
    <n v="0"/>
    <x v="16"/>
    <n v="0"/>
    <n v="1"/>
    <n v="0"/>
    <n v="0"/>
    <n v="0"/>
    <n v="0"/>
    <n v="1"/>
    <n v="0"/>
    <n v="0"/>
    <s v="State-Texas"/>
    <s v="Married"/>
    <x v="1"/>
  </r>
  <r>
    <n v="1410"/>
    <n v="192910"/>
    <n v="0"/>
    <n v="0"/>
    <x v="17"/>
    <n v="0"/>
    <n v="1"/>
    <n v="0"/>
    <n v="0"/>
    <n v="0"/>
    <n v="0"/>
    <n v="1"/>
    <n v="0"/>
    <n v="0"/>
    <s v="State-Florida"/>
    <s v="Married"/>
    <x v="1"/>
  </r>
  <r>
    <n v="1130"/>
    <n v="192859"/>
    <n v="0"/>
    <n v="0"/>
    <x v="18"/>
    <n v="0"/>
    <n v="0"/>
    <n v="1"/>
    <n v="0"/>
    <n v="0"/>
    <n v="0"/>
    <n v="0"/>
    <n v="1"/>
    <n v="0"/>
    <s v="State-New York"/>
    <s v="Single"/>
    <x v="2"/>
  </r>
  <r>
    <n v="2885"/>
    <n v="192556"/>
    <n v="0"/>
    <n v="0"/>
    <x v="5"/>
    <n v="0"/>
    <n v="0"/>
    <n v="0"/>
    <n v="1"/>
    <n v="0"/>
    <n v="0"/>
    <n v="0"/>
    <n v="0"/>
    <n v="0"/>
    <s v="State-California"/>
    <s v="Together"/>
    <x v="3"/>
  </r>
  <r>
    <n v="2408"/>
    <n v="192533"/>
    <n v="0"/>
    <n v="0"/>
    <x v="19"/>
    <n v="0"/>
    <n v="1"/>
    <n v="0"/>
    <n v="0"/>
    <n v="0"/>
    <n v="0"/>
    <n v="1"/>
    <n v="0"/>
    <n v="0"/>
    <s v="State-New York"/>
    <s v="Married"/>
    <x v="1"/>
  </r>
  <r>
    <n v="2696"/>
    <n v="192491"/>
    <n v="0"/>
    <n v="0"/>
    <x v="4"/>
    <n v="0"/>
    <n v="1"/>
    <n v="0"/>
    <n v="0"/>
    <n v="0"/>
    <n v="0"/>
    <n v="0"/>
    <n v="0"/>
    <n v="1"/>
    <s v="State-New York"/>
    <s v="Married"/>
    <x v="0"/>
  </r>
  <r>
    <n v="2362"/>
    <n v="192344"/>
    <n v="0"/>
    <n v="0"/>
    <x v="20"/>
    <n v="0"/>
    <n v="1"/>
    <n v="0"/>
    <n v="0"/>
    <n v="0"/>
    <n v="0"/>
    <n v="1"/>
    <n v="0"/>
    <n v="0"/>
    <s v="State-Other"/>
    <s v="Married"/>
    <x v="1"/>
  </r>
  <r>
    <n v="1575"/>
    <n v="192163"/>
    <n v="0"/>
    <n v="0"/>
    <x v="21"/>
    <n v="0"/>
    <n v="1"/>
    <n v="0"/>
    <n v="0"/>
    <n v="0"/>
    <n v="0"/>
    <n v="0"/>
    <n v="1"/>
    <n v="0"/>
    <s v="State-Texas"/>
    <s v="Married"/>
    <x v="2"/>
  </r>
  <r>
    <n v="1795"/>
    <n v="191820"/>
    <n v="0"/>
    <n v="0"/>
    <x v="17"/>
    <n v="0"/>
    <n v="0"/>
    <n v="0"/>
    <n v="1"/>
    <n v="0"/>
    <n v="0"/>
    <n v="0"/>
    <n v="0"/>
    <n v="1"/>
    <s v="State-Illinois"/>
    <s v="Together"/>
    <x v="0"/>
  </r>
  <r>
    <n v="2967"/>
    <n v="191712"/>
    <n v="0"/>
    <n v="0"/>
    <x v="22"/>
    <n v="0"/>
    <n v="0"/>
    <n v="1"/>
    <n v="0"/>
    <n v="0"/>
    <n v="0"/>
    <n v="0"/>
    <n v="1"/>
    <n v="0"/>
    <s v="State-Texas"/>
    <s v="Single"/>
    <x v="2"/>
  </r>
  <r>
    <n v="2012"/>
    <n v="191700"/>
    <n v="0"/>
    <n v="0"/>
    <x v="23"/>
    <n v="0"/>
    <n v="0"/>
    <n v="1"/>
    <n v="0"/>
    <n v="0"/>
    <n v="0"/>
    <n v="1"/>
    <n v="0"/>
    <n v="0"/>
    <s v="State-New York"/>
    <s v="Single"/>
    <x v="1"/>
  </r>
  <r>
    <n v="2897"/>
    <n v="191249"/>
    <n v="0"/>
    <n v="0"/>
    <x v="24"/>
    <n v="0"/>
    <n v="0"/>
    <n v="1"/>
    <n v="0"/>
    <n v="0"/>
    <n v="0"/>
    <n v="1"/>
    <n v="0"/>
    <n v="0"/>
    <s v="State-California"/>
    <s v="Single"/>
    <x v="1"/>
  </r>
  <r>
    <n v="3135"/>
    <n v="191172"/>
    <n v="0"/>
    <n v="0"/>
    <x v="6"/>
    <n v="0"/>
    <n v="0"/>
    <n v="1"/>
    <n v="0"/>
    <n v="0"/>
    <n v="0"/>
    <n v="0"/>
    <n v="1"/>
    <n v="0"/>
    <s v="State-Texas"/>
    <s v="Single"/>
    <x v="2"/>
  </r>
  <r>
    <n v="1402"/>
    <n v="191065"/>
    <n v="0"/>
    <n v="0"/>
    <x v="25"/>
    <n v="0"/>
    <n v="0"/>
    <n v="1"/>
    <n v="0"/>
    <n v="0"/>
    <n v="0"/>
    <n v="1"/>
    <n v="0"/>
    <n v="0"/>
    <s v="State-Other"/>
    <s v="Single"/>
    <x v="1"/>
  </r>
  <r>
    <n v="2872"/>
    <n v="190933"/>
    <n v="0"/>
    <n v="0"/>
    <x v="14"/>
    <n v="0"/>
    <n v="0"/>
    <n v="1"/>
    <n v="0"/>
    <n v="0"/>
    <n v="0"/>
    <n v="0"/>
    <n v="0"/>
    <n v="1"/>
    <s v="State-Other"/>
    <s v="Single"/>
    <x v="0"/>
  </r>
  <r>
    <n v="2313"/>
    <n v="190842"/>
    <n v="0"/>
    <n v="0"/>
    <x v="20"/>
    <n v="0"/>
    <n v="0"/>
    <n v="1"/>
    <n v="0"/>
    <n v="0"/>
    <n v="0"/>
    <n v="1"/>
    <n v="0"/>
    <n v="0"/>
    <s v="State-Texas"/>
    <s v="Single"/>
    <x v="1"/>
  </r>
  <r>
    <n v="1108"/>
    <n v="190765"/>
    <n v="0"/>
    <n v="0"/>
    <x v="1"/>
    <n v="0"/>
    <n v="1"/>
    <n v="0"/>
    <n v="0"/>
    <n v="0"/>
    <n v="0"/>
    <n v="1"/>
    <n v="0"/>
    <n v="0"/>
    <s v="State-Other"/>
    <s v="Married"/>
    <x v="1"/>
  </r>
  <r>
    <n v="2242"/>
    <n v="190687"/>
    <n v="0"/>
    <n v="0"/>
    <x v="4"/>
    <n v="1"/>
    <n v="0"/>
    <n v="0"/>
    <n v="0"/>
    <n v="0"/>
    <n v="0"/>
    <n v="0"/>
    <n v="0"/>
    <n v="1"/>
    <s v="State-Other"/>
    <s v="Divorced"/>
    <x v="0"/>
  </r>
  <r>
    <n v="2160"/>
    <n v="190638"/>
    <n v="0"/>
    <n v="0"/>
    <x v="26"/>
    <n v="0"/>
    <n v="0"/>
    <n v="1"/>
    <n v="0"/>
    <n v="0"/>
    <n v="0"/>
    <n v="0"/>
    <n v="1"/>
    <n v="0"/>
    <s v="State-Florida"/>
    <s v="Single"/>
    <x v="2"/>
  </r>
  <r>
    <n v="2548"/>
    <n v="190638"/>
    <n v="0"/>
    <n v="0"/>
    <x v="26"/>
    <n v="0"/>
    <n v="0"/>
    <n v="1"/>
    <n v="0"/>
    <n v="0"/>
    <n v="0"/>
    <n v="0"/>
    <n v="1"/>
    <n v="0"/>
    <s v="State-Other"/>
    <s v="Single"/>
    <x v="2"/>
  </r>
  <r>
    <n v="2783"/>
    <n v="190369"/>
    <n v="0"/>
    <n v="0"/>
    <x v="24"/>
    <n v="0"/>
    <n v="1"/>
    <n v="0"/>
    <n v="0"/>
    <n v="0"/>
    <n v="0"/>
    <n v="1"/>
    <n v="0"/>
    <n v="0"/>
    <s v="State-California"/>
    <s v="Married"/>
    <x v="1"/>
  </r>
  <r>
    <n v="1374"/>
    <n v="190300"/>
    <n v="0"/>
    <n v="0"/>
    <x v="27"/>
    <n v="0"/>
    <n v="0"/>
    <n v="0"/>
    <n v="1"/>
    <n v="0"/>
    <n v="0"/>
    <n v="1"/>
    <n v="0"/>
    <n v="0"/>
    <s v="State-Florida"/>
    <s v="Together"/>
    <x v="1"/>
  </r>
  <r>
    <n v="2697"/>
    <n v="190273"/>
    <n v="0"/>
    <n v="0"/>
    <x v="26"/>
    <n v="0"/>
    <n v="0"/>
    <n v="1"/>
    <n v="0"/>
    <n v="0"/>
    <n v="0"/>
    <n v="1"/>
    <n v="0"/>
    <n v="0"/>
    <s v="State-Texas"/>
    <s v="Single"/>
    <x v="1"/>
  </r>
  <r>
    <n v="1684"/>
    <n v="190247"/>
    <n v="0"/>
    <n v="0"/>
    <x v="28"/>
    <n v="0"/>
    <n v="0"/>
    <n v="1"/>
    <n v="0"/>
    <n v="0"/>
    <n v="0"/>
    <n v="0"/>
    <n v="1"/>
    <n v="0"/>
    <s v="State-Other"/>
    <s v="Single"/>
    <x v="2"/>
  </r>
  <r>
    <n v="2577"/>
    <n v="190226"/>
    <n v="0"/>
    <n v="0"/>
    <x v="24"/>
    <n v="0"/>
    <n v="1"/>
    <n v="0"/>
    <n v="0"/>
    <n v="0"/>
    <n v="0"/>
    <n v="0"/>
    <n v="1"/>
    <n v="0"/>
    <s v="State-Texas"/>
    <s v="Married"/>
    <x v="2"/>
  </r>
  <r>
    <n v="3136"/>
    <n v="190000"/>
    <n v="0"/>
    <n v="0"/>
    <x v="29"/>
    <n v="0"/>
    <n v="1"/>
    <n v="0"/>
    <n v="0"/>
    <n v="0"/>
    <n v="0"/>
    <n v="1"/>
    <n v="0"/>
    <n v="0"/>
    <s v="State-Other"/>
    <s v="Married"/>
    <x v="1"/>
  </r>
  <r>
    <n v="1710"/>
    <n v="189891"/>
    <n v="0"/>
    <n v="0"/>
    <x v="26"/>
    <n v="0"/>
    <n v="0"/>
    <n v="0"/>
    <n v="1"/>
    <n v="0"/>
    <n v="0"/>
    <n v="1"/>
    <n v="0"/>
    <n v="0"/>
    <s v="State-Florida"/>
    <s v="Together"/>
    <x v="1"/>
  </r>
  <r>
    <n v="1715"/>
    <n v="189694"/>
    <n v="1"/>
    <n v="1"/>
    <x v="16"/>
    <n v="1"/>
    <n v="0"/>
    <n v="0"/>
    <n v="0"/>
    <n v="0"/>
    <n v="0"/>
    <n v="1"/>
    <n v="0"/>
    <n v="0"/>
    <s v="State-California"/>
    <s v="Divorced"/>
    <x v="1"/>
  </r>
  <r>
    <n v="3158"/>
    <n v="189616"/>
    <n v="0"/>
    <n v="0"/>
    <x v="4"/>
    <n v="0"/>
    <n v="0"/>
    <n v="1"/>
    <n v="0"/>
    <n v="0"/>
    <n v="0"/>
    <n v="0"/>
    <n v="1"/>
    <n v="0"/>
    <s v="State-New York"/>
    <s v="Single"/>
    <x v="2"/>
  </r>
  <r>
    <n v="1440"/>
    <n v="189572"/>
    <n v="0"/>
    <n v="0"/>
    <x v="30"/>
    <n v="0"/>
    <n v="0"/>
    <n v="1"/>
    <n v="0"/>
    <n v="0"/>
    <n v="0"/>
    <n v="0"/>
    <n v="0"/>
    <n v="0"/>
    <s v="State-Florida"/>
    <s v="Single"/>
    <x v="3"/>
  </r>
  <r>
    <n v="1497"/>
    <n v="189120"/>
    <n v="0"/>
    <n v="0"/>
    <x v="31"/>
    <n v="0"/>
    <n v="0"/>
    <n v="0"/>
    <n v="1"/>
    <n v="0"/>
    <n v="0"/>
    <n v="0"/>
    <n v="1"/>
    <n v="0"/>
    <s v="State-Texas"/>
    <s v="Together"/>
    <x v="2"/>
  </r>
  <r>
    <n v="1101"/>
    <n v="189058"/>
    <n v="0"/>
    <n v="0"/>
    <x v="5"/>
    <n v="0"/>
    <n v="1"/>
    <n v="0"/>
    <n v="0"/>
    <n v="0"/>
    <n v="0"/>
    <n v="0"/>
    <n v="1"/>
    <n v="0"/>
    <s v="State-Texas"/>
    <s v="Married"/>
    <x v="2"/>
  </r>
  <r>
    <n v="2866"/>
    <n v="188420"/>
    <n v="0"/>
    <n v="0"/>
    <x v="32"/>
    <n v="0"/>
    <n v="0"/>
    <n v="0"/>
    <n v="1"/>
    <n v="0"/>
    <n v="0"/>
    <n v="0"/>
    <n v="1"/>
    <n v="0"/>
    <s v="State-Other"/>
    <s v="Together"/>
    <x v="2"/>
  </r>
  <r>
    <n v="2056"/>
    <n v="188347"/>
    <n v="0"/>
    <n v="0"/>
    <x v="33"/>
    <n v="0"/>
    <n v="0"/>
    <n v="0"/>
    <n v="1"/>
    <n v="0"/>
    <n v="0"/>
    <n v="1"/>
    <n v="0"/>
    <n v="0"/>
    <s v="State-Other"/>
    <s v="Together"/>
    <x v="1"/>
  </r>
  <r>
    <n v="3179"/>
    <n v="188325"/>
    <n v="0"/>
    <n v="0"/>
    <x v="25"/>
    <n v="0"/>
    <n v="0"/>
    <n v="0"/>
    <n v="1"/>
    <n v="0"/>
    <n v="0"/>
    <n v="1"/>
    <n v="0"/>
    <n v="0"/>
    <s v="State-California"/>
    <s v="Together"/>
    <x v="1"/>
  </r>
  <r>
    <n v="1063"/>
    <n v="188194"/>
    <n v="0"/>
    <n v="1"/>
    <x v="27"/>
    <n v="0"/>
    <n v="0"/>
    <n v="1"/>
    <n v="0"/>
    <n v="0"/>
    <n v="0"/>
    <n v="0"/>
    <n v="0"/>
    <n v="0"/>
    <s v="State-Illinois"/>
    <s v="Single"/>
    <x v="3"/>
  </r>
  <r>
    <n v="2314"/>
    <n v="188097"/>
    <n v="1"/>
    <n v="0"/>
    <x v="34"/>
    <n v="0"/>
    <n v="1"/>
    <n v="0"/>
    <n v="0"/>
    <n v="0"/>
    <n v="0"/>
    <n v="0"/>
    <n v="1"/>
    <n v="0"/>
    <s v="State-Other"/>
    <s v="Married"/>
    <x v="2"/>
  </r>
  <r>
    <n v="1543"/>
    <n v="187771"/>
    <n v="0"/>
    <n v="1"/>
    <x v="31"/>
    <n v="0"/>
    <n v="0"/>
    <n v="0"/>
    <n v="1"/>
    <n v="0"/>
    <n v="0"/>
    <n v="1"/>
    <n v="0"/>
    <n v="0"/>
    <s v="State-Illinois"/>
    <s v="Together"/>
    <x v="1"/>
  </r>
  <r>
    <n v="1805"/>
    <n v="187771"/>
    <n v="0"/>
    <n v="1"/>
    <x v="31"/>
    <n v="0"/>
    <n v="0"/>
    <n v="0"/>
    <n v="1"/>
    <n v="0"/>
    <n v="0"/>
    <n v="1"/>
    <n v="0"/>
    <n v="0"/>
    <s v="State-California"/>
    <s v="Together"/>
    <x v="1"/>
  </r>
  <r>
    <n v="2468"/>
    <n v="187679"/>
    <n v="0"/>
    <n v="0"/>
    <x v="28"/>
    <n v="0"/>
    <n v="0"/>
    <n v="0"/>
    <n v="1"/>
    <n v="0"/>
    <n v="0"/>
    <n v="1"/>
    <n v="0"/>
    <n v="0"/>
    <s v="State-New York"/>
    <s v="Together"/>
    <x v="1"/>
  </r>
  <r>
    <n v="1697"/>
    <n v="187305"/>
    <n v="0"/>
    <n v="0"/>
    <x v="5"/>
    <n v="1"/>
    <n v="0"/>
    <n v="0"/>
    <n v="0"/>
    <n v="0"/>
    <n v="0"/>
    <n v="0"/>
    <n v="0"/>
    <n v="0"/>
    <s v="State-California"/>
    <s v="Divorced"/>
    <x v="3"/>
  </r>
  <r>
    <n v="1096"/>
    <n v="187195"/>
    <n v="0"/>
    <n v="0"/>
    <x v="31"/>
    <n v="0"/>
    <n v="1"/>
    <n v="0"/>
    <n v="0"/>
    <n v="0"/>
    <n v="0"/>
    <n v="1"/>
    <n v="0"/>
    <n v="0"/>
    <s v="State-Other"/>
    <s v="Married"/>
    <x v="1"/>
  </r>
  <r>
    <n v="2496"/>
    <n v="187188"/>
    <n v="0"/>
    <n v="0"/>
    <x v="4"/>
    <n v="0"/>
    <n v="0"/>
    <n v="1"/>
    <n v="0"/>
    <n v="0"/>
    <n v="0"/>
    <n v="0"/>
    <n v="0"/>
    <n v="1"/>
    <s v="State-Florida"/>
    <s v="Single"/>
    <x v="0"/>
  </r>
  <r>
    <n v="2057"/>
    <n v="187171"/>
    <n v="0"/>
    <n v="0"/>
    <x v="25"/>
    <n v="0"/>
    <n v="1"/>
    <n v="0"/>
    <n v="0"/>
    <n v="0"/>
    <n v="0"/>
    <n v="0"/>
    <n v="0"/>
    <n v="1"/>
    <s v="State-California"/>
    <s v="Married"/>
    <x v="0"/>
  </r>
  <r>
    <n v="3055"/>
    <n v="187000"/>
    <n v="0"/>
    <n v="0"/>
    <x v="18"/>
    <n v="0"/>
    <n v="1"/>
    <n v="0"/>
    <n v="0"/>
    <n v="0"/>
    <n v="0"/>
    <n v="0"/>
    <n v="0"/>
    <n v="0"/>
    <s v="State-Illinois"/>
    <s v="Married"/>
    <x v="3"/>
  </r>
  <r>
    <n v="2862"/>
    <n v="186979"/>
    <n v="0"/>
    <n v="0"/>
    <x v="23"/>
    <n v="1"/>
    <n v="0"/>
    <n v="0"/>
    <n v="0"/>
    <n v="0"/>
    <n v="0"/>
    <n v="0"/>
    <n v="0"/>
    <n v="1"/>
    <s v="State-Florida"/>
    <s v="Divorced"/>
    <x v="0"/>
  </r>
  <r>
    <n v="1668"/>
    <n v="186857"/>
    <n v="0"/>
    <n v="0"/>
    <x v="35"/>
    <n v="0"/>
    <n v="0"/>
    <n v="1"/>
    <n v="0"/>
    <n v="0"/>
    <n v="0"/>
    <n v="0"/>
    <n v="0"/>
    <n v="1"/>
    <s v="State-Florida"/>
    <s v="Single"/>
    <x v="0"/>
  </r>
  <r>
    <n v="1865"/>
    <n v="186857"/>
    <n v="0"/>
    <n v="0"/>
    <x v="35"/>
    <n v="0"/>
    <n v="0"/>
    <n v="1"/>
    <n v="0"/>
    <n v="0"/>
    <n v="0"/>
    <n v="0"/>
    <n v="0"/>
    <n v="1"/>
    <s v="State-California"/>
    <s v="Single"/>
    <x v="0"/>
  </r>
  <r>
    <n v="2820"/>
    <n v="186836"/>
    <n v="0"/>
    <n v="0"/>
    <x v="21"/>
    <n v="0"/>
    <n v="1"/>
    <n v="0"/>
    <n v="0"/>
    <n v="0"/>
    <n v="0"/>
    <n v="0"/>
    <n v="0"/>
    <n v="1"/>
    <s v="State-Florida"/>
    <s v="Married"/>
    <x v="0"/>
  </r>
  <r>
    <n v="1186"/>
    <n v="186718"/>
    <n v="0"/>
    <n v="0"/>
    <x v="14"/>
    <n v="0"/>
    <n v="1"/>
    <n v="0"/>
    <n v="0"/>
    <n v="0"/>
    <n v="0"/>
    <n v="1"/>
    <n v="0"/>
    <n v="0"/>
    <s v="State-Other"/>
    <s v="Married"/>
    <x v="1"/>
  </r>
  <r>
    <n v="2646"/>
    <n v="186610"/>
    <n v="0"/>
    <n v="0"/>
    <x v="11"/>
    <n v="0"/>
    <n v="0"/>
    <n v="0"/>
    <n v="1"/>
    <n v="0"/>
    <n v="0"/>
    <n v="1"/>
    <n v="0"/>
    <n v="0"/>
    <s v="State-Florida"/>
    <s v="Together"/>
    <x v="1"/>
  </r>
  <r>
    <n v="2672"/>
    <n v="186580"/>
    <n v="0"/>
    <n v="0"/>
    <x v="4"/>
    <n v="0"/>
    <n v="1"/>
    <n v="0"/>
    <n v="0"/>
    <n v="0"/>
    <n v="0"/>
    <n v="0"/>
    <n v="0"/>
    <n v="1"/>
    <s v="State-New York"/>
    <s v="Married"/>
    <x v="0"/>
  </r>
  <r>
    <n v="1887"/>
    <n v="186429"/>
    <n v="0"/>
    <n v="0"/>
    <x v="33"/>
    <n v="0"/>
    <n v="0"/>
    <n v="1"/>
    <n v="0"/>
    <n v="0"/>
    <n v="0"/>
    <n v="1"/>
    <n v="0"/>
    <n v="0"/>
    <s v="State-Texas"/>
    <s v="Single"/>
    <x v="1"/>
  </r>
  <r>
    <n v="1859"/>
    <n v="186424"/>
    <n v="0"/>
    <n v="0"/>
    <x v="24"/>
    <n v="0"/>
    <n v="0"/>
    <n v="1"/>
    <n v="0"/>
    <n v="0"/>
    <n v="0"/>
    <n v="0"/>
    <n v="1"/>
    <n v="0"/>
    <s v="State-California"/>
    <s v="Single"/>
    <x v="2"/>
  </r>
  <r>
    <n v="2107"/>
    <n v="186358"/>
    <n v="1"/>
    <n v="1"/>
    <x v="30"/>
    <n v="0"/>
    <n v="0"/>
    <n v="1"/>
    <n v="0"/>
    <n v="0"/>
    <n v="0"/>
    <n v="1"/>
    <n v="0"/>
    <n v="0"/>
    <s v="State-Illinois"/>
    <s v="Single"/>
    <x v="1"/>
  </r>
  <r>
    <n v="1132"/>
    <n v="186111"/>
    <n v="0"/>
    <n v="0"/>
    <x v="36"/>
    <n v="0"/>
    <n v="1"/>
    <n v="0"/>
    <n v="0"/>
    <n v="0"/>
    <n v="0"/>
    <n v="1"/>
    <n v="0"/>
    <n v="0"/>
    <s v="State-Other"/>
    <s v="Married"/>
    <x v="1"/>
  </r>
  <r>
    <n v="1105"/>
    <n v="186037"/>
    <n v="0"/>
    <n v="0"/>
    <x v="26"/>
    <n v="0"/>
    <n v="0"/>
    <n v="1"/>
    <n v="0"/>
    <n v="0"/>
    <n v="0"/>
    <n v="1"/>
    <n v="0"/>
    <n v="0"/>
    <s v="State-Illinois"/>
    <s v="Single"/>
    <x v="1"/>
  </r>
  <r>
    <n v="2071"/>
    <n v="185844"/>
    <n v="0"/>
    <n v="0"/>
    <x v="16"/>
    <n v="0"/>
    <n v="1"/>
    <n v="0"/>
    <n v="0"/>
    <n v="0"/>
    <n v="0"/>
    <n v="0"/>
    <n v="0"/>
    <n v="1"/>
    <s v="State-Illinois"/>
    <s v="Married"/>
    <x v="0"/>
  </r>
  <r>
    <n v="2944"/>
    <n v="185738"/>
    <n v="0"/>
    <n v="0"/>
    <x v="34"/>
    <n v="0"/>
    <n v="0"/>
    <n v="0"/>
    <n v="1"/>
    <n v="0"/>
    <n v="0"/>
    <n v="0"/>
    <n v="1"/>
    <n v="0"/>
    <s v="State-Other"/>
    <s v="Together"/>
    <x v="2"/>
  </r>
  <r>
    <n v="1840"/>
    <n v="185710"/>
    <n v="0"/>
    <n v="0"/>
    <x v="32"/>
    <n v="0"/>
    <n v="1"/>
    <n v="0"/>
    <n v="0"/>
    <n v="0"/>
    <n v="0"/>
    <n v="0"/>
    <n v="0"/>
    <n v="0"/>
    <s v="State-Other"/>
    <s v="Married"/>
    <x v="3"/>
  </r>
  <r>
    <n v="2118"/>
    <n v="185696"/>
    <n v="0"/>
    <n v="0"/>
    <x v="36"/>
    <n v="1"/>
    <n v="0"/>
    <n v="0"/>
    <n v="0"/>
    <n v="0"/>
    <n v="0"/>
    <n v="0"/>
    <n v="0"/>
    <n v="1"/>
    <s v="State-Florida"/>
    <s v="Divorced"/>
    <x v="0"/>
  </r>
  <r>
    <n v="2329"/>
    <n v="185696"/>
    <n v="0"/>
    <n v="0"/>
    <x v="36"/>
    <n v="1"/>
    <n v="0"/>
    <n v="0"/>
    <n v="0"/>
    <n v="0"/>
    <n v="0"/>
    <n v="0"/>
    <n v="0"/>
    <n v="1"/>
    <s v="State-Illinois"/>
    <s v="Divorced"/>
    <x v="0"/>
  </r>
  <r>
    <n v="1094"/>
    <n v="185693"/>
    <n v="0"/>
    <n v="1"/>
    <x v="27"/>
    <n v="0"/>
    <n v="0"/>
    <n v="0"/>
    <n v="1"/>
    <n v="0"/>
    <n v="0"/>
    <n v="1"/>
    <n v="0"/>
    <n v="0"/>
    <s v="State-New York"/>
    <s v="Together"/>
    <x v="1"/>
  </r>
  <r>
    <n v="1971"/>
    <n v="185683"/>
    <n v="0"/>
    <n v="0"/>
    <x v="14"/>
    <n v="1"/>
    <n v="0"/>
    <n v="0"/>
    <n v="0"/>
    <n v="0"/>
    <n v="0"/>
    <n v="1"/>
    <n v="0"/>
    <n v="0"/>
    <s v="State-Texas"/>
    <s v="Divorced"/>
    <x v="1"/>
  </r>
  <r>
    <n v="1530"/>
    <n v="185620"/>
    <n v="0"/>
    <n v="0"/>
    <x v="37"/>
    <n v="0"/>
    <n v="0"/>
    <n v="0"/>
    <n v="0"/>
    <n v="1"/>
    <n v="0"/>
    <n v="1"/>
    <n v="0"/>
    <n v="0"/>
    <s v="State-Florida"/>
    <s v="Widow"/>
    <x v="1"/>
  </r>
  <r>
    <n v="2114"/>
    <n v="185606"/>
    <n v="0"/>
    <n v="1"/>
    <x v="38"/>
    <n v="0"/>
    <n v="0"/>
    <n v="0"/>
    <n v="1"/>
    <n v="0"/>
    <n v="0"/>
    <n v="1"/>
    <n v="0"/>
    <n v="0"/>
    <s v="State-New York"/>
    <s v="Together"/>
    <x v="1"/>
  </r>
  <r>
    <n v="2250"/>
    <n v="185485"/>
    <n v="0"/>
    <n v="0"/>
    <x v="12"/>
    <n v="0"/>
    <n v="0"/>
    <n v="1"/>
    <n v="0"/>
    <n v="0"/>
    <n v="0"/>
    <n v="0"/>
    <n v="0"/>
    <n v="0"/>
    <s v="State-Florida"/>
    <s v="Single"/>
    <x v="3"/>
  </r>
  <r>
    <n v="2748"/>
    <n v="185431"/>
    <n v="0"/>
    <n v="0"/>
    <x v="39"/>
    <n v="0"/>
    <n v="0"/>
    <n v="0"/>
    <n v="1"/>
    <n v="0"/>
    <n v="0"/>
    <n v="0"/>
    <n v="0"/>
    <n v="1"/>
    <s v="State-Florida"/>
    <s v="Together"/>
    <x v="0"/>
  </r>
  <r>
    <n v="1886"/>
    <n v="185072"/>
    <n v="0"/>
    <n v="0"/>
    <x v="3"/>
    <n v="0"/>
    <n v="0"/>
    <n v="1"/>
    <n v="0"/>
    <n v="0"/>
    <n v="0"/>
    <n v="1"/>
    <n v="0"/>
    <n v="0"/>
    <s v="State-New York"/>
    <s v="Single"/>
    <x v="1"/>
  </r>
  <r>
    <n v="2816"/>
    <n v="184953"/>
    <n v="0"/>
    <n v="0"/>
    <x v="13"/>
    <n v="0"/>
    <n v="0"/>
    <n v="0"/>
    <n v="0"/>
    <n v="1"/>
    <n v="0"/>
    <n v="0"/>
    <n v="1"/>
    <n v="0"/>
    <s v="State-New York"/>
    <s v="Widow"/>
    <x v="2"/>
  </r>
  <r>
    <n v="2218"/>
    <n v="184906"/>
    <n v="0"/>
    <n v="0"/>
    <x v="35"/>
    <n v="0"/>
    <n v="0"/>
    <n v="0"/>
    <n v="1"/>
    <n v="0"/>
    <n v="0"/>
    <n v="1"/>
    <n v="0"/>
    <n v="0"/>
    <s v="State-Other"/>
    <s v="Together"/>
    <x v="1"/>
  </r>
  <r>
    <n v="3094"/>
    <n v="184906"/>
    <n v="0"/>
    <n v="0"/>
    <x v="35"/>
    <n v="0"/>
    <n v="0"/>
    <n v="0"/>
    <n v="1"/>
    <n v="0"/>
    <n v="0"/>
    <n v="1"/>
    <n v="0"/>
    <n v="0"/>
    <s v="State-Other"/>
    <s v="Together"/>
    <x v="1"/>
  </r>
  <r>
    <n v="1414"/>
    <n v="184865"/>
    <n v="0"/>
    <n v="0"/>
    <x v="33"/>
    <n v="0"/>
    <n v="0"/>
    <n v="1"/>
    <n v="0"/>
    <n v="0"/>
    <n v="0"/>
    <n v="0"/>
    <n v="0"/>
    <n v="1"/>
    <s v="State-Other"/>
    <s v="Single"/>
    <x v="0"/>
  </r>
  <r>
    <n v="1331"/>
    <n v="184835"/>
    <n v="0"/>
    <n v="0"/>
    <x v="1"/>
    <n v="1"/>
    <n v="0"/>
    <n v="0"/>
    <n v="0"/>
    <n v="0"/>
    <n v="0"/>
    <n v="1"/>
    <n v="0"/>
    <n v="0"/>
    <s v="State-California"/>
    <s v="Divorced"/>
    <x v="1"/>
  </r>
  <r>
    <n v="1028"/>
    <n v="184618"/>
    <n v="0"/>
    <n v="0"/>
    <x v="40"/>
    <n v="0"/>
    <n v="1"/>
    <n v="0"/>
    <n v="0"/>
    <n v="0"/>
    <n v="0"/>
    <n v="0"/>
    <n v="0"/>
    <n v="1"/>
    <s v="State-New York"/>
    <s v="Married"/>
    <x v="0"/>
  </r>
  <r>
    <n v="2187"/>
    <n v="184618"/>
    <n v="0"/>
    <n v="0"/>
    <x v="40"/>
    <n v="0"/>
    <n v="1"/>
    <n v="0"/>
    <n v="0"/>
    <n v="0"/>
    <n v="0"/>
    <n v="0"/>
    <n v="0"/>
    <n v="1"/>
    <s v="State-Texas"/>
    <s v="Married"/>
    <x v="0"/>
  </r>
  <r>
    <n v="1619"/>
    <n v="184574"/>
    <n v="0"/>
    <n v="0"/>
    <x v="39"/>
    <n v="0"/>
    <n v="0"/>
    <n v="1"/>
    <n v="0"/>
    <n v="0"/>
    <n v="0"/>
    <n v="1"/>
    <n v="0"/>
    <n v="0"/>
    <s v="State-California"/>
    <s v="Single"/>
    <x v="1"/>
  </r>
  <r>
    <n v="2068"/>
    <n v="184460"/>
    <n v="0"/>
    <n v="0"/>
    <x v="12"/>
    <n v="0"/>
    <n v="0"/>
    <n v="0"/>
    <n v="1"/>
    <n v="0"/>
    <n v="0"/>
    <n v="0"/>
    <n v="0"/>
    <n v="1"/>
    <s v="State-Other"/>
    <s v="Together"/>
    <x v="0"/>
  </r>
  <r>
    <n v="1951"/>
    <n v="184219"/>
    <n v="0"/>
    <n v="0"/>
    <x v="28"/>
    <n v="0"/>
    <n v="1"/>
    <n v="0"/>
    <n v="0"/>
    <n v="0"/>
    <n v="0"/>
    <n v="1"/>
    <n v="0"/>
    <n v="0"/>
    <s v="State-Illinois"/>
    <s v="Married"/>
    <x v="1"/>
  </r>
  <r>
    <n v="2486"/>
    <n v="184219"/>
    <n v="0"/>
    <n v="0"/>
    <x v="28"/>
    <n v="0"/>
    <n v="1"/>
    <n v="0"/>
    <n v="0"/>
    <n v="0"/>
    <n v="0"/>
    <n v="1"/>
    <n v="0"/>
    <n v="0"/>
    <s v="State-New York"/>
    <s v="Married"/>
    <x v="1"/>
  </r>
  <r>
    <n v="1609"/>
    <n v="184196"/>
    <n v="0"/>
    <n v="1"/>
    <x v="21"/>
    <n v="0"/>
    <n v="0"/>
    <n v="1"/>
    <n v="0"/>
    <n v="0"/>
    <n v="0"/>
    <n v="1"/>
    <n v="0"/>
    <n v="0"/>
    <s v="State-Illinois"/>
    <s v="Single"/>
    <x v="1"/>
  </r>
  <r>
    <n v="1527"/>
    <n v="184169"/>
    <n v="0"/>
    <n v="0"/>
    <x v="41"/>
    <n v="0"/>
    <n v="1"/>
    <n v="0"/>
    <n v="0"/>
    <n v="0"/>
    <n v="0"/>
    <n v="0"/>
    <n v="0"/>
    <n v="1"/>
    <s v="State-Texas"/>
    <s v="Married"/>
    <x v="0"/>
  </r>
  <r>
    <n v="1898"/>
    <n v="184169"/>
    <n v="0"/>
    <n v="0"/>
    <x v="41"/>
    <n v="0"/>
    <n v="1"/>
    <n v="0"/>
    <n v="0"/>
    <n v="0"/>
    <n v="0"/>
    <n v="0"/>
    <n v="0"/>
    <n v="1"/>
    <s v="State-New York"/>
    <s v="Married"/>
    <x v="0"/>
  </r>
  <r>
    <n v="3155"/>
    <n v="184117"/>
    <n v="0"/>
    <n v="0"/>
    <x v="24"/>
    <n v="0"/>
    <n v="1"/>
    <n v="0"/>
    <n v="0"/>
    <n v="0"/>
    <n v="0"/>
    <n v="0"/>
    <n v="0"/>
    <n v="1"/>
    <s v="State-California"/>
    <s v="Married"/>
    <x v="0"/>
  </r>
  <r>
    <n v="1617"/>
    <n v="183917"/>
    <n v="0"/>
    <n v="0"/>
    <x v="16"/>
    <n v="0"/>
    <n v="0"/>
    <n v="1"/>
    <n v="0"/>
    <n v="0"/>
    <n v="0"/>
    <n v="1"/>
    <n v="0"/>
    <n v="0"/>
    <s v="State-Texas"/>
    <s v="Single"/>
    <x v="1"/>
  </r>
  <r>
    <n v="2922"/>
    <n v="183891"/>
    <n v="0"/>
    <n v="1"/>
    <x v="2"/>
    <n v="0"/>
    <n v="1"/>
    <n v="0"/>
    <n v="0"/>
    <n v="0"/>
    <n v="0"/>
    <n v="0"/>
    <n v="1"/>
    <n v="0"/>
    <s v="State-Florida"/>
    <s v="Married"/>
    <x v="2"/>
  </r>
  <r>
    <n v="1726"/>
    <n v="183844"/>
    <n v="0"/>
    <n v="0"/>
    <x v="39"/>
    <n v="0"/>
    <n v="0"/>
    <n v="0"/>
    <n v="1"/>
    <n v="0"/>
    <n v="0"/>
    <n v="1"/>
    <n v="0"/>
    <n v="0"/>
    <s v="State-Other"/>
    <s v="Together"/>
    <x v="1"/>
  </r>
  <r>
    <n v="1988"/>
    <n v="183844"/>
    <n v="0"/>
    <n v="0"/>
    <x v="39"/>
    <n v="0"/>
    <n v="0"/>
    <n v="0"/>
    <n v="1"/>
    <n v="0"/>
    <n v="0"/>
    <n v="1"/>
    <n v="0"/>
    <n v="0"/>
    <s v="State-New York"/>
    <s v="Together"/>
    <x v="1"/>
  </r>
  <r>
    <n v="2443"/>
    <n v="183844"/>
    <n v="0"/>
    <n v="0"/>
    <x v="39"/>
    <n v="0"/>
    <n v="0"/>
    <n v="0"/>
    <n v="1"/>
    <n v="0"/>
    <n v="0"/>
    <n v="1"/>
    <n v="0"/>
    <n v="0"/>
    <s v="State-Illinois"/>
    <s v="Together"/>
    <x v="1"/>
  </r>
  <r>
    <n v="1165"/>
    <n v="183837"/>
    <n v="0"/>
    <n v="0"/>
    <x v="20"/>
    <n v="0"/>
    <n v="1"/>
    <n v="0"/>
    <n v="0"/>
    <n v="0"/>
    <n v="0"/>
    <n v="0"/>
    <n v="0"/>
    <n v="1"/>
    <s v="State-Illinois"/>
    <s v="Married"/>
    <x v="0"/>
  </r>
  <r>
    <n v="2081"/>
    <n v="183829"/>
    <n v="0"/>
    <n v="0"/>
    <x v="21"/>
    <n v="1"/>
    <n v="0"/>
    <n v="0"/>
    <n v="0"/>
    <n v="0"/>
    <n v="0"/>
    <n v="1"/>
    <n v="0"/>
    <n v="0"/>
    <s v="State-California"/>
    <s v="Divorced"/>
    <x v="1"/>
  </r>
  <r>
    <n v="2246"/>
    <n v="183829"/>
    <n v="0"/>
    <n v="0"/>
    <x v="21"/>
    <n v="1"/>
    <n v="0"/>
    <n v="0"/>
    <n v="0"/>
    <n v="0"/>
    <n v="0"/>
    <n v="1"/>
    <n v="0"/>
    <n v="0"/>
    <s v="State-New York"/>
    <s v="Divorced"/>
    <x v="1"/>
  </r>
  <r>
    <n v="1205"/>
    <n v="183790"/>
    <n v="0"/>
    <n v="0"/>
    <x v="20"/>
    <n v="0"/>
    <n v="1"/>
    <n v="0"/>
    <n v="0"/>
    <n v="0"/>
    <n v="0"/>
    <n v="0"/>
    <n v="1"/>
    <n v="0"/>
    <s v="State-California"/>
    <s v="Married"/>
    <x v="2"/>
  </r>
  <r>
    <n v="1956"/>
    <n v="183715"/>
    <n v="0"/>
    <n v="0"/>
    <x v="36"/>
    <n v="0"/>
    <n v="1"/>
    <n v="0"/>
    <n v="0"/>
    <n v="0"/>
    <n v="0"/>
    <n v="1"/>
    <n v="0"/>
    <n v="0"/>
    <s v="State-Florida"/>
    <s v="Married"/>
    <x v="1"/>
  </r>
  <r>
    <n v="1373"/>
    <n v="183664"/>
    <n v="1"/>
    <n v="1"/>
    <x v="42"/>
    <n v="1"/>
    <n v="0"/>
    <n v="0"/>
    <n v="0"/>
    <n v="0"/>
    <n v="0"/>
    <n v="0"/>
    <n v="0"/>
    <n v="1"/>
    <s v="State-California"/>
    <s v="Divorced"/>
    <x v="0"/>
  </r>
  <r>
    <n v="2047"/>
    <n v="183528"/>
    <n v="0"/>
    <n v="0"/>
    <x v="18"/>
    <n v="0"/>
    <n v="0"/>
    <n v="1"/>
    <n v="0"/>
    <n v="0"/>
    <n v="0"/>
    <n v="1"/>
    <n v="0"/>
    <n v="0"/>
    <s v="State-Illinois"/>
    <s v="Single"/>
    <x v="1"/>
  </r>
  <r>
    <n v="2685"/>
    <n v="183512"/>
    <n v="0"/>
    <n v="0"/>
    <x v="17"/>
    <n v="0"/>
    <n v="1"/>
    <n v="0"/>
    <n v="0"/>
    <n v="0"/>
    <n v="0"/>
    <n v="1"/>
    <n v="0"/>
    <n v="0"/>
    <s v="State-Texas"/>
    <s v="Married"/>
    <x v="1"/>
  </r>
  <r>
    <n v="1731"/>
    <n v="183443"/>
    <n v="0"/>
    <n v="0"/>
    <x v="35"/>
    <n v="0"/>
    <n v="0"/>
    <n v="0"/>
    <n v="1"/>
    <n v="0"/>
    <n v="0"/>
    <n v="0"/>
    <n v="0"/>
    <n v="1"/>
    <s v="State-Texas"/>
    <s v="Together"/>
    <x v="0"/>
  </r>
  <r>
    <n v="3016"/>
    <n v="183273"/>
    <n v="1"/>
    <n v="2"/>
    <x v="1"/>
    <n v="0"/>
    <n v="0"/>
    <n v="1"/>
    <n v="0"/>
    <n v="0"/>
    <n v="0"/>
    <n v="1"/>
    <n v="0"/>
    <n v="0"/>
    <s v="State-Other"/>
    <s v="Single"/>
    <x v="1"/>
  </r>
  <r>
    <n v="2825"/>
    <n v="183257"/>
    <n v="0"/>
    <n v="0"/>
    <x v="43"/>
    <n v="0"/>
    <n v="0"/>
    <n v="1"/>
    <n v="0"/>
    <n v="0"/>
    <n v="0"/>
    <n v="0"/>
    <n v="0"/>
    <n v="0"/>
    <s v="State-California"/>
    <s v="Single"/>
    <x v="3"/>
  </r>
  <r>
    <n v="1468"/>
    <n v="183151"/>
    <n v="0"/>
    <n v="0"/>
    <x v="5"/>
    <n v="0"/>
    <n v="0"/>
    <n v="0"/>
    <n v="1"/>
    <n v="0"/>
    <n v="0"/>
    <n v="0"/>
    <n v="1"/>
    <n v="0"/>
    <s v="State-Other"/>
    <s v="Together"/>
    <x v="2"/>
  </r>
  <r>
    <n v="2269"/>
    <n v="183151"/>
    <n v="0"/>
    <n v="0"/>
    <x v="35"/>
    <n v="0"/>
    <n v="1"/>
    <n v="0"/>
    <n v="0"/>
    <n v="0"/>
    <n v="0"/>
    <n v="0"/>
    <n v="1"/>
    <n v="0"/>
    <s v="State-Illinois"/>
    <s v="Married"/>
    <x v="2"/>
  </r>
  <r>
    <n v="2134"/>
    <n v="183145"/>
    <n v="0"/>
    <n v="0"/>
    <x v="2"/>
    <n v="0"/>
    <n v="0"/>
    <n v="0"/>
    <n v="1"/>
    <n v="0"/>
    <n v="0"/>
    <n v="1"/>
    <n v="0"/>
    <n v="0"/>
    <s v="State-Other"/>
    <s v="Together"/>
    <x v="1"/>
  </r>
  <r>
    <n v="1905"/>
    <n v="183033"/>
    <n v="1"/>
    <n v="0"/>
    <x v="17"/>
    <n v="0"/>
    <n v="0"/>
    <n v="0"/>
    <n v="1"/>
    <n v="0"/>
    <n v="0"/>
    <n v="1"/>
    <n v="0"/>
    <n v="0"/>
    <s v="State-Texas"/>
    <s v="Together"/>
    <x v="1"/>
  </r>
  <r>
    <n v="1323"/>
    <n v="183003"/>
    <n v="0"/>
    <n v="0"/>
    <x v="40"/>
    <n v="0"/>
    <n v="0"/>
    <n v="0"/>
    <n v="1"/>
    <n v="0"/>
    <n v="0"/>
    <n v="1"/>
    <n v="0"/>
    <n v="0"/>
    <s v="State-Texas"/>
    <s v="Together"/>
    <x v="1"/>
  </r>
  <r>
    <n v="1015"/>
    <n v="182800"/>
    <n v="0"/>
    <n v="0"/>
    <x v="44"/>
    <n v="0"/>
    <n v="0"/>
    <n v="1"/>
    <n v="0"/>
    <n v="0"/>
    <n v="0"/>
    <n v="0"/>
    <n v="0"/>
    <n v="1"/>
    <s v="State-Illinois"/>
    <s v="Single"/>
    <x v="0"/>
  </r>
  <r>
    <n v="2546"/>
    <n v="182800"/>
    <n v="0"/>
    <n v="0"/>
    <x v="44"/>
    <n v="0"/>
    <n v="0"/>
    <n v="1"/>
    <n v="0"/>
    <n v="0"/>
    <n v="0"/>
    <n v="0"/>
    <n v="0"/>
    <n v="1"/>
    <s v="State-New York"/>
    <s v="Single"/>
    <x v="0"/>
  </r>
  <r>
    <n v="2829"/>
    <n v="182733"/>
    <n v="0"/>
    <n v="0"/>
    <x v="29"/>
    <n v="0"/>
    <n v="0"/>
    <n v="1"/>
    <n v="0"/>
    <n v="0"/>
    <n v="0"/>
    <n v="0"/>
    <n v="0"/>
    <n v="1"/>
    <s v="State-Texas"/>
    <s v="Single"/>
    <x v="0"/>
  </r>
  <r>
    <n v="1784"/>
    <n v="182716"/>
    <n v="0"/>
    <n v="0"/>
    <x v="45"/>
    <n v="0"/>
    <n v="0"/>
    <n v="1"/>
    <n v="0"/>
    <n v="0"/>
    <n v="0"/>
    <n v="0"/>
    <n v="0"/>
    <n v="1"/>
    <s v="State-New York"/>
    <s v="Single"/>
    <x v="0"/>
  </r>
  <r>
    <n v="2420"/>
    <n v="182657"/>
    <n v="0"/>
    <n v="0"/>
    <x v="44"/>
    <n v="0"/>
    <n v="0"/>
    <n v="0"/>
    <n v="1"/>
    <n v="0"/>
    <n v="0"/>
    <n v="1"/>
    <n v="0"/>
    <n v="0"/>
    <s v="State-New York"/>
    <s v="Together"/>
    <x v="1"/>
  </r>
  <r>
    <n v="1329"/>
    <n v="182623"/>
    <n v="0"/>
    <n v="0"/>
    <x v="39"/>
    <n v="1"/>
    <n v="0"/>
    <n v="0"/>
    <n v="0"/>
    <n v="0"/>
    <n v="0"/>
    <n v="1"/>
    <n v="0"/>
    <n v="0"/>
    <s v="State-Texas"/>
    <s v="Divorced"/>
    <x v="1"/>
  </r>
  <r>
    <n v="1407"/>
    <n v="182584"/>
    <n v="0"/>
    <n v="0"/>
    <x v="2"/>
    <n v="0"/>
    <n v="1"/>
    <n v="0"/>
    <n v="0"/>
    <n v="0"/>
    <n v="0"/>
    <n v="0"/>
    <n v="1"/>
    <n v="0"/>
    <s v="State-Texas"/>
    <s v="Married"/>
    <x v="2"/>
  </r>
  <r>
    <n v="1050"/>
    <n v="182582"/>
    <n v="0"/>
    <n v="0"/>
    <x v="3"/>
    <n v="1"/>
    <n v="0"/>
    <n v="0"/>
    <n v="0"/>
    <n v="0"/>
    <n v="0"/>
    <n v="1"/>
    <n v="0"/>
    <n v="0"/>
    <s v="State-Florida"/>
    <s v="Divorced"/>
    <x v="1"/>
  </r>
  <r>
    <n v="1957"/>
    <n v="182576"/>
    <n v="0"/>
    <n v="0"/>
    <x v="31"/>
    <n v="0"/>
    <n v="0"/>
    <n v="0"/>
    <n v="1"/>
    <n v="0"/>
    <n v="0"/>
    <n v="0"/>
    <n v="1"/>
    <n v="0"/>
    <s v="State-Illinois"/>
    <s v="Together"/>
    <x v="2"/>
  </r>
  <r>
    <n v="2698"/>
    <n v="182571"/>
    <n v="0"/>
    <n v="0"/>
    <x v="36"/>
    <n v="0"/>
    <n v="0"/>
    <n v="0"/>
    <n v="0"/>
    <n v="1"/>
    <n v="0"/>
    <n v="0"/>
    <n v="0"/>
    <n v="1"/>
    <s v="State-Other"/>
    <s v="Widow"/>
    <x v="0"/>
  </r>
  <r>
    <n v="1825"/>
    <n v="182504"/>
    <n v="0"/>
    <n v="0"/>
    <x v="5"/>
    <n v="0"/>
    <n v="1"/>
    <n v="0"/>
    <n v="0"/>
    <n v="0"/>
    <n v="0"/>
    <n v="0"/>
    <n v="0"/>
    <n v="0"/>
    <s v="State-Illinois"/>
    <s v="Married"/>
    <x v="3"/>
  </r>
  <r>
    <n v="1279"/>
    <n v="182497"/>
    <n v="0"/>
    <n v="0"/>
    <x v="7"/>
    <n v="0"/>
    <n v="1"/>
    <n v="0"/>
    <n v="0"/>
    <n v="0"/>
    <n v="0"/>
    <n v="1"/>
    <n v="0"/>
    <n v="0"/>
    <s v="State-Illinois"/>
    <s v="Married"/>
    <x v="1"/>
  </r>
  <r>
    <n v="2558"/>
    <n v="182460"/>
    <n v="0"/>
    <n v="0"/>
    <x v="46"/>
    <n v="1"/>
    <n v="0"/>
    <n v="0"/>
    <n v="0"/>
    <n v="0"/>
    <n v="0"/>
    <n v="1"/>
    <n v="0"/>
    <n v="0"/>
    <s v="State-New York"/>
    <s v="Divorced"/>
    <x v="1"/>
  </r>
  <r>
    <n v="2708"/>
    <n v="182427"/>
    <n v="0"/>
    <n v="0"/>
    <x v="30"/>
    <n v="0"/>
    <n v="0"/>
    <n v="0"/>
    <n v="1"/>
    <n v="0"/>
    <n v="0"/>
    <n v="1"/>
    <n v="0"/>
    <n v="0"/>
    <s v="State-New York"/>
    <s v="Together"/>
    <x v="1"/>
  </r>
  <r>
    <n v="1052"/>
    <n v="182384"/>
    <n v="0"/>
    <n v="0"/>
    <x v="47"/>
    <n v="0"/>
    <n v="0"/>
    <n v="0"/>
    <n v="1"/>
    <n v="0"/>
    <n v="0"/>
    <n v="0"/>
    <n v="1"/>
    <n v="0"/>
    <s v="State-New York"/>
    <s v="Together"/>
    <x v="2"/>
  </r>
  <r>
    <n v="1833"/>
    <n v="182347"/>
    <n v="0"/>
    <n v="0"/>
    <x v="48"/>
    <n v="0"/>
    <n v="1"/>
    <n v="0"/>
    <n v="0"/>
    <n v="0"/>
    <n v="0"/>
    <n v="0"/>
    <n v="0"/>
    <n v="0"/>
    <s v="State-Texas"/>
    <s v="Married"/>
    <x v="3"/>
  </r>
  <r>
    <n v="3161"/>
    <n v="182347"/>
    <n v="0"/>
    <n v="0"/>
    <x v="48"/>
    <n v="0"/>
    <n v="1"/>
    <n v="0"/>
    <n v="0"/>
    <n v="0"/>
    <n v="0"/>
    <n v="0"/>
    <n v="0"/>
    <n v="0"/>
    <s v="State-California"/>
    <s v="Married"/>
    <x v="3"/>
  </r>
  <r>
    <n v="3096"/>
    <n v="182333"/>
    <n v="0"/>
    <n v="0"/>
    <x v="17"/>
    <n v="0"/>
    <n v="1"/>
    <n v="0"/>
    <n v="0"/>
    <n v="0"/>
    <n v="0"/>
    <n v="0"/>
    <n v="0"/>
    <n v="1"/>
    <s v="State-Florida"/>
    <s v="Married"/>
    <x v="0"/>
  </r>
  <r>
    <n v="3078"/>
    <n v="182332"/>
    <n v="0"/>
    <n v="0"/>
    <x v="33"/>
    <n v="0"/>
    <n v="0"/>
    <n v="1"/>
    <n v="0"/>
    <n v="0"/>
    <n v="0"/>
    <n v="1"/>
    <n v="0"/>
    <n v="0"/>
    <s v="State-Florida"/>
    <s v="Single"/>
    <x v="1"/>
  </r>
  <r>
    <n v="2844"/>
    <n v="182326"/>
    <n v="0"/>
    <n v="0"/>
    <x v="3"/>
    <n v="0"/>
    <n v="0"/>
    <n v="0"/>
    <n v="1"/>
    <n v="0"/>
    <n v="0"/>
    <n v="0"/>
    <n v="0"/>
    <n v="0"/>
    <s v="State-Florida"/>
    <s v="Together"/>
    <x v="3"/>
  </r>
  <r>
    <n v="1725"/>
    <n v="182224"/>
    <n v="0"/>
    <n v="0"/>
    <x v="37"/>
    <n v="0"/>
    <n v="1"/>
    <n v="0"/>
    <n v="0"/>
    <n v="0"/>
    <n v="0"/>
    <n v="1"/>
    <n v="0"/>
    <n v="0"/>
    <s v="State-Texas"/>
    <s v="Married"/>
    <x v="1"/>
  </r>
  <r>
    <n v="1967"/>
    <n v="182170"/>
    <n v="0"/>
    <n v="0"/>
    <x v="34"/>
    <n v="0"/>
    <n v="1"/>
    <n v="0"/>
    <n v="0"/>
    <n v="0"/>
    <n v="0"/>
    <n v="0"/>
    <n v="0"/>
    <n v="1"/>
    <s v="State-California"/>
    <s v="Married"/>
    <x v="0"/>
  </r>
  <r>
    <n v="2767"/>
    <n v="182122"/>
    <n v="0"/>
    <n v="0"/>
    <x v="36"/>
    <n v="0"/>
    <n v="0"/>
    <n v="0"/>
    <n v="1"/>
    <n v="0"/>
    <n v="0"/>
    <n v="0"/>
    <n v="0"/>
    <n v="0"/>
    <s v="State-Illinois"/>
    <s v="Together"/>
    <x v="3"/>
  </r>
  <r>
    <n v="1866"/>
    <n v="182072"/>
    <n v="0"/>
    <n v="0"/>
    <x v="1"/>
    <n v="0"/>
    <n v="0"/>
    <n v="0"/>
    <n v="1"/>
    <n v="0"/>
    <n v="0"/>
    <n v="0"/>
    <n v="0"/>
    <n v="1"/>
    <s v="State-Florida"/>
    <s v="Together"/>
    <x v="0"/>
  </r>
  <r>
    <n v="2502"/>
    <n v="182032"/>
    <n v="0"/>
    <n v="0"/>
    <x v="20"/>
    <n v="0"/>
    <n v="0"/>
    <n v="0"/>
    <n v="0"/>
    <n v="1"/>
    <n v="0"/>
    <n v="0"/>
    <n v="0"/>
    <n v="1"/>
    <s v="State-Florida"/>
    <s v="Widow"/>
    <x v="0"/>
  </r>
  <r>
    <n v="3185"/>
    <n v="182032"/>
    <n v="0"/>
    <n v="0"/>
    <x v="20"/>
    <n v="0"/>
    <n v="0"/>
    <n v="0"/>
    <n v="0"/>
    <n v="1"/>
    <n v="0"/>
    <n v="0"/>
    <n v="0"/>
    <n v="1"/>
    <s v="State-California"/>
    <s v="Widow"/>
    <x v="0"/>
  </r>
  <r>
    <n v="1923"/>
    <n v="182025"/>
    <n v="0"/>
    <n v="0"/>
    <x v="4"/>
    <n v="1"/>
    <n v="0"/>
    <n v="0"/>
    <n v="0"/>
    <n v="0"/>
    <n v="0"/>
    <n v="1"/>
    <n v="0"/>
    <n v="0"/>
    <s v="State-Texas"/>
    <s v="Divorced"/>
    <x v="1"/>
  </r>
  <r>
    <n v="1772"/>
    <n v="182017"/>
    <n v="0"/>
    <n v="0"/>
    <x v="48"/>
    <n v="0"/>
    <n v="1"/>
    <n v="0"/>
    <n v="0"/>
    <n v="0"/>
    <n v="0"/>
    <n v="0"/>
    <n v="0"/>
    <n v="1"/>
    <s v="State-New York"/>
    <s v="Married"/>
    <x v="0"/>
  </r>
  <r>
    <n v="2627"/>
    <n v="182014"/>
    <n v="0"/>
    <n v="0"/>
    <x v="33"/>
    <n v="0"/>
    <n v="0"/>
    <n v="1"/>
    <n v="0"/>
    <n v="0"/>
    <n v="0"/>
    <n v="1"/>
    <n v="0"/>
    <n v="0"/>
    <s v="State-California"/>
    <s v="Single"/>
    <x v="1"/>
  </r>
  <r>
    <n v="1219"/>
    <n v="181975"/>
    <n v="0"/>
    <n v="1"/>
    <x v="36"/>
    <n v="1"/>
    <n v="0"/>
    <n v="0"/>
    <n v="0"/>
    <n v="0"/>
    <n v="0"/>
    <n v="0"/>
    <n v="0"/>
    <n v="0"/>
    <s v="State-Illinois"/>
    <s v="Divorced"/>
    <x v="3"/>
  </r>
  <r>
    <n v="3067"/>
    <n v="181929"/>
    <n v="1"/>
    <n v="0"/>
    <x v="38"/>
    <n v="0"/>
    <n v="1"/>
    <n v="0"/>
    <n v="0"/>
    <n v="0"/>
    <n v="0"/>
    <n v="0"/>
    <n v="1"/>
    <n v="0"/>
    <s v="State-Illinois"/>
    <s v="Married"/>
    <x v="2"/>
  </r>
  <r>
    <n v="2300"/>
    <n v="181843"/>
    <n v="0"/>
    <n v="0"/>
    <x v="5"/>
    <n v="0"/>
    <n v="1"/>
    <n v="0"/>
    <n v="0"/>
    <n v="0"/>
    <n v="0"/>
    <n v="0"/>
    <n v="1"/>
    <n v="0"/>
    <s v="State-New York"/>
    <s v="Married"/>
    <x v="2"/>
  </r>
  <r>
    <n v="2720"/>
    <n v="181795"/>
    <n v="0"/>
    <n v="0"/>
    <x v="39"/>
    <n v="0"/>
    <n v="1"/>
    <n v="0"/>
    <n v="0"/>
    <n v="0"/>
    <n v="0"/>
    <n v="1"/>
    <n v="0"/>
    <n v="0"/>
    <s v="State-New York"/>
    <s v="Married"/>
    <x v="1"/>
  </r>
  <r>
    <n v="1545"/>
    <n v="181741"/>
    <n v="0"/>
    <n v="0"/>
    <x v="7"/>
    <n v="0"/>
    <n v="0"/>
    <n v="1"/>
    <n v="0"/>
    <n v="0"/>
    <n v="0"/>
    <n v="1"/>
    <n v="0"/>
    <n v="0"/>
    <s v="State-Texas"/>
    <s v="Single"/>
    <x v="1"/>
  </r>
  <r>
    <n v="1818"/>
    <n v="181702"/>
    <n v="0"/>
    <n v="0"/>
    <x v="7"/>
    <n v="1"/>
    <n v="0"/>
    <n v="0"/>
    <n v="0"/>
    <n v="0"/>
    <n v="0"/>
    <n v="1"/>
    <n v="0"/>
    <n v="0"/>
    <s v="State-Florida"/>
    <s v="Divorced"/>
    <x v="1"/>
  </r>
  <r>
    <n v="1538"/>
    <n v="181698"/>
    <n v="0"/>
    <n v="0"/>
    <x v="49"/>
    <n v="0"/>
    <n v="1"/>
    <n v="0"/>
    <n v="0"/>
    <n v="0"/>
    <n v="0"/>
    <n v="0"/>
    <n v="1"/>
    <n v="0"/>
    <s v="State-New York"/>
    <s v="Married"/>
    <x v="2"/>
  </r>
  <r>
    <n v="2092"/>
    <n v="181698"/>
    <n v="0"/>
    <n v="0"/>
    <x v="4"/>
    <n v="0"/>
    <n v="0"/>
    <n v="1"/>
    <n v="0"/>
    <n v="0"/>
    <n v="0"/>
    <n v="0"/>
    <n v="0"/>
    <n v="0"/>
    <s v="State-Other"/>
    <s v="Single"/>
    <x v="3"/>
  </r>
  <r>
    <n v="2150"/>
    <n v="181657"/>
    <n v="0"/>
    <n v="0"/>
    <x v="10"/>
    <n v="0"/>
    <n v="0"/>
    <n v="1"/>
    <n v="0"/>
    <n v="0"/>
    <n v="0"/>
    <n v="1"/>
    <n v="0"/>
    <n v="0"/>
    <s v="State-New York"/>
    <s v="Single"/>
    <x v="1"/>
  </r>
  <r>
    <n v="2553"/>
    <n v="181574"/>
    <n v="0"/>
    <n v="0"/>
    <x v="22"/>
    <n v="0"/>
    <n v="0"/>
    <n v="0"/>
    <n v="1"/>
    <n v="0"/>
    <n v="0"/>
    <n v="0"/>
    <n v="0"/>
    <n v="1"/>
    <s v="State-Texas"/>
    <s v="Together"/>
    <x v="0"/>
  </r>
  <r>
    <n v="3144"/>
    <n v="181380"/>
    <n v="0"/>
    <n v="0"/>
    <x v="50"/>
    <n v="1"/>
    <n v="0"/>
    <n v="0"/>
    <n v="0"/>
    <n v="0"/>
    <n v="0"/>
    <n v="0"/>
    <n v="1"/>
    <n v="0"/>
    <s v="State-Florida"/>
    <s v="Divorced"/>
    <x v="2"/>
  </r>
  <r>
    <n v="1079"/>
    <n v="181361"/>
    <n v="0"/>
    <n v="0"/>
    <x v="9"/>
    <n v="1"/>
    <n v="0"/>
    <n v="0"/>
    <n v="0"/>
    <n v="0"/>
    <n v="0"/>
    <n v="1"/>
    <n v="0"/>
    <n v="0"/>
    <s v="State-California"/>
    <s v="Divorced"/>
    <x v="1"/>
  </r>
  <r>
    <n v="2560"/>
    <n v="181361"/>
    <n v="0"/>
    <n v="0"/>
    <x v="9"/>
    <n v="1"/>
    <n v="0"/>
    <n v="0"/>
    <n v="0"/>
    <n v="0"/>
    <n v="0"/>
    <n v="1"/>
    <n v="0"/>
    <n v="0"/>
    <s v="State-Other"/>
    <s v="Divorced"/>
    <x v="1"/>
  </r>
  <r>
    <n v="1881"/>
    <n v="181320"/>
    <n v="0"/>
    <n v="0"/>
    <x v="12"/>
    <n v="0"/>
    <n v="1"/>
    <n v="0"/>
    <n v="0"/>
    <n v="0"/>
    <n v="0"/>
    <n v="1"/>
    <n v="0"/>
    <n v="0"/>
    <s v="State-Texas"/>
    <s v="Married"/>
    <x v="1"/>
  </r>
  <r>
    <n v="1658"/>
    <n v="181300"/>
    <n v="0"/>
    <n v="1"/>
    <x v="51"/>
    <n v="0"/>
    <n v="1"/>
    <n v="0"/>
    <n v="0"/>
    <n v="0"/>
    <n v="0"/>
    <n v="0"/>
    <n v="0"/>
    <n v="1"/>
    <s v="State-New York"/>
    <s v="Married"/>
    <x v="0"/>
  </r>
  <r>
    <n v="1431"/>
    <n v="181246"/>
    <n v="0"/>
    <n v="0"/>
    <x v="37"/>
    <n v="0"/>
    <n v="0"/>
    <n v="1"/>
    <n v="0"/>
    <n v="0"/>
    <n v="0"/>
    <n v="1"/>
    <n v="0"/>
    <n v="0"/>
    <s v="State-Texas"/>
    <s v="Single"/>
    <x v="1"/>
  </r>
  <r>
    <n v="1491"/>
    <n v="181217"/>
    <n v="0"/>
    <n v="0"/>
    <x v="32"/>
    <n v="0"/>
    <n v="0"/>
    <n v="1"/>
    <n v="0"/>
    <n v="0"/>
    <n v="0"/>
    <n v="1"/>
    <n v="0"/>
    <n v="0"/>
    <s v="State-Texas"/>
    <s v="Single"/>
    <x v="1"/>
  </r>
  <r>
    <n v="2664"/>
    <n v="181217"/>
    <n v="0"/>
    <n v="0"/>
    <x v="32"/>
    <n v="0"/>
    <n v="0"/>
    <n v="1"/>
    <n v="0"/>
    <n v="0"/>
    <n v="0"/>
    <n v="1"/>
    <n v="0"/>
    <n v="0"/>
    <s v="State-Florida"/>
    <s v="Single"/>
    <x v="1"/>
  </r>
  <r>
    <n v="1826"/>
    <n v="181205"/>
    <n v="0"/>
    <n v="0"/>
    <x v="1"/>
    <n v="0"/>
    <n v="0"/>
    <n v="0"/>
    <n v="1"/>
    <n v="0"/>
    <n v="0"/>
    <n v="1"/>
    <n v="0"/>
    <n v="0"/>
    <s v="State-New York"/>
    <s v="Together"/>
    <x v="1"/>
  </r>
  <r>
    <n v="1499"/>
    <n v="181169"/>
    <n v="0"/>
    <n v="0"/>
    <x v="21"/>
    <n v="0"/>
    <n v="0"/>
    <n v="1"/>
    <n v="0"/>
    <n v="0"/>
    <n v="0"/>
    <n v="0"/>
    <n v="1"/>
    <n v="0"/>
    <s v="State-California"/>
    <s v="Single"/>
    <x v="2"/>
  </r>
  <r>
    <n v="1593"/>
    <n v="181168"/>
    <n v="0"/>
    <n v="0"/>
    <x v="40"/>
    <n v="0"/>
    <n v="1"/>
    <n v="0"/>
    <n v="0"/>
    <n v="0"/>
    <n v="0"/>
    <n v="1"/>
    <n v="0"/>
    <n v="0"/>
    <s v="State-Texas"/>
    <s v="Married"/>
    <x v="1"/>
  </r>
  <r>
    <n v="2287"/>
    <n v="181051"/>
    <n v="0"/>
    <n v="0"/>
    <x v="40"/>
    <n v="0"/>
    <n v="1"/>
    <n v="0"/>
    <n v="0"/>
    <n v="0"/>
    <n v="0"/>
    <n v="0"/>
    <n v="0"/>
    <n v="1"/>
    <s v="State-Illinois"/>
    <s v="Married"/>
    <x v="0"/>
  </r>
  <r>
    <n v="3024"/>
    <n v="181044"/>
    <n v="0"/>
    <n v="0"/>
    <x v="22"/>
    <n v="0"/>
    <n v="1"/>
    <n v="0"/>
    <n v="0"/>
    <n v="0"/>
    <n v="0"/>
    <n v="0"/>
    <n v="0"/>
    <n v="0"/>
    <s v="State-Florida"/>
    <s v="Married"/>
    <x v="3"/>
  </r>
  <r>
    <n v="1809"/>
    <n v="180995"/>
    <n v="0"/>
    <n v="1"/>
    <x v="12"/>
    <n v="0"/>
    <n v="0"/>
    <n v="0"/>
    <n v="0"/>
    <n v="1"/>
    <n v="0"/>
    <n v="0"/>
    <n v="0"/>
    <n v="1"/>
    <s v="State-Texas"/>
    <s v="Widow"/>
    <x v="0"/>
  </r>
  <r>
    <n v="2899"/>
    <n v="180982"/>
    <n v="1"/>
    <n v="1"/>
    <x v="31"/>
    <n v="0"/>
    <n v="0"/>
    <n v="1"/>
    <n v="0"/>
    <n v="0"/>
    <n v="0"/>
    <n v="1"/>
    <n v="0"/>
    <n v="0"/>
    <s v="State-Illinois"/>
    <s v="Single"/>
    <x v="1"/>
  </r>
  <r>
    <n v="1734"/>
    <n v="180952"/>
    <n v="0"/>
    <n v="0"/>
    <x v="10"/>
    <n v="0"/>
    <n v="1"/>
    <n v="0"/>
    <n v="0"/>
    <n v="0"/>
    <n v="0"/>
    <n v="1"/>
    <n v="0"/>
    <n v="0"/>
    <s v="State-Florida"/>
    <s v="Married"/>
    <x v="1"/>
  </r>
  <r>
    <n v="1292"/>
    <n v="180950"/>
    <n v="0"/>
    <n v="0"/>
    <x v="33"/>
    <n v="0"/>
    <n v="1"/>
    <n v="0"/>
    <n v="0"/>
    <n v="0"/>
    <n v="0"/>
    <n v="0"/>
    <n v="1"/>
    <n v="0"/>
    <s v="State-New York"/>
    <s v="Married"/>
    <x v="2"/>
  </r>
  <r>
    <n v="2078"/>
    <n v="180910"/>
    <n v="0"/>
    <n v="0"/>
    <x v="17"/>
    <n v="0"/>
    <n v="0"/>
    <n v="1"/>
    <n v="0"/>
    <n v="0"/>
    <n v="0"/>
    <n v="0"/>
    <n v="0"/>
    <n v="0"/>
    <s v="State-New York"/>
    <s v="Single"/>
    <x v="3"/>
  </r>
  <r>
    <n v="2927"/>
    <n v="180872"/>
    <n v="0"/>
    <n v="0"/>
    <x v="11"/>
    <n v="0"/>
    <n v="0"/>
    <n v="1"/>
    <n v="0"/>
    <n v="0"/>
    <n v="0"/>
    <n v="1"/>
    <n v="0"/>
    <n v="0"/>
    <s v="State-California"/>
    <s v="Single"/>
    <x v="1"/>
  </r>
  <r>
    <n v="1856"/>
    <n v="180812"/>
    <n v="0"/>
    <n v="0"/>
    <x v="13"/>
    <n v="0"/>
    <n v="0"/>
    <n v="0"/>
    <n v="1"/>
    <n v="0"/>
    <n v="0"/>
    <n v="1"/>
    <n v="0"/>
    <n v="0"/>
    <s v="State-New York"/>
    <s v="Together"/>
    <x v="1"/>
  </r>
  <r>
    <n v="1965"/>
    <n v="180763"/>
    <n v="0"/>
    <n v="0"/>
    <x v="46"/>
    <n v="0"/>
    <n v="1"/>
    <n v="0"/>
    <n v="0"/>
    <n v="0"/>
    <n v="0"/>
    <n v="1"/>
    <n v="0"/>
    <n v="0"/>
    <s v="State-Texas"/>
    <s v="Married"/>
    <x v="1"/>
  </r>
  <r>
    <n v="2803"/>
    <n v="180739"/>
    <n v="0"/>
    <n v="0"/>
    <x v="12"/>
    <n v="0"/>
    <n v="1"/>
    <n v="0"/>
    <n v="0"/>
    <n v="0"/>
    <n v="0"/>
    <n v="0"/>
    <n v="1"/>
    <n v="0"/>
    <s v="State-Illinois"/>
    <s v="Married"/>
    <x v="2"/>
  </r>
  <r>
    <n v="2338"/>
    <n v="180695"/>
    <n v="0"/>
    <n v="0"/>
    <x v="51"/>
    <n v="0"/>
    <n v="0"/>
    <n v="1"/>
    <n v="0"/>
    <n v="0"/>
    <n v="0"/>
    <n v="1"/>
    <n v="0"/>
    <n v="0"/>
    <s v="State-Other"/>
    <s v="Single"/>
    <x v="1"/>
  </r>
  <r>
    <n v="2144"/>
    <n v="180685"/>
    <n v="0"/>
    <n v="0"/>
    <x v="8"/>
    <n v="0"/>
    <n v="0"/>
    <n v="0"/>
    <n v="1"/>
    <n v="0"/>
    <n v="0"/>
    <n v="1"/>
    <n v="0"/>
    <n v="0"/>
    <s v="State-New York"/>
    <s v="Together"/>
    <x v="1"/>
  </r>
  <r>
    <n v="3181"/>
    <n v="180617"/>
    <n v="0"/>
    <n v="0"/>
    <x v="43"/>
    <n v="0"/>
    <n v="0"/>
    <n v="1"/>
    <n v="0"/>
    <n v="0"/>
    <n v="0"/>
    <n v="0"/>
    <n v="0"/>
    <n v="0"/>
    <s v="State-Illinois"/>
    <s v="Single"/>
    <x v="3"/>
  </r>
  <r>
    <n v="2389"/>
    <n v="180589"/>
    <n v="0"/>
    <n v="0"/>
    <x v="45"/>
    <n v="0"/>
    <n v="1"/>
    <n v="0"/>
    <n v="0"/>
    <n v="0"/>
    <n v="0"/>
    <n v="1"/>
    <n v="0"/>
    <n v="0"/>
    <s v="State-Illinois"/>
    <s v="Married"/>
    <x v="1"/>
  </r>
  <r>
    <n v="1955"/>
    <n v="180573"/>
    <n v="0"/>
    <n v="0"/>
    <x v="23"/>
    <n v="0"/>
    <n v="0"/>
    <n v="0"/>
    <n v="1"/>
    <n v="0"/>
    <n v="0"/>
    <n v="0"/>
    <n v="1"/>
    <n v="0"/>
    <s v="State-California"/>
    <s v="Together"/>
    <x v="2"/>
  </r>
  <r>
    <n v="2887"/>
    <n v="180573"/>
    <n v="0"/>
    <n v="0"/>
    <x v="23"/>
    <n v="0"/>
    <n v="0"/>
    <n v="0"/>
    <n v="1"/>
    <n v="0"/>
    <n v="0"/>
    <n v="0"/>
    <n v="1"/>
    <n v="0"/>
    <s v="State-Illinois"/>
    <s v="Together"/>
    <x v="2"/>
  </r>
  <r>
    <n v="1164"/>
    <n v="180427"/>
    <n v="0"/>
    <n v="1"/>
    <x v="21"/>
    <n v="0"/>
    <n v="1"/>
    <n v="0"/>
    <n v="0"/>
    <n v="0"/>
    <n v="0"/>
    <n v="0"/>
    <n v="0"/>
    <n v="1"/>
    <s v="State-Florida"/>
    <s v="Married"/>
    <x v="0"/>
  </r>
  <r>
    <n v="2688"/>
    <n v="180398"/>
    <n v="0"/>
    <n v="0"/>
    <x v="30"/>
    <n v="0"/>
    <n v="1"/>
    <n v="0"/>
    <n v="0"/>
    <n v="0"/>
    <n v="0"/>
    <n v="1"/>
    <n v="0"/>
    <n v="0"/>
    <s v="State-Florida"/>
    <s v="Married"/>
    <x v="1"/>
  </r>
  <r>
    <n v="1707"/>
    <n v="180395"/>
    <n v="0"/>
    <n v="0"/>
    <x v="47"/>
    <n v="0"/>
    <n v="1"/>
    <n v="0"/>
    <n v="0"/>
    <n v="0"/>
    <n v="0"/>
    <n v="1"/>
    <n v="0"/>
    <n v="0"/>
    <s v="State-Texas"/>
    <s v="Married"/>
    <x v="1"/>
  </r>
  <r>
    <n v="2724"/>
    <n v="180360"/>
    <n v="0"/>
    <n v="0"/>
    <x v="49"/>
    <n v="0"/>
    <n v="1"/>
    <n v="0"/>
    <n v="0"/>
    <n v="0"/>
    <n v="0"/>
    <n v="0"/>
    <n v="0"/>
    <n v="1"/>
    <s v="State-Florida"/>
    <s v="Married"/>
    <x v="0"/>
  </r>
  <r>
    <n v="2811"/>
    <n v="180336"/>
    <n v="0"/>
    <n v="0"/>
    <x v="1"/>
    <n v="0"/>
    <n v="1"/>
    <n v="0"/>
    <n v="0"/>
    <n v="0"/>
    <n v="0"/>
    <n v="0"/>
    <n v="0"/>
    <n v="1"/>
    <s v="State-Texas"/>
    <s v="Married"/>
    <x v="0"/>
  </r>
  <r>
    <n v="1149"/>
    <n v="180317"/>
    <n v="0"/>
    <n v="0"/>
    <x v="47"/>
    <n v="0"/>
    <n v="0"/>
    <n v="1"/>
    <n v="0"/>
    <n v="0"/>
    <n v="0"/>
    <n v="1"/>
    <n v="0"/>
    <n v="0"/>
    <s v="State-Texas"/>
    <s v="Single"/>
    <x v="1"/>
  </r>
  <r>
    <n v="1503"/>
    <n v="180184"/>
    <n v="0"/>
    <n v="0"/>
    <x v="45"/>
    <n v="0"/>
    <n v="1"/>
    <n v="0"/>
    <n v="0"/>
    <n v="0"/>
    <n v="0"/>
    <n v="0"/>
    <n v="1"/>
    <n v="0"/>
    <s v="State-Texas"/>
    <s v="Married"/>
    <x v="2"/>
  </r>
  <r>
    <n v="3065"/>
    <n v="180144"/>
    <n v="0"/>
    <n v="0"/>
    <x v="21"/>
    <n v="0"/>
    <n v="0"/>
    <n v="0"/>
    <n v="1"/>
    <n v="0"/>
    <n v="0"/>
    <n v="1"/>
    <n v="0"/>
    <n v="0"/>
    <s v="State-California"/>
    <s v="Together"/>
    <x v="1"/>
  </r>
  <r>
    <n v="2647"/>
    <n v="180141"/>
    <n v="0"/>
    <n v="0"/>
    <x v="17"/>
    <n v="0"/>
    <n v="1"/>
    <n v="0"/>
    <n v="0"/>
    <n v="0"/>
    <n v="0"/>
    <n v="0"/>
    <n v="1"/>
    <n v="0"/>
    <s v="State-Illinois"/>
    <s v="Married"/>
    <x v="2"/>
  </r>
  <r>
    <n v="1233"/>
    <n v="180134"/>
    <n v="1"/>
    <n v="0"/>
    <x v="35"/>
    <n v="0"/>
    <n v="1"/>
    <n v="0"/>
    <n v="0"/>
    <n v="0"/>
    <n v="0"/>
    <n v="1"/>
    <n v="0"/>
    <n v="0"/>
    <s v="State-Texas"/>
    <s v="Married"/>
    <x v="1"/>
  </r>
  <r>
    <n v="2387"/>
    <n v="180134"/>
    <n v="1"/>
    <n v="0"/>
    <x v="35"/>
    <n v="0"/>
    <n v="1"/>
    <n v="0"/>
    <n v="0"/>
    <n v="0"/>
    <n v="0"/>
    <n v="1"/>
    <n v="0"/>
    <n v="0"/>
    <s v="State-California"/>
    <s v="Married"/>
    <x v="1"/>
  </r>
  <r>
    <n v="1401"/>
    <n v="180134"/>
    <n v="0"/>
    <n v="0"/>
    <x v="8"/>
    <n v="0"/>
    <n v="0"/>
    <n v="0"/>
    <n v="1"/>
    <n v="0"/>
    <n v="0"/>
    <n v="1"/>
    <n v="0"/>
    <n v="0"/>
    <s v="State-Texas"/>
    <s v="Together"/>
    <x v="1"/>
  </r>
  <r>
    <n v="1253"/>
    <n v="180124"/>
    <n v="0"/>
    <n v="0"/>
    <x v="51"/>
    <n v="0"/>
    <n v="1"/>
    <n v="0"/>
    <n v="0"/>
    <n v="0"/>
    <n v="0"/>
    <n v="1"/>
    <n v="0"/>
    <n v="0"/>
    <s v="State-California"/>
    <s v="Married"/>
    <x v="1"/>
  </r>
  <r>
    <n v="1447"/>
    <n v="180124"/>
    <n v="0"/>
    <n v="0"/>
    <x v="51"/>
    <n v="0"/>
    <n v="1"/>
    <n v="0"/>
    <n v="0"/>
    <n v="0"/>
    <n v="0"/>
    <n v="1"/>
    <n v="0"/>
    <n v="0"/>
    <s v="State-Illinois"/>
    <s v="Married"/>
    <x v="1"/>
  </r>
  <r>
    <n v="1185"/>
    <n v="180067"/>
    <n v="0"/>
    <n v="0"/>
    <x v="14"/>
    <n v="0"/>
    <n v="1"/>
    <n v="0"/>
    <n v="0"/>
    <n v="0"/>
    <n v="0"/>
    <n v="1"/>
    <n v="0"/>
    <n v="0"/>
    <s v="State-Texas"/>
    <s v="Married"/>
    <x v="1"/>
  </r>
  <r>
    <n v="1039"/>
    <n v="180011"/>
    <n v="0"/>
    <n v="1"/>
    <x v="7"/>
    <n v="0"/>
    <n v="1"/>
    <n v="0"/>
    <n v="0"/>
    <n v="0"/>
    <n v="0"/>
    <n v="1"/>
    <n v="0"/>
    <n v="0"/>
    <s v="State-Illinois"/>
    <s v="Married"/>
    <x v="1"/>
  </r>
  <r>
    <n v="1275"/>
    <n v="179946"/>
    <n v="0"/>
    <n v="0"/>
    <x v="30"/>
    <n v="0"/>
    <n v="0"/>
    <n v="0"/>
    <n v="0"/>
    <n v="1"/>
    <n v="0"/>
    <n v="1"/>
    <n v="0"/>
    <n v="0"/>
    <s v="State-Texas"/>
    <s v="Widow"/>
    <x v="1"/>
  </r>
  <r>
    <n v="1043"/>
    <n v="179941"/>
    <n v="0"/>
    <n v="0"/>
    <x v="38"/>
    <n v="0"/>
    <n v="0"/>
    <n v="1"/>
    <n v="0"/>
    <n v="0"/>
    <n v="0"/>
    <n v="1"/>
    <n v="0"/>
    <n v="0"/>
    <s v="State-California"/>
    <s v="Single"/>
    <x v="1"/>
  </r>
  <r>
    <n v="1216"/>
    <n v="179930"/>
    <n v="0"/>
    <n v="0"/>
    <x v="35"/>
    <n v="0"/>
    <n v="1"/>
    <n v="0"/>
    <n v="0"/>
    <n v="0"/>
    <n v="0"/>
    <n v="0"/>
    <n v="0"/>
    <n v="1"/>
    <s v="State-Other"/>
    <s v="Married"/>
    <x v="0"/>
  </r>
  <r>
    <n v="1541"/>
    <n v="179908"/>
    <n v="0"/>
    <n v="0"/>
    <x v="41"/>
    <n v="0"/>
    <n v="1"/>
    <n v="0"/>
    <n v="0"/>
    <n v="0"/>
    <n v="0"/>
    <n v="1"/>
    <n v="0"/>
    <n v="0"/>
    <s v="State-California"/>
    <s v="Married"/>
    <x v="1"/>
  </r>
  <r>
    <n v="2539"/>
    <n v="179865"/>
    <n v="0"/>
    <n v="1"/>
    <x v="14"/>
    <n v="1"/>
    <n v="0"/>
    <n v="0"/>
    <n v="0"/>
    <n v="0"/>
    <n v="0"/>
    <n v="1"/>
    <n v="0"/>
    <n v="0"/>
    <s v="State-Illinois"/>
    <s v="Divorced"/>
    <x v="1"/>
  </r>
  <r>
    <n v="3056"/>
    <n v="179823"/>
    <n v="0"/>
    <n v="1"/>
    <x v="31"/>
    <n v="0"/>
    <n v="1"/>
    <n v="0"/>
    <n v="0"/>
    <n v="0"/>
    <n v="0"/>
    <n v="1"/>
    <n v="0"/>
    <n v="0"/>
    <s v="State-New York"/>
    <s v="Married"/>
    <x v="1"/>
  </r>
  <r>
    <n v="2077"/>
    <n v="179803"/>
    <n v="0"/>
    <n v="1"/>
    <x v="12"/>
    <n v="1"/>
    <n v="0"/>
    <n v="0"/>
    <n v="0"/>
    <n v="0"/>
    <n v="0"/>
    <n v="1"/>
    <n v="0"/>
    <n v="0"/>
    <s v="State-Illinois"/>
    <s v="Divorced"/>
    <x v="1"/>
  </r>
  <r>
    <n v="1570"/>
    <n v="179800"/>
    <n v="0"/>
    <n v="0"/>
    <x v="47"/>
    <n v="0"/>
    <n v="0"/>
    <n v="0"/>
    <n v="0"/>
    <n v="1"/>
    <n v="0"/>
    <n v="1"/>
    <n v="0"/>
    <n v="0"/>
    <s v="State-Other"/>
    <s v="Widow"/>
    <x v="1"/>
  </r>
  <r>
    <n v="1225"/>
    <n v="179761"/>
    <n v="0"/>
    <n v="1"/>
    <x v="12"/>
    <n v="0"/>
    <n v="0"/>
    <n v="1"/>
    <n v="0"/>
    <n v="0"/>
    <n v="0"/>
    <n v="0"/>
    <n v="0"/>
    <n v="1"/>
    <s v="State-Illinois"/>
    <s v="Single"/>
    <x v="0"/>
  </r>
  <r>
    <n v="2787"/>
    <n v="179734"/>
    <n v="0"/>
    <n v="0"/>
    <x v="10"/>
    <n v="0"/>
    <n v="1"/>
    <n v="0"/>
    <n v="0"/>
    <n v="0"/>
    <n v="0"/>
    <n v="0"/>
    <n v="1"/>
    <n v="0"/>
    <s v="State-Texas"/>
    <s v="Married"/>
    <x v="2"/>
  </r>
  <r>
    <n v="1969"/>
    <n v="179689"/>
    <n v="0"/>
    <n v="0"/>
    <x v="38"/>
    <n v="0"/>
    <n v="0"/>
    <n v="1"/>
    <n v="0"/>
    <n v="0"/>
    <n v="0"/>
    <n v="0"/>
    <n v="0"/>
    <n v="0"/>
    <s v="State-Illinois"/>
    <s v="Single"/>
    <x v="3"/>
  </r>
  <r>
    <n v="1911"/>
    <n v="179632"/>
    <n v="0"/>
    <n v="0"/>
    <x v="2"/>
    <n v="0"/>
    <n v="0"/>
    <n v="0"/>
    <n v="1"/>
    <n v="0"/>
    <n v="0"/>
    <n v="0"/>
    <n v="0"/>
    <n v="1"/>
    <s v="State-Texas"/>
    <s v="Together"/>
    <x v="0"/>
  </r>
  <r>
    <n v="1118"/>
    <n v="179607"/>
    <n v="0"/>
    <n v="0"/>
    <x v="29"/>
    <n v="0"/>
    <n v="0"/>
    <n v="1"/>
    <n v="0"/>
    <n v="0"/>
    <n v="0"/>
    <n v="1"/>
    <n v="0"/>
    <n v="0"/>
    <s v="State-New York"/>
    <s v="Single"/>
    <x v="1"/>
  </r>
  <r>
    <n v="1083"/>
    <n v="179593"/>
    <n v="0"/>
    <n v="0"/>
    <x v="16"/>
    <n v="0"/>
    <n v="1"/>
    <n v="0"/>
    <n v="0"/>
    <n v="0"/>
    <n v="0"/>
    <n v="1"/>
    <n v="0"/>
    <n v="0"/>
    <s v="State-Texas"/>
    <s v="Married"/>
    <x v="1"/>
  </r>
  <r>
    <n v="2015"/>
    <n v="179593"/>
    <n v="0"/>
    <n v="0"/>
    <x v="16"/>
    <n v="0"/>
    <n v="1"/>
    <n v="0"/>
    <n v="0"/>
    <n v="0"/>
    <n v="0"/>
    <n v="1"/>
    <n v="0"/>
    <n v="0"/>
    <s v="State-California"/>
    <s v="Married"/>
    <x v="1"/>
  </r>
  <r>
    <n v="1350"/>
    <n v="179530"/>
    <n v="0"/>
    <n v="0"/>
    <x v="5"/>
    <n v="0"/>
    <n v="1"/>
    <n v="0"/>
    <n v="0"/>
    <n v="0"/>
    <n v="0"/>
    <n v="1"/>
    <n v="0"/>
    <n v="0"/>
    <s v="State-Florida"/>
    <s v="Married"/>
    <x v="1"/>
  </r>
  <r>
    <n v="2489"/>
    <n v="179529"/>
    <n v="0"/>
    <n v="0"/>
    <x v="17"/>
    <n v="0"/>
    <n v="1"/>
    <n v="0"/>
    <n v="0"/>
    <n v="0"/>
    <n v="0"/>
    <n v="1"/>
    <n v="0"/>
    <n v="0"/>
    <s v="State-California"/>
    <s v="Married"/>
    <x v="1"/>
  </r>
  <r>
    <n v="2063"/>
    <n v="179456"/>
    <n v="0"/>
    <n v="0"/>
    <x v="24"/>
    <n v="0"/>
    <n v="1"/>
    <n v="0"/>
    <n v="0"/>
    <n v="0"/>
    <n v="0"/>
    <n v="1"/>
    <n v="0"/>
    <n v="0"/>
    <s v="State-California"/>
    <s v="Married"/>
    <x v="1"/>
  </r>
  <r>
    <n v="2462"/>
    <n v="179419"/>
    <n v="0"/>
    <n v="0"/>
    <x v="1"/>
    <n v="0"/>
    <n v="0"/>
    <n v="0"/>
    <n v="1"/>
    <n v="0"/>
    <n v="0"/>
    <n v="0"/>
    <n v="1"/>
    <n v="0"/>
    <s v="State-New York"/>
    <s v="Together"/>
    <x v="2"/>
  </r>
  <r>
    <n v="2139"/>
    <n v="179410"/>
    <n v="0"/>
    <n v="0"/>
    <x v="33"/>
    <n v="0"/>
    <n v="1"/>
    <n v="0"/>
    <n v="0"/>
    <n v="0"/>
    <n v="0"/>
    <n v="1"/>
    <n v="0"/>
    <n v="0"/>
    <s v="State-Texas"/>
    <s v="Married"/>
    <x v="1"/>
  </r>
  <r>
    <n v="3062"/>
    <n v="179244"/>
    <n v="0"/>
    <n v="0"/>
    <x v="52"/>
    <n v="0"/>
    <n v="0"/>
    <n v="1"/>
    <n v="0"/>
    <n v="0"/>
    <n v="0"/>
    <n v="1"/>
    <n v="0"/>
    <n v="0"/>
    <s v="State-New York"/>
    <s v="Single"/>
    <x v="1"/>
  </r>
  <r>
    <n v="2971"/>
    <n v="179205"/>
    <n v="0"/>
    <n v="0"/>
    <x v="21"/>
    <n v="0"/>
    <n v="1"/>
    <n v="0"/>
    <n v="0"/>
    <n v="0"/>
    <n v="0"/>
    <n v="1"/>
    <n v="0"/>
    <n v="0"/>
    <s v="State-Illinois"/>
    <s v="Married"/>
    <x v="1"/>
  </r>
  <r>
    <n v="3143"/>
    <n v="179174"/>
    <n v="0"/>
    <n v="0"/>
    <x v="21"/>
    <n v="0"/>
    <n v="1"/>
    <n v="0"/>
    <n v="0"/>
    <n v="0"/>
    <n v="0"/>
    <n v="0"/>
    <n v="0"/>
    <n v="1"/>
    <s v="State-California"/>
    <s v="Married"/>
    <x v="0"/>
  </r>
  <r>
    <n v="1742"/>
    <n v="179146"/>
    <n v="1"/>
    <n v="1"/>
    <x v="50"/>
    <n v="0"/>
    <n v="0"/>
    <n v="1"/>
    <n v="0"/>
    <n v="0"/>
    <n v="0"/>
    <n v="1"/>
    <n v="0"/>
    <n v="0"/>
    <s v="State-New York"/>
    <s v="Single"/>
    <x v="1"/>
  </r>
  <r>
    <n v="2711"/>
    <n v="179146"/>
    <n v="1"/>
    <n v="1"/>
    <x v="50"/>
    <n v="0"/>
    <n v="0"/>
    <n v="1"/>
    <n v="0"/>
    <n v="0"/>
    <n v="0"/>
    <n v="1"/>
    <n v="0"/>
    <n v="0"/>
    <s v="State-California"/>
    <s v="Single"/>
    <x v="1"/>
  </r>
  <r>
    <n v="1048"/>
    <n v="179143"/>
    <n v="0"/>
    <n v="0"/>
    <x v="37"/>
    <n v="0"/>
    <n v="1"/>
    <n v="0"/>
    <n v="0"/>
    <n v="0"/>
    <n v="0"/>
    <n v="0"/>
    <n v="1"/>
    <n v="0"/>
    <s v="State-Other"/>
    <s v="Married"/>
    <x v="2"/>
  </r>
  <r>
    <n v="1474"/>
    <n v="178952"/>
    <n v="0"/>
    <n v="1"/>
    <x v="12"/>
    <n v="0"/>
    <n v="0"/>
    <n v="0"/>
    <n v="1"/>
    <n v="0"/>
    <n v="0"/>
    <n v="0"/>
    <n v="0"/>
    <n v="1"/>
    <s v="State-Other"/>
    <s v="Together"/>
    <x v="0"/>
  </r>
  <r>
    <n v="1752"/>
    <n v="178939"/>
    <n v="0"/>
    <n v="0"/>
    <x v="11"/>
    <n v="0"/>
    <n v="1"/>
    <n v="0"/>
    <n v="0"/>
    <n v="0"/>
    <n v="0"/>
    <n v="0"/>
    <n v="0"/>
    <n v="1"/>
    <s v="State-Florida"/>
    <s v="Married"/>
    <x v="0"/>
  </r>
  <r>
    <n v="2484"/>
    <n v="178931"/>
    <n v="0"/>
    <n v="0"/>
    <x v="23"/>
    <n v="0"/>
    <n v="1"/>
    <n v="0"/>
    <n v="0"/>
    <n v="0"/>
    <n v="0"/>
    <n v="0"/>
    <n v="0"/>
    <n v="1"/>
    <s v="State-Florida"/>
    <s v="Married"/>
    <x v="0"/>
  </r>
  <r>
    <n v="1681"/>
    <n v="178901"/>
    <n v="0"/>
    <n v="1"/>
    <x v="16"/>
    <n v="1"/>
    <n v="0"/>
    <n v="0"/>
    <n v="0"/>
    <n v="0"/>
    <n v="0"/>
    <n v="1"/>
    <n v="0"/>
    <n v="0"/>
    <s v="State-Illinois"/>
    <s v="Divorced"/>
    <x v="1"/>
  </r>
  <r>
    <n v="1469"/>
    <n v="178825"/>
    <n v="0"/>
    <n v="0"/>
    <x v="37"/>
    <n v="1"/>
    <n v="0"/>
    <n v="0"/>
    <n v="0"/>
    <n v="0"/>
    <n v="0"/>
    <n v="0"/>
    <n v="0"/>
    <n v="1"/>
    <s v="State-California"/>
    <s v="Divorced"/>
    <x v="0"/>
  </r>
  <r>
    <n v="2661"/>
    <n v="178789"/>
    <n v="0"/>
    <n v="0"/>
    <x v="7"/>
    <n v="1"/>
    <n v="0"/>
    <n v="0"/>
    <n v="0"/>
    <n v="0"/>
    <n v="0"/>
    <n v="0"/>
    <n v="1"/>
    <n v="0"/>
    <s v="State-Texas"/>
    <s v="Divorced"/>
    <x v="2"/>
  </r>
  <r>
    <n v="1631"/>
    <n v="178710"/>
    <n v="0"/>
    <n v="1"/>
    <x v="3"/>
    <n v="0"/>
    <n v="1"/>
    <n v="0"/>
    <n v="0"/>
    <n v="0"/>
    <n v="0"/>
    <n v="0"/>
    <n v="1"/>
    <n v="0"/>
    <s v="State-California"/>
    <s v="Married"/>
    <x v="2"/>
  </r>
  <r>
    <n v="2261"/>
    <n v="178687"/>
    <n v="0"/>
    <n v="0"/>
    <x v="4"/>
    <n v="0"/>
    <n v="0"/>
    <n v="0"/>
    <n v="1"/>
    <n v="0"/>
    <n v="0"/>
    <n v="1"/>
    <n v="0"/>
    <n v="0"/>
    <s v="State-California"/>
    <s v="Together"/>
    <x v="1"/>
  </r>
  <r>
    <n v="1481"/>
    <n v="178642"/>
    <n v="0"/>
    <n v="1"/>
    <x v="23"/>
    <n v="0"/>
    <n v="0"/>
    <n v="0"/>
    <n v="1"/>
    <n v="0"/>
    <n v="0"/>
    <n v="0"/>
    <n v="0"/>
    <n v="1"/>
    <s v="State-California"/>
    <s v="Together"/>
    <x v="0"/>
  </r>
  <r>
    <n v="1344"/>
    <n v="178618"/>
    <n v="0"/>
    <n v="0"/>
    <x v="48"/>
    <n v="0"/>
    <n v="1"/>
    <n v="0"/>
    <n v="0"/>
    <n v="0"/>
    <n v="0"/>
    <n v="1"/>
    <n v="0"/>
    <n v="0"/>
    <s v="State-Florida"/>
    <s v="Married"/>
    <x v="1"/>
  </r>
  <r>
    <n v="2171"/>
    <n v="178579"/>
    <n v="0"/>
    <n v="0"/>
    <x v="1"/>
    <n v="1"/>
    <n v="0"/>
    <n v="0"/>
    <n v="0"/>
    <n v="0"/>
    <n v="0"/>
    <n v="0"/>
    <n v="1"/>
    <n v="0"/>
    <s v="State-California"/>
    <s v="Divorced"/>
    <x v="2"/>
  </r>
  <r>
    <n v="2279"/>
    <n v="178569"/>
    <n v="0"/>
    <n v="0"/>
    <x v="44"/>
    <n v="0"/>
    <n v="1"/>
    <n v="0"/>
    <n v="0"/>
    <n v="0"/>
    <n v="0"/>
    <n v="1"/>
    <n v="0"/>
    <n v="0"/>
    <s v="State-California"/>
    <s v="Married"/>
    <x v="1"/>
  </r>
  <r>
    <n v="3113"/>
    <n v="178499"/>
    <n v="0"/>
    <n v="0"/>
    <x v="48"/>
    <n v="0"/>
    <n v="0"/>
    <n v="1"/>
    <n v="0"/>
    <n v="0"/>
    <n v="0"/>
    <n v="1"/>
    <n v="0"/>
    <n v="0"/>
    <s v="State-California"/>
    <s v="Single"/>
    <x v="1"/>
  </r>
  <r>
    <n v="1090"/>
    <n v="178497"/>
    <n v="0"/>
    <n v="0"/>
    <x v="11"/>
    <n v="0"/>
    <n v="1"/>
    <n v="0"/>
    <n v="0"/>
    <n v="0"/>
    <n v="0"/>
    <n v="0"/>
    <n v="0"/>
    <n v="0"/>
    <s v="State-Other"/>
    <s v="Married"/>
    <x v="3"/>
  </r>
  <r>
    <n v="1168"/>
    <n v="178497"/>
    <n v="0"/>
    <n v="0"/>
    <x v="11"/>
    <n v="0"/>
    <n v="1"/>
    <n v="0"/>
    <n v="0"/>
    <n v="0"/>
    <n v="0"/>
    <n v="0"/>
    <n v="0"/>
    <n v="0"/>
    <s v="State-Other"/>
    <s v="Married"/>
    <x v="3"/>
  </r>
  <r>
    <n v="1680"/>
    <n v="178468"/>
    <n v="0"/>
    <n v="0"/>
    <x v="5"/>
    <n v="0"/>
    <n v="0"/>
    <n v="0"/>
    <n v="1"/>
    <n v="0"/>
    <n v="0"/>
    <n v="1"/>
    <n v="0"/>
    <n v="0"/>
    <s v="State-Florida"/>
    <s v="Together"/>
    <x v="1"/>
  </r>
  <r>
    <n v="2419"/>
    <n v="178427"/>
    <n v="0"/>
    <n v="0"/>
    <x v="20"/>
    <n v="0"/>
    <n v="0"/>
    <n v="0"/>
    <n v="0"/>
    <n v="1"/>
    <n v="0"/>
    <n v="0"/>
    <n v="1"/>
    <n v="0"/>
    <s v="State-Illinois"/>
    <s v="Widow"/>
    <x v="2"/>
  </r>
  <r>
    <n v="1891"/>
    <n v="178420"/>
    <n v="0"/>
    <n v="0"/>
    <x v="30"/>
    <n v="0"/>
    <n v="0"/>
    <n v="1"/>
    <n v="0"/>
    <n v="0"/>
    <n v="0"/>
    <n v="0"/>
    <n v="0"/>
    <n v="1"/>
    <s v="State-Illinois"/>
    <s v="Single"/>
    <x v="0"/>
  </r>
  <r>
    <n v="2775"/>
    <n v="178416"/>
    <n v="0"/>
    <n v="1"/>
    <x v="38"/>
    <n v="0"/>
    <n v="0"/>
    <n v="0"/>
    <n v="1"/>
    <n v="0"/>
    <n v="0"/>
    <n v="1"/>
    <n v="0"/>
    <n v="0"/>
    <s v="State-Texas"/>
    <s v="Together"/>
    <x v="1"/>
  </r>
  <r>
    <n v="2802"/>
    <n v="178394"/>
    <n v="0"/>
    <n v="0"/>
    <x v="17"/>
    <n v="0"/>
    <n v="0"/>
    <n v="0"/>
    <n v="1"/>
    <n v="0"/>
    <n v="0"/>
    <n v="1"/>
    <n v="0"/>
    <n v="0"/>
    <s v="State-Florida"/>
    <s v="Together"/>
    <x v="1"/>
  </r>
  <r>
    <n v="1806"/>
    <n v="178353"/>
    <n v="0"/>
    <n v="1"/>
    <x v="31"/>
    <n v="1"/>
    <n v="0"/>
    <n v="0"/>
    <n v="0"/>
    <n v="0"/>
    <n v="0"/>
    <n v="0"/>
    <n v="0"/>
    <n v="0"/>
    <s v="State-Florida"/>
    <s v="Divorced"/>
    <x v="3"/>
  </r>
  <r>
    <n v="1878"/>
    <n v="178331"/>
    <n v="0"/>
    <n v="1"/>
    <x v="12"/>
    <n v="1"/>
    <n v="0"/>
    <n v="0"/>
    <n v="0"/>
    <n v="0"/>
    <n v="0"/>
    <n v="1"/>
    <n v="0"/>
    <n v="0"/>
    <s v="State-Florida"/>
    <s v="Divorced"/>
    <x v="1"/>
  </r>
  <r>
    <n v="1743"/>
    <n v="178285"/>
    <n v="0"/>
    <n v="0"/>
    <x v="28"/>
    <n v="0"/>
    <n v="1"/>
    <n v="0"/>
    <n v="0"/>
    <n v="0"/>
    <n v="0"/>
    <n v="0"/>
    <n v="1"/>
    <n v="0"/>
    <s v="State-Texas"/>
    <s v="Married"/>
    <x v="2"/>
  </r>
  <r>
    <n v="3072"/>
    <n v="178128"/>
    <n v="0"/>
    <n v="1"/>
    <x v="2"/>
    <n v="0"/>
    <n v="1"/>
    <n v="0"/>
    <n v="0"/>
    <n v="0"/>
    <n v="0"/>
    <n v="0"/>
    <n v="0"/>
    <n v="1"/>
    <s v="State-Florida"/>
    <s v="Married"/>
    <x v="0"/>
  </r>
  <r>
    <n v="2557"/>
    <n v="178093"/>
    <n v="0"/>
    <n v="0"/>
    <x v="22"/>
    <n v="0"/>
    <n v="0"/>
    <n v="0"/>
    <n v="1"/>
    <n v="0"/>
    <n v="0"/>
    <n v="0"/>
    <n v="1"/>
    <n v="0"/>
    <s v="State-Illinois"/>
    <s v="Together"/>
    <x v="2"/>
  </r>
  <r>
    <n v="2179"/>
    <n v="178075"/>
    <n v="0"/>
    <n v="0"/>
    <x v="35"/>
    <n v="0"/>
    <n v="1"/>
    <n v="0"/>
    <n v="0"/>
    <n v="0"/>
    <n v="0"/>
    <n v="0"/>
    <n v="0"/>
    <n v="1"/>
    <s v="State-Illinois"/>
    <s v="Married"/>
    <x v="0"/>
  </r>
  <r>
    <n v="2422"/>
    <n v="178041"/>
    <n v="0"/>
    <n v="0"/>
    <x v="23"/>
    <n v="0"/>
    <n v="1"/>
    <n v="0"/>
    <n v="0"/>
    <n v="0"/>
    <n v="0"/>
    <n v="0"/>
    <n v="0"/>
    <n v="0"/>
    <s v="State-Other"/>
    <s v="Married"/>
    <x v="3"/>
  </r>
  <r>
    <n v="1981"/>
    <n v="178028"/>
    <n v="0"/>
    <n v="1"/>
    <x v="24"/>
    <n v="0"/>
    <n v="0"/>
    <n v="0"/>
    <n v="0"/>
    <n v="1"/>
    <n v="0"/>
    <n v="0"/>
    <n v="0"/>
    <n v="1"/>
    <s v="State-Illinois"/>
    <s v="Widow"/>
    <x v="0"/>
  </r>
  <r>
    <n v="2734"/>
    <n v="177981"/>
    <n v="1"/>
    <n v="0"/>
    <x v="35"/>
    <n v="0"/>
    <n v="1"/>
    <n v="0"/>
    <n v="0"/>
    <n v="0"/>
    <n v="0"/>
    <n v="1"/>
    <n v="0"/>
    <n v="0"/>
    <s v="State-Other"/>
    <s v="Married"/>
    <x v="1"/>
  </r>
  <r>
    <n v="1199"/>
    <n v="177972"/>
    <n v="0"/>
    <n v="0"/>
    <x v="14"/>
    <n v="0"/>
    <n v="0"/>
    <n v="0"/>
    <n v="1"/>
    <n v="0"/>
    <n v="0"/>
    <n v="1"/>
    <n v="0"/>
    <n v="0"/>
    <s v="State-California"/>
    <s v="Together"/>
    <x v="1"/>
  </r>
  <r>
    <n v="1264"/>
    <n v="177882"/>
    <n v="0"/>
    <n v="0"/>
    <x v="25"/>
    <n v="0"/>
    <n v="0"/>
    <n v="0"/>
    <n v="1"/>
    <n v="0"/>
    <n v="0"/>
    <n v="0"/>
    <n v="1"/>
    <n v="0"/>
    <s v="State-Other"/>
    <s v="Together"/>
    <x v="2"/>
  </r>
  <r>
    <n v="2888"/>
    <n v="177870"/>
    <n v="0"/>
    <n v="1"/>
    <x v="50"/>
    <n v="0"/>
    <n v="1"/>
    <n v="0"/>
    <n v="0"/>
    <n v="0"/>
    <n v="0"/>
    <n v="1"/>
    <n v="0"/>
    <n v="0"/>
    <s v="State-New York"/>
    <s v="Married"/>
    <x v="1"/>
  </r>
  <r>
    <n v="1510"/>
    <n v="177863"/>
    <n v="0"/>
    <n v="0"/>
    <x v="12"/>
    <n v="0"/>
    <n v="0"/>
    <n v="0"/>
    <n v="1"/>
    <n v="0"/>
    <n v="0"/>
    <n v="0"/>
    <n v="0"/>
    <n v="1"/>
    <s v="State-Other"/>
    <s v="Together"/>
    <x v="0"/>
  </r>
  <r>
    <n v="1669"/>
    <n v="177845"/>
    <n v="0"/>
    <n v="0"/>
    <x v="32"/>
    <n v="0"/>
    <n v="0"/>
    <n v="0"/>
    <n v="1"/>
    <n v="0"/>
    <n v="0"/>
    <n v="0"/>
    <n v="0"/>
    <n v="1"/>
    <s v="State-Illinois"/>
    <s v="Together"/>
    <x v="0"/>
  </r>
  <r>
    <n v="2233"/>
    <n v="177766"/>
    <n v="0"/>
    <n v="1"/>
    <x v="50"/>
    <n v="0"/>
    <n v="1"/>
    <n v="0"/>
    <n v="0"/>
    <n v="0"/>
    <n v="0"/>
    <n v="0"/>
    <n v="0"/>
    <n v="1"/>
    <s v="State-Illinois"/>
    <s v="Married"/>
    <x v="0"/>
  </r>
  <r>
    <n v="2644"/>
    <n v="177766"/>
    <n v="0"/>
    <n v="1"/>
    <x v="50"/>
    <n v="0"/>
    <n v="1"/>
    <n v="0"/>
    <n v="0"/>
    <n v="0"/>
    <n v="0"/>
    <n v="0"/>
    <n v="0"/>
    <n v="1"/>
    <s v="State-Other"/>
    <s v="Married"/>
    <x v="0"/>
  </r>
  <r>
    <n v="1627"/>
    <n v="177632"/>
    <n v="0"/>
    <n v="0"/>
    <x v="22"/>
    <n v="0"/>
    <n v="0"/>
    <n v="0"/>
    <n v="1"/>
    <n v="0"/>
    <n v="0"/>
    <n v="0"/>
    <n v="1"/>
    <n v="0"/>
    <s v="State-Illinois"/>
    <s v="Together"/>
    <x v="2"/>
  </r>
  <r>
    <n v="1210"/>
    <n v="177622"/>
    <n v="0"/>
    <n v="2"/>
    <x v="1"/>
    <n v="0"/>
    <n v="0"/>
    <n v="0"/>
    <n v="1"/>
    <n v="0"/>
    <n v="0"/>
    <n v="0"/>
    <n v="0"/>
    <n v="1"/>
    <s v="State-Other"/>
    <s v="Together"/>
    <x v="0"/>
  </r>
  <r>
    <n v="3040"/>
    <n v="177610"/>
    <n v="0"/>
    <n v="1"/>
    <x v="39"/>
    <n v="0"/>
    <n v="1"/>
    <n v="0"/>
    <n v="0"/>
    <n v="0"/>
    <n v="0"/>
    <n v="0"/>
    <n v="0"/>
    <n v="1"/>
    <s v="State-Other"/>
    <s v="Married"/>
    <x v="0"/>
  </r>
  <r>
    <n v="2898"/>
    <n v="177598"/>
    <n v="0"/>
    <n v="0"/>
    <x v="53"/>
    <n v="0"/>
    <n v="0"/>
    <n v="1"/>
    <n v="0"/>
    <n v="0"/>
    <n v="0"/>
    <n v="0"/>
    <n v="1"/>
    <n v="0"/>
    <s v="State-Florida"/>
    <s v="Single"/>
    <x v="2"/>
  </r>
  <r>
    <n v="1907"/>
    <n v="177583"/>
    <n v="0"/>
    <n v="0"/>
    <x v="34"/>
    <n v="0"/>
    <n v="1"/>
    <n v="0"/>
    <n v="0"/>
    <n v="0"/>
    <n v="0"/>
    <n v="1"/>
    <n v="0"/>
    <n v="0"/>
    <s v="State-California"/>
    <s v="Married"/>
    <x v="1"/>
  </r>
  <r>
    <n v="1991"/>
    <n v="177568"/>
    <n v="0"/>
    <n v="1"/>
    <x v="27"/>
    <n v="0"/>
    <n v="0"/>
    <n v="0"/>
    <n v="1"/>
    <n v="0"/>
    <n v="0"/>
    <n v="1"/>
    <n v="0"/>
    <n v="0"/>
    <s v="State-California"/>
    <s v="Together"/>
    <x v="1"/>
  </r>
  <r>
    <n v="2686"/>
    <n v="177520"/>
    <n v="0"/>
    <n v="1"/>
    <x v="31"/>
    <n v="0"/>
    <n v="1"/>
    <n v="0"/>
    <n v="0"/>
    <n v="0"/>
    <n v="0"/>
    <n v="0"/>
    <n v="1"/>
    <n v="0"/>
    <s v="State-Other"/>
    <s v="Married"/>
    <x v="2"/>
  </r>
  <r>
    <n v="1294"/>
    <n v="177457"/>
    <n v="0"/>
    <n v="0"/>
    <x v="22"/>
    <n v="0"/>
    <n v="0"/>
    <n v="1"/>
    <n v="0"/>
    <n v="0"/>
    <n v="0"/>
    <n v="1"/>
    <n v="0"/>
    <n v="0"/>
    <s v="State-Other"/>
    <s v="Single"/>
    <x v="1"/>
  </r>
  <r>
    <n v="2712"/>
    <n v="177437"/>
    <n v="0"/>
    <n v="0"/>
    <x v="51"/>
    <n v="0"/>
    <n v="1"/>
    <n v="0"/>
    <n v="0"/>
    <n v="0"/>
    <n v="0"/>
    <n v="1"/>
    <n v="0"/>
    <n v="0"/>
    <s v="State-Florida"/>
    <s v="Married"/>
    <x v="1"/>
  </r>
  <r>
    <n v="2302"/>
    <n v="177382"/>
    <n v="0"/>
    <n v="1"/>
    <x v="42"/>
    <n v="0"/>
    <n v="0"/>
    <n v="0"/>
    <n v="1"/>
    <n v="0"/>
    <n v="0"/>
    <n v="1"/>
    <n v="0"/>
    <n v="0"/>
    <s v="State-Other"/>
    <s v="Together"/>
    <x v="1"/>
  </r>
  <r>
    <n v="1120"/>
    <n v="177376"/>
    <n v="1"/>
    <n v="1"/>
    <x v="24"/>
    <n v="0"/>
    <n v="0"/>
    <n v="0"/>
    <n v="1"/>
    <n v="0"/>
    <n v="0"/>
    <n v="0"/>
    <n v="0"/>
    <n v="1"/>
    <s v="State-Other"/>
    <s v="Together"/>
    <x v="0"/>
  </r>
  <r>
    <n v="1655"/>
    <n v="177353"/>
    <n v="0"/>
    <n v="1"/>
    <x v="7"/>
    <n v="0"/>
    <n v="1"/>
    <n v="0"/>
    <n v="0"/>
    <n v="0"/>
    <n v="0"/>
    <n v="1"/>
    <n v="0"/>
    <n v="0"/>
    <s v="State-California"/>
    <s v="Married"/>
    <x v="1"/>
  </r>
  <r>
    <n v="2427"/>
    <n v="177343"/>
    <n v="0"/>
    <n v="0"/>
    <x v="40"/>
    <n v="0"/>
    <n v="1"/>
    <n v="0"/>
    <n v="0"/>
    <n v="0"/>
    <n v="0"/>
    <n v="1"/>
    <n v="0"/>
    <n v="0"/>
    <s v="State-Texas"/>
    <s v="Married"/>
    <x v="1"/>
  </r>
  <r>
    <n v="1102"/>
    <n v="177298"/>
    <n v="0"/>
    <n v="1"/>
    <x v="27"/>
    <n v="0"/>
    <n v="0"/>
    <n v="0"/>
    <n v="1"/>
    <n v="0"/>
    <n v="0"/>
    <n v="1"/>
    <n v="0"/>
    <n v="0"/>
    <s v="State-Other"/>
    <s v="Together"/>
    <x v="1"/>
  </r>
  <r>
    <n v="2764"/>
    <n v="177298"/>
    <n v="0"/>
    <n v="1"/>
    <x v="27"/>
    <n v="0"/>
    <n v="0"/>
    <n v="0"/>
    <n v="1"/>
    <n v="0"/>
    <n v="0"/>
    <n v="1"/>
    <n v="0"/>
    <n v="0"/>
    <s v="State-Other"/>
    <s v="Together"/>
    <x v="1"/>
  </r>
  <r>
    <n v="2203"/>
    <n v="177297"/>
    <n v="0"/>
    <n v="0"/>
    <x v="48"/>
    <n v="1"/>
    <n v="0"/>
    <n v="0"/>
    <n v="0"/>
    <n v="0"/>
    <n v="0"/>
    <n v="0"/>
    <n v="0"/>
    <n v="0"/>
    <s v="State-Illinois"/>
    <s v="Divorced"/>
    <x v="3"/>
  </r>
  <r>
    <n v="2942"/>
    <n v="177226"/>
    <n v="0"/>
    <n v="1"/>
    <x v="51"/>
    <n v="0"/>
    <n v="0"/>
    <n v="0"/>
    <n v="1"/>
    <n v="0"/>
    <n v="0"/>
    <n v="1"/>
    <n v="0"/>
    <n v="0"/>
    <s v="State-New York"/>
    <s v="Together"/>
    <x v="1"/>
  </r>
  <r>
    <n v="2149"/>
    <n v="177142"/>
    <n v="0"/>
    <n v="0"/>
    <x v="20"/>
    <n v="0"/>
    <n v="1"/>
    <n v="0"/>
    <n v="0"/>
    <n v="0"/>
    <n v="0"/>
    <n v="1"/>
    <n v="0"/>
    <n v="0"/>
    <s v="State-Illinois"/>
    <s v="Married"/>
    <x v="1"/>
  </r>
  <r>
    <n v="2193"/>
    <n v="177044"/>
    <n v="0"/>
    <n v="1"/>
    <x v="35"/>
    <n v="0"/>
    <n v="0"/>
    <n v="0"/>
    <n v="1"/>
    <n v="0"/>
    <n v="0"/>
    <n v="1"/>
    <n v="0"/>
    <n v="0"/>
    <s v="State-Texas"/>
    <s v="Together"/>
    <x v="1"/>
  </r>
  <r>
    <n v="2028"/>
    <n v="177037"/>
    <n v="0"/>
    <n v="1"/>
    <x v="5"/>
    <n v="0"/>
    <n v="1"/>
    <n v="0"/>
    <n v="0"/>
    <n v="0"/>
    <n v="0"/>
    <n v="0"/>
    <n v="0"/>
    <n v="1"/>
    <s v="State-Florida"/>
    <s v="Married"/>
    <x v="0"/>
  </r>
  <r>
    <n v="2998"/>
    <n v="177027"/>
    <n v="0"/>
    <n v="1"/>
    <x v="39"/>
    <n v="0"/>
    <n v="1"/>
    <n v="0"/>
    <n v="0"/>
    <n v="0"/>
    <n v="0"/>
    <n v="0"/>
    <n v="1"/>
    <n v="0"/>
    <s v="State-Other"/>
    <s v="Married"/>
    <x v="2"/>
  </r>
  <r>
    <n v="2464"/>
    <n v="176998"/>
    <n v="0"/>
    <n v="1"/>
    <x v="47"/>
    <n v="0"/>
    <n v="1"/>
    <n v="0"/>
    <n v="0"/>
    <n v="0"/>
    <n v="0"/>
    <n v="1"/>
    <n v="0"/>
    <n v="0"/>
    <s v="State-Other"/>
    <s v="Married"/>
    <x v="1"/>
  </r>
  <r>
    <n v="1018"/>
    <n v="176995"/>
    <n v="0"/>
    <n v="1"/>
    <x v="49"/>
    <n v="0"/>
    <n v="1"/>
    <n v="0"/>
    <n v="0"/>
    <n v="0"/>
    <n v="0"/>
    <n v="0"/>
    <n v="1"/>
    <n v="0"/>
    <s v="State-Other"/>
    <s v="Married"/>
    <x v="2"/>
  </r>
  <r>
    <n v="1521"/>
    <n v="176982"/>
    <n v="0"/>
    <n v="0"/>
    <x v="50"/>
    <n v="1"/>
    <n v="0"/>
    <n v="0"/>
    <n v="0"/>
    <n v="0"/>
    <n v="0"/>
    <n v="1"/>
    <n v="0"/>
    <n v="0"/>
    <s v="State-Texas"/>
    <s v="Divorced"/>
    <x v="1"/>
  </r>
  <r>
    <n v="2930"/>
    <n v="176842"/>
    <n v="0"/>
    <n v="0"/>
    <x v="46"/>
    <n v="0"/>
    <n v="0"/>
    <n v="0"/>
    <n v="0"/>
    <n v="1"/>
    <n v="0"/>
    <n v="0"/>
    <n v="0"/>
    <n v="1"/>
    <s v="State-New York"/>
    <s v="Widow"/>
    <x v="0"/>
  </r>
  <r>
    <n v="2527"/>
    <n v="176800"/>
    <n v="0"/>
    <n v="0"/>
    <x v="40"/>
    <n v="0"/>
    <n v="1"/>
    <n v="0"/>
    <n v="0"/>
    <n v="0"/>
    <n v="0"/>
    <n v="0"/>
    <n v="0"/>
    <n v="0"/>
    <s v="State-Illinois"/>
    <s v="Married"/>
    <x v="3"/>
  </r>
  <r>
    <n v="2091"/>
    <n v="176773"/>
    <n v="0"/>
    <n v="0"/>
    <x v="14"/>
    <n v="1"/>
    <n v="0"/>
    <n v="0"/>
    <n v="0"/>
    <n v="0"/>
    <n v="0"/>
    <n v="1"/>
    <n v="0"/>
    <n v="0"/>
    <s v="State-Texas"/>
    <s v="Divorced"/>
    <x v="1"/>
  </r>
  <r>
    <n v="2240"/>
    <n v="176653"/>
    <n v="0"/>
    <n v="0"/>
    <x v="10"/>
    <n v="0"/>
    <n v="0"/>
    <n v="0"/>
    <n v="1"/>
    <n v="0"/>
    <n v="0"/>
    <n v="1"/>
    <n v="0"/>
    <n v="0"/>
    <s v="State-New York"/>
    <s v="Together"/>
    <x v="1"/>
  </r>
  <r>
    <n v="1873"/>
    <n v="176630"/>
    <n v="0"/>
    <n v="0"/>
    <x v="4"/>
    <n v="0"/>
    <n v="1"/>
    <n v="0"/>
    <n v="0"/>
    <n v="0"/>
    <n v="0"/>
    <n v="1"/>
    <n v="0"/>
    <n v="0"/>
    <s v="State-Illinois"/>
    <s v="Married"/>
    <x v="1"/>
  </r>
  <r>
    <n v="2223"/>
    <n v="176624"/>
    <n v="0"/>
    <n v="1"/>
    <x v="36"/>
    <n v="0"/>
    <n v="0"/>
    <n v="1"/>
    <n v="0"/>
    <n v="0"/>
    <n v="0"/>
    <n v="1"/>
    <n v="0"/>
    <n v="0"/>
    <s v="State-Texas"/>
    <s v="Single"/>
    <x v="1"/>
  </r>
  <r>
    <n v="1696"/>
    <n v="176618"/>
    <n v="0"/>
    <n v="0"/>
    <x v="21"/>
    <n v="0"/>
    <n v="1"/>
    <n v="0"/>
    <n v="0"/>
    <n v="0"/>
    <n v="0"/>
    <n v="0"/>
    <n v="0"/>
    <n v="1"/>
    <s v="State-Other"/>
    <s v="Married"/>
    <x v="0"/>
  </r>
  <r>
    <n v="2330"/>
    <n v="176542"/>
    <n v="0"/>
    <n v="0"/>
    <x v="24"/>
    <n v="0"/>
    <n v="0"/>
    <n v="0"/>
    <n v="1"/>
    <n v="0"/>
    <n v="0"/>
    <n v="0"/>
    <n v="0"/>
    <n v="1"/>
    <s v="State-New York"/>
    <s v="Together"/>
    <x v="0"/>
  </r>
  <r>
    <n v="2863"/>
    <n v="176532"/>
    <n v="1"/>
    <n v="1"/>
    <x v="21"/>
    <n v="0"/>
    <n v="0"/>
    <n v="0"/>
    <n v="1"/>
    <n v="0"/>
    <n v="0"/>
    <n v="1"/>
    <n v="0"/>
    <n v="0"/>
    <s v="State-Illinois"/>
    <s v="Together"/>
    <x v="1"/>
  </r>
  <r>
    <n v="3023"/>
    <n v="176467"/>
    <n v="1"/>
    <n v="0"/>
    <x v="1"/>
    <n v="0"/>
    <n v="0"/>
    <n v="1"/>
    <n v="0"/>
    <n v="0"/>
    <n v="0"/>
    <n v="1"/>
    <n v="0"/>
    <n v="0"/>
    <s v="State-California"/>
    <s v="Single"/>
    <x v="1"/>
  </r>
  <r>
    <n v="2574"/>
    <n v="176445"/>
    <n v="1"/>
    <n v="0"/>
    <x v="23"/>
    <n v="0"/>
    <n v="1"/>
    <n v="0"/>
    <n v="0"/>
    <n v="0"/>
    <n v="0"/>
    <n v="1"/>
    <n v="0"/>
    <n v="0"/>
    <s v="State-Florida"/>
    <s v="Married"/>
    <x v="1"/>
  </r>
  <r>
    <n v="1801"/>
    <n v="176412"/>
    <n v="0"/>
    <n v="0"/>
    <x v="7"/>
    <n v="0"/>
    <n v="0"/>
    <n v="1"/>
    <n v="0"/>
    <n v="0"/>
    <n v="0"/>
    <n v="0"/>
    <n v="0"/>
    <n v="1"/>
    <s v="State-Illinois"/>
    <s v="Single"/>
    <x v="0"/>
  </r>
  <r>
    <n v="3027"/>
    <n v="176320"/>
    <n v="0"/>
    <n v="1"/>
    <x v="31"/>
    <n v="0"/>
    <n v="0"/>
    <n v="0"/>
    <n v="0"/>
    <n v="1"/>
    <n v="0"/>
    <n v="1"/>
    <n v="0"/>
    <n v="0"/>
    <s v="State-Texas"/>
    <s v="Widow"/>
    <x v="1"/>
  </r>
  <r>
    <n v="3154"/>
    <n v="176234"/>
    <n v="0"/>
    <n v="1"/>
    <x v="35"/>
    <n v="0"/>
    <n v="1"/>
    <n v="0"/>
    <n v="0"/>
    <n v="0"/>
    <n v="0"/>
    <n v="0"/>
    <n v="1"/>
    <n v="0"/>
    <s v="State-Other"/>
    <s v="Married"/>
    <x v="2"/>
  </r>
  <r>
    <n v="1624"/>
    <n v="176140"/>
    <n v="0"/>
    <n v="0"/>
    <x v="20"/>
    <n v="0"/>
    <n v="0"/>
    <n v="0"/>
    <n v="1"/>
    <n v="0"/>
    <n v="0"/>
    <n v="0"/>
    <n v="0"/>
    <n v="1"/>
    <s v="State-Other"/>
    <s v="Together"/>
    <x v="0"/>
  </r>
  <r>
    <n v="2024"/>
    <n v="176081"/>
    <n v="0"/>
    <n v="0"/>
    <x v="36"/>
    <n v="0"/>
    <n v="0"/>
    <n v="0"/>
    <n v="1"/>
    <n v="0"/>
    <n v="0"/>
    <n v="1"/>
    <n v="0"/>
    <n v="0"/>
    <s v="State-New York"/>
    <s v="Together"/>
    <x v="1"/>
  </r>
  <r>
    <n v="2529"/>
    <n v="176081"/>
    <n v="0"/>
    <n v="0"/>
    <x v="36"/>
    <n v="0"/>
    <n v="0"/>
    <n v="0"/>
    <n v="1"/>
    <n v="0"/>
    <n v="0"/>
    <n v="1"/>
    <n v="0"/>
    <n v="0"/>
    <s v="State-Texas"/>
    <s v="Together"/>
    <x v="1"/>
  </r>
  <r>
    <n v="3068"/>
    <n v="176068"/>
    <n v="0"/>
    <n v="1"/>
    <x v="21"/>
    <n v="0"/>
    <n v="1"/>
    <n v="0"/>
    <n v="0"/>
    <n v="0"/>
    <n v="0"/>
    <n v="1"/>
    <n v="0"/>
    <n v="0"/>
    <s v="State-New York"/>
    <s v="Married"/>
    <x v="1"/>
  </r>
  <r>
    <n v="2086"/>
    <n v="176045"/>
    <n v="0"/>
    <n v="0"/>
    <x v="5"/>
    <n v="0"/>
    <n v="0"/>
    <n v="1"/>
    <n v="0"/>
    <n v="0"/>
    <n v="0"/>
    <n v="0"/>
    <n v="0"/>
    <n v="1"/>
    <s v="State-Other"/>
    <s v="Single"/>
    <x v="0"/>
  </r>
  <r>
    <n v="1476"/>
    <n v="176005"/>
    <n v="0"/>
    <n v="0"/>
    <x v="47"/>
    <n v="0"/>
    <n v="0"/>
    <n v="0"/>
    <n v="1"/>
    <n v="0"/>
    <n v="0"/>
    <n v="1"/>
    <n v="0"/>
    <n v="0"/>
    <s v="State-Florida"/>
    <s v="Together"/>
    <x v="1"/>
  </r>
  <r>
    <n v="1189"/>
    <n v="175922"/>
    <n v="0"/>
    <n v="0"/>
    <x v="42"/>
    <n v="0"/>
    <n v="0"/>
    <n v="1"/>
    <n v="0"/>
    <n v="0"/>
    <n v="0"/>
    <n v="1"/>
    <n v="0"/>
    <n v="0"/>
    <s v="State-Illinois"/>
    <s v="Single"/>
    <x v="1"/>
  </r>
  <r>
    <n v="2909"/>
    <n v="175903"/>
    <n v="0"/>
    <n v="1"/>
    <x v="11"/>
    <n v="0"/>
    <n v="1"/>
    <n v="0"/>
    <n v="0"/>
    <n v="0"/>
    <n v="0"/>
    <n v="1"/>
    <n v="0"/>
    <n v="0"/>
    <s v="State-California"/>
    <s v="Married"/>
    <x v="1"/>
  </r>
  <r>
    <n v="1399"/>
    <n v="175865"/>
    <n v="0"/>
    <n v="0"/>
    <x v="53"/>
    <n v="0"/>
    <n v="1"/>
    <n v="0"/>
    <n v="0"/>
    <n v="0"/>
    <n v="0"/>
    <n v="0"/>
    <n v="0"/>
    <n v="1"/>
    <s v="State-Illinois"/>
    <s v="Married"/>
    <x v="0"/>
  </r>
  <r>
    <n v="1072"/>
    <n v="175825"/>
    <n v="0"/>
    <n v="0"/>
    <x v="38"/>
    <n v="0"/>
    <n v="0"/>
    <n v="1"/>
    <n v="0"/>
    <n v="0"/>
    <n v="0"/>
    <n v="1"/>
    <n v="0"/>
    <n v="0"/>
    <s v="State-Other"/>
    <s v="Single"/>
    <x v="1"/>
  </r>
  <r>
    <n v="2565"/>
    <n v="175794"/>
    <n v="0"/>
    <n v="0"/>
    <x v="9"/>
    <n v="0"/>
    <n v="1"/>
    <n v="0"/>
    <n v="0"/>
    <n v="0"/>
    <n v="0"/>
    <n v="1"/>
    <n v="0"/>
    <n v="0"/>
    <s v="State-Texas"/>
    <s v="Married"/>
    <x v="1"/>
  </r>
  <r>
    <n v="1056"/>
    <n v="175777"/>
    <n v="0"/>
    <n v="0"/>
    <x v="41"/>
    <n v="0"/>
    <n v="0"/>
    <n v="1"/>
    <n v="0"/>
    <n v="0"/>
    <n v="0"/>
    <n v="0"/>
    <n v="1"/>
    <n v="0"/>
    <s v="State-Florida"/>
    <s v="Single"/>
    <x v="2"/>
  </r>
  <r>
    <n v="3189"/>
    <n v="175777"/>
    <n v="0"/>
    <n v="0"/>
    <x v="41"/>
    <n v="0"/>
    <n v="0"/>
    <n v="1"/>
    <n v="0"/>
    <n v="0"/>
    <n v="0"/>
    <n v="0"/>
    <n v="1"/>
    <n v="0"/>
    <s v="State-Texas"/>
    <s v="Single"/>
    <x v="2"/>
  </r>
  <r>
    <n v="2620"/>
    <n v="175774"/>
    <n v="1"/>
    <n v="0"/>
    <x v="25"/>
    <n v="0"/>
    <n v="0"/>
    <n v="0"/>
    <n v="1"/>
    <n v="0"/>
    <n v="0"/>
    <n v="0"/>
    <n v="0"/>
    <n v="0"/>
    <s v="State-Other"/>
    <s v="Together"/>
    <x v="3"/>
  </r>
  <r>
    <n v="2774"/>
    <n v="175774"/>
    <n v="1"/>
    <n v="0"/>
    <x v="25"/>
    <n v="0"/>
    <n v="0"/>
    <n v="0"/>
    <n v="1"/>
    <n v="0"/>
    <n v="0"/>
    <n v="0"/>
    <n v="0"/>
    <n v="0"/>
    <s v="State-New York"/>
    <s v="Together"/>
    <x v="3"/>
  </r>
  <r>
    <n v="1968"/>
    <n v="175759"/>
    <n v="0"/>
    <n v="0"/>
    <x v="10"/>
    <n v="0"/>
    <n v="1"/>
    <n v="0"/>
    <n v="0"/>
    <n v="0"/>
    <n v="0"/>
    <n v="1"/>
    <n v="0"/>
    <n v="0"/>
    <s v="State-Florida"/>
    <s v="Married"/>
    <x v="1"/>
  </r>
  <r>
    <n v="1241"/>
    <n v="175702"/>
    <n v="1"/>
    <n v="1"/>
    <x v="50"/>
    <n v="0"/>
    <n v="0"/>
    <n v="0"/>
    <n v="1"/>
    <n v="0"/>
    <n v="0"/>
    <n v="1"/>
    <n v="0"/>
    <n v="0"/>
    <s v="State-California"/>
    <s v="Together"/>
    <x v="1"/>
  </r>
  <r>
    <n v="2776"/>
    <n v="175702"/>
    <n v="0"/>
    <n v="1"/>
    <x v="2"/>
    <n v="0"/>
    <n v="0"/>
    <n v="0"/>
    <n v="1"/>
    <n v="0"/>
    <n v="0"/>
    <n v="1"/>
    <n v="0"/>
    <n v="0"/>
    <s v="State-Other"/>
    <s v="Together"/>
    <x v="1"/>
  </r>
  <r>
    <n v="1321"/>
    <n v="175693"/>
    <n v="0"/>
    <n v="0"/>
    <x v="42"/>
    <n v="1"/>
    <n v="0"/>
    <n v="0"/>
    <n v="0"/>
    <n v="0"/>
    <n v="0"/>
    <n v="1"/>
    <n v="0"/>
    <n v="0"/>
    <s v="State-Illinois"/>
    <s v="Divorced"/>
    <x v="1"/>
  </r>
  <r>
    <n v="1735"/>
    <n v="175507"/>
    <n v="0"/>
    <n v="0"/>
    <x v="27"/>
    <n v="0"/>
    <n v="0"/>
    <n v="0"/>
    <n v="1"/>
    <n v="0"/>
    <n v="0"/>
    <n v="1"/>
    <n v="0"/>
    <n v="0"/>
    <s v="State-Illinois"/>
    <s v="Together"/>
    <x v="1"/>
  </r>
  <r>
    <n v="2365"/>
    <n v="175507"/>
    <n v="0"/>
    <n v="0"/>
    <x v="27"/>
    <n v="0"/>
    <n v="0"/>
    <n v="0"/>
    <n v="1"/>
    <n v="0"/>
    <n v="0"/>
    <n v="1"/>
    <n v="0"/>
    <n v="0"/>
    <s v="State-Illinois"/>
    <s v="Together"/>
    <x v="1"/>
  </r>
  <r>
    <n v="2460"/>
    <n v="175484"/>
    <n v="0"/>
    <n v="1"/>
    <x v="38"/>
    <n v="0"/>
    <n v="0"/>
    <n v="0"/>
    <n v="1"/>
    <n v="0"/>
    <n v="0"/>
    <n v="0"/>
    <n v="0"/>
    <n v="0"/>
    <s v="State-Florida"/>
    <s v="Together"/>
    <x v="3"/>
  </r>
  <r>
    <n v="1977"/>
    <n v="175437"/>
    <n v="0"/>
    <n v="0"/>
    <x v="34"/>
    <n v="0"/>
    <n v="0"/>
    <n v="0"/>
    <n v="1"/>
    <n v="0"/>
    <n v="0"/>
    <n v="1"/>
    <n v="0"/>
    <n v="0"/>
    <s v="State-Texas"/>
    <s v="Together"/>
    <x v="1"/>
  </r>
  <r>
    <n v="1411"/>
    <n v="175433"/>
    <n v="1"/>
    <n v="0"/>
    <x v="32"/>
    <n v="0"/>
    <n v="1"/>
    <n v="0"/>
    <n v="0"/>
    <n v="0"/>
    <n v="0"/>
    <n v="1"/>
    <n v="0"/>
    <n v="0"/>
    <s v="State-Illinois"/>
    <s v="Married"/>
    <x v="1"/>
  </r>
  <r>
    <n v="2065"/>
    <n v="175345"/>
    <n v="0"/>
    <n v="0"/>
    <x v="1"/>
    <n v="0"/>
    <n v="0"/>
    <n v="1"/>
    <n v="0"/>
    <n v="0"/>
    <n v="0"/>
    <n v="0"/>
    <n v="1"/>
    <n v="0"/>
    <s v="State-Illinois"/>
    <s v="Single"/>
    <x v="2"/>
  </r>
  <r>
    <n v="2709"/>
    <n v="175342"/>
    <n v="0"/>
    <n v="1"/>
    <x v="12"/>
    <n v="0"/>
    <n v="0"/>
    <n v="1"/>
    <n v="0"/>
    <n v="0"/>
    <n v="0"/>
    <n v="0"/>
    <n v="0"/>
    <n v="0"/>
    <s v="State-Texas"/>
    <s v="Single"/>
    <x v="3"/>
  </r>
  <r>
    <n v="3011"/>
    <n v="175330"/>
    <n v="1"/>
    <n v="1"/>
    <x v="3"/>
    <n v="0"/>
    <n v="1"/>
    <n v="0"/>
    <n v="0"/>
    <n v="0"/>
    <n v="0"/>
    <n v="1"/>
    <n v="0"/>
    <n v="0"/>
    <s v="State-California"/>
    <s v="Married"/>
    <x v="1"/>
  </r>
  <r>
    <n v="2543"/>
    <n v="175315"/>
    <n v="0"/>
    <n v="1"/>
    <x v="14"/>
    <n v="0"/>
    <n v="0"/>
    <n v="0"/>
    <n v="1"/>
    <n v="0"/>
    <n v="0"/>
    <n v="1"/>
    <n v="0"/>
    <n v="0"/>
    <s v="State-California"/>
    <s v="Together"/>
    <x v="1"/>
  </r>
  <r>
    <n v="2545"/>
    <n v="175283"/>
    <n v="1"/>
    <n v="2"/>
    <x v="48"/>
    <n v="0"/>
    <n v="1"/>
    <n v="0"/>
    <n v="0"/>
    <n v="0"/>
    <n v="0"/>
    <n v="0"/>
    <n v="0"/>
    <n v="1"/>
    <s v="State-Illinois"/>
    <s v="Married"/>
    <x v="0"/>
  </r>
  <r>
    <n v="1273"/>
    <n v="175278"/>
    <n v="0"/>
    <n v="0"/>
    <x v="39"/>
    <n v="0"/>
    <n v="0"/>
    <n v="0"/>
    <n v="1"/>
    <n v="0"/>
    <n v="0"/>
    <n v="1"/>
    <n v="0"/>
    <n v="0"/>
    <s v="State-Illinois"/>
    <s v="Together"/>
    <x v="1"/>
  </r>
  <r>
    <n v="1385"/>
    <n v="175276"/>
    <n v="0"/>
    <n v="0"/>
    <x v="40"/>
    <n v="0"/>
    <n v="0"/>
    <n v="0"/>
    <n v="1"/>
    <n v="0"/>
    <n v="0"/>
    <n v="1"/>
    <n v="0"/>
    <n v="0"/>
    <s v="State-California"/>
    <s v="Together"/>
    <x v="1"/>
  </r>
  <r>
    <n v="1450"/>
    <n v="175261"/>
    <n v="0"/>
    <n v="0"/>
    <x v="47"/>
    <n v="0"/>
    <n v="0"/>
    <n v="0"/>
    <n v="1"/>
    <n v="0"/>
    <n v="0"/>
    <n v="0"/>
    <n v="0"/>
    <n v="1"/>
    <s v="State-Other"/>
    <s v="Together"/>
    <x v="0"/>
  </r>
  <r>
    <n v="1071"/>
    <n v="175251"/>
    <n v="0"/>
    <n v="0"/>
    <x v="35"/>
    <n v="0"/>
    <n v="1"/>
    <n v="0"/>
    <n v="0"/>
    <n v="0"/>
    <n v="0"/>
    <n v="0"/>
    <n v="1"/>
    <n v="0"/>
    <s v="State-Texas"/>
    <s v="Married"/>
    <x v="2"/>
  </r>
  <r>
    <n v="1417"/>
    <n v="175236"/>
    <n v="0"/>
    <n v="1"/>
    <x v="37"/>
    <n v="0"/>
    <n v="1"/>
    <n v="0"/>
    <n v="0"/>
    <n v="0"/>
    <n v="0"/>
    <n v="1"/>
    <n v="0"/>
    <n v="0"/>
    <s v="State-Illinois"/>
    <s v="Married"/>
    <x v="1"/>
  </r>
  <r>
    <n v="2345"/>
    <n v="175154"/>
    <n v="0"/>
    <n v="1"/>
    <x v="12"/>
    <n v="0"/>
    <n v="0"/>
    <n v="1"/>
    <n v="0"/>
    <n v="0"/>
    <n v="0"/>
    <n v="0"/>
    <n v="1"/>
    <n v="0"/>
    <s v="State-California"/>
    <s v="Single"/>
    <x v="2"/>
  </r>
  <r>
    <n v="1745"/>
    <n v="175127"/>
    <n v="0"/>
    <n v="0"/>
    <x v="39"/>
    <n v="0"/>
    <n v="0"/>
    <n v="1"/>
    <n v="0"/>
    <n v="0"/>
    <n v="0"/>
    <n v="1"/>
    <n v="0"/>
    <n v="0"/>
    <s v="State-California"/>
    <s v="Single"/>
    <x v="1"/>
  </r>
  <r>
    <n v="1915"/>
    <n v="175127"/>
    <n v="0"/>
    <n v="0"/>
    <x v="39"/>
    <n v="0"/>
    <n v="0"/>
    <n v="1"/>
    <n v="0"/>
    <n v="0"/>
    <n v="0"/>
    <n v="1"/>
    <n v="0"/>
    <n v="0"/>
    <s v="State-Illinois"/>
    <s v="Single"/>
    <x v="1"/>
  </r>
  <r>
    <n v="1892"/>
    <n v="175114"/>
    <n v="0"/>
    <n v="0"/>
    <x v="18"/>
    <n v="0"/>
    <n v="0"/>
    <n v="0"/>
    <n v="1"/>
    <n v="0"/>
    <n v="0"/>
    <n v="1"/>
    <n v="0"/>
    <n v="0"/>
    <s v="State-New York"/>
    <s v="Together"/>
    <x v="1"/>
  </r>
  <r>
    <n v="1398"/>
    <n v="175072"/>
    <n v="0"/>
    <n v="1"/>
    <x v="36"/>
    <n v="0"/>
    <n v="0"/>
    <n v="0"/>
    <n v="1"/>
    <n v="0"/>
    <n v="0"/>
    <n v="1"/>
    <n v="0"/>
    <n v="0"/>
    <s v="State-Florida"/>
    <s v="Together"/>
    <x v="1"/>
  </r>
  <r>
    <n v="2206"/>
    <n v="175032"/>
    <n v="0"/>
    <n v="1"/>
    <x v="31"/>
    <n v="0"/>
    <n v="1"/>
    <n v="0"/>
    <n v="0"/>
    <n v="0"/>
    <n v="0"/>
    <n v="0"/>
    <n v="0"/>
    <n v="1"/>
    <s v="State-Other"/>
    <s v="Married"/>
    <x v="0"/>
  </r>
  <r>
    <n v="1234"/>
    <n v="175027"/>
    <n v="0"/>
    <n v="1"/>
    <x v="13"/>
    <n v="0"/>
    <n v="1"/>
    <n v="0"/>
    <n v="0"/>
    <n v="0"/>
    <n v="0"/>
    <n v="1"/>
    <n v="0"/>
    <n v="0"/>
    <s v="State-Other"/>
    <s v="Married"/>
    <x v="1"/>
  </r>
  <r>
    <n v="1708"/>
    <n v="175012"/>
    <n v="0"/>
    <n v="0"/>
    <x v="38"/>
    <n v="1"/>
    <n v="0"/>
    <n v="0"/>
    <n v="0"/>
    <n v="0"/>
    <n v="0"/>
    <n v="0"/>
    <n v="1"/>
    <n v="0"/>
    <s v="State-Other"/>
    <s v="Divorced"/>
    <x v="2"/>
  </r>
  <r>
    <n v="1747"/>
    <n v="174985"/>
    <n v="0"/>
    <n v="0"/>
    <x v="3"/>
    <n v="0"/>
    <n v="1"/>
    <n v="0"/>
    <n v="0"/>
    <n v="0"/>
    <n v="0"/>
    <n v="1"/>
    <n v="0"/>
    <n v="0"/>
    <s v="State-Illinois"/>
    <s v="Married"/>
    <x v="1"/>
  </r>
  <r>
    <n v="2194"/>
    <n v="174918"/>
    <n v="0"/>
    <n v="0"/>
    <x v="10"/>
    <n v="0"/>
    <n v="0"/>
    <n v="0"/>
    <n v="1"/>
    <n v="0"/>
    <n v="0"/>
    <n v="1"/>
    <n v="0"/>
    <n v="0"/>
    <s v="State-Other"/>
    <s v="Together"/>
    <x v="1"/>
  </r>
  <r>
    <n v="2517"/>
    <n v="174881"/>
    <n v="1"/>
    <n v="1"/>
    <x v="33"/>
    <n v="0"/>
    <n v="0"/>
    <n v="0"/>
    <n v="1"/>
    <n v="0"/>
    <n v="0"/>
    <n v="0"/>
    <n v="1"/>
    <n v="0"/>
    <s v="State-Texas"/>
    <s v="Together"/>
    <x v="2"/>
  </r>
  <r>
    <n v="2703"/>
    <n v="174881"/>
    <n v="1"/>
    <n v="1"/>
    <x v="33"/>
    <n v="0"/>
    <n v="0"/>
    <n v="0"/>
    <n v="1"/>
    <n v="0"/>
    <n v="0"/>
    <n v="0"/>
    <n v="1"/>
    <n v="0"/>
    <s v="State-Texas"/>
    <s v="Together"/>
    <x v="2"/>
  </r>
  <r>
    <n v="3131"/>
    <n v="174859"/>
    <n v="0"/>
    <n v="0"/>
    <x v="49"/>
    <n v="0"/>
    <n v="0"/>
    <n v="0"/>
    <n v="0"/>
    <n v="1"/>
    <n v="0"/>
    <n v="0"/>
    <n v="0"/>
    <n v="0"/>
    <s v="State-California"/>
    <s v="Widow"/>
    <x v="3"/>
  </r>
  <r>
    <n v="1065"/>
    <n v="174854"/>
    <n v="1"/>
    <n v="2"/>
    <x v="1"/>
    <n v="0"/>
    <n v="0"/>
    <n v="0"/>
    <n v="1"/>
    <n v="0"/>
    <n v="0"/>
    <n v="1"/>
    <n v="0"/>
    <n v="0"/>
    <s v="State-Texas"/>
    <s v="Together"/>
    <x v="1"/>
  </r>
  <r>
    <n v="1701"/>
    <n v="174806"/>
    <n v="0"/>
    <n v="1"/>
    <x v="40"/>
    <n v="0"/>
    <n v="1"/>
    <n v="0"/>
    <n v="0"/>
    <n v="0"/>
    <n v="0"/>
    <n v="0"/>
    <n v="1"/>
    <n v="0"/>
    <s v="State-Texas"/>
    <s v="Married"/>
    <x v="2"/>
  </r>
  <r>
    <n v="2293"/>
    <n v="174805"/>
    <n v="0"/>
    <n v="1"/>
    <x v="47"/>
    <n v="0"/>
    <n v="0"/>
    <n v="0"/>
    <n v="1"/>
    <n v="0"/>
    <n v="0"/>
    <n v="0"/>
    <n v="0"/>
    <n v="0"/>
    <s v="State-Illinois"/>
    <s v="Together"/>
    <x v="3"/>
  </r>
  <r>
    <n v="2234"/>
    <n v="174716"/>
    <n v="0"/>
    <n v="1"/>
    <x v="35"/>
    <n v="0"/>
    <n v="1"/>
    <n v="0"/>
    <n v="0"/>
    <n v="0"/>
    <n v="0"/>
    <n v="1"/>
    <n v="0"/>
    <n v="0"/>
    <s v="State-New York"/>
    <s v="Married"/>
    <x v="1"/>
  </r>
  <r>
    <n v="1900"/>
    <n v="174637"/>
    <n v="0"/>
    <n v="0"/>
    <x v="14"/>
    <n v="0"/>
    <n v="0"/>
    <n v="1"/>
    <n v="0"/>
    <n v="0"/>
    <n v="0"/>
    <n v="0"/>
    <n v="0"/>
    <n v="1"/>
    <s v="State-Other"/>
    <s v="Single"/>
    <x v="0"/>
  </r>
  <r>
    <n v="2011"/>
    <n v="174538"/>
    <n v="0"/>
    <n v="0"/>
    <x v="23"/>
    <n v="0"/>
    <n v="0"/>
    <n v="0"/>
    <n v="1"/>
    <n v="0"/>
    <n v="0"/>
    <n v="1"/>
    <n v="0"/>
    <n v="0"/>
    <s v="State-Illinois"/>
    <s v="Together"/>
    <x v="1"/>
  </r>
  <r>
    <n v="2940"/>
    <n v="174485"/>
    <n v="0"/>
    <n v="0"/>
    <x v="22"/>
    <n v="0"/>
    <n v="0"/>
    <n v="0"/>
    <n v="1"/>
    <n v="0"/>
    <n v="0"/>
    <n v="1"/>
    <n v="0"/>
    <n v="0"/>
    <s v="State-Florida"/>
    <s v="Together"/>
    <x v="1"/>
  </r>
  <r>
    <n v="1376"/>
    <n v="174293"/>
    <n v="0"/>
    <n v="0"/>
    <x v="52"/>
    <n v="0"/>
    <n v="0"/>
    <n v="1"/>
    <n v="0"/>
    <n v="0"/>
    <n v="0"/>
    <n v="1"/>
    <n v="0"/>
    <n v="0"/>
    <s v="State-New York"/>
    <s v="Single"/>
    <x v="1"/>
  </r>
  <r>
    <n v="1909"/>
    <n v="174293"/>
    <n v="0"/>
    <n v="0"/>
    <x v="52"/>
    <n v="0"/>
    <n v="0"/>
    <n v="1"/>
    <n v="0"/>
    <n v="0"/>
    <n v="0"/>
    <n v="1"/>
    <n v="0"/>
    <n v="0"/>
    <s v="State-Illinois"/>
    <s v="Single"/>
    <x v="1"/>
  </r>
  <r>
    <n v="2830"/>
    <n v="174290"/>
    <n v="0"/>
    <n v="1"/>
    <x v="23"/>
    <n v="1"/>
    <n v="0"/>
    <n v="0"/>
    <n v="0"/>
    <n v="0"/>
    <n v="0"/>
    <n v="0"/>
    <n v="1"/>
    <n v="0"/>
    <s v="State-Other"/>
    <s v="Divorced"/>
    <x v="2"/>
  </r>
  <r>
    <n v="2567"/>
    <n v="174268"/>
    <n v="0"/>
    <n v="0"/>
    <x v="47"/>
    <n v="0"/>
    <n v="1"/>
    <n v="0"/>
    <n v="0"/>
    <n v="0"/>
    <n v="0"/>
    <n v="1"/>
    <n v="0"/>
    <n v="0"/>
    <s v="State-California"/>
    <s v="Married"/>
    <x v="1"/>
  </r>
  <r>
    <n v="1758"/>
    <n v="174250"/>
    <n v="0"/>
    <n v="0"/>
    <x v="12"/>
    <n v="0"/>
    <n v="0"/>
    <n v="0"/>
    <n v="1"/>
    <n v="0"/>
    <n v="0"/>
    <n v="0"/>
    <n v="0"/>
    <n v="1"/>
    <s v="State-Florida"/>
    <s v="Together"/>
    <x v="0"/>
  </r>
  <r>
    <n v="2153"/>
    <n v="174214"/>
    <n v="0"/>
    <n v="0"/>
    <x v="6"/>
    <n v="0"/>
    <n v="1"/>
    <n v="0"/>
    <n v="0"/>
    <n v="0"/>
    <n v="0"/>
    <n v="0"/>
    <n v="0"/>
    <n v="1"/>
    <s v="State-California"/>
    <s v="Married"/>
    <x v="0"/>
  </r>
  <r>
    <n v="2238"/>
    <n v="174190"/>
    <n v="0"/>
    <n v="1"/>
    <x v="21"/>
    <n v="0"/>
    <n v="1"/>
    <n v="0"/>
    <n v="0"/>
    <n v="0"/>
    <n v="0"/>
    <n v="1"/>
    <n v="0"/>
    <n v="0"/>
    <s v="State-Florida"/>
    <s v="Married"/>
    <x v="1"/>
  </r>
  <r>
    <n v="1153"/>
    <n v="174165"/>
    <n v="0"/>
    <n v="0"/>
    <x v="21"/>
    <n v="1"/>
    <n v="0"/>
    <n v="0"/>
    <n v="0"/>
    <n v="0"/>
    <n v="0"/>
    <n v="0"/>
    <n v="0"/>
    <n v="1"/>
    <s v="State-Illinois"/>
    <s v="Divorced"/>
    <x v="0"/>
  </r>
  <r>
    <n v="1908"/>
    <n v="174116"/>
    <n v="0"/>
    <n v="0"/>
    <x v="41"/>
    <n v="0"/>
    <n v="0"/>
    <n v="1"/>
    <n v="0"/>
    <n v="0"/>
    <n v="0"/>
    <n v="0"/>
    <n v="0"/>
    <n v="0"/>
    <s v="State-Florida"/>
    <s v="Single"/>
    <x v="3"/>
  </r>
  <r>
    <n v="1177"/>
    <n v="174068"/>
    <n v="0"/>
    <n v="0"/>
    <x v="38"/>
    <n v="0"/>
    <n v="1"/>
    <n v="0"/>
    <n v="0"/>
    <n v="0"/>
    <n v="0"/>
    <n v="1"/>
    <n v="0"/>
    <n v="0"/>
    <s v="State-Illinois"/>
    <s v="Married"/>
    <x v="1"/>
  </r>
  <r>
    <n v="2504"/>
    <n v="174004"/>
    <n v="0"/>
    <n v="0"/>
    <x v="9"/>
    <n v="0"/>
    <n v="0"/>
    <n v="1"/>
    <n v="0"/>
    <n v="0"/>
    <n v="0"/>
    <n v="0"/>
    <n v="0"/>
    <n v="1"/>
    <s v="State-New York"/>
    <s v="Single"/>
    <x v="0"/>
  </r>
  <r>
    <n v="1779"/>
    <n v="173926"/>
    <n v="0"/>
    <n v="0"/>
    <x v="16"/>
    <n v="0"/>
    <n v="0"/>
    <n v="0"/>
    <n v="1"/>
    <n v="0"/>
    <n v="0"/>
    <n v="1"/>
    <n v="0"/>
    <n v="0"/>
    <s v="State-Texas"/>
    <s v="Together"/>
    <x v="1"/>
  </r>
  <r>
    <n v="2428"/>
    <n v="173892"/>
    <n v="0"/>
    <n v="0"/>
    <x v="13"/>
    <n v="0"/>
    <n v="0"/>
    <n v="1"/>
    <n v="0"/>
    <n v="0"/>
    <n v="0"/>
    <n v="1"/>
    <n v="0"/>
    <n v="0"/>
    <s v="State-Other"/>
    <s v="Single"/>
    <x v="1"/>
  </r>
  <r>
    <n v="3171"/>
    <n v="173807"/>
    <n v="0"/>
    <n v="1"/>
    <x v="34"/>
    <n v="0"/>
    <n v="1"/>
    <n v="0"/>
    <n v="0"/>
    <n v="0"/>
    <n v="0"/>
    <n v="1"/>
    <n v="0"/>
    <n v="0"/>
    <s v="State-Texas"/>
    <s v="Married"/>
    <x v="1"/>
  </r>
  <r>
    <n v="3162"/>
    <n v="173803"/>
    <n v="0"/>
    <n v="1"/>
    <x v="48"/>
    <n v="0"/>
    <n v="1"/>
    <n v="0"/>
    <n v="0"/>
    <n v="0"/>
    <n v="0"/>
    <n v="1"/>
    <n v="0"/>
    <n v="0"/>
    <s v="State-Florida"/>
    <s v="Married"/>
    <x v="1"/>
  </r>
  <r>
    <n v="2674"/>
    <n v="173705"/>
    <n v="0"/>
    <n v="2"/>
    <x v="11"/>
    <n v="0"/>
    <n v="0"/>
    <n v="0"/>
    <n v="0"/>
    <n v="1"/>
    <n v="0"/>
    <n v="0"/>
    <n v="1"/>
    <n v="0"/>
    <s v="State-Other"/>
    <s v="Widow"/>
    <x v="2"/>
  </r>
  <r>
    <n v="1622"/>
    <n v="173691"/>
    <n v="0"/>
    <n v="1"/>
    <x v="23"/>
    <n v="0"/>
    <n v="1"/>
    <n v="0"/>
    <n v="0"/>
    <n v="0"/>
    <n v="0"/>
    <n v="1"/>
    <n v="0"/>
    <n v="0"/>
    <s v="State-New York"/>
    <s v="Married"/>
    <x v="1"/>
  </r>
  <r>
    <n v="1230"/>
    <n v="173687"/>
    <n v="0"/>
    <n v="0"/>
    <x v="6"/>
    <n v="0"/>
    <n v="1"/>
    <n v="0"/>
    <n v="0"/>
    <n v="0"/>
    <n v="0"/>
    <n v="1"/>
    <n v="0"/>
    <n v="0"/>
    <s v="State-Florida"/>
    <s v="Married"/>
    <x v="1"/>
  </r>
  <r>
    <n v="2488"/>
    <n v="173538"/>
    <n v="0"/>
    <n v="1"/>
    <x v="40"/>
    <n v="0"/>
    <n v="1"/>
    <n v="0"/>
    <n v="0"/>
    <n v="0"/>
    <n v="0"/>
    <n v="1"/>
    <n v="0"/>
    <n v="0"/>
    <s v="State-Other"/>
    <s v="Married"/>
    <x v="1"/>
  </r>
  <r>
    <n v="1227"/>
    <n v="173455"/>
    <n v="0"/>
    <n v="0"/>
    <x v="42"/>
    <n v="0"/>
    <n v="0"/>
    <n v="0"/>
    <n v="0"/>
    <n v="1"/>
    <n v="0"/>
    <n v="1"/>
    <n v="0"/>
    <n v="0"/>
    <s v="State-Texas"/>
    <s v="Widow"/>
    <x v="1"/>
  </r>
  <r>
    <n v="1505"/>
    <n v="173454"/>
    <n v="0"/>
    <n v="0"/>
    <x v="9"/>
    <n v="0"/>
    <n v="0"/>
    <n v="1"/>
    <n v="0"/>
    <n v="0"/>
    <n v="0"/>
    <n v="0"/>
    <n v="1"/>
    <n v="0"/>
    <s v="State-California"/>
    <s v="Single"/>
    <x v="2"/>
  </r>
  <r>
    <n v="2243"/>
    <n v="173450"/>
    <n v="0"/>
    <n v="0"/>
    <x v="41"/>
    <n v="0"/>
    <n v="0"/>
    <n v="0"/>
    <n v="1"/>
    <n v="0"/>
    <n v="0"/>
    <n v="0"/>
    <n v="1"/>
    <n v="0"/>
    <s v="State-California"/>
    <s v="Together"/>
    <x v="2"/>
  </r>
  <r>
    <n v="1123"/>
    <n v="173448"/>
    <n v="0"/>
    <n v="0"/>
    <x v="10"/>
    <n v="0"/>
    <n v="1"/>
    <n v="0"/>
    <n v="0"/>
    <n v="0"/>
    <n v="0"/>
    <n v="1"/>
    <n v="0"/>
    <n v="0"/>
    <s v="State-Illinois"/>
    <s v="Married"/>
    <x v="1"/>
  </r>
  <r>
    <n v="2877"/>
    <n v="173395"/>
    <n v="0"/>
    <n v="0"/>
    <x v="9"/>
    <n v="0"/>
    <n v="1"/>
    <n v="0"/>
    <n v="0"/>
    <n v="0"/>
    <n v="0"/>
    <n v="0"/>
    <n v="1"/>
    <n v="0"/>
    <s v="State-Texas"/>
    <s v="Married"/>
    <x v="2"/>
  </r>
  <r>
    <n v="2915"/>
    <n v="173356"/>
    <n v="0"/>
    <n v="0"/>
    <x v="29"/>
    <n v="0"/>
    <n v="1"/>
    <n v="0"/>
    <n v="0"/>
    <n v="0"/>
    <n v="0"/>
    <n v="0"/>
    <n v="0"/>
    <n v="1"/>
    <s v="State-California"/>
    <s v="Married"/>
    <x v="0"/>
  </r>
  <r>
    <n v="1793"/>
    <n v="173170"/>
    <n v="0"/>
    <n v="0"/>
    <x v="21"/>
    <n v="0"/>
    <n v="0"/>
    <n v="1"/>
    <n v="0"/>
    <n v="0"/>
    <n v="0"/>
    <n v="1"/>
    <n v="0"/>
    <n v="0"/>
    <s v="State-California"/>
    <s v="Single"/>
    <x v="1"/>
  </r>
  <r>
    <n v="1897"/>
    <n v="173113"/>
    <n v="0"/>
    <n v="0"/>
    <x v="5"/>
    <n v="0"/>
    <n v="0"/>
    <n v="0"/>
    <n v="1"/>
    <n v="0"/>
    <n v="0"/>
    <n v="0"/>
    <n v="1"/>
    <n v="0"/>
    <s v="State-Illinois"/>
    <s v="Together"/>
    <x v="2"/>
  </r>
  <r>
    <n v="1640"/>
    <n v="173059"/>
    <n v="0"/>
    <n v="1"/>
    <x v="22"/>
    <n v="0"/>
    <n v="0"/>
    <n v="0"/>
    <n v="1"/>
    <n v="0"/>
    <n v="0"/>
    <n v="0"/>
    <n v="0"/>
    <n v="1"/>
    <s v="State-New York"/>
    <s v="Together"/>
    <x v="0"/>
  </r>
  <r>
    <n v="2606"/>
    <n v="173059"/>
    <n v="0"/>
    <n v="1"/>
    <x v="22"/>
    <n v="0"/>
    <n v="0"/>
    <n v="0"/>
    <n v="1"/>
    <n v="0"/>
    <n v="0"/>
    <n v="0"/>
    <n v="0"/>
    <n v="1"/>
    <s v="State-New York"/>
    <s v="Together"/>
    <x v="0"/>
  </r>
  <r>
    <n v="2965"/>
    <n v="172968"/>
    <n v="0"/>
    <n v="0"/>
    <x v="51"/>
    <n v="1"/>
    <n v="0"/>
    <n v="0"/>
    <n v="0"/>
    <n v="0"/>
    <n v="0"/>
    <n v="0"/>
    <n v="0"/>
    <n v="1"/>
    <s v="State-Illinois"/>
    <s v="Divorced"/>
    <x v="0"/>
  </r>
  <r>
    <n v="3076"/>
    <n v="172967"/>
    <n v="0"/>
    <n v="1"/>
    <x v="1"/>
    <n v="1"/>
    <n v="0"/>
    <n v="0"/>
    <n v="0"/>
    <n v="0"/>
    <n v="0"/>
    <n v="1"/>
    <n v="0"/>
    <n v="0"/>
    <s v="State-Other"/>
    <s v="Divorced"/>
    <x v="1"/>
  </r>
  <r>
    <n v="1255"/>
    <n v="172940"/>
    <n v="0"/>
    <n v="0"/>
    <x v="1"/>
    <n v="0"/>
    <n v="1"/>
    <n v="0"/>
    <n v="0"/>
    <n v="0"/>
    <n v="0"/>
    <n v="1"/>
    <n v="0"/>
    <n v="0"/>
    <s v="State-Illinois"/>
    <s v="Married"/>
    <x v="1"/>
  </r>
  <r>
    <n v="1586"/>
    <n v="172906"/>
    <n v="0"/>
    <n v="0"/>
    <x v="47"/>
    <n v="0"/>
    <n v="0"/>
    <n v="1"/>
    <n v="0"/>
    <n v="0"/>
    <n v="0"/>
    <n v="1"/>
    <n v="0"/>
    <n v="0"/>
    <s v="State-New York"/>
    <s v="Single"/>
    <x v="1"/>
  </r>
  <r>
    <n v="2852"/>
    <n v="172905"/>
    <n v="0"/>
    <n v="0"/>
    <x v="12"/>
    <n v="0"/>
    <n v="1"/>
    <n v="0"/>
    <n v="0"/>
    <n v="0"/>
    <n v="0"/>
    <n v="1"/>
    <n v="0"/>
    <n v="0"/>
    <s v="State-New York"/>
    <s v="Married"/>
    <x v="1"/>
  </r>
  <r>
    <n v="2115"/>
    <n v="172903"/>
    <n v="0"/>
    <n v="0"/>
    <x v="19"/>
    <n v="0"/>
    <n v="0"/>
    <n v="1"/>
    <n v="0"/>
    <n v="0"/>
    <n v="0"/>
    <n v="1"/>
    <n v="0"/>
    <n v="0"/>
    <s v="State-Texas"/>
    <s v="Single"/>
    <x v="1"/>
  </r>
  <r>
    <n v="2305"/>
    <n v="172828"/>
    <n v="0"/>
    <n v="1"/>
    <x v="36"/>
    <n v="0"/>
    <n v="1"/>
    <n v="0"/>
    <n v="0"/>
    <n v="0"/>
    <n v="0"/>
    <n v="0"/>
    <n v="1"/>
    <n v="0"/>
    <s v="State-Illinois"/>
    <s v="Married"/>
    <x v="2"/>
  </r>
  <r>
    <n v="1515"/>
    <n v="172679"/>
    <n v="0"/>
    <n v="1"/>
    <x v="10"/>
    <n v="0"/>
    <n v="0"/>
    <n v="1"/>
    <n v="0"/>
    <n v="0"/>
    <n v="0"/>
    <n v="1"/>
    <n v="0"/>
    <n v="0"/>
    <s v="State-Texas"/>
    <s v="Single"/>
    <x v="1"/>
  </r>
  <r>
    <n v="2943"/>
    <n v="172643"/>
    <n v="0"/>
    <n v="0"/>
    <x v="49"/>
    <n v="0"/>
    <n v="0"/>
    <n v="0"/>
    <n v="0"/>
    <n v="1"/>
    <n v="0"/>
    <n v="1"/>
    <n v="0"/>
    <n v="0"/>
    <s v="State-Texas"/>
    <s v="Widow"/>
    <x v="1"/>
  </r>
  <r>
    <n v="1607"/>
    <n v="172635"/>
    <n v="0"/>
    <n v="0"/>
    <x v="47"/>
    <n v="0"/>
    <n v="1"/>
    <n v="0"/>
    <n v="0"/>
    <n v="0"/>
    <n v="0"/>
    <n v="0"/>
    <n v="0"/>
    <n v="0"/>
    <s v="State-California"/>
    <s v="Married"/>
    <x v="3"/>
  </r>
  <r>
    <n v="2648"/>
    <n v="172635"/>
    <n v="0"/>
    <n v="0"/>
    <x v="47"/>
    <n v="0"/>
    <n v="1"/>
    <n v="0"/>
    <n v="0"/>
    <n v="0"/>
    <n v="0"/>
    <n v="0"/>
    <n v="0"/>
    <n v="0"/>
    <s v="State-New York"/>
    <s v="Married"/>
    <x v="3"/>
  </r>
  <r>
    <n v="2918"/>
    <n v="172570"/>
    <n v="0"/>
    <n v="0"/>
    <x v="29"/>
    <n v="0"/>
    <n v="1"/>
    <n v="0"/>
    <n v="0"/>
    <n v="0"/>
    <n v="0"/>
    <n v="1"/>
    <n v="0"/>
    <n v="0"/>
    <s v="State-New York"/>
    <s v="Married"/>
    <x v="1"/>
  </r>
  <r>
    <n v="1046"/>
    <n v="172550"/>
    <n v="1"/>
    <n v="1"/>
    <x v="14"/>
    <n v="0"/>
    <n v="1"/>
    <n v="0"/>
    <n v="0"/>
    <n v="0"/>
    <n v="0"/>
    <n v="0"/>
    <n v="0"/>
    <n v="1"/>
    <s v="State-New York"/>
    <s v="Married"/>
    <x v="0"/>
  </r>
  <r>
    <n v="1790"/>
    <n v="172504"/>
    <n v="0"/>
    <n v="1"/>
    <x v="35"/>
    <n v="0"/>
    <n v="0"/>
    <n v="1"/>
    <n v="0"/>
    <n v="0"/>
    <n v="0"/>
    <n v="1"/>
    <n v="0"/>
    <n v="0"/>
    <s v="State-New York"/>
    <s v="Single"/>
    <x v="1"/>
  </r>
  <r>
    <n v="1209"/>
    <n v="172460"/>
    <n v="0"/>
    <n v="0"/>
    <x v="10"/>
    <n v="0"/>
    <n v="1"/>
    <n v="0"/>
    <n v="0"/>
    <n v="0"/>
    <n v="0"/>
    <n v="1"/>
    <n v="0"/>
    <n v="0"/>
    <s v="State-Texas"/>
    <s v="Married"/>
    <x v="1"/>
  </r>
  <r>
    <n v="1902"/>
    <n v="172354"/>
    <n v="0"/>
    <n v="0"/>
    <x v="52"/>
    <n v="0"/>
    <n v="0"/>
    <n v="1"/>
    <n v="0"/>
    <n v="0"/>
    <n v="0"/>
    <n v="1"/>
    <n v="0"/>
    <n v="0"/>
    <s v="State-Florida"/>
    <s v="Single"/>
    <x v="1"/>
  </r>
  <r>
    <n v="2928"/>
    <n v="172335"/>
    <n v="0"/>
    <n v="0"/>
    <x v="38"/>
    <n v="0"/>
    <n v="0"/>
    <n v="0"/>
    <n v="1"/>
    <n v="0"/>
    <n v="0"/>
    <n v="0"/>
    <n v="0"/>
    <n v="1"/>
    <s v="State-Florida"/>
    <s v="Together"/>
    <x v="0"/>
  </r>
  <r>
    <n v="3100"/>
    <n v="172309"/>
    <n v="0"/>
    <n v="0"/>
    <x v="38"/>
    <n v="0"/>
    <n v="0"/>
    <n v="1"/>
    <n v="0"/>
    <n v="0"/>
    <n v="0"/>
    <n v="0"/>
    <n v="1"/>
    <n v="0"/>
    <s v="State-Other"/>
    <s v="Single"/>
    <x v="2"/>
  </r>
  <r>
    <n v="1605"/>
    <n v="172298"/>
    <n v="0"/>
    <n v="0"/>
    <x v="49"/>
    <n v="0"/>
    <n v="0"/>
    <n v="0"/>
    <n v="0"/>
    <n v="1"/>
    <n v="0"/>
    <n v="1"/>
    <n v="0"/>
    <n v="0"/>
    <s v="State-Texas"/>
    <s v="Widow"/>
    <x v="1"/>
  </r>
  <r>
    <n v="2792"/>
    <n v="172282"/>
    <n v="0"/>
    <n v="0"/>
    <x v="11"/>
    <n v="0"/>
    <n v="0"/>
    <n v="1"/>
    <n v="0"/>
    <n v="0"/>
    <n v="0"/>
    <n v="1"/>
    <n v="0"/>
    <n v="0"/>
    <s v="State-New York"/>
    <s v="Single"/>
    <x v="1"/>
  </r>
  <r>
    <n v="1760"/>
    <n v="172258"/>
    <n v="0"/>
    <n v="1"/>
    <x v="23"/>
    <n v="0"/>
    <n v="0"/>
    <n v="1"/>
    <n v="0"/>
    <n v="0"/>
    <n v="0"/>
    <n v="1"/>
    <n v="0"/>
    <n v="0"/>
    <s v="State-New York"/>
    <s v="Single"/>
    <x v="1"/>
  </r>
  <r>
    <n v="2039"/>
    <n v="172228"/>
    <n v="0"/>
    <n v="0"/>
    <x v="39"/>
    <n v="0"/>
    <n v="0"/>
    <n v="1"/>
    <n v="0"/>
    <n v="0"/>
    <n v="0"/>
    <n v="1"/>
    <n v="0"/>
    <n v="0"/>
    <s v="State-California"/>
    <s v="Single"/>
    <x v="1"/>
  </r>
  <r>
    <n v="3087"/>
    <n v="172217"/>
    <n v="0"/>
    <n v="0"/>
    <x v="36"/>
    <n v="0"/>
    <n v="0"/>
    <n v="1"/>
    <n v="0"/>
    <n v="0"/>
    <n v="0"/>
    <n v="0"/>
    <n v="1"/>
    <n v="0"/>
    <s v="State-Texas"/>
    <s v="Single"/>
    <x v="2"/>
  </r>
  <r>
    <n v="1704"/>
    <n v="172190"/>
    <n v="0"/>
    <n v="0"/>
    <x v="40"/>
    <n v="0"/>
    <n v="1"/>
    <n v="0"/>
    <n v="0"/>
    <n v="0"/>
    <n v="0"/>
    <n v="1"/>
    <n v="0"/>
    <n v="0"/>
    <s v="State-Florida"/>
    <s v="Married"/>
    <x v="1"/>
  </r>
  <r>
    <n v="2827"/>
    <n v="172159"/>
    <n v="0"/>
    <n v="0"/>
    <x v="34"/>
    <n v="0"/>
    <n v="1"/>
    <n v="0"/>
    <n v="0"/>
    <n v="0"/>
    <n v="0"/>
    <n v="0"/>
    <n v="0"/>
    <n v="1"/>
    <s v="State-Illinois"/>
    <s v="Married"/>
    <x v="0"/>
  </r>
  <r>
    <n v="2738"/>
    <n v="172117"/>
    <n v="0"/>
    <n v="1"/>
    <x v="3"/>
    <n v="0"/>
    <n v="1"/>
    <n v="0"/>
    <n v="0"/>
    <n v="0"/>
    <n v="0"/>
    <n v="1"/>
    <n v="0"/>
    <n v="0"/>
    <s v="State-New York"/>
    <s v="Married"/>
    <x v="1"/>
  </r>
  <r>
    <n v="1337"/>
    <n v="172099"/>
    <n v="0"/>
    <n v="0"/>
    <x v="2"/>
    <n v="0"/>
    <n v="1"/>
    <n v="0"/>
    <n v="0"/>
    <n v="0"/>
    <n v="0"/>
    <n v="1"/>
    <n v="0"/>
    <n v="0"/>
    <s v="State-California"/>
    <s v="Married"/>
    <x v="1"/>
  </r>
  <r>
    <n v="2789"/>
    <n v="172071"/>
    <n v="0"/>
    <n v="1"/>
    <x v="14"/>
    <n v="1"/>
    <n v="0"/>
    <n v="0"/>
    <n v="0"/>
    <n v="0"/>
    <n v="0"/>
    <n v="1"/>
    <n v="0"/>
    <n v="0"/>
    <s v="State-California"/>
    <s v="Divorced"/>
    <x v="1"/>
  </r>
  <r>
    <n v="3134"/>
    <n v="172071"/>
    <n v="0"/>
    <n v="1"/>
    <x v="14"/>
    <n v="1"/>
    <n v="0"/>
    <n v="0"/>
    <n v="0"/>
    <n v="0"/>
    <n v="0"/>
    <n v="1"/>
    <n v="0"/>
    <n v="0"/>
    <s v="State-New York"/>
    <s v="Divorced"/>
    <x v="1"/>
  </r>
  <r>
    <n v="2634"/>
    <n v="172066"/>
    <n v="0"/>
    <n v="0"/>
    <x v="25"/>
    <n v="0"/>
    <n v="0"/>
    <n v="1"/>
    <n v="0"/>
    <n v="0"/>
    <n v="0"/>
    <n v="1"/>
    <n v="0"/>
    <n v="0"/>
    <s v="State-Florida"/>
    <s v="Single"/>
    <x v="1"/>
  </r>
  <r>
    <n v="1751"/>
    <n v="172063"/>
    <n v="0"/>
    <n v="1"/>
    <x v="27"/>
    <n v="0"/>
    <n v="1"/>
    <n v="0"/>
    <n v="0"/>
    <n v="0"/>
    <n v="0"/>
    <n v="1"/>
    <n v="0"/>
    <n v="0"/>
    <s v="State-California"/>
    <s v="Married"/>
    <x v="1"/>
  </r>
  <r>
    <n v="1716"/>
    <n v="172025"/>
    <n v="0"/>
    <n v="0"/>
    <x v="49"/>
    <n v="0"/>
    <n v="1"/>
    <n v="0"/>
    <n v="0"/>
    <n v="0"/>
    <n v="0"/>
    <n v="1"/>
    <n v="0"/>
    <n v="0"/>
    <s v="State-Florida"/>
    <s v="Married"/>
    <x v="1"/>
  </r>
  <r>
    <n v="1352"/>
    <n v="172025"/>
    <n v="0"/>
    <n v="0"/>
    <x v="36"/>
    <n v="0"/>
    <n v="0"/>
    <n v="0"/>
    <n v="1"/>
    <n v="0"/>
    <n v="0"/>
    <n v="1"/>
    <n v="0"/>
    <n v="0"/>
    <s v="State-New York"/>
    <s v="Together"/>
    <x v="1"/>
  </r>
  <r>
    <n v="2514"/>
    <n v="171969"/>
    <n v="0"/>
    <n v="1"/>
    <x v="23"/>
    <n v="0"/>
    <n v="1"/>
    <n v="0"/>
    <n v="0"/>
    <n v="0"/>
    <n v="0"/>
    <n v="0"/>
    <n v="0"/>
    <n v="1"/>
    <s v="State-Florida"/>
    <s v="Married"/>
    <x v="0"/>
  </r>
  <r>
    <n v="3141"/>
    <n v="171965"/>
    <n v="0"/>
    <n v="1"/>
    <x v="11"/>
    <n v="0"/>
    <n v="1"/>
    <n v="0"/>
    <n v="0"/>
    <n v="0"/>
    <n v="0"/>
    <n v="1"/>
    <n v="0"/>
    <n v="0"/>
    <s v="State-Texas"/>
    <s v="Married"/>
    <x v="1"/>
  </r>
  <r>
    <n v="2985"/>
    <n v="171964"/>
    <n v="0"/>
    <n v="0"/>
    <x v="12"/>
    <n v="1"/>
    <n v="0"/>
    <n v="0"/>
    <n v="0"/>
    <n v="0"/>
    <n v="0"/>
    <n v="1"/>
    <n v="0"/>
    <n v="0"/>
    <s v="State-Texas"/>
    <s v="Divorced"/>
    <x v="1"/>
  </r>
  <r>
    <n v="1335"/>
    <n v="171952"/>
    <n v="1"/>
    <n v="0"/>
    <x v="17"/>
    <n v="0"/>
    <n v="1"/>
    <n v="0"/>
    <n v="0"/>
    <n v="0"/>
    <n v="0"/>
    <n v="1"/>
    <n v="0"/>
    <n v="0"/>
    <s v="State-Texas"/>
    <s v="Married"/>
    <x v="1"/>
  </r>
  <r>
    <n v="1686"/>
    <n v="171952"/>
    <n v="1"/>
    <n v="0"/>
    <x v="17"/>
    <n v="0"/>
    <n v="1"/>
    <n v="0"/>
    <n v="0"/>
    <n v="0"/>
    <n v="0"/>
    <n v="1"/>
    <n v="0"/>
    <n v="0"/>
    <s v="State-Florida"/>
    <s v="Married"/>
    <x v="1"/>
  </r>
  <r>
    <n v="3044"/>
    <n v="171866"/>
    <n v="0"/>
    <n v="1"/>
    <x v="24"/>
    <n v="0"/>
    <n v="1"/>
    <n v="0"/>
    <n v="0"/>
    <n v="0"/>
    <n v="0"/>
    <n v="1"/>
    <n v="0"/>
    <n v="0"/>
    <s v="State-New York"/>
    <s v="Married"/>
    <x v="1"/>
  </r>
  <r>
    <n v="2582"/>
    <n v="171855"/>
    <n v="0"/>
    <n v="1"/>
    <x v="3"/>
    <n v="0"/>
    <n v="1"/>
    <n v="0"/>
    <n v="0"/>
    <n v="0"/>
    <n v="0"/>
    <n v="1"/>
    <n v="0"/>
    <n v="0"/>
    <s v="State-New York"/>
    <s v="Married"/>
    <x v="1"/>
  </r>
  <r>
    <n v="2316"/>
    <n v="171853"/>
    <n v="0"/>
    <n v="0"/>
    <x v="41"/>
    <n v="0"/>
    <n v="0"/>
    <n v="0"/>
    <n v="1"/>
    <n v="0"/>
    <n v="0"/>
    <n v="1"/>
    <n v="0"/>
    <n v="0"/>
    <s v="State-Florida"/>
    <s v="Together"/>
    <x v="1"/>
  </r>
  <r>
    <n v="2742"/>
    <n v="171853"/>
    <n v="0"/>
    <n v="0"/>
    <x v="41"/>
    <n v="0"/>
    <n v="0"/>
    <n v="0"/>
    <n v="1"/>
    <n v="0"/>
    <n v="0"/>
    <n v="1"/>
    <n v="0"/>
    <n v="0"/>
    <s v="State-Florida"/>
    <s v="Together"/>
    <x v="1"/>
  </r>
  <r>
    <n v="2259"/>
    <n v="171847"/>
    <n v="0"/>
    <n v="0"/>
    <x v="34"/>
    <n v="1"/>
    <n v="0"/>
    <n v="0"/>
    <n v="0"/>
    <n v="0"/>
    <n v="0"/>
    <n v="1"/>
    <n v="0"/>
    <n v="0"/>
    <s v="State-Texas"/>
    <s v="Divorced"/>
    <x v="1"/>
  </r>
  <r>
    <n v="2096"/>
    <n v="171819"/>
    <n v="0"/>
    <n v="1"/>
    <x v="23"/>
    <n v="0"/>
    <n v="0"/>
    <n v="0"/>
    <n v="1"/>
    <n v="0"/>
    <n v="0"/>
    <n v="1"/>
    <n v="0"/>
    <n v="0"/>
    <s v="State-New York"/>
    <s v="Together"/>
    <x v="1"/>
  </r>
  <r>
    <n v="1917"/>
    <n v="171796"/>
    <n v="0"/>
    <n v="0"/>
    <x v="23"/>
    <n v="0"/>
    <n v="0"/>
    <n v="0"/>
    <n v="1"/>
    <n v="0"/>
    <n v="0"/>
    <n v="1"/>
    <n v="0"/>
    <n v="0"/>
    <s v="State-Texas"/>
    <s v="Together"/>
    <x v="1"/>
  </r>
  <r>
    <n v="2474"/>
    <n v="171706"/>
    <n v="0"/>
    <n v="1"/>
    <x v="31"/>
    <n v="0"/>
    <n v="0"/>
    <n v="0"/>
    <n v="1"/>
    <n v="0"/>
    <n v="0"/>
    <n v="1"/>
    <n v="0"/>
    <n v="0"/>
    <s v="State-New York"/>
    <s v="Together"/>
    <x v="1"/>
  </r>
  <r>
    <n v="2070"/>
    <n v="171691"/>
    <n v="0"/>
    <n v="0"/>
    <x v="12"/>
    <n v="0"/>
    <n v="0"/>
    <n v="1"/>
    <n v="0"/>
    <n v="0"/>
    <n v="0"/>
    <n v="0"/>
    <n v="0"/>
    <n v="1"/>
    <s v="State-Florida"/>
    <s v="Single"/>
    <x v="0"/>
  </r>
  <r>
    <n v="2936"/>
    <n v="171670"/>
    <n v="0"/>
    <n v="0"/>
    <x v="36"/>
    <n v="0"/>
    <n v="0"/>
    <n v="0"/>
    <n v="0"/>
    <n v="1"/>
    <n v="0"/>
    <n v="0"/>
    <n v="0"/>
    <n v="1"/>
    <s v="State-New York"/>
    <s v="Widow"/>
    <x v="0"/>
  </r>
  <r>
    <n v="2284"/>
    <n v="171626"/>
    <n v="0"/>
    <n v="0"/>
    <x v="27"/>
    <n v="0"/>
    <n v="1"/>
    <n v="0"/>
    <n v="0"/>
    <n v="0"/>
    <n v="0"/>
    <n v="1"/>
    <n v="0"/>
    <n v="0"/>
    <s v="State-Other"/>
    <s v="Married"/>
    <x v="1"/>
  </r>
  <r>
    <n v="1003"/>
    <n v="171613"/>
    <n v="0"/>
    <n v="0"/>
    <x v="40"/>
    <n v="0"/>
    <n v="0"/>
    <n v="0"/>
    <n v="1"/>
    <n v="0"/>
    <n v="0"/>
    <n v="1"/>
    <n v="0"/>
    <n v="0"/>
    <s v="State-Illinois"/>
    <s v="Together"/>
    <x v="1"/>
  </r>
  <r>
    <n v="2309"/>
    <n v="171604"/>
    <n v="0"/>
    <n v="0"/>
    <x v="0"/>
    <n v="0"/>
    <n v="0"/>
    <n v="0"/>
    <n v="1"/>
    <n v="0"/>
    <n v="0"/>
    <n v="0"/>
    <n v="0"/>
    <n v="1"/>
    <s v="State-California"/>
    <s v="Together"/>
    <x v="0"/>
  </r>
  <r>
    <n v="1546"/>
    <n v="171499"/>
    <n v="0"/>
    <n v="1"/>
    <x v="23"/>
    <n v="0"/>
    <n v="0"/>
    <n v="0"/>
    <n v="1"/>
    <n v="0"/>
    <n v="0"/>
    <n v="0"/>
    <n v="1"/>
    <n v="0"/>
    <s v="State-Other"/>
    <s v="Together"/>
    <x v="2"/>
  </r>
  <r>
    <n v="1117"/>
    <n v="171488"/>
    <n v="0"/>
    <n v="0"/>
    <x v="40"/>
    <n v="0"/>
    <n v="0"/>
    <n v="0"/>
    <n v="1"/>
    <n v="0"/>
    <n v="0"/>
    <n v="0"/>
    <n v="0"/>
    <n v="0"/>
    <s v="State-Illinois"/>
    <s v="Together"/>
    <x v="3"/>
  </r>
  <r>
    <n v="1761"/>
    <n v="171466"/>
    <n v="0"/>
    <n v="0"/>
    <x v="2"/>
    <n v="0"/>
    <n v="0"/>
    <n v="1"/>
    <n v="0"/>
    <n v="0"/>
    <n v="0"/>
    <n v="0"/>
    <n v="0"/>
    <n v="1"/>
    <s v="State-Texas"/>
    <s v="Single"/>
    <x v="0"/>
  </r>
  <r>
    <n v="2312"/>
    <n v="171434"/>
    <n v="0"/>
    <n v="1"/>
    <x v="36"/>
    <n v="0"/>
    <n v="1"/>
    <n v="0"/>
    <n v="0"/>
    <n v="0"/>
    <n v="0"/>
    <n v="1"/>
    <n v="0"/>
    <n v="0"/>
    <s v="State-New York"/>
    <s v="Married"/>
    <x v="1"/>
  </r>
  <r>
    <n v="1682"/>
    <n v="171427"/>
    <n v="2"/>
    <n v="0"/>
    <x v="34"/>
    <n v="0"/>
    <n v="1"/>
    <n v="0"/>
    <n v="0"/>
    <n v="0"/>
    <n v="0"/>
    <n v="1"/>
    <n v="0"/>
    <n v="0"/>
    <s v="State-New York"/>
    <s v="Married"/>
    <x v="1"/>
  </r>
  <r>
    <n v="1816"/>
    <n v="171391"/>
    <n v="0"/>
    <n v="1"/>
    <x v="24"/>
    <n v="0"/>
    <n v="1"/>
    <n v="0"/>
    <n v="0"/>
    <n v="0"/>
    <n v="0"/>
    <n v="1"/>
    <n v="0"/>
    <n v="0"/>
    <s v="State-Other"/>
    <s v="Married"/>
    <x v="1"/>
  </r>
  <r>
    <n v="1502"/>
    <n v="171367"/>
    <n v="0"/>
    <n v="0"/>
    <x v="31"/>
    <n v="0"/>
    <n v="0"/>
    <n v="0"/>
    <n v="1"/>
    <n v="0"/>
    <n v="0"/>
    <n v="1"/>
    <n v="0"/>
    <n v="0"/>
    <s v="State-New York"/>
    <s v="Together"/>
    <x v="1"/>
  </r>
  <r>
    <n v="2073"/>
    <n v="171367"/>
    <n v="0"/>
    <n v="0"/>
    <x v="31"/>
    <n v="0"/>
    <n v="0"/>
    <n v="0"/>
    <n v="1"/>
    <n v="0"/>
    <n v="0"/>
    <n v="1"/>
    <n v="0"/>
    <n v="0"/>
    <s v="State-Texas"/>
    <s v="Together"/>
    <x v="1"/>
  </r>
  <r>
    <n v="2999"/>
    <n v="171322"/>
    <n v="0"/>
    <n v="1"/>
    <x v="40"/>
    <n v="0"/>
    <n v="1"/>
    <n v="0"/>
    <n v="0"/>
    <n v="0"/>
    <n v="0"/>
    <n v="0"/>
    <n v="0"/>
    <n v="1"/>
    <s v="State-California"/>
    <s v="Married"/>
    <x v="0"/>
  </r>
  <r>
    <n v="3061"/>
    <n v="171322"/>
    <n v="0"/>
    <n v="1"/>
    <x v="38"/>
    <n v="0"/>
    <n v="0"/>
    <n v="0"/>
    <n v="1"/>
    <n v="0"/>
    <n v="0"/>
    <n v="1"/>
    <n v="0"/>
    <n v="0"/>
    <s v="State-Illinois"/>
    <s v="Together"/>
    <x v="1"/>
  </r>
  <r>
    <n v="2758"/>
    <n v="171232"/>
    <n v="0"/>
    <n v="1"/>
    <x v="31"/>
    <n v="0"/>
    <n v="0"/>
    <n v="0"/>
    <n v="1"/>
    <n v="0"/>
    <n v="0"/>
    <n v="1"/>
    <n v="0"/>
    <n v="0"/>
    <s v="State-Other"/>
    <s v="Together"/>
    <x v="1"/>
  </r>
  <r>
    <n v="1728"/>
    <n v="171163"/>
    <n v="0"/>
    <n v="0"/>
    <x v="43"/>
    <n v="0"/>
    <n v="0"/>
    <n v="1"/>
    <n v="0"/>
    <n v="0"/>
    <n v="0"/>
    <n v="1"/>
    <n v="0"/>
    <n v="0"/>
    <s v="State-Florida"/>
    <s v="Single"/>
    <x v="1"/>
  </r>
  <r>
    <n v="3031"/>
    <n v="171128"/>
    <n v="1"/>
    <n v="0"/>
    <x v="16"/>
    <n v="1"/>
    <n v="0"/>
    <n v="0"/>
    <n v="0"/>
    <n v="0"/>
    <n v="0"/>
    <n v="1"/>
    <n v="0"/>
    <n v="0"/>
    <s v="State-Illinois"/>
    <s v="Divorced"/>
    <x v="1"/>
  </r>
  <r>
    <n v="1334"/>
    <n v="171113"/>
    <n v="0"/>
    <n v="1"/>
    <x v="48"/>
    <n v="0"/>
    <n v="1"/>
    <n v="0"/>
    <n v="0"/>
    <n v="0"/>
    <n v="0"/>
    <n v="1"/>
    <n v="0"/>
    <n v="0"/>
    <s v="State-New York"/>
    <s v="Married"/>
    <x v="1"/>
  </r>
  <r>
    <n v="2704"/>
    <n v="171107"/>
    <n v="0"/>
    <n v="1"/>
    <x v="11"/>
    <n v="0"/>
    <n v="1"/>
    <n v="0"/>
    <n v="0"/>
    <n v="0"/>
    <n v="0"/>
    <n v="1"/>
    <n v="0"/>
    <n v="0"/>
    <s v="State-Other"/>
    <s v="Married"/>
    <x v="1"/>
  </r>
  <r>
    <n v="1683"/>
    <n v="171022"/>
    <n v="0"/>
    <n v="1"/>
    <x v="34"/>
    <n v="1"/>
    <n v="0"/>
    <n v="0"/>
    <n v="0"/>
    <n v="0"/>
    <n v="0"/>
    <n v="1"/>
    <n v="0"/>
    <n v="0"/>
    <s v="State-Texas"/>
    <s v="Divorced"/>
    <x v="1"/>
  </r>
  <r>
    <n v="1610"/>
    <n v="170971"/>
    <n v="0"/>
    <n v="1"/>
    <x v="5"/>
    <n v="0"/>
    <n v="0"/>
    <n v="0"/>
    <n v="1"/>
    <n v="0"/>
    <n v="0"/>
    <n v="1"/>
    <n v="0"/>
    <n v="0"/>
    <s v="State-New York"/>
    <s v="Together"/>
    <x v="1"/>
  </r>
  <r>
    <n v="1202"/>
    <n v="170951"/>
    <n v="0"/>
    <n v="0"/>
    <x v="19"/>
    <n v="0"/>
    <n v="1"/>
    <n v="0"/>
    <n v="0"/>
    <n v="0"/>
    <n v="0"/>
    <n v="1"/>
    <n v="0"/>
    <n v="0"/>
    <s v="State-New York"/>
    <s v="Married"/>
    <x v="1"/>
  </r>
  <r>
    <n v="2896"/>
    <n v="170932"/>
    <n v="0"/>
    <n v="1"/>
    <x v="35"/>
    <n v="0"/>
    <n v="1"/>
    <n v="0"/>
    <n v="0"/>
    <n v="0"/>
    <n v="0"/>
    <n v="0"/>
    <n v="0"/>
    <n v="0"/>
    <s v="State-Other"/>
    <s v="Married"/>
    <x v="3"/>
  </r>
  <r>
    <n v="1997"/>
    <n v="170924"/>
    <n v="0"/>
    <n v="0"/>
    <x v="40"/>
    <n v="0"/>
    <n v="1"/>
    <n v="0"/>
    <n v="0"/>
    <n v="0"/>
    <n v="0"/>
    <n v="0"/>
    <n v="0"/>
    <n v="0"/>
    <s v="State-California"/>
    <s v="Married"/>
    <x v="3"/>
  </r>
  <r>
    <n v="2031"/>
    <n v="170924"/>
    <n v="0"/>
    <n v="0"/>
    <x v="40"/>
    <n v="0"/>
    <n v="1"/>
    <n v="0"/>
    <n v="0"/>
    <n v="0"/>
    <n v="0"/>
    <n v="0"/>
    <n v="0"/>
    <n v="0"/>
    <s v="State-Texas"/>
    <s v="Married"/>
    <x v="3"/>
  </r>
  <r>
    <n v="1299"/>
    <n v="170893"/>
    <n v="0"/>
    <n v="0"/>
    <x v="38"/>
    <n v="0"/>
    <n v="0"/>
    <n v="1"/>
    <n v="0"/>
    <n v="0"/>
    <n v="0"/>
    <n v="0"/>
    <n v="1"/>
    <n v="0"/>
    <s v="State-Texas"/>
    <s v="Single"/>
    <x v="2"/>
  </r>
  <r>
    <n v="2838"/>
    <n v="170886"/>
    <n v="1"/>
    <n v="0"/>
    <x v="23"/>
    <n v="0"/>
    <n v="1"/>
    <n v="0"/>
    <n v="0"/>
    <n v="0"/>
    <n v="0"/>
    <n v="1"/>
    <n v="0"/>
    <n v="0"/>
    <s v="State-Florida"/>
    <s v="Married"/>
    <x v="1"/>
  </r>
  <r>
    <n v="2410"/>
    <n v="170844"/>
    <n v="1"/>
    <n v="1"/>
    <x v="50"/>
    <n v="1"/>
    <n v="0"/>
    <n v="0"/>
    <n v="0"/>
    <n v="0"/>
    <n v="0"/>
    <n v="1"/>
    <n v="0"/>
    <n v="0"/>
    <s v="State-Other"/>
    <s v="Divorced"/>
    <x v="1"/>
  </r>
  <r>
    <n v="1437"/>
    <n v="170829"/>
    <n v="1"/>
    <n v="1"/>
    <x v="7"/>
    <n v="0"/>
    <n v="1"/>
    <n v="0"/>
    <n v="0"/>
    <n v="0"/>
    <n v="0"/>
    <n v="0"/>
    <n v="0"/>
    <n v="0"/>
    <s v="State-Texas"/>
    <s v="Married"/>
    <x v="3"/>
  </r>
  <r>
    <n v="2920"/>
    <n v="170792"/>
    <n v="0"/>
    <n v="0"/>
    <x v="11"/>
    <n v="0"/>
    <n v="0"/>
    <n v="0"/>
    <n v="0"/>
    <n v="1"/>
    <n v="0"/>
    <n v="1"/>
    <n v="0"/>
    <n v="0"/>
    <s v="State-Other"/>
    <s v="Widow"/>
    <x v="1"/>
  </r>
  <r>
    <n v="1378"/>
    <n v="170777"/>
    <n v="0"/>
    <n v="1"/>
    <x v="42"/>
    <n v="0"/>
    <n v="1"/>
    <n v="0"/>
    <n v="0"/>
    <n v="0"/>
    <n v="0"/>
    <n v="0"/>
    <n v="1"/>
    <n v="0"/>
    <s v="State-Other"/>
    <s v="Married"/>
    <x v="2"/>
  </r>
  <r>
    <n v="2052"/>
    <n v="170713"/>
    <n v="0"/>
    <n v="1"/>
    <x v="30"/>
    <n v="0"/>
    <n v="0"/>
    <n v="0"/>
    <n v="1"/>
    <n v="0"/>
    <n v="0"/>
    <n v="1"/>
    <n v="0"/>
    <n v="0"/>
    <s v="State-Florida"/>
    <s v="Together"/>
    <x v="1"/>
  </r>
  <r>
    <n v="1060"/>
    <n v="170666"/>
    <n v="0"/>
    <n v="0"/>
    <x v="20"/>
    <n v="0"/>
    <n v="0"/>
    <n v="0"/>
    <n v="1"/>
    <n v="0"/>
    <n v="0"/>
    <n v="1"/>
    <n v="0"/>
    <n v="0"/>
    <s v="State-Other"/>
    <s v="Together"/>
    <x v="1"/>
  </r>
  <r>
    <n v="1941"/>
    <n v="170647"/>
    <n v="0"/>
    <n v="1"/>
    <x v="50"/>
    <n v="1"/>
    <n v="0"/>
    <n v="0"/>
    <n v="0"/>
    <n v="0"/>
    <n v="0"/>
    <n v="1"/>
    <n v="0"/>
    <n v="0"/>
    <s v="State-Texas"/>
    <s v="Divorced"/>
    <x v="1"/>
  </r>
  <r>
    <n v="2855"/>
    <n v="170643"/>
    <n v="0"/>
    <n v="0"/>
    <x v="29"/>
    <n v="0"/>
    <n v="1"/>
    <n v="0"/>
    <n v="0"/>
    <n v="0"/>
    <n v="0"/>
    <n v="0"/>
    <n v="0"/>
    <n v="1"/>
    <s v="State-California"/>
    <s v="Married"/>
    <x v="0"/>
  </r>
  <r>
    <n v="2578"/>
    <n v="170638"/>
    <n v="0"/>
    <n v="0"/>
    <x v="47"/>
    <n v="1"/>
    <n v="0"/>
    <n v="0"/>
    <n v="0"/>
    <n v="0"/>
    <n v="0"/>
    <n v="0"/>
    <n v="1"/>
    <n v="0"/>
    <s v="State-Other"/>
    <s v="Divorced"/>
    <x v="2"/>
  </r>
  <r>
    <n v="2902"/>
    <n v="170617"/>
    <n v="0"/>
    <n v="0"/>
    <x v="1"/>
    <n v="0"/>
    <n v="1"/>
    <n v="0"/>
    <n v="0"/>
    <n v="0"/>
    <n v="0"/>
    <n v="1"/>
    <n v="0"/>
    <n v="0"/>
    <s v="State-Other"/>
    <s v="Married"/>
    <x v="1"/>
  </r>
  <r>
    <n v="2036"/>
    <n v="170596"/>
    <n v="0"/>
    <n v="0"/>
    <x v="19"/>
    <n v="0"/>
    <n v="0"/>
    <n v="1"/>
    <n v="0"/>
    <n v="0"/>
    <n v="0"/>
    <n v="1"/>
    <n v="0"/>
    <n v="0"/>
    <s v="State-New York"/>
    <s v="Single"/>
    <x v="1"/>
  </r>
  <r>
    <n v="2747"/>
    <n v="170596"/>
    <n v="0"/>
    <n v="0"/>
    <x v="19"/>
    <n v="0"/>
    <n v="0"/>
    <n v="1"/>
    <n v="0"/>
    <n v="0"/>
    <n v="0"/>
    <n v="1"/>
    <n v="0"/>
    <n v="0"/>
    <s v="State-California"/>
    <s v="Single"/>
    <x v="1"/>
  </r>
  <r>
    <n v="2101"/>
    <n v="170566"/>
    <n v="0"/>
    <n v="1"/>
    <x v="42"/>
    <n v="0"/>
    <n v="0"/>
    <n v="1"/>
    <n v="0"/>
    <n v="0"/>
    <n v="0"/>
    <n v="1"/>
    <n v="0"/>
    <n v="0"/>
    <s v="State-Illinois"/>
    <s v="Single"/>
    <x v="1"/>
  </r>
  <r>
    <n v="1718"/>
    <n v="170545"/>
    <n v="0"/>
    <n v="1"/>
    <x v="39"/>
    <n v="0"/>
    <n v="0"/>
    <n v="0"/>
    <n v="1"/>
    <n v="0"/>
    <n v="0"/>
    <n v="0"/>
    <n v="1"/>
    <n v="0"/>
    <s v="State-New York"/>
    <s v="Together"/>
    <x v="2"/>
  </r>
  <r>
    <n v="2331"/>
    <n v="170515"/>
    <n v="0"/>
    <n v="0"/>
    <x v="52"/>
    <n v="0"/>
    <n v="0"/>
    <n v="1"/>
    <n v="0"/>
    <n v="0"/>
    <n v="0"/>
    <n v="1"/>
    <n v="0"/>
    <n v="0"/>
    <s v="State-Texas"/>
    <s v="Single"/>
    <x v="1"/>
  </r>
  <r>
    <n v="1507"/>
    <n v="170503"/>
    <n v="0"/>
    <n v="0"/>
    <x v="13"/>
    <n v="0"/>
    <n v="1"/>
    <n v="0"/>
    <n v="0"/>
    <n v="0"/>
    <n v="0"/>
    <n v="1"/>
    <n v="0"/>
    <n v="0"/>
    <s v="State-Illinois"/>
    <s v="Married"/>
    <x v="1"/>
  </r>
  <r>
    <n v="2655"/>
    <n v="170440"/>
    <n v="0"/>
    <n v="0"/>
    <x v="34"/>
    <n v="0"/>
    <n v="0"/>
    <n v="0"/>
    <n v="1"/>
    <n v="0"/>
    <n v="0"/>
    <n v="1"/>
    <n v="0"/>
    <n v="0"/>
    <s v="State-Texas"/>
    <s v="Together"/>
    <x v="1"/>
  </r>
  <r>
    <n v="1777"/>
    <n v="170421"/>
    <n v="0"/>
    <n v="1"/>
    <x v="14"/>
    <n v="0"/>
    <n v="1"/>
    <n v="0"/>
    <n v="0"/>
    <n v="0"/>
    <n v="0"/>
    <n v="0"/>
    <n v="0"/>
    <n v="1"/>
    <s v="State-Illinois"/>
    <s v="Married"/>
    <x v="0"/>
  </r>
  <r>
    <n v="2461"/>
    <n v="170379"/>
    <n v="0"/>
    <n v="1"/>
    <x v="38"/>
    <n v="0"/>
    <n v="0"/>
    <n v="1"/>
    <n v="0"/>
    <n v="0"/>
    <n v="0"/>
    <n v="0"/>
    <n v="1"/>
    <n v="0"/>
    <s v="State-Illinois"/>
    <s v="Single"/>
    <x v="2"/>
  </r>
  <r>
    <n v="1151"/>
    <n v="170356"/>
    <n v="0"/>
    <n v="0"/>
    <x v="0"/>
    <n v="0"/>
    <n v="1"/>
    <n v="0"/>
    <n v="0"/>
    <n v="0"/>
    <n v="0"/>
    <n v="0"/>
    <n v="0"/>
    <n v="1"/>
    <s v="State-California"/>
    <s v="Married"/>
    <x v="0"/>
  </r>
  <r>
    <n v="1659"/>
    <n v="170337"/>
    <n v="0"/>
    <n v="0"/>
    <x v="27"/>
    <n v="0"/>
    <n v="0"/>
    <n v="1"/>
    <n v="0"/>
    <n v="0"/>
    <n v="0"/>
    <n v="1"/>
    <n v="0"/>
    <n v="0"/>
    <s v="State-Texas"/>
    <s v="Single"/>
    <x v="1"/>
  </r>
  <r>
    <n v="2718"/>
    <n v="170321"/>
    <n v="0"/>
    <n v="0"/>
    <x v="22"/>
    <n v="0"/>
    <n v="0"/>
    <n v="0"/>
    <n v="1"/>
    <n v="0"/>
    <n v="0"/>
    <n v="1"/>
    <n v="0"/>
    <n v="0"/>
    <s v="State-Florida"/>
    <s v="Together"/>
    <x v="1"/>
  </r>
  <r>
    <n v="2854"/>
    <n v="170300"/>
    <n v="1"/>
    <n v="0"/>
    <x v="21"/>
    <n v="1"/>
    <n v="0"/>
    <n v="0"/>
    <n v="0"/>
    <n v="0"/>
    <n v="0"/>
    <n v="1"/>
    <n v="0"/>
    <n v="0"/>
    <s v="State-Other"/>
    <s v="Divorced"/>
    <x v="1"/>
  </r>
  <r>
    <n v="1053"/>
    <n v="170287"/>
    <n v="0"/>
    <n v="0"/>
    <x v="30"/>
    <n v="1"/>
    <n v="0"/>
    <n v="0"/>
    <n v="0"/>
    <n v="0"/>
    <n v="0"/>
    <n v="1"/>
    <n v="0"/>
    <n v="0"/>
    <s v="State-Texas"/>
    <s v="Divorced"/>
    <x v="1"/>
  </r>
  <r>
    <n v="2535"/>
    <n v="170179"/>
    <n v="0"/>
    <n v="1"/>
    <x v="38"/>
    <n v="1"/>
    <n v="0"/>
    <n v="0"/>
    <n v="0"/>
    <n v="0"/>
    <n v="0"/>
    <n v="0"/>
    <n v="0"/>
    <n v="1"/>
    <s v="State-Texas"/>
    <s v="Divorced"/>
    <x v="0"/>
  </r>
  <r>
    <n v="3032"/>
    <n v="170179"/>
    <n v="0"/>
    <n v="1"/>
    <x v="38"/>
    <n v="1"/>
    <n v="0"/>
    <n v="0"/>
    <n v="0"/>
    <n v="0"/>
    <n v="0"/>
    <n v="0"/>
    <n v="0"/>
    <n v="1"/>
    <s v="State-New York"/>
    <s v="Divorced"/>
    <x v="0"/>
  </r>
  <r>
    <n v="1445"/>
    <n v="170165"/>
    <n v="0"/>
    <n v="0"/>
    <x v="49"/>
    <n v="0"/>
    <n v="0"/>
    <n v="0"/>
    <n v="0"/>
    <n v="1"/>
    <n v="0"/>
    <n v="1"/>
    <n v="0"/>
    <n v="0"/>
    <s v="State-California"/>
    <s v="Widow"/>
    <x v="1"/>
  </r>
  <r>
    <n v="1851"/>
    <n v="170123"/>
    <n v="0"/>
    <n v="0"/>
    <x v="4"/>
    <n v="0"/>
    <n v="0"/>
    <n v="0"/>
    <n v="1"/>
    <n v="0"/>
    <n v="0"/>
    <n v="0"/>
    <n v="0"/>
    <n v="1"/>
    <s v="State-Texas"/>
    <s v="Together"/>
    <x v="0"/>
  </r>
  <r>
    <n v="2833"/>
    <n v="170116"/>
    <n v="0"/>
    <n v="0"/>
    <x v="35"/>
    <n v="0"/>
    <n v="1"/>
    <n v="0"/>
    <n v="0"/>
    <n v="0"/>
    <n v="0"/>
    <n v="0"/>
    <n v="0"/>
    <n v="1"/>
    <s v="State-Illinois"/>
    <s v="Married"/>
    <x v="0"/>
  </r>
  <r>
    <n v="2178"/>
    <n v="170091"/>
    <n v="1"/>
    <n v="0"/>
    <x v="10"/>
    <n v="0"/>
    <n v="1"/>
    <n v="0"/>
    <n v="0"/>
    <n v="0"/>
    <n v="0"/>
    <n v="0"/>
    <n v="1"/>
    <n v="0"/>
    <s v="State-Florida"/>
    <s v="Married"/>
    <x v="2"/>
  </r>
  <r>
    <n v="2935"/>
    <n v="170053"/>
    <n v="0"/>
    <n v="1"/>
    <x v="40"/>
    <n v="0"/>
    <n v="1"/>
    <n v="0"/>
    <n v="0"/>
    <n v="0"/>
    <n v="0"/>
    <n v="0"/>
    <n v="1"/>
    <n v="0"/>
    <s v="State-Illinois"/>
    <s v="Married"/>
    <x v="2"/>
  </r>
  <r>
    <n v="2710"/>
    <n v="170044"/>
    <n v="0"/>
    <n v="1"/>
    <x v="14"/>
    <n v="1"/>
    <n v="0"/>
    <n v="0"/>
    <n v="0"/>
    <n v="0"/>
    <n v="0"/>
    <n v="1"/>
    <n v="0"/>
    <n v="0"/>
    <s v="State-Other"/>
    <s v="Divorced"/>
    <x v="1"/>
  </r>
  <r>
    <n v="2424"/>
    <n v="170038"/>
    <n v="0"/>
    <n v="0"/>
    <x v="41"/>
    <n v="0"/>
    <n v="0"/>
    <n v="0"/>
    <n v="1"/>
    <n v="0"/>
    <n v="0"/>
    <n v="0"/>
    <n v="0"/>
    <n v="1"/>
    <s v="State-Florida"/>
    <s v="Together"/>
    <x v="0"/>
  </r>
  <r>
    <n v="3035"/>
    <n v="170038"/>
    <n v="0"/>
    <n v="0"/>
    <x v="41"/>
    <n v="0"/>
    <n v="0"/>
    <n v="0"/>
    <n v="1"/>
    <n v="0"/>
    <n v="0"/>
    <n v="0"/>
    <n v="0"/>
    <n v="1"/>
    <s v="State-California"/>
    <s v="Together"/>
    <x v="0"/>
  </r>
  <r>
    <n v="2231"/>
    <n v="169969"/>
    <n v="0"/>
    <n v="0"/>
    <x v="40"/>
    <n v="0"/>
    <n v="1"/>
    <n v="0"/>
    <n v="0"/>
    <n v="0"/>
    <n v="0"/>
    <n v="0"/>
    <n v="0"/>
    <n v="1"/>
    <s v="State-California"/>
    <s v="Married"/>
    <x v="0"/>
  </r>
  <r>
    <n v="2846"/>
    <n v="169932"/>
    <n v="0"/>
    <n v="1"/>
    <x v="37"/>
    <n v="1"/>
    <n v="0"/>
    <n v="0"/>
    <n v="0"/>
    <n v="0"/>
    <n v="0"/>
    <n v="1"/>
    <n v="0"/>
    <n v="0"/>
    <s v="State-New York"/>
    <s v="Divorced"/>
    <x v="1"/>
  </r>
  <r>
    <n v="2497"/>
    <n v="169930"/>
    <n v="0"/>
    <n v="0"/>
    <x v="23"/>
    <n v="0"/>
    <n v="0"/>
    <n v="0"/>
    <n v="1"/>
    <n v="0"/>
    <n v="0"/>
    <n v="1"/>
    <n v="0"/>
    <n v="0"/>
    <s v="State-Illinois"/>
    <s v="Together"/>
    <x v="1"/>
  </r>
  <r>
    <n v="2723"/>
    <n v="169901"/>
    <n v="0"/>
    <n v="1"/>
    <x v="10"/>
    <n v="1"/>
    <n v="0"/>
    <n v="0"/>
    <n v="0"/>
    <n v="0"/>
    <n v="0"/>
    <n v="1"/>
    <n v="0"/>
    <n v="0"/>
    <s v="State-California"/>
    <s v="Divorced"/>
    <x v="1"/>
  </r>
  <r>
    <n v="1576"/>
    <n v="169882"/>
    <n v="0"/>
    <n v="0"/>
    <x v="40"/>
    <n v="0"/>
    <n v="0"/>
    <n v="1"/>
    <n v="0"/>
    <n v="0"/>
    <n v="0"/>
    <n v="0"/>
    <n v="1"/>
    <n v="0"/>
    <s v="State-Other"/>
    <s v="Single"/>
    <x v="2"/>
  </r>
  <r>
    <n v="1265"/>
    <n v="169867"/>
    <n v="0"/>
    <n v="0"/>
    <x v="17"/>
    <n v="0"/>
    <n v="0"/>
    <n v="1"/>
    <n v="0"/>
    <n v="0"/>
    <n v="0"/>
    <n v="0"/>
    <n v="0"/>
    <n v="1"/>
    <s v="State-California"/>
    <s v="Single"/>
    <x v="0"/>
  </r>
  <r>
    <n v="3086"/>
    <n v="169805"/>
    <n v="0"/>
    <n v="1"/>
    <x v="39"/>
    <n v="0"/>
    <n v="0"/>
    <n v="0"/>
    <n v="1"/>
    <n v="0"/>
    <n v="0"/>
    <n v="0"/>
    <n v="0"/>
    <n v="1"/>
    <s v="State-New York"/>
    <s v="Together"/>
    <x v="0"/>
  </r>
  <r>
    <n v="1336"/>
    <n v="169759"/>
    <n v="0"/>
    <n v="0"/>
    <x v="30"/>
    <n v="0"/>
    <n v="0"/>
    <n v="1"/>
    <n v="0"/>
    <n v="0"/>
    <n v="0"/>
    <n v="0"/>
    <n v="0"/>
    <n v="1"/>
    <s v="State-Other"/>
    <s v="Single"/>
    <x v="0"/>
  </r>
  <r>
    <n v="2613"/>
    <n v="169755"/>
    <n v="0"/>
    <n v="0"/>
    <x v="0"/>
    <n v="0"/>
    <n v="1"/>
    <n v="0"/>
    <n v="0"/>
    <n v="0"/>
    <n v="0"/>
    <n v="1"/>
    <n v="0"/>
    <n v="0"/>
    <s v="State-Texas"/>
    <s v="Married"/>
    <x v="1"/>
  </r>
  <r>
    <n v="2869"/>
    <n v="169719"/>
    <n v="0"/>
    <n v="0"/>
    <x v="2"/>
    <n v="0"/>
    <n v="0"/>
    <n v="1"/>
    <n v="0"/>
    <n v="0"/>
    <n v="0"/>
    <n v="1"/>
    <n v="0"/>
    <n v="0"/>
    <s v="State-Illinois"/>
    <s v="Single"/>
    <x v="1"/>
  </r>
  <r>
    <n v="2853"/>
    <n v="169702"/>
    <n v="0"/>
    <n v="1"/>
    <x v="11"/>
    <n v="0"/>
    <n v="0"/>
    <n v="0"/>
    <n v="1"/>
    <n v="0"/>
    <n v="0"/>
    <n v="0"/>
    <n v="0"/>
    <n v="1"/>
    <s v="State-Texas"/>
    <s v="Together"/>
    <x v="0"/>
  </r>
  <r>
    <n v="1248"/>
    <n v="169674"/>
    <n v="0"/>
    <n v="2"/>
    <x v="42"/>
    <n v="1"/>
    <n v="0"/>
    <n v="0"/>
    <n v="0"/>
    <n v="0"/>
    <n v="0"/>
    <n v="0"/>
    <n v="0"/>
    <n v="1"/>
    <s v="State-Florida"/>
    <s v="Divorced"/>
    <x v="0"/>
  </r>
  <r>
    <n v="1184"/>
    <n v="169661"/>
    <n v="0"/>
    <n v="0"/>
    <x v="7"/>
    <n v="0"/>
    <n v="1"/>
    <n v="0"/>
    <n v="0"/>
    <n v="0"/>
    <n v="0"/>
    <n v="0"/>
    <n v="1"/>
    <n v="0"/>
    <s v="State-New York"/>
    <s v="Married"/>
    <x v="2"/>
  </r>
  <r>
    <n v="2335"/>
    <n v="169627"/>
    <n v="0"/>
    <n v="1"/>
    <x v="36"/>
    <n v="0"/>
    <n v="0"/>
    <n v="1"/>
    <n v="0"/>
    <n v="0"/>
    <n v="0"/>
    <n v="1"/>
    <n v="0"/>
    <n v="0"/>
    <s v="State-Illinois"/>
    <s v="Single"/>
    <x v="1"/>
  </r>
  <r>
    <n v="3047"/>
    <n v="169520"/>
    <n v="0"/>
    <n v="0"/>
    <x v="4"/>
    <n v="0"/>
    <n v="1"/>
    <n v="0"/>
    <n v="0"/>
    <n v="0"/>
    <n v="0"/>
    <n v="1"/>
    <n v="0"/>
    <n v="0"/>
    <s v="State-California"/>
    <s v="Married"/>
    <x v="1"/>
  </r>
  <r>
    <n v="1207"/>
    <n v="169508"/>
    <n v="1"/>
    <n v="0"/>
    <x v="7"/>
    <n v="0"/>
    <n v="0"/>
    <n v="0"/>
    <n v="1"/>
    <n v="0"/>
    <n v="0"/>
    <n v="1"/>
    <n v="0"/>
    <n v="0"/>
    <s v="State-Illinois"/>
    <s v="Together"/>
    <x v="1"/>
  </r>
  <r>
    <n v="1670"/>
    <n v="169476"/>
    <n v="0"/>
    <n v="0"/>
    <x v="10"/>
    <n v="0"/>
    <n v="0"/>
    <n v="0"/>
    <n v="1"/>
    <n v="0"/>
    <n v="0"/>
    <n v="0"/>
    <n v="0"/>
    <n v="1"/>
    <s v="State-New York"/>
    <s v="Together"/>
    <x v="0"/>
  </r>
  <r>
    <n v="2425"/>
    <n v="169401"/>
    <n v="0"/>
    <n v="1"/>
    <x v="16"/>
    <n v="0"/>
    <n v="0"/>
    <n v="0"/>
    <n v="1"/>
    <n v="0"/>
    <n v="0"/>
    <n v="0"/>
    <n v="0"/>
    <n v="0"/>
    <s v="State-Illinois"/>
    <s v="Together"/>
    <x v="3"/>
  </r>
  <r>
    <n v="2386"/>
    <n v="169389"/>
    <n v="0"/>
    <n v="1"/>
    <x v="3"/>
    <n v="0"/>
    <n v="1"/>
    <n v="0"/>
    <n v="0"/>
    <n v="0"/>
    <n v="0"/>
    <n v="0"/>
    <n v="0"/>
    <n v="1"/>
    <s v="State-Other"/>
    <s v="Married"/>
    <x v="0"/>
  </r>
  <r>
    <n v="1145"/>
    <n v="169372"/>
    <n v="0"/>
    <n v="0"/>
    <x v="49"/>
    <n v="0"/>
    <n v="0"/>
    <n v="0"/>
    <n v="1"/>
    <n v="0"/>
    <n v="0"/>
    <n v="1"/>
    <n v="0"/>
    <n v="0"/>
    <s v="State-California"/>
    <s v="Together"/>
    <x v="1"/>
  </r>
  <r>
    <n v="2508"/>
    <n v="169283"/>
    <n v="0"/>
    <n v="1"/>
    <x v="21"/>
    <n v="0"/>
    <n v="1"/>
    <n v="0"/>
    <n v="0"/>
    <n v="0"/>
    <n v="0"/>
    <n v="0"/>
    <n v="0"/>
    <n v="1"/>
    <s v="State-Florida"/>
    <s v="Married"/>
    <x v="0"/>
  </r>
  <r>
    <n v="1257"/>
    <n v="169267"/>
    <n v="0"/>
    <n v="0"/>
    <x v="13"/>
    <n v="0"/>
    <n v="0"/>
    <n v="1"/>
    <n v="0"/>
    <n v="0"/>
    <n v="0"/>
    <n v="1"/>
    <n v="0"/>
    <n v="0"/>
    <s v="State-Texas"/>
    <s v="Single"/>
    <x v="1"/>
  </r>
  <r>
    <n v="3138"/>
    <n v="169263"/>
    <n v="0"/>
    <n v="1"/>
    <x v="40"/>
    <n v="0"/>
    <n v="0"/>
    <n v="1"/>
    <n v="0"/>
    <n v="0"/>
    <n v="0"/>
    <n v="1"/>
    <n v="0"/>
    <n v="0"/>
    <s v="State-Florida"/>
    <s v="Single"/>
    <x v="1"/>
  </r>
  <r>
    <n v="3204"/>
    <n v="169245"/>
    <n v="0"/>
    <n v="1"/>
    <x v="24"/>
    <n v="0"/>
    <n v="0"/>
    <n v="0"/>
    <n v="1"/>
    <n v="0"/>
    <n v="0"/>
    <n v="0"/>
    <n v="1"/>
    <n v="0"/>
    <s v="State-Florida"/>
    <s v="Together"/>
    <x v="2"/>
  </r>
  <r>
    <n v="3119"/>
    <n v="169209"/>
    <n v="0"/>
    <n v="0"/>
    <x v="35"/>
    <n v="0"/>
    <n v="1"/>
    <n v="0"/>
    <n v="0"/>
    <n v="0"/>
    <n v="0"/>
    <n v="1"/>
    <n v="0"/>
    <n v="0"/>
    <s v="State-California"/>
    <s v="Married"/>
    <x v="1"/>
  </r>
  <r>
    <n v="1188"/>
    <n v="169142"/>
    <n v="0"/>
    <n v="1"/>
    <x v="39"/>
    <n v="1"/>
    <n v="0"/>
    <n v="0"/>
    <n v="0"/>
    <n v="0"/>
    <n v="0"/>
    <n v="1"/>
    <n v="0"/>
    <n v="0"/>
    <s v="State-Florida"/>
    <s v="Divorced"/>
    <x v="1"/>
  </r>
  <r>
    <n v="2333"/>
    <n v="169139"/>
    <n v="0"/>
    <n v="1"/>
    <x v="40"/>
    <n v="0"/>
    <n v="1"/>
    <n v="0"/>
    <n v="0"/>
    <n v="0"/>
    <n v="0"/>
    <n v="1"/>
    <n v="0"/>
    <n v="0"/>
    <s v="State-California"/>
    <s v="Married"/>
    <x v="1"/>
  </r>
  <r>
    <n v="2594"/>
    <n v="169139"/>
    <n v="0"/>
    <n v="1"/>
    <x v="40"/>
    <n v="0"/>
    <n v="1"/>
    <n v="0"/>
    <n v="0"/>
    <n v="0"/>
    <n v="0"/>
    <n v="1"/>
    <n v="0"/>
    <n v="0"/>
    <s v="State-New York"/>
    <s v="Married"/>
    <x v="1"/>
  </r>
  <r>
    <n v="2334"/>
    <n v="169109"/>
    <n v="0"/>
    <n v="0"/>
    <x v="41"/>
    <n v="0"/>
    <n v="1"/>
    <n v="0"/>
    <n v="0"/>
    <n v="0"/>
    <n v="0"/>
    <n v="1"/>
    <n v="0"/>
    <n v="0"/>
    <s v="State-Florida"/>
    <s v="Married"/>
    <x v="1"/>
  </r>
  <r>
    <n v="2839"/>
    <n v="169109"/>
    <n v="0"/>
    <n v="0"/>
    <x v="41"/>
    <n v="0"/>
    <n v="1"/>
    <n v="0"/>
    <n v="0"/>
    <n v="0"/>
    <n v="0"/>
    <n v="1"/>
    <n v="0"/>
    <n v="0"/>
    <s v="State-Illinois"/>
    <s v="Married"/>
    <x v="1"/>
  </r>
  <r>
    <n v="2033"/>
    <n v="169098"/>
    <n v="0"/>
    <n v="0"/>
    <x v="49"/>
    <n v="0"/>
    <n v="1"/>
    <n v="0"/>
    <n v="0"/>
    <n v="0"/>
    <n v="0"/>
    <n v="0"/>
    <n v="0"/>
    <n v="1"/>
    <s v="State-California"/>
    <s v="Married"/>
    <x v="0"/>
  </r>
  <r>
    <n v="1064"/>
    <n v="169096"/>
    <n v="0"/>
    <n v="1"/>
    <x v="12"/>
    <n v="0"/>
    <n v="0"/>
    <n v="0"/>
    <n v="1"/>
    <n v="0"/>
    <n v="0"/>
    <n v="1"/>
    <n v="0"/>
    <n v="0"/>
    <s v="State-New York"/>
    <s v="Together"/>
    <x v="1"/>
  </r>
  <r>
    <n v="1613"/>
    <n v="169084"/>
    <n v="1"/>
    <n v="0"/>
    <x v="1"/>
    <n v="0"/>
    <n v="1"/>
    <n v="0"/>
    <n v="0"/>
    <n v="0"/>
    <n v="0"/>
    <n v="0"/>
    <n v="0"/>
    <n v="1"/>
    <s v="State-California"/>
    <s v="Married"/>
    <x v="0"/>
  </r>
  <r>
    <n v="2643"/>
    <n v="169084"/>
    <n v="1"/>
    <n v="0"/>
    <x v="1"/>
    <n v="0"/>
    <n v="1"/>
    <n v="0"/>
    <n v="0"/>
    <n v="0"/>
    <n v="0"/>
    <n v="0"/>
    <n v="0"/>
    <n v="1"/>
    <s v="State-Texas"/>
    <s v="Married"/>
    <x v="0"/>
  </r>
  <r>
    <n v="2835"/>
    <n v="169063"/>
    <n v="0"/>
    <n v="1"/>
    <x v="30"/>
    <n v="0"/>
    <n v="1"/>
    <n v="0"/>
    <n v="0"/>
    <n v="0"/>
    <n v="0"/>
    <n v="0"/>
    <n v="0"/>
    <n v="1"/>
    <s v="State-Texas"/>
    <s v="Married"/>
    <x v="0"/>
  </r>
  <r>
    <n v="2649"/>
    <n v="169016"/>
    <n v="0"/>
    <n v="1"/>
    <x v="1"/>
    <n v="0"/>
    <n v="1"/>
    <n v="0"/>
    <n v="0"/>
    <n v="0"/>
    <n v="0"/>
    <n v="1"/>
    <n v="0"/>
    <n v="0"/>
    <s v="State-Texas"/>
    <s v="Married"/>
    <x v="1"/>
  </r>
  <r>
    <n v="2983"/>
    <n v="168805"/>
    <n v="0"/>
    <n v="1"/>
    <x v="31"/>
    <n v="1"/>
    <n v="0"/>
    <n v="0"/>
    <n v="0"/>
    <n v="0"/>
    <n v="0"/>
    <n v="0"/>
    <n v="0"/>
    <n v="1"/>
    <s v="State-Illinois"/>
    <s v="Divorced"/>
    <x v="0"/>
  </r>
  <r>
    <n v="1663"/>
    <n v="168743"/>
    <n v="0"/>
    <n v="0"/>
    <x v="50"/>
    <n v="1"/>
    <n v="0"/>
    <n v="0"/>
    <n v="0"/>
    <n v="0"/>
    <n v="0"/>
    <n v="1"/>
    <n v="0"/>
    <n v="0"/>
    <s v="State-Illinois"/>
    <s v="Divorced"/>
    <x v="1"/>
  </r>
  <r>
    <n v="2013"/>
    <n v="168695"/>
    <n v="0"/>
    <n v="0"/>
    <x v="10"/>
    <n v="0"/>
    <n v="0"/>
    <n v="0"/>
    <n v="1"/>
    <n v="0"/>
    <n v="0"/>
    <n v="1"/>
    <n v="0"/>
    <n v="0"/>
    <s v="State-Texas"/>
    <s v="Together"/>
    <x v="1"/>
  </r>
  <r>
    <n v="2431"/>
    <n v="168695"/>
    <n v="0"/>
    <n v="0"/>
    <x v="10"/>
    <n v="0"/>
    <n v="0"/>
    <n v="0"/>
    <n v="1"/>
    <n v="0"/>
    <n v="0"/>
    <n v="1"/>
    <n v="0"/>
    <n v="0"/>
    <s v="State-Illinois"/>
    <s v="Together"/>
    <x v="1"/>
  </r>
  <r>
    <n v="1379"/>
    <n v="168682"/>
    <n v="0"/>
    <n v="0"/>
    <x v="26"/>
    <n v="0"/>
    <n v="0"/>
    <n v="0"/>
    <n v="1"/>
    <n v="0"/>
    <n v="0"/>
    <n v="0"/>
    <n v="0"/>
    <n v="1"/>
    <s v="State-California"/>
    <s v="Together"/>
    <x v="0"/>
  </r>
  <r>
    <n v="2199"/>
    <n v="168682"/>
    <n v="0"/>
    <n v="0"/>
    <x v="26"/>
    <n v="0"/>
    <n v="0"/>
    <n v="0"/>
    <n v="1"/>
    <n v="0"/>
    <n v="0"/>
    <n v="0"/>
    <n v="0"/>
    <n v="1"/>
    <s v="State-Texas"/>
    <s v="Together"/>
    <x v="0"/>
  </r>
  <r>
    <n v="1033"/>
    <n v="168657"/>
    <n v="0"/>
    <n v="0"/>
    <x v="44"/>
    <n v="0"/>
    <n v="1"/>
    <n v="0"/>
    <n v="0"/>
    <n v="0"/>
    <n v="0"/>
    <n v="0"/>
    <n v="1"/>
    <n v="0"/>
    <s v="State-Illinois"/>
    <s v="Married"/>
    <x v="2"/>
  </r>
  <r>
    <n v="1324"/>
    <n v="168655"/>
    <n v="0"/>
    <n v="0"/>
    <x v="28"/>
    <n v="0"/>
    <n v="0"/>
    <n v="1"/>
    <n v="0"/>
    <n v="0"/>
    <n v="0"/>
    <n v="1"/>
    <n v="0"/>
    <n v="0"/>
    <s v="State-Other"/>
    <s v="Single"/>
    <x v="1"/>
  </r>
  <r>
    <n v="2586"/>
    <n v="168655"/>
    <n v="0"/>
    <n v="0"/>
    <x v="28"/>
    <n v="0"/>
    <n v="0"/>
    <n v="1"/>
    <n v="0"/>
    <n v="0"/>
    <n v="0"/>
    <n v="1"/>
    <n v="0"/>
    <n v="0"/>
    <s v="State-Florida"/>
    <s v="Single"/>
    <x v="1"/>
  </r>
  <r>
    <n v="1285"/>
    <n v="168627"/>
    <n v="0"/>
    <n v="0"/>
    <x v="41"/>
    <n v="0"/>
    <n v="0"/>
    <n v="1"/>
    <n v="0"/>
    <n v="0"/>
    <n v="0"/>
    <n v="1"/>
    <n v="0"/>
    <n v="0"/>
    <s v="State-Illinois"/>
    <s v="Single"/>
    <x v="1"/>
  </r>
  <r>
    <n v="2475"/>
    <n v="168487"/>
    <n v="0"/>
    <n v="0"/>
    <x v="28"/>
    <n v="0"/>
    <n v="1"/>
    <n v="0"/>
    <n v="0"/>
    <n v="0"/>
    <n v="0"/>
    <n v="1"/>
    <n v="0"/>
    <n v="0"/>
    <s v="State-Texas"/>
    <s v="Married"/>
    <x v="1"/>
  </r>
  <r>
    <n v="3053"/>
    <n v="168487"/>
    <n v="0"/>
    <n v="0"/>
    <x v="28"/>
    <n v="0"/>
    <n v="1"/>
    <n v="0"/>
    <n v="0"/>
    <n v="0"/>
    <n v="0"/>
    <n v="1"/>
    <n v="0"/>
    <n v="0"/>
    <s v="State-California"/>
    <s v="Married"/>
    <x v="1"/>
  </r>
  <r>
    <n v="1341"/>
    <n v="168462"/>
    <n v="0"/>
    <n v="0"/>
    <x v="10"/>
    <n v="0"/>
    <n v="1"/>
    <n v="0"/>
    <n v="0"/>
    <n v="0"/>
    <n v="0"/>
    <n v="0"/>
    <n v="0"/>
    <n v="1"/>
    <s v="State-Texas"/>
    <s v="Married"/>
    <x v="0"/>
  </r>
  <r>
    <n v="1910"/>
    <n v="168397"/>
    <n v="0"/>
    <n v="1"/>
    <x v="38"/>
    <n v="0"/>
    <n v="1"/>
    <n v="0"/>
    <n v="0"/>
    <n v="0"/>
    <n v="0"/>
    <n v="0"/>
    <n v="0"/>
    <n v="1"/>
    <s v="State-New York"/>
    <s v="Married"/>
    <x v="0"/>
  </r>
  <r>
    <n v="1133"/>
    <n v="168352"/>
    <n v="0"/>
    <n v="1"/>
    <x v="2"/>
    <n v="0"/>
    <n v="0"/>
    <n v="1"/>
    <n v="0"/>
    <n v="0"/>
    <n v="0"/>
    <n v="0"/>
    <n v="0"/>
    <n v="1"/>
    <s v="State-California"/>
    <s v="Single"/>
    <x v="0"/>
  </r>
  <r>
    <n v="2010"/>
    <n v="168316"/>
    <n v="0"/>
    <n v="1"/>
    <x v="37"/>
    <n v="0"/>
    <n v="0"/>
    <n v="0"/>
    <n v="1"/>
    <n v="0"/>
    <n v="0"/>
    <n v="0"/>
    <n v="0"/>
    <n v="0"/>
    <s v="State-Florida"/>
    <s v="Together"/>
    <x v="3"/>
  </r>
  <r>
    <n v="2989"/>
    <n v="168281"/>
    <n v="0"/>
    <n v="0"/>
    <x v="12"/>
    <n v="0"/>
    <n v="0"/>
    <n v="1"/>
    <n v="0"/>
    <n v="0"/>
    <n v="0"/>
    <n v="1"/>
    <n v="0"/>
    <n v="0"/>
    <s v="State-Illinois"/>
    <s v="Single"/>
    <x v="1"/>
  </r>
  <r>
    <n v="1928"/>
    <n v="168274"/>
    <n v="1"/>
    <n v="1"/>
    <x v="27"/>
    <n v="1"/>
    <n v="0"/>
    <n v="0"/>
    <n v="0"/>
    <n v="0"/>
    <n v="0"/>
    <n v="1"/>
    <n v="0"/>
    <n v="0"/>
    <s v="State-New York"/>
    <s v="Divorced"/>
    <x v="1"/>
  </r>
  <r>
    <n v="2818"/>
    <n v="168148"/>
    <n v="0"/>
    <n v="0"/>
    <x v="48"/>
    <n v="0"/>
    <n v="0"/>
    <n v="0"/>
    <n v="1"/>
    <n v="0"/>
    <n v="0"/>
    <n v="0"/>
    <n v="1"/>
    <n v="0"/>
    <s v="State-Other"/>
    <s v="Together"/>
    <x v="2"/>
  </r>
  <r>
    <n v="2132"/>
    <n v="168142"/>
    <n v="0"/>
    <n v="1"/>
    <x v="37"/>
    <n v="0"/>
    <n v="0"/>
    <n v="0"/>
    <n v="1"/>
    <n v="0"/>
    <n v="0"/>
    <n v="1"/>
    <n v="0"/>
    <n v="0"/>
    <s v="State-New York"/>
    <s v="Together"/>
    <x v="1"/>
  </r>
  <r>
    <n v="1103"/>
    <n v="168126"/>
    <n v="0"/>
    <n v="0"/>
    <x v="26"/>
    <n v="0"/>
    <n v="0"/>
    <n v="1"/>
    <n v="0"/>
    <n v="0"/>
    <n v="0"/>
    <n v="0"/>
    <n v="0"/>
    <n v="1"/>
    <s v="State-California"/>
    <s v="Single"/>
    <x v="0"/>
  </r>
  <r>
    <n v="1662"/>
    <n v="168118"/>
    <n v="0"/>
    <n v="1"/>
    <x v="51"/>
    <n v="1"/>
    <n v="0"/>
    <n v="0"/>
    <n v="0"/>
    <n v="0"/>
    <n v="0"/>
    <n v="1"/>
    <n v="0"/>
    <n v="0"/>
    <s v="State-Florida"/>
    <s v="Divorced"/>
    <x v="1"/>
  </r>
  <r>
    <n v="2235"/>
    <n v="168118"/>
    <n v="0"/>
    <n v="1"/>
    <x v="51"/>
    <n v="1"/>
    <n v="0"/>
    <n v="0"/>
    <n v="0"/>
    <n v="0"/>
    <n v="0"/>
    <n v="1"/>
    <n v="0"/>
    <n v="0"/>
    <s v="State-Texas"/>
    <s v="Divorced"/>
    <x v="1"/>
  </r>
  <r>
    <n v="3005"/>
    <n v="168117"/>
    <n v="0"/>
    <n v="1"/>
    <x v="22"/>
    <n v="0"/>
    <n v="0"/>
    <n v="0"/>
    <n v="0"/>
    <n v="1"/>
    <n v="0"/>
    <n v="0"/>
    <n v="0"/>
    <n v="1"/>
    <s v="State-California"/>
    <s v="Widow"/>
    <x v="0"/>
  </r>
  <r>
    <n v="1870"/>
    <n v="168092"/>
    <n v="0"/>
    <n v="0"/>
    <x v="34"/>
    <n v="0"/>
    <n v="0"/>
    <n v="1"/>
    <n v="0"/>
    <n v="0"/>
    <n v="0"/>
    <n v="0"/>
    <n v="1"/>
    <n v="0"/>
    <s v="State-Other"/>
    <s v="Single"/>
    <x v="2"/>
  </r>
  <r>
    <n v="1482"/>
    <n v="167911"/>
    <n v="0"/>
    <n v="1"/>
    <x v="49"/>
    <n v="0"/>
    <n v="0"/>
    <n v="0"/>
    <n v="1"/>
    <n v="0"/>
    <n v="0"/>
    <n v="0"/>
    <n v="0"/>
    <n v="1"/>
    <s v="State-Florida"/>
    <s v="Together"/>
    <x v="0"/>
  </r>
  <r>
    <n v="3070"/>
    <n v="167911"/>
    <n v="0"/>
    <n v="1"/>
    <x v="49"/>
    <n v="0"/>
    <n v="0"/>
    <n v="0"/>
    <n v="1"/>
    <n v="0"/>
    <n v="0"/>
    <n v="0"/>
    <n v="0"/>
    <n v="1"/>
    <s v="State-Other"/>
    <s v="Together"/>
    <x v="0"/>
  </r>
  <r>
    <n v="1930"/>
    <n v="167893"/>
    <n v="0"/>
    <n v="1"/>
    <x v="21"/>
    <n v="1"/>
    <n v="0"/>
    <n v="0"/>
    <n v="0"/>
    <n v="0"/>
    <n v="0"/>
    <n v="0"/>
    <n v="0"/>
    <n v="0"/>
    <s v="State-Other"/>
    <s v="Divorced"/>
    <x v="3"/>
  </r>
  <r>
    <n v="2513"/>
    <n v="167786"/>
    <n v="0"/>
    <n v="0"/>
    <x v="31"/>
    <n v="0"/>
    <n v="0"/>
    <n v="0"/>
    <n v="0"/>
    <n v="1"/>
    <n v="0"/>
    <n v="0"/>
    <n v="0"/>
    <n v="1"/>
    <s v="State-California"/>
    <s v="Widow"/>
    <x v="0"/>
  </r>
  <r>
    <n v="3153"/>
    <n v="167716"/>
    <n v="0"/>
    <n v="1"/>
    <x v="5"/>
    <n v="0"/>
    <n v="1"/>
    <n v="0"/>
    <n v="0"/>
    <n v="0"/>
    <n v="0"/>
    <n v="1"/>
    <n v="0"/>
    <n v="0"/>
    <s v="State-Texas"/>
    <s v="Married"/>
    <x v="1"/>
  </r>
  <r>
    <n v="1059"/>
    <n v="167680"/>
    <n v="0"/>
    <n v="1"/>
    <x v="11"/>
    <n v="0"/>
    <n v="0"/>
    <n v="0"/>
    <n v="0"/>
    <n v="1"/>
    <n v="0"/>
    <n v="0"/>
    <n v="0"/>
    <n v="1"/>
    <s v="State-Texas"/>
    <s v="Widow"/>
    <x v="0"/>
  </r>
  <r>
    <n v="2040"/>
    <n v="167605"/>
    <n v="0"/>
    <n v="0"/>
    <x v="9"/>
    <n v="0"/>
    <n v="0"/>
    <n v="0"/>
    <n v="1"/>
    <n v="0"/>
    <n v="0"/>
    <n v="1"/>
    <n v="0"/>
    <n v="0"/>
    <s v="State-Florida"/>
    <s v="Together"/>
    <x v="1"/>
  </r>
  <r>
    <n v="1235"/>
    <n v="167546"/>
    <n v="0"/>
    <n v="0"/>
    <x v="28"/>
    <n v="0"/>
    <n v="1"/>
    <n v="0"/>
    <n v="0"/>
    <n v="0"/>
    <n v="0"/>
    <n v="0"/>
    <n v="0"/>
    <n v="1"/>
    <s v="State-California"/>
    <s v="Married"/>
    <x v="0"/>
  </r>
  <r>
    <n v="2865"/>
    <n v="167546"/>
    <n v="0"/>
    <n v="0"/>
    <x v="28"/>
    <n v="0"/>
    <n v="1"/>
    <n v="0"/>
    <n v="0"/>
    <n v="0"/>
    <n v="0"/>
    <n v="0"/>
    <n v="0"/>
    <n v="1"/>
    <s v="State-Texas"/>
    <s v="Married"/>
    <x v="0"/>
  </r>
  <r>
    <n v="1918"/>
    <n v="167536"/>
    <n v="0"/>
    <n v="1"/>
    <x v="1"/>
    <n v="0"/>
    <n v="1"/>
    <n v="0"/>
    <n v="0"/>
    <n v="0"/>
    <n v="0"/>
    <n v="0"/>
    <n v="0"/>
    <n v="1"/>
    <s v="State-Other"/>
    <s v="Married"/>
    <x v="0"/>
  </r>
  <r>
    <n v="2974"/>
    <n v="167506"/>
    <n v="0"/>
    <n v="1"/>
    <x v="7"/>
    <n v="0"/>
    <n v="0"/>
    <n v="1"/>
    <n v="0"/>
    <n v="0"/>
    <n v="0"/>
    <n v="0"/>
    <n v="0"/>
    <n v="0"/>
    <s v="State-Other"/>
    <s v="Single"/>
    <x v="3"/>
  </r>
  <r>
    <n v="2906"/>
    <n v="167472"/>
    <n v="0"/>
    <n v="1"/>
    <x v="22"/>
    <n v="0"/>
    <n v="1"/>
    <n v="0"/>
    <n v="0"/>
    <n v="0"/>
    <n v="0"/>
    <n v="0"/>
    <n v="0"/>
    <n v="1"/>
    <s v="State-New York"/>
    <s v="Married"/>
    <x v="0"/>
  </r>
  <r>
    <n v="1635"/>
    <n v="167445"/>
    <n v="0"/>
    <n v="1"/>
    <x v="2"/>
    <n v="0"/>
    <n v="1"/>
    <n v="0"/>
    <n v="0"/>
    <n v="0"/>
    <n v="0"/>
    <n v="1"/>
    <n v="0"/>
    <n v="0"/>
    <s v="State-Texas"/>
    <s v="Married"/>
    <x v="1"/>
  </r>
  <r>
    <n v="2530"/>
    <n v="167445"/>
    <n v="0"/>
    <n v="1"/>
    <x v="2"/>
    <n v="0"/>
    <n v="1"/>
    <n v="0"/>
    <n v="0"/>
    <n v="0"/>
    <n v="0"/>
    <n v="1"/>
    <n v="0"/>
    <n v="0"/>
    <s v="State-Other"/>
    <s v="Married"/>
    <x v="1"/>
  </r>
  <r>
    <n v="3037"/>
    <n v="167445"/>
    <n v="0"/>
    <n v="1"/>
    <x v="2"/>
    <n v="0"/>
    <n v="1"/>
    <n v="0"/>
    <n v="0"/>
    <n v="0"/>
    <n v="0"/>
    <n v="1"/>
    <n v="0"/>
    <n v="0"/>
    <s v="State-Illinois"/>
    <s v="Married"/>
    <x v="1"/>
  </r>
  <r>
    <n v="2232"/>
    <n v="167433"/>
    <n v="0"/>
    <n v="2"/>
    <x v="39"/>
    <n v="0"/>
    <n v="1"/>
    <n v="0"/>
    <n v="0"/>
    <n v="0"/>
    <n v="0"/>
    <n v="1"/>
    <n v="0"/>
    <n v="0"/>
    <s v="State-Florida"/>
    <s v="Married"/>
    <x v="1"/>
  </r>
  <r>
    <n v="1717"/>
    <n v="167432"/>
    <n v="0"/>
    <n v="1"/>
    <x v="16"/>
    <n v="0"/>
    <n v="1"/>
    <n v="0"/>
    <n v="0"/>
    <n v="0"/>
    <n v="0"/>
    <n v="1"/>
    <n v="0"/>
    <n v="0"/>
    <s v="State-Illinois"/>
    <s v="Married"/>
    <x v="1"/>
  </r>
  <r>
    <n v="1748"/>
    <n v="167430"/>
    <n v="0"/>
    <n v="0"/>
    <x v="9"/>
    <n v="0"/>
    <n v="0"/>
    <n v="0"/>
    <n v="1"/>
    <n v="0"/>
    <n v="0"/>
    <n v="1"/>
    <n v="0"/>
    <n v="0"/>
    <s v="State-New York"/>
    <s v="Together"/>
    <x v="1"/>
  </r>
  <r>
    <n v="2445"/>
    <n v="167419"/>
    <n v="0"/>
    <n v="1"/>
    <x v="1"/>
    <n v="0"/>
    <n v="0"/>
    <n v="0"/>
    <n v="1"/>
    <n v="0"/>
    <n v="0"/>
    <n v="1"/>
    <n v="0"/>
    <n v="0"/>
    <s v="State-Texas"/>
    <s v="Together"/>
    <x v="1"/>
  </r>
  <r>
    <n v="2886"/>
    <n v="167384"/>
    <n v="0"/>
    <n v="1"/>
    <x v="1"/>
    <n v="0"/>
    <n v="0"/>
    <n v="1"/>
    <n v="0"/>
    <n v="0"/>
    <n v="0"/>
    <n v="1"/>
    <n v="0"/>
    <n v="0"/>
    <s v="State-Florida"/>
    <s v="Single"/>
    <x v="1"/>
  </r>
  <r>
    <n v="2111"/>
    <n v="167381"/>
    <n v="0"/>
    <n v="1"/>
    <x v="11"/>
    <n v="0"/>
    <n v="1"/>
    <n v="0"/>
    <n v="0"/>
    <n v="0"/>
    <n v="0"/>
    <n v="0"/>
    <n v="1"/>
    <n v="0"/>
    <s v="State-California"/>
    <s v="Married"/>
    <x v="2"/>
  </r>
  <r>
    <n v="2172"/>
    <n v="167369"/>
    <n v="0"/>
    <n v="1"/>
    <x v="10"/>
    <n v="0"/>
    <n v="0"/>
    <n v="0"/>
    <n v="0"/>
    <n v="1"/>
    <n v="0"/>
    <n v="0"/>
    <n v="1"/>
    <n v="0"/>
    <s v="State-Florida"/>
    <s v="Widow"/>
    <x v="2"/>
  </r>
  <r>
    <n v="1035"/>
    <n v="167353"/>
    <n v="0"/>
    <n v="1"/>
    <x v="1"/>
    <n v="0"/>
    <n v="1"/>
    <n v="0"/>
    <n v="0"/>
    <n v="0"/>
    <n v="0"/>
    <n v="0"/>
    <n v="0"/>
    <n v="1"/>
    <s v="State-Texas"/>
    <s v="Married"/>
    <x v="0"/>
  </r>
  <r>
    <n v="1416"/>
    <n v="167309"/>
    <n v="1"/>
    <n v="1"/>
    <x v="50"/>
    <n v="0"/>
    <n v="0"/>
    <n v="0"/>
    <n v="1"/>
    <n v="0"/>
    <n v="0"/>
    <n v="0"/>
    <n v="0"/>
    <n v="0"/>
    <s v="State-Florida"/>
    <s v="Together"/>
    <x v="3"/>
  </r>
  <r>
    <n v="1420"/>
    <n v="167272"/>
    <n v="0"/>
    <n v="1"/>
    <x v="30"/>
    <n v="1"/>
    <n v="0"/>
    <n v="0"/>
    <n v="0"/>
    <n v="0"/>
    <n v="0"/>
    <n v="1"/>
    <n v="0"/>
    <n v="0"/>
    <s v="State-Other"/>
    <s v="Divorced"/>
    <x v="1"/>
  </r>
  <r>
    <n v="2349"/>
    <n v="167267"/>
    <n v="0"/>
    <n v="1"/>
    <x v="12"/>
    <n v="0"/>
    <n v="1"/>
    <n v="0"/>
    <n v="0"/>
    <n v="0"/>
    <n v="0"/>
    <n v="1"/>
    <n v="0"/>
    <n v="0"/>
    <s v="State-Texas"/>
    <s v="Married"/>
    <x v="1"/>
  </r>
  <r>
    <n v="3006"/>
    <n v="167225"/>
    <n v="0"/>
    <n v="1"/>
    <x v="47"/>
    <n v="0"/>
    <n v="1"/>
    <n v="0"/>
    <n v="0"/>
    <n v="0"/>
    <n v="0"/>
    <n v="1"/>
    <n v="0"/>
    <n v="0"/>
    <s v="State-Florida"/>
    <s v="Married"/>
    <x v="1"/>
  </r>
  <r>
    <n v="2740"/>
    <n v="167131"/>
    <n v="0"/>
    <n v="1"/>
    <x v="24"/>
    <n v="0"/>
    <n v="1"/>
    <n v="0"/>
    <n v="0"/>
    <n v="0"/>
    <n v="0"/>
    <n v="1"/>
    <n v="0"/>
    <n v="0"/>
    <s v="State-Other"/>
    <s v="Married"/>
    <x v="1"/>
  </r>
  <r>
    <n v="2383"/>
    <n v="167087"/>
    <n v="0"/>
    <n v="1"/>
    <x v="13"/>
    <n v="0"/>
    <n v="1"/>
    <n v="0"/>
    <n v="0"/>
    <n v="0"/>
    <n v="0"/>
    <n v="0"/>
    <n v="1"/>
    <n v="0"/>
    <s v="State-Illinois"/>
    <s v="Married"/>
    <x v="2"/>
  </r>
  <r>
    <n v="3038"/>
    <n v="167046"/>
    <n v="0"/>
    <n v="1"/>
    <x v="11"/>
    <n v="0"/>
    <n v="0"/>
    <n v="0"/>
    <n v="0"/>
    <n v="1"/>
    <n v="0"/>
    <n v="1"/>
    <n v="0"/>
    <n v="0"/>
    <s v="State-New York"/>
    <s v="Widow"/>
    <x v="1"/>
  </r>
  <r>
    <n v="2050"/>
    <n v="167023"/>
    <n v="0"/>
    <n v="0"/>
    <x v="34"/>
    <n v="0"/>
    <n v="1"/>
    <n v="0"/>
    <n v="0"/>
    <n v="0"/>
    <n v="0"/>
    <n v="1"/>
    <n v="0"/>
    <n v="0"/>
    <s v="State-Other"/>
    <s v="Married"/>
    <x v="1"/>
  </r>
  <r>
    <n v="1066"/>
    <n v="166991"/>
    <n v="0"/>
    <n v="0"/>
    <x v="14"/>
    <n v="0"/>
    <n v="1"/>
    <n v="0"/>
    <n v="0"/>
    <n v="0"/>
    <n v="0"/>
    <n v="0"/>
    <n v="1"/>
    <n v="0"/>
    <s v="State-Other"/>
    <s v="Married"/>
    <x v="2"/>
  </r>
  <r>
    <n v="1180"/>
    <n v="166973"/>
    <n v="0"/>
    <n v="0"/>
    <x v="32"/>
    <n v="0"/>
    <n v="0"/>
    <n v="0"/>
    <n v="1"/>
    <n v="0"/>
    <n v="0"/>
    <n v="0"/>
    <n v="0"/>
    <n v="1"/>
    <s v="State-Other"/>
    <s v="Together"/>
    <x v="0"/>
  </r>
  <r>
    <n v="1157"/>
    <n v="166951"/>
    <n v="0"/>
    <n v="0"/>
    <x v="28"/>
    <n v="0"/>
    <n v="0"/>
    <n v="1"/>
    <n v="0"/>
    <n v="0"/>
    <n v="0"/>
    <n v="1"/>
    <n v="0"/>
    <n v="0"/>
    <s v="State-California"/>
    <s v="Single"/>
    <x v="1"/>
  </r>
  <r>
    <n v="1632"/>
    <n v="166886"/>
    <n v="0"/>
    <n v="1"/>
    <x v="12"/>
    <n v="0"/>
    <n v="0"/>
    <n v="0"/>
    <n v="1"/>
    <n v="0"/>
    <n v="0"/>
    <n v="1"/>
    <n v="0"/>
    <n v="0"/>
    <s v="State-Florida"/>
    <s v="Together"/>
    <x v="1"/>
  </r>
  <r>
    <n v="1171"/>
    <n v="166835"/>
    <n v="0"/>
    <n v="0"/>
    <x v="44"/>
    <n v="0"/>
    <n v="1"/>
    <n v="0"/>
    <n v="0"/>
    <n v="0"/>
    <n v="0"/>
    <n v="0"/>
    <n v="1"/>
    <n v="0"/>
    <s v="State-Illinois"/>
    <s v="Married"/>
    <x v="2"/>
  </r>
  <r>
    <n v="2722"/>
    <n v="166835"/>
    <n v="0"/>
    <n v="0"/>
    <x v="44"/>
    <n v="0"/>
    <n v="1"/>
    <n v="0"/>
    <n v="0"/>
    <n v="0"/>
    <n v="0"/>
    <n v="0"/>
    <n v="1"/>
    <n v="0"/>
    <s v="State-Other"/>
    <s v="Married"/>
    <x v="2"/>
  </r>
  <r>
    <n v="1883"/>
    <n v="166825"/>
    <n v="0"/>
    <n v="0"/>
    <x v="50"/>
    <n v="0"/>
    <n v="0"/>
    <n v="0"/>
    <n v="1"/>
    <n v="0"/>
    <n v="0"/>
    <n v="1"/>
    <n v="0"/>
    <n v="0"/>
    <s v="State-California"/>
    <s v="Together"/>
    <x v="1"/>
  </r>
  <r>
    <n v="1654"/>
    <n v="166731"/>
    <n v="0"/>
    <n v="1"/>
    <x v="1"/>
    <n v="0"/>
    <n v="0"/>
    <n v="0"/>
    <n v="0"/>
    <n v="1"/>
    <n v="0"/>
    <n v="1"/>
    <n v="0"/>
    <n v="0"/>
    <s v="State-Other"/>
    <s v="Widow"/>
    <x v="1"/>
  </r>
  <r>
    <n v="2154"/>
    <n v="166726"/>
    <n v="1"/>
    <n v="1"/>
    <x v="48"/>
    <n v="0"/>
    <n v="1"/>
    <n v="0"/>
    <n v="0"/>
    <n v="0"/>
    <n v="0"/>
    <n v="0"/>
    <n v="1"/>
    <n v="0"/>
    <s v="State-Florida"/>
    <s v="Married"/>
    <x v="2"/>
  </r>
  <r>
    <n v="1443"/>
    <n v="166664"/>
    <n v="0"/>
    <n v="0"/>
    <x v="41"/>
    <n v="0"/>
    <n v="0"/>
    <n v="0"/>
    <n v="1"/>
    <n v="0"/>
    <n v="0"/>
    <n v="0"/>
    <n v="0"/>
    <n v="0"/>
    <s v="State-Texas"/>
    <s v="Together"/>
    <x v="3"/>
  </r>
  <r>
    <n v="2598"/>
    <n v="166664"/>
    <n v="0"/>
    <n v="0"/>
    <x v="41"/>
    <n v="0"/>
    <n v="0"/>
    <n v="0"/>
    <n v="1"/>
    <n v="0"/>
    <n v="0"/>
    <n v="0"/>
    <n v="0"/>
    <n v="0"/>
    <s v="State-Florida"/>
    <s v="Together"/>
    <x v="3"/>
  </r>
  <r>
    <n v="1057"/>
    <n v="166653"/>
    <n v="1"/>
    <n v="1"/>
    <x v="21"/>
    <n v="0"/>
    <n v="0"/>
    <n v="0"/>
    <n v="1"/>
    <n v="0"/>
    <n v="0"/>
    <n v="1"/>
    <n v="0"/>
    <n v="0"/>
    <s v="State-Illinois"/>
    <s v="Together"/>
    <x v="1"/>
  </r>
  <r>
    <n v="2185"/>
    <n v="166636"/>
    <n v="0"/>
    <n v="0"/>
    <x v="48"/>
    <n v="0"/>
    <n v="0"/>
    <n v="0"/>
    <n v="1"/>
    <n v="0"/>
    <n v="0"/>
    <n v="0"/>
    <n v="1"/>
    <n v="0"/>
    <s v="State-Illinois"/>
    <s v="Together"/>
    <x v="2"/>
  </r>
  <r>
    <n v="1449"/>
    <n v="166582"/>
    <n v="0"/>
    <n v="0"/>
    <x v="10"/>
    <n v="0"/>
    <n v="0"/>
    <n v="1"/>
    <n v="0"/>
    <n v="0"/>
    <n v="0"/>
    <n v="0"/>
    <n v="0"/>
    <n v="1"/>
    <s v="State-Texas"/>
    <s v="Single"/>
    <x v="0"/>
  </r>
  <r>
    <n v="1550"/>
    <n v="166565"/>
    <n v="0"/>
    <n v="1"/>
    <x v="36"/>
    <n v="0"/>
    <n v="0"/>
    <n v="1"/>
    <n v="0"/>
    <n v="0"/>
    <n v="0"/>
    <n v="1"/>
    <n v="0"/>
    <n v="0"/>
    <s v="State-New York"/>
    <s v="Single"/>
    <x v="1"/>
  </r>
  <r>
    <n v="1303"/>
    <n v="166503"/>
    <n v="1"/>
    <n v="0"/>
    <x v="19"/>
    <n v="0"/>
    <n v="0"/>
    <n v="1"/>
    <n v="0"/>
    <n v="0"/>
    <n v="0"/>
    <n v="1"/>
    <n v="0"/>
    <n v="0"/>
    <s v="State-Illinois"/>
    <s v="Single"/>
    <x v="1"/>
  </r>
  <r>
    <n v="2090"/>
    <n v="166480"/>
    <n v="1"/>
    <n v="1"/>
    <x v="40"/>
    <n v="0"/>
    <n v="1"/>
    <n v="0"/>
    <n v="0"/>
    <n v="0"/>
    <n v="0"/>
    <n v="1"/>
    <n v="0"/>
    <n v="0"/>
    <s v="State-New York"/>
    <s v="Married"/>
    <x v="1"/>
  </r>
  <r>
    <n v="3084"/>
    <n v="166476"/>
    <n v="0"/>
    <n v="1"/>
    <x v="10"/>
    <n v="0"/>
    <n v="0"/>
    <n v="0"/>
    <n v="1"/>
    <n v="0"/>
    <n v="0"/>
    <n v="0"/>
    <n v="1"/>
    <n v="0"/>
    <s v="State-Florida"/>
    <s v="Together"/>
    <x v="2"/>
  </r>
  <r>
    <n v="1667"/>
    <n v="166476"/>
    <n v="0"/>
    <n v="1"/>
    <x v="38"/>
    <n v="1"/>
    <n v="0"/>
    <n v="0"/>
    <n v="0"/>
    <n v="0"/>
    <n v="0"/>
    <n v="0"/>
    <n v="0"/>
    <n v="1"/>
    <s v="State-California"/>
    <s v="Divorced"/>
    <x v="0"/>
  </r>
  <r>
    <n v="1396"/>
    <n v="166465"/>
    <n v="0"/>
    <n v="1"/>
    <x v="47"/>
    <n v="0"/>
    <n v="1"/>
    <n v="0"/>
    <n v="0"/>
    <n v="0"/>
    <n v="0"/>
    <n v="0"/>
    <n v="0"/>
    <n v="1"/>
    <s v="State-Other"/>
    <s v="Married"/>
    <x v="0"/>
  </r>
  <r>
    <n v="1362"/>
    <n v="166426"/>
    <n v="0"/>
    <n v="1"/>
    <x v="33"/>
    <n v="0"/>
    <n v="0"/>
    <n v="0"/>
    <n v="1"/>
    <n v="0"/>
    <n v="0"/>
    <n v="0"/>
    <n v="0"/>
    <n v="1"/>
    <s v="State-Florida"/>
    <s v="Together"/>
    <x v="0"/>
  </r>
  <r>
    <n v="1689"/>
    <n v="166375"/>
    <n v="0"/>
    <n v="1"/>
    <x v="20"/>
    <n v="0"/>
    <n v="0"/>
    <n v="0"/>
    <n v="1"/>
    <n v="0"/>
    <n v="0"/>
    <n v="0"/>
    <n v="0"/>
    <n v="1"/>
    <s v="State-Texas"/>
    <s v="Together"/>
    <x v="0"/>
  </r>
  <r>
    <n v="1051"/>
    <n v="166373"/>
    <n v="1"/>
    <n v="1"/>
    <x v="34"/>
    <n v="0"/>
    <n v="1"/>
    <n v="0"/>
    <n v="0"/>
    <n v="0"/>
    <n v="0"/>
    <n v="1"/>
    <n v="0"/>
    <n v="0"/>
    <s v="State-Illinois"/>
    <s v="Married"/>
    <x v="1"/>
  </r>
  <r>
    <n v="1713"/>
    <n v="166373"/>
    <n v="1"/>
    <n v="1"/>
    <x v="34"/>
    <n v="0"/>
    <n v="1"/>
    <n v="0"/>
    <n v="0"/>
    <n v="0"/>
    <n v="0"/>
    <n v="1"/>
    <n v="0"/>
    <n v="0"/>
    <s v="State-Texas"/>
    <s v="Married"/>
    <x v="1"/>
  </r>
  <r>
    <n v="1317"/>
    <n v="166334"/>
    <n v="0"/>
    <n v="1"/>
    <x v="24"/>
    <n v="0"/>
    <n v="1"/>
    <n v="0"/>
    <n v="0"/>
    <n v="0"/>
    <n v="0"/>
    <n v="0"/>
    <n v="0"/>
    <n v="1"/>
    <s v="State-Texas"/>
    <s v="Married"/>
    <x v="0"/>
  </r>
  <r>
    <n v="1262"/>
    <n v="166313"/>
    <n v="0"/>
    <n v="1"/>
    <x v="51"/>
    <n v="0"/>
    <n v="0"/>
    <n v="0"/>
    <n v="1"/>
    <n v="0"/>
    <n v="0"/>
    <n v="0"/>
    <n v="0"/>
    <n v="1"/>
    <s v="State-New York"/>
    <s v="Together"/>
    <x v="0"/>
  </r>
  <r>
    <n v="2256"/>
    <n v="166303"/>
    <n v="0"/>
    <n v="1"/>
    <x v="23"/>
    <n v="0"/>
    <n v="1"/>
    <n v="0"/>
    <n v="0"/>
    <n v="0"/>
    <n v="0"/>
    <n v="1"/>
    <n v="0"/>
    <n v="0"/>
    <s v="State-Florida"/>
    <s v="Married"/>
    <x v="1"/>
  </r>
  <r>
    <n v="2061"/>
    <n v="166294"/>
    <n v="0"/>
    <n v="0"/>
    <x v="40"/>
    <n v="0"/>
    <n v="0"/>
    <n v="1"/>
    <n v="0"/>
    <n v="0"/>
    <n v="0"/>
    <n v="1"/>
    <n v="0"/>
    <n v="0"/>
    <s v="State-Texas"/>
    <s v="Single"/>
    <x v="1"/>
  </r>
  <r>
    <n v="3217"/>
    <n v="166201"/>
    <n v="2"/>
    <n v="1"/>
    <x v="44"/>
    <n v="0"/>
    <n v="0"/>
    <n v="0"/>
    <n v="1"/>
    <n v="0"/>
    <n v="0"/>
    <n v="0"/>
    <n v="0"/>
    <n v="1"/>
    <s v="State-Illinois"/>
    <s v="Together"/>
    <x v="0"/>
  </r>
  <r>
    <n v="2524"/>
    <n v="166033"/>
    <n v="0"/>
    <n v="1"/>
    <x v="48"/>
    <n v="0"/>
    <n v="0"/>
    <n v="0"/>
    <n v="0"/>
    <n v="1"/>
    <n v="0"/>
    <n v="1"/>
    <n v="0"/>
    <n v="0"/>
    <s v="State-Other"/>
    <s v="Widow"/>
    <x v="1"/>
  </r>
  <r>
    <n v="2224"/>
    <n v="166000"/>
    <n v="0"/>
    <n v="0"/>
    <x v="22"/>
    <n v="0"/>
    <n v="0"/>
    <n v="0"/>
    <n v="1"/>
    <n v="0"/>
    <n v="0"/>
    <n v="0"/>
    <n v="1"/>
    <n v="0"/>
    <s v="State-Other"/>
    <s v="Together"/>
    <x v="2"/>
  </r>
  <r>
    <n v="1438"/>
    <n v="165991"/>
    <n v="0"/>
    <n v="1"/>
    <x v="38"/>
    <n v="0"/>
    <n v="1"/>
    <n v="0"/>
    <n v="0"/>
    <n v="0"/>
    <n v="0"/>
    <n v="1"/>
    <n v="0"/>
    <n v="0"/>
    <s v="State-Other"/>
    <s v="Married"/>
    <x v="1"/>
  </r>
  <r>
    <n v="1796"/>
    <n v="165968"/>
    <n v="0"/>
    <n v="1"/>
    <x v="1"/>
    <n v="0"/>
    <n v="0"/>
    <n v="0"/>
    <n v="1"/>
    <n v="0"/>
    <n v="0"/>
    <n v="0"/>
    <n v="0"/>
    <n v="1"/>
    <s v="State-New York"/>
    <s v="Together"/>
    <x v="0"/>
  </r>
  <r>
    <n v="1095"/>
    <n v="165846"/>
    <n v="0"/>
    <n v="0"/>
    <x v="0"/>
    <n v="0"/>
    <n v="1"/>
    <n v="0"/>
    <n v="0"/>
    <n v="0"/>
    <n v="0"/>
    <n v="0"/>
    <n v="0"/>
    <n v="1"/>
    <s v="State-Texas"/>
    <s v="Married"/>
    <x v="0"/>
  </r>
  <r>
    <n v="2518"/>
    <n v="165819"/>
    <n v="0"/>
    <n v="0"/>
    <x v="34"/>
    <n v="0"/>
    <n v="1"/>
    <n v="0"/>
    <n v="0"/>
    <n v="0"/>
    <n v="0"/>
    <n v="1"/>
    <n v="0"/>
    <n v="0"/>
    <s v="State-Other"/>
    <s v="Married"/>
    <x v="1"/>
  </r>
  <r>
    <n v="2984"/>
    <n v="165814"/>
    <n v="0"/>
    <n v="1"/>
    <x v="30"/>
    <n v="0"/>
    <n v="0"/>
    <n v="0"/>
    <n v="1"/>
    <n v="0"/>
    <n v="0"/>
    <n v="0"/>
    <n v="0"/>
    <n v="1"/>
    <s v="State-New York"/>
    <s v="Together"/>
    <x v="0"/>
  </r>
  <r>
    <n v="1391"/>
    <n v="165808"/>
    <n v="1"/>
    <n v="1"/>
    <x v="23"/>
    <n v="1"/>
    <n v="0"/>
    <n v="0"/>
    <n v="0"/>
    <n v="0"/>
    <n v="0"/>
    <n v="0"/>
    <n v="0"/>
    <n v="1"/>
    <s v="State-California"/>
    <s v="Divorced"/>
    <x v="0"/>
  </r>
  <r>
    <n v="1666"/>
    <n v="165777"/>
    <n v="0"/>
    <n v="0"/>
    <x v="50"/>
    <n v="0"/>
    <n v="0"/>
    <n v="0"/>
    <n v="1"/>
    <n v="0"/>
    <n v="0"/>
    <n v="1"/>
    <n v="0"/>
    <n v="0"/>
    <s v="State-Other"/>
    <s v="Together"/>
    <x v="1"/>
  </r>
  <r>
    <n v="2192"/>
    <n v="165748"/>
    <n v="0"/>
    <n v="1"/>
    <x v="47"/>
    <n v="0"/>
    <n v="0"/>
    <n v="0"/>
    <n v="1"/>
    <n v="0"/>
    <n v="0"/>
    <n v="1"/>
    <n v="0"/>
    <n v="0"/>
    <s v="State-New York"/>
    <s v="Together"/>
    <x v="1"/>
  </r>
  <r>
    <n v="1141"/>
    <n v="165747"/>
    <n v="0"/>
    <n v="1"/>
    <x v="10"/>
    <n v="0"/>
    <n v="1"/>
    <n v="0"/>
    <n v="0"/>
    <n v="0"/>
    <n v="0"/>
    <n v="1"/>
    <n v="0"/>
    <n v="0"/>
    <s v="State-Illinois"/>
    <s v="Married"/>
    <x v="1"/>
  </r>
  <r>
    <n v="2819"/>
    <n v="165735"/>
    <n v="1"/>
    <n v="1"/>
    <x v="40"/>
    <n v="0"/>
    <n v="0"/>
    <n v="0"/>
    <n v="1"/>
    <n v="0"/>
    <n v="0"/>
    <n v="0"/>
    <n v="1"/>
    <n v="0"/>
    <s v="State-California"/>
    <s v="Together"/>
    <x v="2"/>
  </r>
  <r>
    <n v="3139"/>
    <n v="165706"/>
    <n v="0"/>
    <n v="0"/>
    <x v="1"/>
    <n v="1"/>
    <n v="0"/>
    <n v="0"/>
    <n v="0"/>
    <n v="0"/>
    <n v="0"/>
    <n v="0"/>
    <n v="0"/>
    <n v="0"/>
    <s v="State-Illinois"/>
    <s v="Divorced"/>
    <x v="3"/>
  </r>
  <r>
    <n v="2397"/>
    <n v="165704"/>
    <n v="0"/>
    <n v="0"/>
    <x v="35"/>
    <n v="0"/>
    <n v="0"/>
    <n v="1"/>
    <n v="0"/>
    <n v="0"/>
    <n v="0"/>
    <n v="0"/>
    <n v="0"/>
    <n v="0"/>
    <s v="State-Texas"/>
    <s v="Single"/>
    <x v="3"/>
  </r>
  <r>
    <n v="2290"/>
    <n v="165695"/>
    <n v="0"/>
    <n v="1"/>
    <x v="5"/>
    <n v="0"/>
    <n v="1"/>
    <n v="0"/>
    <n v="0"/>
    <n v="0"/>
    <n v="0"/>
    <n v="0"/>
    <n v="0"/>
    <n v="1"/>
    <s v="State-Other"/>
    <s v="Married"/>
    <x v="0"/>
  </r>
  <r>
    <n v="1799"/>
    <n v="165685"/>
    <n v="0"/>
    <n v="1"/>
    <x v="35"/>
    <n v="0"/>
    <n v="1"/>
    <n v="0"/>
    <n v="0"/>
    <n v="0"/>
    <n v="0"/>
    <n v="1"/>
    <n v="0"/>
    <n v="0"/>
    <s v="State-California"/>
    <s v="Married"/>
    <x v="1"/>
  </r>
  <r>
    <n v="2377"/>
    <n v="165685"/>
    <n v="0"/>
    <n v="1"/>
    <x v="35"/>
    <n v="0"/>
    <n v="1"/>
    <n v="0"/>
    <n v="0"/>
    <n v="0"/>
    <n v="0"/>
    <n v="1"/>
    <n v="0"/>
    <n v="0"/>
    <s v="State-Illinois"/>
    <s v="Married"/>
    <x v="1"/>
  </r>
  <r>
    <n v="1490"/>
    <n v="165665"/>
    <n v="0"/>
    <n v="1"/>
    <x v="38"/>
    <n v="0"/>
    <n v="1"/>
    <n v="0"/>
    <n v="0"/>
    <n v="0"/>
    <n v="0"/>
    <n v="1"/>
    <n v="0"/>
    <n v="0"/>
    <s v="State-New York"/>
    <s v="Married"/>
    <x v="1"/>
  </r>
  <r>
    <n v="1270"/>
    <n v="165640"/>
    <n v="0"/>
    <n v="1"/>
    <x v="2"/>
    <n v="0"/>
    <n v="0"/>
    <n v="0"/>
    <n v="1"/>
    <n v="0"/>
    <n v="0"/>
    <n v="0"/>
    <n v="0"/>
    <n v="1"/>
    <s v="State-Other"/>
    <s v="Together"/>
    <x v="0"/>
  </r>
  <r>
    <n v="1987"/>
    <n v="165569"/>
    <n v="0"/>
    <n v="1"/>
    <x v="13"/>
    <n v="0"/>
    <n v="1"/>
    <n v="0"/>
    <n v="0"/>
    <n v="0"/>
    <n v="0"/>
    <n v="0"/>
    <n v="1"/>
    <n v="0"/>
    <s v="State-Illinois"/>
    <s v="Married"/>
    <x v="2"/>
  </r>
  <r>
    <n v="2045"/>
    <n v="165526"/>
    <n v="0"/>
    <n v="1"/>
    <x v="37"/>
    <n v="0"/>
    <n v="1"/>
    <n v="0"/>
    <n v="0"/>
    <n v="0"/>
    <n v="0"/>
    <n v="0"/>
    <n v="0"/>
    <n v="1"/>
    <s v="State-California"/>
    <s v="Married"/>
    <x v="0"/>
  </r>
  <r>
    <n v="2585"/>
    <n v="165526"/>
    <n v="0"/>
    <n v="1"/>
    <x v="37"/>
    <n v="0"/>
    <n v="1"/>
    <n v="0"/>
    <n v="0"/>
    <n v="0"/>
    <n v="0"/>
    <n v="0"/>
    <n v="0"/>
    <n v="1"/>
    <s v="State-California"/>
    <s v="Married"/>
    <x v="0"/>
  </r>
  <r>
    <n v="2471"/>
    <n v="165492"/>
    <n v="0"/>
    <n v="0"/>
    <x v="31"/>
    <n v="0"/>
    <n v="1"/>
    <n v="0"/>
    <n v="0"/>
    <n v="0"/>
    <n v="0"/>
    <n v="1"/>
    <n v="0"/>
    <n v="0"/>
    <s v="State-California"/>
    <s v="Married"/>
    <x v="1"/>
  </r>
  <r>
    <n v="1614"/>
    <n v="165488"/>
    <n v="0"/>
    <n v="0"/>
    <x v="12"/>
    <n v="0"/>
    <n v="0"/>
    <n v="0"/>
    <n v="1"/>
    <n v="0"/>
    <n v="0"/>
    <n v="0"/>
    <n v="0"/>
    <n v="1"/>
    <s v="State-Florida"/>
    <s v="Together"/>
    <x v="0"/>
  </r>
  <r>
    <n v="3102"/>
    <n v="165487"/>
    <n v="0"/>
    <n v="0"/>
    <x v="48"/>
    <n v="0"/>
    <n v="0"/>
    <n v="1"/>
    <n v="0"/>
    <n v="0"/>
    <n v="0"/>
    <n v="0"/>
    <n v="1"/>
    <n v="0"/>
    <s v="State-Florida"/>
    <s v="Single"/>
    <x v="2"/>
  </r>
  <r>
    <n v="3156"/>
    <n v="165487"/>
    <n v="0"/>
    <n v="0"/>
    <x v="48"/>
    <n v="0"/>
    <n v="0"/>
    <n v="0"/>
    <n v="1"/>
    <n v="0"/>
    <n v="0"/>
    <n v="0"/>
    <n v="1"/>
    <n v="0"/>
    <s v="State-Florida"/>
    <s v="Together"/>
    <x v="2"/>
  </r>
  <r>
    <n v="1047"/>
    <n v="165486"/>
    <n v="0"/>
    <n v="1"/>
    <x v="48"/>
    <n v="0"/>
    <n v="0"/>
    <n v="0"/>
    <n v="0"/>
    <n v="1"/>
    <n v="0"/>
    <n v="1"/>
    <n v="0"/>
    <n v="0"/>
    <s v="State-Texas"/>
    <s v="Widow"/>
    <x v="1"/>
  </r>
  <r>
    <n v="2089"/>
    <n v="165463"/>
    <n v="1"/>
    <n v="0"/>
    <x v="2"/>
    <n v="0"/>
    <n v="1"/>
    <n v="0"/>
    <n v="0"/>
    <n v="0"/>
    <n v="0"/>
    <n v="0"/>
    <n v="0"/>
    <n v="0"/>
    <s v="State-Illinois"/>
    <s v="Married"/>
    <x v="3"/>
  </r>
  <r>
    <n v="2754"/>
    <n v="165370"/>
    <n v="0"/>
    <n v="0"/>
    <x v="29"/>
    <n v="0"/>
    <n v="1"/>
    <n v="0"/>
    <n v="0"/>
    <n v="0"/>
    <n v="0"/>
    <n v="0"/>
    <n v="0"/>
    <n v="0"/>
    <s v="State-Florida"/>
    <s v="Married"/>
    <x v="3"/>
  </r>
  <r>
    <n v="1966"/>
    <n v="165352"/>
    <n v="0"/>
    <n v="1"/>
    <x v="2"/>
    <n v="0"/>
    <n v="1"/>
    <n v="0"/>
    <n v="0"/>
    <n v="0"/>
    <n v="0"/>
    <n v="0"/>
    <n v="0"/>
    <n v="1"/>
    <s v="State-Other"/>
    <s v="Married"/>
    <x v="0"/>
  </r>
  <r>
    <n v="3112"/>
    <n v="165333"/>
    <n v="0"/>
    <n v="1"/>
    <x v="16"/>
    <n v="0"/>
    <n v="0"/>
    <n v="1"/>
    <n v="0"/>
    <n v="0"/>
    <n v="0"/>
    <n v="1"/>
    <n v="0"/>
    <n v="0"/>
    <s v="State-Other"/>
    <s v="Single"/>
    <x v="1"/>
  </r>
  <r>
    <n v="1023"/>
    <n v="165324"/>
    <n v="0"/>
    <n v="1"/>
    <x v="14"/>
    <n v="0"/>
    <n v="1"/>
    <n v="0"/>
    <n v="0"/>
    <n v="0"/>
    <n v="0"/>
    <n v="0"/>
    <n v="0"/>
    <n v="1"/>
    <s v="State-Texas"/>
    <s v="Married"/>
    <x v="0"/>
  </r>
  <r>
    <n v="1832"/>
    <n v="165324"/>
    <n v="0"/>
    <n v="1"/>
    <x v="14"/>
    <n v="0"/>
    <n v="1"/>
    <n v="0"/>
    <n v="0"/>
    <n v="0"/>
    <n v="0"/>
    <n v="0"/>
    <n v="0"/>
    <n v="1"/>
    <s v="State-New York"/>
    <s v="Married"/>
    <x v="0"/>
  </r>
  <r>
    <n v="1517"/>
    <n v="165316"/>
    <n v="1"/>
    <n v="1"/>
    <x v="36"/>
    <n v="0"/>
    <n v="1"/>
    <n v="0"/>
    <n v="0"/>
    <n v="0"/>
    <n v="0"/>
    <n v="1"/>
    <n v="0"/>
    <n v="0"/>
    <s v="State-California"/>
    <s v="Married"/>
    <x v="1"/>
  </r>
  <r>
    <n v="3022"/>
    <n v="165308"/>
    <n v="0"/>
    <n v="0"/>
    <x v="16"/>
    <n v="0"/>
    <n v="1"/>
    <n v="0"/>
    <n v="0"/>
    <n v="0"/>
    <n v="0"/>
    <n v="1"/>
    <n v="0"/>
    <n v="0"/>
    <s v="State-Other"/>
    <s v="Married"/>
    <x v="1"/>
  </r>
  <r>
    <n v="1661"/>
    <n v="165295"/>
    <n v="0"/>
    <n v="0"/>
    <x v="7"/>
    <n v="0"/>
    <n v="0"/>
    <n v="1"/>
    <n v="0"/>
    <n v="0"/>
    <n v="0"/>
    <n v="0"/>
    <n v="0"/>
    <n v="1"/>
    <s v="State-California"/>
    <s v="Single"/>
    <x v="0"/>
  </r>
  <r>
    <n v="1483"/>
    <n v="165275"/>
    <n v="0"/>
    <n v="0"/>
    <x v="45"/>
    <n v="0"/>
    <n v="1"/>
    <n v="0"/>
    <n v="0"/>
    <n v="0"/>
    <n v="0"/>
    <n v="1"/>
    <n v="0"/>
    <n v="0"/>
    <s v="State-Illinois"/>
    <s v="Married"/>
    <x v="1"/>
  </r>
  <r>
    <n v="3097"/>
    <n v="165220"/>
    <n v="0"/>
    <n v="0"/>
    <x v="40"/>
    <n v="0"/>
    <n v="0"/>
    <n v="0"/>
    <n v="1"/>
    <n v="0"/>
    <n v="0"/>
    <n v="0"/>
    <n v="0"/>
    <n v="1"/>
    <s v="State-Illinois"/>
    <s v="Together"/>
    <x v="0"/>
  </r>
  <r>
    <n v="3142"/>
    <n v="165210"/>
    <n v="0"/>
    <n v="1"/>
    <x v="47"/>
    <n v="0"/>
    <n v="1"/>
    <n v="0"/>
    <n v="0"/>
    <n v="0"/>
    <n v="0"/>
    <n v="1"/>
    <n v="0"/>
    <n v="0"/>
    <s v="State-Other"/>
    <s v="Married"/>
    <x v="1"/>
  </r>
  <r>
    <n v="2042"/>
    <n v="165196"/>
    <n v="0"/>
    <n v="2"/>
    <x v="12"/>
    <n v="0"/>
    <n v="0"/>
    <n v="0"/>
    <n v="1"/>
    <n v="0"/>
    <n v="0"/>
    <n v="1"/>
    <n v="0"/>
    <n v="0"/>
    <s v="State-New York"/>
    <s v="Together"/>
    <x v="1"/>
  </r>
  <r>
    <n v="1236"/>
    <n v="165176"/>
    <n v="0"/>
    <n v="1"/>
    <x v="10"/>
    <n v="0"/>
    <n v="0"/>
    <n v="0"/>
    <n v="1"/>
    <n v="0"/>
    <n v="0"/>
    <n v="0"/>
    <n v="1"/>
    <n v="0"/>
    <s v="State-Florida"/>
    <s v="Together"/>
    <x v="2"/>
  </r>
  <r>
    <n v="2288"/>
    <n v="165169"/>
    <n v="0"/>
    <n v="0"/>
    <x v="41"/>
    <n v="0"/>
    <n v="1"/>
    <n v="0"/>
    <n v="0"/>
    <n v="0"/>
    <n v="0"/>
    <n v="1"/>
    <n v="0"/>
    <n v="0"/>
    <s v="State-New York"/>
    <s v="Married"/>
    <x v="1"/>
  </r>
  <r>
    <n v="2450"/>
    <n v="165148"/>
    <n v="0"/>
    <n v="1"/>
    <x v="12"/>
    <n v="0"/>
    <n v="1"/>
    <n v="0"/>
    <n v="0"/>
    <n v="0"/>
    <n v="0"/>
    <n v="1"/>
    <n v="0"/>
    <n v="0"/>
    <s v="State-New York"/>
    <s v="Married"/>
    <x v="1"/>
  </r>
  <r>
    <n v="2230"/>
    <n v="165106"/>
    <n v="0"/>
    <n v="1"/>
    <x v="21"/>
    <n v="0"/>
    <n v="1"/>
    <n v="0"/>
    <n v="0"/>
    <n v="0"/>
    <n v="0"/>
    <n v="1"/>
    <n v="0"/>
    <n v="0"/>
    <s v="State-Other"/>
    <s v="Married"/>
    <x v="1"/>
  </r>
  <r>
    <n v="1131"/>
    <n v="165104"/>
    <n v="0"/>
    <n v="1"/>
    <x v="38"/>
    <n v="0"/>
    <n v="0"/>
    <n v="0"/>
    <n v="1"/>
    <n v="0"/>
    <n v="0"/>
    <n v="0"/>
    <n v="1"/>
    <n v="0"/>
    <s v="State-Texas"/>
    <s v="Together"/>
    <x v="2"/>
  </r>
  <r>
    <n v="1470"/>
    <n v="165104"/>
    <n v="0"/>
    <n v="1"/>
    <x v="38"/>
    <n v="0"/>
    <n v="0"/>
    <n v="0"/>
    <n v="1"/>
    <n v="0"/>
    <n v="0"/>
    <n v="0"/>
    <n v="1"/>
    <n v="0"/>
    <s v="State-Florida"/>
    <s v="Together"/>
    <x v="2"/>
  </r>
  <r>
    <n v="3216"/>
    <n v="165090"/>
    <n v="0"/>
    <n v="1"/>
    <x v="50"/>
    <n v="0"/>
    <n v="1"/>
    <n v="0"/>
    <n v="0"/>
    <n v="0"/>
    <n v="0"/>
    <n v="1"/>
    <n v="0"/>
    <n v="0"/>
    <s v="State-Florida"/>
    <s v="Married"/>
    <x v="1"/>
  </r>
  <r>
    <n v="1342"/>
    <n v="165073"/>
    <n v="0"/>
    <n v="0"/>
    <x v="53"/>
    <n v="0"/>
    <n v="1"/>
    <n v="0"/>
    <n v="0"/>
    <n v="0"/>
    <n v="0"/>
    <n v="0"/>
    <n v="1"/>
    <n v="0"/>
    <s v="State-Other"/>
    <s v="Married"/>
    <x v="2"/>
  </r>
  <r>
    <n v="1067"/>
    <n v="165031"/>
    <n v="0"/>
    <n v="1"/>
    <x v="31"/>
    <n v="0"/>
    <n v="1"/>
    <n v="0"/>
    <n v="0"/>
    <n v="0"/>
    <n v="0"/>
    <n v="1"/>
    <n v="0"/>
    <n v="0"/>
    <s v="State-California"/>
    <s v="Married"/>
    <x v="1"/>
  </r>
  <r>
    <n v="1228"/>
    <n v="164961"/>
    <n v="0"/>
    <n v="1"/>
    <x v="12"/>
    <n v="0"/>
    <n v="0"/>
    <n v="0"/>
    <n v="1"/>
    <n v="0"/>
    <n v="0"/>
    <n v="1"/>
    <n v="0"/>
    <n v="0"/>
    <s v="State-Other"/>
    <s v="Together"/>
    <x v="1"/>
  </r>
  <r>
    <n v="1913"/>
    <n v="164950"/>
    <n v="0"/>
    <n v="1"/>
    <x v="11"/>
    <n v="0"/>
    <n v="0"/>
    <n v="1"/>
    <n v="0"/>
    <n v="0"/>
    <n v="0"/>
    <n v="0"/>
    <n v="0"/>
    <n v="1"/>
    <s v="State-California"/>
    <s v="Single"/>
    <x v="0"/>
  </r>
  <r>
    <n v="2637"/>
    <n v="164892"/>
    <n v="0"/>
    <n v="1"/>
    <x v="38"/>
    <n v="1"/>
    <n v="0"/>
    <n v="0"/>
    <n v="0"/>
    <n v="0"/>
    <n v="0"/>
    <n v="1"/>
    <n v="0"/>
    <n v="0"/>
    <s v="State-Texas"/>
    <s v="Divorced"/>
    <x v="1"/>
  </r>
  <r>
    <n v="2436"/>
    <n v="164866"/>
    <n v="0"/>
    <n v="1"/>
    <x v="46"/>
    <n v="0"/>
    <n v="0"/>
    <n v="0"/>
    <n v="0"/>
    <n v="1"/>
    <n v="0"/>
    <n v="0"/>
    <n v="1"/>
    <n v="0"/>
    <s v="State-Florida"/>
    <s v="Widow"/>
    <x v="2"/>
  </r>
  <r>
    <n v="2291"/>
    <n v="164857"/>
    <n v="0"/>
    <n v="0"/>
    <x v="24"/>
    <n v="0"/>
    <n v="0"/>
    <n v="1"/>
    <n v="0"/>
    <n v="0"/>
    <n v="0"/>
    <n v="0"/>
    <n v="1"/>
    <n v="0"/>
    <s v="State-California"/>
    <s v="Single"/>
    <x v="2"/>
  </r>
  <r>
    <n v="2452"/>
    <n v="164857"/>
    <n v="0"/>
    <n v="0"/>
    <x v="24"/>
    <n v="0"/>
    <n v="0"/>
    <n v="1"/>
    <n v="0"/>
    <n v="0"/>
    <n v="0"/>
    <n v="0"/>
    <n v="1"/>
    <n v="0"/>
    <s v="State-Other"/>
    <s v="Single"/>
    <x v="2"/>
  </r>
  <r>
    <n v="2903"/>
    <n v="164849"/>
    <n v="0"/>
    <n v="0"/>
    <x v="48"/>
    <n v="0"/>
    <n v="0"/>
    <n v="1"/>
    <n v="0"/>
    <n v="0"/>
    <n v="0"/>
    <n v="1"/>
    <n v="0"/>
    <n v="0"/>
    <s v="State-California"/>
    <s v="Single"/>
    <x v="1"/>
  </r>
  <r>
    <n v="1921"/>
    <n v="164831"/>
    <n v="1"/>
    <n v="1"/>
    <x v="39"/>
    <n v="0"/>
    <n v="0"/>
    <n v="1"/>
    <n v="0"/>
    <n v="0"/>
    <n v="0"/>
    <n v="0"/>
    <n v="0"/>
    <n v="0"/>
    <s v="State-Illinois"/>
    <s v="Single"/>
    <x v="3"/>
  </r>
  <r>
    <n v="2683"/>
    <n v="164813"/>
    <n v="1"/>
    <n v="0"/>
    <x v="34"/>
    <n v="0"/>
    <n v="1"/>
    <n v="0"/>
    <n v="0"/>
    <n v="0"/>
    <n v="0"/>
    <n v="1"/>
    <n v="0"/>
    <n v="0"/>
    <s v="State-Illinois"/>
    <s v="Married"/>
    <x v="1"/>
  </r>
  <r>
    <n v="1305"/>
    <n v="164795"/>
    <n v="0"/>
    <n v="1"/>
    <x v="23"/>
    <n v="0"/>
    <n v="1"/>
    <n v="0"/>
    <n v="0"/>
    <n v="0"/>
    <n v="0"/>
    <n v="1"/>
    <n v="0"/>
    <n v="0"/>
    <s v="State-Texas"/>
    <s v="Married"/>
    <x v="1"/>
  </r>
  <r>
    <n v="2216"/>
    <n v="164722"/>
    <n v="1"/>
    <n v="0"/>
    <x v="23"/>
    <n v="0"/>
    <n v="1"/>
    <n v="0"/>
    <n v="0"/>
    <n v="0"/>
    <n v="0"/>
    <n v="1"/>
    <n v="0"/>
    <n v="0"/>
    <s v="State-New York"/>
    <s v="Married"/>
    <x v="1"/>
  </r>
  <r>
    <n v="3048"/>
    <n v="164713"/>
    <n v="1"/>
    <n v="0"/>
    <x v="1"/>
    <n v="1"/>
    <n v="0"/>
    <n v="0"/>
    <n v="0"/>
    <n v="0"/>
    <n v="0"/>
    <n v="1"/>
    <n v="0"/>
    <n v="0"/>
    <s v="State-Florida"/>
    <s v="Divorced"/>
    <x v="1"/>
  </r>
  <r>
    <n v="2757"/>
    <n v="164590"/>
    <n v="0"/>
    <n v="0"/>
    <x v="42"/>
    <n v="0"/>
    <n v="1"/>
    <n v="0"/>
    <n v="0"/>
    <n v="0"/>
    <n v="0"/>
    <n v="1"/>
    <n v="0"/>
    <n v="0"/>
    <s v="State-Texas"/>
    <s v="Married"/>
    <x v="1"/>
  </r>
  <r>
    <n v="1975"/>
    <n v="164587"/>
    <n v="1"/>
    <n v="1"/>
    <x v="14"/>
    <n v="1"/>
    <n v="0"/>
    <n v="0"/>
    <n v="0"/>
    <n v="0"/>
    <n v="0"/>
    <n v="1"/>
    <n v="0"/>
    <n v="0"/>
    <s v="State-Illinois"/>
    <s v="Divorced"/>
    <x v="1"/>
  </r>
  <r>
    <n v="2588"/>
    <n v="164509"/>
    <n v="0"/>
    <n v="0"/>
    <x v="6"/>
    <n v="0"/>
    <n v="0"/>
    <n v="1"/>
    <n v="0"/>
    <n v="0"/>
    <n v="0"/>
    <n v="1"/>
    <n v="0"/>
    <n v="0"/>
    <s v="State-New York"/>
    <s v="Single"/>
    <x v="1"/>
  </r>
  <r>
    <n v="2003"/>
    <n v="164504"/>
    <n v="1"/>
    <n v="2"/>
    <x v="13"/>
    <n v="0"/>
    <n v="0"/>
    <n v="0"/>
    <n v="1"/>
    <n v="0"/>
    <n v="0"/>
    <n v="0"/>
    <n v="0"/>
    <n v="1"/>
    <s v="State-California"/>
    <s v="Together"/>
    <x v="0"/>
  </r>
  <r>
    <n v="1197"/>
    <n v="164497"/>
    <n v="0"/>
    <n v="1"/>
    <x v="14"/>
    <n v="1"/>
    <n v="0"/>
    <n v="0"/>
    <n v="0"/>
    <n v="0"/>
    <n v="0"/>
    <n v="1"/>
    <n v="0"/>
    <n v="0"/>
    <s v="State-Texas"/>
    <s v="Divorced"/>
    <x v="1"/>
  </r>
  <r>
    <n v="2941"/>
    <n v="164474"/>
    <n v="0"/>
    <n v="1"/>
    <x v="35"/>
    <n v="0"/>
    <n v="0"/>
    <n v="0"/>
    <n v="1"/>
    <n v="0"/>
    <n v="0"/>
    <n v="1"/>
    <n v="0"/>
    <n v="0"/>
    <s v="State-Illinois"/>
    <s v="Together"/>
    <x v="1"/>
  </r>
  <r>
    <n v="1974"/>
    <n v="164449"/>
    <n v="1"/>
    <n v="0"/>
    <x v="32"/>
    <n v="0"/>
    <n v="0"/>
    <n v="1"/>
    <n v="0"/>
    <n v="0"/>
    <n v="0"/>
    <n v="1"/>
    <n v="0"/>
    <n v="0"/>
    <s v="State-Florida"/>
    <s v="Single"/>
    <x v="1"/>
  </r>
  <r>
    <n v="1557"/>
    <n v="164413"/>
    <n v="0"/>
    <n v="1"/>
    <x v="1"/>
    <n v="0"/>
    <n v="0"/>
    <n v="0"/>
    <n v="1"/>
    <n v="0"/>
    <n v="0"/>
    <n v="0"/>
    <n v="0"/>
    <n v="1"/>
    <s v="State-Texas"/>
    <s v="Together"/>
    <x v="0"/>
  </r>
  <r>
    <n v="1487"/>
    <n v="164355"/>
    <n v="1"/>
    <n v="0"/>
    <x v="19"/>
    <n v="0"/>
    <n v="1"/>
    <n v="0"/>
    <n v="0"/>
    <n v="0"/>
    <n v="0"/>
    <n v="0"/>
    <n v="0"/>
    <n v="1"/>
    <s v="State-California"/>
    <s v="Married"/>
    <x v="0"/>
  </r>
  <r>
    <n v="1308"/>
    <n v="164325"/>
    <n v="0"/>
    <n v="1"/>
    <x v="33"/>
    <n v="1"/>
    <n v="0"/>
    <n v="0"/>
    <n v="0"/>
    <n v="0"/>
    <n v="0"/>
    <n v="0"/>
    <n v="0"/>
    <n v="1"/>
    <s v="State-Florida"/>
    <s v="Divorced"/>
    <x v="0"/>
  </r>
  <r>
    <n v="2828"/>
    <n v="164260"/>
    <n v="0"/>
    <n v="0"/>
    <x v="33"/>
    <n v="0"/>
    <n v="0"/>
    <n v="0"/>
    <n v="1"/>
    <n v="0"/>
    <n v="0"/>
    <n v="1"/>
    <n v="0"/>
    <n v="0"/>
    <s v="State-New York"/>
    <s v="Together"/>
    <x v="1"/>
  </r>
  <r>
    <n v="2252"/>
    <n v="164191"/>
    <n v="0"/>
    <n v="1"/>
    <x v="51"/>
    <n v="0"/>
    <n v="0"/>
    <n v="1"/>
    <n v="0"/>
    <n v="0"/>
    <n v="0"/>
    <n v="0"/>
    <n v="1"/>
    <n v="0"/>
    <s v="State-New York"/>
    <s v="Single"/>
    <x v="2"/>
  </r>
  <r>
    <n v="2048"/>
    <n v="164176"/>
    <n v="0"/>
    <n v="1"/>
    <x v="40"/>
    <n v="1"/>
    <n v="0"/>
    <n v="0"/>
    <n v="0"/>
    <n v="0"/>
    <n v="0"/>
    <n v="0"/>
    <n v="0"/>
    <n v="0"/>
    <s v="State-New York"/>
    <s v="Divorced"/>
    <x v="3"/>
  </r>
  <r>
    <n v="2617"/>
    <n v="164140"/>
    <n v="0"/>
    <n v="2"/>
    <x v="37"/>
    <n v="1"/>
    <n v="0"/>
    <n v="0"/>
    <n v="0"/>
    <n v="0"/>
    <n v="0"/>
    <n v="0"/>
    <n v="0"/>
    <n v="1"/>
    <s v="State-Illinois"/>
    <s v="Divorced"/>
    <x v="0"/>
  </r>
  <r>
    <n v="1721"/>
    <n v="164108"/>
    <n v="0"/>
    <n v="1"/>
    <x v="13"/>
    <n v="0"/>
    <n v="0"/>
    <n v="1"/>
    <n v="0"/>
    <n v="0"/>
    <n v="0"/>
    <n v="0"/>
    <n v="0"/>
    <n v="1"/>
    <s v="State-California"/>
    <s v="Single"/>
    <x v="0"/>
  </r>
  <r>
    <n v="1295"/>
    <n v="164100"/>
    <n v="0"/>
    <n v="1"/>
    <x v="37"/>
    <n v="0"/>
    <n v="1"/>
    <n v="0"/>
    <n v="0"/>
    <n v="0"/>
    <n v="0"/>
    <n v="0"/>
    <n v="1"/>
    <n v="0"/>
    <s v="State-California"/>
    <s v="Married"/>
    <x v="2"/>
  </r>
  <r>
    <n v="1877"/>
    <n v="164090"/>
    <n v="0"/>
    <n v="1"/>
    <x v="24"/>
    <n v="0"/>
    <n v="0"/>
    <n v="0"/>
    <n v="1"/>
    <n v="0"/>
    <n v="0"/>
    <n v="1"/>
    <n v="0"/>
    <n v="0"/>
    <s v="State-California"/>
    <s v="Together"/>
    <x v="1"/>
  </r>
  <r>
    <n v="2463"/>
    <n v="164014"/>
    <n v="2"/>
    <n v="1"/>
    <x v="44"/>
    <n v="0"/>
    <n v="0"/>
    <n v="0"/>
    <n v="1"/>
    <n v="0"/>
    <n v="0"/>
    <n v="0"/>
    <n v="0"/>
    <n v="1"/>
    <s v="State-Texas"/>
    <s v="Together"/>
    <x v="0"/>
  </r>
  <r>
    <n v="3202"/>
    <n v="164014"/>
    <n v="2"/>
    <n v="1"/>
    <x v="44"/>
    <n v="0"/>
    <n v="0"/>
    <n v="0"/>
    <n v="1"/>
    <n v="0"/>
    <n v="0"/>
    <n v="0"/>
    <n v="0"/>
    <n v="1"/>
    <s v="State-Other"/>
    <s v="Together"/>
    <x v="0"/>
  </r>
  <r>
    <n v="2110"/>
    <n v="163998"/>
    <n v="0"/>
    <n v="0"/>
    <x v="39"/>
    <n v="1"/>
    <n v="0"/>
    <n v="0"/>
    <n v="0"/>
    <n v="0"/>
    <n v="0"/>
    <n v="0"/>
    <n v="0"/>
    <n v="0"/>
    <s v="State-Other"/>
    <s v="Divorced"/>
    <x v="3"/>
  </r>
  <r>
    <n v="3215"/>
    <n v="163979"/>
    <n v="1"/>
    <n v="0"/>
    <x v="2"/>
    <n v="0"/>
    <n v="1"/>
    <n v="0"/>
    <n v="0"/>
    <n v="0"/>
    <n v="0"/>
    <n v="1"/>
    <n v="0"/>
    <n v="0"/>
    <s v="State-California"/>
    <s v="Married"/>
    <x v="1"/>
  </r>
  <r>
    <n v="2542"/>
    <n v="163972"/>
    <n v="0"/>
    <n v="1"/>
    <x v="37"/>
    <n v="0"/>
    <n v="0"/>
    <n v="1"/>
    <n v="0"/>
    <n v="0"/>
    <n v="0"/>
    <n v="0"/>
    <n v="1"/>
    <n v="0"/>
    <s v="State-Other"/>
    <s v="Single"/>
    <x v="2"/>
  </r>
  <r>
    <n v="2798"/>
    <n v="163967"/>
    <n v="0"/>
    <n v="1"/>
    <x v="42"/>
    <n v="0"/>
    <n v="1"/>
    <n v="0"/>
    <n v="0"/>
    <n v="0"/>
    <n v="0"/>
    <n v="1"/>
    <n v="0"/>
    <n v="0"/>
    <s v="State-New York"/>
    <s v="Married"/>
    <x v="1"/>
  </r>
  <r>
    <n v="2528"/>
    <n v="163943"/>
    <n v="0"/>
    <n v="1"/>
    <x v="24"/>
    <n v="0"/>
    <n v="1"/>
    <n v="0"/>
    <n v="0"/>
    <n v="0"/>
    <n v="0"/>
    <n v="1"/>
    <n v="0"/>
    <n v="0"/>
    <s v="State-New York"/>
    <s v="Married"/>
    <x v="1"/>
  </r>
  <r>
    <n v="2371"/>
    <n v="163915"/>
    <n v="0"/>
    <n v="2"/>
    <x v="24"/>
    <n v="0"/>
    <n v="1"/>
    <n v="0"/>
    <n v="0"/>
    <n v="0"/>
    <n v="0"/>
    <n v="0"/>
    <n v="1"/>
    <n v="0"/>
    <s v="State-Illinois"/>
    <s v="Married"/>
    <x v="2"/>
  </r>
  <r>
    <n v="1212"/>
    <n v="163887"/>
    <n v="0"/>
    <n v="1"/>
    <x v="36"/>
    <n v="1"/>
    <n v="0"/>
    <n v="0"/>
    <n v="0"/>
    <n v="0"/>
    <n v="0"/>
    <n v="1"/>
    <n v="0"/>
    <n v="0"/>
    <s v="State-Florida"/>
    <s v="Divorced"/>
    <x v="1"/>
  </r>
  <r>
    <n v="1736"/>
    <n v="163855"/>
    <n v="0"/>
    <n v="0"/>
    <x v="34"/>
    <n v="0"/>
    <n v="0"/>
    <n v="0"/>
    <n v="1"/>
    <n v="0"/>
    <n v="0"/>
    <n v="0"/>
    <n v="0"/>
    <n v="0"/>
    <s v="State-New York"/>
    <s v="Together"/>
    <x v="3"/>
  </r>
  <r>
    <n v="1266"/>
    <n v="163841"/>
    <n v="0"/>
    <n v="1"/>
    <x v="42"/>
    <n v="1"/>
    <n v="0"/>
    <n v="0"/>
    <n v="0"/>
    <n v="0"/>
    <n v="0"/>
    <n v="0"/>
    <n v="1"/>
    <n v="0"/>
    <s v="State-Florida"/>
    <s v="Divorced"/>
    <x v="2"/>
  </r>
  <r>
    <n v="2176"/>
    <n v="163841"/>
    <n v="0"/>
    <n v="1"/>
    <x v="42"/>
    <n v="1"/>
    <n v="0"/>
    <n v="0"/>
    <n v="0"/>
    <n v="0"/>
    <n v="0"/>
    <n v="0"/>
    <n v="1"/>
    <n v="0"/>
    <s v="State-Other"/>
    <s v="Divorced"/>
    <x v="2"/>
  </r>
  <r>
    <n v="2374"/>
    <n v="163841"/>
    <n v="0"/>
    <n v="1"/>
    <x v="42"/>
    <n v="1"/>
    <n v="0"/>
    <n v="0"/>
    <n v="0"/>
    <n v="0"/>
    <n v="0"/>
    <n v="0"/>
    <n v="1"/>
    <n v="0"/>
    <s v="State-Other"/>
    <s v="Divorced"/>
    <x v="2"/>
  </r>
  <r>
    <n v="1357"/>
    <n v="163810"/>
    <n v="0"/>
    <n v="1"/>
    <x v="30"/>
    <n v="0"/>
    <n v="0"/>
    <n v="1"/>
    <n v="0"/>
    <n v="0"/>
    <n v="0"/>
    <n v="1"/>
    <n v="0"/>
    <n v="0"/>
    <s v="State-Illinois"/>
    <s v="Single"/>
    <x v="1"/>
  </r>
  <r>
    <n v="2398"/>
    <n v="163810"/>
    <n v="0"/>
    <n v="1"/>
    <x v="30"/>
    <n v="0"/>
    <n v="0"/>
    <n v="1"/>
    <n v="0"/>
    <n v="0"/>
    <n v="0"/>
    <n v="1"/>
    <n v="0"/>
    <n v="0"/>
    <s v="State-Other"/>
    <s v="Single"/>
    <x v="1"/>
  </r>
  <r>
    <n v="3194"/>
    <n v="163777"/>
    <n v="1"/>
    <n v="1"/>
    <x v="27"/>
    <n v="0"/>
    <n v="1"/>
    <n v="0"/>
    <n v="0"/>
    <n v="0"/>
    <n v="0"/>
    <n v="1"/>
    <n v="0"/>
    <n v="0"/>
    <s v="State-New York"/>
    <s v="Married"/>
    <x v="1"/>
  </r>
  <r>
    <n v="1190"/>
    <n v="163693"/>
    <n v="0"/>
    <n v="1"/>
    <x v="34"/>
    <n v="1"/>
    <n v="0"/>
    <n v="0"/>
    <n v="0"/>
    <n v="0"/>
    <n v="0"/>
    <n v="1"/>
    <n v="0"/>
    <n v="0"/>
    <s v="State-New York"/>
    <s v="Divorced"/>
    <x v="1"/>
  </r>
  <r>
    <n v="1964"/>
    <n v="163693"/>
    <n v="0"/>
    <n v="1"/>
    <x v="34"/>
    <n v="1"/>
    <n v="0"/>
    <n v="0"/>
    <n v="0"/>
    <n v="0"/>
    <n v="0"/>
    <n v="1"/>
    <n v="0"/>
    <n v="0"/>
    <s v="State-New York"/>
    <s v="Divorced"/>
    <x v="1"/>
  </r>
  <r>
    <n v="2981"/>
    <n v="163684"/>
    <n v="0"/>
    <n v="1"/>
    <x v="1"/>
    <n v="0"/>
    <n v="1"/>
    <n v="0"/>
    <n v="0"/>
    <n v="0"/>
    <n v="0"/>
    <n v="1"/>
    <n v="0"/>
    <n v="0"/>
    <s v="State-California"/>
    <s v="Married"/>
    <x v="1"/>
  </r>
  <r>
    <n v="1730"/>
    <n v="163564"/>
    <n v="0"/>
    <n v="0"/>
    <x v="14"/>
    <n v="0"/>
    <n v="1"/>
    <n v="0"/>
    <n v="0"/>
    <n v="0"/>
    <n v="0"/>
    <n v="0"/>
    <n v="0"/>
    <n v="0"/>
    <s v="State-New York"/>
    <s v="Married"/>
    <x v="3"/>
  </r>
  <r>
    <n v="3116"/>
    <n v="163516"/>
    <n v="1"/>
    <n v="1"/>
    <x v="16"/>
    <n v="0"/>
    <n v="0"/>
    <n v="0"/>
    <n v="1"/>
    <n v="0"/>
    <n v="0"/>
    <n v="0"/>
    <n v="0"/>
    <n v="1"/>
    <s v="State-New York"/>
    <s v="Together"/>
    <x v="0"/>
  </r>
  <r>
    <n v="2773"/>
    <n v="163404"/>
    <n v="0"/>
    <n v="2"/>
    <x v="37"/>
    <n v="0"/>
    <n v="0"/>
    <n v="0"/>
    <n v="1"/>
    <n v="0"/>
    <n v="0"/>
    <n v="1"/>
    <n v="0"/>
    <n v="0"/>
    <s v="State-Illinois"/>
    <s v="Together"/>
    <x v="1"/>
  </r>
  <r>
    <n v="1371"/>
    <n v="163381"/>
    <n v="0"/>
    <n v="1"/>
    <x v="5"/>
    <n v="0"/>
    <n v="0"/>
    <n v="0"/>
    <n v="1"/>
    <n v="0"/>
    <n v="0"/>
    <n v="1"/>
    <n v="0"/>
    <n v="0"/>
    <s v="State-Texas"/>
    <s v="Together"/>
    <x v="1"/>
  </r>
  <r>
    <n v="1623"/>
    <n v="163381"/>
    <n v="0"/>
    <n v="1"/>
    <x v="5"/>
    <n v="0"/>
    <n v="0"/>
    <n v="0"/>
    <n v="1"/>
    <n v="0"/>
    <n v="0"/>
    <n v="1"/>
    <n v="0"/>
    <n v="0"/>
    <s v="State-Texas"/>
    <s v="Together"/>
    <x v="1"/>
  </r>
  <r>
    <n v="1243"/>
    <n v="163342"/>
    <n v="0"/>
    <n v="1"/>
    <x v="33"/>
    <n v="0"/>
    <n v="0"/>
    <n v="0"/>
    <n v="1"/>
    <n v="0"/>
    <n v="0"/>
    <n v="0"/>
    <n v="0"/>
    <n v="1"/>
    <s v="State-Illinois"/>
    <s v="Together"/>
    <x v="0"/>
  </r>
  <r>
    <n v="2725"/>
    <n v="163342"/>
    <n v="0"/>
    <n v="1"/>
    <x v="33"/>
    <n v="0"/>
    <n v="0"/>
    <n v="0"/>
    <n v="1"/>
    <n v="0"/>
    <n v="0"/>
    <n v="0"/>
    <n v="0"/>
    <n v="1"/>
    <s v="State-Illinois"/>
    <s v="Together"/>
    <x v="0"/>
  </r>
  <r>
    <n v="2125"/>
    <n v="163285"/>
    <n v="0"/>
    <n v="0"/>
    <x v="0"/>
    <n v="0"/>
    <n v="0"/>
    <n v="0"/>
    <n v="0"/>
    <n v="1"/>
    <n v="0"/>
    <n v="1"/>
    <n v="0"/>
    <n v="0"/>
    <s v="State-Illinois"/>
    <s v="Widow"/>
    <x v="1"/>
  </r>
  <r>
    <n v="2641"/>
    <n v="163246"/>
    <n v="0"/>
    <n v="2"/>
    <x v="50"/>
    <n v="0"/>
    <n v="1"/>
    <n v="0"/>
    <n v="0"/>
    <n v="0"/>
    <n v="0"/>
    <n v="0"/>
    <n v="0"/>
    <n v="1"/>
    <s v="State-Illinois"/>
    <s v="Married"/>
    <x v="0"/>
  </r>
  <r>
    <n v="2921"/>
    <n v="163211"/>
    <n v="0"/>
    <n v="0"/>
    <x v="41"/>
    <n v="0"/>
    <n v="1"/>
    <n v="0"/>
    <n v="0"/>
    <n v="0"/>
    <n v="0"/>
    <n v="1"/>
    <n v="0"/>
    <n v="0"/>
    <s v="State-California"/>
    <s v="Married"/>
    <x v="1"/>
  </r>
  <r>
    <n v="2788"/>
    <n v="163207"/>
    <n v="0"/>
    <n v="0"/>
    <x v="18"/>
    <n v="0"/>
    <n v="0"/>
    <n v="0"/>
    <n v="1"/>
    <n v="0"/>
    <n v="0"/>
    <n v="1"/>
    <n v="0"/>
    <n v="0"/>
    <s v="State-Other"/>
    <s v="Together"/>
    <x v="1"/>
  </r>
  <r>
    <n v="2481"/>
    <n v="163206"/>
    <n v="0"/>
    <n v="0"/>
    <x v="2"/>
    <n v="0"/>
    <n v="1"/>
    <n v="0"/>
    <n v="0"/>
    <n v="0"/>
    <n v="0"/>
    <n v="0"/>
    <n v="1"/>
    <n v="0"/>
    <s v="State-Texas"/>
    <s v="Married"/>
    <x v="2"/>
  </r>
  <r>
    <n v="2784"/>
    <n v="163159"/>
    <n v="0"/>
    <n v="0"/>
    <x v="2"/>
    <n v="0"/>
    <n v="0"/>
    <n v="1"/>
    <n v="0"/>
    <n v="0"/>
    <n v="0"/>
    <n v="0"/>
    <n v="0"/>
    <n v="1"/>
    <s v="State-Florida"/>
    <s v="Single"/>
    <x v="0"/>
  </r>
  <r>
    <n v="1621"/>
    <n v="163120"/>
    <n v="0"/>
    <n v="1"/>
    <x v="46"/>
    <n v="1"/>
    <n v="0"/>
    <n v="0"/>
    <n v="0"/>
    <n v="0"/>
    <n v="0"/>
    <n v="0"/>
    <n v="1"/>
    <n v="0"/>
    <s v="State-Illinois"/>
    <s v="Divorced"/>
    <x v="2"/>
  </r>
  <r>
    <n v="1012"/>
    <n v="163033"/>
    <n v="0"/>
    <n v="0"/>
    <x v="31"/>
    <n v="1"/>
    <n v="0"/>
    <n v="0"/>
    <n v="0"/>
    <n v="0"/>
    <n v="0"/>
    <n v="1"/>
    <n v="0"/>
    <n v="0"/>
    <s v="State-Other"/>
    <s v="Divorced"/>
    <x v="1"/>
  </r>
  <r>
    <n v="1121"/>
    <n v="162998"/>
    <n v="0"/>
    <n v="1"/>
    <x v="39"/>
    <n v="0"/>
    <n v="1"/>
    <n v="0"/>
    <n v="0"/>
    <n v="0"/>
    <n v="0"/>
    <n v="1"/>
    <n v="0"/>
    <n v="0"/>
    <s v="State-California"/>
    <s v="Married"/>
    <x v="1"/>
  </r>
  <r>
    <n v="3129"/>
    <n v="162994"/>
    <n v="1"/>
    <n v="0"/>
    <x v="7"/>
    <n v="0"/>
    <n v="0"/>
    <n v="0"/>
    <n v="1"/>
    <n v="0"/>
    <n v="0"/>
    <n v="1"/>
    <n v="0"/>
    <n v="0"/>
    <s v="State-Texas"/>
    <s v="Together"/>
    <x v="1"/>
  </r>
  <r>
    <n v="1125"/>
    <n v="162981"/>
    <n v="0"/>
    <n v="0"/>
    <x v="50"/>
    <n v="0"/>
    <n v="0"/>
    <n v="0"/>
    <n v="1"/>
    <n v="0"/>
    <n v="0"/>
    <n v="0"/>
    <n v="0"/>
    <n v="1"/>
    <s v="State-Texas"/>
    <s v="Together"/>
    <x v="0"/>
  </r>
  <r>
    <n v="2237"/>
    <n v="162972"/>
    <n v="0"/>
    <n v="1"/>
    <x v="47"/>
    <n v="0"/>
    <n v="1"/>
    <n v="0"/>
    <n v="0"/>
    <n v="0"/>
    <n v="0"/>
    <n v="0"/>
    <n v="0"/>
    <n v="0"/>
    <s v="State-California"/>
    <s v="Married"/>
    <x v="3"/>
  </r>
  <r>
    <n v="2813"/>
    <n v="162972"/>
    <n v="0"/>
    <n v="1"/>
    <x v="47"/>
    <n v="0"/>
    <n v="1"/>
    <n v="0"/>
    <n v="0"/>
    <n v="0"/>
    <n v="0"/>
    <n v="0"/>
    <n v="0"/>
    <n v="0"/>
    <s v="State-California"/>
    <s v="Married"/>
    <x v="3"/>
  </r>
  <r>
    <n v="2735"/>
    <n v="162905"/>
    <n v="0"/>
    <n v="1"/>
    <x v="37"/>
    <n v="0"/>
    <n v="1"/>
    <n v="0"/>
    <n v="0"/>
    <n v="0"/>
    <n v="0"/>
    <n v="0"/>
    <n v="0"/>
    <n v="0"/>
    <s v="State-California"/>
    <s v="Married"/>
    <x v="3"/>
  </r>
  <r>
    <n v="1720"/>
    <n v="162882"/>
    <n v="0"/>
    <n v="1"/>
    <x v="10"/>
    <n v="0"/>
    <n v="0"/>
    <n v="0"/>
    <n v="1"/>
    <n v="0"/>
    <n v="0"/>
    <n v="1"/>
    <n v="0"/>
    <n v="0"/>
    <s v="State-Other"/>
    <s v="Together"/>
    <x v="1"/>
  </r>
  <r>
    <n v="3214"/>
    <n v="162868"/>
    <n v="0"/>
    <n v="0"/>
    <x v="17"/>
    <n v="0"/>
    <n v="0"/>
    <n v="1"/>
    <n v="0"/>
    <n v="0"/>
    <n v="0"/>
    <n v="1"/>
    <n v="0"/>
    <n v="0"/>
    <s v="State-Other"/>
    <s v="Single"/>
    <x v="1"/>
  </r>
  <r>
    <n v="1625"/>
    <n v="162859"/>
    <n v="0"/>
    <n v="1"/>
    <x v="31"/>
    <n v="1"/>
    <n v="0"/>
    <n v="0"/>
    <n v="0"/>
    <n v="0"/>
    <n v="0"/>
    <n v="0"/>
    <n v="0"/>
    <n v="1"/>
    <s v="State-California"/>
    <s v="Divorced"/>
    <x v="0"/>
  </r>
  <r>
    <n v="1771"/>
    <n v="162847"/>
    <n v="0"/>
    <n v="0"/>
    <x v="0"/>
    <n v="0"/>
    <n v="0"/>
    <n v="0"/>
    <n v="1"/>
    <n v="0"/>
    <n v="0"/>
    <n v="0"/>
    <n v="1"/>
    <n v="0"/>
    <s v="State-Illinois"/>
    <s v="Together"/>
    <x v="2"/>
  </r>
  <r>
    <n v="2041"/>
    <n v="162845"/>
    <n v="1"/>
    <n v="1"/>
    <x v="49"/>
    <n v="0"/>
    <n v="1"/>
    <n v="0"/>
    <n v="0"/>
    <n v="0"/>
    <n v="0"/>
    <n v="0"/>
    <n v="1"/>
    <n v="0"/>
    <s v="State-Illinois"/>
    <s v="Married"/>
    <x v="2"/>
  </r>
  <r>
    <n v="2322"/>
    <n v="162845"/>
    <n v="1"/>
    <n v="1"/>
    <x v="49"/>
    <n v="0"/>
    <n v="1"/>
    <n v="0"/>
    <n v="0"/>
    <n v="0"/>
    <n v="0"/>
    <n v="0"/>
    <n v="1"/>
    <n v="0"/>
    <s v="State-Florida"/>
    <s v="Married"/>
    <x v="2"/>
  </r>
  <r>
    <n v="1896"/>
    <n v="162820"/>
    <n v="0"/>
    <n v="0"/>
    <x v="14"/>
    <n v="0"/>
    <n v="1"/>
    <n v="0"/>
    <n v="0"/>
    <n v="0"/>
    <n v="0"/>
    <n v="1"/>
    <n v="0"/>
    <n v="0"/>
    <s v="State-Florida"/>
    <s v="Married"/>
    <x v="1"/>
  </r>
  <r>
    <n v="2880"/>
    <n v="162820"/>
    <n v="0"/>
    <n v="0"/>
    <x v="14"/>
    <n v="0"/>
    <n v="1"/>
    <n v="0"/>
    <n v="0"/>
    <n v="0"/>
    <n v="0"/>
    <n v="1"/>
    <n v="0"/>
    <n v="0"/>
    <s v="State-Florida"/>
    <s v="Married"/>
    <x v="1"/>
  </r>
  <r>
    <n v="1585"/>
    <n v="162807"/>
    <n v="0"/>
    <n v="1"/>
    <x v="5"/>
    <n v="0"/>
    <n v="0"/>
    <n v="0"/>
    <n v="1"/>
    <n v="0"/>
    <n v="0"/>
    <n v="1"/>
    <n v="0"/>
    <n v="0"/>
    <s v="State-Illinois"/>
    <s v="Together"/>
    <x v="1"/>
  </r>
  <r>
    <n v="2457"/>
    <n v="162807"/>
    <n v="0"/>
    <n v="1"/>
    <x v="5"/>
    <n v="0"/>
    <n v="0"/>
    <n v="0"/>
    <n v="1"/>
    <n v="0"/>
    <n v="0"/>
    <n v="1"/>
    <n v="0"/>
    <n v="0"/>
    <s v="State-Texas"/>
    <s v="Together"/>
    <x v="1"/>
  </r>
  <r>
    <n v="2858"/>
    <n v="162772"/>
    <n v="0"/>
    <n v="1"/>
    <x v="10"/>
    <n v="0"/>
    <n v="0"/>
    <n v="1"/>
    <n v="0"/>
    <n v="0"/>
    <n v="0"/>
    <n v="0"/>
    <n v="1"/>
    <n v="0"/>
    <s v="State-New York"/>
    <s v="Single"/>
    <x v="2"/>
  </r>
  <r>
    <n v="1222"/>
    <n v="162745"/>
    <n v="0"/>
    <n v="1"/>
    <x v="40"/>
    <n v="0"/>
    <n v="1"/>
    <n v="0"/>
    <n v="0"/>
    <n v="0"/>
    <n v="0"/>
    <n v="0"/>
    <n v="0"/>
    <n v="1"/>
    <s v="State-Other"/>
    <s v="Married"/>
    <x v="0"/>
  </r>
  <r>
    <n v="2146"/>
    <n v="162710"/>
    <n v="0"/>
    <n v="1"/>
    <x v="35"/>
    <n v="0"/>
    <n v="1"/>
    <n v="0"/>
    <n v="0"/>
    <n v="0"/>
    <n v="0"/>
    <n v="1"/>
    <n v="0"/>
    <n v="0"/>
    <s v="State-Other"/>
    <s v="Married"/>
    <x v="1"/>
  </r>
  <r>
    <n v="2904"/>
    <n v="162694"/>
    <n v="1"/>
    <n v="1"/>
    <x v="40"/>
    <n v="0"/>
    <n v="1"/>
    <n v="0"/>
    <n v="0"/>
    <n v="0"/>
    <n v="0"/>
    <n v="0"/>
    <n v="1"/>
    <n v="0"/>
    <s v="State-Florida"/>
    <s v="Married"/>
    <x v="2"/>
  </r>
  <r>
    <n v="2632"/>
    <n v="162670"/>
    <n v="0"/>
    <n v="1"/>
    <x v="14"/>
    <n v="0"/>
    <n v="1"/>
    <n v="0"/>
    <n v="0"/>
    <n v="0"/>
    <n v="0"/>
    <n v="0"/>
    <n v="0"/>
    <n v="1"/>
    <s v="State-Other"/>
    <s v="Married"/>
    <x v="0"/>
  </r>
  <r>
    <n v="3106"/>
    <n v="162637"/>
    <n v="0"/>
    <n v="1"/>
    <x v="14"/>
    <n v="1"/>
    <n v="0"/>
    <n v="0"/>
    <n v="0"/>
    <n v="0"/>
    <n v="0"/>
    <n v="0"/>
    <n v="1"/>
    <n v="0"/>
    <s v="State-Other"/>
    <s v="Divorced"/>
    <x v="2"/>
  </r>
  <r>
    <n v="2795"/>
    <n v="162568"/>
    <n v="0"/>
    <n v="1"/>
    <x v="36"/>
    <n v="0"/>
    <n v="0"/>
    <n v="0"/>
    <n v="1"/>
    <n v="0"/>
    <n v="0"/>
    <n v="1"/>
    <n v="0"/>
    <n v="0"/>
    <s v="State-California"/>
    <s v="Together"/>
    <x v="1"/>
  </r>
  <r>
    <n v="1155"/>
    <n v="162551"/>
    <n v="0"/>
    <n v="0"/>
    <x v="13"/>
    <n v="1"/>
    <n v="0"/>
    <n v="0"/>
    <n v="0"/>
    <n v="0"/>
    <n v="0"/>
    <n v="1"/>
    <n v="0"/>
    <n v="0"/>
    <s v="State-Texas"/>
    <s v="Divorced"/>
    <x v="1"/>
  </r>
  <r>
    <n v="2771"/>
    <n v="162535"/>
    <n v="0"/>
    <n v="1"/>
    <x v="47"/>
    <n v="0"/>
    <n v="0"/>
    <n v="1"/>
    <n v="0"/>
    <n v="0"/>
    <n v="0"/>
    <n v="1"/>
    <n v="0"/>
    <n v="0"/>
    <s v="State-California"/>
    <s v="Single"/>
    <x v="1"/>
  </r>
  <r>
    <n v="1006"/>
    <n v="162513"/>
    <n v="0"/>
    <n v="1"/>
    <x v="50"/>
    <n v="0"/>
    <n v="0"/>
    <n v="0"/>
    <n v="1"/>
    <n v="0"/>
    <n v="0"/>
    <n v="0"/>
    <n v="1"/>
    <n v="0"/>
    <s v="State-Other"/>
    <s v="Together"/>
    <x v="2"/>
  </r>
  <r>
    <n v="1459"/>
    <n v="162503"/>
    <n v="0"/>
    <n v="1"/>
    <x v="24"/>
    <n v="0"/>
    <n v="1"/>
    <n v="0"/>
    <n v="0"/>
    <n v="0"/>
    <n v="0"/>
    <n v="1"/>
    <n v="0"/>
    <n v="0"/>
    <s v="State-Illinois"/>
    <s v="Married"/>
    <x v="1"/>
  </r>
  <r>
    <n v="1375"/>
    <n v="162499"/>
    <n v="1"/>
    <n v="0"/>
    <x v="27"/>
    <n v="0"/>
    <n v="0"/>
    <n v="0"/>
    <n v="1"/>
    <n v="0"/>
    <n v="0"/>
    <n v="0"/>
    <n v="1"/>
    <n v="0"/>
    <s v="State-Illinois"/>
    <s v="Together"/>
    <x v="2"/>
  </r>
  <r>
    <n v="1547"/>
    <n v="162466"/>
    <n v="0"/>
    <n v="1"/>
    <x v="1"/>
    <n v="0"/>
    <n v="1"/>
    <n v="0"/>
    <n v="0"/>
    <n v="0"/>
    <n v="0"/>
    <n v="0"/>
    <n v="0"/>
    <n v="0"/>
    <s v="State-California"/>
    <s v="Married"/>
    <x v="3"/>
  </r>
  <r>
    <n v="1615"/>
    <n v="162466"/>
    <n v="0"/>
    <n v="1"/>
    <x v="1"/>
    <n v="0"/>
    <n v="1"/>
    <n v="0"/>
    <n v="0"/>
    <n v="0"/>
    <n v="0"/>
    <n v="0"/>
    <n v="0"/>
    <n v="0"/>
    <s v="State-Illinois"/>
    <s v="Married"/>
    <x v="3"/>
  </r>
  <r>
    <n v="1852"/>
    <n v="162450"/>
    <n v="0"/>
    <n v="1"/>
    <x v="31"/>
    <n v="0"/>
    <n v="0"/>
    <n v="1"/>
    <n v="0"/>
    <n v="0"/>
    <n v="0"/>
    <n v="1"/>
    <n v="0"/>
    <n v="0"/>
    <s v="State-Other"/>
    <s v="Single"/>
    <x v="1"/>
  </r>
  <r>
    <n v="2670"/>
    <n v="162335"/>
    <n v="0"/>
    <n v="1"/>
    <x v="39"/>
    <n v="1"/>
    <n v="0"/>
    <n v="0"/>
    <n v="0"/>
    <n v="0"/>
    <n v="0"/>
    <n v="1"/>
    <n v="0"/>
    <n v="0"/>
    <s v="State-Florida"/>
    <s v="Divorced"/>
    <x v="1"/>
  </r>
  <r>
    <n v="2174"/>
    <n v="162307"/>
    <n v="0"/>
    <n v="1"/>
    <x v="39"/>
    <n v="0"/>
    <n v="0"/>
    <n v="1"/>
    <n v="0"/>
    <n v="0"/>
    <n v="0"/>
    <n v="1"/>
    <n v="0"/>
    <n v="0"/>
    <s v="State-New York"/>
    <s v="Single"/>
    <x v="1"/>
  </r>
  <r>
    <n v="1737"/>
    <n v="162220"/>
    <n v="0"/>
    <n v="1"/>
    <x v="35"/>
    <n v="0"/>
    <n v="0"/>
    <n v="0"/>
    <n v="1"/>
    <n v="0"/>
    <n v="0"/>
    <n v="0"/>
    <n v="0"/>
    <n v="1"/>
    <s v="State-Texas"/>
    <s v="Together"/>
    <x v="0"/>
  </r>
  <r>
    <n v="1320"/>
    <n v="162204"/>
    <n v="0"/>
    <n v="2"/>
    <x v="5"/>
    <n v="1"/>
    <n v="0"/>
    <n v="0"/>
    <n v="0"/>
    <n v="0"/>
    <n v="0"/>
    <n v="1"/>
    <n v="0"/>
    <n v="0"/>
    <s v="State-Florida"/>
    <s v="Divorced"/>
    <x v="1"/>
  </r>
  <r>
    <n v="1310"/>
    <n v="162187"/>
    <n v="0"/>
    <n v="0"/>
    <x v="48"/>
    <n v="0"/>
    <n v="1"/>
    <n v="0"/>
    <n v="0"/>
    <n v="0"/>
    <n v="0"/>
    <n v="1"/>
    <n v="0"/>
    <n v="0"/>
    <s v="State-New York"/>
    <s v="Married"/>
    <x v="1"/>
  </r>
  <r>
    <n v="1345"/>
    <n v="162187"/>
    <n v="0"/>
    <n v="1"/>
    <x v="10"/>
    <n v="0"/>
    <n v="0"/>
    <n v="0"/>
    <n v="0"/>
    <n v="1"/>
    <n v="0"/>
    <n v="0"/>
    <n v="0"/>
    <n v="1"/>
    <s v="State-Illinois"/>
    <s v="Widow"/>
    <x v="0"/>
  </r>
  <r>
    <n v="2337"/>
    <n v="162159"/>
    <n v="0"/>
    <n v="0"/>
    <x v="44"/>
    <n v="0"/>
    <n v="0"/>
    <n v="1"/>
    <n v="0"/>
    <n v="0"/>
    <n v="0"/>
    <n v="0"/>
    <n v="0"/>
    <n v="1"/>
    <s v="State-Texas"/>
    <s v="Single"/>
    <x v="0"/>
  </r>
  <r>
    <n v="2328"/>
    <n v="162061"/>
    <n v="0"/>
    <n v="1"/>
    <x v="38"/>
    <n v="0"/>
    <n v="0"/>
    <n v="0"/>
    <n v="1"/>
    <n v="0"/>
    <n v="0"/>
    <n v="1"/>
    <n v="0"/>
    <n v="0"/>
    <s v="State-Florida"/>
    <s v="Together"/>
    <x v="1"/>
  </r>
  <r>
    <n v="1750"/>
    <n v="162058"/>
    <n v="0"/>
    <n v="1"/>
    <x v="24"/>
    <n v="0"/>
    <n v="1"/>
    <n v="0"/>
    <n v="0"/>
    <n v="0"/>
    <n v="0"/>
    <n v="0"/>
    <n v="1"/>
    <n v="0"/>
    <s v="State-Other"/>
    <s v="Married"/>
    <x v="2"/>
  </r>
  <r>
    <n v="1462"/>
    <n v="162010"/>
    <n v="0"/>
    <n v="1"/>
    <x v="35"/>
    <n v="0"/>
    <n v="1"/>
    <n v="0"/>
    <n v="0"/>
    <n v="0"/>
    <n v="0"/>
    <n v="0"/>
    <n v="0"/>
    <n v="1"/>
    <s v="State-Other"/>
    <s v="Married"/>
    <x v="0"/>
  </r>
  <r>
    <n v="2168"/>
    <n v="162000"/>
    <n v="0"/>
    <n v="1"/>
    <x v="39"/>
    <n v="0"/>
    <n v="0"/>
    <n v="1"/>
    <n v="0"/>
    <n v="0"/>
    <n v="0"/>
    <n v="0"/>
    <n v="0"/>
    <n v="1"/>
    <s v="State-New York"/>
    <s v="Single"/>
    <x v="0"/>
  </r>
  <r>
    <n v="1559"/>
    <n v="161996"/>
    <n v="0"/>
    <n v="1"/>
    <x v="3"/>
    <n v="0"/>
    <n v="1"/>
    <n v="0"/>
    <n v="0"/>
    <n v="0"/>
    <n v="0"/>
    <n v="0"/>
    <n v="0"/>
    <n v="1"/>
    <s v="State-California"/>
    <s v="Married"/>
    <x v="0"/>
  </r>
  <r>
    <n v="1676"/>
    <n v="161923"/>
    <n v="0"/>
    <n v="2"/>
    <x v="33"/>
    <n v="0"/>
    <n v="1"/>
    <n v="0"/>
    <n v="0"/>
    <n v="0"/>
    <n v="0"/>
    <n v="0"/>
    <n v="1"/>
    <n v="0"/>
    <s v="State-New York"/>
    <s v="Married"/>
    <x v="2"/>
  </r>
  <r>
    <n v="2905"/>
    <n v="161917"/>
    <n v="1"/>
    <n v="1"/>
    <x v="2"/>
    <n v="0"/>
    <n v="1"/>
    <n v="0"/>
    <n v="0"/>
    <n v="0"/>
    <n v="0"/>
    <n v="0"/>
    <n v="0"/>
    <n v="1"/>
    <s v="State-Illinois"/>
    <s v="Married"/>
    <x v="0"/>
  </r>
  <r>
    <n v="1259"/>
    <n v="161905"/>
    <n v="0"/>
    <n v="1"/>
    <x v="21"/>
    <n v="0"/>
    <n v="0"/>
    <n v="0"/>
    <n v="1"/>
    <n v="0"/>
    <n v="0"/>
    <n v="0"/>
    <n v="0"/>
    <n v="1"/>
    <s v="State-California"/>
    <s v="Together"/>
    <x v="0"/>
  </r>
  <r>
    <n v="1781"/>
    <n v="161872"/>
    <n v="0"/>
    <n v="1"/>
    <x v="1"/>
    <n v="0"/>
    <n v="1"/>
    <n v="0"/>
    <n v="0"/>
    <n v="0"/>
    <n v="0"/>
    <n v="0"/>
    <n v="1"/>
    <n v="0"/>
    <s v="State-California"/>
    <s v="Married"/>
    <x v="2"/>
  </r>
  <r>
    <n v="1512"/>
    <n v="161839"/>
    <n v="0"/>
    <n v="0"/>
    <x v="37"/>
    <n v="0"/>
    <n v="0"/>
    <n v="1"/>
    <n v="0"/>
    <n v="0"/>
    <n v="0"/>
    <n v="1"/>
    <n v="0"/>
    <n v="0"/>
    <s v="State-Florida"/>
    <s v="Single"/>
    <x v="1"/>
  </r>
  <r>
    <n v="2076"/>
    <n v="161825"/>
    <n v="0"/>
    <n v="1"/>
    <x v="27"/>
    <n v="0"/>
    <n v="0"/>
    <n v="1"/>
    <n v="0"/>
    <n v="0"/>
    <n v="0"/>
    <n v="1"/>
    <n v="0"/>
    <n v="0"/>
    <s v="State-Florida"/>
    <s v="Single"/>
    <x v="1"/>
  </r>
  <r>
    <n v="2837"/>
    <n v="161825"/>
    <n v="0"/>
    <n v="1"/>
    <x v="27"/>
    <n v="0"/>
    <n v="0"/>
    <n v="1"/>
    <n v="0"/>
    <n v="0"/>
    <n v="0"/>
    <n v="1"/>
    <n v="0"/>
    <n v="0"/>
    <s v="State-California"/>
    <s v="Single"/>
    <x v="1"/>
  </r>
  <r>
    <n v="1058"/>
    <n v="161823"/>
    <n v="0"/>
    <n v="1"/>
    <x v="39"/>
    <n v="0"/>
    <n v="0"/>
    <n v="1"/>
    <n v="0"/>
    <n v="0"/>
    <n v="0"/>
    <n v="1"/>
    <n v="0"/>
    <n v="0"/>
    <s v="State-New York"/>
    <s v="Single"/>
    <x v="1"/>
  </r>
  <r>
    <n v="2929"/>
    <n v="161798"/>
    <n v="0"/>
    <n v="0"/>
    <x v="37"/>
    <n v="0"/>
    <n v="0"/>
    <n v="1"/>
    <n v="0"/>
    <n v="0"/>
    <n v="0"/>
    <n v="0"/>
    <n v="0"/>
    <n v="1"/>
    <s v="State-Illinois"/>
    <s v="Single"/>
    <x v="0"/>
  </r>
  <r>
    <n v="1571"/>
    <n v="161794"/>
    <n v="0"/>
    <n v="1"/>
    <x v="33"/>
    <n v="0"/>
    <n v="1"/>
    <n v="0"/>
    <n v="0"/>
    <n v="0"/>
    <n v="0"/>
    <n v="0"/>
    <n v="1"/>
    <n v="0"/>
    <s v="State-California"/>
    <s v="Married"/>
    <x v="2"/>
  </r>
  <r>
    <n v="2666"/>
    <n v="161787"/>
    <n v="0"/>
    <n v="0"/>
    <x v="9"/>
    <n v="1"/>
    <n v="0"/>
    <n v="0"/>
    <n v="0"/>
    <n v="0"/>
    <n v="0"/>
    <n v="0"/>
    <n v="1"/>
    <n v="0"/>
    <s v="State-New York"/>
    <s v="Divorced"/>
    <x v="2"/>
  </r>
  <r>
    <n v="3213"/>
    <n v="161757"/>
    <n v="0"/>
    <n v="0"/>
    <x v="1"/>
    <n v="0"/>
    <n v="0"/>
    <n v="1"/>
    <n v="0"/>
    <n v="0"/>
    <n v="0"/>
    <n v="0"/>
    <n v="1"/>
    <n v="0"/>
    <s v="State-Texas"/>
    <s v="Single"/>
    <x v="2"/>
  </r>
  <r>
    <n v="2868"/>
    <n v="161671"/>
    <n v="0"/>
    <n v="1"/>
    <x v="42"/>
    <n v="1"/>
    <n v="0"/>
    <n v="0"/>
    <n v="0"/>
    <n v="0"/>
    <n v="0"/>
    <n v="1"/>
    <n v="0"/>
    <n v="0"/>
    <s v="State-Florida"/>
    <s v="Divorced"/>
    <x v="1"/>
  </r>
  <r>
    <n v="1827"/>
    <n v="161618"/>
    <n v="0"/>
    <n v="0"/>
    <x v="26"/>
    <n v="0"/>
    <n v="0"/>
    <n v="1"/>
    <n v="0"/>
    <n v="0"/>
    <n v="0"/>
    <n v="0"/>
    <n v="0"/>
    <n v="0"/>
    <s v="State-Texas"/>
    <s v="Single"/>
    <x v="3"/>
  </r>
  <r>
    <n v="2197"/>
    <n v="161559"/>
    <n v="0"/>
    <n v="1"/>
    <x v="40"/>
    <n v="0"/>
    <n v="0"/>
    <n v="1"/>
    <n v="0"/>
    <n v="0"/>
    <n v="0"/>
    <n v="1"/>
    <n v="0"/>
    <n v="0"/>
    <s v="State-Illinois"/>
    <s v="Single"/>
    <x v="1"/>
  </r>
  <r>
    <n v="2563"/>
    <n v="161482"/>
    <n v="0"/>
    <n v="0"/>
    <x v="40"/>
    <n v="0"/>
    <n v="1"/>
    <n v="0"/>
    <n v="0"/>
    <n v="0"/>
    <n v="0"/>
    <n v="1"/>
    <n v="0"/>
    <n v="0"/>
    <s v="State-Illinois"/>
    <s v="Married"/>
    <x v="1"/>
  </r>
  <r>
    <n v="1587"/>
    <n v="161467"/>
    <n v="0"/>
    <n v="2"/>
    <x v="20"/>
    <n v="0"/>
    <n v="1"/>
    <n v="0"/>
    <n v="0"/>
    <n v="0"/>
    <n v="0"/>
    <n v="0"/>
    <n v="0"/>
    <n v="1"/>
    <s v="State-Texas"/>
    <s v="Married"/>
    <x v="0"/>
  </r>
  <r>
    <n v="1454"/>
    <n v="161456"/>
    <n v="0"/>
    <n v="1"/>
    <x v="21"/>
    <n v="0"/>
    <n v="1"/>
    <n v="0"/>
    <n v="0"/>
    <n v="0"/>
    <n v="0"/>
    <n v="1"/>
    <n v="0"/>
    <n v="0"/>
    <s v="State-New York"/>
    <s v="Married"/>
    <x v="1"/>
  </r>
  <r>
    <n v="3014"/>
    <n v="161416"/>
    <n v="0"/>
    <n v="0"/>
    <x v="41"/>
    <n v="0"/>
    <n v="0"/>
    <n v="0"/>
    <n v="1"/>
    <n v="0"/>
    <n v="0"/>
    <n v="1"/>
    <n v="0"/>
    <n v="0"/>
    <s v="State-New York"/>
    <s v="Together"/>
    <x v="1"/>
  </r>
  <r>
    <n v="1855"/>
    <n v="161346"/>
    <n v="1"/>
    <n v="0"/>
    <x v="34"/>
    <n v="0"/>
    <n v="0"/>
    <n v="0"/>
    <n v="1"/>
    <n v="0"/>
    <n v="0"/>
    <n v="0"/>
    <n v="1"/>
    <n v="0"/>
    <s v="State-Illinois"/>
    <s v="Together"/>
    <x v="2"/>
  </r>
  <r>
    <n v="1122"/>
    <n v="161331"/>
    <n v="1"/>
    <n v="1"/>
    <x v="12"/>
    <n v="0"/>
    <n v="0"/>
    <n v="1"/>
    <n v="0"/>
    <n v="0"/>
    <n v="0"/>
    <n v="0"/>
    <n v="1"/>
    <n v="0"/>
    <s v="State-Florida"/>
    <s v="Single"/>
    <x v="2"/>
  </r>
  <r>
    <n v="1413"/>
    <n v="161314"/>
    <n v="0"/>
    <n v="1"/>
    <x v="42"/>
    <n v="0"/>
    <n v="1"/>
    <n v="0"/>
    <n v="0"/>
    <n v="0"/>
    <n v="0"/>
    <n v="1"/>
    <n v="0"/>
    <n v="0"/>
    <s v="State-Texas"/>
    <s v="Married"/>
    <x v="1"/>
  </r>
  <r>
    <n v="1176"/>
    <n v="161286"/>
    <n v="0"/>
    <n v="1"/>
    <x v="30"/>
    <n v="0"/>
    <n v="1"/>
    <n v="0"/>
    <n v="0"/>
    <n v="0"/>
    <n v="0"/>
    <n v="1"/>
    <n v="0"/>
    <n v="0"/>
    <s v="State-Florida"/>
    <s v="Married"/>
    <x v="1"/>
  </r>
  <r>
    <n v="3095"/>
    <n v="161286"/>
    <n v="0"/>
    <n v="1"/>
    <x v="30"/>
    <n v="0"/>
    <n v="1"/>
    <n v="0"/>
    <n v="0"/>
    <n v="0"/>
    <n v="0"/>
    <n v="1"/>
    <n v="0"/>
    <n v="0"/>
    <s v="State-California"/>
    <s v="Married"/>
    <x v="1"/>
  </r>
  <r>
    <n v="2207"/>
    <n v="161284"/>
    <n v="0"/>
    <n v="0"/>
    <x v="47"/>
    <n v="0"/>
    <n v="0"/>
    <n v="1"/>
    <n v="0"/>
    <n v="0"/>
    <n v="0"/>
    <n v="0"/>
    <n v="0"/>
    <n v="1"/>
    <s v="State-California"/>
    <s v="Single"/>
    <x v="0"/>
  </r>
  <r>
    <n v="1638"/>
    <n v="161278"/>
    <n v="0"/>
    <n v="1"/>
    <x v="13"/>
    <n v="0"/>
    <n v="0"/>
    <n v="0"/>
    <n v="1"/>
    <n v="0"/>
    <n v="0"/>
    <n v="1"/>
    <n v="0"/>
    <n v="0"/>
    <s v="State-Florida"/>
    <s v="Together"/>
    <x v="1"/>
  </r>
  <r>
    <n v="1493"/>
    <n v="161250"/>
    <n v="0"/>
    <n v="1"/>
    <x v="31"/>
    <n v="1"/>
    <n v="0"/>
    <n v="0"/>
    <n v="0"/>
    <n v="0"/>
    <n v="0"/>
    <n v="1"/>
    <n v="0"/>
    <n v="0"/>
    <s v="State-California"/>
    <s v="Divorced"/>
    <x v="1"/>
  </r>
  <r>
    <n v="3201"/>
    <n v="161223"/>
    <n v="0"/>
    <n v="1"/>
    <x v="50"/>
    <n v="0"/>
    <n v="1"/>
    <n v="0"/>
    <n v="0"/>
    <n v="0"/>
    <n v="0"/>
    <n v="1"/>
    <n v="0"/>
    <n v="0"/>
    <s v="State-Texas"/>
    <s v="Married"/>
    <x v="1"/>
  </r>
  <r>
    <n v="1672"/>
    <n v="161209"/>
    <n v="0"/>
    <n v="0"/>
    <x v="1"/>
    <n v="0"/>
    <n v="0"/>
    <n v="1"/>
    <n v="0"/>
    <n v="0"/>
    <n v="0"/>
    <n v="1"/>
    <n v="0"/>
    <n v="0"/>
    <s v="State-Other"/>
    <s v="Single"/>
    <x v="1"/>
  </r>
  <r>
    <n v="2021"/>
    <n v="161180"/>
    <n v="0"/>
    <n v="1"/>
    <x v="31"/>
    <n v="0"/>
    <n v="1"/>
    <n v="0"/>
    <n v="0"/>
    <n v="0"/>
    <n v="0"/>
    <n v="1"/>
    <n v="0"/>
    <n v="0"/>
    <s v="State-California"/>
    <s v="Married"/>
    <x v="1"/>
  </r>
  <r>
    <n v="1231"/>
    <n v="161074"/>
    <n v="0"/>
    <n v="1"/>
    <x v="12"/>
    <n v="0"/>
    <n v="1"/>
    <n v="0"/>
    <n v="0"/>
    <n v="0"/>
    <n v="0"/>
    <n v="1"/>
    <n v="0"/>
    <n v="0"/>
    <s v="State-Illinois"/>
    <s v="Married"/>
    <x v="1"/>
  </r>
  <r>
    <n v="2675"/>
    <n v="161064"/>
    <n v="0"/>
    <n v="1"/>
    <x v="38"/>
    <n v="0"/>
    <n v="1"/>
    <n v="0"/>
    <n v="0"/>
    <n v="0"/>
    <n v="0"/>
    <n v="1"/>
    <n v="0"/>
    <n v="0"/>
    <s v="State-California"/>
    <s v="Married"/>
    <x v="1"/>
  </r>
  <r>
    <n v="3174"/>
    <n v="161014"/>
    <n v="0"/>
    <n v="1"/>
    <x v="7"/>
    <n v="0"/>
    <n v="1"/>
    <n v="0"/>
    <n v="0"/>
    <n v="0"/>
    <n v="0"/>
    <n v="1"/>
    <n v="0"/>
    <n v="0"/>
    <s v="State-Florida"/>
    <s v="Married"/>
    <x v="1"/>
  </r>
  <r>
    <n v="1144"/>
    <n v="161010"/>
    <n v="0"/>
    <n v="1"/>
    <x v="39"/>
    <n v="0"/>
    <n v="0"/>
    <n v="0"/>
    <n v="1"/>
    <n v="0"/>
    <n v="0"/>
    <n v="0"/>
    <n v="0"/>
    <n v="1"/>
    <s v="State-Other"/>
    <s v="Together"/>
    <x v="0"/>
  </r>
  <r>
    <n v="3140"/>
    <n v="160934"/>
    <n v="0"/>
    <n v="1"/>
    <x v="21"/>
    <n v="0"/>
    <n v="0"/>
    <n v="0"/>
    <n v="1"/>
    <n v="0"/>
    <n v="0"/>
    <n v="1"/>
    <n v="0"/>
    <n v="0"/>
    <s v="State-New York"/>
    <s v="Together"/>
    <x v="1"/>
  </r>
  <r>
    <n v="3010"/>
    <n v="160905"/>
    <n v="0"/>
    <n v="1"/>
    <x v="46"/>
    <n v="0"/>
    <n v="0"/>
    <n v="0"/>
    <n v="1"/>
    <n v="0"/>
    <n v="0"/>
    <n v="1"/>
    <n v="0"/>
    <n v="0"/>
    <s v="State-Other"/>
    <s v="Together"/>
    <x v="1"/>
  </r>
  <r>
    <n v="3128"/>
    <n v="160896"/>
    <n v="0"/>
    <n v="1"/>
    <x v="37"/>
    <n v="0"/>
    <n v="1"/>
    <n v="0"/>
    <n v="0"/>
    <n v="0"/>
    <n v="0"/>
    <n v="0"/>
    <n v="0"/>
    <n v="1"/>
    <s v="State-New York"/>
    <s v="Married"/>
    <x v="0"/>
  </r>
  <r>
    <n v="2285"/>
    <n v="160894"/>
    <n v="0"/>
    <n v="1"/>
    <x v="30"/>
    <n v="0"/>
    <n v="0"/>
    <n v="0"/>
    <n v="1"/>
    <n v="0"/>
    <n v="0"/>
    <n v="1"/>
    <n v="0"/>
    <n v="0"/>
    <s v="State-California"/>
    <s v="Together"/>
    <x v="1"/>
  </r>
  <r>
    <n v="2763"/>
    <n v="160839"/>
    <n v="1"/>
    <n v="1"/>
    <x v="27"/>
    <n v="0"/>
    <n v="0"/>
    <n v="0"/>
    <n v="1"/>
    <n v="0"/>
    <n v="0"/>
    <n v="0"/>
    <n v="0"/>
    <n v="0"/>
    <s v="State-Texas"/>
    <s v="Together"/>
    <x v="3"/>
  </r>
  <r>
    <n v="1263"/>
    <n v="160714"/>
    <n v="0"/>
    <n v="0"/>
    <x v="24"/>
    <n v="0"/>
    <n v="0"/>
    <n v="1"/>
    <n v="0"/>
    <n v="0"/>
    <n v="0"/>
    <n v="1"/>
    <n v="0"/>
    <n v="0"/>
    <s v="State-Texas"/>
    <s v="Single"/>
    <x v="1"/>
  </r>
  <r>
    <n v="3012"/>
    <n v="160689"/>
    <n v="0"/>
    <n v="1"/>
    <x v="11"/>
    <n v="0"/>
    <n v="0"/>
    <n v="1"/>
    <n v="0"/>
    <n v="0"/>
    <n v="0"/>
    <n v="1"/>
    <n v="0"/>
    <n v="0"/>
    <s v="State-Florida"/>
    <s v="Single"/>
    <x v="1"/>
  </r>
  <r>
    <n v="3212"/>
    <n v="160646"/>
    <n v="1"/>
    <n v="0"/>
    <x v="29"/>
    <n v="0"/>
    <n v="0"/>
    <n v="1"/>
    <n v="0"/>
    <n v="0"/>
    <n v="0"/>
    <n v="1"/>
    <n v="0"/>
    <n v="0"/>
    <s v="State-New York"/>
    <s v="Single"/>
    <x v="1"/>
  </r>
  <r>
    <n v="1068"/>
    <n v="160631"/>
    <n v="1"/>
    <n v="1"/>
    <x v="21"/>
    <n v="0"/>
    <n v="1"/>
    <n v="0"/>
    <n v="0"/>
    <n v="0"/>
    <n v="0"/>
    <n v="0"/>
    <n v="0"/>
    <n v="1"/>
    <s v="State-Florida"/>
    <s v="Married"/>
    <x v="0"/>
  </r>
  <r>
    <n v="1444"/>
    <n v="160597"/>
    <n v="0"/>
    <n v="1"/>
    <x v="37"/>
    <n v="0"/>
    <n v="1"/>
    <n v="0"/>
    <n v="0"/>
    <n v="0"/>
    <n v="0"/>
    <n v="1"/>
    <n v="0"/>
    <n v="0"/>
    <s v="State-Other"/>
    <s v="Married"/>
    <x v="1"/>
  </r>
  <r>
    <n v="2466"/>
    <n v="160585"/>
    <n v="1"/>
    <n v="1"/>
    <x v="23"/>
    <n v="0"/>
    <n v="1"/>
    <n v="0"/>
    <n v="0"/>
    <n v="0"/>
    <n v="0"/>
    <n v="0"/>
    <n v="0"/>
    <n v="1"/>
    <s v="State-Florida"/>
    <s v="Married"/>
    <x v="0"/>
  </r>
  <r>
    <n v="1920"/>
    <n v="160554"/>
    <n v="1"/>
    <n v="0"/>
    <x v="21"/>
    <n v="1"/>
    <n v="0"/>
    <n v="0"/>
    <n v="0"/>
    <n v="0"/>
    <n v="0"/>
    <n v="0"/>
    <n v="0"/>
    <n v="1"/>
    <s v="State-Florida"/>
    <s v="Divorced"/>
    <x v="0"/>
  </r>
  <r>
    <n v="2376"/>
    <n v="160544"/>
    <n v="1"/>
    <n v="1"/>
    <x v="33"/>
    <n v="0"/>
    <n v="1"/>
    <n v="0"/>
    <n v="0"/>
    <n v="0"/>
    <n v="0"/>
    <n v="1"/>
    <n v="0"/>
    <n v="0"/>
    <s v="State-Florida"/>
    <s v="Married"/>
    <x v="1"/>
  </r>
  <r>
    <n v="2412"/>
    <n v="160544"/>
    <n v="1"/>
    <n v="1"/>
    <x v="33"/>
    <n v="0"/>
    <n v="1"/>
    <n v="0"/>
    <n v="0"/>
    <n v="0"/>
    <n v="0"/>
    <n v="1"/>
    <n v="0"/>
    <n v="0"/>
    <s v="State-Florida"/>
    <s v="Married"/>
    <x v="1"/>
  </r>
  <r>
    <n v="1536"/>
    <n v="160504"/>
    <n v="0"/>
    <n v="1"/>
    <x v="23"/>
    <n v="0"/>
    <n v="0"/>
    <n v="1"/>
    <n v="0"/>
    <n v="0"/>
    <n v="0"/>
    <n v="0"/>
    <n v="0"/>
    <n v="1"/>
    <s v="State-Florida"/>
    <s v="Single"/>
    <x v="0"/>
  </r>
  <r>
    <n v="2881"/>
    <n v="160491"/>
    <n v="0"/>
    <n v="1"/>
    <x v="23"/>
    <n v="0"/>
    <n v="1"/>
    <n v="0"/>
    <n v="0"/>
    <n v="0"/>
    <n v="0"/>
    <n v="0"/>
    <n v="0"/>
    <n v="1"/>
    <s v="State-Illinois"/>
    <s v="Married"/>
    <x v="0"/>
  </r>
  <r>
    <n v="2555"/>
    <n v="160482"/>
    <n v="0"/>
    <n v="1"/>
    <x v="38"/>
    <n v="0"/>
    <n v="0"/>
    <n v="1"/>
    <n v="0"/>
    <n v="0"/>
    <n v="0"/>
    <n v="0"/>
    <n v="1"/>
    <n v="0"/>
    <s v="State-California"/>
    <s v="Single"/>
    <x v="2"/>
  </r>
  <r>
    <n v="1836"/>
    <n v="160474"/>
    <n v="0"/>
    <n v="1"/>
    <x v="27"/>
    <n v="0"/>
    <n v="0"/>
    <n v="1"/>
    <n v="0"/>
    <n v="0"/>
    <n v="0"/>
    <n v="1"/>
    <n v="0"/>
    <n v="0"/>
    <s v="State-Florida"/>
    <s v="Single"/>
    <x v="1"/>
  </r>
  <r>
    <n v="2456"/>
    <n v="160474"/>
    <n v="0"/>
    <n v="1"/>
    <x v="27"/>
    <n v="0"/>
    <n v="0"/>
    <n v="1"/>
    <n v="0"/>
    <n v="0"/>
    <n v="0"/>
    <n v="1"/>
    <n v="0"/>
    <n v="0"/>
    <s v="State-New York"/>
    <s v="Single"/>
    <x v="1"/>
  </r>
  <r>
    <n v="2584"/>
    <n v="160432"/>
    <n v="0"/>
    <n v="1"/>
    <x v="16"/>
    <n v="0"/>
    <n v="1"/>
    <n v="0"/>
    <n v="0"/>
    <n v="0"/>
    <n v="0"/>
    <n v="0"/>
    <n v="1"/>
    <n v="0"/>
    <s v="State-Other"/>
    <s v="Married"/>
    <x v="2"/>
  </r>
  <r>
    <n v="2691"/>
    <n v="160230"/>
    <n v="0"/>
    <n v="1"/>
    <x v="24"/>
    <n v="0"/>
    <n v="0"/>
    <n v="1"/>
    <n v="0"/>
    <n v="0"/>
    <n v="0"/>
    <n v="1"/>
    <n v="0"/>
    <n v="0"/>
    <s v="State-Texas"/>
    <s v="Single"/>
    <x v="1"/>
  </r>
  <r>
    <n v="2840"/>
    <n v="160208"/>
    <n v="1"/>
    <n v="1"/>
    <x v="16"/>
    <n v="0"/>
    <n v="0"/>
    <n v="0"/>
    <n v="0"/>
    <n v="1"/>
    <n v="0"/>
    <n v="1"/>
    <n v="0"/>
    <n v="0"/>
    <s v="State-New York"/>
    <s v="Widow"/>
    <x v="1"/>
  </r>
  <r>
    <n v="2848"/>
    <n v="160200"/>
    <n v="0"/>
    <n v="1"/>
    <x v="20"/>
    <n v="0"/>
    <n v="0"/>
    <n v="1"/>
    <n v="0"/>
    <n v="0"/>
    <n v="0"/>
    <n v="0"/>
    <n v="0"/>
    <n v="1"/>
    <s v="State-Other"/>
    <s v="Single"/>
    <x v="0"/>
  </r>
  <r>
    <n v="1147"/>
    <n v="160199"/>
    <n v="1"/>
    <n v="2"/>
    <x v="34"/>
    <n v="0"/>
    <n v="0"/>
    <n v="1"/>
    <n v="0"/>
    <n v="0"/>
    <n v="0"/>
    <n v="1"/>
    <n v="0"/>
    <n v="0"/>
    <s v="State-Illinois"/>
    <s v="Single"/>
    <x v="1"/>
  </r>
  <r>
    <n v="1778"/>
    <n v="160161"/>
    <n v="0"/>
    <n v="1"/>
    <x v="40"/>
    <n v="1"/>
    <n v="0"/>
    <n v="0"/>
    <n v="0"/>
    <n v="0"/>
    <n v="0"/>
    <n v="0"/>
    <n v="0"/>
    <n v="0"/>
    <s v="State-New York"/>
    <s v="Divorced"/>
    <x v="3"/>
  </r>
  <r>
    <n v="1495"/>
    <n v="160152"/>
    <n v="0"/>
    <n v="1"/>
    <x v="27"/>
    <n v="0"/>
    <n v="0"/>
    <n v="1"/>
    <n v="0"/>
    <n v="0"/>
    <n v="0"/>
    <n v="1"/>
    <n v="0"/>
    <n v="0"/>
    <s v="State-Illinois"/>
    <s v="Single"/>
    <x v="1"/>
  </r>
  <r>
    <n v="1471"/>
    <n v="160093"/>
    <n v="0"/>
    <n v="1"/>
    <x v="2"/>
    <n v="0"/>
    <n v="1"/>
    <n v="0"/>
    <n v="0"/>
    <n v="0"/>
    <n v="0"/>
    <n v="1"/>
    <n v="0"/>
    <n v="0"/>
    <s v="State-Illinois"/>
    <s v="Married"/>
    <x v="1"/>
  </r>
  <r>
    <n v="2276"/>
    <n v="160033"/>
    <n v="0"/>
    <n v="1"/>
    <x v="14"/>
    <n v="0"/>
    <n v="0"/>
    <n v="0"/>
    <n v="1"/>
    <n v="0"/>
    <n v="0"/>
    <n v="0"/>
    <n v="1"/>
    <n v="0"/>
    <s v="State-New York"/>
    <s v="Together"/>
    <x v="2"/>
  </r>
  <r>
    <n v="1338"/>
    <n v="160000"/>
    <n v="0"/>
    <n v="1"/>
    <x v="38"/>
    <n v="0"/>
    <n v="0"/>
    <n v="1"/>
    <n v="0"/>
    <n v="0"/>
    <n v="0"/>
    <n v="0"/>
    <n v="0"/>
    <n v="1"/>
    <s v="State-Florida"/>
    <s v="Single"/>
    <x v="0"/>
  </r>
  <r>
    <n v="1578"/>
    <n v="159973"/>
    <n v="0"/>
    <n v="0"/>
    <x v="35"/>
    <n v="0"/>
    <n v="1"/>
    <n v="0"/>
    <n v="0"/>
    <n v="0"/>
    <n v="0"/>
    <n v="0"/>
    <n v="0"/>
    <n v="1"/>
    <s v="State-Florida"/>
    <s v="Married"/>
    <x v="0"/>
  </r>
  <r>
    <n v="2053"/>
    <n v="159925"/>
    <n v="0"/>
    <n v="1"/>
    <x v="47"/>
    <n v="0"/>
    <n v="0"/>
    <n v="0"/>
    <n v="1"/>
    <n v="0"/>
    <n v="0"/>
    <n v="1"/>
    <n v="0"/>
    <n v="0"/>
    <s v="State-Illinois"/>
    <s v="Together"/>
    <x v="1"/>
  </r>
  <r>
    <n v="2453"/>
    <n v="159892"/>
    <n v="0"/>
    <n v="1"/>
    <x v="1"/>
    <n v="0"/>
    <n v="1"/>
    <n v="0"/>
    <n v="0"/>
    <n v="0"/>
    <n v="0"/>
    <n v="0"/>
    <n v="0"/>
    <n v="1"/>
    <s v="State-California"/>
    <s v="Married"/>
    <x v="0"/>
  </r>
  <r>
    <n v="2289"/>
    <n v="159868"/>
    <n v="0"/>
    <n v="1"/>
    <x v="35"/>
    <n v="0"/>
    <n v="0"/>
    <n v="0"/>
    <n v="1"/>
    <n v="0"/>
    <n v="0"/>
    <n v="1"/>
    <n v="0"/>
    <n v="0"/>
    <s v="State-Texas"/>
    <s v="Together"/>
    <x v="1"/>
  </r>
  <r>
    <n v="2611"/>
    <n v="159821"/>
    <n v="0"/>
    <n v="1"/>
    <x v="47"/>
    <n v="0"/>
    <n v="1"/>
    <n v="0"/>
    <n v="0"/>
    <n v="0"/>
    <n v="0"/>
    <n v="0"/>
    <n v="0"/>
    <n v="1"/>
    <s v="State-Illinois"/>
    <s v="Married"/>
    <x v="0"/>
  </r>
  <r>
    <n v="1135"/>
    <n v="159809"/>
    <n v="0"/>
    <n v="2"/>
    <x v="38"/>
    <n v="0"/>
    <n v="1"/>
    <n v="0"/>
    <n v="0"/>
    <n v="0"/>
    <n v="0"/>
    <n v="1"/>
    <n v="0"/>
    <n v="0"/>
    <s v="State-Illinois"/>
    <s v="Married"/>
    <x v="1"/>
  </r>
  <r>
    <n v="1937"/>
    <n v="159754"/>
    <n v="0"/>
    <n v="1"/>
    <x v="40"/>
    <n v="0"/>
    <n v="1"/>
    <n v="0"/>
    <n v="0"/>
    <n v="0"/>
    <n v="0"/>
    <n v="1"/>
    <n v="0"/>
    <n v="0"/>
    <s v="State-California"/>
    <s v="Married"/>
    <x v="1"/>
  </r>
  <r>
    <n v="3127"/>
    <n v="159686"/>
    <n v="0"/>
    <n v="1"/>
    <x v="40"/>
    <n v="0"/>
    <n v="0"/>
    <n v="1"/>
    <n v="0"/>
    <n v="0"/>
    <n v="0"/>
    <n v="1"/>
    <n v="0"/>
    <n v="0"/>
    <s v="State-Illinois"/>
    <s v="Single"/>
    <x v="1"/>
  </r>
  <r>
    <n v="1789"/>
    <n v="159666"/>
    <n v="1"/>
    <n v="1"/>
    <x v="35"/>
    <n v="0"/>
    <n v="1"/>
    <n v="0"/>
    <n v="0"/>
    <n v="0"/>
    <n v="0"/>
    <n v="1"/>
    <n v="0"/>
    <n v="0"/>
    <s v="State-Illinois"/>
    <s v="Married"/>
    <x v="1"/>
  </r>
  <r>
    <n v="2344"/>
    <n v="159601"/>
    <n v="0"/>
    <n v="1"/>
    <x v="3"/>
    <n v="1"/>
    <n v="0"/>
    <n v="0"/>
    <n v="0"/>
    <n v="0"/>
    <n v="0"/>
    <n v="0"/>
    <n v="0"/>
    <n v="0"/>
    <s v="State-Other"/>
    <s v="Divorced"/>
    <x v="3"/>
  </r>
  <r>
    <n v="2143"/>
    <n v="159594"/>
    <n v="0"/>
    <n v="1"/>
    <x v="40"/>
    <n v="0"/>
    <n v="1"/>
    <n v="0"/>
    <n v="0"/>
    <n v="0"/>
    <n v="0"/>
    <n v="1"/>
    <n v="0"/>
    <n v="0"/>
    <s v="State-Illinois"/>
    <s v="Married"/>
    <x v="1"/>
  </r>
  <r>
    <n v="3211"/>
    <n v="159535"/>
    <n v="2"/>
    <n v="0"/>
    <x v="35"/>
    <n v="0"/>
    <n v="1"/>
    <n v="0"/>
    <n v="0"/>
    <n v="0"/>
    <n v="0"/>
    <n v="1"/>
    <n v="0"/>
    <n v="0"/>
    <s v="State-Illinois"/>
    <s v="Married"/>
    <x v="1"/>
  </r>
  <r>
    <n v="2737"/>
    <n v="159481"/>
    <n v="0"/>
    <n v="1"/>
    <x v="21"/>
    <n v="0"/>
    <n v="0"/>
    <n v="0"/>
    <n v="1"/>
    <n v="0"/>
    <n v="0"/>
    <n v="1"/>
    <n v="0"/>
    <n v="0"/>
    <s v="State-Illinois"/>
    <s v="Together"/>
    <x v="1"/>
  </r>
  <r>
    <n v="3033"/>
    <n v="159462"/>
    <n v="0"/>
    <n v="1"/>
    <x v="46"/>
    <n v="0"/>
    <n v="1"/>
    <n v="0"/>
    <n v="0"/>
    <n v="0"/>
    <n v="0"/>
    <n v="1"/>
    <n v="0"/>
    <n v="0"/>
    <s v="State-Texas"/>
    <s v="Married"/>
    <x v="1"/>
  </r>
  <r>
    <n v="1479"/>
    <n v="159432"/>
    <n v="0"/>
    <n v="1"/>
    <x v="36"/>
    <n v="1"/>
    <n v="0"/>
    <n v="0"/>
    <n v="0"/>
    <n v="0"/>
    <n v="0"/>
    <n v="0"/>
    <n v="1"/>
    <n v="0"/>
    <s v="State-Texas"/>
    <s v="Divorced"/>
    <x v="2"/>
  </r>
  <r>
    <n v="1996"/>
    <n v="159412"/>
    <n v="0"/>
    <n v="0"/>
    <x v="11"/>
    <n v="0"/>
    <n v="1"/>
    <n v="0"/>
    <n v="0"/>
    <n v="0"/>
    <n v="0"/>
    <n v="0"/>
    <n v="1"/>
    <n v="0"/>
    <s v="State-Other"/>
    <s v="Married"/>
    <x v="2"/>
  </r>
  <r>
    <n v="2777"/>
    <n v="159385"/>
    <n v="1"/>
    <n v="1"/>
    <x v="11"/>
    <n v="0"/>
    <n v="0"/>
    <n v="0"/>
    <n v="1"/>
    <n v="0"/>
    <n v="0"/>
    <n v="0"/>
    <n v="1"/>
    <n v="0"/>
    <s v="State-California"/>
    <s v="Together"/>
    <x v="2"/>
  </r>
  <r>
    <n v="1013"/>
    <n v="159354"/>
    <n v="1"/>
    <n v="1"/>
    <x v="39"/>
    <n v="1"/>
    <n v="0"/>
    <n v="0"/>
    <n v="0"/>
    <n v="0"/>
    <n v="0"/>
    <n v="0"/>
    <n v="1"/>
    <n v="0"/>
    <s v="State-California"/>
    <s v="Divorced"/>
    <x v="2"/>
  </r>
  <r>
    <n v="1140"/>
    <n v="159354"/>
    <n v="0"/>
    <n v="2"/>
    <x v="13"/>
    <n v="0"/>
    <n v="1"/>
    <n v="0"/>
    <n v="0"/>
    <n v="0"/>
    <n v="0"/>
    <n v="0"/>
    <n v="1"/>
    <n v="0"/>
    <s v="State-Florida"/>
    <s v="Married"/>
    <x v="2"/>
  </r>
  <r>
    <n v="1652"/>
    <n v="159304"/>
    <n v="0"/>
    <n v="1"/>
    <x v="37"/>
    <n v="0"/>
    <n v="1"/>
    <n v="0"/>
    <n v="0"/>
    <n v="0"/>
    <n v="0"/>
    <n v="0"/>
    <n v="0"/>
    <n v="1"/>
    <s v="State-New York"/>
    <s v="Married"/>
    <x v="0"/>
  </r>
  <r>
    <n v="1327"/>
    <n v="159292"/>
    <n v="0"/>
    <n v="1"/>
    <x v="46"/>
    <n v="0"/>
    <n v="0"/>
    <n v="0"/>
    <n v="1"/>
    <n v="0"/>
    <n v="0"/>
    <n v="0"/>
    <n v="0"/>
    <n v="1"/>
    <s v="State-Illinois"/>
    <s v="Together"/>
    <x v="0"/>
  </r>
  <r>
    <n v="2874"/>
    <n v="159292"/>
    <n v="0"/>
    <n v="1"/>
    <x v="46"/>
    <n v="0"/>
    <n v="0"/>
    <n v="0"/>
    <n v="1"/>
    <n v="0"/>
    <n v="0"/>
    <n v="0"/>
    <n v="0"/>
    <n v="1"/>
    <s v="State-Florida"/>
    <s v="Together"/>
    <x v="0"/>
  </r>
  <r>
    <n v="1653"/>
    <n v="159247"/>
    <n v="0"/>
    <n v="2"/>
    <x v="36"/>
    <n v="0"/>
    <n v="0"/>
    <n v="1"/>
    <n v="0"/>
    <n v="0"/>
    <n v="0"/>
    <n v="0"/>
    <n v="1"/>
    <n v="0"/>
    <s v="State-Texas"/>
    <s v="Single"/>
    <x v="2"/>
  </r>
  <r>
    <n v="2515"/>
    <n v="159235"/>
    <n v="1"/>
    <n v="0"/>
    <x v="50"/>
    <n v="0"/>
    <n v="0"/>
    <n v="1"/>
    <n v="0"/>
    <n v="0"/>
    <n v="0"/>
    <n v="0"/>
    <n v="1"/>
    <n v="0"/>
    <s v="State-Illinois"/>
    <s v="Single"/>
    <x v="2"/>
  </r>
  <r>
    <n v="2180"/>
    <n v="159184"/>
    <n v="0"/>
    <n v="1"/>
    <x v="33"/>
    <n v="0"/>
    <n v="0"/>
    <n v="0"/>
    <n v="0"/>
    <n v="1"/>
    <n v="0"/>
    <n v="0"/>
    <n v="0"/>
    <n v="0"/>
    <s v="State-New York"/>
    <s v="Widow"/>
    <x v="3"/>
  </r>
  <r>
    <n v="1702"/>
    <n v="159111"/>
    <n v="0"/>
    <n v="0"/>
    <x v="14"/>
    <n v="0"/>
    <n v="1"/>
    <n v="0"/>
    <n v="0"/>
    <n v="0"/>
    <n v="0"/>
    <n v="1"/>
    <n v="0"/>
    <n v="0"/>
    <s v="State-Other"/>
    <s v="Married"/>
    <x v="1"/>
  </r>
  <r>
    <n v="2222"/>
    <n v="159062"/>
    <n v="2"/>
    <n v="1"/>
    <x v="50"/>
    <n v="0"/>
    <n v="1"/>
    <n v="0"/>
    <n v="0"/>
    <n v="0"/>
    <n v="0"/>
    <n v="0"/>
    <n v="0"/>
    <n v="1"/>
    <s v="State-New York"/>
    <s v="Married"/>
    <x v="0"/>
  </r>
  <r>
    <n v="2294"/>
    <n v="159060"/>
    <n v="1"/>
    <n v="0"/>
    <x v="32"/>
    <n v="0"/>
    <n v="1"/>
    <n v="0"/>
    <n v="0"/>
    <n v="0"/>
    <n v="0"/>
    <n v="0"/>
    <n v="0"/>
    <n v="0"/>
    <s v="State-New York"/>
    <s v="Married"/>
    <x v="3"/>
  </r>
  <r>
    <n v="1954"/>
    <n v="159052"/>
    <n v="0"/>
    <n v="1"/>
    <x v="31"/>
    <n v="1"/>
    <n v="0"/>
    <n v="0"/>
    <n v="0"/>
    <n v="0"/>
    <n v="0"/>
    <n v="0"/>
    <n v="0"/>
    <n v="0"/>
    <s v="State-Other"/>
    <s v="Divorced"/>
    <x v="3"/>
  </r>
  <r>
    <n v="1939"/>
    <n v="159041"/>
    <n v="1"/>
    <n v="1"/>
    <x v="16"/>
    <n v="0"/>
    <n v="1"/>
    <n v="0"/>
    <n v="0"/>
    <n v="0"/>
    <n v="0"/>
    <n v="1"/>
    <n v="0"/>
    <n v="0"/>
    <s v="State-Illinois"/>
    <s v="Married"/>
    <x v="1"/>
  </r>
  <r>
    <n v="1885"/>
    <n v="158917"/>
    <n v="1"/>
    <n v="2"/>
    <x v="10"/>
    <n v="0"/>
    <n v="0"/>
    <n v="0"/>
    <n v="1"/>
    <n v="0"/>
    <n v="0"/>
    <n v="1"/>
    <n v="0"/>
    <n v="0"/>
    <s v="State-Illinois"/>
    <s v="Together"/>
    <x v="1"/>
  </r>
  <r>
    <n v="1288"/>
    <n v="158821"/>
    <n v="0"/>
    <n v="1"/>
    <x v="24"/>
    <n v="0"/>
    <n v="0"/>
    <n v="0"/>
    <n v="1"/>
    <n v="0"/>
    <n v="0"/>
    <n v="0"/>
    <n v="0"/>
    <n v="0"/>
    <s v="State-Other"/>
    <s v="Together"/>
    <x v="3"/>
  </r>
  <r>
    <n v="1699"/>
    <n v="158710"/>
    <n v="0"/>
    <n v="1"/>
    <x v="1"/>
    <n v="1"/>
    <n v="0"/>
    <n v="0"/>
    <n v="0"/>
    <n v="0"/>
    <n v="0"/>
    <n v="1"/>
    <n v="0"/>
    <n v="0"/>
    <s v="State-Illinois"/>
    <s v="Divorced"/>
    <x v="1"/>
  </r>
  <r>
    <n v="3103"/>
    <n v="158692"/>
    <n v="0"/>
    <n v="1"/>
    <x v="40"/>
    <n v="0"/>
    <n v="1"/>
    <n v="0"/>
    <n v="0"/>
    <n v="0"/>
    <n v="0"/>
    <n v="1"/>
    <n v="0"/>
    <n v="0"/>
    <s v="State-Illinois"/>
    <s v="Married"/>
    <x v="1"/>
  </r>
  <r>
    <n v="2623"/>
    <n v="158684"/>
    <n v="0"/>
    <n v="0"/>
    <x v="25"/>
    <n v="0"/>
    <n v="0"/>
    <n v="1"/>
    <n v="0"/>
    <n v="0"/>
    <n v="0"/>
    <n v="1"/>
    <n v="0"/>
    <n v="0"/>
    <s v="State-Illinois"/>
    <s v="Single"/>
    <x v="1"/>
  </r>
  <r>
    <n v="2681"/>
    <n v="158656"/>
    <n v="0"/>
    <n v="1"/>
    <x v="24"/>
    <n v="0"/>
    <n v="0"/>
    <n v="0"/>
    <n v="1"/>
    <n v="0"/>
    <n v="0"/>
    <n v="0"/>
    <n v="1"/>
    <n v="0"/>
    <s v="State-California"/>
    <s v="Together"/>
    <x v="2"/>
  </r>
  <r>
    <n v="2958"/>
    <n v="158646"/>
    <n v="0"/>
    <n v="1"/>
    <x v="36"/>
    <n v="0"/>
    <n v="1"/>
    <n v="0"/>
    <n v="0"/>
    <n v="0"/>
    <n v="0"/>
    <n v="0"/>
    <n v="1"/>
    <n v="0"/>
    <s v="State-Florida"/>
    <s v="Married"/>
    <x v="2"/>
  </r>
  <r>
    <n v="3075"/>
    <n v="158646"/>
    <n v="0"/>
    <n v="1"/>
    <x v="36"/>
    <n v="0"/>
    <n v="1"/>
    <n v="0"/>
    <n v="0"/>
    <n v="0"/>
    <n v="0"/>
    <n v="0"/>
    <n v="1"/>
    <n v="0"/>
    <s v="State-Texas"/>
    <s v="Married"/>
    <x v="2"/>
  </r>
  <r>
    <n v="1022"/>
    <n v="158607"/>
    <n v="0"/>
    <n v="1"/>
    <x v="49"/>
    <n v="0"/>
    <n v="1"/>
    <n v="0"/>
    <n v="0"/>
    <n v="0"/>
    <n v="0"/>
    <n v="0"/>
    <n v="0"/>
    <n v="1"/>
    <s v="State-New York"/>
    <s v="Married"/>
    <x v="0"/>
  </r>
  <r>
    <n v="2501"/>
    <n v="158597"/>
    <n v="1"/>
    <n v="1"/>
    <x v="38"/>
    <n v="0"/>
    <n v="1"/>
    <n v="0"/>
    <n v="0"/>
    <n v="0"/>
    <n v="0"/>
    <n v="1"/>
    <n v="0"/>
    <n v="0"/>
    <s v="State-California"/>
    <s v="Married"/>
    <x v="1"/>
  </r>
  <r>
    <n v="2791"/>
    <n v="158582"/>
    <n v="0"/>
    <n v="1"/>
    <x v="41"/>
    <n v="0"/>
    <n v="0"/>
    <n v="0"/>
    <n v="1"/>
    <n v="0"/>
    <n v="0"/>
    <n v="0"/>
    <n v="0"/>
    <n v="0"/>
    <s v="State-Illinois"/>
    <s v="Together"/>
    <x v="3"/>
  </r>
  <r>
    <n v="2340"/>
    <n v="158554"/>
    <n v="1"/>
    <n v="1"/>
    <x v="42"/>
    <n v="0"/>
    <n v="0"/>
    <n v="0"/>
    <n v="1"/>
    <n v="0"/>
    <n v="0"/>
    <n v="1"/>
    <n v="0"/>
    <n v="0"/>
    <s v="State-Florida"/>
    <s v="Together"/>
    <x v="1"/>
  </r>
  <r>
    <n v="3193"/>
    <n v="158554"/>
    <n v="1"/>
    <n v="1"/>
    <x v="42"/>
    <n v="0"/>
    <n v="0"/>
    <n v="0"/>
    <n v="1"/>
    <n v="0"/>
    <n v="0"/>
    <n v="1"/>
    <n v="0"/>
    <n v="0"/>
    <s v="State-Illinois"/>
    <s v="Together"/>
    <x v="1"/>
  </r>
  <r>
    <n v="1738"/>
    <n v="158512"/>
    <n v="0"/>
    <n v="1"/>
    <x v="37"/>
    <n v="0"/>
    <n v="1"/>
    <n v="0"/>
    <n v="0"/>
    <n v="0"/>
    <n v="0"/>
    <n v="1"/>
    <n v="0"/>
    <n v="0"/>
    <s v="State-Other"/>
    <s v="Married"/>
    <x v="1"/>
  </r>
  <r>
    <n v="2622"/>
    <n v="158494"/>
    <n v="0"/>
    <n v="1"/>
    <x v="2"/>
    <n v="0"/>
    <n v="1"/>
    <n v="0"/>
    <n v="0"/>
    <n v="0"/>
    <n v="0"/>
    <n v="0"/>
    <n v="1"/>
    <n v="0"/>
    <s v="State-Florida"/>
    <s v="Married"/>
    <x v="2"/>
  </r>
  <r>
    <n v="3126"/>
    <n v="158482"/>
    <n v="0"/>
    <n v="1"/>
    <x v="47"/>
    <n v="0"/>
    <n v="1"/>
    <n v="0"/>
    <n v="0"/>
    <n v="0"/>
    <n v="0"/>
    <n v="0"/>
    <n v="0"/>
    <n v="1"/>
    <s v="State-Florida"/>
    <s v="Married"/>
    <x v="0"/>
  </r>
  <r>
    <n v="3210"/>
    <n v="158424"/>
    <n v="0"/>
    <n v="1"/>
    <x v="36"/>
    <n v="0"/>
    <n v="0"/>
    <n v="1"/>
    <n v="0"/>
    <n v="0"/>
    <n v="0"/>
    <n v="1"/>
    <n v="0"/>
    <n v="0"/>
    <s v="State-Florida"/>
    <s v="Single"/>
    <x v="1"/>
  </r>
  <r>
    <n v="2173"/>
    <n v="158401"/>
    <n v="0"/>
    <n v="1"/>
    <x v="5"/>
    <n v="1"/>
    <n v="0"/>
    <n v="0"/>
    <n v="0"/>
    <n v="0"/>
    <n v="0"/>
    <n v="1"/>
    <n v="0"/>
    <n v="0"/>
    <s v="State-Illinois"/>
    <s v="Divorced"/>
    <x v="1"/>
  </r>
  <r>
    <n v="1694"/>
    <n v="158398"/>
    <n v="0"/>
    <n v="0"/>
    <x v="13"/>
    <n v="0"/>
    <n v="0"/>
    <n v="0"/>
    <n v="1"/>
    <n v="0"/>
    <n v="0"/>
    <n v="1"/>
    <n v="0"/>
    <n v="0"/>
    <s v="State-New York"/>
    <s v="Together"/>
    <x v="1"/>
  </r>
  <r>
    <n v="2663"/>
    <n v="158350"/>
    <n v="0"/>
    <n v="1"/>
    <x v="23"/>
    <n v="0"/>
    <n v="0"/>
    <n v="1"/>
    <n v="0"/>
    <n v="0"/>
    <n v="0"/>
    <n v="1"/>
    <n v="0"/>
    <n v="0"/>
    <s v="State-California"/>
    <s v="Single"/>
    <x v="1"/>
  </r>
  <r>
    <n v="1644"/>
    <n v="158330"/>
    <n v="0"/>
    <n v="1"/>
    <x v="21"/>
    <n v="0"/>
    <n v="0"/>
    <n v="0"/>
    <n v="0"/>
    <n v="1"/>
    <n v="0"/>
    <n v="1"/>
    <n v="0"/>
    <n v="0"/>
    <s v="State-Florida"/>
    <s v="Widow"/>
    <x v="1"/>
  </r>
  <r>
    <n v="1733"/>
    <n v="158330"/>
    <n v="0"/>
    <n v="1"/>
    <x v="21"/>
    <n v="0"/>
    <n v="0"/>
    <n v="0"/>
    <n v="0"/>
    <n v="1"/>
    <n v="0"/>
    <n v="1"/>
    <n v="0"/>
    <n v="0"/>
    <s v="State-California"/>
    <s v="Widow"/>
    <x v="1"/>
  </r>
  <r>
    <n v="1477"/>
    <n v="158308"/>
    <n v="0"/>
    <n v="1"/>
    <x v="37"/>
    <n v="0"/>
    <n v="0"/>
    <n v="1"/>
    <n v="0"/>
    <n v="0"/>
    <n v="0"/>
    <n v="0"/>
    <n v="1"/>
    <n v="0"/>
    <s v="State-Illinois"/>
    <s v="Single"/>
    <x v="2"/>
  </r>
  <r>
    <n v="1005"/>
    <n v="158293"/>
    <n v="1"/>
    <n v="0"/>
    <x v="25"/>
    <n v="0"/>
    <n v="1"/>
    <n v="0"/>
    <n v="0"/>
    <n v="0"/>
    <n v="0"/>
    <n v="0"/>
    <n v="0"/>
    <n v="1"/>
    <s v="State-Texas"/>
    <s v="Married"/>
    <x v="0"/>
  </r>
  <r>
    <n v="3079"/>
    <n v="158275"/>
    <n v="1"/>
    <n v="1"/>
    <x v="47"/>
    <n v="0"/>
    <n v="0"/>
    <n v="0"/>
    <n v="0"/>
    <n v="1"/>
    <n v="0"/>
    <n v="1"/>
    <n v="0"/>
    <n v="0"/>
    <s v="State-Illinois"/>
    <s v="Widow"/>
    <x v="1"/>
  </r>
  <r>
    <n v="2831"/>
    <n v="158217"/>
    <n v="2"/>
    <n v="1"/>
    <x v="11"/>
    <n v="0"/>
    <n v="0"/>
    <n v="1"/>
    <n v="0"/>
    <n v="0"/>
    <n v="0"/>
    <n v="0"/>
    <n v="1"/>
    <n v="0"/>
    <s v="State-California"/>
    <s v="Single"/>
    <x v="2"/>
  </r>
  <r>
    <n v="1001"/>
    <n v="158138"/>
    <n v="0"/>
    <n v="0"/>
    <x v="48"/>
    <n v="0"/>
    <n v="0"/>
    <n v="1"/>
    <n v="0"/>
    <n v="0"/>
    <n v="0"/>
    <n v="1"/>
    <n v="0"/>
    <n v="0"/>
    <s v="State-California"/>
    <s v="Single"/>
    <x v="1"/>
  </r>
  <r>
    <n v="2964"/>
    <n v="158116"/>
    <n v="0"/>
    <n v="1"/>
    <x v="24"/>
    <n v="0"/>
    <n v="1"/>
    <n v="0"/>
    <n v="0"/>
    <n v="0"/>
    <n v="0"/>
    <n v="1"/>
    <n v="0"/>
    <n v="0"/>
    <s v="State-Florida"/>
    <s v="Married"/>
    <x v="1"/>
  </r>
  <r>
    <n v="2182"/>
    <n v="158113"/>
    <n v="0"/>
    <n v="1"/>
    <x v="31"/>
    <n v="0"/>
    <n v="1"/>
    <n v="0"/>
    <n v="0"/>
    <n v="0"/>
    <n v="0"/>
    <n v="1"/>
    <n v="0"/>
    <n v="0"/>
    <s v="State-Other"/>
    <s v="Married"/>
    <x v="1"/>
  </r>
  <r>
    <n v="2719"/>
    <n v="158086"/>
    <n v="0"/>
    <n v="1"/>
    <x v="10"/>
    <n v="1"/>
    <n v="0"/>
    <n v="0"/>
    <n v="0"/>
    <n v="0"/>
    <n v="0"/>
    <n v="0"/>
    <n v="0"/>
    <n v="1"/>
    <s v="State-Illinois"/>
    <s v="Divorced"/>
    <x v="0"/>
  </r>
  <r>
    <n v="3188"/>
    <n v="158025"/>
    <n v="0"/>
    <n v="1"/>
    <x v="27"/>
    <n v="0"/>
    <n v="1"/>
    <n v="0"/>
    <n v="0"/>
    <n v="0"/>
    <n v="0"/>
    <n v="1"/>
    <n v="0"/>
    <n v="0"/>
    <s v="State-New York"/>
    <s v="Married"/>
    <x v="1"/>
  </r>
  <r>
    <n v="3195"/>
    <n v="157967"/>
    <n v="0"/>
    <n v="1"/>
    <x v="36"/>
    <n v="0"/>
    <n v="0"/>
    <n v="1"/>
    <n v="0"/>
    <n v="0"/>
    <n v="0"/>
    <n v="1"/>
    <n v="0"/>
    <n v="0"/>
    <s v="State-Texas"/>
    <s v="Single"/>
    <x v="1"/>
  </r>
  <r>
    <n v="1434"/>
    <n v="157959"/>
    <n v="0"/>
    <n v="1"/>
    <x v="47"/>
    <n v="0"/>
    <n v="0"/>
    <n v="1"/>
    <n v="0"/>
    <n v="0"/>
    <n v="0"/>
    <n v="1"/>
    <n v="0"/>
    <n v="0"/>
    <s v="State-Florida"/>
    <s v="Single"/>
    <x v="1"/>
  </r>
  <r>
    <n v="2437"/>
    <n v="157957"/>
    <n v="0"/>
    <n v="1"/>
    <x v="31"/>
    <n v="0"/>
    <n v="0"/>
    <n v="0"/>
    <n v="1"/>
    <n v="0"/>
    <n v="0"/>
    <n v="1"/>
    <n v="0"/>
    <n v="0"/>
    <s v="State-Illinois"/>
    <s v="Together"/>
    <x v="1"/>
  </r>
  <r>
    <n v="1516"/>
    <n v="157954"/>
    <n v="1"/>
    <n v="1"/>
    <x v="3"/>
    <n v="0"/>
    <n v="0"/>
    <n v="0"/>
    <n v="1"/>
    <n v="0"/>
    <n v="0"/>
    <n v="0"/>
    <n v="1"/>
    <n v="0"/>
    <s v="State-Other"/>
    <s v="Together"/>
    <x v="2"/>
  </r>
  <r>
    <n v="1927"/>
    <n v="157937"/>
    <n v="0"/>
    <n v="1"/>
    <x v="41"/>
    <n v="0"/>
    <n v="1"/>
    <n v="0"/>
    <n v="0"/>
    <n v="0"/>
    <n v="0"/>
    <n v="0"/>
    <n v="0"/>
    <n v="0"/>
    <s v="State-Illinois"/>
    <s v="Married"/>
    <x v="3"/>
  </r>
  <r>
    <n v="1286"/>
    <n v="157912"/>
    <n v="0"/>
    <n v="1"/>
    <x v="40"/>
    <n v="1"/>
    <n v="0"/>
    <n v="0"/>
    <n v="0"/>
    <n v="0"/>
    <n v="0"/>
    <n v="0"/>
    <n v="0"/>
    <n v="1"/>
    <s v="State-New York"/>
    <s v="Divorced"/>
    <x v="0"/>
  </r>
  <r>
    <n v="1846"/>
    <n v="157906"/>
    <n v="0"/>
    <n v="1"/>
    <x v="16"/>
    <n v="0"/>
    <n v="0"/>
    <n v="0"/>
    <n v="1"/>
    <n v="0"/>
    <n v="0"/>
    <n v="0"/>
    <n v="0"/>
    <n v="1"/>
    <s v="State-Other"/>
    <s v="Together"/>
    <x v="0"/>
  </r>
  <r>
    <n v="2469"/>
    <n v="157867"/>
    <n v="1"/>
    <n v="0"/>
    <x v="34"/>
    <n v="0"/>
    <n v="0"/>
    <n v="0"/>
    <n v="1"/>
    <n v="0"/>
    <n v="0"/>
    <n v="1"/>
    <n v="0"/>
    <n v="0"/>
    <s v="State-Texas"/>
    <s v="Together"/>
    <x v="1"/>
  </r>
  <r>
    <n v="2278"/>
    <n v="157811"/>
    <n v="0"/>
    <n v="1"/>
    <x v="30"/>
    <n v="0"/>
    <n v="0"/>
    <n v="0"/>
    <n v="1"/>
    <n v="0"/>
    <n v="0"/>
    <n v="1"/>
    <n v="0"/>
    <n v="0"/>
    <s v="State-Other"/>
    <s v="Together"/>
    <x v="1"/>
  </r>
  <r>
    <n v="2129"/>
    <n v="157744"/>
    <n v="0"/>
    <n v="1"/>
    <x v="14"/>
    <n v="0"/>
    <n v="1"/>
    <n v="0"/>
    <n v="0"/>
    <n v="0"/>
    <n v="0"/>
    <n v="0"/>
    <n v="0"/>
    <n v="1"/>
    <s v="State-California"/>
    <s v="Married"/>
    <x v="0"/>
  </r>
  <r>
    <n v="3169"/>
    <n v="157731"/>
    <n v="0"/>
    <n v="1"/>
    <x v="10"/>
    <n v="0"/>
    <n v="0"/>
    <n v="1"/>
    <n v="0"/>
    <n v="0"/>
    <n v="0"/>
    <n v="1"/>
    <n v="0"/>
    <n v="0"/>
    <s v="State-Illinois"/>
    <s v="Single"/>
    <x v="1"/>
  </r>
  <r>
    <n v="2823"/>
    <n v="157705"/>
    <n v="0"/>
    <n v="1"/>
    <x v="30"/>
    <n v="0"/>
    <n v="1"/>
    <n v="0"/>
    <n v="0"/>
    <n v="0"/>
    <n v="0"/>
    <n v="0"/>
    <n v="0"/>
    <n v="1"/>
    <s v="State-Texas"/>
    <s v="Married"/>
    <x v="0"/>
  </r>
  <r>
    <n v="3192"/>
    <n v="157642"/>
    <n v="0"/>
    <n v="1"/>
    <x v="1"/>
    <n v="0"/>
    <n v="0"/>
    <n v="1"/>
    <n v="0"/>
    <n v="0"/>
    <n v="0"/>
    <n v="0"/>
    <n v="0"/>
    <n v="1"/>
    <s v="State-Florida"/>
    <s v="Single"/>
    <x v="0"/>
  </r>
  <r>
    <n v="2391"/>
    <n v="157537"/>
    <n v="1"/>
    <n v="0"/>
    <x v="27"/>
    <n v="0"/>
    <n v="0"/>
    <n v="1"/>
    <n v="0"/>
    <n v="0"/>
    <n v="0"/>
    <n v="1"/>
    <n v="0"/>
    <n v="0"/>
    <s v="State-Texas"/>
    <s v="Single"/>
    <x v="1"/>
  </r>
  <r>
    <n v="2526"/>
    <n v="157530"/>
    <n v="0"/>
    <n v="1"/>
    <x v="11"/>
    <n v="1"/>
    <n v="0"/>
    <n v="0"/>
    <n v="0"/>
    <n v="0"/>
    <n v="0"/>
    <n v="0"/>
    <n v="1"/>
    <n v="0"/>
    <s v="State-Florida"/>
    <s v="Divorced"/>
    <x v="2"/>
  </r>
  <r>
    <n v="2131"/>
    <n v="157513"/>
    <n v="0"/>
    <n v="0"/>
    <x v="53"/>
    <n v="0"/>
    <n v="0"/>
    <n v="0"/>
    <n v="0"/>
    <n v="1"/>
    <n v="0"/>
    <n v="0"/>
    <n v="0"/>
    <n v="1"/>
    <s v="State-Illinois"/>
    <s v="Widow"/>
    <x v="0"/>
  </r>
  <r>
    <n v="2358"/>
    <n v="157420"/>
    <n v="0"/>
    <n v="1"/>
    <x v="23"/>
    <n v="0"/>
    <n v="0"/>
    <n v="0"/>
    <n v="1"/>
    <n v="0"/>
    <n v="0"/>
    <n v="0"/>
    <n v="1"/>
    <n v="0"/>
    <s v="State-Florida"/>
    <s v="Together"/>
    <x v="2"/>
  </r>
  <r>
    <n v="2350"/>
    <n v="157338"/>
    <n v="0"/>
    <n v="1"/>
    <x v="21"/>
    <n v="0"/>
    <n v="0"/>
    <n v="1"/>
    <n v="0"/>
    <n v="0"/>
    <n v="0"/>
    <n v="1"/>
    <n v="0"/>
    <n v="0"/>
    <s v="State-Other"/>
    <s v="Single"/>
    <x v="1"/>
  </r>
  <r>
    <n v="2814"/>
    <n v="157333"/>
    <n v="0"/>
    <n v="1"/>
    <x v="14"/>
    <n v="1"/>
    <n v="0"/>
    <n v="0"/>
    <n v="0"/>
    <n v="0"/>
    <n v="0"/>
    <n v="0"/>
    <n v="0"/>
    <n v="1"/>
    <s v="State-Florida"/>
    <s v="Divorced"/>
    <x v="0"/>
  </r>
  <r>
    <n v="2140"/>
    <n v="157304"/>
    <n v="0"/>
    <n v="1"/>
    <x v="11"/>
    <n v="0"/>
    <n v="1"/>
    <n v="0"/>
    <n v="0"/>
    <n v="0"/>
    <n v="0"/>
    <n v="1"/>
    <n v="0"/>
    <n v="0"/>
    <s v="State-Other"/>
    <s v="Married"/>
    <x v="1"/>
  </r>
  <r>
    <n v="1104"/>
    <n v="157288"/>
    <n v="0"/>
    <n v="1"/>
    <x v="51"/>
    <n v="0"/>
    <n v="0"/>
    <n v="0"/>
    <n v="1"/>
    <n v="0"/>
    <n v="0"/>
    <n v="0"/>
    <n v="1"/>
    <n v="0"/>
    <s v="State-Florida"/>
    <s v="Together"/>
    <x v="2"/>
  </r>
  <r>
    <n v="1522"/>
    <n v="157247"/>
    <n v="0"/>
    <n v="1"/>
    <x v="39"/>
    <n v="0"/>
    <n v="0"/>
    <n v="0"/>
    <n v="1"/>
    <n v="0"/>
    <n v="0"/>
    <n v="0"/>
    <n v="0"/>
    <n v="0"/>
    <s v="State-Other"/>
    <s v="Together"/>
    <x v="3"/>
  </r>
  <r>
    <n v="2075"/>
    <n v="157236"/>
    <n v="1"/>
    <n v="1"/>
    <x v="40"/>
    <n v="0"/>
    <n v="1"/>
    <n v="0"/>
    <n v="0"/>
    <n v="0"/>
    <n v="0"/>
    <n v="0"/>
    <n v="0"/>
    <n v="1"/>
    <s v="State-California"/>
    <s v="Married"/>
    <x v="0"/>
  </r>
  <r>
    <n v="2254"/>
    <n v="157183"/>
    <n v="1"/>
    <n v="1"/>
    <x v="30"/>
    <n v="0"/>
    <n v="1"/>
    <n v="0"/>
    <n v="0"/>
    <n v="0"/>
    <n v="0"/>
    <n v="0"/>
    <n v="1"/>
    <n v="0"/>
    <s v="State-Other"/>
    <s v="Married"/>
    <x v="2"/>
  </r>
  <r>
    <n v="2624"/>
    <n v="157136"/>
    <n v="0"/>
    <n v="0"/>
    <x v="50"/>
    <n v="1"/>
    <n v="0"/>
    <n v="0"/>
    <n v="0"/>
    <n v="0"/>
    <n v="0"/>
    <n v="1"/>
    <n v="0"/>
    <n v="0"/>
    <s v="State-New York"/>
    <s v="Divorced"/>
    <x v="1"/>
  </r>
  <r>
    <n v="2482"/>
    <n v="157136"/>
    <n v="1"/>
    <n v="1"/>
    <x v="35"/>
    <n v="0"/>
    <n v="1"/>
    <n v="0"/>
    <n v="0"/>
    <n v="0"/>
    <n v="0"/>
    <n v="0"/>
    <n v="1"/>
    <n v="0"/>
    <s v="State-Other"/>
    <s v="Married"/>
    <x v="2"/>
  </r>
  <r>
    <n v="2961"/>
    <n v="157113"/>
    <n v="1"/>
    <n v="1"/>
    <x v="34"/>
    <n v="0"/>
    <n v="1"/>
    <n v="0"/>
    <n v="0"/>
    <n v="0"/>
    <n v="0"/>
    <n v="1"/>
    <n v="0"/>
    <n v="0"/>
    <s v="State-Texas"/>
    <s v="Married"/>
    <x v="1"/>
  </r>
  <r>
    <n v="2890"/>
    <n v="157107"/>
    <n v="0"/>
    <n v="1"/>
    <x v="42"/>
    <n v="0"/>
    <n v="0"/>
    <n v="1"/>
    <n v="0"/>
    <n v="0"/>
    <n v="0"/>
    <n v="1"/>
    <n v="0"/>
    <n v="0"/>
    <s v="State-Other"/>
    <s v="Single"/>
    <x v="1"/>
  </r>
  <r>
    <n v="1884"/>
    <n v="157100"/>
    <n v="0"/>
    <n v="0"/>
    <x v="16"/>
    <n v="0"/>
    <n v="0"/>
    <n v="0"/>
    <n v="1"/>
    <n v="0"/>
    <n v="0"/>
    <n v="1"/>
    <n v="0"/>
    <n v="0"/>
    <s v="State-Florida"/>
    <s v="Together"/>
    <x v="1"/>
  </r>
  <r>
    <n v="2593"/>
    <n v="157100"/>
    <n v="1"/>
    <n v="0"/>
    <x v="9"/>
    <n v="0"/>
    <n v="0"/>
    <n v="1"/>
    <n v="0"/>
    <n v="0"/>
    <n v="0"/>
    <n v="1"/>
    <n v="0"/>
    <n v="0"/>
    <s v="State-Illinois"/>
    <s v="Single"/>
    <x v="1"/>
  </r>
  <r>
    <n v="1803"/>
    <n v="157091"/>
    <n v="0"/>
    <n v="0"/>
    <x v="33"/>
    <n v="0"/>
    <n v="0"/>
    <n v="1"/>
    <n v="0"/>
    <n v="0"/>
    <n v="0"/>
    <n v="1"/>
    <n v="0"/>
    <n v="0"/>
    <s v="State-Texas"/>
    <s v="Single"/>
    <x v="1"/>
  </r>
  <r>
    <n v="2267"/>
    <n v="157091"/>
    <n v="0"/>
    <n v="1"/>
    <x v="35"/>
    <n v="0"/>
    <n v="1"/>
    <n v="0"/>
    <n v="0"/>
    <n v="0"/>
    <n v="0"/>
    <n v="0"/>
    <n v="0"/>
    <n v="1"/>
    <s v="State-California"/>
    <s v="Married"/>
    <x v="0"/>
  </r>
  <r>
    <n v="2455"/>
    <n v="157072"/>
    <n v="0"/>
    <n v="1"/>
    <x v="33"/>
    <n v="0"/>
    <n v="1"/>
    <n v="0"/>
    <n v="0"/>
    <n v="0"/>
    <n v="0"/>
    <n v="0"/>
    <n v="0"/>
    <n v="1"/>
    <s v="State-Illinois"/>
    <s v="Married"/>
    <x v="0"/>
  </r>
  <r>
    <n v="2384"/>
    <n v="157045"/>
    <n v="0"/>
    <n v="1"/>
    <x v="46"/>
    <n v="0"/>
    <n v="1"/>
    <n v="0"/>
    <n v="0"/>
    <n v="0"/>
    <n v="0"/>
    <n v="1"/>
    <n v="0"/>
    <n v="0"/>
    <s v="State-New York"/>
    <s v="Married"/>
    <x v="1"/>
  </r>
  <r>
    <n v="2506"/>
    <n v="157036"/>
    <n v="0"/>
    <n v="1"/>
    <x v="21"/>
    <n v="0"/>
    <n v="1"/>
    <n v="0"/>
    <n v="0"/>
    <n v="0"/>
    <n v="0"/>
    <n v="0"/>
    <n v="0"/>
    <n v="0"/>
    <s v="State-Other"/>
    <s v="Married"/>
    <x v="3"/>
  </r>
  <r>
    <n v="3203"/>
    <n v="156981"/>
    <n v="0"/>
    <n v="0"/>
    <x v="25"/>
    <n v="1"/>
    <n v="0"/>
    <n v="0"/>
    <n v="0"/>
    <n v="0"/>
    <n v="0"/>
    <n v="1"/>
    <n v="0"/>
    <n v="0"/>
    <s v="State-California"/>
    <s v="Divorced"/>
    <x v="1"/>
  </r>
  <r>
    <n v="1709"/>
    <n v="156962"/>
    <n v="2"/>
    <n v="1"/>
    <x v="40"/>
    <n v="0"/>
    <n v="1"/>
    <n v="0"/>
    <n v="0"/>
    <n v="0"/>
    <n v="0"/>
    <n v="0"/>
    <n v="1"/>
    <n v="0"/>
    <s v="State-California"/>
    <s v="Married"/>
    <x v="2"/>
  </r>
  <r>
    <n v="1958"/>
    <n v="156962"/>
    <n v="2"/>
    <n v="1"/>
    <x v="40"/>
    <n v="0"/>
    <n v="1"/>
    <n v="0"/>
    <n v="0"/>
    <n v="0"/>
    <n v="0"/>
    <n v="0"/>
    <n v="1"/>
    <n v="0"/>
    <s v="State-New York"/>
    <s v="Married"/>
    <x v="2"/>
  </r>
  <r>
    <n v="2926"/>
    <n v="156939"/>
    <n v="0"/>
    <n v="1"/>
    <x v="38"/>
    <n v="0"/>
    <n v="1"/>
    <n v="0"/>
    <n v="0"/>
    <n v="0"/>
    <n v="0"/>
    <n v="1"/>
    <n v="0"/>
    <n v="0"/>
    <s v="State-Other"/>
    <s v="Married"/>
    <x v="1"/>
  </r>
  <r>
    <n v="1456"/>
    <n v="156937"/>
    <n v="1"/>
    <n v="0"/>
    <x v="25"/>
    <n v="0"/>
    <n v="0"/>
    <n v="0"/>
    <n v="1"/>
    <n v="0"/>
    <n v="0"/>
    <n v="0"/>
    <n v="0"/>
    <n v="1"/>
    <s v="State-Other"/>
    <s v="Together"/>
    <x v="0"/>
  </r>
  <r>
    <n v="1787"/>
    <n v="156850"/>
    <n v="0"/>
    <n v="1"/>
    <x v="23"/>
    <n v="0"/>
    <n v="1"/>
    <n v="0"/>
    <n v="0"/>
    <n v="0"/>
    <n v="0"/>
    <n v="0"/>
    <n v="1"/>
    <n v="0"/>
    <s v="State-California"/>
    <s v="Married"/>
    <x v="2"/>
  </r>
  <r>
    <n v="1435"/>
    <n v="156796"/>
    <n v="0"/>
    <n v="1"/>
    <x v="10"/>
    <n v="0"/>
    <n v="1"/>
    <n v="0"/>
    <n v="0"/>
    <n v="0"/>
    <n v="0"/>
    <n v="1"/>
    <n v="0"/>
    <n v="0"/>
    <s v="State-Illinois"/>
    <s v="Married"/>
    <x v="1"/>
  </r>
  <r>
    <n v="3054"/>
    <n v="156796"/>
    <n v="0"/>
    <n v="1"/>
    <x v="10"/>
    <n v="0"/>
    <n v="1"/>
    <n v="0"/>
    <n v="0"/>
    <n v="0"/>
    <n v="0"/>
    <n v="1"/>
    <n v="0"/>
    <n v="0"/>
    <s v="State-Florida"/>
    <s v="Married"/>
    <x v="1"/>
  </r>
  <r>
    <n v="2080"/>
    <n v="156775"/>
    <n v="0"/>
    <n v="1"/>
    <x v="27"/>
    <n v="0"/>
    <n v="1"/>
    <n v="0"/>
    <n v="0"/>
    <n v="0"/>
    <n v="0"/>
    <n v="1"/>
    <n v="0"/>
    <n v="0"/>
    <s v="State-Other"/>
    <s v="Married"/>
    <x v="1"/>
  </r>
  <r>
    <n v="2195"/>
    <n v="156721"/>
    <n v="1"/>
    <n v="1"/>
    <x v="35"/>
    <n v="0"/>
    <n v="1"/>
    <n v="0"/>
    <n v="0"/>
    <n v="0"/>
    <n v="0"/>
    <n v="1"/>
    <n v="0"/>
    <n v="0"/>
    <s v="State-California"/>
    <s v="Married"/>
    <x v="1"/>
  </r>
  <r>
    <n v="2138"/>
    <n v="156715"/>
    <n v="0"/>
    <n v="0"/>
    <x v="2"/>
    <n v="0"/>
    <n v="0"/>
    <n v="0"/>
    <n v="1"/>
    <n v="0"/>
    <n v="0"/>
    <n v="1"/>
    <n v="0"/>
    <n v="0"/>
    <s v="State-New York"/>
    <s v="Together"/>
    <x v="1"/>
  </r>
  <r>
    <n v="1820"/>
    <n v="156628"/>
    <n v="0"/>
    <n v="1"/>
    <x v="3"/>
    <n v="0"/>
    <n v="0"/>
    <n v="1"/>
    <n v="0"/>
    <n v="0"/>
    <n v="0"/>
    <n v="1"/>
    <n v="0"/>
    <n v="0"/>
    <s v="State-New York"/>
    <s v="Single"/>
    <x v="1"/>
  </r>
  <r>
    <n v="1813"/>
    <n v="156575"/>
    <n v="0"/>
    <n v="2"/>
    <x v="50"/>
    <n v="0"/>
    <n v="0"/>
    <n v="0"/>
    <n v="1"/>
    <n v="0"/>
    <n v="0"/>
    <n v="0"/>
    <n v="0"/>
    <n v="1"/>
    <s v="State-Illinois"/>
    <s v="Together"/>
    <x v="0"/>
  </r>
  <r>
    <n v="2972"/>
    <n v="156559"/>
    <n v="0"/>
    <n v="1"/>
    <x v="21"/>
    <n v="0"/>
    <n v="0"/>
    <n v="0"/>
    <n v="1"/>
    <n v="0"/>
    <n v="0"/>
    <n v="0"/>
    <n v="0"/>
    <n v="1"/>
    <s v="State-New York"/>
    <s v="Together"/>
    <x v="0"/>
  </r>
  <r>
    <n v="2625"/>
    <n v="156551"/>
    <n v="1"/>
    <n v="1"/>
    <x v="46"/>
    <n v="0"/>
    <n v="0"/>
    <n v="0"/>
    <n v="0"/>
    <n v="1"/>
    <n v="0"/>
    <n v="0"/>
    <n v="0"/>
    <n v="1"/>
    <s v="State-Texas"/>
    <s v="Widow"/>
    <x v="0"/>
  </r>
  <r>
    <n v="2934"/>
    <n v="156551"/>
    <n v="1"/>
    <n v="1"/>
    <x v="46"/>
    <n v="0"/>
    <n v="0"/>
    <n v="0"/>
    <n v="0"/>
    <n v="1"/>
    <n v="0"/>
    <n v="0"/>
    <n v="0"/>
    <n v="1"/>
    <s v="State-Florida"/>
    <s v="Widow"/>
    <x v="0"/>
  </r>
  <r>
    <n v="2662"/>
    <n v="156534"/>
    <n v="0"/>
    <n v="1"/>
    <x v="42"/>
    <n v="0"/>
    <n v="0"/>
    <n v="0"/>
    <n v="1"/>
    <n v="0"/>
    <n v="0"/>
    <n v="1"/>
    <n v="0"/>
    <n v="0"/>
    <s v="State-Other"/>
    <s v="Together"/>
    <x v="1"/>
  </r>
  <r>
    <n v="2618"/>
    <n v="156386"/>
    <n v="1"/>
    <n v="1"/>
    <x v="25"/>
    <n v="0"/>
    <n v="0"/>
    <n v="0"/>
    <n v="1"/>
    <n v="0"/>
    <n v="0"/>
    <n v="1"/>
    <n v="0"/>
    <n v="0"/>
    <s v="State-New York"/>
    <s v="Together"/>
    <x v="1"/>
  </r>
  <r>
    <n v="1983"/>
    <n v="156337"/>
    <n v="1"/>
    <n v="1"/>
    <x v="25"/>
    <n v="0"/>
    <n v="1"/>
    <n v="0"/>
    <n v="0"/>
    <n v="0"/>
    <n v="0"/>
    <n v="0"/>
    <n v="0"/>
    <n v="0"/>
    <s v="State-Texas"/>
    <s v="Married"/>
    <x v="3"/>
  </r>
  <r>
    <n v="2006"/>
    <n v="156320"/>
    <n v="0"/>
    <n v="1"/>
    <x v="50"/>
    <n v="0"/>
    <n v="1"/>
    <n v="0"/>
    <n v="0"/>
    <n v="0"/>
    <n v="0"/>
    <n v="0"/>
    <n v="0"/>
    <n v="1"/>
    <s v="State-New York"/>
    <s v="Married"/>
    <x v="0"/>
  </r>
  <r>
    <n v="1642"/>
    <n v="156253"/>
    <n v="0"/>
    <n v="1"/>
    <x v="51"/>
    <n v="0"/>
    <n v="0"/>
    <n v="0"/>
    <n v="1"/>
    <n v="0"/>
    <n v="0"/>
    <n v="1"/>
    <n v="0"/>
    <n v="0"/>
    <s v="State-Other"/>
    <s v="Together"/>
    <x v="1"/>
  </r>
  <r>
    <n v="2356"/>
    <n v="156243"/>
    <n v="1"/>
    <n v="2"/>
    <x v="21"/>
    <n v="0"/>
    <n v="0"/>
    <n v="1"/>
    <n v="0"/>
    <n v="0"/>
    <n v="0"/>
    <n v="1"/>
    <n v="0"/>
    <n v="0"/>
    <s v="State-Other"/>
    <s v="Single"/>
    <x v="1"/>
  </r>
  <r>
    <n v="2354"/>
    <n v="156242"/>
    <n v="0"/>
    <n v="1"/>
    <x v="10"/>
    <n v="0"/>
    <n v="1"/>
    <n v="0"/>
    <n v="0"/>
    <n v="0"/>
    <n v="0"/>
    <n v="0"/>
    <n v="0"/>
    <n v="1"/>
    <s v="State-New York"/>
    <s v="Married"/>
    <x v="0"/>
  </r>
  <r>
    <n v="1425"/>
    <n v="156223"/>
    <n v="0"/>
    <n v="1"/>
    <x v="20"/>
    <n v="0"/>
    <n v="1"/>
    <n v="0"/>
    <n v="0"/>
    <n v="0"/>
    <n v="0"/>
    <n v="0"/>
    <n v="0"/>
    <n v="1"/>
    <s v="State-Texas"/>
    <s v="Married"/>
    <x v="0"/>
  </r>
  <r>
    <n v="1620"/>
    <n v="156181"/>
    <n v="0"/>
    <n v="1"/>
    <x v="36"/>
    <n v="0"/>
    <n v="1"/>
    <n v="0"/>
    <n v="0"/>
    <n v="0"/>
    <n v="0"/>
    <n v="1"/>
    <n v="0"/>
    <n v="0"/>
    <s v="State-Florida"/>
    <s v="Married"/>
    <x v="1"/>
  </r>
  <r>
    <n v="1112"/>
    <n v="156129"/>
    <n v="0"/>
    <n v="1"/>
    <x v="13"/>
    <n v="0"/>
    <n v="0"/>
    <n v="0"/>
    <n v="1"/>
    <n v="0"/>
    <n v="0"/>
    <n v="0"/>
    <n v="1"/>
    <n v="0"/>
    <s v="State-New York"/>
    <s v="Together"/>
    <x v="2"/>
  </r>
  <r>
    <n v="2121"/>
    <n v="156129"/>
    <n v="0"/>
    <n v="1"/>
    <x v="13"/>
    <n v="0"/>
    <n v="0"/>
    <n v="0"/>
    <n v="1"/>
    <n v="0"/>
    <n v="0"/>
    <n v="0"/>
    <n v="1"/>
    <n v="0"/>
    <s v="State-Texas"/>
    <s v="Together"/>
    <x v="2"/>
  </r>
  <r>
    <n v="1922"/>
    <n v="156067"/>
    <n v="0"/>
    <n v="1"/>
    <x v="36"/>
    <n v="0"/>
    <n v="0"/>
    <n v="0"/>
    <n v="1"/>
    <n v="0"/>
    <n v="0"/>
    <n v="0"/>
    <n v="0"/>
    <n v="1"/>
    <s v="State-New York"/>
    <s v="Together"/>
    <x v="0"/>
  </r>
  <r>
    <n v="1074"/>
    <n v="156046"/>
    <n v="0"/>
    <n v="0"/>
    <x v="40"/>
    <n v="0"/>
    <n v="0"/>
    <n v="0"/>
    <n v="1"/>
    <n v="0"/>
    <n v="0"/>
    <n v="1"/>
    <n v="0"/>
    <n v="0"/>
    <s v="State-Florida"/>
    <s v="Together"/>
    <x v="1"/>
  </r>
  <r>
    <n v="2251"/>
    <n v="155956"/>
    <n v="0"/>
    <n v="0"/>
    <x v="45"/>
    <n v="0"/>
    <n v="1"/>
    <n v="0"/>
    <n v="0"/>
    <n v="0"/>
    <n v="0"/>
    <n v="1"/>
    <n v="0"/>
    <n v="0"/>
    <s v="State-Illinois"/>
    <s v="Married"/>
    <x v="1"/>
  </r>
  <r>
    <n v="1055"/>
    <n v="155954"/>
    <n v="0"/>
    <n v="1"/>
    <x v="42"/>
    <n v="0"/>
    <n v="1"/>
    <n v="0"/>
    <n v="0"/>
    <n v="0"/>
    <n v="0"/>
    <n v="0"/>
    <n v="0"/>
    <n v="1"/>
    <s v="State-California"/>
    <s v="Married"/>
    <x v="0"/>
  </r>
  <r>
    <n v="1282"/>
    <n v="155951"/>
    <n v="0"/>
    <n v="1"/>
    <x v="39"/>
    <n v="0"/>
    <n v="0"/>
    <n v="0"/>
    <n v="1"/>
    <n v="0"/>
    <n v="0"/>
    <n v="0"/>
    <n v="1"/>
    <n v="0"/>
    <s v="State-Other"/>
    <s v="Together"/>
    <x v="2"/>
  </r>
  <r>
    <n v="3008"/>
    <n v="155914"/>
    <n v="0"/>
    <n v="1"/>
    <x v="21"/>
    <n v="0"/>
    <n v="0"/>
    <n v="0"/>
    <n v="1"/>
    <n v="0"/>
    <n v="0"/>
    <n v="1"/>
    <n v="0"/>
    <n v="0"/>
    <s v="State-New York"/>
    <s v="Together"/>
    <x v="1"/>
  </r>
  <r>
    <n v="1461"/>
    <n v="155842"/>
    <n v="0"/>
    <n v="1"/>
    <x v="3"/>
    <n v="0"/>
    <n v="1"/>
    <n v="0"/>
    <n v="0"/>
    <n v="0"/>
    <n v="0"/>
    <n v="0"/>
    <n v="1"/>
    <n v="0"/>
    <s v="State-Texas"/>
    <s v="Married"/>
    <x v="2"/>
  </r>
  <r>
    <n v="3026"/>
    <n v="155801"/>
    <n v="1"/>
    <n v="1"/>
    <x v="21"/>
    <n v="0"/>
    <n v="0"/>
    <n v="1"/>
    <n v="0"/>
    <n v="0"/>
    <n v="0"/>
    <n v="1"/>
    <n v="0"/>
    <n v="0"/>
    <s v="State-New York"/>
    <s v="Single"/>
    <x v="1"/>
  </r>
  <r>
    <n v="2715"/>
    <n v="155761"/>
    <n v="0"/>
    <n v="1"/>
    <x v="37"/>
    <n v="0"/>
    <n v="0"/>
    <n v="0"/>
    <n v="1"/>
    <n v="0"/>
    <n v="0"/>
    <n v="1"/>
    <n v="0"/>
    <n v="0"/>
    <s v="State-Texas"/>
    <s v="Together"/>
    <x v="1"/>
  </r>
  <r>
    <n v="2492"/>
    <n v="155759"/>
    <n v="0"/>
    <n v="1"/>
    <x v="36"/>
    <n v="0"/>
    <n v="1"/>
    <n v="0"/>
    <n v="0"/>
    <n v="0"/>
    <n v="0"/>
    <n v="1"/>
    <n v="0"/>
    <n v="0"/>
    <s v="State-New York"/>
    <s v="Married"/>
    <x v="1"/>
  </r>
  <r>
    <n v="1433"/>
    <n v="155707"/>
    <n v="0"/>
    <n v="1"/>
    <x v="13"/>
    <n v="0"/>
    <n v="1"/>
    <n v="0"/>
    <n v="0"/>
    <n v="0"/>
    <n v="0"/>
    <n v="0"/>
    <n v="0"/>
    <n v="1"/>
    <s v="State-California"/>
    <s v="Married"/>
    <x v="0"/>
  </r>
  <r>
    <n v="2945"/>
    <n v="155686"/>
    <n v="0"/>
    <n v="1"/>
    <x v="30"/>
    <n v="1"/>
    <n v="0"/>
    <n v="0"/>
    <n v="0"/>
    <n v="0"/>
    <n v="0"/>
    <n v="1"/>
    <n v="0"/>
    <n v="0"/>
    <s v="State-California"/>
    <s v="Divorced"/>
    <x v="1"/>
  </r>
  <r>
    <n v="1007"/>
    <n v="155635"/>
    <n v="0"/>
    <n v="1"/>
    <x v="23"/>
    <n v="1"/>
    <n v="0"/>
    <n v="0"/>
    <n v="0"/>
    <n v="0"/>
    <n v="0"/>
    <n v="1"/>
    <n v="0"/>
    <n v="0"/>
    <s v="State-California"/>
    <s v="Divorced"/>
    <x v="1"/>
  </r>
  <r>
    <n v="1478"/>
    <n v="155614"/>
    <n v="0"/>
    <n v="0"/>
    <x v="45"/>
    <n v="1"/>
    <n v="0"/>
    <n v="0"/>
    <n v="0"/>
    <n v="0"/>
    <n v="0"/>
    <n v="0"/>
    <n v="0"/>
    <n v="1"/>
    <s v="State-New York"/>
    <s v="Divorced"/>
    <x v="0"/>
  </r>
  <r>
    <n v="3165"/>
    <n v="155593"/>
    <n v="0"/>
    <n v="1"/>
    <x v="16"/>
    <n v="0"/>
    <n v="0"/>
    <n v="0"/>
    <n v="1"/>
    <n v="0"/>
    <n v="0"/>
    <n v="1"/>
    <n v="0"/>
    <n v="0"/>
    <s v="State-Texas"/>
    <s v="Together"/>
    <x v="1"/>
  </r>
  <r>
    <n v="1480"/>
    <n v="155563"/>
    <n v="0"/>
    <n v="1"/>
    <x v="34"/>
    <n v="1"/>
    <n v="0"/>
    <n v="0"/>
    <n v="0"/>
    <n v="0"/>
    <n v="0"/>
    <n v="1"/>
    <n v="0"/>
    <n v="0"/>
    <s v="State-Other"/>
    <s v="Divorced"/>
    <x v="1"/>
  </r>
  <r>
    <n v="1388"/>
    <n v="155521"/>
    <n v="1"/>
    <n v="2"/>
    <x v="47"/>
    <n v="0"/>
    <n v="0"/>
    <n v="1"/>
    <n v="0"/>
    <n v="0"/>
    <n v="0"/>
    <n v="0"/>
    <n v="0"/>
    <n v="1"/>
    <s v="State-New York"/>
    <s v="Single"/>
    <x v="0"/>
  </r>
  <r>
    <n v="2544"/>
    <n v="155517"/>
    <n v="1"/>
    <n v="1"/>
    <x v="46"/>
    <n v="0"/>
    <n v="1"/>
    <n v="0"/>
    <n v="0"/>
    <n v="0"/>
    <n v="0"/>
    <n v="0"/>
    <n v="0"/>
    <n v="1"/>
    <s v="State-Florida"/>
    <s v="Married"/>
    <x v="0"/>
  </r>
  <r>
    <n v="2591"/>
    <n v="155434"/>
    <n v="1"/>
    <n v="0"/>
    <x v="29"/>
    <n v="0"/>
    <n v="1"/>
    <n v="0"/>
    <n v="0"/>
    <n v="0"/>
    <n v="0"/>
    <n v="1"/>
    <n v="0"/>
    <n v="0"/>
    <s v="State-California"/>
    <s v="Married"/>
    <x v="1"/>
  </r>
  <r>
    <n v="2694"/>
    <n v="155424"/>
    <n v="0"/>
    <n v="1"/>
    <x v="38"/>
    <n v="0"/>
    <n v="1"/>
    <n v="0"/>
    <n v="0"/>
    <n v="0"/>
    <n v="0"/>
    <n v="0"/>
    <n v="0"/>
    <n v="1"/>
    <s v="State-Florida"/>
    <s v="Married"/>
    <x v="0"/>
  </r>
  <r>
    <n v="1811"/>
    <n v="155412"/>
    <n v="1"/>
    <n v="1"/>
    <x v="38"/>
    <n v="1"/>
    <n v="0"/>
    <n v="0"/>
    <n v="0"/>
    <n v="0"/>
    <n v="0"/>
    <n v="0"/>
    <n v="0"/>
    <n v="1"/>
    <s v="State-California"/>
    <s v="Divorced"/>
    <x v="0"/>
  </r>
  <r>
    <n v="1148"/>
    <n v="155375"/>
    <n v="0"/>
    <n v="1"/>
    <x v="3"/>
    <n v="0"/>
    <n v="0"/>
    <n v="0"/>
    <n v="1"/>
    <n v="0"/>
    <n v="0"/>
    <n v="1"/>
    <n v="0"/>
    <n v="0"/>
    <s v="State-New York"/>
    <s v="Together"/>
    <x v="1"/>
  </r>
  <r>
    <n v="1838"/>
    <n v="155357"/>
    <n v="2"/>
    <n v="0"/>
    <x v="19"/>
    <n v="0"/>
    <n v="1"/>
    <n v="0"/>
    <n v="0"/>
    <n v="0"/>
    <n v="0"/>
    <n v="1"/>
    <n v="0"/>
    <n v="0"/>
    <s v="State-New York"/>
    <s v="Married"/>
    <x v="1"/>
  </r>
  <r>
    <n v="1828"/>
    <n v="155284"/>
    <n v="0"/>
    <n v="1"/>
    <x v="24"/>
    <n v="0"/>
    <n v="0"/>
    <n v="1"/>
    <n v="0"/>
    <n v="0"/>
    <n v="0"/>
    <n v="0"/>
    <n v="1"/>
    <n v="0"/>
    <s v="State-Other"/>
    <s v="Single"/>
    <x v="2"/>
  </r>
  <r>
    <n v="1630"/>
    <n v="155282"/>
    <n v="1"/>
    <n v="0"/>
    <x v="1"/>
    <n v="1"/>
    <n v="0"/>
    <n v="0"/>
    <n v="0"/>
    <n v="0"/>
    <n v="0"/>
    <n v="0"/>
    <n v="1"/>
    <n v="0"/>
    <s v="State-Other"/>
    <s v="Divorced"/>
    <x v="2"/>
  </r>
  <r>
    <n v="1788"/>
    <n v="155267"/>
    <n v="0"/>
    <n v="1"/>
    <x v="48"/>
    <n v="0"/>
    <n v="1"/>
    <n v="0"/>
    <n v="0"/>
    <n v="0"/>
    <n v="0"/>
    <n v="1"/>
    <n v="0"/>
    <n v="0"/>
    <s v="State-Florida"/>
    <s v="Married"/>
    <x v="1"/>
  </r>
  <r>
    <n v="1876"/>
    <n v="155260"/>
    <n v="0"/>
    <n v="1"/>
    <x v="35"/>
    <n v="0"/>
    <n v="0"/>
    <n v="1"/>
    <n v="0"/>
    <n v="0"/>
    <n v="0"/>
    <n v="0"/>
    <n v="0"/>
    <n v="1"/>
    <s v="State-Other"/>
    <s v="Single"/>
    <x v="0"/>
  </r>
  <r>
    <n v="1692"/>
    <n v="155250"/>
    <n v="0"/>
    <n v="1"/>
    <x v="40"/>
    <n v="0"/>
    <n v="0"/>
    <n v="1"/>
    <n v="0"/>
    <n v="0"/>
    <n v="0"/>
    <n v="0"/>
    <n v="1"/>
    <n v="0"/>
    <s v="State-Florida"/>
    <s v="Single"/>
    <x v="2"/>
  </r>
  <r>
    <n v="2217"/>
    <n v="155249"/>
    <n v="0"/>
    <n v="1"/>
    <x v="24"/>
    <n v="0"/>
    <n v="0"/>
    <n v="0"/>
    <n v="1"/>
    <n v="0"/>
    <n v="0"/>
    <n v="0"/>
    <n v="1"/>
    <n v="0"/>
    <s v="State-Texas"/>
    <s v="Together"/>
    <x v="2"/>
  </r>
  <r>
    <n v="1919"/>
    <n v="155239"/>
    <n v="0"/>
    <n v="1"/>
    <x v="23"/>
    <n v="0"/>
    <n v="0"/>
    <n v="1"/>
    <n v="0"/>
    <n v="0"/>
    <n v="0"/>
    <n v="1"/>
    <n v="0"/>
    <n v="0"/>
    <s v="State-California"/>
    <s v="Single"/>
    <x v="1"/>
  </r>
  <r>
    <n v="1326"/>
    <n v="155212"/>
    <n v="0"/>
    <n v="1"/>
    <x v="10"/>
    <n v="0"/>
    <n v="1"/>
    <n v="0"/>
    <n v="0"/>
    <n v="0"/>
    <n v="0"/>
    <n v="0"/>
    <n v="0"/>
    <n v="1"/>
    <s v="State-Florida"/>
    <s v="Married"/>
    <x v="0"/>
  </r>
  <r>
    <n v="2901"/>
    <n v="155212"/>
    <n v="0"/>
    <n v="1"/>
    <x v="10"/>
    <n v="0"/>
    <n v="1"/>
    <n v="0"/>
    <n v="0"/>
    <n v="0"/>
    <n v="0"/>
    <n v="0"/>
    <n v="0"/>
    <n v="1"/>
    <s v="State-Texas"/>
    <s v="Married"/>
    <x v="0"/>
  </r>
  <r>
    <n v="2236"/>
    <n v="155158"/>
    <n v="1"/>
    <n v="1"/>
    <x v="1"/>
    <n v="0"/>
    <n v="1"/>
    <n v="0"/>
    <n v="0"/>
    <n v="0"/>
    <n v="0"/>
    <n v="0"/>
    <n v="0"/>
    <n v="1"/>
    <s v="State-Other"/>
    <s v="Married"/>
    <x v="0"/>
  </r>
  <r>
    <n v="2678"/>
    <n v="155012"/>
    <n v="0"/>
    <n v="1"/>
    <x v="16"/>
    <n v="0"/>
    <n v="0"/>
    <n v="0"/>
    <n v="1"/>
    <n v="0"/>
    <n v="0"/>
    <n v="0"/>
    <n v="0"/>
    <n v="1"/>
    <s v="State-New York"/>
    <s v="Together"/>
    <x v="0"/>
  </r>
  <r>
    <n v="2911"/>
    <n v="154998"/>
    <n v="0"/>
    <n v="1"/>
    <x v="24"/>
    <n v="0"/>
    <n v="0"/>
    <n v="1"/>
    <n v="0"/>
    <n v="0"/>
    <n v="0"/>
    <n v="0"/>
    <n v="0"/>
    <n v="1"/>
    <s v="State-Illinois"/>
    <s v="Single"/>
    <x v="0"/>
  </r>
  <r>
    <n v="2713"/>
    <n v="154984"/>
    <n v="0"/>
    <n v="1"/>
    <x v="31"/>
    <n v="0"/>
    <n v="1"/>
    <n v="0"/>
    <n v="0"/>
    <n v="0"/>
    <n v="0"/>
    <n v="1"/>
    <n v="0"/>
    <n v="0"/>
    <s v="State-Illinois"/>
    <s v="Married"/>
    <x v="1"/>
  </r>
  <r>
    <n v="2163"/>
    <n v="154959"/>
    <n v="0"/>
    <n v="1"/>
    <x v="33"/>
    <n v="1"/>
    <n v="0"/>
    <n v="0"/>
    <n v="0"/>
    <n v="0"/>
    <n v="0"/>
    <n v="0"/>
    <n v="0"/>
    <n v="1"/>
    <s v="State-Texas"/>
    <s v="Divorced"/>
    <x v="0"/>
  </r>
  <r>
    <n v="1540"/>
    <n v="154880"/>
    <n v="1"/>
    <n v="0"/>
    <x v="34"/>
    <n v="0"/>
    <n v="0"/>
    <n v="1"/>
    <n v="0"/>
    <n v="0"/>
    <n v="0"/>
    <n v="0"/>
    <n v="0"/>
    <n v="1"/>
    <s v="State-Other"/>
    <s v="Single"/>
    <x v="0"/>
  </r>
  <r>
    <n v="2181"/>
    <n v="154809"/>
    <n v="1"/>
    <n v="1"/>
    <x v="3"/>
    <n v="0"/>
    <n v="1"/>
    <n v="0"/>
    <n v="0"/>
    <n v="0"/>
    <n v="0"/>
    <n v="1"/>
    <n v="0"/>
    <n v="0"/>
    <s v="State-Texas"/>
    <s v="Married"/>
    <x v="1"/>
  </r>
  <r>
    <n v="2809"/>
    <n v="154809"/>
    <n v="1"/>
    <n v="1"/>
    <x v="3"/>
    <n v="0"/>
    <n v="1"/>
    <n v="0"/>
    <n v="0"/>
    <n v="0"/>
    <n v="0"/>
    <n v="1"/>
    <n v="0"/>
    <n v="0"/>
    <s v="State-Illinois"/>
    <s v="Married"/>
    <x v="1"/>
  </r>
  <r>
    <n v="1349"/>
    <n v="154803"/>
    <n v="0"/>
    <n v="1"/>
    <x v="10"/>
    <n v="0"/>
    <n v="0"/>
    <n v="1"/>
    <n v="0"/>
    <n v="0"/>
    <n v="0"/>
    <n v="1"/>
    <n v="0"/>
    <n v="0"/>
    <s v="State-California"/>
    <s v="Single"/>
    <x v="1"/>
  </r>
  <r>
    <n v="1946"/>
    <n v="154753"/>
    <n v="0"/>
    <n v="1"/>
    <x v="31"/>
    <n v="0"/>
    <n v="0"/>
    <n v="0"/>
    <n v="1"/>
    <n v="0"/>
    <n v="0"/>
    <n v="1"/>
    <n v="0"/>
    <n v="0"/>
    <s v="State-New York"/>
    <s v="Together"/>
    <x v="1"/>
  </r>
  <r>
    <n v="2209"/>
    <n v="154730"/>
    <n v="0"/>
    <n v="1"/>
    <x v="21"/>
    <n v="0"/>
    <n v="1"/>
    <n v="0"/>
    <n v="0"/>
    <n v="0"/>
    <n v="0"/>
    <n v="0"/>
    <n v="1"/>
    <n v="0"/>
    <s v="State-Illinois"/>
    <s v="Married"/>
    <x v="2"/>
  </r>
  <r>
    <n v="2807"/>
    <n v="154693"/>
    <n v="0"/>
    <n v="1"/>
    <x v="36"/>
    <n v="0"/>
    <n v="1"/>
    <n v="0"/>
    <n v="0"/>
    <n v="0"/>
    <n v="0"/>
    <n v="0"/>
    <n v="0"/>
    <n v="1"/>
    <s v="State-California"/>
    <s v="Married"/>
    <x v="0"/>
  </r>
  <r>
    <n v="1651"/>
    <n v="154690"/>
    <n v="1"/>
    <n v="1"/>
    <x v="23"/>
    <n v="0"/>
    <n v="1"/>
    <n v="0"/>
    <n v="0"/>
    <n v="0"/>
    <n v="0"/>
    <n v="0"/>
    <n v="0"/>
    <n v="0"/>
    <s v="State-Illinois"/>
    <s v="Married"/>
    <x v="3"/>
  </r>
  <r>
    <n v="2949"/>
    <n v="154690"/>
    <n v="1"/>
    <n v="1"/>
    <x v="23"/>
    <n v="0"/>
    <n v="1"/>
    <n v="0"/>
    <n v="0"/>
    <n v="0"/>
    <n v="0"/>
    <n v="0"/>
    <n v="0"/>
    <n v="0"/>
    <s v="State-Texas"/>
    <s v="Married"/>
    <x v="3"/>
  </r>
  <r>
    <n v="1563"/>
    <n v="154603"/>
    <n v="1"/>
    <n v="1"/>
    <x v="24"/>
    <n v="0"/>
    <n v="0"/>
    <n v="0"/>
    <n v="1"/>
    <n v="0"/>
    <n v="0"/>
    <n v="0"/>
    <n v="1"/>
    <n v="0"/>
    <s v="State-Texas"/>
    <s v="Together"/>
    <x v="2"/>
  </r>
  <r>
    <n v="3043"/>
    <n v="154591"/>
    <n v="0"/>
    <n v="1"/>
    <x v="49"/>
    <n v="0"/>
    <n v="0"/>
    <n v="0"/>
    <n v="1"/>
    <n v="0"/>
    <n v="0"/>
    <n v="1"/>
    <n v="0"/>
    <n v="0"/>
    <s v="State-Illinois"/>
    <s v="Together"/>
    <x v="1"/>
  </r>
  <r>
    <n v="2601"/>
    <n v="154549"/>
    <n v="0"/>
    <n v="1"/>
    <x v="39"/>
    <n v="0"/>
    <n v="1"/>
    <n v="0"/>
    <n v="0"/>
    <n v="0"/>
    <n v="0"/>
    <n v="0"/>
    <n v="0"/>
    <n v="1"/>
    <s v="State-Texas"/>
    <s v="Married"/>
    <x v="0"/>
  </r>
  <r>
    <n v="2093"/>
    <n v="154466"/>
    <n v="1"/>
    <n v="1"/>
    <x v="16"/>
    <n v="0"/>
    <n v="0"/>
    <n v="1"/>
    <n v="0"/>
    <n v="0"/>
    <n v="0"/>
    <n v="0"/>
    <n v="0"/>
    <n v="1"/>
    <s v="State-California"/>
    <s v="Single"/>
    <x v="0"/>
  </r>
  <r>
    <n v="1603"/>
    <n v="154456"/>
    <n v="0"/>
    <n v="1"/>
    <x v="33"/>
    <n v="0"/>
    <n v="1"/>
    <n v="0"/>
    <n v="0"/>
    <n v="0"/>
    <n v="0"/>
    <n v="0"/>
    <n v="0"/>
    <n v="1"/>
    <s v="State-Illinois"/>
    <s v="Married"/>
    <x v="0"/>
  </r>
  <r>
    <n v="2128"/>
    <n v="154450"/>
    <n v="1"/>
    <n v="1"/>
    <x v="24"/>
    <n v="0"/>
    <n v="0"/>
    <n v="0"/>
    <n v="1"/>
    <n v="0"/>
    <n v="0"/>
    <n v="1"/>
    <n v="0"/>
    <n v="0"/>
    <s v="State-Other"/>
    <s v="Together"/>
    <x v="1"/>
  </r>
  <r>
    <n v="2142"/>
    <n v="154450"/>
    <n v="1"/>
    <n v="1"/>
    <x v="24"/>
    <n v="0"/>
    <n v="0"/>
    <n v="0"/>
    <n v="1"/>
    <n v="0"/>
    <n v="0"/>
    <n v="1"/>
    <n v="0"/>
    <n v="0"/>
    <s v="State-Florida"/>
    <s v="Together"/>
    <x v="1"/>
  </r>
  <r>
    <n v="1313"/>
    <n v="154432"/>
    <n v="2"/>
    <n v="1"/>
    <x v="46"/>
    <n v="0"/>
    <n v="1"/>
    <n v="0"/>
    <n v="0"/>
    <n v="0"/>
    <n v="0"/>
    <n v="0"/>
    <n v="0"/>
    <n v="1"/>
    <s v="State-California"/>
    <s v="Married"/>
    <x v="0"/>
  </r>
  <r>
    <n v="2600"/>
    <n v="154414"/>
    <n v="1"/>
    <n v="1"/>
    <x v="51"/>
    <n v="0"/>
    <n v="0"/>
    <n v="0"/>
    <n v="1"/>
    <n v="0"/>
    <n v="0"/>
    <n v="1"/>
    <n v="0"/>
    <n v="0"/>
    <s v="State-New York"/>
    <s v="Together"/>
    <x v="1"/>
  </r>
  <r>
    <n v="2158"/>
    <n v="154386"/>
    <n v="0"/>
    <n v="1"/>
    <x v="25"/>
    <n v="0"/>
    <n v="1"/>
    <n v="0"/>
    <n v="0"/>
    <n v="0"/>
    <n v="0"/>
    <n v="1"/>
    <n v="0"/>
    <n v="0"/>
    <s v="State-Other"/>
    <s v="Married"/>
    <x v="1"/>
  </r>
  <r>
    <n v="2912"/>
    <n v="154356"/>
    <n v="0"/>
    <n v="1"/>
    <x v="49"/>
    <n v="0"/>
    <n v="0"/>
    <n v="0"/>
    <n v="0"/>
    <n v="1"/>
    <n v="0"/>
    <n v="0"/>
    <n v="0"/>
    <n v="1"/>
    <s v="State-New York"/>
    <s v="Widow"/>
    <x v="0"/>
  </r>
  <r>
    <n v="1119"/>
    <n v="154348"/>
    <n v="1"/>
    <n v="1"/>
    <x v="13"/>
    <n v="0"/>
    <n v="1"/>
    <n v="0"/>
    <n v="0"/>
    <n v="0"/>
    <n v="0"/>
    <n v="0"/>
    <n v="1"/>
    <n v="0"/>
    <s v="State-Texas"/>
    <s v="Married"/>
    <x v="2"/>
  </r>
  <r>
    <n v="2360"/>
    <n v="154342"/>
    <n v="1"/>
    <n v="1"/>
    <x v="24"/>
    <n v="0"/>
    <n v="0"/>
    <n v="0"/>
    <n v="1"/>
    <n v="0"/>
    <n v="0"/>
    <n v="0"/>
    <n v="0"/>
    <n v="0"/>
    <s v="State-New York"/>
    <s v="Together"/>
    <x v="3"/>
  </r>
  <r>
    <n v="3066"/>
    <n v="154252"/>
    <n v="1"/>
    <n v="1"/>
    <x v="24"/>
    <n v="0"/>
    <n v="0"/>
    <n v="1"/>
    <n v="0"/>
    <n v="0"/>
    <n v="0"/>
    <n v="1"/>
    <n v="0"/>
    <n v="0"/>
    <s v="State-Florida"/>
    <s v="Single"/>
    <x v="1"/>
  </r>
  <r>
    <n v="1940"/>
    <n v="154237"/>
    <n v="0"/>
    <n v="1"/>
    <x v="48"/>
    <n v="1"/>
    <n v="0"/>
    <n v="0"/>
    <n v="0"/>
    <n v="0"/>
    <n v="0"/>
    <n v="0"/>
    <n v="0"/>
    <n v="1"/>
    <s v="State-New York"/>
    <s v="Divorced"/>
    <x v="0"/>
  </r>
  <r>
    <n v="2066"/>
    <n v="154233"/>
    <n v="0"/>
    <n v="1"/>
    <x v="3"/>
    <n v="0"/>
    <n v="1"/>
    <n v="0"/>
    <n v="0"/>
    <n v="0"/>
    <n v="0"/>
    <n v="1"/>
    <n v="0"/>
    <n v="0"/>
    <s v="State-New York"/>
    <s v="Married"/>
    <x v="1"/>
  </r>
  <r>
    <n v="2684"/>
    <n v="154222"/>
    <n v="0"/>
    <n v="1"/>
    <x v="16"/>
    <n v="0"/>
    <n v="1"/>
    <n v="0"/>
    <n v="0"/>
    <n v="0"/>
    <n v="0"/>
    <n v="0"/>
    <n v="0"/>
    <n v="1"/>
    <s v="State-New York"/>
    <s v="Married"/>
    <x v="0"/>
  </r>
  <r>
    <n v="2082"/>
    <n v="154210"/>
    <n v="0"/>
    <n v="1"/>
    <x v="27"/>
    <n v="0"/>
    <n v="1"/>
    <n v="0"/>
    <n v="0"/>
    <n v="0"/>
    <n v="0"/>
    <n v="0"/>
    <n v="0"/>
    <n v="0"/>
    <s v="State-Florida"/>
    <s v="Married"/>
    <x v="3"/>
  </r>
  <r>
    <n v="1300"/>
    <n v="154198"/>
    <n v="1"/>
    <n v="1"/>
    <x v="30"/>
    <n v="0"/>
    <n v="1"/>
    <n v="0"/>
    <n v="0"/>
    <n v="0"/>
    <n v="0"/>
    <n v="1"/>
    <n v="0"/>
    <n v="0"/>
    <s v="State-Other"/>
    <s v="Married"/>
    <x v="1"/>
  </r>
  <r>
    <n v="2135"/>
    <n v="154197"/>
    <n v="0"/>
    <n v="1"/>
    <x v="5"/>
    <n v="0"/>
    <n v="1"/>
    <n v="0"/>
    <n v="0"/>
    <n v="0"/>
    <n v="0"/>
    <n v="0"/>
    <n v="1"/>
    <n v="0"/>
    <s v="State-California"/>
    <s v="Married"/>
    <x v="2"/>
  </r>
  <r>
    <n v="1084"/>
    <n v="154178"/>
    <n v="0"/>
    <n v="1"/>
    <x v="50"/>
    <n v="0"/>
    <n v="0"/>
    <n v="0"/>
    <n v="1"/>
    <n v="0"/>
    <n v="0"/>
    <n v="1"/>
    <n v="0"/>
    <n v="0"/>
    <s v="State-Other"/>
    <s v="Together"/>
    <x v="1"/>
  </r>
  <r>
    <n v="1998"/>
    <n v="154165"/>
    <n v="0"/>
    <n v="0"/>
    <x v="10"/>
    <n v="0"/>
    <n v="0"/>
    <n v="0"/>
    <n v="1"/>
    <n v="0"/>
    <n v="0"/>
    <n v="1"/>
    <n v="0"/>
    <n v="0"/>
    <s v="State-Florida"/>
    <s v="Together"/>
    <x v="1"/>
  </r>
  <r>
    <n v="1601"/>
    <n v="154162"/>
    <n v="1"/>
    <n v="1"/>
    <x v="34"/>
    <n v="0"/>
    <n v="0"/>
    <n v="0"/>
    <n v="0"/>
    <n v="1"/>
    <n v="0"/>
    <n v="1"/>
    <n v="0"/>
    <n v="0"/>
    <s v="State-California"/>
    <s v="Widow"/>
    <x v="1"/>
  </r>
  <r>
    <n v="1882"/>
    <n v="154137"/>
    <n v="0"/>
    <n v="1"/>
    <x v="1"/>
    <n v="1"/>
    <n v="0"/>
    <n v="0"/>
    <n v="0"/>
    <n v="0"/>
    <n v="0"/>
    <n v="1"/>
    <n v="0"/>
    <n v="0"/>
    <s v="State-Other"/>
    <s v="Divorced"/>
    <x v="1"/>
  </r>
  <r>
    <n v="2399"/>
    <n v="154132"/>
    <n v="0"/>
    <n v="1"/>
    <x v="10"/>
    <n v="0"/>
    <n v="0"/>
    <n v="0"/>
    <n v="1"/>
    <n v="0"/>
    <n v="0"/>
    <n v="0"/>
    <n v="0"/>
    <n v="1"/>
    <s v="State-California"/>
    <s v="Together"/>
    <x v="0"/>
  </r>
  <r>
    <n v="2801"/>
    <n v="154111"/>
    <n v="0"/>
    <n v="1"/>
    <x v="40"/>
    <n v="0"/>
    <n v="0"/>
    <n v="0"/>
    <n v="0"/>
    <n v="1"/>
    <n v="0"/>
    <n v="0"/>
    <n v="0"/>
    <n v="1"/>
    <s v="State-California"/>
    <s v="Widow"/>
    <x v="0"/>
  </r>
  <r>
    <n v="2479"/>
    <n v="154108"/>
    <n v="1"/>
    <n v="1"/>
    <x v="16"/>
    <n v="0"/>
    <n v="1"/>
    <n v="0"/>
    <n v="0"/>
    <n v="0"/>
    <n v="0"/>
    <n v="0"/>
    <n v="1"/>
    <n v="0"/>
    <s v="State-Illinois"/>
    <s v="Married"/>
    <x v="2"/>
  </r>
  <r>
    <n v="2581"/>
    <n v="154072"/>
    <n v="1"/>
    <n v="1"/>
    <x v="51"/>
    <n v="0"/>
    <n v="1"/>
    <n v="0"/>
    <n v="0"/>
    <n v="0"/>
    <n v="0"/>
    <n v="0"/>
    <n v="0"/>
    <n v="1"/>
    <s v="State-Illinois"/>
    <s v="Married"/>
    <x v="0"/>
  </r>
  <r>
    <n v="1528"/>
    <n v="154058"/>
    <n v="0"/>
    <n v="1"/>
    <x v="38"/>
    <n v="0"/>
    <n v="0"/>
    <n v="0"/>
    <n v="1"/>
    <n v="0"/>
    <n v="0"/>
    <n v="1"/>
    <n v="0"/>
    <n v="0"/>
    <s v="State-Other"/>
    <s v="Together"/>
    <x v="1"/>
  </r>
  <r>
    <n v="2834"/>
    <n v="154006"/>
    <n v="1"/>
    <n v="0"/>
    <x v="19"/>
    <n v="0"/>
    <n v="0"/>
    <n v="0"/>
    <n v="1"/>
    <n v="0"/>
    <n v="0"/>
    <n v="1"/>
    <n v="0"/>
    <n v="0"/>
    <s v="State-New York"/>
    <s v="Together"/>
    <x v="1"/>
  </r>
  <r>
    <n v="2485"/>
    <n v="153977"/>
    <n v="0"/>
    <n v="1"/>
    <x v="12"/>
    <n v="0"/>
    <n v="0"/>
    <n v="0"/>
    <n v="1"/>
    <n v="0"/>
    <n v="0"/>
    <n v="1"/>
    <n v="0"/>
    <n v="0"/>
    <s v="State-Illinois"/>
    <s v="Together"/>
    <x v="1"/>
  </r>
  <r>
    <n v="2780"/>
    <n v="153977"/>
    <n v="0"/>
    <n v="1"/>
    <x v="12"/>
    <n v="0"/>
    <n v="0"/>
    <n v="0"/>
    <n v="1"/>
    <n v="0"/>
    <n v="0"/>
    <n v="1"/>
    <n v="0"/>
    <n v="0"/>
    <s v="State-New York"/>
    <s v="Together"/>
    <x v="1"/>
  </r>
  <r>
    <n v="1572"/>
    <n v="153863"/>
    <n v="0"/>
    <n v="1"/>
    <x v="47"/>
    <n v="0"/>
    <n v="0"/>
    <n v="0"/>
    <n v="1"/>
    <n v="0"/>
    <n v="0"/>
    <n v="1"/>
    <n v="0"/>
    <n v="0"/>
    <s v="State-Florida"/>
    <s v="Together"/>
    <x v="1"/>
  </r>
  <r>
    <n v="1395"/>
    <n v="153858"/>
    <n v="0"/>
    <n v="1"/>
    <x v="38"/>
    <n v="0"/>
    <n v="1"/>
    <n v="0"/>
    <n v="0"/>
    <n v="0"/>
    <n v="0"/>
    <n v="1"/>
    <n v="0"/>
    <n v="0"/>
    <s v="State-Texas"/>
    <s v="Married"/>
    <x v="1"/>
  </r>
  <r>
    <n v="2576"/>
    <n v="153843"/>
    <n v="0"/>
    <n v="1"/>
    <x v="40"/>
    <n v="0"/>
    <n v="1"/>
    <n v="0"/>
    <n v="0"/>
    <n v="0"/>
    <n v="0"/>
    <n v="0"/>
    <n v="1"/>
    <n v="0"/>
    <s v="State-New York"/>
    <s v="Married"/>
    <x v="2"/>
  </r>
  <r>
    <n v="1452"/>
    <n v="153790"/>
    <n v="0"/>
    <n v="2"/>
    <x v="11"/>
    <n v="0"/>
    <n v="1"/>
    <n v="0"/>
    <n v="0"/>
    <n v="0"/>
    <n v="0"/>
    <n v="1"/>
    <n v="0"/>
    <n v="0"/>
    <s v="State-Florida"/>
    <s v="Married"/>
    <x v="1"/>
  </r>
  <r>
    <n v="2366"/>
    <n v="153761"/>
    <n v="1"/>
    <n v="1"/>
    <x v="35"/>
    <n v="0"/>
    <n v="1"/>
    <n v="0"/>
    <n v="0"/>
    <n v="0"/>
    <n v="0"/>
    <n v="0"/>
    <n v="1"/>
    <n v="0"/>
    <s v="State-New York"/>
    <s v="Married"/>
    <x v="2"/>
  </r>
  <r>
    <n v="1938"/>
    <n v="153700"/>
    <n v="0"/>
    <n v="1"/>
    <x v="39"/>
    <n v="0"/>
    <n v="0"/>
    <n v="1"/>
    <n v="0"/>
    <n v="0"/>
    <n v="0"/>
    <n v="1"/>
    <n v="0"/>
    <n v="0"/>
    <s v="State-Florida"/>
    <s v="Single"/>
    <x v="1"/>
  </r>
  <r>
    <n v="1489"/>
    <n v="153653"/>
    <n v="0"/>
    <n v="0"/>
    <x v="13"/>
    <n v="0"/>
    <n v="0"/>
    <n v="0"/>
    <n v="0"/>
    <n v="1"/>
    <n v="0"/>
    <n v="1"/>
    <n v="0"/>
    <n v="0"/>
    <s v="State-Illinois"/>
    <s v="Widow"/>
    <x v="1"/>
  </r>
  <r>
    <n v="1712"/>
    <n v="153593"/>
    <n v="1"/>
    <n v="1"/>
    <x v="13"/>
    <n v="0"/>
    <n v="0"/>
    <n v="0"/>
    <n v="1"/>
    <n v="0"/>
    <n v="0"/>
    <n v="0"/>
    <n v="0"/>
    <n v="1"/>
    <s v="State-New York"/>
    <s v="Together"/>
    <x v="0"/>
  </r>
  <r>
    <n v="1162"/>
    <n v="153537"/>
    <n v="1"/>
    <n v="1"/>
    <x v="31"/>
    <n v="0"/>
    <n v="0"/>
    <n v="0"/>
    <n v="1"/>
    <n v="0"/>
    <n v="0"/>
    <n v="0"/>
    <n v="0"/>
    <n v="1"/>
    <s v="State-Other"/>
    <s v="Together"/>
    <x v="0"/>
  </r>
  <r>
    <n v="2247"/>
    <n v="153378"/>
    <n v="1"/>
    <n v="1"/>
    <x v="51"/>
    <n v="0"/>
    <n v="1"/>
    <n v="0"/>
    <n v="0"/>
    <n v="0"/>
    <n v="0"/>
    <n v="0"/>
    <n v="0"/>
    <n v="1"/>
    <s v="State-Texas"/>
    <s v="Married"/>
    <x v="0"/>
  </r>
  <r>
    <n v="2473"/>
    <n v="153374"/>
    <n v="0"/>
    <n v="1"/>
    <x v="10"/>
    <n v="0"/>
    <n v="0"/>
    <n v="0"/>
    <n v="1"/>
    <n v="0"/>
    <n v="0"/>
    <n v="0"/>
    <n v="0"/>
    <n v="1"/>
    <s v="State-Illinois"/>
    <s v="Together"/>
    <x v="0"/>
  </r>
  <r>
    <n v="3059"/>
    <n v="153367"/>
    <n v="1"/>
    <n v="1"/>
    <x v="2"/>
    <n v="1"/>
    <n v="0"/>
    <n v="0"/>
    <n v="0"/>
    <n v="0"/>
    <n v="0"/>
    <n v="0"/>
    <n v="1"/>
    <n v="0"/>
    <s v="State-California"/>
    <s v="Divorced"/>
    <x v="2"/>
  </r>
  <r>
    <n v="1026"/>
    <n v="153359"/>
    <n v="1"/>
    <n v="1"/>
    <x v="38"/>
    <n v="0"/>
    <n v="1"/>
    <n v="0"/>
    <n v="0"/>
    <n v="0"/>
    <n v="0"/>
    <n v="1"/>
    <n v="0"/>
    <n v="0"/>
    <s v="State-Florida"/>
    <s v="Married"/>
    <x v="1"/>
  </r>
  <r>
    <n v="2038"/>
    <n v="153312"/>
    <n v="0"/>
    <n v="0"/>
    <x v="11"/>
    <n v="0"/>
    <n v="1"/>
    <n v="0"/>
    <n v="0"/>
    <n v="0"/>
    <n v="0"/>
    <n v="0"/>
    <n v="0"/>
    <n v="1"/>
    <s v="State-Other"/>
    <s v="Married"/>
    <x v="0"/>
  </r>
  <r>
    <n v="2476"/>
    <n v="153253"/>
    <n v="1"/>
    <n v="1"/>
    <x v="21"/>
    <n v="0"/>
    <n v="0"/>
    <n v="0"/>
    <n v="1"/>
    <n v="0"/>
    <n v="0"/>
    <n v="0"/>
    <n v="1"/>
    <n v="0"/>
    <s v="State-Other"/>
    <s v="Together"/>
    <x v="2"/>
  </r>
  <r>
    <n v="3152"/>
    <n v="153233"/>
    <n v="0"/>
    <n v="1"/>
    <x v="48"/>
    <n v="0"/>
    <n v="1"/>
    <n v="0"/>
    <n v="0"/>
    <n v="0"/>
    <n v="0"/>
    <n v="0"/>
    <n v="0"/>
    <n v="0"/>
    <s v="State-New York"/>
    <s v="Married"/>
    <x v="3"/>
  </r>
  <r>
    <n v="3092"/>
    <n v="153230"/>
    <n v="0"/>
    <n v="1"/>
    <x v="24"/>
    <n v="0"/>
    <n v="1"/>
    <n v="0"/>
    <n v="0"/>
    <n v="0"/>
    <n v="0"/>
    <n v="0"/>
    <n v="0"/>
    <n v="0"/>
    <s v="State-New York"/>
    <s v="Married"/>
    <x v="3"/>
  </r>
  <r>
    <n v="3069"/>
    <n v="153204"/>
    <n v="1"/>
    <n v="1"/>
    <x v="38"/>
    <n v="0"/>
    <n v="1"/>
    <n v="0"/>
    <n v="0"/>
    <n v="0"/>
    <n v="0"/>
    <n v="0"/>
    <n v="1"/>
    <n v="0"/>
    <s v="State-Texas"/>
    <s v="Married"/>
    <x v="2"/>
  </r>
  <r>
    <n v="2959"/>
    <n v="153201"/>
    <n v="1"/>
    <n v="1"/>
    <x v="21"/>
    <n v="0"/>
    <n v="0"/>
    <n v="1"/>
    <n v="0"/>
    <n v="0"/>
    <n v="0"/>
    <n v="1"/>
    <n v="0"/>
    <n v="0"/>
    <s v="State-Illinois"/>
    <s v="Single"/>
    <x v="1"/>
  </r>
  <r>
    <n v="2084"/>
    <n v="153187"/>
    <n v="1"/>
    <n v="0"/>
    <x v="1"/>
    <n v="0"/>
    <n v="0"/>
    <n v="0"/>
    <n v="1"/>
    <n v="0"/>
    <n v="0"/>
    <n v="1"/>
    <n v="0"/>
    <n v="0"/>
    <s v="State-New York"/>
    <s v="Together"/>
    <x v="1"/>
  </r>
  <r>
    <n v="1849"/>
    <n v="153172"/>
    <n v="0"/>
    <n v="1"/>
    <x v="34"/>
    <n v="0"/>
    <n v="0"/>
    <n v="0"/>
    <n v="1"/>
    <n v="0"/>
    <n v="0"/>
    <n v="1"/>
    <n v="0"/>
    <n v="0"/>
    <s v="State-Illinois"/>
    <s v="Together"/>
    <x v="1"/>
  </r>
  <r>
    <n v="3021"/>
    <n v="153154"/>
    <n v="0"/>
    <n v="1"/>
    <x v="31"/>
    <n v="0"/>
    <n v="1"/>
    <n v="0"/>
    <n v="0"/>
    <n v="0"/>
    <n v="0"/>
    <n v="1"/>
    <n v="0"/>
    <n v="0"/>
    <s v="State-Texas"/>
    <s v="Married"/>
    <x v="1"/>
  </r>
  <r>
    <n v="1960"/>
    <n v="153103"/>
    <n v="0"/>
    <n v="1"/>
    <x v="14"/>
    <n v="0"/>
    <n v="0"/>
    <n v="0"/>
    <n v="1"/>
    <n v="0"/>
    <n v="0"/>
    <n v="1"/>
    <n v="0"/>
    <n v="0"/>
    <s v="State-Other"/>
    <s v="Together"/>
    <x v="1"/>
  </r>
  <r>
    <n v="2507"/>
    <n v="153083"/>
    <n v="1"/>
    <n v="1"/>
    <x v="12"/>
    <n v="0"/>
    <n v="0"/>
    <n v="0"/>
    <n v="1"/>
    <n v="0"/>
    <n v="0"/>
    <n v="0"/>
    <n v="0"/>
    <n v="0"/>
    <s v="State-California"/>
    <s v="Together"/>
    <x v="3"/>
  </r>
  <r>
    <n v="2342"/>
    <n v="153034"/>
    <n v="1"/>
    <n v="1"/>
    <x v="2"/>
    <n v="1"/>
    <n v="0"/>
    <n v="0"/>
    <n v="0"/>
    <n v="0"/>
    <n v="0"/>
    <n v="1"/>
    <n v="0"/>
    <n v="0"/>
    <s v="State-New York"/>
    <s v="Divorced"/>
    <x v="1"/>
  </r>
  <r>
    <n v="2595"/>
    <n v="152973"/>
    <n v="0"/>
    <n v="1"/>
    <x v="24"/>
    <n v="0"/>
    <n v="1"/>
    <n v="0"/>
    <n v="0"/>
    <n v="0"/>
    <n v="0"/>
    <n v="0"/>
    <n v="1"/>
    <n v="0"/>
    <s v="State-Texas"/>
    <s v="Married"/>
    <x v="2"/>
  </r>
  <r>
    <n v="3146"/>
    <n v="152914"/>
    <n v="0"/>
    <n v="1"/>
    <x v="23"/>
    <n v="0"/>
    <n v="1"/>
    <n v="0"/>
    <n v="0"/>
    <n v="0"/>
    <n v="0"/>
    <n v="1"/>
    <n v="0"/>
    <n v="0"/>
    <s v="State-New York"/>
    <s v="Married"/>
    <x v="1"/>
  </r>
  <r>
    <n v="3205"/>
    <n v="152869"/>
    <n v="1"/>
    <n v="1"/>
    <x v="14"/>
    <n v="0"/>
    <n v="1"/>
    <n v="0"/>
    <n v="0"/>
    <n v="0"/>
    <n v="0"/>
    <n v="0"/>
    <n v="0"/>
    <n v="1"/>
    <s v="State-Illinois"/>
    <s v="Married"/>
    <x v="0"/>
  </r>
  <r>
    <n v="2608"/>
    <n v="152854"/>
    <n v="1"/>
    <n v="1"/>
    <x v="31"/>
    <n v="0"/>
    <n v="1"/>
    <n v="0"/>
    <n v="0"/>
    <n v="0"/>
    <n v="0"/>
    <n v="0"/>
    <n v="0"/>
    <n v="1"/>
    <s v="State-Other"/>
    <s v="Married"/>
    <x v="0"/>
  </r>
  <r>
    <n v="2423"/>
    <n v="152852"/>
    <n v="0"/>
    <n v="1"/>
    <x v="48"/>
    <n v="0"/>
    <n v="1"/>
    <n v="0"/>
    <n v="0"/>
    <n v="0"/>
    <n v="0"/>
    <n v="1"/>
    <n v="0"/>
    <n v="0"/>
    <s v="State-California"/>
    <s v="Married"/>
    <x v="1"/>
  </r>
  <r>
    <n v="1979"/>
    <n v="152845"/>
    <n v="1"/>
    <n v="0"/>
    <x v="16"/>
    <n v="0"/>
    <n v="1"/>
    <n v="0"/>
    <n v="0"/>
    <n v="0"/>
    <n v="0"/>
    <n v="1"/>
    <n v="0"/>
    <n v="0"/>
    <s v="State-California"/>
    <s v="Married"/>
    <x v="1"/>
  </r>
  <r>
    <n v="1794"/>
    <n v="152750"/>
    <n v="0"/>
    <n v="1"/>
    <x v="47"/>
    <n v="0"/>
    <n v="1"/>
    <n v="0"/>
    <n v="0"/>
    <n v="0"/>
    <n v="0"/>
    <n v="0"/>
    <n v="1"/>
    <n v="0"/>
    <s v="State-Florida"/>
    <s v="Married"/>
    <x v="2"/>
  </r>
  <r>
    <n v="1353"/>
    <n v="152614"/>
    <n v="0"/>
    <n v="1"/>
    <x v="21"/>
    <n v="0"/>
    <n v="0"/>
    <n v="1"/>
    <n v="0"/>
    <n v="0"/>
    <n v="0"/>
    <n v="0"/>
    <n v="0"/>
    <n v="1"/>
    <s v="State-Texas"/>
    <s v="Single"/>
    <x v="0"/>
  </r>
  <r>
    <n v="1656"/>
    <n v="152614"/>
    <n v="0"/>
    <n v="1"/>
    <x v="21"/>
    <n v="0"/>
    <n v="0"/>
    <n v="1"/>
    <n v="0"/>
    <n v="0"/>
    <n v="0"/>
    <n v="0"/>
    <n v="0"/>
    <n v="1"/>
    <s v="State-Florida"/>
    <s v="Single"/>
    <x v="0"/>
  </r>
  <r>
    <n v="1942"/>
    <n v="152597"/>
    <n v="0"/>
    <n v="1"/>
    <x v="36"/>
    <n v="0"/>
    <n v="0"/>
    <n v="1"/>
    <n v="0"/>
    <n v="0"/>
    <n v="0"/>
    <n v="0"/>
    <n v="0"/>
    <n v="1"/>
    <s v="State-Other"/>
    <s v="Single"/>
    <x v="0"/>
  </r>
  <r>
    <n v="2570"/>
    <n v="152569"/>
    <n v="0"/>
    <n v="1"/>
    <x v="50"/>
    <n v="0"/>
    <n v="0"/>
    <n v="1"/>
    <n v="0"/>
    <n v="0"/>
    <n v="0"/>
    <n v="0"/>
    <n v="0"/>
    <n v="1"/>
    <s v="State-New York"/>
    <s v="Single"/>
    <x v="0"/>
  </r>
  <r>
    <n v="2270"/>
    <n v="152531"/>
    <n v="0"/>
    <n v="0"/>
    <x v="23"/>
    <n v="0"/>
    <n v="1"/>
    <n v="0"/>
    <n v="0"/>
    <n v="0"/>
    <n v="0"/>
    <n v="1"/>
    <n v="0"/>
    <n v="0"/>
    <s v="State-New York"/>
    <s v="Married"/>
    <x v="1"/>
  </r>
  <r>
    <n v="2799"/>
    <n v="152513"/>
    <n v="0"/>
    <n v="0"/>
    <x v="34"/>
    <n v="0"/>
    <n v="0"/>
    <n v="0"/>
    <n v="1"/>
    <n v="0"/>
    <n v="0"/>
    <n v="0"/>
    <n v="0"/>
    <n v="0"/>
    <s v="State-Texas"/>
    <s v="Together"/>
    <x v="3"/>
  </r>
  <r>
    <n v="1099"/>
    <n v="152413"/>
    <n v="0"/>
    <n v="2"/>
    <x v="10"/>
    <n v="0"/>
    <n v="1"/>
    <n v="0"/>
    <n v="0"/>
    <n v="0"/>
    <n v="0"/>
    <n v="1"/>
    <n v="0"/>
    <n v="0"/>
    <s v="State-Illinois"/>
    <s v="Married"/>
    <x v="1"/>
  </r>
  <r>
    <n v="2860"/>
    <n v="152413"/>
    <n v="1"/>
    <n v="0"/>
    <x v="29"/>
    <n v="0"/>
    <n v="0"/>
    <n v="1"/>
    <n v="0"/>
    <n v="0"/>
    <n v="0"/>
    <n v="1"/>
    <n v="0"/>
    <n v="0"/>
    <s v="State-Other"/>
    <s v="Single"/>
    <x v="1"/>
  </r>
  <r>
    <n v="1156"/>
    <n v="152332"/>
    <n v="0"/>
    <n v="0"/>
    <x v="31"/>
    <n v="1"/>
    <n v="0"/>
    <n v="0"/>
    <n v="0"/>
    <n v="0"/>
    <n v="0"/>
    <n v="1"/>
    <n v="0"/>
    <n v="0"/>
    <s v="State-Other"/>
    <s v="Divorced"/>
    <x v="1"/>
  </r>
  <r>
    <n v="1893"/>
    <n v="152278"/>
    <n v="0"/>
    <n v="1"/>
    <x v="51"/>
    <n v="0"/>
    <n v="0"/>
    <n v="0"/>
    <n v="0"/>
    <n v="1"/>
    <n v="0"/>
    <n v="0"/>
    <n v="0"/>
    <n v="1"/>
    <s v="State-Texas"/>
    <s v="Widow"/>
    <x v="0"/>
  </r>
  <r>
    <n v="2889"/>
    <n v="152278"/>
    <n v="0"/>
    <n v="1"/>
    <x v="51"/>
    <n v="0"/>
    <n v="0"/>
    <n v="0"/>
    <n v="0"/>
    <n v="1"/>
    <n v="0"/>
    <n v="0"/>
    <n v="0"/>
    <n v="1"/>
    <s v="State-Texas"/>
    <s v="Widow"/>
    <x v="0"/>
  </r>
  <r>
    <n v="2343"/>
    <n v="152203"/>
    <n v="0"/>
    <n v="0"/>
    <x v="46"/>
    <n v="0"/>
    <n v="0"/>
    <n v="0"/>
    <n v="1"/>
    <n v="0"/>
    <n v="0"/>
    <n v="0"/>
    <n v="0"/>
    <n v="0"/>
    <s v="State-Texas"/>
    <s v="Together"/>
    <x v="3"/>
  </r>
  <r>
    <n v="1204"/>
    <n v="152195"/>
    <n v="2"/>
    <n v="1"/>
    <x v="34"/>
    <n v="0"/>
    <n v="0"/>
    <n v="1"/>
    <n v="0"/>
    <n v="0"/>
    <n v="0"/>
    <n v="0"/>
    <n v="0"/>
    <n v="0"/>
    <s v="State-Other"/>
    <s v="Single"/>
    <x v="3"/>
  </r>
  <r>
    <n v="1932"/>
    <n v="152190"/>
    <n v="1"/>
    <n v="1"/>
    <x v="38"/>
    <n v="0"/>
    <n v="0"/>
    <n v="0"/>
    <n v="1"/>
    <n v="0"/>
    <n v="0"/>
    <n v="0"/>
    <n v="0"/>
    <n v="1"/>
    <s v="State-Florida"/>
    <s v="Together"/>
    <x v="0"/>
  </r>
  <r>
    <n v="1549"/>
    <n v="152157"/>
    <n v="0"/>
    <n v="1"/>
    <x v="46"/>
    <n v="0"/>
    <n v="0"/>
    <n v="0"/>
    <n v="1"/>
    <n v="0"/>
    <n v="0"/>
    <n v="0"/>
    <n v="0"/>
    <n v="1"/>
    <s v="State-Illinois"/>
    <s v="Together"/>
    <x v="0"/>
  </r>
  <r>
    <n v="2682"/>
    <n v="152117"/>
    <n v="0"/>
    <n v="1"/>
    <x v="40"/>
    <n v="0"/>
    <n v="0"/>
    <n v="0"/>
    <n v="1"/>
    <n v="0"/>
    <n v="0"/>
    <n v="1"/>
    <n v="0"/>
    <n v="0"/>
    <s v="State-Florida"/>
    <s v="Together"/>
    <x v="1"/>
  </r>
  <r>
    <n v="1163"/>
    <n v="152074"/>
    <n v="0"/>
    <n v="1"/>
    <x v="50"/>
    <n v="0"/>
    <n v="0"/>
    <n v="1"/>
    <n v="0"/>
    <n v="0"/>
    <n v="0"/>
    <n v="1"/>
    <n v="0"/>
    <n v="0"/>
    <s v="State-California"/>
    <s v="Single"/>
    <x v="1"/>
  </r>
  <r>
    <n v="2103"/>
    <n v="152034"/>
    <n v="1"/>
    <n v="1"/>
    <x v="16"/>
    <n v="1"/>
    <n v="0"/>
    <n v="0"/>
    <n v="0"/>
    <n v="0"/>
    <n v="0"/>
    <n v="0"/>
    <n v="1"/>
    <n v="0"/>
    <s v="State-Texas"/>
    <s v="Divorced"/>
    <x v="2"/>
  </r>
  <r>
    <n v="2520"/>
    <n v="151983"/>
    <n v="0"/>
    <n v="1"/>
    <x v="37"/>
    <n v="1"/>
    <n v="0"/>
    <n v="0"/>
    <n v="0"/>
    <n v="0"/>
    <n v="0"/>
    <n v="1"/>
    <n v="0"/>
    <n v="0"/>
    <s v="State-Florida"/>
    <s v="Divorced"/>
    <x v="1"/>
  </r>
  <r>
    <n v="2315"/>
    <n v="151948"/>
    <n v="0"/>
    <n v="1"/>
    <x v="21"/>
    <n v="0"/>
    <n v="1"/>
    <n v="0"/>
    <n v="0"/>
    <n v="0"/>
    <n v="0"/>
    <n v="1"/>
    <n v="0"/>
    <n v="0"/>
    <s v="State-California"/>
    <s v="Married"/>
    <x v="1"/>
  </r>
  <r>
    <n v="2421"/>
    <n v="151876"/>
    <n v="0"/>
    <n v="0"/>
    <x v="12"/>
    <n v="0"/>
    <n v="1"/>
    <n v="0"/>
    <n v="0"/>
    <n v="0"/>
    <n v="0"/>
    <n v="1"/>
    <n v="0"/>
    <n v="0"/>
    <s v="State-Texas"/>
    <s v="Married"/>
    <x v="1"/>
  </r>
  <r>
    <n v="1089"/>
    <n v="151813"/>
    <n v="1"/>
    <n v="1"/>
    <x v="35"/>
    <n v="1"/>
    <n v="0"/>
    <n v="0"/>
    <n v="0"/>
    <n v="0"/>
    <n v="0"/>
    <n v="1"/>
    <n v="0"/>
    <n v="0"/>
    <s v="State-Texas"/>
    <s v="Divorced"/>
    <x v="1"/>
  </r>
  <r>
    <n v="2491"/>
    <n v="151766"/>
    <n v="1"/>
    <n v="0"/>
    <x v="7"/>
    <n v="0"/>
    <n v="0"/>
    <n v="1"/>
    <n v="0"/>
    <n v="0"/>
    <n v="0"/>
    <n v="1"/>
    <n v="0"/>
    <n v="0"/>
    <s v="State-Illinois"/>
    <s v="Single"/>
    <x v="1"/>
  </r>
  <r>
    <n v="2596"/>
    <n v="151717"/>
    <n v="0"/>
    <n v="1"/>
    <x v="40"/>
    <n v="0"/>
    <n v="0"/>
    <n v="0"/>
    <n v="1"/>
    <n v="0"/>
    <n v="0"/>
    <n v="0"/>
    <n v="0"/>
    <n v="1"/>
    <s v="State-Other"/>
    <s v="Together"/>
    <x v="0"/>
  </r>
  <r>
    <n v="3052"/>
    <n v="151651"/>
    <n v="0"/>
    <n v="1"/>
    <x v="5"/>
    <n v="0"/>
    <n v="1"/>
    <n v="0"/>
    <n v="0"/>
    <n v="0"/>
    <n v="0"/>
    <n v="1"/>
    <n v="0"/>
    <n v="0"/>
    <s v="State-Other"/>
    <s v="Married"/>
    <x v="1"/>
  </r>
  <r>
    <n v="1169"/>
    <n v="151650"/>
    <n v="0"/>
    <n v="1"/>
    <x v="38"/>
    <n v="0"/>
    <n v="1"/>
    <n v="0"/>
    <n v="0"/>
    <n v="0"/>
    <n v="0"/>
    <n v="0"/>
    <n v="0"/>
    <n v="1"/>
    <s v="State-California"/>
    <s v="Married"/>
    <x v="0"/>
  </r>
  <r>
    <n v="2728"/>
    <n v="151569"/>
    <n v="0"/>
    <n v="1"/>
    <x v="49"/>
    <n v="0"/>
    <n v="0"/>
    <n v="0"/>
    <n v="0"/>
    <n v="1"/>
    <n v="0"/>
    <n v="0"/>
    <n v="0"/>
    <n v="1"/>
    <s v="State-Other"/>
    <s v="Widow"/>
    <x v="0"/>
  </r>
  <r>
    <n v="1926"/>
    <n v="151563"/>
    <n v="0"/>
    <n v="0"/>
    <x v="9"/>
    <n v="0"/>
    <n v="1"/>
    <n v="0"/>
    <n v="0"/>
    <n v="0"/>
    <n v="0"/>
    <n v="0"/>
    <n v="0"/>
    <n v="1"/>
    <s v="State-Florida"/>
    <s v="Married"/>
    <x v="0"/>
  </r>
  <r>
    <n v="1215"/>
    <n v="151537"/>
    <n v="0"/>
    <n v="1"/>
    <x v="39"/>
    <n v="1"/>
    <n v="0"/>
    <n v="0"/>
    <n v="0"/>
    <n v="0"/>
    <n v="0"/>
    <n v="1"/>
    <n v="0"/>
    <n v="0"/>
    <s v="State-Texas"/>
    <s v="Divorced"/>
    <x v="1"/>
  </r>
  <r>
    <n v="1421"/>
    <n v="151529"/>
    <n v="0"/>
    <n v="1"/>
    <x v="49"/>
    <n v="0"/>
    <n v="0"/>
    <n v="0"/>
    <n v="0"/>
    <n v="1"/>
    <n v="0"/>
    <n v="0"/>
    <n v="1"/>
    <n v="0"/>
    <s v="State-California"/>
    <s v="Widow"/>
    <x v="2"/>
  </r>
  <r>
    <n v="1732"/>
    <n v="151518"/>
    <n v="0"/>
    <n v="1"/>
    <x v="12"/>
    <n v="0"/>
    <n v="0"/>
    <n v="0"/>
    <n v="1"/>
    <n v="0"/>
    <n v="0"/>
    <n v="0"/>
    <n v="0"/>
    <n v="1"/>
    <s v="State-Other"/>
    <s v="Together"/>
    <x v="0"/>
  </r>
  <r>
    <n v="1348"/>
    <n v="151479"/>
    <n v="1"/>
    <n v="1"/>
    <x v="50"/>
    <n v="0"/>
    <n v="1"/>
    <n v="0"/>
    <n v="0"/>
    <n v="0"/>
    <n v="0"/>
    <n v="1"/>
    <n v="0"/>
    <n v="0"/>
    <s v="State-Other"/>
    <s v="Married"/>
    <x v="1"/>
  </r>
  <r>
    <n v="2183"/>
    <n v="151412"/>
    <n v="0"/>
    <n v="1"/>
    <x v="12"/>
    <n v="0"/>
    <n v="1"/>
    <n v="0"/>
    <n v="0"/>
    <n v="0"/>
    <n v="0"/>
    <n v="0"/>
    <n v="1"/>
    <n v="0"/>
    <s v="State-California"/>
    <s v="Married"/>
    <x v="2"/>
  </r>
  <r>
    <n v="2519"/>
    <n v="151411"/>
    <n v="1"/>
    <n v="2"/>
    <x v="13"/>
    <n v="0"/>
    <n v="0"/>
    <n v="1"/>
    <n v="0"/>
    <n v="0"/>
    <n v="0"/>
    <n v="0"/>
    <n v="0"/>
    <n v="1"/>
    <s v="State-California"/>
    <s v="Single"/>
    <x v="0"/>
  </r>
  <r>
    <n v="1872"/>
    <n v="151390"/>
    <n v="1"/>
    <n v="1"/>
    <x v="40"/>
    <n v="0"/>
    <n v="0"/>
    <n v="0"/>
    <n v="0"/>
    <n v="1"/>
    <n v="0"/>
    <n v="0"/>
    <n v="1"/>
    <n v="0"/>
    <s v="State-Florida"/>
    <s v="Widow"/>
    <x v="2"/>
  </r>
  <r>
    <n v="2962"/>
    <n v="151373"/>
    <n v="0"/>
    <n v="0"/>
    <x v="26"/>
    <n v="0"/>
    <n v="1"/>
    <n v="0"/>
    <n v="0"/>
    <n v="0"/>
    <n v="0"/>
    <n v="1"/>
    <n v="0"/>
    <n v="0"/>
    <s v="State-Other"/>
    <s v="Married"/>
    <x v="1"/>
  </r>
  <r>
    <n v="1214"/>
    <n v="151369"/>
    <n v="0"/>
    <n v="1"/>
    <x v="38"/>
    <n v="0"/>
    <n v="0"/>
    <n v="0"/>
    <n v="1"/>
    <n v="0"/>
    <n v="0"/>
    <n v="1"/>
    <n v="0"/>
    <n v="0"/>
    <s v="State-New York"/>
    <s v="Together"/>
    <x v="1"/>
  </r>
  <r>
    <n v="1268"/>
    <n v="151369"/>
    <n v="0"/>
    <n v="1"/>
    <x v="38"/>
    <n v="0"/>
    <n v="0"/>
    <n v="0"/>
    <n v="1"/>
    <n v="0"/>
    <n v="0"/>
    <n v="1"/>
    <n v="0"/>
    <n v="0"/>
    <s v="State-New York"/>
    <s v="Together"/>
    <x v="1"/>
  </r>
  <r>
    <n v="2393"/>
    <n v="151315"/>
    <n v="0"/>
    <n v="0"/>
    <x v="20"/>
    <n v="0"/>
    <n v="0"/>
    <n v="0"/>
    <n v="1"/>
    <n v="0"/>
    <n v="0"/>
    <n v="1"/>
    <n v="0"/>
    <n v="0"/>
    <s v="State-California"/>
    <s v="Together"/>
    <x v="1"/>
  </r>
  <r>
    <n v="1560"/>
    <n v="151287"/>
    <n v="1"/>
    <n v="1"/>
    <x v="42"/>
    <n v="0"/>
    <n v="1"/>
    <n v="0"/>
    <n v="0"/>
    <n v="0"/>
    <n v="0"/>
    <n v="1"/>
    <n v="0"/>
    <n v="0"/>
    <s v="State-Florida"/>
    <s v="Married"/>
    <x v="1"/>
  </r>
  <r>
    <n v="1774"/>
    <n v="151267"/>
    <n v="1"/>
    <n v="1"/>
    <x v="34"/>
    <n v="0"/>
    <n v="1"/>
    <n v="0"/>
    <n v="0"/>
    <n v="0"/>
    <n v="0"/>
    <n v="1"/>
    <n v="0"/>
    <n v="0"/>
    <s v="State-Other"/>
    <s v="Married"/>
    <x v="1"/>
  </r>
  <r>
    <n v="2583"/>
    <n v="151250"/>
    <n v="1"/>
    <n v="0"/>
    <x v="6"/>
    <n v="0"/>
    <n v="0"/>
    <n v="1"/>
    <n v="0"/>
    <n v="0"/>
    <n v="0"/>
    <n v="0"/>
    <n v="0"/>
    <n v="0"/>
    <s v="State-Texas"/>
    <s v="Single"/>
    <x v="3"/>
  </r>
  <r>
    <n v="1869"/>
    <n v="151195"/>
    <n v="1"/>
    <n v="1"/>
    <x v="36"/>
    <n v="0"/>
    <n v="0"/>
    <n v="0"/>
    <n v="1"/>
    <n v="0"/>
    <n v="0"/>
    <n v="1"/>
    <n v="0"/>
    <n v="0"/>
    <s v="State-Texas"/>
    <s v="Together"/>
    <x v="1"/>
  </r>
  <r>
    <n v="1182"/>
    <n v="151148"/>
    <n v="1"/>
    <n v="1"/>
    <x v="16"/>
    <n v="0"/>
    <n v="1"/>
    <n v="0"/>
    <n v="0"/>
    <n v="0"/>
    <n v="0"/>
    <n v="1"/>
    <n v="0"/>
    <n v="0"/>
    <s v="State-Florida"/>
    <s v="Married"/>
    <x v="1"/>
  </r>
  <r>
    <n v="2925"/>
    <n v="151141"/>
    <n v="0"/>
    <n v="0"/>
    <x v="54"/>
    <n v="0"/>
    <n v="0"/>
    <n v="1"/>
    <n v="0"/>
    <n v="0"/>
    <n v="0"/>
    <n v="0"/>
    <n v="0"/>
    <n v="1"/>
    <s v="State-Texas"/>
    <s v="Single"/>
    <x v="0"/>
  </r>
  <r>
    <n v="1759"/>
    <n v="151124"/>
    <n v="1"/>
    <n v="1"/>
    <x v="47"/>
    <n v="0"/>
    <n v="0"/>
    <n v="1"/>
    <n v="0"/>
    <n v="0"/>
    <n v="0"/>
    <n v="0"/>
    <n v="1"/>
    <n v="0"/>
    <s v="State-Illinois"/>
    <s v="Single"/>
    <x v="2"/>
  </r>
  <r>
    <n v="1864"/>
    <n v="151111"/>
    <n v="1"/>
    <n v="1"/>
    <x v="25"/>
    <n v="0"/>
    <n v="1"/>
    <n v="0"/>
    <n v="0"/>
    <n v="0"/>
    <n v="0"/>
    <n v="0"/>
    <n v="0"/>
    <n v="0"/>
    <s v="State-Other"/>
    <s v="Married"/>
    <x v="3"/>
  </r>
  <r>
    <n v="2375"/>
    <n v="151039"/>
    <n v="1"/>
    <n v="1"/>
    <x v="10"/>
    <n v="0"/>
    <n v="1"/>
    <n v="0"/>
    <n v="0"/>
    <n v="0"/>
    <n v="0"/>
    <n v="0"/>
    <n v="0"/>
    <n v="1"/>
    <s v="State-California"/>
    <s v="Married"/>
    <x v="0"/>
  </r>
  <r>
    <n v="1377"/>
    <n v="151012"/>
    <n v="0"/>
    <n v="0"/>
    <x v="44"/>
    <n v="0"/>
    <n v="1"/>
    <n v="0"/>
    <n v="0"/>
    <n v="0"/>
    <n v="0"/>
    <n v="0"/>
    <n v="0"/>
    <n v="1"/>
    <s v="State-Texas"/>
    <s v="Married"/>
    <x v="0"/>
  </r>
  <r>
    <n v="2746"/>
    <n v="151012"/>
    <n v="0"/>
    <n v="0"/>
    <x v="44"/>
    <n v="0"/>
    <n v="1"/>
    <n v="0"/>
    <n v="0"/>
    <n v="0"/>
    <n v="0"/>
    <n v="0"/>
    <n v="0"/>
    <n v="1"/>
    <s v="State-Other"/>
    <s v="Married"/>
    <x v="0"/>
  </r>
  <r>
    <n v="2186"/>
    <n v="150965"/>
    <n v="0"/>
    <n v="1"/>
    <x v="24"/>
    <n v="0"/>
    <n v="1"/>
    <n v="0"/>
    <n v="0"/>
    <n v="0"/>
    <n v="0"/>
    <n v="0"/>
    <n v="1"/>
    <n v="0"/>
    <s v="State-New York"/>
    <s v="Married"/>
    <x v="2"/>
  </r>
  <r>
    <n v="1419"/>
    <n v="150943"/>
    <n v="0"/>
    <n v="1"/>
    <x v="24"/>
    <n v="0"/>
    <n v="0"/>
    <n v="0"/>
    <n v="1"/>
    <n v="0"/>
    <n v="0"/>
    <n v="0"/>
    <n v="1"/>
    <n v="0"/>
    <s v="State-Texas"/>
    <s v="Together"/>
    <x v="2"/>
  </r>
  <r>
    <n v="1488"/>
    <n v="150943"/>
    <n v="0"/>
    <n v="1"/>
    <x v="24"/>
    <n v="0"/>
    <n v="0"/>
    <n v="0"/>
    <n v="1"/>
    <n v="0"/>
    <n v="0"/>
    <n v="0"/>
    <n v="1"/>
    <n v="0"/>
    <s v="State-Florida"/>
    <s v="Together"/>
    <x v="2"/>
  </r>
  <r>
    <n v="1274"/>
    <n v="150898"/>
    <n v="1"/>
    <n v="1"/>
    <x v="24"/>
    <n v="0"/>
    <n v="0"/>
    <n v="0"/>
    <n v="1"/>
    <n v="0"/>
    <n v="0"/>
    <n v="0"/>
    <n v="1"/>
    <n v="0"/>
    <s v="State-New York"/>
    <s v="Together"/>
    <x v="2"/>
  </r>
  <r>
    <n v="2087"/>
    <n v="150870"/>
    <n v="0"/>
    <n v="1"/>
    <x v="39"/>
    <n v="0"/>
    <n v="1"/>
    <n v="0"/>
    <n v="0"/>
    <n v="0"/>
    <n v="0"/>
    <n v="0"/>
    <n v="0"/>
    <n v="1"/>
    <s v="State-California"/>
    <s v="Married"/>
    <x v="0"/>
  </r>
  <r>
    <n v="1107"/>
    <n v="150785"/>
    <n v="1"/>
    <n v="1"/>
    <x v="36"/>
    <n v="0"/>
    <n v="0"/>
    <n v="1"/>
    <n v="0"/>
    <n v="0"/>
    <n v="0"/>
    <n v="1"/>
    <n v="0"/>
    <n v="0"/>
    <s v="State-Texas"/>
    <s v="Single"/>
    <x v="1"/>
  </r>
  <r>
    <n v="1340"/>
    <n v="150737"/>
    <n v="0"/>
    <n v="1"/>
    <x v="47"/>
    <n v="0"/>
    <n v="1"/>
    <n v="0"/>
    <n v="0"/>
    <n v="0"/>
    <n v="0"/>
    <n v="1"/>
    <n v="0"/>
    <n v="0"/>
    <s v="State-New York"/>
    <s v="Married"/>
    <x v="1"/>
  </r>
  <r>
    <n v="2635"/>
    <n v="150729"/>
    <n v="1"/>
    <n v="1"/>
    <x v="12"/>
    <n v="0"/>
    <n v="0"/>
    <n v="1"/>
    <n v="0"/>
    <n v="0"/>
    <n v="0"/>
    <n v="0"/>
    <n v="0"/>
    <n v="1"/>
    <s v="State-Illinois"/>
    <s v="Single"/>
    <x v="0"/>
  </r>
  <r>
    <n v="2442"/>
    <n v="150725"/>
    <n v="0"/>
    <n v="1"/>
    <x v="13"/>
    <n v="0"/>
    <n v="1"/>
    <n v="0"/>
    <n v="0"/>
    <n v="0"/>
    <n v="0"/>
    <n v="1"/>
    <n v="0"/>
    <n v="0"/>
    <s v="State-Florida"/>
    <s v="Married"/>
    <x v="1"/>
  </r>
  <r>
    <n v="2599"/>
    <n v="150664"/>
    <n v="1"/>
    <n v="1"/>
    <x v="31"/>
    <n v="0"/>
    <n v="0"/>
    <n v="1"/>
    <n v="0"/>
    <n v="0"/>
    <n v="0"/>
    <n v="1"/>
    <n v="0"/>
    <n v="0"/>
    <s v="State-Illinois"/>
    <s v="Single"/>
    <x v="1"/>
  </r>
  <r>
    <n v="1636"/>
    <n v="150616"/>
    <n v="0"/>
    <n v="1"/>
    <x v="46"/>
    <n v="0"/>
    <n v="0"/>
    <n v="0"/>
    <n v="1"/>
    <n v="0"/>
    <n v="0"/>
    <n v="0"/>
    <n v="0"/>
    <n v="1"/>
    <s v="State-Other"/>
    <s v="Together"/>
    <x v="0"/>
  </r>
  <r>
    <n v="2857"/>
    <n v="150616"/>
    <n v="0"/>
    <n v="1"/>
    <x v="42"/>
    <n v="1"/>
    <n v="0"/>
    <n v="0"/>
    <n v="0"/>
    <n v="0"/>
    <n v="0"/>
    <n v="0"/>
    <n v="0"/>
    <n v="1"/>
    <s v="State-Illinois"/>
    <s v="Divorced"/>
    <x v="0"/>
  </r>
  <r>
    <n v="1671"/>
    <n v="150611"/>
    <n v="0"/>
    <n v="1"/>
    <x v="5"/>
    <n v="1"/>
    <n v="0"/>
    <n v="0"/>
    <n v="0"/>
    <n v="0"/>
    <n v="0"/>
    <n v="0"/>
    <n v="0"/>
    <n v="1"/>
    <s v="State-Texas"/>
    <s v="Divorced"/>
    <x v="0"/>
  </r>
  <r>
    <n v="2353"/>
    <n v="150611"/>
    <n v="0"/>
    <n v="1"/>
    <x v="5"/>
    <n v="1"/>
    <n v="0"/>
    <n v="0"/>
    <n v="0"/>
    <n v="0"/>
    <n v="0"/>
    <n v="0"/>
    <n v="0"/>
    <n v="1"/>
    <s v="State-Illinois"/>
    <s v="Divorced"/>
    <x v="0"/>
  </r>
  <r>
    <n v="2351"/>
    <n v="150523"/>
    <n v="1"/>
    <n v="1"/>
    <x v="5"/>
    <n v="0"/>
    <n v="0"/>
    <n v="0"/>
    <n v="1"/>
    <n v="0"/>
    <n v="0"/>
    <n v="0"/>
    <n v="0"/>
    <n v="0"/>
    <s v="State-California"/>
    <s v="Together"/>
    <x v="3"/>
  </r>
  <r>
    <n v="1446"/>
    <n v="150520"/>
    <n v="0"/>
    <n v="1"/>
    <x v="12"/>
    <n v="0"/>
    <n v="0"/>
    <n v="0"/>
    <n v="0"/>
    <n v="1"/>
    <n v="0"/>
    <n v="0"/>
    <n v="0"/>
    <n v="1"/>
    <s v="State-Florida"/>
    <s v="Widow"/>
    <x v="0"/>
  </r>
  <r>
    <n v="3166"/>
    <n v="150501"/>
    <n v="1"/>
    <n v="1"/>
    <x v="14"/>
    <n v="0"/>
    <n v="1"/>
    <n v="0"/>
    <n v="0"/>
    <n v="0"/>
    <n v="0"/>
    <n v="1"/>
    <n v="0"/>
    <n v="0"/>
    <s v="State-Other"/>
    <s v="Married"/>
    <x v="1"/>
  </r>
  <r>
    <n v="1161"/>
    <n v="150447"/>
    <n v="2"/>
    <n v="0"/>
    <x v="1"/>
    <n v="0"/>
    <n v="1"/>
    <n v="0"/>
    <n v="0"/>
    <n v="0"/>
    <n v="0"/>
    <n v="1"/>
    <n v="0"/>
    <n v="0"/>
    <s v="State-Texas"/>
    <s v="Married"/>
    <x v="1"/>
  </r>
  <r>
    <n v="1393"/>
    <n v="150437"/>
    <n v="0"/>
    <n v="2"/>
    <x v="51"/>
    <n v="0"/>
    <n v="1"/>
    <n v="0"/>
    <n v="0"/>
    <n v="0"/>
    <n v="0"/>
    <n v="1"/>
    <n v="0"/>
    <n v="0"/>
    <s v="State-Illinois"/>
    <s v="Married"/>
    <x v="1"/>
  </r>
  <r>
    <n v="1082"/>
    <n v="150388"/>
    <n v="0"/>
    <n v="1"/>
    <x v="48"/>
    <n v="0"/>
    <n v="0"/>
    <n v="1"/>
    <n v="0"/>
    <n v="0"/>
    <n v="0"/>
    <n v="1"/>
    <n v="0"/>
    <n v="0"/>
    <s v="State-New York"/>
    <s v="Single"/>
    <x v="1"/>
  </r>
  <r>
    <n v="2793"/>
    <n v="150387"/>
    <n v="0"/>
    <n v="2"/>
    <x v="24"/>
    <n v="0"/>
    <n v="1"/>
    <n v="0"/>
    <n v="0"/>
    <n v="0"/>
    <n v="0"/>
    <n v="1"/>
    <n v="0"/>
    <n v="0"/>
    <s v="State-Texas"/>
    <s v="Married"/>
    <x v="1"/>
  </r>
  <r>
    <n v="1511"/>
    <n v="150353"/>
    <n v="0"/>
    <n v="0"/>
    <x v="3"/>
    <n v="0"/>
    <n v="1"/>
    <n v="0"/>
    <n v="0"/>
    <n v="0"/>
    <n v="0"/>
    <n v="0"/>
    <n v="1"/>
    <n v="0"/>
    <s v="State-California"/>
    <s v="Married"/>
    <x v="2"/>
  </r>
  <r>
    <n v="2633"/>
    <n v="150334"/>
    <n v="0"/>
    <n v="1"/>
    <x v="35"/>
    <n v="0"/>
    <n v="0"/>
    <n v="0"/>
    <n v="1"/>
    <n v="0"/>
    <n v="0"/>
    <n v="0"/>
    <n v="0"/>
    <n v="0"/>
    <s v="State-California"/>
    <s v="Together"/>
    <x v="3"/>
  </r>
  <r>
    <n v="1442"/>
    <n v="150300"/>
    <n v="0"/>
    <n v="1"/>
    <x v="39"/>
    <n v="0"/>
    <n v="1"/>
    <n v="0"/>
    <n v="0"/>
    <n v="0"/>
    <n v="0"/>
    <n v="1"/>
    <n v="0"/>
    <n v="0"/>
    <s v="State-New York"/>
    <s v="Married"/>
    <x v="1"/>
  </r>
  <r>
    <n v="1695"/>
    <n v="150272"/>
    <n v="1"/>
    <n v="0"/>
    <x v="41"/>
    <n v="0"/>
    <n v="0"/>
    <n v="0"/>
    <n v="1"/>
    <n v="0"/>
    <n v="0"/>
    <n v="1"/>
    <n v="0"/>
    <n v="0"/>
    <s v="State-Texas"/>
    <s v="Together"/>
    <x v="1"/>
  </r>
  <r>
    <n v="2286"/>
    <n v="150200"/>
    <n v="1"/>
    <n v="1"/>
    <x v="38"/>
    <n v="0"/>
    <n v="0"/>
    <n v="0"/>
    <n v="1"/>
    <n v="0"/>
    <n v="0"/>
    <n v="1"/>
    <n v="0"/>
    <n v="0"/>
    <s v="State-Florida"/>
    <s v="Together"/>
    <x v="1"/>
  </r>
  <r>
    <n v="1945"/>
    <n v="150183"/>
    <n v="1"/>
    <n v="1"/>
    <x v="7"/>
    <n v="0"/>
    <n v="1"/>
    <n v="0"/>
    <n v="0"/>
    <n v="0"/>
    <n v="0"/>
    <n v="1"/>
    <n v="0"/>
    <n v="0"/>
    <s v="State-Illinois"/>
    <s v="Married"/>
    <x v="1"/>
  </r>
  <r>
    <n v="1091"/>
    <n v="150150"/>
    <n v="0"/>
    <n v="0"/>
    <x v="4"/>
    <n v="0"/>
    <n v="1"/>
    <n v="0"/>
    <n v="0"/>
    <n v="0"/>
    <n v="0"/>
    <n v="0"/>
    <n v="0"/>
    <n v="1"/>
    <s v="State-California"/>
    <s v="Married"/>
    <x v="0"/>
  </r>
  <r>
    <n v="2327"/>
    <n v="150150"/>
    <n v="0"/>
    <n v="0"/>
    <x v="4"/>
    <n v="0"/>
    <n v="1"/>
    <n v="0"/>
    <n v="0"/>
    <n v="0"/>
    <n v="0"/>
    <n v="0"/>
    <n v="0"/>
    <n v="1"/>
    <s v="State-California"/>
    <s v="Married"/>
    <x v="0"/>
  </r>
  <r>
    <n v="2320"/>
    <n v="150127"/>
    <n v="0"/>
    <n v="1"/>
    <x v="36"/>
    <n v="0"/>
    <n v="0"/>
    <n v="0"/>
    <n v="1"/>
    <n v="0"/>
    <n v="0"/>
    <n v="1"/>
    <n v="0"/>
    <n v="0"/>
    <s v="State-Other"/>
    <s v="Together"/>
    <x v="1"/>
  </r>
  <r>
    <n v="3093"/>
    <n v="150116"/>
    <n v="1"/>
    <n v="1"/>
    <x v="48"/>
    <n v="0"/>
    <n v="0"/>
    <n v="0"/>
    <n v="1"/>
    <n v="0"/>
    <n v="0"/>
    <n v="1"/>
    <n v="0"/>
    <n v="0"/>
    <s v="State-Texas"/>
    <s v="Together"/>
    <x v="1"/>
  </r>
  <r>
    <n v="2059"/>
    <n v="150014"/>
    <n v="1"/>
    <n v="0"/>
    <x v="42"/>
    <n v="0"/>
    <n v="0"/>
    <n v="1"/>
    <n v="0"/>
    <n v="0"/>
    <n v="0"/>
    <n v="0"/>
    <n v="1"/>
    <n v="0"/>
    <s v="State-Illinois"/>
    <s v="Single"/>
    <x v="2"/>
  </r>
  <r>
    <n v="2612"/>
    <n v="150002"/>
    <n v="0"/>
    <n v="1"/>
    <x v="14"/>
    <n v="1"/>
    <n v="0"/>
    <n v="0"/>
    <n v="0"/>
    <n v="0"/>
    <n v="0"/>
    <n v="1"/>
    <n v="0"/>
    <n v="0"/>
    <s v="State-New York"/>
    <s v="Divorced"/>
    <x v="1"/>
  </r>
  <r>
    <n v="1829"/>
    <n v="149980"/>
    <n v="0"/>
    <n v="1"/>
    <x v="51"/>
    <n v="0"/>
    <n v="0"/>
    <n v="1"/>
    <n v="0"/>
    <n v="0"/>
    <n v="0"/>
    <n v="1"/>
    <n v="0"/>
    <n v="0"/>
    <s v="State-California"/>
    <s v="Single"/>
    <x v="1"/>
  </r>
  <r>
    <n v="1146"/>
    <n v="149967"/>
    <n v="0"/>
    <n v="1"/>
    <x v="12"/>
    <n v="0"/>
    <n v="0"/>
    <n v="1"/>
    <n v="0"/>
    <n v="0"/>
    <n v="0"/>
    <n v="1"/>
    <n v="0"/>
    <n v="0"/>
    <s v="State-Florida"/>
    <s v="Single"/>
    <x v="1"/>
  </r>
  <r>
    <n v="3003"/>
    <n v="149912"/>
    <n v="0"/>
    <n v="1"/>
    <x v="49"/>
    <n v="0"/>
    <n v="0"/>
    <n v="0"/>
    <n v="1"/>
    <n v="0"/>
    <n v="0"/>
    <n v="0"/>
    <n v="1"/>
    <n v="0"/>
    <s v="State-Texas"/>
    <s v="Together"/>
    <x v="2"/>
  </r>
  <r>
    <n v="3063"/>
    <n v="149912"/>
    <n v="0"/>
    <n v="1"/>
    <x v="49"/>
    <n v="0"/>
    <n v="0"/>
    <n v="0"/>
    <n v="1"/>
    <n v="0"/>
    <n v="0"/>
    <n v="0"/>
    <n v="1"/>
    <n v="0"/>
    <s v="State-Texas"/>
    <s v="Together"/>
    <x v="2"/>
  </r>
  <r>
    <n v="2465"/>
    <n v="149854"/>
    <n v="1"/>
    <n v="0"/>
    <x v="35"/>
    <n v="0"/>
    <n v="0"/>
    <n v="0"/>
    <n v="1"/>
    <n v="0"/>
    <n v="0"/>
    <n v="0"/>
    <n v="1"/>
    <n v="0"/>
    <s v="State-California"/>
    <s v="Together"/>
    <x v="2"/>
  </r>
  <r>
    <n v="3015"/>
    <n v="149767"/>
    <n v="0"/>
    <n v="0"/>
    <x v="26"/>
    <n v="0"/>
    <n v="0"/>
    <n v="1"/>
    <n v="0"/>
    <n v="0"/>
    <n v="0"/>
    <n v="1"/>
    <n v="0"/>
    <n v="0"/>
    <s v="State-Texas"/>
    <s v="Single"/>
    <x v="1"/>
  </r>
  <r>
    <n v="1786"/>
    <n v="149681"/>
    <n v="0"/>
    <n v="2"/>
    <x v="38"/>
    <n v="0"/>
    <n v="1"/>
    <n v="0"/>
    <n v="0"/>
    <n v="0"/>
    <n v="0"/>
    <n v="0"/>
    <n v="1"/>
    <n v="0"/>
    <s v="State-Other"/>
    <s v="Married"/>
    <x v="2"/>
  </r>
  <r>
    <n v="2537"/>
    <n v="149681"/>
    <n v="0"/>
    <n v="2"/>
    <x v="38"/>
    <n v="0"/>
    <n v="1"/>
    <n v="0"/>
    <n v="0"/>
    <n v="0"/>
    <n v="0"/>
    <n v="0"/>
    <n v="1"/>
    <n v="0"/>
    <s v="State-California"/>
    <s v="Married"/>
    <x v="2"/>
  </r>
  <r>
    <n v="2120"/>
    <n v="149678"/>
    <n v="0"/>
    <n v="1"/>
    <x v="33"/>
    <n v="0"/>
    <n v="1"/>
    <n v="0"/>
    <n v="0"/>
    <n v="0"/>
    <n v="0"/>
    <n v="1"/>
    <n v="0"/>
    <n v="0"/>
    <s v="State-New York"/>
    <s v="Married"/>
    <x v="1"/>
  </r>
  <r>
    <n v="2116"/>
    <n v="149669"/>
    <n v="1"/>
    <n v="0"/>
    <x v="2"/>
    <n v="0"/>
    <n v="0"/>
    <n v="0"/>
    <n v="1"/>
    <n v="0"/>
    <n v="0"/>
    <n v="0"/>
    <n v="0"/>
    <n v="0"/>
    <s v="State-Other"/>
    <s v="Together"/>
    <x v="3"/>
  </r>
  <r>
    <n v="2480"/>
    <n v="149667"/>
    <n v="0"/>
    <n v="0"/>
    <x v="47"/>
    <n v="0"/>
    <n v="0"/>
    <n v="1"/>
    <n v="0"/>
    <n v="0"/>
    <n v="0"/>
    <n v="0"/>
    <n v="0"/>
    <n v="1"/>
    <s v="State-New York"/>
    <s v="Single"/>
    <x v="0"/>
  </r>
  <r>
    <n v="2849"/>
    <n v="149638"/>
    <n v="0"/>
    <n v="1"/>
    <x v="39"/>
    <n v="1"/>
    <n v="0"/>
    <n v="0"/>
    <n v="0"/>
    <n v="0"/>
    <n v="0"/>
    <n v="1"/>
    <n v="0"/>
    <n v="0"/>
    <s v="State-California"/>
    <s v="Divorced"/>
    <x v="1"/>
  </r>
  <r>
    <n v="1588"/>
    <n v="149618"/>
    <n v="1"/>
    <n v="1"/>
    <x v="30"/>
    <n v="0"/>
    <n v="0"/>
    <n v="0"/>
    <n v="1"/>
    <n v="0"/>
    <n v="0"/>
    <n v="0"/>
    <n v="1"/>
    <n v="0"/>
    <s v="State-Other"/>
    <s v="Together"/>
    <x v="2"/>
  </r>
  <r>
    <n v="1139"/>
    <n v="149605"/>
    <n v="0"/>
    <n v="0"/>
    <x v="30"/>
    <n v="0"/>
    <n v="1"/>
    <n v="0"/>
    <n v="0"/>
    <n v="0"/>
    <n v="0"/>
    <n v="0"/>
    <n v="1"/>
    <n v="0"/>
    <s v="State-California"/>
    <s v="Married"/>
    <x v="2"/>
  </r>
  <r>
    <n v="3118"/>
    <n v="149572"/>
    <n v="1"/>
    <n v="1"/>
    <x v="12"/>
    <n v="0"/>
    <n v="1"/>
    <n v="0"/>
    <n v="0"/>
    <n v="0"/>
    <n v="0"/>
    <n v="0"/>
    <n v="1"/>
    <n v="0"/>
    <s v="State-Other"/>
    <s v="Married"/>
    <x v="2"/>
  </r>
  <r>
    <n v="2653"/>
    <n v="149544"/>
    <n v="1"/>
    <n v="0"/>
    <x v="38"/>
    <n v="0"/>
    <n v="1"/>
    <n v="0"/>
    <n v="0"/>
    <n v="0"/>
    <n v="0"/>
    <n v="0"/>
    <n v="0"/>
    <n v="1"/>
    <s v="State-Illinois"/>
    <s v="Married"/>
    <x v="0"/>
  </r>
  <r>
    <n v="1845"/>
    <n v="149514"/>
    <n v="1"/>
    <n v="0"/>
    <x v="21"/>
    <n v="0"/>
    <n v="0"/>
    <n v="1"/>
    <n v="0"/>
    <n v="0"/>
    <n v="0"/>
    <n v="0"/>
    <n v="0"/>
    <n v="0"/>
    <s v="State-Texas"/>
    <s v="Single"/>
    <x v="3"/>
  </r>
  <r>
    <n v="1403"/>
    <n v="149505"/>
    <n v="1"/>
    <n v="1"/>
    <x v="23"/>
    <n v="0"/>
    <n v="1"/>
    <n v="0"/>
    <n v="0"/>
    <n v="0"/>
    <n v="0"/>
    <n v="0"/>
    <n v="1"/>
    <n v="0"/>
    <s v="State-California"/>
    <s v="Married"/>
    <x v="2"/>
  </r>
  <r>
    <n v="1817"/>
    <n v="149494"/>
    <n v="1"/>
    <n v="0"/>
    <x v="35"/>
    <n v="0"/>
    <n v="0"/>
    <n v="1"/>
    <n v="0"/>
    <n v="0"/>
    <n v="0"/>
    <n v="0"/>
    <n v="1"/>
    <n v="0"/>
    <s v="State-California"/>
    <s v="Single"/>
    <x v="2"/>
  </r>
  <r>
    <n v="2441"/>
    <n v="149476"/>
    <n v="0"/>
    <n v="1"/>
    <x v="51"/>
    <n v="1"/>
    <n v="0"/>
    <n v="0"/>
    <n v="0"/>
    <n v="0"/>
    <n v="0"/>
    <n v="0"/>
    <n v="1"/>
    <n v="0"/>
    <s v="State-California"/>
    <s v="Divorced"/>
    <x v="2"/>
  </r>
  <r>
    <n v="1637"/>
    <n v="149431"/>
    <n v="0"/>
    <n v="1"/>
    <x v="47"/>
    <n v="1"/>
    <n v="0"/>
    <n v="0"/>
    <n v="0"/>
    <n v="0"/>
    <n v="0"/>
    <n v="1"/>
    <n v="0"/>
    <n v="0"/>
    <s v="State-California"/>
    <s v="Divorced"/>
    <x v="1"/>
  </r>
  <r>
    <n v="2659"/>
    <n v="149413"/>
    <n v="0"/>
    <n v="1"/>
    <x v="39"/>
    <n v="0"/>
    <n v="1"/>
    <n v="0"/>
    <n v="0"/>
    <n v="0"/>
    <n v="0"/>
    <n v="1"/>
    <n v="0"/>
    <n v="0"/>
    <s v="State-Illinois"/>
    <s v="Married"/>
    <x v="1"/>
  </r>
  <r>
    <n v="1034"/>
    <n v="149389"/>
    <n v="1"/>
    <n v="1"/>
    <x v="11"/>
    <n v="0"/>
    <n v="0"/>
    <n v="1"/>
    <n v="0"/>
    <n v="0"/>
    <n v="0"/>
    <n v="0"/>
    <n v="1"/>
    <n v="0"/>
    <s v="State-New York"/>
    <s v="Single"/>
    <x v="2"/>
  </r>
  <r>
    <n v="1453"/>
    <n v="149269"/>
    <n v="1"/>
    <n v="0"/>
    <x v="23"/>
    <n v="0"/>
    <n v="0"/>
    <n v="0"/>
    <n v="1"/>
    <n v="0"/>
    <n v="0"/>
    <n v="0"/>
    <n v="0"/>
    <n v="1"/>
    <s v="State-Illinois"/>
    <s v="Together"/>
    <x v="0"/>
  </r>
  <r>
    <n v="1992"/>
    <n v="149187"/>
    <n v="0"/>
    <n v="1"/>
    <x v="38"/>
    <n v="0"/>
    <n v="0"/>
    <n v="0"/>
    <n v="1"/>
    <n v="0"/>
    <n v="0"/>
    <n v="0"/>
    <n v="0"/>
    <n v="1"/>
    <s v="State-Florida"/>
    <s v="Together"/>
    <x v="0"/>
  </r>
  <r>
    <n v="1831"/>
    <n v="149166"/>
    <n v="0"/>
    <n v="1"/>
    <x v="2"/>
    <n v="0"/>
    <n v="0"/>
    <n v="1"/>
    <n v="0"/>
    <n v="0"/>
    <n v="0"/>
    <n v="1"/>
    <n v="0"/>
    <n v="0"/>
    <s v="State-Illinois"/>
    <s v="Single"/>
    <x v="1"/>
  </r>
  <r>
    <n v="2870"/>
    <n v="149160"/>
    <n v="0"/>
    <n v="1"/>
    <x v="49"/>
    <n v="1"/>
    <n v="0"/>
    <n v="0"/>
    <n v="0"/>
    <n v="0"/>
    <n v="0"/>
    <n v="1"/>
    <n v="0"/>
    <n v="0"/>
    <s v="State-New York"/>
    <s v="Divorced"/>
    <x v="1"/>
  </r>
  <r>
    <n v="1513"/>
    <n v="149154"/>
    <n v="1"/>
    <n v="1"/>
    <x v="5"/>
    <n v="0"/>
    <n v="1"/>
    <n v="0"/>
    <n v="0"/>
    <n v="0"/>
    <n v="0"/>
    <n v="0"/>
    <n v="0"/>
    <n v="1"/>
    <s v="State-Illinois"/>
    <s v="Married"/>
    <x v="0"/>
  </r>
  <r>
    <n v="2262"/>
    <n v="149118"/>
    <n v="0"/>
    <n v="0"/>
    <x v="23"/>
    <n v="1"/>
    <n v="0"/>
    <n v="0"/>
    <n v="0"/>
    <n v="0"/>
    <n v="0"/>
    <n v="0"/>
    <n v="0"/>
    <n v="0"/>
    <s v="State-Florida"/>
    <s v="Divorced"/>
    <x v="3"/>
  </r>
  <r>
    <n v="1098"/>
    <n v="149096"/>
    <n v="1"/>
    <n v="1"/>
    <x v="37"/>
    <n v="0"/>
    <n v="1"/>
    <n v="0"/>
    <n v="0"/>
    <n v="0"/>
    <n v="0"/>
    <n v="1"/>
    <n v="0"/>
    <n v="0"/>
    <s v="State-Florida"/>
    <s v="Married"/>
    <x v="1"/>
  </r>
  <r>
    <n v="2761"/>
    <n v="149094"/>
    <n v="0"/>
    <n v="1"/>
    <x v="16"/>
    <n v="0"/>
    <n v="1"/>
    <n v="0"/>
    <n v="0"/>
    <n v="0"/>
    <n v="0"/>
    <n v="1"/>
    <n v="0"/>
    <n v="0"/>
    <s v="State-Illinois"/>
    <s v="Married"/>
    <x v="1"/>
  </r>
  <r>
    <n v="2665"/>
    <n v="149090"/>
    <n v="0"/>
    <n v="1"/>
    <x v="11"/>
    <n v="0"/>
    <n v="0"/>
    <n v="1"/>
    <n v="0"/>
    <n v="0"/>
    <n v="0"/>
    <n v="1"/>
    <n v="0"/>
    <n v="0"/>
    <s v="State-Illinois"/>
    <s v="Single"/>
    <x v="1"/>
  </r>
  <r>
    <n v="2147"/>
    <n v="148985"/>
    <n v="0"/>
    <n v="1"/>
    <x v="42"/>
    <n v="0"/>
    <n v="1"/>
    <n v="0"/>
    <n v="0"/>
    <n v="0"/>
    <n v="0"/>
    <n v="0"/>
    <n v="0"/>
    <n v="0"/>
    <s v="State-California"/>
    <s v="Married"/>
    <x v="3"/>
  </r>
  <r>
    <n v="1038"/>
    <n v="148948"/>
    <n v="0"/>
    <n v="0"/>
    <x v="53"/>
    <n v="1"/>
    <n v="0"/>
    <n v="0"/>
    <n v="0"/>
    <n v="0"/>
    <n v="0"/>
    <n v="0"/>
    <n v="0"/>
    <n v="1"/>
    <s v="State-Florida"/>
    <s v="Divorced"/>
    <x v="0"/>
  </r>
  <r>
    <n v="1875"/>
    <n v="148948"/>
    <n v="0"/>
    <n v="0"/>
    <x v="53"/>
    <n v="1"/>
    <n v="0"/>
    <n v="0"/>
    <n v="0"/>
    <n v="0"/>
    <n v="0"/>
    <n v="0"/>
    <n v="0"/>
    <n v="1"/>
    <s v="State-Texas"/>
    <s v="Divorced"/>
    <x v="0"/>
  </r>
  <r>
    <n v="1496"/>
    <n v="148920"/>
    <n v="0"/>
    <n v="2"/>
    <x v="37"/>
    <n v="0"/>
    <n v="1"/>
    <n v="0"/>
    <n v="0"/>
    <n v="0"/>
    <n v="0"/>
    <n v="1"/>
    <n v="0"/>
    <n v="0"/>
    <s v="State-New York"/>
    <s v="Married"/>
    <x v="1"/>
  </r>
  <r>
    <n v="2275"/>
    <n v="148918"/>
    <n v="1"/>
    <n v="1"/>
    <x v="51"/>
    <n v="0"/>
    <n v="0"/>
    <n v="1"/>
    <n v="0"/>
    <n v="0"/>
    <n v="0"/>
    <n v="0"/>
    <n v="0"/>
    <n v="1"/>
    <s v="State-Illinois"/>
    <s v="Single"/>
    <x v="0"/>
  </r>
  <r>
    <n v="2766"/>
    <n v="148918"/>
    <n v="1"/>
    <n v="1"/>
    <x v="51"/>
    <n v="0"/>
    <n v="0"/>
    <n v="1"/>
    <n v="0"/>
    <n v="0"/>
    <n v="0"/>
    <n v="0"/>
    <n v="0"/>
    <n v="1"/>
    <s v="State-Florida"/>
    <s v="Single"/>
    <x v="0"/>
  </r>
  <r>
    <n v="2355"/>
    <n v="148904"/>
    <n v="0"/>
    <n v="1"/>
    <x v="5"/>
    <n v="0"/>
    <n v="0"/>
    <n v="1"/>
    <n v="0"/>
    <n v="0"/>
    <n v="0"/>
    <n v="1"/>
    <n v="0"/>
    <n v="0"/>
    <s v="State-Texas"/>
    <s v="Single"/>
    <x v="1"/>
  </r>
  <r>
    <n v="2939"/>
    <n v="148877"/>
    <n v="0"/>
    <n v="1"/>
    <x v="30"/>
    <n v="1"/>
    <n v="0"/>
    <n v="0"/>
    <n v="0"/>
    <n v="0"/>
    <n v="0"/>
    <n v="1"/>
    <n v="0"/>
    <n v="0"/>
    <s v="State-California"/>
    <s v="Divorced"/>
    <x v="1"/>
  </r>
  <r>
    <n v="1548"/>
    <n v="148799"/>
    <n v="0"/>
    <n v="1"/>
    <x v="51"/>
    <n v="1"/>
    <n v="0"/>
    <n v="0"/>
    <n v="0"/>
    <n v="0"/>
    <n v="0"/>
    <n v="0"/>
    <n v="0"/>
    <n v="1"/>
    <s v="State-Florida"/>
    <s v="Divorced"/>
    <x v="0"/>
  </r>
  <r>
    <n v="3029"/>
    <n v="148794"/>
    <n v="1"/>
    <n v="1"/>
    <x v="13"/>
    <n v="0"/>
    <n v="0"/>
    <n v="0"/>
    <n v="1"/>
    <n v="0"/>
    <n v="0"/>
    <n v="1"/>
    <n v="0"/>
    <n v="0"/>
    <s v="State-California"/>
    <s v="Together"/>
    <x v="1"/>
  </r>
  <r>
    <n v="1812"/>
    <n v="148789"/>
    <n v="0"/>
    <n v="0"/>
    <x v="18"/>
    <n v="0"/>
    <n v="0"/>
    <n v="1"/>
    <n v="0"/>
    <n v="0"/>
    <n v="0"/>
    <n v="1"/>
    <n v="0"/>
    <n v="0"/>
    <s v="State-Florida"/>
    <s v="Single"/>
    <x v="1"/>
  </r>
  <r>
    <n v="1723"/>
    <n v="148767"/>
    <n v="1"/>
    <n v="2"/>
    <x v="46"/>
    <n v="0"/>
    <n v="0"/>
    <n v="1"/>
    <n v="0"/>
    <n v="0"/>
    <n v="0"/>
    <n v="0"/>
    <n v="0"/>
    <n v="1"/>
    <s v="State-Illinois"/>
    <s v="Single"/>
    <x v="0"/>
  </r>
  <r>
    <n v="2311"/>
    <n v="148752"/>
    <n v="1"/>
    <n v="1"/>
    <x v="10"/>
    <n v="0"/>
    <n v="1"/>
    <n v="0"/>
    <n v="0"/>
    <n v="0"/>
    <n v="0"/>
    <n v="1"/>
    <n v="0"/>
    <n v="0"/>
    <s v="State-Illinois"/>
    <s v="Married"/>
    <x v="1"/>
  </r>
  <r>
    <n v="1746"/>
    <n v="148726"/>
    <n v="0"/>
    <n v="1"/>
    <x v="47"/>
    <n v="0"/>
    <n v="1"/>
    <n v="0"/>
    <n v="0"/>
    <n v="0"/>
    <n v="0"/>
    <n v="1"/>
    <n v="0"/>
    <n v="0"/>
    <s v="State-Florida"/>
    <s v="Married"/>
    <x v="1"/>
  </r>
  <r>
    <n v="1195"/>
    <n v="148721"/>
    <n v="1"/>
    <n v="1"/>
    <x v="51"/>
    <n v="1"/>
    <n v="0"/>
    <n v="0"/>
    <n v="0"/>
    <n v="0"/>
    <n v="0"/>
    <n v="0"/>
    <n v="1"/>
    <n v="0"/>
    <s v="State-Illinois"/>
    <s v="Divorced"/>
    <x v="2"/>
  </r>
  <r>
    <n v="3064"/>
    <n v="148699"/>
    <n v="1"/>
    <n v="1"/>
    <x v="46"/>
    <n v="0"/>
    <n v="1"/>
    <n v="0"/>
    <n v="0"/>
    <n v="0"/>
    <n v="0"/>
    <n v="0"/>
    <n v="0"/>
    <n v="1"/>
    <s v="State-Other"/>
    <s v="Married"/>
    <x v="0"/>
  </r>
  <r>
    <n v="1409"/>
    <n v="148686"/>
    <n v="1"/>
    <n v="2"/>
    <x v="13"/>
    <n v="0"/>
    <n v="1"/>
    <n v="0"/>
    <n v="0"/>
    <n v="0"/>
    <n v="0"/>
    <n v="1"/>
    <n v="0"/>
    <n v="0"/>
    <s v="State-California"/>
    <s v="Married"/>
    <x v="1"/>
  </r>
  <r>
    <n v="2104"/>
    <n v="148526"/>
    <n v="1"/>
    <n v="0"/>
    <x v="27"/>
    <n v="0"/>
    <n v="0"/>
    <n v="1"/>
    <n v="0"/>
    <n v="0"/>
    <n v="0"/>
    <n v="1"/>
    <n v="0"/>
    <n v="0"/>
    <s v="State-Other"/>
    <s v="Single"/>
    <x v="1"/>
  </r>
  <r>
    <n v="2571"/>
    <n v="148432"/>
    <n v="0"/>
    <n v="1"/>
    <x v="16"/>
    <n v="0"/>
    <n v="0"/>
    <n v="1"/>
    <n v="0"/>
    <n v="0"/>
    <n v="0"/>
    <n v="0"/>
    <n v="0"/>
    <n v="1"/>
    <s v="State-Texas"/>
    <s v="Single"/>
    <x v="0"/>
  </r>
  <r>
    <n v="3145"/>
    <n v="148432"/>
    <n v="0"/>
    <n v="1"/>
    <x v="16"/>
    <n v="0"/>
    <n v="0"/>
    <n v="1"/>
    <n v="0"/>
    <n v="0"/>
    <n v="0"/>
    <n v="0"/>
    <n v="0"/>
    <n v="1"/>
    <s v="State-Illinois"/>
    <s v="Single"/>
    <x v="0"/>
  </r>
  <r>
    <n v="3170"/>
    <n v="148432"/>
    <n v="0"/>
    <n v="1"/>
    <x v="16"/>
    <n v="0"/>
    <n v="0"/>
    <n v="1"/>
    <n v="0"/>
    <n v="0"/>
    <n v="0"/>
    <n v="0"/>
    <n v="0"/>
    <n v="1"/>
    <s v="State-New York"/>
    <s v="Single"/>
    <x v="0"/>
  </r>
  <r>
    <n v="1485"/>
    <n v="148330"/>
    <n v="0"/>
    <n v="1"/>
    <x v="33"/>
    <n v="0"/>
    <n v="0"/>
    <n v="0"/>
    <n v="1"/>
    <n v="0"/>
    <n v="0"/>
    <n v="0"/>
    <n v="1"/>
    <n v="0"/>
    <s v="State-Texas"/>
    <s v="Together"/>
    <x v="2"/>
  </r>
  <r>
    <n v="1598"/>
    <n v="148240"/>
    <n v="0"/>
    <n v="0"/>
    <x v="10"/>
    <n v="0"/>
    <n v="0"/>
    <n v="1"/>
    <n v="0"/>
    <n v="0"/>
    <n v="0"/>
    <n v="0"/>
    <n v="0"/>
    <n v="1"/>
    <s v="State-New York"/>
    <s v="Single"/>
    <x v="0"/>
  </r>
  <r>
    <n v="2997"/>
    <n v="148195"/>
    <n v="1"/>
    <n v="1"/>
    <x v="24"/>
    <n v="0"/>
    <n v="1"/>
    <n v="0"/>
    <n v="0"/>
    <n v="0"/>
    <n v="0"/>
    <n v="1"/>
    <n v="0"/>
    <n v="0"/>
    <s v="State-Texas"/>
    <s v="Married"/>
    <x v="1"/>
  </r>
  <r>
    <n v="1785"/>
    <n v="148192"/>
    <n v="0"/>
    <n v="0"/>
    <x v="12"/>
    <n v="0"/>
    <n v="1"/>
    <n v="0"/>
    <n v="0"/>
    <n v="0"/>
    <n v="0"/>
    <n v="1"/>
    <n v="0"/>
    <n v="0"/>
    <s v="State-Texas"/>
    <s v="Married"/>
    <x v="1"/>
  </r>
  <r>
    <n v="2808"/>
    <n v="148186"/>
    <n v="1"/>
    <n v="0"/>
    <x v="2"/>
    <n v="0"/>
    <n v="0"/>
    <n v="0"/>
    <n v="1"/>
    <n v="0"/>
    <n v="0"/>
    <n v="1"/>
    <n v="0"/>
    <n v="0"/>
    <s v="State-Florida"/>
    <s v="Together"/>
    <x v="1"/>
  </r>
  <r>
    <n v="1355"/>
    <n v="148178"/>
    <n v="1"/>
    <n v="1"/>
    <x v="21"/>
    <n v="0"/>
    <n v="1"/>
    <n v="0"/>
    <n v="0"/>
    <n v="0"/>
    <n v="0"/>
    <n v="1"/>
    <n v="0"/>
    <n v="0"/>
    <s v="State-California"/>
    <s v="Married"/>
    <x v="1"/>
  </r>
  <r>
    <n v="3077"/>
    <n v="148150"/>
    <n v="0"/>
    <n v="1"/>
    <x v="49"/>
    <n v="0"/>
    <n v="1"/>
    <n v="0"/>
    <n v="0"/>
    <n v="0"/>
    <n v="0"/>
    <n v="0"/>
    <n v="1"/>
    <n v="0"/>
    <s v="State-California"/>
    <s v="Married"/>
    <x v="2"/>
  </r>
  <r>
    <n v="2161"/>
    <n v="148070"/>
    <n v="0"/>
    <n v="1"/>
    <x v="46"/>
    <n v="0"/>
    <n v="0"/>
    <n v="0"/>
    <n v="1"/>
    <n v="0"/>
    <n v="0"/>
    <n v="1"/>
    <n v="0"/>
    <n v="0"/>
    <s v="State-Illinois"/>
    <s v="Together"/>
    <x v="1"/>
  </r>
  <r>
    <n v="1389"/>
    <n v="148006"/>
    <n v="1"/>
    <n v="1"/>
    <x v="40"/>
    <n v="0"/>
    <n v="1"/>
    <n v="0"/>
    <n v="0"/>
    <n v="0"/>
    <n v="0"/>
    <n v="1"/>
    <n v="0"/>
    <n v="0"/>
    <s v="State-Texas"/>
    <s v="Married"/>
    <x v="1"/>
  </r>
  <r>
    <n v="2541"/>
    <n v="147958"/>
    <n v="0"/>
    <n v="1"/>
    <x v="39"/>
    <n v="0"/>
    <n v="0"/>
    <n v="1"/>
    <n v="0"/>
    <n v="0"/>
    <n v="0"/>
    <n v="1"/>
    <n v="0"/>
    <n v="0"/>
    <s v="State-Texas"/>
    <s v="Single"/>
    <x v="1"/>
  </r>
  <r>
    <n v="1088"/>
    <n v="147916"/>
    <n v="0"/>
    <n v="1"/>
    <x v="5"/>
    <n v="0"/>
    <n v="0"/>
    <n v="0"/>
    <n v="0"/>
    <n v="1"/>
    <n v="0"/>
    <n v="1"/>
    <n v="0"/>
    <n v="0"/>
    <s v="State-New York"/>
    <s v="Widow"/>
    <x v="1"/>
  </r>
  <r>
    <n v="1889"/>
    <n v="147889"/>
    <n v="1"/>
    <n v="0"/>
    <x v="2"/>
    <n v="0"/>
    <n v="0"/>
    <n v="0"/>
    <n v="1"/>
    <n v="0"/>
    <n v="0"/>
    <n v="1"/>
    <n v="0"/>
    <n v="0"/>
    <s v="State-California"/>
    <s v="Together"/>
    <x v="1"/>
  </r>
  <r>
    <n v="1531"/>
    <n v="147850"/>
    <n v="1"/>
    <n v="0"/>
    <x v="7"/>
    <n v="0"/>
    <n v="1"/>
    <n v="0"/>
    <n v="0"/>
    <n v="0"/>
    <n v="0"/>
    <n v="1"/>
    <n v="0"/>
    <n v="0"/>
    <s v="State-Illinois"/>
    <s v="Married"/>
    <x v="1"/>
  </r>
  <r>
    <n v="1092"/>
    <n v="147823"/>
    <n v="0"/>
    <n v="1"/>
    <x v="5"/>
    <n v="0"/>
    <n v="0"/>
    <n v="1"/>
    <n v="0"/>
    <n v="0"/>
    <n v="0"/>
    <n v="0"/>
    <n v="0"/>
    <n v="0"/>
    <s v="State-Florida"/>
    <s v="Single"/>
    <x v="3"/>
  </r>
  <r>
    <n v="1566"/>
    <n v="147821"/>
    <n v="1"/>
    <n v="1"/>
    <x v="50"/>
    <n v="0"/>
    <n v="0"/>
    <n v="0"/>
    <n v="1"/>
    <n v="0"/>
    <n v="0"/>
    <n v="0"/>
    <n v="0"/>
    <n v="0"/>
    <s v="State-Florida"/>
    <s v="Together"/>
    <x v="3"/>
  </r>
  <r>
    <n v="2744"/>
    <n v="147808"/>
    <n v="0"/>
    <n v="1"/>
    <x v="21"/>
    <n v="0"/>
    <n v="1"/>
    <n v="0"/>
    <n v="0"/>
    <n v="0"/>
    <n v="0"/>
    <n v="0"/>
    <n v="1"/>
    <n v="0"/>
    <s v="State-New York"/>
    <s v="Married"/>
    <x v="2"/>
  </r>
  <r>
    <n v="2812"/>
    <n v="147743"/>
    <n v="0"/>
    <n v="1"/>
    <x v="48"/>
    <n v="0"/>
    <n v="1"/>
    <n v="0"/>
    <n v="0"/>
    <n v="0"/>
    <n v="0"/>
    <n v="1"/>
    <n v="0"/>
    <n v="0"/>
    <s v="State-Other"/>
    <s v="Married"/>
    <x v="1"/>
  </r>
  <r>
    <n v="2020"/>
    <n v="147703"/>
    <n v="0"/>
    <n v="1"/>
    <x v="13"/>
    <n v="0"/>
    <n v="1"/>
    <n v="0"/>
    <n v="0"/>
    <n v="0"/>
    <n v="0"/>
    <n v="1"/>
    <n v="0"/>
    <n v="0"/>
    <s v="State-Other"/>
    <s v="Married"/>
    <x v="1"/>
  </r>
  <r>
    <n v="1552"/>
    <n v="147691"/>
    <n v="0"/>
    <n v="1"/>
    <x v="27"/>
    <n v="0"/>
    <n v="0"/>
    <n v="1"/>
    <n v="0"/>
    <n v="0"/>
    <n v="0"/>
    <n v="1"/>
    <n v="0"/>
    <n v="0"/>
    <s v="State-Other"/>
    <s v="Single"/>
    <x v="1"/>
  </r>
  <r>
    <n v="1514"/>
    <n v="147682"/>
    <n v="0"/>
    <n v="1"/>
    <x v="21"/>
    <n v="0"/>
    <n v="0"/>
    <n v="0"/>
    <n v="0"/>
    <n v="1"/>
    <n v="0"/>
    <n v="0"/>
    <n v="0"/>
    <n v="0"/>
    <s v="State-New York"/>
    <s v="Widow"/>
    <x v="3"/>
  </r>
  <r>
    <n v="1675"/>
    <n v="147570"/>
    <n v="1"/>
    <n v="1"/>
    <x v="49"/>
    <n v="0"/>
    <n v="0"/>
    <n v="0"/>
    <n v="0"/>
    <n v="1"/>
    <n v="0"/>
    <n v="0"/>
    <n v="1"/>
    <n v="0"/>
    <s v="State-Illinois"/>
    <s v="Widow"/>
    <x v="2"/>
  </r>
  <r>
    <n v="1562"/>
    <n v="147472"/>
    <n v="1"/>
    <n v="1"/>
    <x v="30"/>
    <n v="0"/>
    <n v="0"/>
    <n v="0"/>
    <n v="1"/>
    <n v="0"/>
    <n v="0"/>
    <n v="0"/>
    <n v="0"/>
    <n v="1"/>
    <s v="State-New York"/>
    <s v="Together"/>
    <x v="0"/>
  </r>
  <r>
    <n v="2156"/>
    <n v="147353"/>
    <n v="0"/>
    <n v="1"/>
    <x v="5"/>
    <n v="0"/>
    <n v="1"/>
    <n v="0"/>
    <n v="0"/>
    <n v="0"/>
    <n v="0"/>
    <n v="0"/>
    <n v="1"/>
    <n v="0"/>
    <s v="State-New York"/>
    <s v="Married"/>
    <x v="2"/>
  </r>
  <r>
    <n v="1519"/>
    <n v="147352"/>
    <n v="0"/>
    <n v="1"/>
    <x v="11"/>
    <n v="0"/>
    <n v="0"/>
    <n v="0"/>
    <n v="1"/>
    <n v="0"/>
    <n v="0"/>
    <n v="0"/>
    <n v="1"/>
    <n v="0"/>
    <s v="State-Illinois"/>
    <s v="Together"/>
    <x v="2"/>
  </r>
  <r>
    <n v="2382"/>
    <n v="147352"/>
    <n v="0"/>
    <n v="1"/>
    <x v="11"/>
    <n v="0"/>
    <n v="0"/>
    <n v="0"/>
    <n v="1"/>
    <n v="0"/>
    <n v="0"/>
    <n v="0"/>
    <n v="1"/>
    <n v="0"/>
    <s v="State-Florida"/>
    <s v="Together"/>
    <x v="2"/>
  </r>
  <r>
    <n v="3130"/>
    <n v="147320"/>
    <n v="0"/>
    <n v="1"/>
    <x v="48"/>
    <n v="0"/>
    <n v="0"/>
    <n v="0"/>
    <n v="1"/>
    <n v="0"/>
    <n v="0"/>
    <n v="1"/>
    <n v="0"/>
    <n v="0"/>
    <s v="State-Other"/>
    <s v="Together"/>
    <x v="1"/>
  </r>
  <r>
    <n v="2532"/>
    <n v="147175"/>
    <n v="1"/>
    <n v="1"/>
    <x v="36"/>
    <n v="0"/>
    <n v="0"/>
    <n v="0"/>
    <n v="1"/>
    <n v="0"/>
    <n v="0"/>
    <n v="0"/>
    <n v="1"/>
    <n v="0"/>
    <s v="State-Florida"/>
    <s v="Together"/>
    <x v="2"/>
  </r>
  <r>
    <n v="2245"/>
    <n v="147139"/>
    <n v="1"/>
    <n v="1"/>
    <x v="39"/>
    <n v="0"/>
    <n v="0"/>
    <n v="1"/>
    <n v="0"/>
    <n v="0"/>
    <n v="0"/>
    <n v="1"/>
    <n v="0"/>
    <n v="0"/>
    <s v="State-Illinois"/>
    <s v="Single"/>
    <x v="1"/>
  </r>
  <r>
    <n v="2602"/>
    <n v="147111"/>
    <n v="0"/>
    <n v="1"/>
    <x v="23"/>
    <n v="0"/>
    <n v="0"/>
    <n v="0"/>
    <n v="0"/>
    <n v="1"/>
    <n v="0"/>
    <n v="0"/>
    <n v="0"/>
    <n v="1"/>
    <s v="State-Other"/>
    <s v="Widow"/>
    <x v="0"/>
  </r>
  <r>
    <n v="1307"/>
    <n v="147025"/>
    <n v="1"/>
    <n v="1"/>
    <x v="40"/>
    <n v="1"/>
    <n v="0"/>
    <n v="0"/>
    <n v="0"/>
    <n v="0"/>
    <n v="0"/>
    <n v="0"/>
    <n v="0"/>
    <n v="1"/>
    <s v="State-California"/>
    <s v="Divorced"/>
    <x v="0"/>
  </r>
  <r>
    <n v="2346"/>
    <n v="147025"/>
    <n v="0"/>
    <n v="1"/>
    <x v="38"/>
    <n v="0"/>
    <n v="0"/>
    <n v="1"/>
    <n v="0"/>
    <n v="0"/>
    <n v="0"/>
    <n v="1"/>
    <n v="0"/>
    <n v="0"/>
    <s v="State-Florida"/>
    <s v="Single"/>
    <x v="1"/>
  </r>
  <r>
    <n v="2100"/>
    <n v="147025"/>
    <n v="0"/>
    <n v="1"/>
    <x v="34"/>
    <n v="0"/>
    <n v="1"/>
    <n v="0"/>
    <n v="0"/>
    <n v="0"/>
    <n v="0"/>
    <n v="0"/>
    <n v="0"/>
    <n v="0"/>
    <s v="State-Florida"/>
    <s v="Married"/>
    <x v="3"/>
  </r>
  <r>
    <n v="2296"/>
    <n v="147009"/>
    <n v="0"/>
    <n v="1"/>
    <x v="40"/>
    <n v="0"/>
    <n v="0"/>
    <n v="0"/>
    <n v="1"/>
    <n v="0"/>
    <n v="0"/>
    <n v="1"/>
    <n v="0"/>
    <n v="0"/>
    <s v="State-Other"/>
    <s v="Together"/>
    <x v="1"/>
  </r>
  <r>
    <n v="2932"/>
    <n v="146998"/>
    <n v="0"/>
    <n v="1"/>
    <x v="24"/>
    <n v="0"/>
    <n v="0"/>
    <n v="1"/>
    <n v="0"/>
    <n v="0"/>
    <n v="0"/>
    <n v="1"/>
    <n v="0"/>
    <n v="0"/>
    <s v="State-Other"/>
    <s v="Single"/>
    <x v="1"/>
  </r>
  <r>
    <n v="1782"/>
    <n v="146984"/>
    <n v="1"/>
    <n v="1"/>
    <x v="24"/>
    <n v="0"/>
    <n v="0"/>
    <n v="0"/>
    <n v="0"/>
    <n v="1"/>
    <n v="0"/>
    <n v="1"/>
    <n v="0"/>
    <n v="0"/>
    <s v="State-Florida"/>
    <s v="Widow"/>
    <x v="1"/>
  </r>
  <r>
    <n v="2108"/>
    <n v="146931"/>
    <n v="2"/>
    <n v="1"/>
    <x v="3"/>
    <n v="0"/>
    <n v="0"/>
    <n v="0"/>
    <n v="1"/>
    <n v="0"/>
    <n v="0"/>
    <n v="1"/>
    <n v="0"/>
    <n v="0"/>
    <s v="State-New York"/>
    <s v="Together"/>
    <x v="1"/>
  </r>
  <r>
    <n v="1397"/>
    <n v="146923"/>
    <n v="1"/>
    <n v="0"/>
    <x v="9"/>
    <n v="0"/>
    <n v="0"/>
    <n v="1"/>
    <n v="0"/>
    <n v="0"/>
    <n v="0"/>
    <n v="1"/>
    <n v="0"/>
    <n v="0"/>
    <s v="State-California"/>
    <s v="Single"/>
    <x v="1"/>
  </r>
  <r>
    <n v="2705"/>
    <n v="146910"/>
    <n v="1"/>
    <n v="1"/>
    <x v="37"/>
    <n v="0"/>
    <n v="0"/>
    <n v="0"/>
    <n v="1"/>
    <n v="0"/>
    <n v="0"/>
    <n v="0"/>
    <n v="0"/>
    <n v="1"/>
    <s v="State-California"/>
    <s v="Together"/>
    <x v="0"/>
  </r>
  <r>
    <n v="2760"/>
    <n v="146904"/>
    <n v="1"/>
    <n v="1"/>
    <x v="50"/>
    <n v="0"/>
    <n v="0"/>
    <n v="1"/>
    <n v="0"/>
    <n v="0"/>
    <n v="0"/>
    <n v="1"/>
    <n v="0"/>
    <n v="0"/>
    <s v="State-Florida"/>
    <s v="Single"/>
    <x v="1"/>
  </r>
  <r>
    <n v="1749"/>
    <n v="146891"/>
    <n v="0"/>
    <n v="1"/>
    <x v="40"/>
    <n v="0"/>
    <n v="1"/>
    <n v="0"/>
    <n v="0"/>
    <n v="0"/>
    <n v="0"/>
    <n v="0"/>
    <n v="0"/>
    <n v="0"/>
    <s v="State-Texas"/>
    <s v="Married"/>
    <x v="3"/>
  </r>
  <r>
    <n v="2177"/>
    <n v="146891"/>
    <n v="0"/>
    <n v="1"/>
    <x v="40"/>
    <n v="0"/>
    <n v="1"/>
    <n v="0"/>
    <n v="0"/>
    <n v="0"/>
    <n v="0"/>
    <n v="0"/>
    <n v="0"/>
    <n v="0"/>
    <s v="State-California"/>
    <s v="Married"/>
    <x v="3"/>
  </r>
  <r>
    <n v="1187"/>
    <n v="146854"/>
    <n v="1"/>
    <n v="1"/>
    <x v="16"/>
    <n v="0"/>
    <n v="0"/>
    <n v="1"/>
    <n v="0"/>
    <n v="0"/>
    <n v="0"/>
    <n v="0"/>
    <n v="0"/>
    <n v="1"/>
    <s v="State-California"/>
    <s v="Single"/>
    <x v="0"/>
  </r>
  <r>
    <n v="2268"/>
    <n v="146831"/>
    <n v="1"/>
    <n v="1"/>
    <x v="10"/>
    <n v="0"/>
    <n v="1"/>
    <n v="0"/>
    <n v="0"/>
    <n v="0"/>
    <n v="0"/>
    <n v="0"/>
    <n v="0"/>
    <n v="0"/>
    <s v="State-Florida"/>
    <s v="Married"/>
    <x v="3"/>
  </r>
  <r>
    <n v="1961"/>
    <n v="146779"/>
    <n v="1"/>
    <n v="1"/>
    <x v="5"/>
    <n v="0"/>
    <n v="0"/>
    <n v="0"/>
    <n v="0"/>
    <n v="1"/>
    <n v="0"/>
    <n v="0"/>
    <n v="0"/>
    <n v="0"/>
    <s v="State-California"/>
    <s v="Widow"/>
    <x v="3"/>
  </r>
  <r>
    <n v="2483"/>
    <n v="146772"/>
    <n v="0"/>
    <n v="1"/>
    <x v="21"/>
    <n v="0"/>
    <n v="0"/>
    <n v="0"/>
    <n v="1"/>
    <n v="0"/>
    <n v="0"/>
    <n v="0"/>
    <n v="0"/>
    <n v="0"/>
    <s v="State-California"/>
    <s v="Together"/>
    <x v="3"/>
  </r>
  <r>
    <n v="2786"/>
    <n v="146757"/>
    <n v="0"/>
    <n v="1"/>
    <x v="51"/>
    <n v="0"/>
    <n v="0"/>
    <n v="1"/>
    <n v="0"/>
    <n v="0"/>
    <n v="0"/>
    <n v="0"/>
    <n v="0"/>
    <n v="1"/>
    <s v="State-New York"/>
    <s v="Single"/>
    <x v="0"/>
  </r>
  <r>
    <n v="2105"/>
    <n v="146734"/>
    <n v="0"/>
    <n v="1"/>
    <x v="14"/>
    <n v="0"/>
    <n v="1"/>
    <n v="0"/>
    <n v="0"/>
    <n v="0"/>
    <n v="0"/>
    <n v="1"/>
    <n v="0"/>
    <n v="0"/>
    <s v="State-California"/>
    <s v="Married"/>
    <x v="1"/>
  </r>
  <r>
    <n v="1641"/>
    <n v="146734"/>
    <n v="1"/>
    <n v="2"/>
    <x v="30"/>
    <n v="0"/>
    <n v="0"/>
    <n v="1"/>
    <n v="0"/>
    <n v="0"/>
    <n v="0"/>
    <n v="0"/>
    <n v="0"/>
    <n v="1"/>
    <s v="State-Texas"/>
    <s v="Single"/>
    <x v="0"/>
  </r>
  <r>
    <n v="2301"/>
    <n v="146692"/>
    <n v="0"/>
    <n v="1"/>
    <x v="12"/>
    <n v="0"/>
    <n v="0"/>
    <n v="0"/>
    <n v="1"/>
    <n v="0"/>
    <n v="0"/>
    <n v="0"/>
    <n v="1"/>
    <n v="0"/>
    <s v="State-Texas"/>
    <s v="Together"/>
    <x v="2"/>
  </r>
  <r>
    <n v="1343"/>
    <n v="146681"/>
    <n v="0"/>
    <n v="2"/>
    <x v="20"/>
    <n v="0"/>
    <n v="0"/>
    <n v="0"/>
    <n v="1"/>
    <n v="0"/>
    <n v="0"/>
    <n v="0"/>
    <n v="0"/>
    <n v="1"/>
    <s v="State-California"/>
    <s v="Together"/>
    <x v="0"/>
  </r>
  <r>
    <n v="2610"/>
    <n v="146681"/>
    <n v="0"/>
    <n v="2"/>
    <x v="20"/>
    <n v="0"/>
    <n v="0"/>
    <n v="0"/>
    <n v="1"/>
    <n v="0"/>
    <n v="0"/>
    <n v="0"/>
    <n v="0"/>
    <n v="1"/>
    <s v="State-Florida"/>
    <s v="Together"/>
    <x v="0"/>
  </r>
  <r>
    <n v="1032"/>
    <n v="146610"/>
    <n v="0"/>
    <n v="2"/>
    <x v="39"/>
    <n v="1"/>
    <n v="0"/>
    <n v="0"/>
    <n v="0"/>
    <n v="0"/>
    <n v="0"/>
    <n v="0"/>
    <n v="0"/>
    <n v="1"/>
    <s v="State-Florida"/>
    <s v="Divorced"/>
    <x v="0"/>
  </r>
  <r>
    <n v="2055"/>
    <n v="146610"/>
    <n v="0"/>
    <n v="0"/>
    <x v="12"/>
    <n v="0"/>
    <n v="0"/>
    <n v="0"/>
    <n v="1"/>
    <n v="0"/>
    <n v="0"/>
    <n v="1"/>
    <n v="0"/>
    <n v="0"/>
    <s v="State-Texas"/>
    <s v="Together"/>
    <x v="1"/>
  </r>
  <r>
    <n v="1775"/>
    <n v="146524"/>
    <n v="0"/>
    <n v="1"/>
    <x v="33"/>
    <n v="0"/>
    <n v="0"/>
    <n v="1"/>
    <n v="0"/>
    <n v="0"/>
    <n v="0"/>
    <n v="1"/>
    <n v="0"/>
    <n v="0"/>
    <s v="State-California"/>
    <s v="Single"/>
    <x v="1"/>
  </r>
  <r>
    <n v="1628"/>
    <n v="146463"/>
    <n v="1"/>
    <n v="1"/>
    <x v="23"/>
    <n v="0"/>
    <n v="1"/>
    <n v="0"/>
    <n v="0"/>
    <n v="0"/>
    <n v="0"/>
    <n v="0"/>
    <n v="0"/>
    <n v="1"/>
    <s v="State-New York"/>
    <s v="Married"/>
    <x v="0"/>
  </r>
  <r>
    <n v="2018"/>
    <n v="146423"/>
    <n v="1"/>
    <n v="1"/>
    <x v="35"/>
    <n v="0"/>
    <n v="0"/>
    <n v="1"/>
    <n v="0"/>
    <n v="0"/>
    <n v="0"/>
    <n v="0"/>
    <n v="1"/>
    <n v="0"/>
    <s v="State-New York"/>
    <s v="Single"/>
    <x v="2"/>
  </r>
  <r>
    <n v="2979"/>
    <n v="146423"/>
    <n v="1"/>
    <n v="1"/>
    <x v="35"/>
    <n v="0"/>
    <n v="0"/>
    <n v="1"/>
    <n v="0"/>
    <n v="0"/>
    <n v="0"/>
    <n v="0"/>
    <n v="1"/>
    <n v="0"/>
    <s v="State-Texas"/>
    <s v="Single"/>
    <x v="2"/>
  </r>
  <r>
    <n v="2359"/>
    <n v="146390"/>
    <n v="0"/>
    <n v="1"/>
    <x v="47"/>
    <n v="1"/>
    <n v="0"/>
    <n v="0"/>
    <n v="0"/>
    <n v="0"/>
    <n v="0"/>
    <n v="0"/>
    <n v="1"/>
    <n v="0"/>
    <s v="State-Illinois"/>
    <s v="Divorced"/>
    <x v="2"/>
  </r>
  <r>
    <n v="1289"/>
    <n v="146377"/>
    <n v="1"/>
    <n v="0"/>
    <x v="34"/>
    <n v="0"/>
    <n v="1"/>
    <n v="0"/>
    <n v="0"/>
    <n v="0"/>
    <n v="0"/>
    <n v="0"/>
    <n v="0"/>
    <n v="1"/>
    <s v="State-California"/>
    <s v="Married"/>
    <x v="0"/>
  </r>
  <r>
    <n v="1835"/>
    <n v="146374"/>
    <n v="0"/>
    <n v="1"/>
    <x v="2"/>
    <n v="0"/>
    <n v="1"/>
    <n v="0"/>
    <n v="0"/>
    <n v="0"/>
    <n v="0"/>
    <n v="0"/>
    <n v="0"/>
    <n v="1"/>
    <s v="State-California"/>
    <s v="Married"/>
    <x v="0"/>
  </r>
  <r>
    <n v="1002"/>
    <n v="146344"/>
    <n v="1"/>
    <n v="1"/>
    <x v="14"/>
    <n v="0"/>
    <n v="0"/>
    <n v="1"/>
    <n v="0"/>
    <n v="0"/>
    <n v="0"/>
    <n v="1"/>
    <n v="0"/>
    <n v="0"/>
    <s v="State-Florida"/>
    <s v="Single"/>
    <x v="1"/>
  </r>
  <r>
    <n v="1142"/>
    <n v="146344"/>
    <n v="0"/>
    <n v="1"/>
    <x v="35"/>
    <n v="0"/>
    <n v="0"/>
    <n v="0"/>
    <n v="1"/>
    <n v="0"/>
    <n v="0"/>
    <n v="0"/>
    <n v="0"/>
    <n v="0"/>
    <s v="State-New York"/>
    <s v="Together"/>
    <x v="3"/>
  </r>
  <r>
    <n v="1475"/>
    <n v="146310"/>
    <n v="1"/>
    <n v="0"/>
    <x v="38"/>
    <n v="1"/>
    <n v="0"/>
    <n v="0"/>
    <n v="0"/>
    <n v="0"/>
    <n v="0"/>
    <n v="1"/>
    <n v="0"/>
    <n v="0"/>
    <s v="State-California"/>
    <s v="Divorced"/>
    <x v="1"/>
  </r>
  <r>
    <n v="1867"/>
    <n v="146231"/>
    <n v="2"/>
    <n v="1"/>
    <x v="13"/>
    <n v="0"/>
    <n v="0"/>
    <n v="1"/>
    <n v="0"/>
    <n v="0"/>
    <n v="0"/>
    <n v="0"/>
    <n v="0"/>
    <n v="1"/>
    <s v="State-Illinois"/>
    <s v="Single"/>
    <x v="0"/>
  </r>
  <r>
    <n v="2260"/>
    <n v="146149"/>
    <n v="0"/>
    <n v="1"/>
    <x v="21"/>
    <n v="0"/>
    <n v="1"/>
    <n v="0"/>
    <n v="0"/>
    <n v="0"/>
    <n v="0"/>
    <n v="1"/>
    <n v="0"/>
    <n v="0"/>
    <s v="State-Other"/>
    <s v="Married"/>
    <x v="1"/>
  </r>
  <r>
    <n v="1912"/>
    <n v="146107"/>
    <n v="1"/>
    <n v="0"/>
    <x v="32"/>
    <n v="0"/>
    <n v="0"/>
    <n v="1"/>
    <n v="0"/>
    <n v="0"/>
    <n v="0"/>
    <n v="1"/>
    <n v="0"/>
    <n v="0"/>
    <s v="State-Other"/>
    <s v="Single"/>
    <x v="1"/>
  </r>
  <r>
    <n v="1935"/>
    <n v="146106"/>
    <n v="1"/>
    <n v="1"/>
    <x v="38"/>
    <n v="0"/>
    <n v="0"/>
    <n v="0"/>
    <n v="1"/>
    <n v="0"/>
    <n v="0"/>
    <n v="0"/>
    <n v="1"/>
    <n v="0"/>
    <s v="State-Texas"/>
    <s v="Together"/>
    <x v="2"/>
  </r>
  <r>
    <n v="1618"/>
    <n v="146102"/>
    <n v="2"/>
    <n v="1"/>
    <x v="36"/>
    <n v="1"/>
    <n v="0"/>
    <n v="0"/>
    <n v="0"/>
    <n v="0"/>
    <n v="0"/>
    <n v="1"/>
    <n v="0"/>
    <n v="0"/>
    <s v="State-Other"/>
    <s v="Divorced"/>
    <x v="1"/>
  </r>
  <r>
    <n v="1359"/>
    <n v="146098"/>
    <n v="1"/>
    <n v="1"/>
    <x v="21"/>
    <n v="0"/>
    <n v="0"/>
    <n v="1"/>
    <n v="0"/>
    <n v="0"/>
    <n v="0"/>
    <n v="0"/>
    <n v="1"/>
    <n v="0"/>
    <s v="State-Texas"/>
    <s v="Single"/>
    <x v="2"/>
  </r>
  <r>
    <n v="2487"/>
    <n v="146098"/>
    <n v="1"/>
    <n v="1"/>
    <x v="21"/>
    <n v="0"/>
    <n v="0"/>
    <n v="1"/>
    <n v="0"/>
    <n v="0"/>
    <n v="0"/>
    <n v="0"/>
    <n v="1"/>
    <n v="0"/>
    <s v="State-Texas"/>
    <s v="Single"/>
    <x v="2"/>
  </r>
  <r>
    <n v="2509"/>
    <n v="146098"/>
    <n v="1"/>
    <n v="1"/>
    <x v="21"/>
    <n v="0"/>
    <n v="0"/>
    <n v="1"/>
    <n v="0"/>
    <n v="0"/>
    <n v="0"/>
    <n v="0"/>
    <n v="1"/>
    <n v="0"/>
    <s v="State-Illinois"/>
    <s v="Single"/>
    <x v="2"/>
  </r>
  <r>
    <n v="1198"/>
    <n v="146097"/>
    <n v="0"/>
    <n v="1"/>
    <x v="24"/>
    <n v="0"/>
    <n v="0"/>
    <n v="0"/>
    <n v="1"/>
    <n v="0"/>
    <n v="0"/>
    <n v="1"/>
    <n v="0"/>
    <n v="0"/>
    <s v="State-Other"/>
    <s v="Together"/>
    <x v="1"/>
  </r>
  <r>
    <n v="2297"/>
    <n v="146094"/>
    <n v="1"/>
    <n v="1"/>
    <x v="16"/>
    <n v="0"/>
    <n v="1"/>
    <n v="0"/>
    <n v="0"/>
    <n v="0"/>
    <n v="0"/>
    <n v="0"/>
    <n v="0"/>
    <n v="0"/>
    <s v="State-California"/>
    <s v="Married"/>
    <x v="3"/>
  </r>
  <r>
    <n v="1980"/>
    <n v="146086"/>
    <n v="0"/>
    <n v="1"/>
    <x v="24"/>
    <n v="1"/>
    <n v="0"/>
    <n v="0"/>
    <n v="0"/>
    <n v="0"/>
    <n v="0"/>
    <n v="1"/>
    <n v="0"/>
    <n v="0"/>
    <s v="State-Florida"/>
    <s v="Divorced"/>
    <x v="1"/>
  </r>
  <r>
    <n v="2426"/>
    <n v="146053"/>
    <n v="1"/>
    <n v="0"/>
    <x v="35"/>
    <n v="0"/>
    <n v="0"/>
    <n v="0"/>
    <n v="1"/>
    <n v="0"/>
    <n v="0"/>
    <n v="1"/>
    <n v="0"/>
    <n v="0"/>
    <s v="State-New York"/>
    <s v="Together"/>
    <x v="1"/>
  </r>
  <r>
    <n v="2137"/>
    <n v="146049"/>
    <n v="1"/>
    <n v="1"/>
    <x v="38"/>
    <n v="0"/>
    <n v="1"/>
    <n v="0"/>
    <n v="0"/>
    <n v="0"/>
    <n v="0"/>
    <n v="1"/>
    <n v="0"/>
    <n v="0"/>
    <s v="State-Illinois"/>
    <s v="Married"/>
    <x v="1"/>
  </r>
  <r>
    <n v="1901"/>
    <n v="146015"/>
    <n v="1"/>
    <n v="1"/>
    <x v="47"/>
    <n v="0"/>
    <n v="0"/>
    <n v="0"/>
    <n v="1"/>
    <n v="0"/>
    <n v="0"/>
    <n v="0"/>
    <n v="0"/>
    <n v="1"/>
    <s v="State-California"/>
    <s v="Together"/>
    <x v="0"/>
  </r>
  <r>
    <n v="2438"/>
    <n v="146015"/>
    <n v="1"/>
    <n v="1"/>
    <x v="47"/>
    <n v="0"/>
    <n v="0"/>
    <n v="0"/>
    <n v="1"/>
    <n v="0"/>
    <n v="0"/>
    <n v="0"/>
    <n v="0"/>
    <n v="1"/>
    <s v="State-New York"/>
    <s v="Together"/>
    <x v="0"/>
  </r>
  <r>
    <n v="1201"/>
    <n v="146014"/>
    <n v="1"/>
    <n v="1"/>
    <x v="2"/>
    <n v="0"/>
    <n v="0"/>
    <n v="0"/>
    <n v="1"/>
    <n v="0"/>
    <n v="0"/>
    <n v="0"/>
    <n v="1"/>
    <n v="0"/>
    <s v="State-Illinois"/>
    <s v="Together"/>
    <x v="2"/>
  </r>
  <r>
    <n v="1244"/>
    <n v="145989"/>
    <n v="0"/>
    <n v="1"/>
    <x v="37"/>
    <n v="0"/>
    <n v="0"/>
    <n v="1"/>
    <n v="0"/>
    <n v="0"/>
    <n v="0"/>
    <n v="1"/>
    <n v="0"/>
    <n v="0"/>
    <s v="State-New York"/>
    <s v="Single"/>
    <x v="1"/>
  </r>
  <r>
    <n v="1679"/>
    <n v="145938"/>
    <n v="0"/>
    <n v="0"/>
    <x v="33"/>
    <n v="0"/>
    <n v="0"/>
    <n v="1"/>
    <n v="0"/>
    <n v="0"/>
    <n v="0"/>
    <n v="1"/>
    <n v="0"/>
    <n v="0"/>
    <s v="State-California"/>
    <s v="Single"/>
    <x v="1"/>
  </r>
  <r>
    <n v="1890"/>
    <n v="145921"/>
    <n v="0"/>
    <n v="0"/>
    <x v="17"/>
    <n v="0"/>
    <n v="1"/>
    <n v="0"/>
    <n v="0"/>
    <n v="0"/>
    <n v="0"/>
    <n v="0"/>
    <n v="0"/>
    <n v="1"/>
    <s v="State-Florida"/>
    <s v="Married"/>
    <x v="0"/>
  </r>
  <r>
    <n v="1626"/>
    <n v="145906"/>
    <n v="0"/>
    <n v="1"/>
    <x v="37"/>
    <n v="0"/>
    <n v="0"/>
    <n v="1"/>
    <n v="0"/>
    <n v="0"/>
    <n v="0"/>
    <n v="1"/>
    <n v="0"/>
    <n v="0"/>
    <s v="State-Florida"/>
    <s v="Single"/>
    <x v="1"/>
  </r>
  <r>
    <n v="2559"/>
    <n v="145903"/>
    <n v="0"/>
    <n v="1"/>
    <x v="30"/>
    <n v="0"/>
    <n v="0"/>
    <n v="0"/>
    <n v="1"/>
    <n v="0"/>
    <n v="0"/>
    <n v="0"/>
    <n v="1"/>
    <n v="0"/>
    <s v="State-Texas"/>
    <s v="Together"/>
    <x v="2"/>
  </r>
  <r>
    <n v="2170"/>
    <n v="145894"/>
    <n v="0"/>
    <n v="2"/>
    <x v="2"/>
    <n v="0"/>
    <n v="1"/>
    <n v="0"/>
    <n v="0"/>
    <n v="0"/>
    <n v="0"/>
    <n v="0"/>
    <n v="0"/>
    <n v="0"/>
    <s v="State-Other"/>
    <s v="Married"/>
    <x v="3"/>
  </r>
  <r>
    <n v="1819"/>
    <n v="145889"/>
    <n v="0"/>
    <n v="1"/>
    <x v="7"/>
    <n v="0"/>
    <n v="0"/>
    <n v="1"/>
    <n v="0"/>
    <n v="0"/>
    <n v="0"/>
    <n v="0"/>
    <n v="0"/>
    <n v="0"/>
    <s v="State-Illinois"/>
    <s v="Single"/>
    <x v="3"/>
  </r>
  <r>
    <n v="1599"/>
    <n v="145837"/>
    <n v="1"/>
    <n v="1"/>
    <x v="2"/>
    <n v="0"/>
    <n v="1"/>
    <n v="0"/>
    <n v="0"/>
    <n v="0"/>
    <n v="0"/>
    <n v="1"/>
    <n v="0"/>
    <n v="0"/>
    <s v="State-Texas"/>
    <s v="Married"/>
    <x v="1"/>
  </r>
  <r>
    <n v="1178"/>
    <n v="145759"/>
    <n v="1"/>
    <n v="1"/>
    <x v="37"/>
    <n v="0"/>
    <n v="1"/>
    <n v="0"/>
    <n v="0"/>
    <n v="0"/>
    <n v="0"/>
    <n v="0"/>
    <n v="0"/>
    <n v="1"/>
    <s v="State-New York"/>
    <s v="Married"/>
    <x v="0"/>
  </r>
  <r>
    <n v="2875"/>
    <n v="145759"/>
    <n v="1"/>
    <n v="1"/>
    <x v="37"/>
    <n v="0"/>
    <n v="1"/>
    <n v="0"/>
    <n v="0"/>
    <n v="0"/>
    <n v="0"/>
    <n v="0"/>
    <n v="0"/>
    <n v="1"/>
    <s v="State-Illinois"/>
    <s v="Married"/>
    <x v="0"/>
  </r>
  <r>
    <n v="3083"/>
    <n v="145736"/>
    <n v="0"/>
    <n v="1"/>
    <x v="14"/>
    <n v="0"/>
    <n v="1"/>
    <n v="0"/>
    <n v="0"/>
    <n v="0"/>
    <n v="0"/>
    <n v="0"/>
    <n v="1"/>
    <n v="0"/>
    <s v="State-California"/>
    <s v="Married"/>
    <x v="2"/>
  </r>
  <r>
    <n v="2879"/>
    <n v="145688"/>
    <n v="0"/>
    <n v="1"/>
    <x v="42"/>
    <n v="0"/>
    <n v="1"/>
    <n v="0"/>
    <n v="0"/>
    <n v="0"/>
    <n v="0"/>
    <n v="1"/>
    <n v="0"/>
    <n v="0"/>
    <s v="State-California"/>
    <s v="Married"/>
    <x v="1"/>
  </r>
  <r>
    <n v="1888"/>
    <n v="145684"/>
    <n v="1"/>
    <n v="0"/>
    <x v="23"/>
    <n v="0"/>
    <n v="0"/>
    <n v="0"/>
    <n v="0"/>
    <n v="1"/>
    <n v="0"/>
    <n v="1"/>
    <n v="0"/>
    <n v="0"/>
    <s v="State-Other"/>
    <s v="Widow"/>
    <x v="1"/>
  </r>
  <r>
    <n v="2249"/>
    <n v="145579"/>
    <n v="0"/>
    <n v="1"/>
    <x v="20"/>
    <n v="0"/>
    <n v="1"/>
    <n v="0"/>
    <n v="0"/>
    <n v="0"/>
    <n v="0"/>
    <n v="0"/>
    <n v="0"/>
    <n v="1"/>
    <s v="State-California"/>
    <s v="Married"/>
    <x v="0"/>
  </r>
  <r>
    <n v="2717"/>
    <n v="145576"/>
    <n v="0"/>
    <n v="0"/>
    <x v="0"/>
    <n v="0"/>
    <n v="0"/>
    <n v="1"/>
    <n v="0"/>
    <n v="0"/>
    <n v="0"/>
    <n v="0"/>
    <n v="0"/>
    <n v="1"/>
    <s v="State-California"/>
    <s v="Single"/>
    <x v="0"/>
  </r>
  <r>
    <n v="2307"/>
    <n v="145503"/>
    <n v="1"/>
    <n v="0"/>
    <x v="21"/>
    <n v="0"/>
    <n v="1"/>
    <n v="0"/>
    <n v="0"/>
    <n v="0"/>
    <n v="0"/>
    <n v="0"/>
    <n v="0"/>
    <n v="1"/>
    <s v="State-Texas"/>
    <s v="Married"/>
    <x v="0"/>
  </r>
  <r>
    <n v="1564"/>
    <n v="145207"/>
    <n v="1"/>
    <n v="1"/>
    <x v="2"/>
    <n v="0"/>
    <n v="1"/>
    <n v="0"/>
    <n v="0"/>
    <n v="0"/>
    <n v="0"/>
    <n v="0"/>
    <n v="0"/>
    <n v="1"/>
    <s v="State-Other"/>
    <s v="Married"/>
    <x v="0"/>
  </r>
  <r>
    <n v="1208"/>
    <n v="145204"/>
    <n v="1"/>
    <n v="0"/>
    <x v="28"/>
    <n v="0"/>
    <n v="0"/>
    <n v="0"/>
    <n v="1"/>
    <n v="0"/>
    <n v="0"/>
    <n v="0"/>
    <n v="0"/>
    <n v="0"/>
    <s v="State-New York"/>
    <s v="Together"/>
    <x v="3"/>
  </r>
  <r>
    <n v="2552"/>
    <n v="145203"/>
    <n v="2"/>
    <n v="0"/>
    <x v="41"/>
    <n v="0"/>
    <n v="0"/>
    <n v="0"/>
    <n v="1"/>
    <n v="0"/>
    <n v="0"/>
    <n v="1"/>
    <n v="0"/>
    <n v="0"/>
    <s v="State-New York"/>
    <s v="Together"/>
    <x v="1"/>
  </r>
  <r>
    <n v="1776"/>
    <n v="145183"/>
    <n v="0"/>
    <n v="0"/>
    <x v="36"/>
    <n v="0"/>
    <n v="0"/>
    <n v="1"/>
    <n v="0"/>
    <n v="0"/>
    <n v="0"/>
    <n v="0"/>
    <n v="1"/>
    <n v="0"/>
    <s v="State-Florida"/>
    <s v="Single"/>
    <x v="2"/>
  </r>
  <r>
    <n v="1700"/>
    <n v="145160"/>
    <n v="1"/>
    <n v="1"/>
    <x v="12"/>
    <n v="0"/>
    <n v="0"/>
    <n v="1"/>
    <n v="0"/>
    <n v="0"/>
    <n v="0"/>
    <n v="1"/>
    <n v="0"/>
    <n v="0"/>
    <s v="State-New York"/>
    <s v="Single"/>
    <x v="1"/>
  </r>
  <r>
    <n v="3177"/>
    <n v="145146"/>
    <n v="1"/>
    <n v="1"/>
    <x v="51"/>
    <n v="1"/>
    <n v="0"/>
    <n v="0"/>
    <n v="0"/>
    <n v="0"/>
    <n v="0"/>
    <n v="1"/>
    <n v="0"/>
    <n v="0"/>
    <s v="State-Texas"/>
    <s v="Divorced"/>
    <x v="1"/>
  </r>
  <r>
    <n v="2292"/>
    <n v="145143"/>
    <n v="0"/>
    <n v="1"/>
    <x v="40"/>
    <n v="0"/>
    <n v="0"/>
    <n v="0"/>
    <n v="1"/>
    <n v="0"/>
    <n v="0"/>
    <n v="0"/>
    <n v="1"/>
    <n v="0"/>
    <s v="State-Florida"/>
    <s v="Together"/>
    <x v="2"/>
  </r>
  <r>
    <n v="2569"/>
    <n v="145143"/>
    <n v="0"/>
    <n v="1"/>
    <x v="40"/>
    <n v="0"/>
    <n v="0"/>
    <n v="0"/>
    <n v="1"/>
    <n v="0"/>
    <n v="0"/>
    <n v="0"/>
    <n v="1"/>
    <n v="0"/>
    <s v="State-Illinois"/>
    <s v="Together"/>
    <x v="2"/>
  </r>
  <r>
    <n v="1714"/>
    <n v="145072"/>
    <n v="1"/>
    <n v="2"/>
    <x v="20"/>
    <n v="1"/>
    <n v="0"/>
    <n v="0"/>
    <n v="0"/>
    <n v="0"/>
    <n v="0"/>
    <n v="0"/>
    <n v="0"/>
    <n v="1"/>
    <s v="State-Other"/>
    <s v="Divorced"/>
    <x v="0"/>
  </r>
  <r>
    <n v="1648"/>
    <n v="145068"/>
    <n v="0"/>
    <n v="1"/>
    <x v="2"/>
    <n v="0"/>
    <n v="0"/>
    <n v="0"/>
    <n v="1"/>
    <n v="0"/>
    <n v="0"/>
    <n v="0"/>
    <n v="0"/>
    <n v="1"/>
    <s v="State-Other"/>
    <s v="Together"/>
    <x v="0"/>
  </r>
  <r>
    <n v="3018"/>
    <n v="145057"/>
    <n v="1"/>
    <n v="0"/>
    <x v="27"/>
    <n v="0"/>
    <n v="1"/>
    <n v="0"/>
    <n v="0"/>
    <n v="0"/>
    <n v="0"/>
    <n v="0"/>
    <n v="1"/>
    <n v="0"/>
    <s v="State-Florida"/>
    <s v="Married"/>
    <x v="2"/>
  </r>
  <r>
    <n v="1595"/>
    <n v="145006"/>
    <n v="0"/>
    <n v="0"/>
    <x v="45"/>
    <n v="0"/>
    <n v="0"/>
    <n v="0"/>
    <n v="0"/>
    <n v="1"/>
    <n v="0"/>
    <n v="0"/>
    <n v="1"/>
    <n v="0"/>
    <s v="State-California"/>
    <s v="Widow"/>
    <x v="2"/>
  </r>
  <r>
    <n v="1554"/>
    <n v="144989"/>
    <n v="0"/>
    <n v="1"/>
    <x v="2"/>
    <n v="0"/>
    <n v="1"/>
    <n v="0"/>
    <n v="0"/>
    <n v="0"/>
    <n v="0"/>
    <n v="1"/>
    <n v="0"/>
    <n v="0"/>
    <s v="State-Florida"/>
    <s v="Married"/>
    <x v="1"/>
  </r>
  <r>
    <n v="2726"/>
    <n v="144989"/>
    <n v="0"/>
    <n v="1"/>
    <x v="2"/>
    <n v="0"/>
    <n v="1"/>
    <n v="0"/>
    <n v="0"/>
    <n v="0"/>
    <n v="0"/>
    <n v="1"/>
    <n v="0"/>
    <n v="0"/>
    <s v="State-New York"/>
    <s v="Married"/>
    <x v="1"/>
  </r>
  <r>
    <n v="2364"/>
    <n v="144964"/>
    <n v="1"/>
    <n v="1"/>
    <x v="7"/>
    <n v="0"/>
    <n v="0"/>
    <n v="0"/>
    <n v="1"/>
    <n v="0"/>
    <n v="0"/>
    <n v="1"/>
    <n v="0"/>
    <n v="0"/>
    <s v="State-Florida"/>
    <s v="Together"/>
    <x v="1"/>
  </r>
  <r>
    <n v="3080"/>
    <n v="144953"/>
    <n v="0"/>
    <n v="0"/>
    <x v="25"/>
    <n v="0"/>
    <n v="0"/>
    <n v="0"/>
    <n v="1"/>
    <n v="0"/>
    <n v="0"/>
    <n v="0"/>
    <n v="0"/>
    <n v="1"/>
    <s v="State-New York"/>
    <s v="Together"/>
    <x v="0"/>
  </r>
  <r>
    <n v="1520"/>
    <n v="144931"/>
    <n v="0"/>
    <n v="1"/>
    <x v="50"/>
    <n v="0"/>
    <n v="0"/>
    <n v="0"/>
    <n v="1"/>
    <n v="0"/>
    <n v="0"/>
    <n v="1"/>
    <n v="0"/>
    <n v="0"/>
    <s v="State-New York"/>
    <s v="Together"/>
    <x v="1"/>
  </r>
  <r>
    <n v="2806"/>
    <n v="144911"/>
    <n v="0"/>
    <n v="1"/>
    <x v="31"/>
    <n v="0"/>
    <n v="0"/>
    <n v="0"/>
    <n v="1"/>
    <n v="0"/>
    <n v="0"/>
    <n v="1"/>
    <n v="0"/>
    <n v="0"/>
    <s v="State-Other"/>
    <s v="Together"/>
    <x v="1"/>
  </r>
  <r>
    <n v="3198"/>
    <n v="144802"/>
    <n v="0"/>
    <n v="0"/>
    <x v="1"/>
    <n v="0"/>
    <n v="0"/>
    <n v="1"/>
    <n v="0"/>
    <n v="0"/>
    <n v="0"/>
    <n v="0"/>
    <n v="1"/>
    <n v="0"/>
    <s v="State-Florida"/>
    <s v="Single"/>
    <x v="2"/>
  </r>
  <r>
    <n v="1196"/>
    <n v="144794"/>
    <n v="0"/>
    <n v="1"/>
    <x v="30"/>
    <n v="0"/>
    <n v="1"/>
    <n v="0"/>
    <n v="0"/>
    <n v="0"/>
    <n v="0"/>
    <n v="1"/>
    <n v="0"/>
    <n v="0"/>
    <s v="State-New York"/>
    <s v="Married"/>
    <x v="1"/>
  </r>
  <r>
    <n v="1706"/>
    <n v="144794"/>
    <n v="0"/>
    <n v="1"/>
    <x v="30"/>
    <n v="0"/>
    <n v="1"/>
    <n v="0"/>
    <n v="0"/>
    <n v="0"/>
    <n v="0"/>
    <n v="1"/>
    <n v="0"/>
    <n v="0"/>
    <s v="State-New York"/>
    <s v="Married"/>
    <x v="1"/>
  </r>
  <r>
    <n v="2779"/>
    <n v="144689"/>
    <n v="1"/>
    <n v="1"/>
    <x v="11"/>
    <n v="0"/>
    <n v="1"/>
    <n v="0"/>
    <n v="0"/>
    <n v="0"/>
    <n v="0"/>
    <n v="1"/>
    <n v="0"/>
    <n v="0"/>
    <s v="State-Illinois"/>
    <s v="Married"/>
    <x v="1"/>
  </r>
  <r>
    <n v="2796"/>
    <n v="144635"/>
    <n v="1"/>
    <n v="1"/>
    <x v="23"/>
    <n v="1"/>
    <n v="0"/>
    <n v="0"/>
    <n v="0"/>
    <n v="0"/>
    <n v="0"/>
    <n v="0"/>
    <n v="1"/>
    <n v="0"/>
    <s v="State-Florida"/>
    <s v="Divorced"/>
    <x v="2"/>
  </r>
  <r>
    <n v="1842"/>
    <n v="144602"/>
    <n v="1"/>
    <n v="1"/>
    <x v="10"/>
    <n v="0"/>
    <n v="0"/>
    <n v="0"/>
    <n v="1"/>
    <n v="0"/>
    <n v="0"/>
    <n v="0"/>
    <n v="1"/>
    <n v="0"/>
    <s v="State-Florida"/>
    <s v="Together"/>
    <x v="2"/>
  </r>
  <r>
    <n v="1206"/>
    <n v="144551"/>
    <n v="0"/>
    <n v="1"/>
    <x v="14"/>
    <n v="0"/>
    <n v="0"/>
    <n v="0"/>
    <n v="0"/>
    <n v="1"/>
    <n v="0"/>
    <n v="0"/>
    <n v="1"/>
    <n v="0"/>
    <s v="State-Florida"/>
    <s v="Widow"/>
    <x v="2"/>
  </r>
  <r>
    <n v="2030"/>
    <n v="144529"/>
    <n v="0"/>
    <n v="1"/>
    <x v="30"/>
    <n v="0"/>
    <n v="1"/>
    <n v="0"/>
    <n v="0"/>
    <n v="0"/>
    <n v="0"/>
    <n v="1"/>
    <n v="0"/>
    <n v="0"/>
    <s v="State-New York"/>
    <s v="Married"/>
    <x v="1"/>
  </r>
  <r>
    <n v="2579"/>
    <n v="144512"/>
    <n v="1"/>
    <n v="1"/>
    <x v="5"/>
    <n v="0"/>
    <n v="0"/>
    <n v="0"/>
    <n v="1"/>
    <n v="0"/>
    <n v="0"/>
    <n v="1"/>
    <n v="0"/>
    <n v="0"/>
    <s v="State-California"/>
    <s v="Together"/>
    <x v="1"/>
  </r>
  <r>
    <n v="2380"/>
    <n v="144511"/>
    <n v="1"/>
    <n v="0"/>
    <x v="1"/>
    <n v="0"/>
    <n v="1"/>
    <n v="0"/>
    <n v="0"/>
    <n v="0"/>
    <n v="0"/>
    <n v="0"/>
    <n v="1"/>
    <n v="0"/>
    <s v="State-Other"/>
    <s v="Married"/>
    <x v="2"/>
  </r>
  <r>
    <n v="2847"/>
    <n v="144503"/>
    <n v="1"/>
    <n v="1"/>
    <x v="35"/>
    <n v="0"/>
    <n v="0"/>
    <n v="1"/>
    <n v="0"/>
    <n v="0"/>
    <n v="0"/>
    <n v="1"/>
    <n v="0"/>
    <n v="0"/>
    <s v="State-Texas"/>
    <s v="Single"/>
    <x v="1"/>
  </r>
  <r>
    <n v="2211"/>
    <n v="144421"/>
    <n v="1"/>
    <n v="1"/>
    <x v="23"/>
    <n v="1"/>
    <n v="0"/>
    <n v="0"/>
    <n v="0"/>
    <n v="0"/>
    <n v="0"/>
    <n v="1"/>
    <n v="0"/>
    <n v="0"/>
    <s v="State-Texas"/>
    <s v="Divorced"/>
    <x v="1"/>
  </r>
  <r>
    <n v="2167"/>
    <n v="144393"/>
    <n v="1"/>
    <n v="1"/>
    <x v="40"/>
    <n v="0"/>
    <n v="1"/>
    <n v="0"/>
    <n v="0"/>
    <n v="0"/>
    <n v="0"/>
    <n v="1"/>
    <n v="0"/>
    <n v="0"/>
    <s v="State-Illinois"/>
    <s v="Married"/>
    <x v="1"/>
  </r>
  <r>
    <n v="2693"/>
    <n v="144392"/>
    <n v="1"/>
    <n v="1"/>
    <x v="2"/>
    <n v="0"/>
    <n v="0"/>
    <n v="0"/>
    <n v="1"/>
    <n v="0"/>
    <n v="0"/>
    <n v="1"/>
    <n v="0"/>
    <n v="0"/>
    <s v="State-California"/>
    <s v="Together"/>
    <x v="1"/>
  </r>
  <r>
    <n v="1200"/>
    <n v="144377"/>
    <n v="1"/>
    <n v="1"/>
    <x v="42"/>
    <n v="0"/>
    <n v="1"/>
    <n v="0"/>
    <n v="0"/>
    <n v="0"/>
    <n v="0"/>
    <n v="0"/>
    <n v="0"/>
    <n v="1"/>
    <s v="State-Florida"/>
    <s v="Married"/>
    <x v="0"/>
  </r>
  <r>
    <n v="2141"/>
    <n v="144375"/>
    <n v="0"/>
    <n v="1"/>
    <x v="40"/>
    <n v="0"/>
    <n v="1"/>
    <n v="0"/>
    <n v="0"/>
    <n v="0"/>
    <n v="0"/>
    <n v="1"/>
    <n v="0"/>
    <n v="0"/>
    <s v="State-California"/>
    <s v="Married"/>
    <x v="1"/>
  </r>
  <r>
    <n v="2937"/>
    <n v="144359"/>
    <n v="1"/>
    <n v="1"/>
    <x v="34"/>
    <n v="0"/>
    <n v="1"/>
    <n v="0"/>
    <n v="0"/>
    <n v="0"/>
    <n v="0"/>
    <n v="1"/>
    <n v="0"/>
    <n v="0"/>
    <s v="State-Texas"/>
    <s v="Married"/>
    <x v="1"/>
  </r>
  <r>
    <n v="3149"/>
    <n v="144325"/>
    <n v="0"/>
    <n v="1"/>
    <x v="35"/>
    <n v="0"/>
    <n v="1"/>
    <n v="0"/>
    <n v="0"/>
    <n v="0"/>
    <n v="0"/>
    <n v="0"/>
    <n v="0"/>
    <n v="1"/>
    <s v="State-California"/>
    <s v="Married"/>
    <x v="0"/>
  </r>
  <r>
    <n v="2540"/>
    <n v="144322"/>
    <n v="1"/>
    <n v="0"/>
    <x v="19"/>
    <n v="0"/>
    <n v="1"/>
    <n v="0"/>
    <n v="0"/>
    <n v="0"/>
    <n v="0"/>
    <n v="1"/>
    <n v="0"/>
    <n v="0"/>
    <s v="State-New York"/>
    <s v="Married"/>
    <x v="1"/>
  </r>
  <r>
    <n v="1271"/>
    <n v="144319"/>
    <n v="1"/>
    <n v="1"/>
    <x v="21"/>
    <n v="0"/>
    <n v="1"/>
    <n v="0"/>
    <n v="0"/>
    <n v="0"/>
    <n v="0"/>
    <n v="0"/>
    <n v="1"/>
    <n v="0"/>
    <s v="State-California"/>
    <s v="Married"/>
    <x v="2"/>
  </r>
  <r>
    <n v="1330"/>
    <n v="144300"/>
    <n v="1"/>
    <n v="1"/>
    <x v="40"/>
    <n v="0"/>
    <n v="1"/>
    <n v="0"/>
    <n v="0"/>
    <n v="0"/>
    <n v="0"/>
    <n v="1"/>
    <n v="0"/>
    <n v="0"/>
    <s v="State-Other"/>
    <s v="Married"/>
    <x v="1"/>
  </r>
  <r>
    <n v="2283"/>
    <n v="144267"/>
    <n v="1"/>
    <n v="1"/>
    <x v="1"/>
    <n v="1"/>
    <n v="0"/>
    <n v="0"/>
    <n v="0"/>
    <n v="0"/>
    <n v="0"/>
    <n v="1"/>
    <n v="0"/>
    <n v="0"/>
    <s v="State-Texas"/>
    <s v="Divorced"/>
    <x v="1"/>
  </r>
  <r>
    <n v="2220"/>
    <n v="144213"/>
    <n v="1"/>
    <n v="1"/>
    <x v="39"/>
    <n v="0"/>
    <n v="0"/>
    <n v="1"/>
    <n v="0"/>
    <n v="0"/>
    <n v="0"/>
    <n v="1"/>
    <n v="0"/>
    <n v="0"/>
    <s v="State-Florida"/>
    <s v="Single"/>
    <x v="1"/>
  </r>
  <r>
    <n v="1249"/>
    <n v="144159"/>
    <n v="1"/>
    <n v="0"/>
    <x v="1"/>
    <n v="0"/>
    <n v="1"/>
    <n v="0"/>
    <n v="0"/>
    <n v="0"/>
    <n v="0"/>
    <n v="0"/>
    <n v="1"/>
    <n v="0"/>
    <s v="State-Illinois"/>
    <s v="Married"/>
    <x v="2"/>
  </r>
  <r>
    <n v="2861"/>
    <n v="144155"/>
    <n v="1"/>
    <n v="1"/>
    <x v="48"/>
    <n v="0"/>
    <n v="1"/>
    <n v="0"/>
    <n v="0"/>
    <n v="0"/>
    <n v="0"/>
    <n v="0"/>
    <n v="0"/>
    <n v="1"/>
    <s v="State-California"/>
    <s v="Married"/>
    <x v="0"/>
  </r>
  <r>
    <n v="1498"/>
    <n v="144124"/>
    <n v="0"/>
    <n v="1"/>
    <x v="44"/>
    <n v="0"/>
    <n v="0"/>
    <n v="0"/>
    <n v="1"/>
    <n v="0"/>
    <n v="0"/>
    <n v="0"/>
    <n v="0"/>
    <n v="1"/>
    <s v="State-Other"/>
    <s v="Together"/>
    <x v="0"/>
  </r>
  <r>
    <n v="2614"/>
    <n v="144078"/>
    <n v="1"/>
    <n v="1"/>
    <x v="10"/>
    <n v="0"/>
    <n v="1"/>
    <n v="0"/>
    <n v="0"/>
    <n v="0"/>
    <n v="0"/>
    <n v="1"/>
    <n v="0"/>
    <n v="0"/>
    <s v="State-Other"/>
    <s v="Married"/>
    <x v="1"/>
  </r>
  <r>
    <n v="1933"/>
    <n v="144051"/>
    <n v="1"/>
    <n v="1"/>
    <x v="16"/>
    <n v="1"/>
    <n v="0"/>
    <n v="0"/>
    <n v="0"/>
    <n v="0"/>
    <n v="0"/>
    <n v="0"/>
    <n v="1"/>
    <n v="0"/>
    <s v="State-Illinois"/>
    <s v="Divorced"/>
    <x v="2"/>
  </r>
  <r>
    <n v="1950"/>
    <n v="144010"/>
    <n v="1"/>
    <n v="0"/>
    <x v="7"/>
    <n v="0"/>
    <n v="0"/>
    <n v="0"/>
    <n v="1"/>
    <n v="0"/>
    <n v="0"/>
    <n v="1"/>
    <n v="0"/>
    <n v="0"/>
    <s v="State-Florida"/>
    <s v="Together"/>
    <x v="1"/>
  </r>
  <r>
    <n v="1106"/>
    <n v="143974"/>
    <n v="1"/>
    <n v="0"/>
    <x v="7"/>
    <n v="0"/>
    <n v="1"/>
    <n v="0"/>
    <n v="0"/>
    <n v="0"/>
    <n v="0"/>
    <n v="0"/>
    <n v="0"/>
    <n v="1"/>
    <s v="State-New York"/>
    <s v="Married"/>
    <x v="0"/>
  </r>
  <r>
    <n v="1380"/>
    <n v="143824"/>
    <n v="1"/>
    <n v="1"/>
    <x v="23"/>
    <n v="0"/>
    <n v="1"/>
    <n v="0"/>
    <n v="0"/>
    <n v="0"/>
    <n v="0"/>
    <n v="1"/>
    <n v="0"/>
    <n v="0"/>
    <s v="State-Florida"/>
    <s v="Married"/>
    <x v="1"/>
  </r>
  <r>
    <n v="2996"/>
    <n v="143815"/>
    <n v="1"/>
    <n v="0"/>
    <x v="41"/>
    <n v="0"/>
    <n v="1"/>
    <n v="0"/>
    <n v="0"/>
    <n v="0"/>
    <n v="0"/>
    <n v="0"/>
    <n v="1"/>
    <n v="0"/>
    <s v="State-New York"/>
    <s v="Married"/>
    <x v="2"/>
  </r>
  <r>
    <n v="1370"/>
    <n v="143795"/>
    <n v="0"/>
    <n v="1"/>
    <x v="42"/>
    <n v="0"/>
    <n v="0"/>
    <n v="0"/>
    <n v="1"/>
    <n v="0"/>
    <n v="0"/>
    <n v="0"/>
    <n v="1"/>
    <n v="0"/>
    <s v="State-New York"/>
    <s v="Together"/>
    <x v="2"/>
  </r>
  <r>
    <n v="1769"/>
    <n v="143783"/>
    <n v="1"/>
    <n v="0"/>
    <x v="34"/>
    <n v="0"/>
    <n v="1"/>
    <n v="0"/>
    <n v="0"/>
    <n v="0"/>
    <n v="0"/>
    <n v="0"/>
    <n v="1"/>
    <n v="0"/>
    <s v="State-California"/>
    <s v="Married"/>
    <x v="2"/>
  </r>
  <r>
    <n v="1251"/>
    <n v="143776"/>
    <n v="1"/>
    <n v="1"/>
    <x v="39"/>
    <n v="0"/>
    <n v="0"/>
    <n v="0"/>
    <n v="1"/>
    <n v="0"/>
    <n v="0"/>
    <n v="0"/>
    <n v="1"/>
    <n v="0"/>
    <s v="State-Texas"/>
    <s v="Together"/>
    <x v="2"/>
  </r>
  <r>
    <n v="2069"/>
    <n v="143776"/>
    <n v="1"/>
    <n v="0"/>
    <x v="4"/>
    <n v="0"/>
    <n v="0"/>
    <n v="0"/>
    <n v="1"/>
    <n v="0"/>
    <n v="0"/>
    <n v="1"/>
    <n v="0"/>
    <n v="0"/>
    <s v="State-California"/>
    <s v="Together"/>
    <x v="1"/>
  </r>
  <r>
    <n v="2175"/>
    <n v="143641"/>
    <n v="1"/>
    <n v="1"/>
    <x v="10"/>
    <n v="0"/>
    <n v="1"/>
    <n v="0"/>
    <n v="0"/>
    <n v="0"/>
    <n v="0"/>
    <n v="0"/>
    <n v="1"/>
    <n v="0"/>
    <s v="State-Texas"/>
    <s v="Married"/>
    <x v="2"/>
  </r>
  <r>
    <n v="1525"/>
    <n v="143638"/>
    <n v="0"/>
    <n v="1"/>
    <x v="10"/>
    <n v="0"/>
    <n v="0"/>
    <n v="0"/>
    <n v="0"/>
    <n v="1"/>
    <n v="0"/>
    <n v="1"/>
    <n v="0"/>
    <n v="0"/>
    <s v="State-Illinois"/>
    <s v="Widow"/>
    <x v="1"/>
  </r>
  <r>
    <n v="2638"/>
    <n v="143602"/>
    <n v="1"/>
    <n v="1"/>
    <x v="30"/>
    <n v="0"/>
    <n v="0"/>
    <n v="1"/>
    <n v="0"/>
    <n v="0"/>
    <n v="0"/>
    <n v="1"/>
    <n v="0"/>
    <n v="0"/>
    <s v="State-Other"/>
    <s v="Single"/>
    <x v="1"/>
  </r>
  <r>
    <n v="3091"/>
    <n v="143586"/>
    <n v="0"/>
    <n v="1"/>
    <x v="7"/>
    <n v="0"/>
    <n v="1"/>
    <n v="0"/>
    <n v="0"/>
    <n v="0"/>
    <n v="0"/>
    <n v="1"/>
    <n v="0"/>
    <n v="0"/>
    <s v="State-Illinois"/>
    <s v="Married"/>
    <x v="1"/>
  </r>
  <r>
    <n v="1154"/>
    <n v="143482"/>
    <n v="2"/>
    <n v="1"/>
    <x v="30"/>
    <n v="0"/>
    <n v="0"/>
    <n v="0"/>
    <n v="1"/>
    <n v="0"/>
    <n v="0"/>
    <n v="1"/>
    <n v="0"/>
    <n v="0"/>
    <s v="State-New York"/>
    <s v="Together"/>
    <x v="1"/>
  </r>
  <r>
    <n v="1539"/>
    <n v="143462"/>
    <n v="1"/>
    <n v="1"/>
    <x v="39"/>
    <n v="0"/>
    <n v="0"/>
    <n v="0"/>
    <n v="1"/>
    <n v="0"/>
    <n v="0"/>
    <n v="1"/>
    <n v="0"/>
    <n v="0"/>
    <s v="State-Texas"/>
    <s v="Together"/>
    <x v="1"/>
  </r>
  <r>
    <n v="1847"/>
    <n v="143456"/>
    <n v="0"/>
    <n v="1"/>
    <x v="30"/>
    <n v="0"/>
    <n v="0"/>
    <n v="1"/>
    <n v="0"/>
    <n v="0"/>
    <n v="0"/>
    <n v="0"/>
    <n v="1"/>
    <n v="0"/>
    <s v="State-California"/>
    <s v="Single"/>
    <x v="2"/>
  </r>
  <r>
    <n v="3164"/>
    <n v="143322"/>
    <n v="0"/>
    <n v="0"/>
    <x v="2"/>
    <n v="0"/>
    <n v="0"/>
    <n v="1"/>
    <n v="0"/>
    <n v="0"/>
    <n v="0"/>
    <n v="1"/>
    <n v="0"/>
    <n v="0"/>
    <s v="State-New York"/>
    <s v="Single"/>
    <x v="1"/>
  </r>
  <r>
    <n v="2432"/>
    <n v="143300"/>
    <n v="0"/>
    <n v="1"/>
    <x v="23"/>
    <n v="1"/>
    <n v="0"/>
    <n v="0"/>
    <n v="0"/>
    <n v="0"/>
    <n v="0"/>
    <n v="1"/>
    <n v="0"/>
    <n v="0"/>
    <s v="State-New York"/>
    <s v="Divorced"/>
    <x v="1"/>
  </r>
  <r>
    <n v="2403"/>
    <n v="143269"/>
    <n v="1"/>
    <n v="0"/>
    <x v="35"/>
    <n v="0"/>
    <n v="1"/>
    <n v="0"/>
    <n v="0"/>
    <n v="0"/>
    <n v="0"/>
    <n v="0"/>
    <n v="0"/>
    <n v="1"/>
    <s v="State-Texas"/>
    <s v="Married"/>
    <x v="0"/>
  </r>
  <r>
    <n v="2321"/>
    <n v="143263"/>
    <n v="0"/>
    <n v="1"/>
    <x v="3"/>
    <n v="0"/>
    <n v="1"/>
    <n v="0"/>
    <n v="0"/>
    <n v="0"/>
    <n v="0"/>
    <n v="0"/>
    <n v="1"/>
    <n v="0"/>
    <s v="State-California"/>
    <s v="Married"/>
    <x v="2"/>
  </r>
  <r>
    <n v="1688"/>
    <n v="143185"/>
    <n v="0"/>
    <n v="1"/>
    <x v="11"/>
    <n v="1"/>
    <n v="0"/>
    <n v="0"/>
    <n v="0"/>
    <n v="0"/>
    <n v="0"/>
    <n v="1"/>
    <n v="0"/>
    <n v="0"/>
    <s v="State-New York"/>
    <s v="Divorced"/>
    <x v="1"/>
  </r>
  <r>
    <n v="2388"/>
    <n v="143142"/>
    <n v="1"/>
    <n v="1"/>
    <x v="10"/>
    <n v="0"/>
    <n v="1"/>
    <n v="0"/>
    <n v="0"/>
    <n v="0"/>
    <n v="0"/>
    <n v="0"/>
    <n v="1"/>
    <n v="0"/>
    <s v="State-Florida"/>
    <s v="Married"/>
    <x v="2"/>
  </r>
  <r>
    <n v="2162"/>
    <n v="143140"/>
    <n v="0"/>
    <n v="1"/>
    <x v="48"/>
    <n v="0"/>
    <n v="1"/>
    <n v="0"/>
    <n v="0"/>
    <n v="0"/>
    <n v="0"/>
    <n v="1"/>
    <n v="0"/>
    <n v="0"/>
    <s v="State-New York"/>
    <s v="Married"/>
    <x v="1"/>
  </r>
  <r>
    <n v="1467"/>
    <n v="143057"/>
    <n v="0"/>
    <n v="1"/>
    <x v="21"/>
    <n v="0"/>
    <n v="1"/>
    <n v="0"/>
    <n v="0"/>
    <n v="0"/>
    <n v="0"/>
    <n v="1"/>
    <n v="0"/>
    <n v="0"/>
    <s v="State-Texas"/>
    <s v="Married"/>
    <x v="1"/>
  </r>
  <r>
    <n v="2273"/>
    <n v="143050"/>
    <n v="1"/>
    <n v="0"/>
    <x v="16"/>
    <n v="0"/>
    <n v="1"/>
    <n v="0"/>
    <n v="0"/>
    <n v="0"/>
    <n v="0"/>
    <n v="0"/>
    <n v="0"/>
    <n v="0"/>
    <s v="State-California"/>
    <s v="Married"/>
    <x v="3"/>
  </r>
  <r>
    <n v="3020"/>
    <n v="143020"/>
    <n v="1"/>
    <n v="0"/>
    <x v="1"/>
    <n v="0"/>
    <n v="0"/>
    <n v="1"/>
    <n v="0"/>
    <n v="0"/>
    <n v="0"/>
    <n v="1"/>
    <n v="0"/>
    <n v="0"/>
    <s v="State-New York"/>
    <s v="Single"/>
    <x v="1"/>
  </r>
  <r>
    <n v="3082"/>
    <n v="143018"/>
    <n v="0"/>
    <n v="1"/>
    <x v="2"/>
    <n v="0"/>
    <n v="0"/>
    <n v="0"/>
    <n v="1"/>
    <n v="0"/>
    <n v="0"/>
    <n v="0"/>
    <n v="1"/>
    <n v="0"/>
    <s v="State-Other"/>
    <s v="Together"/>
    <x v="2"/>
  </r>
  <r>
    <n v="2274"/>
    <n v="142997"/>
    <n v="1"/>
    <n v="1"/>
    <x v="3"/>
    <n v="0"/>
    <n v="0"/>
    <n v="1"/>
    <n v="0"/>
    <n v="0"/>
    <n v="0"/>
    <n v="0"/>
    <n v="0"/>
    <n v="1"/>
    <s v="State-Florida"/>
    <s v="Single"/>
    <x v="0"/>
  </r>
  <r>
    <n v="2467"/>
    <n v="142873"/>
    <n v="1"/>
    <n v="1"/>
    <x v="46"/>
    <n v="1"/>
    <n v="0"/>
    <n v="0"/>
    <n v="0"/>
    <n v="0"/>
    <n v="0"/>
    <n v="0"/>
    <n v="0"/>
    <n v="1"/>
    <s v="State-Illinois"/>
    <s v="Divorced"/>
    <x v="0"/>
  </r>
  <r>
    <n v="1857"/>
    <n v="142835"/>
    <n v="1"/>
    <n v="1"/>
    <x v="23"/>
    <n v="1"/>
    <n v="0"/>
    <n v="0"/>
    <n v="0"/>
    <n v="0"/>
    <n v="0"/>
    <n v="0"/>
    <n v="1"/>
    <n v="0"/>
    <s v="State-Texas"/>
    <s v="Divorced"/>
    <x v="2"/>
  </r>
  <r>
    <n v="3117"/>
    <n v="142769"/>
    <n v="0"/>
    <n v="1"/>
    <x v="36"/>
    <n v="0"/>
    <n v="1"/>
    <n v="0"/>
    <n v="0"/>
    <n v="0"/>
    <n v="0"/>
    <n v="0"/>
    <n v="0"/>
    <n v="1"/>
    <s v="State-Texas"/>
    <s v="Married"/>
    <x v="0"/>
  </r>
  <r>
    <n v="1934"/>
    <n v="142767"/>
    <n v="2"/>
    <n v="0"/>
    <x v="23"/>
    <n v="0"/>
    <n v="0"/>
    <n v="1"/>
    <n v="0"/>
    <n v="0"/>
    <n v="0"/>
    <n v="0"/>
    <n v="0"/>
    <n v="1"/>
    <s v="State-New York"/>
    <s v="Single"/>
    <x v="0"/>
  </r>
  <r>
    <n v="2607"/>
    <n v="142731"/>
    <n v="1"/>
    <n v="0"/>
    <x v="10"/>
    <n v="0"/>
    <n v="0"/>
    <n v="0"/>
    <n v="1"/>
    <n v="0"/>
    <n v="0"/>
    <n v="0"/>
    <n v="0"/>
    <n v="1"/>
    <s v="State-Texas"/>
    <s v="Together"/>
    <x v="0"/>
  </r>
  <r>
    <n v="1753"/>
    <n v="142720"/>
    <n v="1"/>
    <n v="1"/>
    <x v="40"/>
    <n v="0"/>
    <n v="0"/>
    <n v="1"/>
    <n v="0"/>
    <n v="0"/>
    <n v="0"/>
    <n v="1"/>
    <n v="0"/>
    <n v="0"/>
    <s v="State-Illinois"/>
    <s v="Single"/>
    <x v="1"/>
  </r>
  <r>
    <n v="1526"/>
    <n v="142710"/>
    <n v="1"/>
    <n v="0"/>
    <x v="29"/>
    <n v="0"/>
    <n v="0"/>
    <n v="1"/>
    <n v="0"/>
    <n v="0"/>
    <n v="0"/>
    <n v="0"/>
    <n v="0"/>
    <n v="1"/>
    <s v="State-New York"/>
    <s v="Single"/>
    <x v="0"/>
  </r>
  <r>
    <n v="2113"/>
    <n v="142693"/>
    <n v="1"/>
    <n v="0"/>
    <x v="34"/>
    <n v="0"/>
    <n v="1"/>
    <n v="0"/>
    <n v="0"/>
    <n v="0"/>
    <n v="0"/>
    <n v="1"/>
    <n v="0"/>
    <n v="0"/>
    <s v="State-Illinois"/>
    <s v="Married"/>
    <x v="1"/>
  </r>
  <r>
    <n v="1506"/>
    <n v="142691"/>
    <n v="0"/>
    <n v="0"/>
    <x v="26"/>
    <n v="0"/>
    <n v="1"/>
    <n v="0"/>
    <n v="0"/>
    <n v="0"/>
    <n v="0"/>
    <n v="1"/>
    <n v="0"/>
    <n v="0"/>
    <s v="State-Florida"/>
    <s v="Married"/>
    <x v="1"/>
  </r>
  <r>
    <n v="1296"/>
    <n v="142670"/>
    <n v="0"/>
    <n v="0"/>
    <x v="18"/>
    <n v="0"/>
    <n v="0"/>
    <n v="0"/>
    <n v="1"/>
    <n v="0"/>
    <n v="0"/>
    <n v="0"/>
    <n v="1"/>
    <n v="0"/>
    <s v="State-Florida"/>
    <s v="Together"/>
    <x v="2"/>
  </r>
  <r>
    <n v="2749"/>
    <n v="142664"/>
    <n v="0"/>
    <n v="1"/>
    <x v="50"/>
    <n v="0"/>
    <n v="1"/>
    <n v="0"/>
    <n v="0"/>
    <n v="0"/>
    <n v="0"/>
    <n v="1"/>
    <n v="0"/>
    <n v="0"/>
    <s v="State-Illinois"/>
    <s v="Married"/>
    <x v="1"/>
  </r>
  <r>
    <n v="1430"/>
    <n v="142618"/>
    <n v="1"/>
    <n v="0"/>
    <x v="35"/>
    <n v="1"/>
    <n v="0"/>
    <n v="0"/>
    <n v="0"/>
    <n v="0"/>
    <n v="0"/>
    <n v="0"/>
    <n v="1"/>
    <n v="0"/>
    <s v="State-New York"/>
    <s v="Divorced"/>
    <x v="2"/>
  </r>
  <r>
    <n v="1899"/>
    <n v="142607"/>
    <n v="0"/>
    <n v="1"/>
    <x v="14"/>
    <n v="0"/>
    <n v="0"/>
    <n v="1"/>
    <n v="0"/>
    <n v="0"/>
    <n v="0"/>
    <n v="0"/>
    <n v="0"/>
    <n v="0"/>
    <s v="State-Texas"/>
    <s v="Single"/>
    <x v="3"/>
  </r>
  <r>
    <n v="2701"/>
    <n v="142586"/>
    <n v="1"/>
    <n v="1"/>
    <x v="47"/>
    <n v="0"/>
    <n v="0"/>
    <n v="0"/>
    <n v="1"/>
    <n v="0"/>
    <n v="0"/>
    <n v="1"/>
    <n v="0"/>
    <n v="0"/>
    <s v="State-Illinois"/>
    <s v="Together"/>
    <x v="1"/>
  </r>
  <r>
    <n v="2750"/>
    <n v="142586"/>
    <n v="1"/>
    <n v="1"/>
    <x v="47"/>
    <n v="0"/>
    <n v="0"/>
    <n v="0"/>
    <n v="1"/>
    <n v="0"/>
    <n v="0"/>
    <n v="1"/>
    <n v="0"/>
    <n v="0"/>
    <s v="State-New York"/>
    <s v="Together"/>
    <x v="1"/>
  </r>
  <r>
    <n v="1768"/>
    <n v="142564"/>
    <n v="0"/>
    <n v="1"/>
    <x v="42"/>
    <n v="1"/>
    <n v="0"/>
    <n v="0"/>
    <n v="0"/>
    <n v="0"/>
    <n v="0"/>
    <n v="0"/>
    <n v="0"/>
    <n v="1"/>
    <s v="State-Other"/>
    <s v="Divorced"/>
    <x v="0"/>
  </r>
  <r>
    <n v="2037"/>
    <n v="142557"/>
    <n v="0"/>
    <n v="1"/>
    <x v="2"/>
    <n v="0"/>
    <n v="1"/>
    <n v="0"/>
    <n v="0"/>
    <n v="0"/>
    <n v="0"/>
    <n v="1"/>
    <n v="0"/>
    <n v="0"/>
    <s v="State-Texas"/>
    <s v="Married"/>
    <x v="1"/>
  </r>
  <r>
    <n v="3036"/>
    <n v="142554"/>
    <n v="1"/>
    <n v="1"/>
    <x v="34"/>
    <n v="0"/>
    <n v="0"/>
    <n v="0"/>
    <n v="1"/>
    <n v="0"/>
    <n v="0"/>
    <n v="1"/>
    <n v="0"/>
    <n v="0"/>
    <s v="State-Florida"/>
    <s v="Together"/>
    <x v="1"/>
  </r>
  <r>
    <n v="2414"/>
    <n v="142523"/>
    <n v="0"/>
    <n v="0"/>
    <x v="37"/>
    <n v="0"/>
    <n v="1"/>
    <n v="0"/>
    <n v="0"/>
    <n v="0"/>
    <n v="0"/>
    <n v="1"/>
    <n v="0"/>
    <n v="0"/>
    <s v="State-New York"/>
    <s v="Married"/>
    <x v="1"/>
  </r>
  <r>
    <n v="3150"/>
    <n v="142523"/>
    <n v="0"/>
    <n v="0"/>
    <x v="37"/>
    <n v="0"/>
    <n v="1"/>
    <n v="0"/>
    <n v="0"/>
    <n v="0"/>
    <n v="0"/>
    <n v="1"/>
    <n v="0"/>
    <n v="0"/>
    <s v="State-Florida"/>
    <s v="Married"/>
    <x v="1"/>
  </r>
  <r>
    <n v="2756"/>
    <n v="142473"/>
    <n v="1"/>
    <n v="1"/>
    <x v="38"/>
    <n v="0"/>
    <n v="0"/>
    <n v="1"/>
    <n v="0"/>
    <n v="0"/>
    <n v="0"/>
    <n v="0"/>
    <n v="0"/>
    <n v="1"/>
    <s v="State-New York"/>
    <s v="Single"/>
    <x v="0"/>
  </r>
  <r>
    <n v="1037"/>
    <n v="142429"/>
    <n v="0"/>
    <n v="1"/>
    <x v="16"/>
    <n v="0"/>
    <n v="0"/>
    <n v="0"/>
    <n v="0"/>
    <n v="1"/>
    <n v="0"/>
    <n v="1"/>
    <n v="0"/>
    <n v="0"/>
    <s v="State-California"/>
    <s v="Widow"/>
    <x v="1"/>
  </r>
  <r>
    <n v="1590"/>
    <n v="142429"/>
    <n v="0"/>
    <n v="1"/>
    <x v="16"/>
    <n v="0"/>
    <n v="0"/>
    <n v="0"/>
    <n v="0"/>
    <n v="1"/>
    <n v="0"/>
    <n v="1"/>
    <n v="0"/>
    <n v="0"/>
    <s v="State-Florida"/>
    <s v="Widow"/>
    <x v="1"/>
  </r>
  <r>
    <n v="2714"/>
    <n v="142403"/>
    <n v="1"/>
    <n v="0"/>
    <x v="23"/>
    <n v="0"/>
    <n v="1"/>
    <n v="0"/>
    <n v="0"/>
    <n v="0"/>
    <n v="0"/>
    <n v="0"/>
    <n v="0"/>
    <n v="1"/>
    <s v="State-New York"/>
    <s v="Married"/>
    <x v="0"/>
  </r>
  <r>
    <n v="1854"/>
    <n v="142395"/>
    <n v="1"/>
    <n v="1"/>
    <x v="25"/>
    <n v="0"/>
    <n v="0"/>
    <n v="1"/>
    <n v="0"/>
    <n v="0"/>
    <n v="0"/>
    <n v="0"/>
    <n v="0"/>
    <n v="0"/>
    <s v="State-Florida"/>
    <s v="Single"/>
    <x v="3"/>
  </r>
  <r>
    <n v="1085"/>
    <n v="142394"/>
    <n v="1"/>
    <n v="0"/>
    <x v="35"/>
    <n v="0"/>
    <n v="0"/>
    <n v="1"/>
    <n v="0"/>
    <n v="0"/>
    <n v="0"/>
    <n v="0"/>
    <n v="1"/>
    <n v="0"/>
    <s v="State-California"/>
    <s v="Single"/>
    <x v="2"/>
  </r>
  <r>
    <n v="1415"/>
    <n v="142387"/>
    <n v="1"/>
    <n v="0"/>
    <x v="32"/>
    <n v="0"/>
    <n v="1"/>
    <n v="0"/>
    <n v="0"/>
    <n v="0"/>
    <n v="0"/>
    <n v="1"/>
    <n v="0"/>
    <n v="0"/>
    <s v="State-California"/>
    <s v="Married"/>
    <x v="1"/>
  </r>
  <r>
    <n v="1284"/>
    <n v="142386"/>
    <n v="1"/>
    <n v="0"/>
    <x v="17"/>
    <n v="0"/>
    <n v="0"/>
    <n v="0"/>
    <n v="1"/>
    <n v="0"/>
    <n v="0"/>
    <n v="0"/>
    <n v="1"/>
    <n v="0"/>
    <s v="State-Florida"/>
    <s v="Together"/>
    <x v="2"/>
  </r>
  <r>
    <n v="2521"/>
    <n v="142386"/>
    <n v="1"/>
    <n v="0"/>
    <x v="17"/>
    <n v="0"/>
    <n v="0"/>
    <n v="0"/>
    <n v="1"/>
    <n v="0"/>
    <n v="0"/>
    <n v="0"/>
    <n v="1"/>
    <n v="0"/>
    <s v="State-Illinois"/>
    <s v="Together"/>
    <x v="2"/>
  </r>
  <r>
    <n v="1386"/>
    <n v="142373"/>
    <n v="1"/>
    <n v="1"/>
    <x v="2"/>
    <n v="0"/>
    <n v="0"/>
    <n v="1"/>
    <n v="0"/>
    <n v="0"/>
    <n v="0"/>
    <n v="1"/>
    <n v="0"/>
    <n v="0"/>
    <s v="State-Florida"/>
    <s v="Single"/>
    <x v="1"/>
  </r>
  <r>
    <n v="1673"/>
    <n v="142315"/>
    <n v="0"/>
    <n v="1"/>
    <x v="12"/>
    <n v="0"/>
    <n v="0"/>
    <n v="0"/>
    <n v="1"/>
    <n v="0"/>
    <n v="0"/>
    <n v="0"/>
    <n v="1"/>
    <n v="0"/>
    <s v="State-California"/>
    <s v="Together"/>
    <x v="2"/>
  </r>
  <r>
    <n v="1868"/>
    <n v="142243"/>
    <n v="1"/>
    <n v="1"/>
    <x v="31"/>
    <n v="0"/>
    <n v="1"/>
    <n v="0"/>
    <n v="0"/>
    <n v="0"/>
    <n v="0"/>
    <n v="1"/>
    <n v="0"/>
    <n v="0"/>
    <s v="State-New York"/>
    <s v="Married"/>
    <x v="1"/>
  </r>
  <r>
    <n v="2660"/>
    <n v="142231"/>
    <n v="1"/>
    <n v="1"/>
    <x v="10"/>
    <n v="0"/>
    <n v="1"/>
    <n v="0"/>
    <n v="0"/>
    <n v="0"/>
    <n v="0"/>
    <n v="1"/>
    <n v="0"/>
    <n v="0"/>
    <s v="State-New York"/>
    <s v="Married"/>
    <x v="1"/>
  </r>
  <r>
    <n v="2191"/>
    <n v="142213"/>
    <n v="0"/>
    <n v="1"/>
    <x v="48"/>
    <n v="0"/>
    <n v="0"/>
    <n v="0"/>
    <n v="1"/>
    <n v="0"/>
    <n v="0"/>
    <n v="1"/>
    <n v="0"/>
    <n v="0"/>
    <s v="State-Illinois"/>
    <s v="Together"/>
    <x v="1"/>
  </r>
  <r>
    <n v="1441"/>
    <n v="142207"/>
    <n v="1"/>
    <n v="0"/>
    <x v="29"/>
    <n v="0"/>
    <n v="1"/>
    <n v="0"/>
    <n v="0"/>
    <n v="0"/>
    <n v="0"/>
    <n v="0"/>
    <n v="1"/>
    <n v="0"/>
    <s v="State-Illinois"/>
    <s v="Married"/>
    <x v="2"/>
  </r>
  <r>
    <n v="3039"/>
    <n v="142192"/>
    <n v="0"/>
    <n v="0"/>
    <x v="20"/>
    <n v="0"/>
    <n v="1"/>
    <n v="0"/>
    <n v="0"/>
    <n v="0"/>
    <n v="0"/>
    <n v="1"/>
    <n v="0"/>
    <n v="0"/>
    <s v="State-Texas"/>
    <s v="Married"/>
    <x v="1"/>
  </r>
  <r>
    <n v="1581"/>
    <n v="142169"/>
    <n v="1"/>
    <n v="1"/>
    <x v="10"/>
    <n v="0"/>
    <n v="1"/>
    <n v="0"/>
    <n v="0"/>
    <n v="0"/>
    <n v="0"/>
    <n v="0"/>
    <n v="1"/>
    <n v="0"/>
    <s v="State-Texas"/>
    <s v="Married"/>
    <x v="2"/>
  </r>
  <r>
    <n v="2127"/>
    <n v="142162"/>
    <n v="1"/>
    <n v="0"/>
    <x v="25"/>
    <n v="0"/>
    <n v="0"/>
    <n v="0"/>
    <n v="1"/>
    <n v="0"/>
    <n v="0"/>
    <n v="1"/>
    <n v="0"/>
    <n v="0"/>
    <s v="State-Texas"/>
    <s v="Together"/>
    <x v="1"/>
  </r>
  <r>
    <n v="2196"/>
    <n v="142160"/>
    <n v="1"/>
    <n v="1"/>
    <x v="21"/>
    <n v="0"/>
    <n v="0"/>
    <n v="1"/>
    <n v="0"/>
    <n v="0"/>
    <n v="0"/>
    <n v="1"/>
    <n v="0"/>
    <n v="0"/>
    <s v="State-Florida"/>
    <s v="Single"/>
    <x v="1"/>
  </r>
  <r>
    <n v="2864"/>
    <n v="142081"/>
    <n v="1"/>
    <n v="0"/>
    <x v="41"/>
    <n v="0"/>
    <n v="1"/>
    <n v="0"/>
    <n v="0"/>
    <n v="0"/>
    <n v="0"/>
    <n v="1"/>
    <n v="0"/>
    <n v="0"/>
    <s v="State-New York"/>
    <s v="Married"/>
    <x v="1"/>
  </r>
  <r>
    <n v="2671"/>
    <n v="142033"/>
    <n v="1"/>
    <n v="1"/>
    <x v="23"/>
    <n v="0"/>
    <n v="0"/>
    <n v="0"/>
    <n v="1"/>
    <n v="0"/>
    <n v="0"/>
    <n v="0"/>
    <n v="0"/>
    <n v="0"/>
    <s v="State-Illinois"/>
    <s v="Together"/>
    <x v="3"/>
  </r>
  <r>
    <n v="1973"/>
    <n v="142021"/>
    <n v="1"/>
    <n v="0"/>
    <x v="25"/>
    <n v="0"/>
    <n v="0"/>
    <n v="0"/>
    <n v="1"/>
    <n v="0"/>
    <n v="0"/>
    <n v="0"/>
    <n v="1"/>
    <n v="0"/>
    <s v="State-California"/>
    <s v="Together"/>
    <x v="2"/>
  </r>
  <r>
    <n v="2478"/>
    <n v="142014"/>
    <n v="1"/>
    <n v="0"/>
    <x v="3"/>
    <n v="0"/>
    <n v="1"/>
    <n v="0"/>
    <n v="0"/>
    <n v="0"/>
    <n v="0"/>
    <n v="1"/>
    <n v="0"/>
    <n v="0"/>
    <s v="State-Florida"/>
    <s v="Married"/>
    <x v="1"/>
  </r>
  <r>
    <n v="2550"/>
    <n v="142014"/>
    <n v="1"/>
    <n v="0"/>
    <x v="3"/>
    <n v="0"/>
    <n v="1"/>
    <n v="0"/>
    <n v="0"/>
    <n v="0"/>
    <n v="0"/>
    <n v="1"/>
    <n v="0"/>
    <n v="0"/>
    <s v="State-Florida"/>
    <s v="Married"/>
    <x v="1"/>
  </r>
  <r>
    <n v="1213"/>
    <n v="142011"/>
    <n v="1"/>
    <n v="0"/>
    <x v="34"/>
    <n v="0"/>
    <n v="0"/>
    <n v="0"/>
    <n v="1"/>
    <n v="0"/>
    <n v="0"/>
    <n v="1"/>
    <n v="0"/>
    <n v="0"/>
    <s v="State-Illinois"/>
    <s v="Together"/>
    <x v="1"/>
  </r>
  <r>
    <n v="2043"/>
    <n v="142000"/>
    <n v="0"/>
    <n v="0"/>
    <x v="9"/>
    <n v="0"/>
    <n v="0"/>
    <n v="1"/>
    <n v="0"/>
    <n v="0"/>
    <n v="0"/>
    <n v="0"/>
    <n v="0"/>
    <n v="1"/>
    <s v="State-Texas"/>
    <s v="Single"/>
    <x v="0"/>
  </r>
  <r>
    <n v="3046"/>
    <n v="142000"/>
    <n v="0"/>
    <n v="0"/>
    <x v="9"/>
    <n v="0"/>
    <n v="0"/>
    <n v="1"/>
    <n v="0"/>
    <n v="0"/>
    <n v="0"/>
    <n v="0"/>
    <n v="0"/>
    <n v="1"/>
    <s v="State-Other"/>
    <s v="Single"/>
    <x v="0"/>
  </r>
  <r>
    <n v="2213"/>
    <n v="141986"/>
    <n v="0"/>
    <n v="1"/>
    <x v="34"/>
    <n v="1"/>
    <n v="0"/>
    <n v="0"/>
    <n v="0"/>
    <n v="0"/>
    <n v="0"/>
    <n v="1"/>
    <n v="0"/>
    <n v="0"/>
    <s v="State-California"/>
    <s v="Divorced"/>
    <x v="1"/>
  </r>
  <r>
    <n v="3137"/>
    <n v="141967"/>
    <n v="1"/>
    <n v="1"/>
    <x v="25"/>
    <n v="0"/>
    <n v="0"/>
    <n v="1"/>
    <n v="0"/>
    <n v="0"/>
    <n v="0"/>
    <n v="1"/>
    <n v="0"/>
    <n v="0"/>
    <s v="State-California"/>
    <s v="Single"/>
    <x v="1"/>
  </r>
  <r>
    <n v="1134"/>
    <n v="141883"/>
    <n v="1"/>
    <n v="0"/>
    <x v="28"/>
    <n v="0"/>
    <n v="0"/>
    <n v="0"/>
    <n v="1"/>
    <n v="0"/>
    <n v="0"/>
    <n v="1"/>
    <n v="0"/>
    <n v="0"/>
    <s v="State-Florida"/>
    <s v="Together"/>
    <x v="1"/>
  </r>
  <r>
    <n v="1016"/>
    <n v="141850"/>
    <n v="1"/>
    <n v="1"/>
    <x v="7"/>
    <n v="0"/>
    <n v="1"/>
    <n v="0"/>
    <n v="0"/>
    <n v="0"/>
    <n v="0"/>
    <n v="1"/>
    <n v="0"/>
    <n v="0"/>
    <s v="State-New York"/>
    <s v="Married"/>
    <x v="1"/>
  </r>
  <r>
    <n v="3178"/>
    <n v="141769"/>
    <n v="0"/>
    <n v="1"/>
    <x v="47"/>
    <n v="1"/>
    <n v="0"/>
    <n v="0"/>
    <n v="0"/>
    <n v="0"/>
    <n v="0"/>
    <n v="0"/>
    <n v="0"/>
    <n v="0"/>
    <s v="State-Other"/>
    <s v="Divorced"/>
    <x v="3"/>
  </r>
  <r>
    <n v="1045"/>
    <n v="141728"/>
    <n v="1"/>
    <n v="0"/>
    <x v="42"/>
    <n v="0"/>
    <n v="0"/>
    <n v="0"/>
    <n v="1"/>
    <n v="0"/>
    <n v="0"/>
    <n v="1"/>
    <n v="0"/>
    <n v="0"/>
    <s v="State-Illinois"/>
    <s v="Together"/>
    <x v="1"/>
  </r>
  <r>
    <n v="3124"/>
    <n v="141713"/>
    <n v="1"/>
    <n v="1"/>
    <x v="37"/>
    <n v="1"/>
    <n v="0"/>
    <n v="0"/>
    <n v="0"/>
    <n v="0"/>
    <n v="0"/>
    <n v="0"/>
    <n v="0"/>
    <n v="0"/>
    <s v="State-Other"/>
    <s v="Divorced"/>
    <x v="3"/>
  </r>
  <r>
    <n v="2369"/>
    <n v="141658"/>
    <n v="1"/>
    <n v="1"/>
    <x v="21"/>
    <n v="0"/>
    <n v="0"/>
    <n v="1"/>
    <n v="0"/>
    <n v="0"/>
    <n v="0"/>
    <n v="0"/>
    <n v="0"/>
    <n v="0"/>
    <s v="State-California"/>
    <s v="Single"/>
    <x v="3"/>
  </r>
  <r>
    <n v="1460"/>
    <n v="141644"/>
    <n v="1"/>
    <n v="1"/>
    <x v="35"/>
    <n v="0"/>
    <n v="0"/>
    <n v="1"/>
    <n v="0"/>
    <n v="0"/>
    <n v="0"/>
    <n v="0"/>
    <n v="0"/>
    <n v="1"/>
    <s v="State-New York"/>
    <s v="Single"/>
    <x v="0"/>
  </r>
  <r>
    <n v="2982"/>
    <n v="141638"/>
    <n v="0"/>
    <n v="1"/>
    <x v="37"/>
    <n v="1"/>
    <n v="0"/>
    <n v="0"/>
    <n v="0"/>
    <n v="0"/>
    <n v="0"/>
    <n v="1"/>
    <n v="0"/>
    <n v="0"/>
    <s v="State-Florida"/>
    <s v="Divorced"/>
    <x v="1"/>
  </r>
  <r>
    <n v="2810"/>
    <n v="141580"/>
    <n v="1"/>
    <n v="1"/>
    <x v="34"/>
    <n v="0"/>
    <n v="0"/>
    <n v="0"/>
    <n v="1"/>
    <n v="0"/>
    <n v="0"/>
    <n v="1"/>
    <n v="0"/>
    <n v="0"/>
    <s v="State-New York"/>
    <s v="Together"/>
    <x v="1"/>
  </r>
  <r>
    <n v="1124"/>
    <n v="141551"/>
    <n v="1"/>
    <n v="1"/>
    <x v="37"/>
    <n v="0"/>
    <n v="1"/>
    <n v="0"/>
    <n v="0"/>
    <n v="0"/>
    <n v="0"/>
    <n v="0"/>
    <n v="0"/>
    <n v="1"/>
    <s v="State-New York"/>
    <s v="Married"/>
    <x v="0"/>
  </r>
  <r>
    <n v="2640"/>
    <n v="141473"/>
    <n v="1"/>
    <n v="0"/>
    <x v="19"/>
    <n v="0"/>
    <n v="0"/>
    <n v="1"/>
    <n v="0"/>
    <n v="0"/>
    <n v="0"/>
    <n v="0"/>
    <n v="0"/>
    <n v="0"/>
    <s v="State-Florida"/>
    <s v="Single"/>
    <x v="3"/>
  </r>
  <r>
    <n v="1756"/>
    <n v="141452"/>
    <n v="1"/>
    <n v="1"/>
    <x v="13"/>
    <n v="0"/>
    <n v="0"/>
    <n v="0"/>
    <n v="1"/>
    <n v="0"/>
    <n v="0"/>
    <n v="1"/>
    <n v="0"/>
    <n v="0"/>
    <s v="State-Other"/>
    <s v="Together"/>
    <x v="1"/>
  </r>
  <r>
    <n v="1203"/>
    <n v="141443"/>
    <n v="1"/>
    <n v="0"/>
    <x v="3"/>
    <n v="0"/>
    <n v="1"/>
    <n v="0"/>
    <n v="0"/>
    <n v="0"/>
    <n v="0"/>
    <n v="1"/>
    <n v="0"/>
    <n v="0"/>
    <s v="State-Texas"/>
    <s v="Married"/>
    <x v="1"/>
  </r>
  <r>
    <n v="2673"/>
    <n v="141437"/>
    <n v="1"/>
    <n v="1"/>
    <x v="48"/>
    <n v="1"/>
    <n v="0"/>
    <n v="0"/>
    <n v="0"/>
    <n v="0"/>
    <n v="0"/>
    <n v="0"/>
    <n v="0"/>
    <n v="1"/>
    <s v="State-Texas"/>
    <s v="Divorced"/>
    <x v="0"/>
  </r>
  <r>
    <n v="1325"/>
    <n v="141411"/>
    <n v="0"/>
    <n v="0"/>
    <x v="17"/>
    <n v="1"/>
    <n v="0"/>
    <n v="0"/>
    <n v="0"/>
    <n v="0"/>
    <n v="0"/>
    <n v="1"/>
    <n v="0"/>
    <n v="0"/>
    <s v="State-California"/>
    <s v="Divorced"/>
    <x v="1"/>
  </r>
  <r>
    <n v="1685"/>
    <n v="141335"/>
    <n v="1"/>
    <n v="0"/>
    <x v="42"/>
    <n v="1"/>
    <n v="0"/>
    <n v="0"/>
    <n v="0"/>
    <n v="0"/>
    <n v="0"/>
    <n v="0"/>
    <n v="1"/>
    <n v="0"/>
    <s v="State-California"/>
    <s v="Divorced"/>
    <x v="2"/>
  </r>
  <r>
    <n v="2348"/>
    <n v="141335"/>
    <n v="1"/>
    <n v="0"/>
    <x v="42"/>
    <n v="1"/>
    <n v="0"/>
    <n v="0"/>
    <n v="0"/>
    <n v="0"/>
    <n v="0"/>
    <n v="0"/>
    <n v="1"/>
    <n v="0"/>
    <s v="State-New York"/>
    <s v="Divorced"/>
    <x v="2"/>
  </r>
  <r>
    <n v="3115"/>
    <n v="141275"/>
    <n v="1"/>
    <n v="2"/>
    <x v="5"/>
    <n v="0"/>
    <n v="0"/>
    <n v="0"/>
    <n v="1"/>
    <n v="0"/>
    <n v="0"/>
    <n v="0"/>
    <n v="1"/>
    <n v="0"/>
    <s v="State-Illinois"/>
    <s v="Together"/>
    <x v="2"/>
  </r>
  <r>
    <n v="2687"/>
    <n v="141154"/>
    <n v="0"/>
    <n v="1"/>
    <x v="34"/>
    <n v="0"/>
    <n v="0"/>
    <n v="0"/>
    <n v="1"/>
    <n v="0"/>
    <n v="0"/>
    <n v="1"/>
    <n v="0"/>
    <n v="0"/>
    <s v="State-California"/>
    <s v="Together"/>
    <x v="1"/>
  </r>
  <r>
    <n v="2444"/>
    <n v="141145"/>
    <n v="1"/>
    <n v="1"/>
    <x v="46"/>
    <n v="0"/>
    <n v="1"/>
    <n v="0"/>
    <n v="0"/>
    <n v="0"/>
    <n v="0"/>
    <n v="0"/>
    <n v="0"/>
    <n v="1"/>
    <s v="State-New York"/>
    <s v="Married"/>
    <x v="0"/>
  </r>
  <r>
    <n v="1463"/>
    <n v="141124"/>
    <n v="1"/>
    <n v="0"/>
    <x v="3"/>
    <n v="0"/>
    <n v="1"/>
    <n v="0"/>
    <n v="0"/>
    <n v="0"/>
    <n v="0"/>
    <n v="1"/>
    <n v="0"/>
    <n v="0"/>
    <s v="State-California"/>
    <s v="Married"/>
    <x v="1"/>
  </r>
  <r>
    <n v="2731"/>
    <n v="141120"/>
    <n v="1"/>
    <n v="1"/>
    <x v="42"/>
    <n v="0"/>
    <n v="1"/>
    <n v="0"/>
    <n v="0"/>
    <n v="0"/>
    <n v="0"/>
    <n v="1"/>
    <n v="0"/>
    <n v="0"/>
    <s v="State-Illinois"/>
    <s v="Married"/>
    <x v="1"/>
  </r>
  <r>
    <n v="1664"/>
    <n v="141039"/>
    <n v="0"/>
    <n v="0"/>
    <x v="41"/>
    <n v="0"/>
    <n v="0"/>
    <n v="0"/>
    <n v="1"/>
    <n v="0"/>
    <n v="0"/>
    <n v="0"/>
    <n v="0"/>
    <n v="0"/>
    <s v="State-New York"/>
    <s v="Together"/>
    <x v="3"/>
  </r>
  <r>
    <n v="1943"/>
    <n v="141021"/>
    <n v="1"/>
    <n v="0"/>
    <x v="10"/>
    <n v="0"/>
    <n v="0"/>
    <n v="0"/>
    <n v="1"/>
    <n v="0"/>
    <n v="0"/>
    <n v="0"/>
    <n v="1"/>
    <n v="0"/>
    <s v="State-California"/>
    <s v="Together"/>
    <x v="2"/>
  </r>
  <r>
    <n v="2454"/>
    <n v="141020"/>
    <n v="0"/>
    <n v="0"/>
    <x v="9"/>
    <n v="0"/>
    <n v="0"/>
    <n v="1"/>
    <n v="0"/>
    <n v="0"/>
    <n v="0"/>
    <n v="0"/>
    <n v="1"/>
    <n v="0"/>
    <s v="State-Florida"/>
    <s v="Single"/>
    <x v="2"/>
  </r>
  <r>
    <n v="2060"/>
    <n v="141014"/>
    <n v="1"/>
    <n v="0"/>
    <x v="34"/>
    <n v="0"/>
    <n v="1"/>
    <n v="0"/>
    <n v="0"/>
    <n v="0"/>
    <n v="0"/>
    <n v="0"/>
    <n v="0"/>
    <n v="1"/>
    <s v="State-New York"/>
    <s v="Married"/>
    <x v="0"/>
  </r>
  <r>
    <n v="2603"/>
    <n v="141003"/>
    <n v="0"/>
    <n v="0"/>
    <x v="51"/>
    <n v="1"/>
    <n v="0"/>
    <n v="0"/>
    <n v="0"/>
    <n v="0"/>
    <n v="0"/>
    <n v="0"/>
    <n v="0"/>
    <n v="1"/>
    <s v="State-California"/>
    <s v="Divorced"/>
    <x v="0"/>
  </r>
  <r>
    <n v="2938"/>
    <n v="140887"/>
    <n v="1"/>
    <n v="1"/>
    <x v="39"/>
    <n v="0"/>
    <n v="0"/>
    <n v="1"/>
    <n v="0"/>
    <n v="0"/>
    <n v="0"/>
    <n v="1"/>
    <n v="0"/>
    <n v="0"/>
    <s v="State-Other"/>
    <s v="Single"/>
    <x v="1"/>
  </r>
  <r>
    <n v="3159"/>
    <n v="140851"/>
    <n v="1"/>
    <n v="1"/>
    <x v="23"/>
    <n v="1"/>
    <n v="0"/>
    <n v="0"/>
    <n v="0"/>
    <n v="0"/>
    <n v="0"/>
    <n v="1"/>
    <n v="0"/>
    <n v="0"/>
    <s v="State-Texas"/>
    <s v="Divorced"/>
    <x v="1"/>
  </r>
  <r>
    <n v="2258"/>
    <n v="140800"/>
    <n v="1"/>
    <n v="2"/>
    <x v="37"/>
    <n v="0"/>
    <n v="1"/>
    <n v="0"/>
    <n v="0"/>
    <n v="0"/>
    <n v="0"/>
    <n v="1"/>
    <n v="0"/>
    <n v="0"/>
    <s v="State-New York"/>
    <s v="Married"/>
    <x v="1"/>
  </r>
  <r>
    <n v="2948"/>
    <n v="140794"/>
    <n v="0"/>
    <n v="1"/>
    <x v="21"/>
    <n v="0"/>
    <n v="1"/>
    <n v="0"/>
    <n v="0"/>
    <n v="0"/>
    <n v="0"/>
    <n v="1"/>
    <n v="0"/>
    <n v="0"/>
    <s v="State-New York"/>
    <s v="Married"/>
    <x v="1"/>
  </r>
  <r>
    <n v="1770"/>
    <n v="140780"/>
    <n v="0"/>
    <n v="1"/>
    <x v="38"/>
    <n v="1"/>
    <n v="0"/>
    <n v="0"/>
    <n v="0"/>
    <n v="0"/>
    <n v="0"/>
    <n v="1"/>
    <n v="0"/>
    <n v="0"/>
    <s v="State-Florida"/>
    <s v="Divorced"/>
    <x v="1"/>
  </r>
  <r>
    <n v="1757"/>
    <n v="140760"/>
    <n v="0"/>
    <n v="1"/>
    <x v="40"/>
    <n v="0"/>
    <n v="0"/>
    <n v="1"/>
    <n v="0"/>
    <n v="0"/>
    <n v="0"/>
    <n v="0"/>
    <n v="0"/>
    <n v="1"/>
    <s v="State-California"/>
    <s v="Single"/>
    <x v="0"/>
  </r>
  <r>
    <n v="1246"/>
    <n v="140737"/>
    <n v="2"/>
    <n v="1"/>
    <x v="48"/>
    <n v="0"/>
    <n v="0"/>
    <n v="1"/>
    <n v="0"/>
    <n v="0"/>
    <n v="0"/>
    <n v="0"/>
    <n v="0"/>
    <n v="1"/>
    <s v="State-Other"/>
    <s v="Single"/>
    <x v="0"/>
  </r>
  <r>
    <n v="1952"/>
    <n v="140706"/>
    <n v="2"/>
    <n v="1"/>
    <x v="42"/>
    <n v="0"/>
    <n v="0"/>
    <n v="0"/>
    <n v="1"/>
    <n v="0"/>
    <n v="0"/>
    <n v="0"/>
    <n v="0"/>
    <n v="1"/>
    <s v="State-New York"/>
    <s v="Together"/>
    <x v="0"/>
  </r>
  <r>
    <n v="1024"/>
    <n v="140689"/>
    <n v="0"/>
    <n v="1"/>
    <x v="11"/>
    <n v="0"/>
    <n v="0"/>
    <n v="0"/>
    <n v="1"/>
    <n v="0"/>
    <n v="0"/>
    <n v="1"/>
    <n v="0"/>
    <n v="0"/>
    <s v="State-Other"/>
    <s v="Together"/>
    <x v="1"/>
  </r>
  <r>
    <n v="1565"/>
    <n v="140689"/>
    <n v="0"/>
    <n v="1"/>
    <x v="11"/>
    <n v="0"/>
    <n v="0"/>
    <n v="0"/>
    <n v="1"/>
    <n v="0"/>
    <n v="0"/>
    <n v="1"/>
    <n v="0"/>
    <n v="0"/>
    <s v="State-California"/>
    <s v="Together"/>
    <x v="1"/>
  </r>
  <r>
    <n v="1739"/>
    <n v="140662"/>
    <n v="1"/>
    <n v="0"/>
    <x v="27"/>
    <n v="0"/>
    <n v="1"/>
    <n v="0"/>
    <n v="0"/>
    <n v="0"/>
    <n v="0"/>
    <n v="0"/>
    <n v="1"/>
    <n v="0"/>
    <s v="State-California"/>
    <s v="Married"/>
    <x v="2"/>
  </r>
  <r>
    <n v="1192"/>
    <n v="140637"/>
    <n v="1"/>
    <n v="1"/>
    <x v="40"/>
    <n v="0"/>
    <n v="0"/>
    <n v="1"/>
    <n v="0"/>
    <n v="0"/>
    <n v="0"/>
    <n v="0"/>
    <n v="0"/>
    <n v="1"/>
    <s v="State-Other"/>
    <s v="Single"/>
    <x v="0"/>
  </r>
  <r>
    <n v="3104"/>
    <n v="140590"/>
    <n v="1"/>
    <n v="1"/>
    <x v="10"/>
    <n v="0"/>
    <n v="0"/>
    <n v="0"/>
    <n v="0"/>
    <n v="1"/>
    <n v="0"/>
    <n v="1"/>
    <n v="0"/>
    <n v="0"/>
    <s v="State-New York"/>
    <s v="Widow"/>
    <x v="1"/>
  </r>
  <r>
    <n v="3121"/>
    <n v="140590"/>
    <n v="1"/>
    <n v="1"/>
    <x v="10"/>
    <n v="0"/>
    <n v="0"/>
    <n v="0"/>
    <n v="0"/>
    <n v="1"/>
    <n v="0"/>
    <n v="1"/>
    <n v="0"/>
    <n v="0"/>
    <s v="State-Illinois"/>
    <s v="Widow"/>
    <x v="1"/>
  </r>
  <r>
    <n v="1031"/>
    <n v="140548"/>
    <n v="0"/>
    <n v="1"/>
    <x v="1"/>
    <n v="0"/>
    <n v="0"/>
    <n v="0"/>
    <n v="1"/>
    <n v="0"/>
    <n v="0"/>
    <n v="1"/>
    <n v="0"/>
    <n v="0"/>
    <s v="State-California"/>
    <s v="Together"/>
    <x v="1"/>
  </r>
  <r>
    <n v="2228"/>
    <n v="140521"/>
    <n v="1"/>
    <n v="1"/>
    <x v="42"/>
    <n v="0"/>
    <n v="0"/>
    <n v="0"/>
    <n v="1"/>
    <n v="0"/>
    <n v="0"/>
    <n v="1"/>
    <n v="0"/>
    <n v="0"/>
    <s v="State-New York"/>
    <s v="Together"/>
    <x v="1"/>
  </r>
  <r>
    <n v="2064"/>
    <n v="140479"/>
    <n v="1"/>
    <n v="0"/>
    <x v="41"/>
    <n v="0"/>
    <n v="0"/>
    <n v="0"/>
    <n v="1"/>
    <n v="0"/>
    <n v="0"/>
    <n v="1"/>
    <n v="0"/>
    <n v="0"/>
    <s v="State-Florida"/>
    <s v="Together"/>
    <x v="1"/>
  </r>
  <r>
    <n v="1309"/>
    <n v="140464"/>
    <n v="0"/>
    <n v="1"/>
    <x v="13"/>
    <n v="0"/>
    <n v="0"/>
    <n v="1"/>
    <n v="0"/>
    <n v="0"/>
    <n v="0"/>
    <n v="1"/>
    <n v="0"/>
    <n v="0"/>
    <s v="State-Illinois"/>
    <s v="Single"/>
    <x v="1"/>
  </r>
  <r>
    <n v="2189"/>
    <n v="140451"/>
    <n v="0"/>
    <n v="2"/>
    <x v="48"/>
    <n v="0"/>
    <n v="0"/>
    <n v="0"/>
    <n v="1"/>
    <n v="0"/>
    <n v="0"/>
    <n v="0"/>
    <n v="0"/>
    <n v="1"/>
    <s v="State-California"/>
    <s v="Together"/>
    <x v="0"/>
  </r>
  <r>
    <n v="2562"/>
    <n v="140442"/>
    <n v="1"/>
    <n v="1"/>
    <x v="39"/>
    <n v="0"/>
    <n v="0"/>
    <n v="0"/>
    <n v="1"/>
    <n v="0"/>
    <n v="0"/>
    <n v="0"/>
    <n v="1"/>
    <n v="0"/>
    <s v="State-Florida"/>
    <s v="Together"/>
    <x v="2"/>
  </r>
  <r>
    <n v="2145"/>
    <n v="140344"/>
    <n v="0"/>
    <n v="1"/>
    <x v="2"/>
    <n v="0"/>
    <n v="1"/>
    <n v="0"/>
    <n v="0"/>
    <n v="0"/>
    <n v="0"/>
    <n v="0"/>
    <n v="0"/>
    <n v="1"/>
    <s v="State-Texas"/>
    <s v="Married"/>
    <x v="0"/>
  </r>
  <r>
    <n v="1302"/>
    <n v="140321"/>
    <n v="1"/>
    <n v="1"/>
    <x v="35"/>
    <n v="0"/>
    <n v="1"/>
    <n v="0"/>
    <n v="0"/>
    <n v="0"/>
    <n v="0"/>
    <n v="1"/>
    <n v="0"/>
    <n v="0"/>
    <s v="State-Florida"/>
    <s v="Married"/>
    <x v="1"/>
  </r>
  <r>
    <n v="2298"/>
    <n v="140321"/>
    <n v="1"/>
    <n v="1"/>
    <x v="35"/>
    <n v="0"/>
    <n v="1"/>
    <n v="0"/>
    <n v="0"/>
    <n v="0"/>
    <n v="0"/>
    <n v="1"/>
    <n v="0"/>
    <n v="0"/>
    <s v="State-Florida"/>
    <s v="Married"/>
    <x v="1"/>
  </r>
  <r>
    <n v="2429"/>
    <n v="140304"/>
    <n v="1"/>
    <n v="0"/>
    <x v="50"/>
    <n v="0"/>
    <n v="0"/>
    <n v="1"/>
    <n v="0"/>
    <n v="0"/>
    <n v="0"/>
    <n v="0"/>
    <n v="0"/>
    <n v="1"/>
    <s v="State-California"/>
    <s v="Single"/>
    <x v="0"/>
  </r>
  <r>
    <n v="1070"/>
    <n v="140246"/>
    <n v="1"/>
    <n v="0"/>
    <x v="3"/>
    <n v="1"/>
    <n v="0"/>
    <n v="0"/>
    <n v="0"/>
    <n v="0"/>
    <n v="0"/>
    <n v="1"/>
    <n v="0"/>
    <n v="0"/>
    <s v="State-New York"/>
    <s v="Divorced"/>
    <x v="1"/>
  </r>
  <r>
    <n v="1944"/>
    <n v="140233"/>
    <n v="0"/>
    <n v="1"/>
    <x v="21"/>
    <n v="0"/>
    <n v="1"/>
    <n v="0"/>
    <n v="0"/>
    <n v="0"/>
    <n v="0"/>
    <n v="0"/>
    <n v="0"/>
    <n v="1"/>
    <s v="State-Florida"/>
    <s v="Married"/>
    <x v="0"/>
  </r>
  <r>
    <n v="2204"/>
    <n v="140211"/>
    <n v="1"/>
    <n v="1"/>
    <x v="25"/>
    <n v="0"/>
    <n v="1"/>
    <n v="0"/>
    <n v="0"/>
    <n v="0"/>
    <n v="0"/>
    <n v="1"/>
    <n v="0"/>
    <n v="0"/>
    <s v="State-New York"/>
    <s v="Married"/>
    <x v="1"/>
  </r>
  <r>
    <n v="3187"/>
    <n v="140101"/>
    <n v="1"/>
    <n v="0"/>
    <x v="19"/>
    <n v="0"/>
    <n v="0"/>
    <n v="0"/>
    <n v="1"/>
    <n v="0"/>
    <n v="0"/>
    <n v="0"/>
    <n v="1"/>
    <n v="0"/>
    <s v="State-Illinois"/>
    <s v="Together"/>
    <x v="2"/>
  </r>
  <r>
    <n v="3009"/>
    <n v="140059"/>
    <n v="1"/>
    <n v="0"/>
    <x v="29"/>
    <n v="0"/>
    <n v="1"/>
    <n v="0"/>
    <n v="0"/>
    <n v="0"/>
    <n v="0"/>
    <n v="1"/>
    <n v="0"/>
    <n v="0"/>
    <s v="State-Texas"/>
    <s v="Married"/>
    <x v="1"/>
  </r>
  <r>
    <n v="2318"/>
    <n v="140049"/>
    <n v="0"/>
    <n v="1"/>
    <x v="39"/>
    <n v="0"/>
    <n v="0"/>
    <n v="0"/>
    <n v="0"/>
    <n v="1"/>
    <n v="0"/>
    <n v="1"/>
    <n v="0"/>
    <n v="0"/>
    <s v="State-New York"/>
    <s v="Widow"/>
    <x v="1"/>
  </r>
  <r>
    <n v="1822"/>
    <n v="140049"/>
    <n v="0"/>
    <n v="1"/>
    <x v="2"/>
    <n v="0"/>
    <n v="1"/>
    <n v="0"/>
    <n v="0"/>
    <n v="0"/>
    <n v="0"/>
    <n v="1"/>
    <n v="0"/>
    <n v="0"/>
    <s v="State-Other"/>
    <s v="Married"/>
    <x v="1"/>
  </r>
  <r>
    <n v="2372"/>
    <n v="139996"/>
    <n v="1"/>
    <n v="1"/>
    <x v="2"/>
    <n v="1"/>
    <n v="0"/>
    <n v="0"/>
    <n v="0"/>
    <n v="0"/>
    <n v="0"/>
    <n v="1"/>
    <n v="0"/>
    <n v="0"/>
    <s v="State-New York"/>
    <s v="Divorced"/>
    <x v="1"/>
  </r>
  <r>
    <n v="1858"/>
    <n v="139922"/>
    <n v="1"/>
    <n v="0"/>
    <x v="4"/>
    <n v="0"/>
    <n v="1"/>
    <n v="0"/>
    <n v="0"/>
    <n v="0"/>
    <n v="0"/>
    <n v="1"/>
    <n v="0"/>
    <n v="0"/>
    <s v="State-Other"/>
    <s v="Married"/>
    <x v="1"/>
  </r>
  <r>
    <n v="2415"/>
    <n v="139922"/>
    <n v="1"/>
    <n v="0"/>
    <x v="4"/>
    <n v="0"/>
    <n v="1"/>
    <n v="0"/>
    <n v="0"/>
    <n v="0"/>
    <n v="0"/>
    <n v="1"/>
    <n v="0"/>
    <n v="0"/>
    <s v="State-Texas"/>
    <s v="Married"/>
    <x v="1"/>
  </r>
  <r>
    <n v="2536"/>
    <n v="139922"/>
    <n v="1"/>
    <n v="0"/>
    <x v="4"/>
    <n v="0"/>
    <n v="1"/>
    <n v="0"/>
    <n v="0"/>
    <n v="0"/>
    <n v="0"/>
    <n v="1"/>
    <n v="0"/>
    <n v="0"/>
    <s v="State-Other"/>
    <s v="Married"/>
    <x v="1"/>
  </r>
  <r>
    <n v="2451"/>
    <n v="139898"/>
    <n v="0"/>
    <n v="1"/>
    <x v="14"/>
    <n v="0"/>
    <n v="0"/>
    <n v="0"/>
    <n v="1"/>
    <n v="0"/>
    <n v="0"/>
    <n v="1"/>
    <n v="0"/>
    <n v="0"/>
    <s v="State-Texas"/>
    <s v="Together"/>
    <x v="1"/>
  </r>
  <r>
    <n v="2924"/>
    <n v="139898"/>
    <n v="0"/>
    <n v="1"/>
    <x v="14"/>
    <n v="0"/>
    <n v="0"/>
    <n v="0"/>
    <n v="1"/>
    <n v="0"/>
    <n v="0"/>
    <n v="1"/>
    <n v="0"/>
    <n v="0"/>
    <s v="State-New York"/>
    <s v="Together"/>
    <x v="1"/>
  </r>
  <r>
    <n v="1903"/>
    <n v="139858"/>
    <n v="1"/>
    <n v="0"/>
    <x v="10"/>
    <n v="0"/>
    <n v="0"/>
    <n v="1"/>
    <n v="0"/>
    <n v="0"/>
    <n v="0"/>
    <n v="0"/>
    <n v="1"/>
    <n v="0"/>
    <s v="State-Illinois"/>
    <s v="Single"/>
    <x v="2"/>
  </r>
  <r>
    <n v="2966"/>
    <n v="139791"/>
    <n v="0"/>
    <n v="1"/>
    <x v="23"/>
    <n v="0"/>
    <n v="1"/>
    <n v="0"/>
    <n v="0"/>
    <n v="0"/>
    <n v="0"/>
    <n v="0"/>
    <n v="1"/>
    <n v="0"/>
    <s v="State-New York"/>
    <s v="Married"/>
    <x v="2"/>
  </r>
  <r>
    <n v="1929"/>
    <n v="139771"/>
    <n v="1"/>
    <n v="0"/>
    <x v="3"/>
    <n v="0"/>
    <n v="0"/>
    <n v="0"/>
    <n v="1"/>
    <n v="0"/>
    <n v="0"/>
    <n v="1"/>
    <n v="0"/>
    <n v="0"/>
    <s v="State-Texas"/>
    <s v="Together"/>
    <x v="1"/>
  </r>
  <r>
    <n v="2264"/>
    <n v="139767"/>
    <n v="0"/>
    <n v="0"/>
    <x v="11"/>
    <n v="0"/>
    <n v="0"/>
    <n v="0"/>
    <n v="1"/>
    <n v="0"/>
    <n v="0"/>
    <n v="0"/>
    <n v="1"/>
    <n v="0"/>
    <s v="State-New York"/>
    <s v="Together"/>
    <x v="2"/>
  </r>
  <r>
    <n v="2732"/>
    <n v="139763"/>
    <n v="1"/>
    <n v="0"/>
    <x v="23"/>
    <n v="0"/>
    <n v="0"/>
    <n v="1"/>
    <n v="0"/>
    <n v="0"/>
    <n v="0"/>
    <n v="0"/>
    <n v="1"/>
    <n v="0"/>
    <s v="State-New York"/>
    <s v="Single"/>
    <x v="2"/>
  </r>
  <r>
    <n v="1290"/>
    <n v="139747"/>
    <n v="1"/>
    <n v="0"/>
    <x v="28"/>
    <n v="0"/>
    <n v="0"/>
    <n v="1"/>
    <n v="0"/>
    <n v="0"/>
    <n v="0"/>
    <n v="1"/>
    <n v="0"/>
    <n v="0"/>
    <s v="State-Florida"/>
    <s v="Single"/>
    <x v="1"/>
  </r>
  <r>
    <n v="2054"/>
    <n v="139722"/>
    <n v="0"/>
    <n v="1"/>
    <x v="13"/>
    <n v="0"/>
    <n v="1"/>
    <n v="0"/>
    <n v="0"/>
    <n v="0"/>
    <n v="0"/>
    <n v="1"/>
    <n v="0"/>
    <n v="0"/>
    <s v="State-New York"/>
    <s v="Married"/>
    <x v="1"/>
  </r>
  <r>
    <n v="1574"/>
    <n v="139684"/>
    <n v="1"/>
    <n v="0"/>
    <x v="29"/>
    <n v="0"/>
    <n v="0"/>
    <n v="1"/>
    <n v="0"/>
    <n v="0"/>
    <n v="0"/>
    <n v="0"/>
    <n v="0"/>
    <n v="1"/>
    <s v="State-New York"/>
    <s v="Single"/>
    <x v="0"/>
  </r>
  <r>
    <n v="1494"/>
    <n v="139665"/>
    <n v="1"/>
    <n v="0"/>
    <x v="25"/>
    <n v="0"/>
    <n v="0"/>
    <n v="0"/>
    <n v="1"/>
    <n v="0"/>
    <n v="0"/>
    <n v="0"/>
    <n v="0"/>
    <n v="1"/>
    <s v="State-Florida"/>
    <s v="Together"/>
    <x v="0"/>
  </r>
  <r>
    <n v="2319"/>
    <n v="139660"/>
    <n v="1"/>
    <n v="0"/>
    <x v="41"/>
    <n v="0"/>
    <n v="0"/>
    <n v="1"/>
    <n v="0"/>
    <n v="0"/>
    <n v="0"/>
    <n v="1"/>
    <n v="0"/>
    <n v="0"/>
    <s v="State-Texas"/>
    <s v="Single"/>
    <x v="1"/>
  </r>
  <r>
    <n v="2106"/>
    <n v="139552"/>
    <n v="1"/>
    <n v="1"/>
    <x v="36"/>
    <n v="1"/>
    <n v="0"/>
    <n v="0"/>
    <n v="0"/>
    <n v="0"/>
    <n v="0"/>
    <n v="1"/>
    <n v="0"/>
    <n v="0"/>
    <s v="State-Florida"/>
    <s v="Divorced"/>
    <x v="1"/>
  </r>
  <r>
    <n v="1534"/>
    <n v="139548"/>
    <n v="1"/>
    <n v="1"/>
    <x v="51"/>
    <n v="0"/>
    <n v="0"/>
    <n v="1"/>
    <n v="0"/>
    <n v="0"/>
    <n v="0"/>
    <n v="0"/>
    <n v="0"/>
    <n v="0"/>
    <s v="State-Other"/>
    <s v="Single"/>
    <x v="3"/>
  </r>
  <r>
    <n v="1568"/>
    <n v="139453"/>
    <n v="1"/>
    <n v="0"/>
    <x v="4"/>
    <n v="0"/>
    <n v="0"/>
    <n v="0"/>
    <n v="1"/>
    <n v="0"/>
    <n v="0"/>
    <n v="1"/>
    <n v="0"/>
    <n v="0"/>
    <s v="State-New York"/>
    <s v="Together"/>
    <x v="1"/>
  </r>
  <r>
    <n v="2753"/>
    <n v="139435"/>
    <n v="1"/>
    <n v="0"/>
    <x v="16"/>
    <n v="0"/>
    <n v="0"/>
    <n v="0"/>
    <n v="1"/>
    <n v="0"/>
    <n v="0"/>
    <n v="0"/>
    <n v="0"/>
    <n v="1"/>
    <s v="State-California"/>
    <s v="Together"/>
    <x v="0"/>
  </r>
  <r>
    <n v="2239"/>
    <n v="139356"/>
    <n v="1"/>
    <n v="1"/>
    <x v="38"/>
    <n v="0"/>
    <n v="1"/>
    <n v="0"/>
    <n v="0"/>
    <n v="0"/>
    <n v="0"/>
    <n v="1"/>
    <n v="0"/>
    <n v="0"/>
    <s v="State-Illinois"/>
    <s v="Married"/>
    <x v="1"/>
  </r>
  <r>
    <n v="2621"/>
    <n v="139228"/>
    <n v="0"/>
    <n v="0"/>
    <x v="5"/>
    <n v="1"/>
    <n v="0"/>
    <n v="0"/>
    <n v="0"/>
    <n v="0"/>
    <n v="0"/>
    <n v="0"/>
    <n v="1"/>
    <n v="0"/>
    <s v="State-California"/>
    <s v="Divorced"/>
    <x v="2"/>
  </r>
  <r>
    <n v="2072"/>
    <n v="139190"/>
    <n v="1"/>
    <n v="0"/>
    <x v="2"/>
    <n v="0"/>
    <n v="0"/>
    <n v="1"/>
    <n v="0"/>
    <n v="0"/>
    <n v="0"/>
    <n v="0"/>
    <n v="0"/>
    <n v="1"/>
    <s v="State-New York"/>
    <s v="Single"/>
    <x v="0"/>
  </r>
  <r>
    <n v="2986"/>
    <n v="139146"/>
    <n v="1"/>
    <n v="0"/>
    <x v="17"/>
    <n v="0"/>
    <n v="0"/>
    <n v="1"/>
    <n v="0"/>
    <n v="0"/>
    <n v="0"/>
    <n v="1"/>
    <n v="0"/>
    <n v="0"/>
    <s v="State-Other"/>
    <s v="Single"/>
    <x v="1"/>
  </r>
  <r>
    <n v="2946"/>
    <n v="139062"/>
    <n v="1"/>
    <n v="0"/>
    <x v="4"/>
    <n v="0"/>
    <n v="0"/>
    <n v="1"/>
    <n v="0"/>
    <n v="0"/>
    <n v="0"/>
    <n v="1"/>
    <n v="0"/>
    <n v="0"/>
    <s v="State-Florida"/>
    <s v="Single"/>
    <x v="1"/>
  </r>
  <r>
    <n v="2022"/>
    <n v="138998"/>
    <n v="1"/>
    <n v="1"/>
    <x v="14"/>
    <n v="0"/>
    <n v="1"/>
    <n v="0"/>
    <n v="0"/>
    <n v="0"/>
    <n v="0"/>
    <n v="1"/>
    <n v="0"/>
    <n v="0"/>
    <s v="State-Florida"/>
    <s v="Married"/>
    <x v="1"/>
  </r>
  <r>
    <n v="2547"/>
    <n v="138998"/>
    <n v="1"/>
    <n v="1"/>
    <x v="14"/>
    <n v="0"/>
    <n v="1"/>
    <n v="0"/>
    <n v="0"/>
    <n v="0"/>
    <n v="0"/>
    <n v="1"/>
    <n v="0"/>
    <n v="0"/>
    <s v="State-Texas"/>
    <s v="Married"/>
    <x v="1"/>
  </r>
  <r>
    <n v="1439"/>
    <n v="138988"/>
    <n v="1"/>
    <n v="2"/>
    <x v="35"/>
    <n v="0"/>
    <n v="1"/>
    <n v="0"/>
    <n v="0"/>
    <n v="0"/>
    <n v="0"/>
    <n v="1"/>
    <n v="0"/>
    <n v="0"/>
    <s v="State-California"/>
    <s v="Married"/>
    <x v="1"/>
  </r>
  <r>
    <n v="1464"/>
    <n v="138961"/>
    <n v="1"/>
    <n v="0"/>
    <x v="16"/>
    <n v="0"/>
    <n v="1"/>
    <n v="0"/>
    <n v="0"/>
    <n v="0"/>
    <n v="0"/>
    <n v="0"/>
    <n v="1"/>
    <n v="0"/>
    <s v="State-Florida"/>
    <s v="Married"/>
    <x v="2"/>
  </r>
  <r>
    <n v="1665"/>
    <n v="138946"/>
    <n v="0"/>
    <n v="1"/>
    <x v="47"/>
    <n v="0"/>
    <n v="0"/>
    <n v="0"/>
    <n v="1"/>
    <n v="0"/>
    <n v="0"/>
    <n v="1"/>
    <n v="0"/>
    <n v="0"/>
    <s v="State-Texas"/>
    <s v="Together"/>
    <x v="1"/>
  </r>
  <r>
    <n v="3147"/>
    <n v="138946"/>
    <n v="0"/>
    <n v="1"/>
    <x v="47"/>
    <n v="0"/>
    <n v="0"/>
    <n v="0"/>
    <n v="1"/>
    <n v="0"/>
    <n v="0"/>
    <n v="1"/>
    <n v="0"/>
    <n v="0"/>
    <s v="State-Texas"/>
    <s v="Together"/>
    <x v="1"/>
  </r>
  <r>
    <n v="2368"/>
    <n v="138887"/>
    <n v="1"/>
    <n v="0"/>
    <x v="35"/>
    <n v="0"/>
    <n v="0"/>
    <n v="0"/>
    <n v="1"/>
    <n v="0"/>
    <n v="0"/>
    <n v="0"/>
    <n v="0"/>
    <n v="1"/>
    <s v="State-Other"/>
    <s v="Together"/>
    <x v="0"/>
  </r>
  <r>
    <n v="1181"/>
    <n v="138872"/>
    <n v="1"/>
    <n v="0"/>
    <x v="28"/>
    <n v="0"/>
    <n v="1"/>
    <n v="0"/>
    <n v="0"/>
    <n v="0"/>
    <n v="0"/>
    <n v="1"/>
    <n v="0"/>
    <n v="0"/>
    <s v="State-California"/>
    <s v="Married"/>
    <x v="1"/>
  </r>
  <r>
    <n v="1166"/>
    <n v="138853"/>
    <n v="1"/>
    <n v="1"/>
    <x v="1"/>
    <n v="0"/>
    <n v="1"/>
    <n v="0"/>
    <n v="0"/>
    <n v="0"/>
    <n v="0"/>
    <n v="0"/>
    <n v="0"/>
    <n v="1"/>
    <s v="State-New York"/>
    <s v="Married"/>
    <x v="0"/>
  </r>
  <r>
    <n v="1740"/>
    <n v="138829"/>
    <n v="0"/>
    <n v="1"/>
    <x v="31"/>
    <n v="0"/>
    <n v="1"/>
    <n v="0"/>
    <n v="0"/>
    <n v="0"/>
    <n v="0"/>
    <n v="0"/>
    <n v="0"/>
    <n v="1"/>
    <s v="State-Florida"/>
    <s v="Married"/>
    <x v="0"/>
  </r>
  <r>
    <n v="1372"/>
    <n v="138823"/>
    <n v="0"/>
    <n v="1"/>
    <x v="49"/>
    <n v="0"/>
    <n v="0"/>
    <n v="0"/>
    <n v="1"/>
    <n v="0"/>
    <n v="0"/>
    <n v="1"/>
    <n v="0"/>
    <n v="0"/>
    <s v="State-Other"/>
    <s v="Together"/>
    <x v="1"/>
  </r>
  <r>
    <n v="2253"/>
    <n v="138808"/>
    <n v="1"/>
    <n v="0"/>
    <x v="35"/>
    <n v="0"/>
    <n v="0"/>
    <n v="1"/>
    <n v="0"/>
    <n v="0"/>
    <n v="0"/>
    <n v="1"/>
    <n v="0"/>
    <n v="0"/>
    <s v="State-Texas"/>
    <s v="Single"/>
    <x v="1"/>
  </r>
  <r>
    <n v="2404"/>
    <n v="138741"/>
    <n v="1"/>
    <n v="1"/>
    <x v="12"/>
    <n v="0"/>
    <n v="0"/>
    <n v="1"/>
    <n v="0"/>
    <n v="0"/>
    <n v="0"/>
    <n v="0"/>
    <n v="0"/>
    <n v="0"/>
    <s v="State-Other"/>
    <s v="Single"/>
    <x v="3"/>
  </r>
  <r>
    <n v="2733"/>
    <n v="138725"/>
    <n v="1"/>
    <n v="1"/>
    <x v="47"/>
    <n v="0"/>
    <n v="1"/>
    <n v="0"/>
    <n v="0"/>
    <n v="0"/>
    <n v="0"/>
    <n v="0"/>
    <n v="0"/>
    <n v="1"/>
    <s v="State-Texas"/>
    <s v="Married"/>
    <x v="0"/>
  </r>
  <r>
    <n v="1724"/>
    <n v="138702"/>
    <n v="1"/>
    <n v="0"/>
    <x v="34"/>
    <n v="0"/>
    <n v="0"/>
    <n v="0"/>
    <n v="1"/>
    <n v="0"/>
    <n v="0"/>
    <n v="0"/>
    <n v="0"/>
    <n v="0"/>
    <s v="State-New York"/>
    <s v="Together"/>
    <x v="3"/>
  </r>
  <r>
    <n v="1844"/>
    <n v="138683"/>
    <n v="1"/>
    <n v="0"/>
    <x v="32"/>
    <n v="0"/>
    <n v="0"/>
    <n v="0"/>
    <n v="1"/>
    <n v="0"/>
    <n v="0"/>
    <n v="0"/>
    <n v="0"/>
    <n v="0"/>
    <s v="State-New York"/>
    <s v="Together"/>
    <x v="3"/>
  </r>
  <r>
    <n v="3013"/>
    <n v="138680"/>
    <n v="1"/>
    <n v="0"/>
    <x v="29"/>
    <n v="0"/>
    <n v="1"/>
    <n v="0"/>
    <n v="0"/>
    <n v="0"/>
    <n v="0"/>
    <n v="1"/>
    <n v="0"/>
    <n v="0"/>
    <s v="State-Illinois"/>
    <s v="Married"/>
    <x v="1"/>
  </r>
  <r>
    <n v="1339"/>
    <n v="138643"/>
    <n v="1"/>
    <n v="1"/>
    <x v="34"/>
    <n v="0"/>
    <n v="0"/>
    <n v="1"/>
    <n v="0"/>
    <n v="0"/>
    <n v="0"/>
    <n v="1"/>
    <n v="0"/>
    <n v="0"/>
    <s v="State-Illinois"/>
    <s v="Single"/>
    <x v="1"/>
  </r>
  <r>
    <n v="1030"/>
    <n v="138620"/>
    <n v="0"/>
    <n v="0"/>
    <x v="51"/>
    <n v="0"/>
    <n v="0"/>
    <n v="0"/>
    <n v="1"/>
    <n v="0"/>
    <n v="0"/>
    <n v="0"/>
    <n v="1"/>
    <n v="0"/>
    <s v="State-Other"/>
    <s v="Together"/>
    <x v="2"/>
  </r>
  <r>
    <n v="1078"/>
    <n v="138620"/>
    <n v="0"/>
    <n v="0"/>
    <x v="51"/>
    <n v="0"/>
    <n v="0"/>
    <n v="0"/>
    <n v="1"/>
    <n v="0"/>
    <n v="0"/>
    <n v="0"/>
    <n v="1"/>
    <n v="0"/>
    <s v="State-Other"/>
    <s v="Together"/>
    <x v="2"/>
  </r>
  <r>
    <n v="1556"/>
    <n v="138593"/>
    <n v="1"/>
    <n v="0"/>
    <x v="34"/>
    <n v="0"/>
    <n v="0"/>
    <n v="1"/>
    <n v="0"/>
    <n v="0"/>
    <n v="0"/>
    <n v="0"/>
    <n v="0"/>
    <n v="0"/>
    <s v="State-New York"/>
    <s v="Single"/>
    <x v="3"/>
  </r>
  <r>
    <n v="1220"/>
    <n v="138590"/>
    <n v="1"/>
    <n v="0"/>
    <x v="23"/>
    <n v="0"/>
    <n v="0"/>
    <n v="0"/>
    <n v="1"/>
    <n v="0"/>
    <n v="0"/>
    <n v="1"/>
    <n v="0"/>
    <n v="0"/>
    <s v="State-New York"/>
    <s v="Together"/>
    <x v="1"/>
  </r>
  <r>
    <n v="1358"/>
    <n v="138578"/>
    <n v="1"/>
    <n v="1"/>
    <x v="35"/>
    <n v="0"/>
    <n v="0"/>
    <n v="1"/>
    <n v="0"/>
    <n v="0"/>
    <n v="0"/>
    <n v="0"/>
    <n v="0"/>
    <n v="1"/>
    <s v="State-New York"/>
    <s v="Single"/>
    <x v="0"/>
  </r>
  <r>
    <n v="2074"/>
    <n v="138578"/>
    <n v="1"/>
    <n v="1"/>
    <x v="35"/>
    <n v="0"/>
    <n v="0"/>
    <n v="1"/>
    <n v="0"/>
    <n v="0"/>
    <n v="0"/>
    <n v="0"/>
    <n v="0"/>
    <n v="1"/>
    <s v="State-Other"/>
    <s v="Single"/>
    <x v="0"/>
  </r>
  <r>
    <n v="1837"/>
    <n v="138576"/>
    <n v="0"/>
    <n v="1"/>
    <x v="16"/>
    <n v="0"/>
    <n v="1"/>
    <n v="0"/>
    <n v="0"/>
    <n v="0"/>
    <n v="0"/>
    <n v="0"/>
    <n v="1"/>
    <n v="0"/>
    <s v="State-Illinois"/>
    <s v="Married"/>
    <x v="2"/>
  </r>
  <r>
    <n v="1100"/>
    <n v="138557"/>
    <n v="1"/>
    <n v="0"/>
    <x v="34"/>
    <n v="0"/>
    <n v="0"/>
    <n v="1"/>
    <n v="0"/>
    <n v="0"/>
    <n v="0"/>
    <n v="1"/>
    <n v="0"/>
    <n v="0"/>
    <s v="State-New York"/>
    <s v="Single"/>
    <x v="1"/>
  </r>
  <r>
    <n v="1137"/>
    <n v="138547"/>
    <n v="1"/>
    <n v="0"/>
    <x v="25"/>
    <n v="0"/>
    <n v="0"/>
    <n v="0"/>
    <n v="1"/>
    <n v="0"/>
    <n v="0"/>
    <n v="1"/>
    <n v="0"/>
    <n v="0"/>
    <s v="State-Texas"/>
    <s v="Together"/>
    <x v="1"/>
  </r>
  <r>
    <n v="2699"/>
    <n v="138513"/>
    <n v="1"/>
    <n v="0"/>
    <x v="41"/>
    <n v="0"/>
    <n v="0"/>
    <n v="1"/>
    <n v="0"/>
    <n v="0"/>
    <n v="0"/>
    <n v="0"/>
    <n v="0"/>
    <n v="1"/>
    <s v="State-California"/>
    <s v="Single"/>
    <x v="0"/>
  </r>
  <r>
    <n v="2083"/>
    <n v="138508"/>
    <n v="1"/>
    <n v="0"/>
    <x v="17"/>
    <n v="0"/>
    <n v="1"/>
    <n v="0"/>
    <n v="0"/>
    <n v="0"/>
    <n v="0"/>
    <n v="1"/>
    <n v="0"/>
    <n v="0"/>
    <s v="State-Illinois"/>
    <s v="Married"/>
    <x v="1"/>
  </r>
  <r>
    <n v="2210"/>
    <n v="138452"/>
    <n v="1"/>
    <n v="1"/>
    <x v="47"/>
    <n v="0"/>
    <n v="1"/>
    <n v="0"/>
    <n v="0"/>
    <n v="0"/>
    <n v="0"/>
    <n v="0"/>
    <n v="1"/>
    <n v="0"/>
    <s v="State-New York"/>
    <s v="Married"/>
    <x v="2"/>
  </r>
  <r>
    <n v="2676"/>
    <n v="138452"/>
    <n v="1"/>
    <n v="1"/>
    <x v="47"/>
    <n v="0"/>
    <n v="1"/>
    <n v="0"/>
    <n v="0"/>
    <n v="0"/>
    <n v="0"/>
    <n v="0"/>
    <n v="1"/>
    <n v="0"/>
    <s v="State-Florida"/>
    <s v="Married"/>
    <x v="2"/>
  </r>
  <r>
    <n v="1555"/>
    <n v="138443"/>
    <n v="1"/>
    <n v="1"/>
    <x v="42"/>
    <n v="0"/>
    <n v="1"/>
    <n v="0"/>
    <n v="0"/>
    <n v="0"/>
    <n v="0"/>
    <n v="0"/>
    <n v="0"/>
    <n v="1"/>
    <s v="State-Illinois"/>
    <s v="Married"/>
    <x v="0"/>
  </r>
  <r>
    <n v="1457"/>
    <n v="138415"/>
    <n v="1"/>
    <n v="1"/>
    <x v="34"/>
    <n v="0"/>
    <n v="1"/>
    <n v="0"/>
    <n v="0"/>
    <n v="0"/>
    <n v="0"/>
    <n v="1"/>
    <n v="0"/>
    <n v="0"/>
    <s v="State-California"/>
    <s v="Married"/>
    <x v="1"/>
  </r>
  <r>
    <n v="2435"/>
    <n v="138410"/>
    <n v="0"/>
    <n v="0"/>
    <x v="2"/>
    <n v="0"/>
    <n v="1"/>
    <n v="0"/>
    <n v="0"/>
    <n v="0"/>
    <n v="0"/>
    <n v="0"/>
    <n v="0"/>
    <n v="1"/>
    <s v="State-California"/>
    <s v="Married"/>
    <x v="0"/>
  </r>
  <r>
    <n v="1278"/>
    <n v="138361"/>
    <n v="1"/>
    <n v="0"/>
    <x v="10"/>
    <n v="0"/>
    <n v="0"/>
    <n v="0"/>
    <n v="1"/>
    <n v="0"/>
    <n v="0"/>
    <n v="1"/>
    <n v="0"/>
    <n v="0"/>
    <s v="State-Florida"/>
    <s v="Together"/>
    <x v="1"/>
  </r>
  <r>
    <n v="3034"/>
    <n v="138361"/>
    <n v="1"/>
    <n v="0"/>
    <x v="10"/>
    <n v="0"/>
    <n v="0"/>
    <n v="0"/>
    <n v="1"/>
    <n v="0"/>
    <n v="0"/>
    <n v="1"/>
    <n v="0"/>
    <n v="0"/>
    <s v="State-Other"/>
    <s v="Together"/>
    <x v="1"/>
  </r>
  <r>
    <n v="1027"/>
    <n v="138360"/>
    <n v="1"/>
    <n v="0"/>
    <x v="32"/>
    <n v="0"/>
    <n v="1"/>
    <n v="0"/>
    <n v="0"/>
    <n v="0"/>
    <n v="0"/>
    <n v="1"/>
    <n v="0"/>
    <n v="0"/>
    <s v="State-Illinois"/>
    <s v="Married"/>
    <x v="1"/>
  </r>
  <r>
    <n v="1167"/>
    <n v="138285"/>
    <n v="2"/>
    <n v="1"/>
    <x v="31"/>
    <n v="0"/>
    <n v="0"/>
    <n v="0"/>
    <n v="1"/>
    <n v="0"/>
    <n v="0"/>
    <n v="1"/>
    <n v="0"/>
    <n v="0"/>
    <s v="State-Texas"/>
    <s v="Together"/>
    <x v="1"/>
  </r>
  <r>
    <n v="2952"/>
    <n v="138236"/>
    <n v="1"/>
    <n v="1"/>
    <x v="42"/>
    <n v="0"/>
    <n v="0"/>
    <n v="1"/>
    <n v="0"/>
    <n v="0"/>
    <n v="0"/>
    <n v="0"/>
    <n v="0"/>
    <n v="1"/>
    <s v="State-Florida"/>
    <s v="Single"/>
    <x v="0"/>
  </r>
  <r>
    <n v="2656"/>
    <n v="138232"/>
    <n v="1"/>
    <n v="1"/>
    <x v="23"/>
    <n v="0"/>
    <n v="0"/>
    <n v="0"/>
    <n v="1"/>
    <n v="0"/>
    <n v="0"/>
    <n v="1"/>
    <n v="0"/>
    <n v="0"/>
    <s v="State-Other"/>
    <s v="Together"/>
    <x v="1"/>
  </r>
  <r>
    <n v="2551"/>
    <n v="138201"/>
    <n v="0"/>
    <n v="1"/>
    <x v="5"/>
    <n v="0"/>
    <n v="0"/>
    <n v="0"/>
    <n v="1"/>
    <n v="0"/>
    <n v="0"/>
    <n v="0"/>
    <n v="0"/>
    <n v="1"/>
    <s v="State-Illinois"/>
    <s v="Together"/>
    <x v="0"/>
  </r>
  <r>
    <n v="1553"/>
    <n v="138200"/>
    <n v="1"/>
    <n v="1"/>
    <x v="1"/>
    <n v="0"/>
    <n v="0"/>
    <n v="0"/>
    <n v="1"/>
    <n v="0"/>
    <n v="0"/>
    <n v="1"/>
    <n v="0"/>
    <n v="0"/>
    <s v="State-California"/>
    <s v="Together"/>
    <x v="1"/>
  </r>
  <r>
    <n v="2212"/>
    <n v="138197"/>
    <n v="1"/>
    <n v="0"/>
    <x v="17"/>
    <n v="0"/>
    <n v="0"/>
    <n v="0"/>
    <n v="1"/>
    <n v="0"/>
    <n v="0"/>
    <n v="0"/>
    <n v="0"/>
    <n v="1"/>
    <s v="State-Other"/>
    <s v="Together"/>
    <x v="0"/>
  </r>
  <r>
    <n v="1995"/>
    <n v="138196"/>
    <n v="1"/>
    <n v="1"/>
    <x v="23"/>
    <n v="0"/>
    <n v="1"/>
    <n v="0"/>
    <n v="0"/>
    <n v="0"/>
    <n v="0"/>
    <n v="0"/>
    <n v="1"/>
    <n v="0"/>
    <s v="State-Texas"/>
    <s v="Married"/>
    <x v="2"/>
  </r>
  <r>
    <n v="1252"/>
    <n v="138179"/>
    <n v="1"/>
    <n v="1"/>
    <x v="30"/>
    <n v="0"/>
    <n v="1"/>
    <n v="0"/>
    <n v="0"/>
    <n v="0"/>
    <n v="0"/>
    <n v="0"/>
    <n v="1"/>
    <n v="0"/>
    <s v="State-Other"/>
    <s v="Married"/>
    <x v="2"/>
  </r>
  <r>
    <n v="2680"/>
    <n v="138175"/>
    <n v="1"/>
    <n v="0"/>
    <x v="29"/>
    <n v="0"/>
    <n v="1"/>
    <n v="0"/>
    <n v="0"/>
    <n v="0"/>
    <n v="0"/>
    <n v="0"/>
    <n v="0"/>
    <n v="1"/>
    <s v="State-Other"/>
    <s v="Married"/>
    <x v="0"/>
  </r>
  <r>
    <n v="2336"/>
    <n v="138136"/>
    <n v="1"/>
    <n v="0"/>
    <x v="34"/>
    <n v="0"/>
    <n v="1"/>
    <n v="0"/>
    <n v="0"/>
    <n v="0"/>
    <n v="0"/>
    <n v="1"/>
    <n v="0"/>
    <n v="0"/>
    <s v="State-New York"/>
    <s v="Married"/>
    <x v="1"/>
  </r>
  <r>
    <n v="1254"/>
    <n v="138097"/>
    <n v="1"/>
    <n v="1"/>
    <x v="1"/>
    <n v="0"/>
    <n v="1"/>
    <n v="0"/>
    <n v="0"/>
    <n v="0"/>
    <n v="0"/>
    <n v="0"/>
    <n v="0"/>
    <n v="1"/>
    <s v="State-Florida"/>
    <s v="Married"/>
    <x v="0"/>
  </r>
  <r>
    <n v="3180"/>
    <n v="138054"/>
    <n v="1"/>
    <n v="1"/>
    <x v="46"/>
    <n v="1"/>
    <n v="0"/>
    <n v="0"/>
    <n v="0"/>
    <n v="0"/>
    <n v="0"/>
    <n v="0"/>
    <n v="1"/>
    <n v="0"/>
    <s v="State-Florida"/>
    <s v="Divorced"/>
    <x v="2"/>
  </r>
  <r>
    <n v="2347"/>
    <n v="137971"/>
    <n v="1"/>
    <n v="0"/>
    <x v="16"/>
    <n v="0"/>
    <n v="1"/>
    <n v="0"/>
    <n v="0"/>
    <n v="0"/>
    <n v="0"/>
    <n v="1"/>
    <n v="0"/>
    <n v="0"/>
    <s v="State-Illinois"/>
    <s v="Married"/>
    <x v="1"/>
  </r>
  <r>
    <n v="2645"/>
    <n v="137929"/>
    <n v="0"/>
    <n v="0"/>
    <x v="19"/>
    <n v="0"/>
    <n v="0"/>
    <n v="1"/>
    <n v="0"/>
    <n v="0"/>
    <n v="0"/>
    <n v="0"/>
    <n v="0"/>
    <n v="1"/>
    <s v="State-California"/>
    <s v="Single"/>
    <x v="0"/>
  </r>
  <r>
    <n v="1808"/>
    <n v="137859"/>
    <n v="1"/>
    <n v="2"/>
    <x v="36"/>
    <n v="1"/>
    <n v="0"/>
    <n v="0"/>
    <n v="0"/>
    <n v="0"/>
    <n v="0"/>
    <n v="1"/>
    <n v="0"/>
    <n v="0"/>
    <s v="State-New York"/>
    <s v="Divorced"/>
    <x v="1"/>
  </r>
  <r>
    <n v="2494"/>
    <n v="137787"/>
    <n v="1"/>
    <n v="0"/>
    <x v="35"/>
    <n v="0"/>
    <n v="1"/>
    <n v="0"/>
    <n v="0"/>
    <n v="0"/>
    <n v="0"/>
    <n v="0"/>
    <n v="1"/>
    <n v="0"/>
    <s v="State-Other"/>
    <s v="Married"/>
    <x v="2"/>
  </r>
  <r>
    <n v="2303"/>
    <n v="137774"/>
    <n v="2"/>
    <n v="0"/>
    <x v="3"/>
    <n v="0"/>
    <n v="0"/>
    <n v="1"/>
    <n v="0"/>
    <n v="0"/>
    <n v="0"/>
    <n v="1"/>
    <n v="0"/>
    <n v="0"/>
    <s v="State-California"/>
    <s v="Single"/>
    <x v="1"/>
  </r>
  <r>
    <n v="1017"/>
    <n v="137760"/>
    <n v="0"/>
    <n v="0"/>
    <x v="44"/>
    <n v="0"/>
    <n v="0"/>
    <n v="0"/>
    <n v="1"/>
    <n v="0"/>
    <n v="0"/>
    <n v="1"/>
    <n v="0"/>
    <n v="0"/>
    <s v="State-Texas"/>
    <s v="Together"/>
    <x v="1"/>
  </r>
  <r>
    <n v="1269"/>
    <n v="137760"/>
    <n v="0"/>
    <n v="0"/>
    <x v="44"/>
    <n v="0"/>
    <n v="0"/>
    <n v="0"/>
    <n v="1"/>
    <n v="0"/>
    <n v="0"/>
    <n v="1"/>
    <n v="0"/>
    <n v="0"/>
    <s v="State-Texas"/>
    <s v="Together"/>
    <x v="1"/>
  </r>
  <r>
    <n v="1465"/>
    <n v="137760"/>
    <n v="1"/>
    <n v="0"/>
    <x v="35"/>
    <n v="1"/>
    <n v="0"/>
    <n v="0"/>
    <n v="0"/>
    <n v="0"/>
    <n v="0"/>
    <n v="0"/>
    <n v="1"/>
    <n v="0"/>
    <s v="State-Illinois"/>
    <s v="Divorced"/>
    <x v="2"/>
  </r>
  <r>
    <n v="1839"/>
    <n v="137758"/>
    <n v="1"/>
    <n v="1"/>
    <x v="30"/>
    <n v="0"/>
    <n v="0"/>
    <n v="0"/>
    <n v="1"/>
    <n v="0"/>
    <n v="0"/>
    <n v="1"/>
    <n v="0"/>
    <n v="0"/>
    <s v="State-Texas"/>
    <s v="Together"/>
    <x v="1"/>
  </r>
  <r>
    <n v="2785"/>
    <n v="137758"/>
    <n v="1"/>
    <n v="1"/>
    <x v="30"/>
    <n v="0"/>
    <n v="0"/>
    <n v="0"/>
    <n v="1"/>
    <n v="0"/>
    <n v="0"/>
    <n v="1"/>
    <n v="0"/>
    <n v="0"/>
    <s v="State-Illinois"/>
    <s v="Together"/>
    <x v="1"/>
  </r>
  <r>
    <n v="1250"/>
    <n v="137717"/>
    <n v="1"/>
    <n v="0"/>
    <x v="34"/>
    <n v="0"/>
    <n v="1"/>
    <n v="0"/>
    <n v="0"/>
    <n v="0"/>
    <n v="0"/>
    <n v="0"/>
    <n v="0"/>
    <n v="1"/>
    <s v="State-New York"/>
    <s v="Married"/>
    <x v="0"/>
  </r>
  <r>
    <n v="1347"/>
    <n v="137717"/>
    <n v="1"/>
    <n v="0"/>
    <x v="34"/>
    <n v="0"/>
    <n v="1"/>
    <n v="0"/>
    <n v="0"/>
    <n v="0"/>
    <n v="0"/>
    <n v="0"/>
    <n v="0"/>
    <n v="1"/>
    <s v="State-Texas"/>
    <s v="Married"/>
    <x v="0"/>
  </r>
  <r>
    <n v="2378"/>
    <n v="137716"/>
    <n v="0"/>
    <n v="1"/>
    <x v="13"/>
    <n v="0"/>
    <n v="1"/>
    <n v="0"/>
    <n v="0"/>
    <n v="0"/>
    <n v="0"/>
    <n v="1"/>
    <n v="0"/>
    <n v="0"/>
    <s v="State-New York"/>
    <s v="Married"/>
    <x v="1"/>
  </r>
  <r>
    <n v="2498"/>
    <n v="137697"/>
    <n v="1"/>
    <n v="0"/>
    <x v="38"/>
    <n v="0"/>
    <n v="0"/>
    <n v="1"/>
    <n v="0"/>
    <n v="0"/>
    <n v="0"/>
    <n v="1"/>
    <n v="0"/>
    <n v="0"/>
    <s v="State-New York"/>
    <s v="Single"/>
    <x v="1"/>
  </r>
  <r>
    <n v="2768"/>
    <n v="137697"/>
    <n v="1"/>
    <n v="0"/>
    <x v="38"/>
    <n v="0"/>
    <n v="0"/>
    <n v="1"/>
    <n v="0"/>
    <n v="0"/>
    <n v="0"/>
    <n v="1"/>
    <n v="0"/>
    <n v="0"/>
    <s v="State-New York"/>
    <s v="Single"/>
    <x v="1"/>
  </r>
  <r>
    <n v="2263"/>
    <n v="137633"/>
    <n v="1"/>
    <n v="1"/>
    <x v="48"/>
    <n v="0"/>
    <n v="1"/>
    <n v="0"/>
    <n v="0"/>
    <n v="0"/>
    <n v="0"/>
    <n v="0"/>
    <n v="0"/>
    <n v="1"/>
    <s v="State-Illinois"/>
    <s v="Married"/>
    <x v="0"/>
  </r>
  <r>
    <n v="3089"/>
    <n v="137509"/>
    <n v="1"/>
    <n v="0"/>
    <x v="38"/>
    <n v="0"/>
    <n v="0"/>
    <n v="0"/>
    <n v="1"/>
    <n v="0"/>
    <n v="0"/>
    <n v="0"/>
    <n v="1"/>
    <n v="0"/>
    <s v="State-California"/>
    <s v="Together"/>
    <x v="2"/>
  </r>
  <r>
    <n v="1455"/>
    <n v="137406"/>
    <n v="1"/>
    <n v="0"/>
    <x v="7"/>
    <n v="0"/>
    <n v="1"/>
    <n v="0"/>
    <n v="0"/>
    <n v="0"/>
    <n v="0"/>
    <n v="1"/>
    <n v="0"/>
    <n v="0"/>
    <s v="State-Texas"/>
    <s v="Married"/>
    <x v="1"/>
  </r>
  <r>
    <n v="1404"/>
    <n v="137401"/>
    <n v="1"/>
    <n v="0"/>
    <x v="16"/>
    <n v="0"/>
    <n v="1"/>
    <n v="0"/>
    <n v="0"/>
    <n v="0"/>
    <n v="0"/>
    <n v="0"/>
    <n v="0"/>
    <n v="1"/>
    <s v="State-Florida"/>
    <s v="Married"/>
    <x v="0"/>
  </r>
  <r>
    <n v="2499"/>
    <n v="137401"/>
    <n v="1"/>
    <n v="0"/>
    <x v="16"/>
    <n v="0"/>
    <n v="1"/>
    <n v="0"/>
    <n v="0"/>
    <n v="0"/>
    <n v="0"/>
    <n v="0"/>
    <n v="0"/>
    <n v="1"/>
    <s v="State-Texas"/>
    <s v="Married"/>
    <x v="0"/>
  </r>
  <r>
    <n v="2215"/>
    <n v="137395"/>
    <n v="1"/>
    <n v="0"/>
    <x v="38"/>
    <n v="0"/>
    <n v="0"/>
    <n v="0"/>
    <n v="1"/>
    <n v="0"/>
    <n v="0"/>
    <n v="0"/>
    <n v="0"/>
    <n v="1"/>
    <s v="State-Illinois"/>
    <s v="Together"/>
    <x v="0"/>
  </r>
  <r>
    <n v="2257"/>
    <n v="137368"/>
    <n v="1"/>
    <n v="0"/>
    <x v="21"/>
    <n v="0"/>
    <n v="1"/>
    <n v="0"/>
    <n v="0"/>
    <n v="0"/>
    <n v="0"/>
    <n v="0"/>
    <n v="1"/>
    <n v="0"/>
    <s v="State-Illinois"/>
    <s v="Married"/>
    <x v="2"/>
  </r>
  <r>
    <n v="2017"/>
    <n v="137334"/>
    <n v="1"/>
    <n v="1"/>
    <x v="12"/>
    <n v="0"/>
    <n v="0"/>
    <n v="0"/>
    <n v="1"/>
    <n v="0"/>
    <n v="0"/>
    <n v="0"/>
    <n v="0"/>
    <n v="1"/>
    <s v="State-Illinois"/>
    <s v="Together"/>
    <x v="0"/>
  </r>
  <r>
    <n v="2716"/>
    <n v="137292"/>
    <n v="1"/>
    <n v="0"/>
    <x v="4"/>
    <n v="0"/>
    <n v="0"/>
    <n v="0"/>
    <n v="1"/>
    <n v="0"/>
    <n v="0"/>
    <n v="1"/>
    <n v="0"/>
    <n v="0"/>
    <s v="State-Other"/>
    <s v="Together"/>
    <x v="1"/>
  </r>
  <r>
    <n v="2525"/>
    <n v="137284"/>
    <n v="1"/>
    <n v="1"/>
    <x v="21"/>
    <n v="0"/>
    <n v="1"/>
    <n v="0"/>
    <n v="0"/>
    <n v="0"/>
    <n v="0"/>
    <n v="0"/>
    <n v="0"/>
    <n v="0"/>
    <s v="State-California"/>
    <s v="Married"/>
    <x v="3"/>
  </r>
  <r>
    <n v="2990"/>
    <n v="137284"/>
    <n v="1"/>
    <n v="1"/>
    <x v="21"/>
    <n v="0"/>
    <n v="1"/>
    <n v="0"/>
    <n v="0"/>
    <n v="0"/>
    <n v="0"/>
    <n v="0"/>
    <n v="0"/>
    <n v="0"/>
    <s v="State-New York"/>
    <s v="Married"/>
    <x v="3"/>
  </r>
  <r>
    <n v="2707"/>
    <n v="137244"/>
    <n v="1"/>
    <n v="1"/>
    <x v="47"/>
    <n v="1"/>
    <n v="0"/>
    <n v="0"/>
    <n v="0"/>
    <n v="0"/>
    <n v="0"/>
    <n v="1"/>
    <n v="0"/>
    <n v="0"/>
    <s v="State-Illinois"/>
    <s v="Divorced"/>
    <x v="1"/>
  </r>
  <r>
    <n v="2299"/>
    <n v="137235"/>
    <n v="1"/>
    <n v="0"/>
    <x v="29"/>
    <n v="0"/>
    <n v="0"/>
    <n v="0"/>
    <n v="1"/>
    <n v="0"/>
    <n v="0"/>
    <n v="1"/>
    <n v="0"/>
    <n v="0"/>
    <s v="State-Illinois"/>
    <s v="Together"/>
    <x v="1"/>
  </r>
  <r>
    <n v="2122"/>
    <n v="137155"/>
    <n v="1"/>
    <n v="0"/>
    <x v="32"/>
    <n v="0"/>
    <n v="1"/>
    <n v="0"/>
    <n v="0"/>
    <n v="0"/>
    <n v="0"/>
    <n v="1"/>
    <n v="0"/>
    <n v="0"/>
    <s v="State-Other"/>
    <s v="Married"/>
    <x v="1"/>
  </r>
  <r>
    <n v="3019"/>
    <n v="137150"/>
    <n v="1"/>
    <n v="0"/>
    <x v="23"/>
    <n v="0"/>
    <n v="1"/>
    <n v="0"/>
    <n v="0"/>
    <n v="0"/>
    <n v="0"/>
    <n v="1"/>
    <n v="0"/>
    <n v="0"/>
    <s v="State-Illinois"/>
    <s v="Married"/>
    <x v="1"/>
  </r>
  <r>
    <n v="2019"/>
    <n v="137126"/>
    <n v="1"/>
    <n v="0"/>
    <x v="23"/>
    <n v="0"/>
    <n v="1"/>
    <n v="0"/>
    <n v="0"/>
    <n v="0"/>
    <n v="0"/>
    <n v="0"/>
    <n v="0"/>
    <n v="1"/>
    <s v="State-Texas"/>
    <s v="Married"/>
    <x v="0"/>
  </r>
  <r>
    <n v="1879"/>
    <n v="137087"/>
    <n v="1"/>
    <n v="0"/>
    <x v="2"/>
    <n v="0"/>
    <n v="1"/>
    <n v="0"/>
    <n v="0"/>
    <n v="0"/>
    <n v="0"/>
    <n v="0"/>
    <n v="0"/>
    <n v="1"/>
    <s v="State-Illinois"/>
    <s v="Married"/>
    <x v="0"/>
  </r>
  <r>
    <n v="3167"/>
    <n v="137085"/>
    <n v="1"/>
    <n v="1"/>
    <x v="21"/>
    <n v="0"/>
    <n v="1"/>
    <n v="0"/>
    <n v="0"/>
    <n v="0"/>
    <n v="0"/>
    <n v="1"/>
    <n v="0"/>
    <n v="0"/>
    <s v="State-California"/>
    <s v="Married"/>
    <x v="1"/>
  </r>
  <r>
    <n v="1218"/>
    <n v="137070"/>
    <n v="1"/>
    <n v="1"/>
    <x v="30"/>
    <n v="0"/>
    <n v="0"/>
    <n v="1"/>
    <n v="0"/>
    <n v="0"/>
    <n v="0"/>
    <n v="1"/>
    <n v="0"/>
    <n v="0"/>
    <s v="State-Florida"/>
    <s v="Single"/>
    <x v="1"/>
  </r>
  <r>
    <n v="2778"/>
    <n v="137070"/>
    <n v="1"/>
    <n v="1"/>
    <x v="30"/>
    <n v="0"/>
    <n v="0"/>
    <n v="1"/>
    <n v="0"/>
    <n v="0"/>
    <n v="0"/>
    <n v="1"/>
    <n v="0"/>
    <n v="0"/>
    <s v="State-Florida"/>
    <s v="Single"/>
    <x v="1"/>
  </r>
  <r>
    <n v="2531"/>
    <n v="137054"/>
    <n v="1"/>
    <n v="1"/>
    <x v="50"/>
    <n v="0"/>
    <n v="1"/>
    <n v="0"/>
    <n v="0"/>
    <n v="0"/>
    <n v="0"/>
    <n v="0"/>
    <n v="1"/>
    <n v="0"/>
    <s v="State-California"/>
    <s v="Married"/>
    <x v="2"/>
  </r>
  <r>
    <n v="1020"/>
    <n v="137040"/>
    <n v="0"/>
    <n v="0"/>
    <x v="41"/>
    <n v="0"/>
    <n v="1"/>
    <n v="0"/>
    <n v="0"/>
    <n v="0"/>
    <n v="0"/>
    <n v="1"/>
    <n v="0"/>
    <n v="0"/>
    <s v="State-Florida"/>
    <s v="Married"/>
    <x v="1"/>
  </r>
  <r>
    <n v="3110"/>
    <n v="136997"/>
    <n v="1"/>
    <n v="1"/>
    <x v="42"/>
    <n v="1"/>
    <n v="0"/>
    <n v="0"/>
    <n v="0"/>
    <n v="0"/>
    <n v="0"/>
    <n v="1"/>
    <n v="0"/>
    <n v="0"/>
    <s v="State-New York"/>
    <s v="Divorced"/>
    <x v="1"/>
  </r>
  <r>
    <n v="1606"/>
    <n v="136975"/>
    <n v="1"/>
    <n v="0"/>
    <x v="34"/>
    <n v="0"/>
    <n v="0"/>
    <n v="1"/>
    <n v="0"/>
    <n v="0"/>
    <n v="0"/>
    <n v="0"/>
    <n v="0"/>
    <n v="0"/>
    <s v="State-Other"/>
    <s v="Single"/>
    <x v="3"/>
  </r>
  <r>
    <n v="1558"/>
    <n v="136959"/>
    <n v="1"/>
    <n v="0"/>
    <x v="25"/>
    <n v="0"/>
    <n v="1"/>
    <n v="0"/>
    <n v="0"/>
    <n v="0"/>
    <n v="0"/>
    <n v="0"/>
    <n v="1"/>
    <n v="0"/>
    <s v="State-Other"/>
    <s v="Married"/>
    <x v="2"/>
  </r>
  <r>
    <n v="2385"/>
    <n v="136957"/>
    <n v="1"/>
    <n v="1"/>
    <x v="13"/>
    <n v="1"/>
    <n v="0"/>
    <n v="0"/>
    <n v="0"/>
    <n v="0"/>
    <n v="0"/>
    <n v="0"/>
    <n v="0"/>
    <n v="1"/>
    <s v="State-Texas"/>
    <s v="Divorced"/>
    <x v="0"/>
  </r>
  <r>
    <n v="2381"/>
    <n v="136947"/>
    <n v="1"/>
    <n v="1"/>
    <x v="50"/>
    <n v="0"/>
    <n v="1"/>
    <n v="0"/>
    <n v="0"/>
    <n v="0"/>
    <n v="0"/>
    <n v="0"/>
    <n v="0"/>
    <n v="1"/>
    <s v="State-California"/>
    <s v="Married"/>
    <x v="0"/>
  </r>
  <r>
    <n v="1985"/>
    <n v="136930"/>
    <n v="0"/>
    <n v="1"/>
    <x v="14"/>
    <n v="0"/>
    <n v="1"/>
    <n v="0"/>
    <n v="0"/>
    <n v="0"/>
    <n v="0"/>
    <n v="0"/>
    <n v="0"/>
    <n v="1"/>
    <s v="State-California"/>
    <s v="Married"/>
    <x v="0"/>
  </r>
  <r>
    <n v="3028"/>
    <n v="136927"/>
    <n v="1"/>
    <n v="1"/>
    <x v="47"/>
    <n v="0"/>
    <n v="0"/>
    <n v="1"/>
    <n v="0"/>
    <n v="0"/>
    <n v="0"/>
    <n v="0"/>
    <n v="1"/>
    <n v="0"/>
    <s v="State-Other"/>
    <s v="Single"/>
    <x v="2"/>
  </r>
  <r>
    <n v="1129"/>
    <n v="136921"/>
    <n v="1"/>
    <n v="1"/>
    <x v="40"/>
    <n v="1"/>
    <n v="0"/>
    <n v="0"/>
    <n v="0"/>
    <n v="0"/>
    <n v="0"/>
    <n v="0"/>
    <n v="0"/>
    <n v="1"/>
    <s v="State-Illinois"/>
    <s v="Divorced"/>
    <x v="0"/>
  </r>
  <r>
    <n v="2379"/>
    <n v="136864"/>
    <n v="0"/>
    <n v="1"/>
    <x v="48"/>
    <n v="0"/>
    <n v="0"/>
    <n v="1"/>
    <n v="0"/>
    <n v="0"/>
    <n v="0"/>
    <n v="1"/>
    <n v="0"/>
    <n v="0"/>
    <s v="State-Texas"/>
    <s v="Single"/>
    <x v="1"/>
  </r>
  <r>
    <n v="3183"/>
    <n v="136807"/>
    <n v="1"/>
    <n v="1"/>
    <x v="14"/>
    <n v="0"/>
    <n v="0"/>
    <n v="0"/>
    <n v="1"/>
    <n v="0"/>
    <n v="0"/>
    <n v="1"/>
    <n v="0"/>
    <n v="0"/>
    <s v="State-Texas"/>
    <s v="Together"/>
    <x v="1"/>
  </r>
  <r>
    <n v="2741"/>
    <n v="136802"/>
    <n v="1"/>
    <n v="0"/>
    <x v="7"/>
    <n v="0"/>
    <n v="0"/>
    <n v="1"/>
    <n v="0"/>
    <n v="0"/>
    <n v="0"/>
    <n v="0"/>
    <n v="0"/>
    <n v="1"/>
    <s v="State-California"/>
    <s v="Single"/>
    <x v="0"/>
  </r>
  <r>
    <n v="2991"/>
    <n v="136790"/>
    <n v="0"/>
    <n v="0"/>
    <x v="4"/>
    <n v="0"/>
    <n v="1"/>
    <n v="0"/>
    <n v="0"/>
    <n v="0"/>
    <n v="0"/>
    <n v="1"/>
    <n v="0"/>
    <n v="0"/>
    <s v="State-Texas"/>
    <s v="Married"/>
    <x v="1"/>
  </r>
  <r>
    <n v="2953"/>
    <n v="136781"/>
    <n v="1"/>
    <n v="0"/>
    <x v="27"/>
    <n v="0"/>
    <n v="1"/>
    <n v="0"/>
    <n v="0"/>
    <n v="0"/>
    <n v="0"/>
    <n v="1"/>
    <n v="0"/>
    <n v="0"/>
    <s v="State-Illinois"/>
    <s v="Married"/>
    <x v="1"/>
  </r>
  <r>
    <n v="2117"/>
    <n v="136778"/>
    <n v="1"/>
    <n v="1"/>
    <x v="42"/>
    <n v="0"/>
    <n v="1"/>
    <n v="0"/>
    <n v="0"/>
    <n v="0"/>
    <n v="0"/>
    <n v="0"/>
    <n v="0"/>
    <n v="1"/>
    <s v="State-California"/>
    <s v="Married"/>
    <x v="0"/>
  </r>
  <r>
    <n v="1990"/>
    <n v="136736"/>
    <n v="1"/>
    <n v="1"/>
    <x v="51"/>
    <n v="0"/>
    <n v="0"/>
    <n v="1"/>
    <n v="0"/>
    <n v="0"/>
    <n v="0"/>
    <n v="0"/>
    <n v="0"/>
    <n v="1"/>
    <s v="State-Other"/>
    <s v="Single"/>
    <x v="0"/>
  </r>
  <r>
    <n v="2642"/>
    <n v="136732"/>
    <n v="1"/>
    <n v="1"/>
    <x v="31"/>
    <n v="0"/>
    <n v="1"/>
    <n v="0"/>
    <n v="0"/>
    <n v="0"/>
    <n v="0"/>
    <n v="0"/>
    <n v="0"/>
    <n v="1"/>
    <s v="State-New York"/>
    <s v="Married"/>
    <x v="0"/>
  </r>
  <r>
    <n v="2062"/>
    <n v="136715"/>
    <n v="1"/>
    <n v="0"/>
    <x v="23"/>
    <n v="0"/>
    <n v="1"/>
    <n v="0"/>
    <n v="0"/>
    <n v="0"/>
    <n v="0"/>
    <n v="1"/>
    <n v="0"/>
    <n v="0"/>
    <s v="State-Other"/>
    <s v="Married"/>
    <x v="1"/>
  </r>
  <r>
    <n v="2575"/>
    <n v="136663"/>
    <n v="1"/>
    <n v="0"/>
    <x v="21"/>
    <n v="0"/>
    <n v="1"/>
    <n v="0"/>
    <n v="0"/>
    <n v="0"/>
    <n v="0"/>
    <n v="0"/>
    <n v="0"/>
    <n v="1"/>
    <s v="State-Illinois"/>
    <s v="Married"/>
    <x v="0"/>
  </r>
  <r>
    <n v="2631"/>
    <n v="136634"/>
    <n v="0"/>
    <n v="1"/>
    <x v="14"/>
    <n v="0"/>
    <n v="0"/>
    <n v="0"/>
    <n v="1"/>
    <n v="0"/>
    <n v="0"/>
    <n v="0"/>
    <n v="1"/>
    <n v="0"/>
    <s v="State-Texas"/>
    <s v="Together"/>
    <x v="2"/>
  </r>
  <r>
    <n v="1863"/>
    <n v="136627"/>
    <n v="2"/>
    <n v="0"/>
    <x v="21"/>
    <n v="1"/>
    <n v="0"/>
    <n v="0"/>
    <n v="0"/>
    <n v="0"/>
    <n v="0"/>
    <n v="1"/>
    <n v="0"/>
    <n v="0"/>
    <s v="State-Texas"/>
    <s v="Divorced"/>
    <x v="1"/>
  </r>
  <r>
    <n v="1109"/>
    <n v="136550"/>
    <n v="1"/>
    <n v="0"/>
    <x v="34"/>
    <n v="0"/>
    <n v="1"/>
    <n v="0"/>
    <n v="0"/>
    <n v="0"/>
    <n v="0"/>
    <n v="0"/>
    <n v="0"/>
    <n v="0"/>
    <s v="State-California"/>
    <s v="Married"/>
    <x v="3"/>
  </r>
  <r>
    <n v="1500"/>
    <n v="136443"/>
    <n v="1"/>
    <n v="1"/>
    <x v="33"/>
    <n v="0"/>
    <n v="1"/>
    <n v="0"/>
    <n v="0"/>
    <n v="0"/>
    <n v="0"/>
    <n v="1"/>
    <n v="0"/>
    <n v="0"/>
    <s v="State-Florida"/>
    <s v="Married"/>
    <x v="1"/>
  </r>
  <r>
    <n v="2417"/>
    <n v="136408"/>
    <n v="1"/>
    <n v="1"/>
    <x v="49"/>
    <n v="0"/>
    <n v="1"/>
    <n v="0"/>
    <n v="0"/>
    <n v="0"/>
    <n v="0"/>
    <n v="0"/>
    <n v="1"/>
    <n v="0"/>
    <s v="State-California"/>
    <s v="Married"/>
    <x v="2"/>
  </r>
  <r>
    <n v="2190"/>
    <n v="136317"/>
    <n v="0"/>
    <n v="1"/>
    <x v="40"/>
    <n v="0"/>
    <n v="0"/>
    <n v="0"/>
    <n v="1"/>
    <n v="0"/>
    <n v="0"/>
    <n v="1"/>
    <n v="0"/>
    <n v="0"/>
    <s v="State-Florida"/>
    <s v="Together"/>
    <x v="1"/>
  </r>
  <r>
    <n v="2605"/>
    <n v="136301"/>
    <n v="1"/>
    <n v="0"/>
    <x v="38"/>
    <n v="0"/>
    <n v="0"/>
    <n v="0"/>
    <n v="1"/>
    <n v="0"/>
    <n v="0"/>
    <n v="0"/>
    <n v="0"/>
    <n v="0"/>
    <s v="State-Illinois"/>
    <s v="Together"/>
    <x v="3"/>
  </r>
  <r>
    <n v="1762"/>
    <n v="136283"/>
    <n v="1"/>
    <n v="1"/>
    <x v="38"/>
    <n v="0"/>
    <n v="0"/>
    <n v="0"/>
    <n v="1"/>
    <n v="0"/>
    <n v="0"/>
    <n v="1"/>
    <n v="0"/>
    <n v="0"/>
    <s v="State-Other"/>
    <s v="Together"/>
    <x v="1"/>
  </r>
  <r>
    <n v="2772"/>
    <n v="136273"/>
    <n v="1"/>
    <n v="0"/>
    <x v="3"/>
    <n v="0"/>
    <n v="0"/>
    <n v="1"/>
    <n v="0"/>
    <n v="0"/>
    <n v="0"/>
    <n v="0"/>
    <n v="1"/>
    <n v="0"/>
    <s v="State-Florida"/>
    <s v="Single"/>
    <x v="2"/>
  </r>
  <r>
    <n v="2098"/>
    <n v="136262"/>
    <n v="0"/>
    <n v="0"/>
    <x v="4"/>
    <n v="0"/>
    <n v="1"/>
    <n v="0"/>
    <n v="0"/>
    <n v="0"/>
    <n v="0"/>
    <n v="0"/>
    <n v="1"/>
    <n v="0"/>
    <s v="State-Other"/>
    <s v="Married"/>
    <x v="2"/>
  </r>
  <r>
    <n v="1436"/>
    <n v="136230"/>
    <n v="1"/>
    <n v="0"/>
    <x v="23"/>
    <n v="0"/>
    <n v="0"/>
    <n v="1"/>
    <n v="0"/>
    <n v="0"/>
    <n v="0"/>
    <n v="0"/>
    <n v="1"/>
    <n v="0"/>
    <s v="State-New York"/>
    <s v="Single"/>
    <x v="2"/>
  </r>
  <r>
    <n v="1660"/>
    <n v="136145"/>
    <n v="1"/>
    <n v="0"/>
    <x v="19"/>
    <n v="0"/>
    <n v="1"/>
    <n v="0"/>
    <n v="0"/>
    <n v="0"/>
    <n v="0"/>
    <n v="0"/>
    <n v="0"/>
    <n v="0"/>
    <s v="State-Other"/>
    <s v="Married"/>
    <x v="3"/>
  </r>
  <r>
    <n v="1368"/>
    <n v="136143"/>
    <n v="1"/>
    <n v="0"/>
    <x v="25"/>
    <n v="0"/>
    <n v="0"/>
    <n v="1"/>
    <n v="0"/>
    <n v="0"/>
    <n v="0"/>
    <n v="0"/>
    <n v="1"/>
    <n v="0"/>
    <s v="State-Florida"/>
    <s v="Single"/>
    <x v="2"/>
  </r>
  <r>
    <n v="1081"/>
    <n v="136138"/>
    <n v="1"/>
    <n v="1"/>
    <x v="1"/>
    <n v="0"/>
    <n v="1"/>
    <n v="0"/>
    <n v="0"/>
    <n v="0"/>
    <n v="0"/>
    <n v="0"/>
    <n v="1"/>
    <n v="0"/>
    <s v="State-Illinois"/>
    <s v="Married"/>
    <x v="2"/>
  </r>
  <r>
    <n v="1986"/>
    <n v="136130"/>
    <n v="0"/>
    <n v="1"/>
    <x v="14"/>
    <n v="0"/>
    <n v="0"/>
    <n v="1"/>
    <n v="0"/>
    <n v="0"/>
    <n v="0"/>
    <n v="1"/>
    <n v="0"/>
    <n v="0"/>
    <s v="State-Florida"/>
    <s v="Single"/>
    <x v="1"/>
  </r>
  <r>
    <n v="2573"/>
    <n v="136108"/>
    <n v="1"/>
    <n v="0"/>
    <x v="29"/>
    <n v="0"/>
    <n v="0"/>
    <n v="1"/>
    <n v="0"/>
    <n v="0"/>
    <n v="0"/>
    <n v="1"/>
    <n v="0"/>
    <n v="0"/>
    <s v="State-California"/>
    <s v="Single"/>
    <x v="1"/>
  </r>
  <r>
    <n v="2762"/>
    <n v="136075"/>
    <n v="1"/>
    <n v="0"/>
    <x v="4"/>
    <n v="0"/>
    <n v="0"/>
    <n v="0"/>
    <n v="1"/>
    <n v="0"/>
    <n v="0"/>
    <n v="1"/>
    <n v="0"/>
    <n v="0"/>
    <s v="State-New York"/>
    <s v="Together"/>
    <x v="1"/>
  </r>
  <r>
    <n v="2923"/>
    <n v="136065"/>
    <n v="1"/>
    <n v="1"/>
    <x v="42"/>
    <n v="0"/>
    <n v="0"/>
    <n v="1"/>
    <n v="0"/>
    <n v="0"/>
    <n v="0"/>
    <n v="1"/>
    <n v="0"/>
    <n v="0"/>
    <s v="State-Illinois"/>
    <s v="Single"/>
    <x v="1"/>
  </r>
  <r>
    <n v="2892"/>
    <n v="136038"/>
    <n v="1"/>
    <n v="0"/>
    <x v="25"/>
    <n v="0"/>
    <n v="0"/>
    <n v="1"/>
    <n v="0"/>
    <n v="0"/>
    <n v="0"/>
    <n v="0"/>
    <n v="0"/>
    <n v="1"/>
    <s v="State-Florida"/>
    <s v="Single"/>
    <x v="0"/>
  </r>
  <r>
    <n v="2394"/>
    <n v="136026"/>
    <n v="2"/>
    <n v="1"/>
    <x v="35"/>
    <n v="0"/>
    <n v="1"/>
    <n v="0"/>
    <n v="0"/>
    <n v="0"/>
    <n v="0"/>
    <n v="1"/>
    <n v="0"/>
    <n v="0"/>
    <s v="State-Florida"/>
    <s v="Married"/>
    <x v="1"/>
  </r>
  <r>
    <n v="1711"/>
    <n v="135946"/>
    <n v="1"/>
    <n v="1"/>
    <x v="49"/>
    <n v="1"/>
    <n v="0"/>
    <n v="0"/>
    <n v="0"/>
    <n v="0"/>
    <n v="0"/>
    <n v="0"/>
    <n v="0"/>
    <n v="1"/>
    <s v="State-Illinois"/>
    <s v="Divorced"/>
    <x v="0"/>
  </r>
  <r>
    <n v="2616"/>
    <n v="135924"/>
    <n v="1"/>
    <n v="1"/>
    <x v="10"/>
    <n v="0"/>
    <n v="0"/>
    <n v="0"/>
    <n v="1"/>
    <n v="0"/>
    <n v="0"/>
    <n v="0"/>
    <n v="1"/>
    <n v="0"/>
    <s v="State-Florida"/>
    <s v="Together"/>
    <x v="2"/>
  </r>
  <r>
    <n v="3173"/>
    <n v="135893"/>
    <n v="1"/>
    <n v="1"/>
    <x v="42"/>
    <n v="0"/>
    <n v="0"/>
    <n v="1"/>
    <n v="0"/>
    <n v="0"/>
    <n v="0"/>
    <n v="1"/>
    <n v="0"/>
    <n v="0"/>
    <s v="State-California"/>
    <s v="Single"/>
    <x v="1"/>
  </r>
  <r>
    <n v="2317"/>
    <n v="135876"/>
    <n v="0"/>
    <n v="0"/>
    <x v="4"/>
    <n v="0"/>
    <n v="1"/>
    <n v="0"/>
    <n v="0"/>
    <n v="0"/>
    <n v="0"/>
    <n v="0"/>
    <n v="1"/>
    <n v="0"/>
    <s v="State-Illinois"/>
    <s v="Married"/>
    <x v="2"/>
  </r>
  <r>
    <n v="1128"/>
    <n v="135860"/>
    <n v="1"/>
    <n v="1"/>
    <x v="16"/>
    <n v="0"/>
    <n v="0"/>
    <n v="1"/>
    <n v="0"/>
    <n v="0"/>
    <n v="0"/>
    <n v="0"/>
    <n v="0"/>
    <n v="1"/>
    <s v="State-Florida"/>
    <s v="Single"/>
    <x v="0"/>
  </r>
  <r>
    <n v="2044"/>
    <n v="135860"/>
    <n v="1"/>
    <n v="1"/>
    <x v="16"/>
    <n v="1"/>
    <n v="0"/>
    <n v="0"/>
    <n v="0"/>
    <n v="0"/>
    <n v="0"/>
    <n v="0"/>
    <n v="0"/>
    <n v="1"/>
    <s v="State-Other"/>
    <s v="Divorced"/>
    <x v="0"/>
  </r>
  <r>
    <n v="2241"/>
    <n v="135860"/>
    <n v="1"/>
    <n v="1"/>
    <x v="16"/>
    <n v="1"/>
    <n v="0"/>
    <n v="0"/>
    <n v="0"/>
    <n v="0"/>
    <n v="0"/>
    <n v="0"/>
    <n v="0"/>
    <n v="1"/>
    <s v="State-Texas"/>
    <s v="Divorced"/>
    <x v="0"/>
  </r>
  <r>
    <n v="2561"/>
    <n v="135860"/>
    <n v="1"/>
    <n v="1"/>
    <x v="16"/>
    <n v="1"/>
    <n v="0"/>
    <n v="0"/>
    <n v="0"/>
    <n v="0"/>
    <n v="0"/>
    <n v="0"/>
    <n v="0"/>
    <n v="1"/>
    <s v="State-California"/>
    <s v="Divorced"/>
    <x v="0"/>
  </r>
  <r>
    <n v="1862"/>
    <n v="135797"/>
    <n v="0"/>
    <n v="1"/>
    <x v="21"/>
    <n v="0"/>
    <n v="1"/>
    <n v="0"/>
    <n v="0"/>
    <n v="0"/>
    <n v="0"/>
    <n v="1"/>
    <n v="0"/>
    <n v="0"/>
    <s v="State-New York"/>
    <s v="Married"/>
    <x v="1"/>
  </r>
  <r>
    <n v="1600"/>
    <n v="135791"/>
    <n v="2"/>
    <n v="1"/>
    <x v="40"/>
    <n v="0"/>
    <n v="0"/>
    <n v="1"/>
    <n v="0"/>
    <n v="0"/>
    <n v="0"/>
    <n v="0"/>
    <n v="1"/>
    <n v="0"/>
    <s v="State-Other"/>
    <s v="Single"/>
    <x v="2"/>
  </r>
  <r>
    <n v="2352"/>
    <n v="135791"/>
    <n v="2"/>
    <n v="1"/>
    <x v="40"/>
    <n v="0"/>
    <n v="0"/>
    <n v="1"/>
    <n v="0"/>
    <n v="0"/>
    <n v="0"/>
    <n v="0"/>
    <n v="1"/>
    <n v="0"/>
    <s v="State-Florida"/>
    <s v="Single"/>
    <x v="2"/>
  </r>
  <r>
    <n v="1049"/>
    <n v="135790"/>
    <n v="1"/>
    <n v="0"/>
    <x v="3"/>
    <n v="0"/>
    <n v="0"/>
    <n v="1"/>
    <n v="0"/>
    <n v="0"/>
    <n v="0"/>
    <n v="1"/>
    <n v="0"/>
    <n v="0"/>
    <s v="State-California"/>
    <s v="Single"/>
    <x v="1"/>
  </r>
  <r>
    <n v="3109"/>
    <n v="135788"/>
    <n v="1"/>
    <n v="1"/>
    <x v="23"/>
    <n v="0"/>
    <n v="1"/>
    <n v="0"/>
    <n v="0"/>
    <n v="0"/>
    <n v="0"/>
    <n v="1"/>
    <n v="0"/>
    <n v="0"/>
    <s v="State-Illinois"/>
    <s v="Married"/>
    <x v="1"/>
  </r>
  <r>
    <n v="2470"/>
    <n v="135765"/>
    <n v="1"/>
    <n v="0"/>
    <x v="6"/>
    <n v="0"/>
    <n v="1"/>
    <n v="0"/>
    <n v="0"/>
    <n v="0"/>
    <n v="0"/>
    <n v="1"/>
    <n v="0"/>
    <n v="0"/>
    <s v="State-Other"/>
    <s v="Married"/>
    <x v="1"/>
  </r>
  <r>
    <n v="1959"/>
    <n v="135704"/>
    <n v="1"/>
    <n v="1"/>
    <x v="39"/>
    <n v="0"/>
    <n v="1"/>
    <n v="0"/>
    <n v="0"/>
    <n v="0"/>
    <n v="0"/>
    <n v="1"/>
    <n v="0"/>
    <n v="0"/>
    <s v="State-Texas"/>
    <s v="Married"/>
    <x v="1"/>
  </r>
  <r>
    <n v="2883"/>
    <n v="135701"/>
    <n v="0"/>
    <n v="0"/>
    <x v="31"/>
    <n v="0"/>
    <n v="1"/>
    <n v="0"/>
    <n v="0"/>
    <n v="0"/>
    <n v="0"/>
    <n v="1"/>
    <n v="0"/>
    <n v="0"/>
    <s v="State-Texas"/>
    <s v="Married"/>
    <x v="1"/>
  </r>
  <r>
    <n v="1138"/>
    <n v="135688"/>
    <n v="2"/>
    <n v="1"/>
    <x v="16"/>
    <n v="0"/>
    <n v="1"/>
    <n v="0"/>
    <n v="0"/>
    <n v="0"/>
    <n v="0"/>
    <n v="0"/>
    <n v="0"/>
    <n v="0"/>
    <s v="State-Other"/>
    <s v="Married"/>
    <x v="3"/>
  </r>
  <r>
    <n v="1367"/>
    <n v="135688"/>
    <n v="2"/>
    <n v="1"/>
    <x v="16"/>
    <n v="0"/>
    <n v="1"/>
    <n v="0"/>
    <n v="0"/>
    <n v="0"/>
    <n v="0"/>
    <n v="0"/>
    <n v="0"/>
    <n v="0"/>
    <s v="State-California"/>
    <s v="Married"/>
    <x v="3"/>
  </r>
  <r>
    <n v="1354"/>
    <n v="135684"/>
    <n v="1"/>
    <n v="0"/>
    <x v="29"/>
    <n v="0"/>
    <n v="1"/>
    <n v="0"/>
    <n v="0"/>
    <n v="0"/>
    <n v="0"/>
    <n v="0"/>
    <n v="0"/>
    <n v="0"/>
    <s v="State-Other"/>
    <s v="Married"/>
    <x v="3"/>
  </r>
  <r>
    <n v="1687"/>
    <n v="135682"/>
    <n v="1"/>
    <n v="0"/>
    <x v="1"/>
    <n v="1"/>
    <n v="0"/>
    <n v="0"/>
    <n v="0"/>
    <n v="0"/>
    <n v="0"/>
    <n v="0"/>
    <n v="0"/>
    <n v="1"/>
    <s v="State-Illinois"/>
    <s v="Divorced"/>
    <x v="0"/>
  </r>
  <r>
    <n v="1894"/>
    <n v="135641"/>
    <n v="1"/>
    <n v="0"/>
    <x v="35"/>
    <n v="0"/>
    <n v="1"/>
    <n v="0"/>
    <n v="0"/>
    <n v="0"/>
    <n v="0"/>
    <n v="0"/>
    <n v="1"/>
    <n v="0"/>
    <s v="State-Other"/>
    <s v="Married"/>
    <x v="2"/>
  </r>
  <r>
    <n v="2630"/>
    <n v="135544"/>
    <n v="1"/>
    <n v="0"/>
    <x v="34"/>
    <n v="0"/>
    <n v="0"/>
    <n v="1"/>
    <n v="0"/>
    <n v="0"/>
    <n v="0"/>
    <n v="0"/>
    <n v="1"/>
    <n v="0"/>
    <s v="State-New York"/>
    <s v="Single"/>
    <x v="2"/>
  </r>
  <r>
    <n v="1741"/>
    <n v="135523"/>
    <n v="1"/>
    <n v="0"/>
    <x v="25"/>
    <n v="0"/>
    <n v="1"/>
    <n v="0"/>
    <n v="0"/>
    <n v="0"/>
    <n v="0"/>
    <n v="0"/>
    <n v="0"/>
    <n v="0"/>
    <s v="State-Illinois"/>
    <s v="Married"/>
    <x v="3"/>
  </r>
  <r>
    <n v="1815"/>
    <n v="135441"/>
    <n v="1"/>
    <n v="1"/>
    <x v="50"/>
    <n v="0"/>
    <n v="1"/>
    <n v="0"/>
    <n v="0"/>
    <n v="0"/>
    <n v="0"/>
    <n v="1"/>
    <n v="0"/>
    <n v="0"/>
    <s v="State-Texas"/>
    <s v="Married"/>
    <x v="1"/>
  </r>
  <r>
    <n v="1276"/>
    <n v="135416"/>
    <n v="0"/>
    <n v="0"/>
    <x v="49"/>
    <n v="1"/>
    <n v="0"/>
    <n v="0"/>
    <n v="0"/>
    <n v="0"/>
    <n v="0"/>
    <n v="0"/>
    <n v="1"/>
    <n v="0"/>
    <s v="State-Other"/>
    <s v="Divorced"/>
    <x v="2"/>
  </r>
  <r>
    <n v="1283"/>
    <n v="135388"/>
    <n v="1"/>
    <n v="0"/>
    <x v="28"/>
    <n v="1"/>
    <n v="0"/>
    <n v="0"/>
    <n v="0"/>
    <n v="0"/>
    <n v="0"/>
    <n v="0"/>
    <n v="0"/>
    <n v="0"/>
    <s v="State-California"/>
    <s v="Divorced"/>
    <x v="3"/>
  </r>
  <r>
    <n v="1970"/>
    <n v="135340"/>
    <n v="1"/>
    <n v="1"/>
    <x v="24"/>
    <n v="0"/>
    <n v="0"/>
    <n v="0"/>
    <n v="0"/>
    <n v="1"/>
    <n v="0"/>
    <n v="0"/>
    <n v="0"/>
    <n v="1"/>
    <s v="State-New York"/>
    <s v="Widow"/>
    <x v="0"/>
  </r>
  <r>
    <n v="2148"/>
    <n v="135322"/>
    <n v="1"/>
    <n v="2"/>
    <x v="42"/>
    <n v="0"/>
    <n v="0"/>
    <n v="0"/>
    <n v="1"/>
    <n v="0"/>
    <n v="0"/>
    <n v="1"/>
    <n v="0"/>
    <n v="0"/>
    <s v="State-Florida"/>
    <s v="Together"/>
    <x v="1"/>
  </r>
  <r>
    <n v="1287"/>
    <n v="135246"/>
    <n v="1"/>
    <n v="1"/>
    <x v="12"/>
    <n v="1"/>
    <n v="0"/>
    <n v="0"/>
    <n v="0"/>
    <n v="0"/>
    <n v="0"/>
    <n v="1"/>
    <n v="0"/>
    <n v="0"/>
    <s v="State-Texas"/>
    <s v="Divorced"/>
    <x v="1"/>
  </r>
  <r>
    <n v="2029"/>
    <n v="135196"/>
    <n v="1"/>
    <n v="0"/>
    <x v="29"/>
    <n v="0"/>
    <n v="0"/>
    <n v="0"/>
    <n v="1"/>
    <n v="0"/>
    <n v="0"/>
    <n v="1"/>
    <n v="0"/>
    <n v="0"/>
    <s v="State-Illinois"/>
    <s v="Together"/>
    <x v="1"/>
  </r>
  <r>
    <n v="2690"/>
    <n v="135196"/>
    <n v="1"/>
    <n v="0"/>
    <x v="29"/>
    <n v="0"/>
    <n v="0"/>
    <n v="0"/>
    <n v="1"/>
    <n v="0"/>
    <n v="0"/>
    <n v="1"/>
    <n v="0"/>
    <n v="0"/>
    <s v="State-New York"/>
    <s v="Together"/>
    <x v="1"/>
  </r>
  <r>
    <n v="1318"/>
    <n v="135178"/>
    <n v="1"/>
    <n v="0"/>
    <x v="23"/>
    <n v="0"/>
    <n v="1"/>
    <n v="0"/>
    <n v="0"/>
    <n v="0"/>
    <n v="0"/>
    <n v="0"/>
    <n v="1"/>
    <n v="0"/>
    <s v="State-Other"/>
    <s v="Married"/>
    <x v="2"/>
  </r>
  <r>
    <n v="1690"/>
    <n v="135178"/>
    <n v="1"/>
    <n v="0"/>
    <x v="23"/>
    <n v="0"/>
    <n v="1"/>
    <n v="0"/>
    <n v="0"/>
    <n v="0"/>
    <n v="0"/>
    <n v="0"/>
    <n v="1"/>
    <n v="0"/>
    <s v="State-Other"/>
    <s v="Married"/>
    <x v="2"/>
  </r>
  <r>
    <n v="2910"/>
    <n v="134984"/>
    <n v="1"/>
    <n v="1"/>
    <x v="21"/>
    <n v="0"/>
    <n v="0"/>
    <n v="0"/>
    <n v="1"/>
    <n v="0"/>
    <n v="0"/>
    <n v="0"/>
    <n v="0"/>
    <n v="0"/>
    <s v="State-Florida"/>
    <s v="Together"/>
    <x v="3"/>
  </r>
  <r>
    <n v="2564"/>
    <n v="134968"/>
    <n v="1"/>
    <n v="0"/>
    <x v="7"/>
    <n v="0"/>
    <n v="1"/>
    <n v="0"/>
    <n v="0"/>
    <n v="0"/>
    <n v="0"/>
    <n v="1"/>
    <n v="0"/>
    <n v="0"/>
    <s v="State-New York"/>
    <s v="Married"/>
    <x v="1"/>
  </r>
  <r>
    <n v="2001"/>
    <n v="134961"/>
    <n v="1"/>
    <n v="0"/>
    <x v="16"/>
    <n v="0"/>
    <n v="1"/>
    <n v="0"/>
    <n v="0"/>
    <n v="0"/>
    <n v="0"/>
    <n v="1"/>
    <n v="0"/>
    <n v="0"/>
    <s v="State-Texas"/>
    <s v="Married"/>
    <x v="1"/>
  </r>
  <r>
    <n v="1722"/>
    <n v="134941"/>
    <n v="1"/>
    <n v="1"/>
    <x v="24"/>
    <n v="0"/>
    <n v="0"/>
    <n v="0"/>
    <n v="1"/>
    <n v="0"/>
    <n v="0"/>
    <n v="0"/>
    <n v="1"/>
    <n v="0"/>
    <s v="State-Florida"/>
    <s v="Together"/>
    <x v="2"/>
  </r>
  <r>
    <n v="1492"/>
    <n v="134935"/>
    <n v="0"/>
    <n v="0"/>
    <x v="18"/>
    <n v="0"/>
    <n v="1"/>
    <n v="0"/>
    <n v="0"/>
    <n v="0"/>
    <n v="0"/>
    <n v="1"/>
    <n v="0"/>
    <n v="0"/>
    <s v="State-Other"/>
    <s v="Married"/>
    <x v="1"/>
  </r>
  <r>
    <n v="2554"/>
    <n v="134935"/>
    <n v="0"/>
    <n v="0"/>
    <x v="18"/>
    <n v="0"/>
    <n v="1"/>
    <n v="0"/>
    <n v="0"/>
    <n v="0"/>
    <n v="0"/>
    <n v="1"/>
    <n v="0"/>
    <n v="0"/>
    <s v="State-Other"/>
    <s v="Married"/>
    <x v="1"/>
  </r>
  <r>
    <n v="2636"/>
    <n v="134916"/>
    <n v="2"/>
    <n v="0"/>
    <x v="42"/>
    <n v="0"/>
    <n v="0"/>
    <n v="0"/>
    <n v="1"/>
    <n v="0"/>
    <n v="0"/>
    <n v="1"/>
    <n v="0"/>
    <n v="0"/>
    <s v="State-New York"/>
    <s v="Together"/>
    <x v="1"/>
  </r>
  <r>
    <n v="2409"/>
    <n v="134853"/>
    <n v="1"/>
    <n v="1"/>
    <x v="16"/>
    <n v="0"/>
    <n v="0"/>
    <n v="1"/>
    <n v="0"/>
    <n v="0"/>
    <n v="0"/>
    <n v="1"/>
    <n v="0"/>
    <n v="0"/>
    <s v="State-Texas"/>
    <s v="Single"/>
    <x v="1"/>
  </r>
  <r>
    <n v="1783"/>
    <n v="134838"/>
    <n v="1"/>
    <n v="1"/>
    <x v="11"/>
    <n v="0"/>
    <n v="1"/>
    <n v="0"/>
    <n v="0"/>
    <n v="0"/>
    <n v="0"/>
    <n v="1"/>
    <n v="0"/>
    <n v="0"/>
    <s v="State-Illinois"/>
    <s v="Married"/>
    <x v="1"/>
  </r>
  <r>
    <n v="1677"/>
    <n v="134824"/>
    <n v="0"/>
    <n v="0"/>
    <x v="43"/>
    <n v="0"/>
    <n v="0"/>
    <n v="1"/>
    <n v="0"/>
    <n v="0"/>
    <n v="0"/>
    <n v="1"/>
    <n v="0"/>
    <n v="0"/>
    <s v="State-Texas"/>
    <s v="Single"/>
    <x v="1"/>
  </r>
  <r>
    <n v="1976"/>
    <n v="134824"/>
    <n v="0"/>
    <n v="0"/>
    <x v="43"/>
    <n v="0"/>
    <n v="0"/>
    <n v="1"/>
    <n v="0"/>
    <n v="0"/>
    <n v="0"/>
    <n v="1"/>
    <n v="0"/>
    <n v="0"/>
    <s v="State-New York"/>
    <s v="Single"/>
    <x v="1"/>
  </r>
  <r>
    <n v="2842"/>
    <n v="134738"/>
    <n v="1"/>
    <n v="0"/>
    <x v="29"/>
    <n v="0"/>
    <n v="0"/>
    <n v="1"/>
    <n v="0"/>
    <n v="0"/>
    <n v="0"/>
    <n v="1"/>
    <n v="0"/>
    <n v="0"/>
    <s v="State-Other"/>
    <s v="Single"/>
    <x v="1"/>
  </r>
  <r>
    <n v="2025"/>
    <n v="134728"/>
    <n v="1"/>
    <n v="0"/>
    <x v="17"/>
    <n v="0"/>
    <n v="0"/>
    <n v="0"/>
    <n v="1"/>
    <n v="0"/>
    <n v="0"/>
    <n v="1"/>
    <n v="0"/>
    <n v="0"/>
    <s v="State-Texas"/>
    <s v="Together"/>
    <x v="1"/>
  </r>
  <r>
    <n v="2448"/>
    <n v="134704"/>
    <n v="0"/>
    <n v="1"/>
    <x v="30"/>
    <n v="0"/>
    <n v="0"/>
    <n v="1"/>
    <n v="0"/>
    <n v="0"/>
    <n v="0"/>
    <n v="1"/>
    <n v="0"/>
    <n v="0"/>
    <s v="State-Florida"/>
    <s v="Single"/>
    <x v="1"/>
  </r>
  <r>
    <n v="2556"/>
    <n v="134633"/>
    <n v="2"/>
    <n v="1"/>
    <x v="24"/>
    <n v="0"/>
    <n v="0"/>
    <n v="0"/>
    <n v="1"/>
    <n v="0"/>
    <n v="0"/>
    <n v="1"/>
    <n v="0"/>
    <n v="0"/>
    <s v="State-Florida"/>
    <s v="Together"/>
    <x v="1"/>
  </r>
  <r>
    <n v="2759"/>
    <n v="134600"/>
    <n v="1"/>
    <n v="1"/>
    <x v="23"/>
    <n v="0"/>
    <n v="0"/>
    <n v="0"/>
    <n v="1"/>
    <n v="0"/>
    <n v="0"/>
    <n v="1"/>
    <n v="0"/>
    <n v="0"/>
    <s v="State-California"/>
    <s v="Together"/>
    <x v="1"/>
  </r>
  <r>
    <n v="2947"/>
    <n v="134600"/>
    <n v="1"/>
    <n v="1"/>
    <x v="23"/>
    <n v="0"/>
    <n v="0"/>
    <n v="0"/>
    <n v="1"/>
    <n v="0"/>
    <n v="0"/>
    <n v="1"/>
    <n v="0"/>
    <n v="0"/>
    <s v="State-Illinois"/>
    <s v="Together"/>
    <x v="1"/>
  </r>
  <r>
    <n v="1949"/>
    <n v="134596"/>
    <n v="1"/>
    <n v="0"/>
    <x v="2"/>
    <n v="0"/>
    <n v="1"/>
    <n v="0"/>
    <n v="0"/>
    <n v="0"/>
    <n v="0"/>
    <n v="0"/>
    <n v="0"/>
    <n v="1"/>
    <s v="State-California"/>
    <s v="Married"/>
    <x v="0"/>
  </r>
  <r>
    <n v="2402"/>
    <n v="134596"/>
    <n v="1"/>
    <n v="0"/>
    <x v="2"/>
    <n v="0"/>
    <n v="1"/>
    <n v="0"/>
    <n v="0"/>
    <n v="0"/>
    <n v="0"/>
    <n v="0"/>
    <n v="0"/>
    <n v="1"/>
    <s v="State-New York"/>
    <s v="Married"/>
    <x v="0"/>
  </r>
  <r>
    <n v="3081"/>
    <n v="134587"/>
    <n v="1"/>
    <n v="1"/>
    <x v="13"/>
    <n v="0"/>
    <n v="0"/>
    <n v="0"/>
    <n v="1"/>
    <n v="0"/>
    <n v="0"/>
    <n v="1"/>
    <n v="0"/>
    <n v="0"/>
    <s v="State-Texas"/>
    <s v="Together"/>
    <x v="1"/>
  </r>
  <r>
    <n v="2396"/>
    <n v="134578"/>
    <n v="2"/>
    <n v="1"/>
    <x v="35"/>
    <n v="0"/>
    <n v="0"/>
    <n v="0"/>
    <n v="1"/>
    <n v="0"/>
    <n v="0"/>
    <n v="0"/>
    <n v="0"/>
    <n v="1"/>
    <s v="State-New York"/>
    <s v="Together"/>
    <x v="0"/>
  </r>
  <r>
    <n v="1093"/>
    <n v="134554"/>
    <n v="0"/>
    <n v="1"/>
    <x v="31"/>
    <n v="0"/>
    <n v="0"/>
    <n v="1"/>
    <n v="0"/>
    <n v="0"/>
    <n v="0"/>
    <n v="0"/>
    <n v="0"/>
    <n v="1"/>
    <s v="State-Illinois"/>
    <s v="Single"/>
    <x v="0"/>
  </r>
  <r>
    <n v="2919"/>
    <n v="134529"/>
    <n v="1"/>
    <n v="0"/>
    <x v="38"/>
    <n v="0"/>
    <n v="1"/>
    <n v="0"/>
    <n v="0"/>
    <n v="0"/>
    <n v="0"/>
    <n v="0"/>
    <n v="1"/>
    <n v="0"/>
    <s v="State-Texas"/>
    <s v="Married"/>
    <x v="2"/>
  </r>
  <r>
    <n v="1611"/>
    <n v="134487"/>
    <n v="1"/>
    <n v="1"/>
    <x v="3"/>
    <n v="1"/>
    <n v="0"/>
    <n v="0"/>
    <n v="0"/>
    <n v="0"/>
    <n v="0"/>
    <n v="0"/>
    <n v="0"/>
    <n v="1"/>
    <s v="State-Texas"/>
    <s v="Divorced"/>
    <x v="0"/>
  </r>
  <r>
    <n v="1904"/>
    <n v="134469"/>
    <n v="1"/>
    <n v="1"/>
    <x v="20"/>
    <n v="0"/>
    <n v="1"/>
    <n v="0"/>
    <n v="0"/>
    <n v="0"/>
    <n v="0"/>
    <n v="0"/>
    <n v="0"/>
    <n v="1"/>
    <s v="State-New York"/>
    <s v="Married"/>
    <x v="0"/>
  </r>
  <r>
    <n v="2988"/>
    <n v="134445"/>
    <n v="0"/>
    <n v="0"/>
    <x v="25"/>
    <n v="0"/>
    <n v="1"/>
    <n v="0"/>
    <n v="0"/>
    <n v="0"/>
    <n v="1"/>
    <n v="0"/>
    <n v="0"/>
    <n v="0"/>
    <s v="State-Florida"/>
    <s v="Married"/>
    <x v="4"/>
  </r>
  <r>
    <n v="1306"/>
    <n v="134421"/>
    <n v="1"/>
    <n v="0"/>
    <x v="2"/>
    <n v="0"/>
    <n v="1"/>
    <n v="0"/>
    <n v="0"/>
    <n v="0"/>
    <n v="0"/>
    <n v="1"/>
    <n v="0"/>
    <n v="0"/>
    <s v="State-Other"/>
    <s v="Married"/>
    <x v="1"/>
  </r>
  <r>
    <n v="3200"/>
    <n v="134421"/>
    <n v="1"/>
    <n v="0"/>
    <x v="2"/>
    <n v="0"/>
    <n v="1"/>
    <n v="0"/>
    <n v="0"/>
    <n v="0"/>
    <n v="0"/>
    <n v="1"/>
    <n v="0"/>
    <n v="0"/>
    <s v="State-New York"/>
    <s v="Married"/>
    <x v="1"/>
  </r>
  <r>
    <n v="2390"/>
    <n v="134412"/>
    <n v="1"/>
    <n v="0"/>
    <x v="6"/>
    <n v="0"/>
    <n v="0"/>
    <n v="1"/>
    <n v="0"/>
    <n v="0"/>
    <n v="0"/>
    <n v="1"/>
    <n v="0"/>
    <n v="0"/>
    <s v="State-New York"/>
    <s v="Single"/>
    <x v="1"/>
  </r>
  <r>
    <n v="2447"/>
    <n v="134380"/>
    <n v="1"/>
    <n v="0"/>
    <x v="3"/>
    <n v="0"/>
    <n v="1"/>
    <n v="0"/>
    <n v="0"/>
    <n v="0"/>
    <n v="0"/>
    <n v="1"/>
    <n v="0"/>
    <n v="0"/>
    <s v="State-California"/>
    <s v="Married"/>
    <x v="1"/>
  </r>
  <r>
    <n v="2200"/>
    <n v="134377"/>
    <n v="0"/>
    <n v="1"/>
    <x v="51"/>
    <n v="0"/>
    <n v="0"/>
    <n v="1"/>
    <n v="0"/>
    <n v="0"/>
    <n v="0"/>
    <n v="1"/>
    <n v="0"/>
    <n v="0"/>
    <s v="State-Other"/>
    <s v="Single"/>
    <x v="1"/>
  </r>
  <r>
    <n v="3042"/>
    <n v="134350"/>
    <n v="1"/>
    <n v="0"/>
    <x v="27"/>
    <n v="0"/>
    <n v="0"/>
    <n v="0"/>
    <n v="1"/>
    <n v="0"/>
    <n v="0"/>
    <n v="1"/>
    <n v="0"/>
    <n v="0"/>
    <s v="State-Florida"/>
    <s v="Together"/>
    <x v="1"/>
  </r>
  <r>
    <n v="1217"/>
    <n v="134320"/>
    <n v="1"/>
    <n v="0"/>
    <x v="17"/>
    <n v="0"/>
    <n v="0"/>
    <n v="0"/>
    <n v="1"/>
    <n v="0"/>
    <n v="0"/>
    <n v="0"/>
    <n v="0"/>
    <n v="1"/>
    <s v="State-California"/>
    <s v="Together"/>
    <x v="0"/>
  </r>
  <r>
    <n v="2913"/>
    <n v="134242"/>
    <n v="0"/>
    <n v="1"/>
    <x v="31"/>
    <n v="0"/>
    <n v="1"/>
    <n v="0"/>
    <n v="0"/>
    <n v="0"/>
    <n v="0"/>
    <n v="0"/>
    <n v="1"/>
    <n v="0"/>
    <s v="State-Texas"/>
    <s v="Married"/>
    <x v="2"/>
  </r>
  <r>
    <n v="2894"/>
    <n v="134230"/>
    <n v="1"/>
    <n v="1"/>
    <x v="40"/>
    <n v="0"/>
    <n v="0"/>
    <n v="0"/>
    <n v="1"/>
    <n v="0"/>
    <n v="0"/>
    <n v="0"/>
    <n v="0"/>
    <n v="1"/>
    <s v="State-New York"/>
    <s v="Together"/>
    <x v="0"/>
  </r>
  <r>
    <n v="2628"/>
    <n v="134213"/>
    <n v="1"/>
    <n v="1"/>
    <x v="51"/>
    <n v="0"/>
    <n v="0"/>
    <n v="0"/>
    <n v="0"/>
    <n v="1"/>
    <n v="0"/>
    <n v="1"/>
    <n v="0"/>
    <n v="0"/>
    <s v="State-Florida"/>
    <s v="Widow"/>
    <x v="1"/>
  </r>
  <r>
    <n v="3125"/>
    <n v="134176"/>
    <n v="0"/>
    <n v="1"/>
    <x v="21"/>
    <n v="0"/>
    <n v="0"/>
    <n v="0"/>
    <n v="1"/>
    <n v="0"/>
    <n v="0"/>
    <n v="0"/>
    <n v="1"/>
    <n v="0"/>
    <s v="State-California"/>
    <s v="Together"/>
    <x v="2"/>
  </r>
  <r>
    <n v="1143"/>
    <n v="134176"/>
    <n v="1"/>
    <n v="0"/>
    <x v="28"/>
    <n v="0"/>
    <n v="0"/>
    <n v="1"/>
    <n v="0"/>
    <n v="0"/>
    <n v="0"/>
    <n v="1"/>
    <n v="0"/>
    <n v="0"/>
    <s v="State-Texas"/>
    <s v="Single"/>
    <x v="1"/>
  </r>
  <r>
    <n v="1823"/>
    <n v="134176"/>
    <n v="1"/>
    <n v="0"/>
    <x v="28"/>
    <n v="0"/>
    <n v="0"/>
    <n v="1"/>
    <n v="0"/>
    <n v="0"/>
    <n v="0"/>
    <n v="1"/>
    <n v="0"/>
    <n v="0"/>
    <s v="State-California"/>
    <s v="Single"/>
    <x v="1"/>
  </r>
  <r>
    <n v="3058"/>
    <n v="134109"/>
    <n v="0"/>
    <n v="1"/>
    <x v="23"/>
    <n v="0"/>
    <n v="1"/>
    <n v="0"/>
    <n v="0"/>
    <n v="0"/>
    <n v="0"/>
    <n v="0"/>
    <n v="1"/>
    <n v="0"/>
    <s v="State-Other"/>
    <s v="Married"/>
    <x v="2"/>
  </r>
  <r>
    <n v="2769"/>
    <n v="134074"/>
    <n v="1"/>
    <n v="1"/>
    <x v="39"/>
    <n v="0"/>
    <n v="0"/>
    <n v="0"/>
    <n v="1"/>
    <n v="0"/>
    <n v="0"/>
    <n v="1"/>
    <n v="0"/>
    <n v="0"/>
    <s v="State-Texas"/>
    <s v="Together"/>
    <x v="1"/>
  </r>
  <r>
    <n v="1994"/>
    <n v="134053"/>
    <n v="0"/>
    <n v="1"/>
    <x v="42"/>
    <n v="0"/>
    <n v="0"/>
    <n v="0"/>
    <n v="1"/>
    <n v="0"/>
    <n v="0"/>
    <n v="0"/>
    <n v="1"/>
    <n v="0"/>
    <s v="State-New York"/>
    <s v="Together"/>
    <x v="2"/>
  </r>
  <r>
    <n v="2277"/>
    <n v="134043"/>
    <n v="1"/>
    <n v="0"/>
    <x v="34"/>
    <n v="0"/>
    <n v="0"/>
    <n v="0"/>
    <n v="1"/>
    <n v="0"/>
    <n v="0"/>
    <n v="0"/>
    <n v="0"/>
    <n v="1"/>
    <s v="State-Texas"/>
    <s v="Together"/>
    <x v="0"/>
  </r>
  <r>
    <n v="1821"/>
    <n v="134026"/>
    <n v="1"/>
    <n v="1"/>
    <x v="46"/>
    <n v="0"/>
    <n v="0"/>
    <n v="0"/>
    <n v="1"/>
    <n v="0"/>
    <n v="0"/>
    <n v="1"/>
    <n v="0"/>
    <n v="0"/>
    <s v="State-Texas"/>
    <s v="Together"/>
    <x v="1"/>
  </r>
  <r>
    <n v="2765"/>
    <n v="134026"/>
    <n v="1"/>
    <n v="1"/>
    <x v="46"/>
    <n v="0"/>
    <n v="0"/>
    <n v="0"/>
    <n v="1"/>
    <n v="0"/>
    <n v="0"/>
    <n v="1"/>
    <n v="0"/>
    <n v="0"/>
    <s v="State-California"/>
    <s v="Together"/>
    <x v="1"/>
  </r>
  <r>
    <n v="1316"/>
    <n v="133996"/>
    <n v="0"/>
    <n v="0"/>
    <x v="32"/>
    <n v="0"/>
    <n v="0"/>
    <n v="1"/>
    <n v="0"/>
    <n v="0"/>
    <n v="0"/>
    <n v="0"/>
    <n v="0"/>
    <n v="1"/>
    <s v="State-New York"/>
    <s v="Single"/>
    <x v="0"/>
  </r>
  <r>
    <n v="2639"/>
    <n v="133996"/>
    <n v="0"/>
    <n v="0"/>
    <x v="32"/>
    <n v="0"/>
    <n v="0"/>
    <n v="1"/>
    <n v="0"/>
    <n v="0"/>
    <n v="0"/>
    <n v="0"/>
    <n v="0"/>
    <n v="1"/>
    <s v="State-California"/>
    <s v="Single"/>
    <x v="0"/>
  </r>
  <r>
    <n v="2266"/>
    <n v="133986"/>
    <n v="1"/>
    <n v="0"/>
    <x v="1"/>
    <n v="1"/>
    <n v="0"/>
    <n v="0"/>
    <n v="0"/>
    <n v="0"/>
    <n v="0"/>
    <n v="1"/>
    <n v="0"/>
    <n v="0"/>
    <s v="State-Other"/>
    <s v="Divorced"/>
    <x v="1"/>
  </r>
  <r>
    <n v="2589"/>
    <n v="133955"/>
    <n v="1"/>
    <n v="0"/>
    <x v="21"/>
    <n v="0"/>
    <n v="0"/>
    <n v="1"/>
    <n v="0"/>
    <n v="0"/>
    <n v="0"/>
    <n v="1"/>
    <n v="0"/>
    <n v="0"/>
    <s v="State-Texas"/>
    <s v="Single"/>
    <x v="1"/>
  </r>
  <r>
    <n v="1019"/>
    <n v="133812"/>
    <n v="1"/>
    <n v="0"/>
    <x v="19"/>
    <n v="0"/>
    <n v="0"/>
    <n v="1"/>
    <n v="0"/>
    <n v="0"/>
    <n v="0"/>
    <n v="0"/>
    <n v="0"/>
    <n v="0"/>
    <s v="State-California"/>
    <s v="Single"/>
    <x v="3"/>
  </r>
  <r>
    <n v="1127"/>
    <n v="133762"/>
    <n v="2"/>
    <n v="1"/>
    <x v="31"/>
    <n v="0"/>
    <n v="1"/>
    <n v="0"/>
    <n v="0"/>
    <n v="0"/>
    <n v="0"/>
    <n v="0"/>
    <n v="0"/>
    <n v="1"/>
    <s v="State-California"/>
    <s v="Married"/>
    <x v="0"/>
  </r>
  <r>
    <n v="1729"/>
    <n v="133697"/>
    <n v="1"/>
    <n v="0"/>
    <x v="1"/>
    <n v="0"/>
    <n v="0"/>
    <n v="1"/>
    <n v="0"/>
    <n v="0"/>
    <n v="0"/>
    <n v="1"/>
    <n v="0"/>
    <n v="0"/>
    <s v="State-Illinois"/>
    <s v="Single"/>
    <x v="1"/>
  </r>
  <r>
    <n v="2198"/>
    <n v="133629"/>
    <n v="1"/>
    <n v="1"/>
    <x v="51"/>
    <n v="0"/>
    <n v="0"/>
    <n v="0"/>
    <n v="1"/>
    <n v="0"/>
    <n v="0"/>
    <n v="0"/>
    <n v="0"/>
    <n v="1"/>
    <s v="State-New York"/>
    <s v="Together"/>
    <x v="0"/>
  </r>
  <r>
    <n v="1754"/>
    <n v="133622"/>
    <n v="1"/>
    <n v="1"/>
    <x v="35"/>
    <n v="0"/>
    <n v="1"/>
    <n v="0"/>
    <n v="0"/>
    <n v="0"/>
    <n v="0"/>
    <n v="1"/>
    <n v="0"/>
    <n v="0"/>
    <s v="State-New York"/>
    <s v="Married"/>
    <x v="1"/>
  </r>
  <r>
    <n v="3098"/>
    <n v="133590"/>
    <n v="2"/>
    <n v="1"/>
    <x v="2"/>
    <n v="0"/>
    <n v="0"/>
    <n v="0"/>
    <n v="1"/>
    <n v="0"/>
    <n v="0"/>
    <n v="1"/>
    <n v="0"/>
    <n v="0"/>
    <s v="State-New York"/>
    <s v="Together"/>
    <x v="1"/>
  </r>
  <r>
    <n v="2027"/>
    <n v="133585"/>
    <n v="0"/>
    <n v="1"/>
    <x v="30"/>
    <n v="0"/>
    <n v="1"/>
    <n v="0"/>
    <n v="0"/>
    <n v="0"/>
    <n v="0"/>
    <n v="0"/>
    <n v="1"/>
    <n v="0"/>
    <s v="State-California"/>
    <s v="Married"/>
    <x v="2"/>
  </r>
  <r>
    <n v="1364"/>
    <n v="133581"/>
    <n v="2"/>
    <n v="0"/>
    <x v="10"/>
    <n v="0"/>
    <n v="1"/>
    <n v="0"/>
    <n v="0"/>
    <n v="0"/>
    <n v="0"/>
    <n v="0"/>
    <n v="0"/>
    <n v="1"/>
    <s v="State-New York"/>
    <s v="Married"/>
    <x v="0"/>
  </r>
  <r>
    <n v="2097"/>
    <n v="133569"/>
    <n v="1"/>
    <n v="0"/>
    <x v="4"/>
    <n v="0"/>
    <n v="1"/>
    <n v="0"/>
    <n v="0"/>
    <n v="0"/>
    <n v="0"/>
    <n v="0"/>
    <n v="0"/>
    <n v="1"/>
    <s v="State-Texas"/>
    <s v="Married"/>
    <x v="0"/>
  </r>
  <r>
    <n v="2004"/>
    <n v="133564"/>
    <n v="0"/>
    <n v="1"/>
    <x v="30"/>
    <n v="0"/>
    <n v="0"/>
    <n v="0"/>
    <n v="1"/>
    <n v="0"/>
    <n v="0"/>
    <n v="0"/>
    <n v="1"/>
    <n v="0"/>
    <s v="State-Florida"/>
    <s v="Together"/>
    <x v="2"/>
  </r>
  <r>
    <n v="3191"/>
    <n v="133562"/>
    <n v="1"/>
    <n v="2"/>
    <x v="51"/>
    <n v="0"/>
    <n v="1"/>
    <n v="0"/>
    <n v="0"/>
    <n v="0"/>
    <n v="0"/>
    <n v="0"/>
    <n v="1"/>
    <n v="0"/>
    <s v="State-California"/>
    <s v="Married"/>
    <x v="2"/>
  </r>
  <r>
    <n v="1948"/>
    <n v="133471"/>
    <n v="1"/>
    <n v="0"/>
    <x v="16"/>
    <n v="0"/>
    <n v="1"/>
    <n v="0"/>
    <n v="0"/>
    <n v="0"/>
    <n v="0"/>
    <n v="1"/>
    <n v="0"/>
    <n v="0"/>
    <s v="State-Other"/>
    <s v="Married"/>
    <x v="1"/>
  </r>
  <r>
    <n v="1963"/>
    <n v="133462"/>
    <n v="1"/>
    <n v="0"/>
    <x v="27"/>
    <n v="1"/>
    <n v="0"/>
    <n v="0"/>
    <n v="0"/>
    <n v="0"/>
    <n v="0"/>
    <n v="0"/>
    <n v="1"/>
    <n v="0"/>
    <s v="State-Illinois"/>
    <s v="Divorced"/>
    <x v="2"/>
  </r>
  <r>
    <n v="1159"/>
    <n v="133456"/>
    <n v="1"/>
    <n v="1"/>
    <x v="40"/>
    <n v="0"/>
    <n v="0"/>
    <n v="0"/>
    <n v="1"/>
    <n v="0"/>
    <n v="0"/>
    <n v="1"/>
    <n v="0"/>
    <n v="0"/>
    <s v="State-Illinois"/>
    <s v="Together"/>
    <x v="1"/>
  </r>
  <r>
    <n v="1008"/>
    <n v="133454"/>
    <n v="1"/>
    <n v="0"/>
    <x v="19"/>
    <n v="0"/>
    <n v="1"/>
    <n v="0"/>
    <n v="0"/>
    <n v="0"/>
    <n v="0"/>
    <n v="0"/>
    <n v="0"/>
    <n v="1"/>
    <s v="State-Florida"/>
    <s v="Married"/>
    <x v="0"/>
  </r>
  <r>
    <n v="2157"/>
    <n v="133444"/>
    <n v="1"/>
    <n v="1"/>
    <x v="39"/>
    <n v="0"/>
    <n v="1"/>
    <n v="0"/>
    <n v="0"/>
    <n v="0"/>
    <n v="0"/>
    <n v="0"/>
    <n v="1"/>
    <n v="0"/>
    <s v="State-Texas"/>
    <s v="Married"/>
    <x v="2"/>
  </r>
  <r>
    <n v="2205"/>
    <n v="133438"/>
    <n v="1"/>
    <n v="1"/>
    <x v="12"/>
    <n v="0"/>
    <n v="0"/>
    <n v="0"/>
    <n v="0"/>
    <n v="1"/>
    <n v="0"/>
    <n v="0"/>
    <n v="0"/>
    <n v="1"/>
    <s v="State-Texas"/>
    <s v="Widow"/>
    <x v="0"/>
  </r>
  <r>
    <n v="2124"/>
    <n v="133419"/>
    <n v="0"/>
    <n v="1"/>
    <x v="36"/>
    <n v="0"/>
    <n v="0"/>
    <n v="1"/>
    <n v="0"/>
    <n v="0"/>
    <n v="0"/>
    <n v="0"/>
    <n v="0"/>
    <n v="1"/>
    <s v="State-Florida"/>
    <s v="Single"/>
    <x v="0"/>
  </r>
  <r>
    <n v="2416"/>
    <n v="133402"/>
    <n v="1"/>
    <n v="1"/>
    <x v="39"/>
    <n v="0"/>
    <n v="0"/>
    <n v="0"/>
    <n v="1"/>
    <n v="0"/>
    <n v="0"/>
    <n v="1"/>
    <n v="0"/>
    <n v="0"/>
    <s v="State-Other"/>
    <s v="Together"/>
    <x v="1"/>
  </r>
  <r>
    <n v="1261"/>
    <n v="133378"/>
    <n v="1"/>
    <n v="1"/>
    <x v="51"/>
    <n v="1"/>
    <n v="0"/>
    <n v="0"/>
    <n v="0"/>
    <n v="0"/>
    <n v="0"/>
    <n v="1"/>
    <n v="0"/>
    <n v="0"/>
    <s v="State-Illinois"/>
    <s v="Divorced"/>
    <x v="1"/>
  </r>
  <r>
    <n v="2339"/>
    <n v="133316"/>
    <n v="1"/>
    <n v="1"/>
    <x v="23"/>
    <n v="0"/>
    <n v="0"/>
    <n v="1"/>
    <n v="0"/>
    <n v="0"/>
    <n v="0"/>
    <n v="0"/>
    <n v="1"/>
    <n v="0"/>
    <s v="State-California"/>
    <s v="Single"/>
    <x v="2"/>
  </r>
  <r>
    <n v="2797"/>
    <n v="133316"/>
    <n v="1"/>
    <n v="1"/>
    <x v="23"/>
    <n v="0"/>
    <n v="0"/>
    <n v="1"/>
    <n v="0"/>
    <n v="0"/>
    <n v="0"/>
    <n v="0"/>
    <n v="1"/>
    <n v="0"/>
    <s v="State-Illinois"/>
    <s v="Single"/>
    <x v="2"/>
  </r>
  <r>
    <n v="2978"/>
    <n v="133279"/>
    <n v="0"/>
    <n v="0"/>
    <x v="30"/>
    <n v="0"/>
    <n v="0"/>
    <n v="1"/>
    <n v="0"/>
    <n v="0"/>
    <n v="0"/>
    <n v="1"/>
    <n v="0"/>
    <n v="0"/>
    <s v="State-New York"/>
    <s v="Single"/>
    <x v="1"/>
  </r>
  <r>
    <n v="1693"/>
    <n v="133249"/>
    <n v="1"/>
    <n v="0"/>
    <x v="21"/>
    <n v="0"/>
    <n v="0"/>
    <n v="1"/>
    <n v="0"/>
    <n v="0"/>
    <n v="0"/>
    <n v="1"/>
    <n v="0"/>
    <n v="0"/>
    <s v="State-Illinois"/>
    <s v="Single"/>
    <x v="1"/>
  </r>
  <r>
    <n v="2325"/>
    <n v="133249"/>
    <n v="1"/>
    <n v="0"/>
    <x v="21"/>
    <n v="0"/>
    <n v="0"/>
    <n v="1"/>
    <n v="0"/>
    <n v="0"/>
    <n v="0"/>
    <n v="1"/>
    <n v="0"/>
    <n v="0"/>
    <s v="State-Texas"/>
    <s v="Single"/>
    <x v="1"/>
  </r>
  <r>
    <n v="2882"/>
    <n v="133235"/>
    <n v="1"/>
    <n v="0"/>
    <x v="17"/>
    <n v="0"/>
    <n v="0"/>
    <n v="0"/>
    <n v="1"/>
    <n v="0"/>
    <n v="0"/>
    <n v="1"/>
    <n v="0"/>
    <n v="0"/>
    <s v="State-New York"/>
    <s v="Together"/>
    <x v="1"/>
  </r>
  <r>
    <n v="2654"/>
    <n v="133228"/>
    <n v="1"/>
    <n v="0"/>
    <x v="7"/>
    <n v="0"/>
    <n v="1"/>
    <n v="0"/>
    <n v="0"/>
    <n v="0"/>
    <n v="0"/>
    <n v="1"/>
    <n v="0"/>
    <n v="0"/>
    <s v="State-New York"/>
    <s v="Married"/>
    <x v="1"/>
  </r>
  <r>
    <n v="1448"/>
    <n v="133183"/>
    <n v="1"/>
    <n v="0"/>
    <x v="21"/>
    <n v="0"/>
    <n v="1"/>
    <n v="0"/>
    <n v="0"/>
    <n v="0"/>
    <n v="0"/>
    <n v="1"/>
    <n v="0"/>
    <n v="0"/>
    <s v="State-New York"/>
    <s v="Married"/>
    <x v="1"/>
  </r>
  <r>
    <n v="1333"/>
    <n v="133181"/>
    <n v="1"/>
    <n v="0"/>
    <x v="38"/>
    <n v="0"/>
    <n v="1"/>
    <n v="0"/>
    <n v="0"/>
    <n v="0"/>
    <n v="0"/>
    <n v="0"/>
    <n v="1"/>
    <n v="0"/>
    <s v="State-Illinois"/>
    <s v="Married"/>
    <x v="2"/>
  </r>
  <r>
    <n v="1577"/>
    <n v="133178"/>
    <n v="1"/>
    <n v="0"/>
    <x v="3"/>
    <n v="0"/>
    <n v="0"/>
    <n v="0"/>
    <n v="1"/>
    <n v="0"/>
    <n v="0"/>
    <n v="1"/>
    <n v="0"/>
    <n v="0"/>
    <s v="State-California"/>
    <s v="Together"/>
    <x v="1"/>
  </r>
  <r>
    <n v="2026"/>
    <n v="133168"/>
    <n v="0"/>
    <n v="1"/>
    <x v="40"/>
    <n v="0"/>
    <n v="0"/>
    <n v="1"/>
    <n v="0"/>
    <n v="0"/>
    <n v="0"/>
    <n v="0"/>
    <n v="1"/>
    <n v="0"/>
    <s v="State-Other"/>
    <s v="Single"/>
    <x v="2"/>
  </r>
  <r>
    <n v="2851"/>
    <n v="133051"/>
    <n v="0"/>
    <n v="0"/>
    <x v="31"/>
    <n v="0"/>
    <n v="0"/>
    <n v="0"/>
    <n v="0"/>
    <n v="1"/>
    <n v="0"/>
    <n v="0"/>
    <n v="1"/>
    <n v="0"/>
    <s v="State-Illinois"/>
    <s v="Widow"/>
    <x v="2"/>
  </r>
  <r>
    <n v="1544"/>
    <n v="133039"/>
    <n v="1"/>
    <n v="0"/>
    <x v="34"/>
    <n v="0"/>
    <n v="1"/>
    <n v="0"/>
    <n v="0"/>
    <n v="0"/>
    <n v="0"/>
    <n v="1"/>
    <n v="0"/>
    <n v="0"/>
    <s v="State-New York"/>
    <s v="Married"/>
    <x v="1"/>
  </r>
  <r>
    <n v="2493"/>
    <n v="133039"/>
    <n v="1"/>
    <n v="0"/>
    <x v="34"/>
    <n v="0"/>
    <n v="1"/>
    <n v="0"/>
    <n v="0"/>
    <n v="0"/>
    <n v="0"/>
    <n v="1"/>
    <n v="0"/>
    <n v="0"/>
    <s v="State-Texas"/>
    <s v="Married"/>
    <x v="1"/>
  </r>
  <r>
    <n v="2472"/>
    <n v="132952"/>
    <n v="1"/>
    <n v="0"/>
    <x v="3"/>
    <n v="1"/>
    <n v="0"/>
    <n v="0"/>
    <n v="0"/>
    <n v="0"/>
    <n v="0"/>
    <n v="1"/>
    <n v="0"/>
    <n v="0"/>
    <s v="State-Florida"/>
    <s v="Divorced"/>
    <x v="1"/>
  </r>
  <r>
    <n v="1916"/>
    <n v="132892"/>
    <n v="1"/>
    <n v="0"/>
    <x v="23"/>
    <n v="0"/>
    <n v="0"/>
    <n v="0"/>
    <n v="1"/>
    <n v="0"/>
    <n v="0"/>
    <n v="0"/>
    <n v="0"/>
    <n v="1"/>
    <s v="State-New York"/>
    <s v="Together"/>
    <x v="0"/>
  </r>
  <r>
    <n v="2051"/>
    <n v="132892"/>
    <n v="1"/>
    <n v="0"/>
    <x v="23"/>
    <n v="0"/>
    <n v="0"/>
    <n v="0"/>
    <n v="1"/>
    <n v="0"/>
    <n v="0"/>
    <n v="0"/>
    <n v="0"/>
    <n v="1"/>
    <s v="State-California"/>
    <s v="Together"/>
    <x v="0"/>
  </r>
  <r>
    <n v="2841"/>
    <n v="132889"/>
    <n v="1"/>
    <n v="1"/>
    <x v="42"/>
    <n v="0"/>
    <n v="0"/>
    <n v="0"/>
    <n v="1"/>
    <n v="0"/>
    <n v="0"/>
    <n v="0"/>
    <n v="1"/>
    <n v="0"/>
    <s v="State-Texas"/>
    <s v="Together"/>
    <x v="2"/>
  </r>
  <r>
    <n v="1509"/>
    <n v="132880"/>
    <n v="1"/>
    <n v="0"/>
    <x v="17"/>
    <n v="0"/>
    <n v="1"/>
    <n v="0"/>
    <n v="0"/>
    <n v="0"/>
    <n v="0"/>
    <n v="1"/>
    <n v="0"/>
    <n v="0"/>
    <s v="State-Texas"/>
    <s v="Married"/>
    <x v="1"/>
  </r>
  <r>
    <n v="3025"/>
    <n v="132871"/>
    <n v="1"/>
    <n v="1"/>
    <x v="11"/>
    <n v="0"/>
    <n v="1"/>
    <n v="0"/>
    <n v="0"/>
    <n v="0"/>
    <n v="0"/>
    <n v="1"/>
    <n v="0"/>
    <n v="0"/>
    <s v="State-Illinois"/>
    <s v="Married"/>
    <x v="1"/>
  </r>
  <r>
    <n v="3000"/>
    <n v="132765"/>
    <n v="1"/>
    <n v="0"/>
    <x v="27"/>
    <n v="0"/>
    <n v="1"/>
    <n v="0"/>
    <n v="0"/>
    <n v="0"/>
    <n v="0"/>
    <n v="0"/>
    <n v="1"/>
    <n v="0"/>
    <s v="State-Florida"/>
    <s v="Married"/>
    <x v="2"/>
  </r>
  <r>
    <n v="2430"/>
    <n v="132727"/>
    <n v="0"/>
    <n v="0"/>
    <x v="40"/>
    <n v="0"/>
    <n v="0"/>
    <n v="0"/>
    <n v="1"/>
    <n v="0"/>
    <n v="0"/>
    <n v="0"/>
    <n v="0"/>
    <n v="1"/>
    <s v="State-Florida"/>
    <s v="Together"/>
    <x v="0"/>
  </r>
  <r>
    <n v="2973"/>
    <n v="132644"/>
    <n v="1"/>
    <n v="0"/>
    <x v="16"/>
    <n v="0"/>
    <n v="1"/>
    <n v="0"/>
    <n v="0"/>
    <n v="0"/>
    <n v="0"/>
    <n v="0"/>
    <n v="0"/>
    <n v="1"/>
    <s v="State-Texas"/>
    <s v="Married"/>
    <x v="0"/>
  </r>
  <r>
    <n v="2951"/>
    <n v="132632"/>
    <n v="0"/>
    <n v="0"/>
    <x v="51"/>
    <n v="0"/>
    <n v="1"/>
    <n v="0"/>
    <n v="0"/>
    <n v="0"/>
    <n v="0"/>
    <n v="0"/>
    <n v="0"/>
    <n v="0"/>
    <s v="State-California"/>
    <s v="Married"/>
    <x v="3"/>
  </r>
  <r>
    <n v="2794"/>
    <n v="132583"/>
    <n v="1"/>
    <n v="1"/>
    <x v="33"/>
    <n v="0"/>
    <n v="0"/>
    <n v="0"/>
    <n v="1"/>
    <n v="0"/>
    <n v="0"/>
    <n v="0"/>
    <n v="0"/>
    <n v="1"/>
    <s v="State-Other"/>
    <s v="Together"/>
    <x v="0"/>
  </r>
  <r>
    <n v="1113"/>
    <n v="132557"/>
    <n v="1"/>
    <n v="0"/>
    <x v="50"/>
    <n v="0"/>
    <n v="0"/>
    <n v="1"/>
    <n v="0"/>
    <n v="0"/>
    <n v="0"/>
    <n v="0"/>
    <n v="1"/>
    <n v="0"/>
    <s v="State-Texas"/>
    <s v="Single"/>
    <x v="2"/>
  </r>
  <r>
    <n v="1062"/>
    <n v="132474"/>
    <n v="1"/>
    <n v="1"/>
    <x v="50"/>
    <n v="0"/>
    <n v="0"/>
    <n v="0"/>
    <n v="1"/>
    <n v="0"/>
    <n v="0"/>
    <n v="1"/>
    <n v="0"/>
    <n v="0"/>
    <s v="State-Florida"/>
    <s v="Together"/>
    <x v="1"/>
  </r>
  <r>
    <n v="1277"/>
    <n v="132414"/>
    <n v="0"/>
    <n v="0"/>
    <x v="29"/>
    <n v="0"/>
    <n v="0"/>
    <n v="0"/>
    <n v="1"/>
    <n v="0"/>
    <n v="0"/>
    <n v="0"/>
    <n v="0"/>
    <n v="0"/>
    <s v="State-California"/>
    <s v="Together"/>
    <x v="3"/>
  </r>
  <r>
    <n v="2815"/>
    <n v="132313"/>
    <n v="1"/>
    <n v="0"/>
    <x v="41"/>
    <n v="0"/>
    <n v="0"/>
    <n v="0"/>
    <n v="1"/>
    <n v="0"/>
    <n v="0"/>
    <n v="0"/>
    <n v="0"/>
    <n v="1"/>
    <s v="State-Illinois"/>
    <s v="Together"/>
    <x v="0"/>
  </r>
  <r>
    <n v="1175"/>
    <n v="132303"/>
    <n v="0"/>
    <n v="1"/>
    <x v="1"/>
    <n v="0"/>
    <n v="0"/>
    <n v="1"/>
    <n v="0"/>
    <n v="0"/>
    <n v="0"/>
    <n v="0"/>
    <n v="0"/>
    <n v="1"/>
    <s v="State-California"/>
    <s v="Single"/>
    <x v="0"/>
  </r>
  <r>
    <n v="1999"/>
    <n v="132300"/>
    <n v="1"/>
    <n v="0"/>
    <x v="16"/>
    <n v="0"/>
    <n v="1"/>
    <n v="0"/>
    <n v="0"/>
    <n v="0"/>
    <n v="0"/>
    <n v="1"/>
    <n v="0"/>
    <n v="0"/>
    <s v="State-Illinois"/>
    <s v="Married"/>
    <x v="1"/>
  </r>
  <r>
    <n v="1466"/>
    <n v="132233"/>
    <n v="1"/>
    <n v="0"/>
    <x v="2"/>
    <n v="0"/>
    <n v="0"/>
    <n v="1"/>
    <n v="0"/>
    <n v="0"/>
    <n v="0"/>
    <n v="1"/>
    <n v="0"/>
    <n v="0"/>
    <s v="State-New York"/>
    <s v="Single"/>
    <x v="1"/>
  </r>
  <r>
    <n v="1616"/>
    <n v="132218"/>
    <n v="0"/>
    <n v="0"/>
    <x v="5"/>
    <n v="0"/>
    <n v="0"/>
    <n v="1"/>
    <n v="0"/>
    <n v="0"/>
    <n v="0"/>
    <n v="0"/>
    <n v="0"/>
    <n v="0"/>
    <s v="State-New York"/>
    <s v="Single"/>
    <x v="3"/>
  </r>
  <r>
    <n v="2009"/>
    <n v="132173"/>
    <n v="0"/>
    <n v="1"/>
    <x v="12"/>
    <n v="1"/>
    <n v="0"/>
    <n v="0"/>
    <n v="0"/>
    <n v="0"/>
    <n v="0"/>
    <n v="0"/>
    <n v="0"/>
    <n v="1"/>
    <s v="State-California"/>
    <s v="Divorced"/>
    <x v="0"/>
  </r>
  <r>
    <n v="3123"/>
    <n v="132146"/>
    <n v="1"/>
    <n v="0"/>
    <x v="4"/>
    <n v="0"/>
    <n v="1"/>
    <n v="0"/>
    <n v="0"/>
    <n v="0"/>
    <n v="0"/>
    <n v="0"/>
    <n v="0"/>
    <n v="0"/>
    <s v="State-Texas"/>
    <s v="Married"/>
    <x v="3"/>
  </r>
  <r>
    <n v="3175"/>
    <n v="132144"/>
    <n v="1"/>
    <n v="1"/>
    <x v="14"/>
    <n v="0"/>
    <n v="0"/>
    <n v="0"/>
    <n v="1"/>
    <n v="0"/>
    <n v="0"/>
    <n v="1"/>
    <n v="0"/>
    <n v="0"/>
    <s v="State-Illinois"/>
    <s v="Together"/>
    <x v="1"/>
  </r>
  <r>
    <n v="1422"/>
    <n v="132011"/>
    <n v="1"/>
    <n v="0"/>
    <x v="23"/>
    <n v="0"/>
    <n v="1"/>
    <n v="0"/>
    <n v="0"/>
    <n v="0"/>
    <n v="0"/>
    <n v="0"/>
    <n v="0"/>
    <n v="1"/>
    <s v="State-Florida"/>
    <s v="Married"/>
    <x v="0"/>
  </r>
  <r>
    <n v="2516"/>
    <n v="131928"/>
    <n v="1"/>
    <n v="0"/>
    <x v="32"/>
    <n v="0"/>
    <n v="0"/>
    <n v="0"/>
    <n v="1"/>
    <n v="0"/>
    <n v="0"/>
    <n v="1"/>
    <n v="0"/>
    <n v="0"/>
    <s v="State-New York"/>
    <s v="Together"/>
    <x v="1"/>
  </r>
  <r>
    <n v="2405"/>
    <n v="131907"/>
    <n v="0"/>
    <n v="0"/>
    <x v="35"/>
    <n v="0"/>
    <n v="0"/>
    <n v="1"/>
    <n v="0"/>
    <n v="0"/>
    <n v="0"/>
    <n v="1"/>
    <n v="0"/>
    <n v="0"/>
    <s v="State-California"/>
    <s v="Single"/>
    <x v="1"/>
  </r>
  <r>
    <n v="1451"/>
    <n v="131880"/>
    <n v="1"/>
    <n v="0"/>
    <x v="1"/>
    <n v="0"/>
    <n v="0"/>
    <n v="0"/>
    <n v="0"/>
    <n v="1"/>
    <n v="0"/>
    <n v="1"/>
    <n v="0"/>
    <n v="0"/>
    <s v="State-California"/>
    <s v="Widow"/>
    <x v="1"/>
  </r>
  <r>
    <n v="2895"/>
    <n v="131878"/>
    <n v="0"/>
    <n v="1"/>
    <x v="3"/>
    <n v="0"/>
    <n v="0"/>
    <n v="1"/>
    <n v="0"/>
    <n v="0"/>
    <n v="0"/>
    <n v="0"/>
    <n v="0"/>
    <n v="0"/>
    <s v="State-Texas"/>
    <s v="Single"/>
    <x v="3"/>
  </r>
  <r>
    <n v="2533"/>
    <n v="131859"/>
    <n v="1"/>
    <n v="0"/>
    <x v="38"/>
    <n v="1"/>
    <n v="0"/>
    <n v="0"/>
    <n v="0"/>
    <n v="0"/>
    <n v="0"/>
    <n v="1"/>
    <n v="0"/>
    <n v="0"/>
    <s v="State-Illinois"/>
    <s v="Divorced"/>
    <x v="1"/>
  </r>
  <r>
    <n v="2727"/>
    <n v="131859"/>
    <n v="1"/>
    <n v="0"/>
    <x v="7"/>
    <n v="0"/>
    <n v="0"/>
    <n v="1"/>
    <n v="0"/>
    <n v="0"/>
    <n v="0"/>
    <n v="0"/>
    <n v="0"/>
    <n v="0"/>
    <s v="State-Texas"/>
    <s v="Single"/>
    <x v="3"/>
  </r>
  <r>
    <n v="1871"/>
    <n v="131814"/>
    <n v="1"/>
    <n v="0"/>
    <x v="16"/>
    <n v="0"/>
    <n v="1"/>
    <n v="0"/>
    <n v="0"/>
    <n v="0"/>
    <n v="0"/>
    <n v="1"/>
    <n v="0"/>
    <n v="0"/>
    <s v="State-California"/>
    <s v="Married"/>
    <x v="1"/>
  </r>
  <r>
    <n v="1258"/>
    <n v="131788"/>
    <n v="1"/>
    <n v="0"/>
    <x v="4"/>
    <n v="0"/>
    <n v="0"/>
    <n v="1"/>
    <n v="0"/>
    <n v="0"/>
    <n v="0"/>
    <n v="0"/>
    <n v="1"/>
    <n v="0"/>
    <s v="State-Other"/>
    <s v="Single"/>
    <x v="2"/>
  </r>
  <r>
    <n v="3041"/>
    <n v="131761"/>
    <n v="1"/>
    <n v="0"/>
    <x v="29"/>
    <n v="0"/>
    <n v="1"/>
    <n v="0"/>
    <n v="0"/>
    <n v="0"/>
    <n v="0"/>
    <n v="1"/>
    <n v="0"/>
    <n v="0"/>
    <s v="State-California"/>
    <s v="Married"/>
    <x v="1"/>
  </r>
  <r>
    <n v="1232"/>
    <n v="131686"/>
    <n v="1"/>
    <n v="1"/>
    <x v="37"/>
    <n v="0"/>
    <n v="1"/>
    <n v="0"/>
    <n v="0"/>
    <n v="0"/>
    <n v="0"/>
    <n v="0"/>
    <n v="0"/>
    <n v="1"/>
    <s v="State-New York"/>
    <s v="Married"/>
    <x v="0"/>
  </r>
  <r>
    <n v="1604"/>
    <n v="131632"/>
    <n v="0"/>
    <n v="0"/>
    <x v="23"/>
    <n v="0"/>
    <n v="0"/>
    <n v="1"/>
    <n v="0"/>
    <n v="0"/>
    <n v="0"/>
    <n v="1"/>
    <n v="0"/>
    <n v="0"/>
    <s v="State-New York"/>
    <s v="Single"/>
    <x v="1"/>
  </r>
  <r>
    <n v="1744"/>
    <n v="131626"/>
    <n v="1"/>
    <n v="0"/>
    <x v="34"/>
    <n v="0"/>
    <n v="0"/>
    <n v="1"/>
    <n v="0"/>
    <n v="0"/>
    <n v="0"/>
    <n v="0"/>
    <n v="0"/>
    <n v="1"/>
    <s v="State-Other"/>
    <s v="Single"/>
    <x v="0"/>
  </r>
  <r>
    <n v="1351"/>
    <n v="131615"/>
    <n v="1"/>
    <n v="0"/>
    <x v="38"/>
    <n v="1"/>
    <n v="0"/>
    <n v="0"/>
    <n v="0"/>
    <n v="0"/>
    <n v="0"/>
    <n v="1"/>
    <n v="0"/>
    <n v="0"/>
    <s v="State-Illinois"/>
    <s v="Divorced"/>
    <x v="1"/>
  </r>
  <r>
    <n v="2102"/>
    <n v="131605"/>
    <n v="1"/>
    <n v="0"/>
    <x v="27"/>
    <n v="0"/>
    <n v="1"/>
    <n v="0"/>
    <n v="0"/>
    <n v="0"/>
    <n v="0"/>
    <n v="0"/>
    <n v="0"/>
    <n v="1"/>
    <s v="State-New York"/>
    <s v="Married"/>
    <x v="0"/>
  </r>
  <r>
    <n v="1765"/>
    <n v="131590"/>
    <n v="1"/>
    <n v="0"/>
    <x v="35"/>
    <n v="0"/>
    <n v="0"/>
    <n v="0"/>
    <n v="1"/>
    <n v="0"/>
    <n v="0"/>
    <n v="1"/>
    <n v="0"/>
    <n v="0"/>
    <s v="State-Illinois"/>
    <s v="Together"/>
    <x v="1"/>
  </r>
  <r>
    <n v="3133"/>
    <n v="131560"/>
    <n v="1"/>
    <n v="0"/>
    <x v="2"/>
    <n v="0"/>
    <n v="0"/>
    <n v="1"/>
    <n v="0"/>
    <n v="0"/>
    <n v="0"/>
    <n v="0"/>
    <n v="0"/>
    <n v="1"/>
    <s v="State-Illinois"/>
    <s v="Single"/>
    <x v="0"/>
  </r>
  <r>
    <n v="2884"/>
    <n v="131535"/>
    <n v="1"/>
    <n v="0"/>
    <x v="7"/>
    <n v="0"/>
    <n v="1"/>
    <n v="0"/>
    <n v="0"/>
    <n v="0"/>
    <n v="0"/>
    <n v="0"/>
    <n v="1"/>
    <n v="0"/>
    <s v="State-Other"/>
    <s v="Married"/>
    <x v="2"/>
  </r>
  <r>
    <n v="2169"/>
    <n v="131497"/>
    <n v="0"/>
    <n v="1"/>
    <x v="36"/>
    <n v="0"/>
    <n v="0"/>
    <n v="0"/>
    <n v="1"/>
    <n v="0"/>
    <n v="0"/>
    <n v="0"/>
    <n v="0"/>
    <n v="1"/>
    <s v="State-Texas"/>
    <s v="Together"/>
    <x v="0"/>
  </r>
  <r>
    <n v="2566"/>
    <n v="131497"/>
    <n v="0"/>
    <n v="1"/>
    <x v="36"/>
    <n v="0"/>
    <n v="0"/>
    <n v="0"/>
    <n v="1"/>
    <n v="0"/>
    <n v="0"/>
    <n v="0"/>
    <n v="0"/>
    <n v="1"/>
    <s v="State-Other"/>
    <s v="Together"/>
    <x v="0"/>
  </r>
  <r>
    <n v="2244"/>
    <n v="131454"/>
    <n v="1"/>
    <n v="1"/>
    <x v="5"/>
    <n v="0"/>
    <n v="1"/>
    <n v="0"/>
    <n v="0"/>
    <n v="0"/>
    <n v="0"/>
    <n v="1"/>
    <n v="0"/>
    <n v="0"/>
    <s v="State-Florida"/>
    <s v="Married"/>
    <x v="1"/>
  </r>
  <r>
    <n v="1384"/>
    <n v="131395"/>
    <n v="1"/>
    <n v="1"/>
    <x v="24"/>
    <n v="1"/>
    <n v="0"/>
    <n v="0"/>
    <n v="0"/>
    <n v="0"/>
    <n v="0"/>
    <n v="0"/>
    <n v="0"/>
    <n v="0"/>
    <s v="State-Other"/>
    <s v="Divorced"/>
    <x v="3"/>
  </r>
  <r>
    <n v="2954"/>
    <n v="131385"/>
    <n v="1"/>
    <n v="0"/>
    <x v="29"/>
    <n v="0"/>
    <n v="0"/>
    <n v="1"/>
    <n v="0"/>
    <n v="0"/>
    <n v="0"/>
    <n v="0"/>
    <n v="1"/>
    <n v="0"/>
    <s v="State-New York"/>
    <s v="Single"/>
    <x v="2"/>
  </r>
  <r>
    <n v="1183"/>
    <n v="131353"/>
    <n v="1"/>
    <n v="1"/>
    <x v="3"/>
    <n v="0"/>
    <n v="1"/>
    <n v="0"/>
    <n v="0"/>
    <n v="0"/>
    <n v="0"/>
    <n v="1"/>
    <n v="0"/>
    <n v="0"/>
    <s v="State-Illinois"/>
    <s v="Married"/>
    <x v="1"/>
  </r>
  <r>
    <n v="2590"/>
    <n v="131353"/>
    <n v="1"/>
    <n v="1"/>
    <x v="3"/>
    <n v="0"/>
    <n v="1"/>
    <n v="0"/>
    <n v="0"/>
    <n v="0"/>
    <n v="0"/>
    <n v="1"/>
    <n v="0"/>
    <n v="0"/>
    <s v="State-Other"/>
    <s v="Married"/>
    <x v="1"/>
  </r>
  <r>
    <n v="2407"/>
    <n v="131163"/>
    <n v="1"/>
    <n v="0"/>
    <x v="16"/>
    <n v="1"/>
    <n v="0"/>
    <n v="0"/>
    <n v="0"/>
    <n v="0"/>
    <n v="0"/>
    <n v="0"/>
    <n v="0"/>
    <n v="0"/>
    <s v="State-Illinois"/>
    <s v="Divorced"/>
    <x v="3"/>
  </r>
  <r>
    <n v="2477"/>
    <n v="131163"/>
    <n v="1"/>
    <n v="0"/>
    <x v="16"/>
    <n v="1"/>
    <n v="0"/>
    <n v="0"/>
    <n v="0"/>
    <n v="0"/>
    <n v="0"/>
    <n v="0"/>
    <n v="0"/>
    <n v="0"/>
    <s v="State-California"/>
    <s v="Divorced"/>
    <x v="3"/>
  </r>
  <r>
    <n v="1237"/>
    <n v="131160"/>
    <n v="1"/>
    <n v="0"/>
    <x v="21"/>
    <n v="0"/>
    <n v="0"/>
    <n v="1"/>
    <n v="0"/>
    <n v="0"/>
    <n v="0"/>
    <n v="0"/>
    <n v="1"/>
    <n v="0"/>
    <s v="State-Illinois"/>
    <s v="Single"/>
    <x v="2"/>
  </r>
  <r>
    <n v="2867"/>
    <n v="131158"/>
    <n v="1"/>
    <n v="0"/>
    <x v="19"/>
    <n v="0"/>
    <n v="1"/>
    <n v="0"/>
    <n v="0"/>
    <n v="0"/>
    <n v="0"/>
    <n v="1"/>
    <n v="0"/>
    <n v="0"/>
    <s v="State-California"/>
    <s v="Married"/>
    <x v="1"/>
  </r>
  <r>
    <n v="1583"/>
    <n v="131089"/>
    <n v="1"/>
    <n v="0"/>
    <x v="25"/>
    <n v="0"/>
    <n v="0"/>
    <n v="0"/>
    <n v="1"/>
    <n v="0"/>
    <n v="0"/>
    <n v="1"/>
    <n v="0"/>
    <n v="0"/>
    <s v="State-California"/>
    <s v="Together"/>
    <x v="1"/>
  </r>
  <r>
    <n v="2411"/>
    <n v="131086"/>
    <n v="1"/>
    <n v="1"/>
    <x v="27"/>
    <n v="0"/>
    <n v="1"/>
    <n v="0"/>
    <n v="0"/>
    <n v="0"/>
    <n v="0"/>
    <n v="0"/>
    <n v="0"/>
    <n v="0"/>
    <s v="State-California"/>
    <s v="Married"/>
    <x v="3"/>
  </r>
  <r>
    <n v="2014"/>
    <n v="131056"/>
    <n v="1"/>
    <n v="0"/>
    <x v="3"/>
    <n v="0"/>
    <n v="1"/>
    <n v="0"/>
    <n v="0"/>
    <n v="0"/>
    <n v="0"/>
    <n v="0"/>
    <n v="0"/>
    <n v="0"/>
    <s v="State-Other"/>
    <s v="Married"/>
    <x v="3"/>
  </r>
  <r>
    <n v="1115"/>
    <n v="130992"/>
    <n v="1"/>
    <n v="0"/>
    <x v="38"/>
    <n v="1"/>
    <n v="0"/>
    <n v="0"/>
    <n v="0"/>
    <n v="0"/>
    <n v="0"/>
    <n v="1"/>
    <n v="0"/>
    <n v="0"/>
    <s v="State-California"/>
    <s v="Divorced"/>
    <x v="1"/>
  </r>
  <r>
    <n v="3099"/>
    <n v="130992"/>
    <n v="1"/>
    <n v="0"/>
    <x v="38"/>
    <n v="1"/>
    <n v="0"/>
    <n v="0"/>
    <n v="0"/>
    <n v="0"/>
    <n v="0"/>
    <n v="1"/>
    <n v="0"/>
    <n v="0"/>
    <s v="State-Texas"/>
    <s v="Divorced"/>
    <x v="1"/>
  </r>
  <r>
    <n v="2523"/>
    <n v="130983"/>
    <n v="0"/>
    <n v="0"/>
    <x v="51"/>
    <n v="0"/>
    <n v="0"/>
    <n v="1"/>
    <n v="0"/>
    <n v="0"/>
    <n v="0"/>
    <n v="1"/>
    <n v="0"/>
    <n v="0"/>
    <s v="State-Texas"/>
    <s v="Single"/>
    <x v="1"/>
  </r>
  <r>
    <n v="1242"/>
    <n v="130899"/>
    <n v="1"/>
    <n v="0"/>
    <x v="2"/>
    <n v="0"/>
    <n v="0"/>
    <n v="1"/>
    <n v="0"/>
    <n v="0"/>
    <n v="0"/>
    <n v="0"/>
    <n v="0"/>
    <n v="1"/>
    <s v="State-Florida"/>
    <s v="Single"/>
    <x v="0"/>
  </r>
  <r>
    <n v="1834"/>
    <n v="130843"/>
    <n v="1"/>
    <n v="1"/>
    <x v="30"/>
    <n v="0"/>
    <n v="0"/>
    <n v="0"/>
    <n v="1"/>
    <n v="0"/>
    <n v="0"/>
    <n v="0"/>
    <n v="0"/>
    <n v="1"/>
    <s v="State-Other"/>
    <s v="Together"/>
    <x v="0"/>
  </r>
  <r>
    <n v="1304"/>
    <n v="130833"/>
    <n v="1"/>
    <n v="1"/>
    <x v="11"/>
    <n v="0"/>
    <n v="1"/>
    <n v="0"/>
    <n v="0"/>
    <n v="0"/>
    <n v="0"/>
    <n v="1"/>
    <n v="0"/>
    <n v="0"/>
    <s v="State-New York"/>
    <s v="Married"/>
    <x v="1"/>
  </r>
  <r>
    <n v="3057"/>
    <n v="130828"/>
    <n v="1"/>
    <n v="0"/>
    <x v="7"/>
    <n v="0"/>
    <n v="0"/>
    <n v="1"/>
    <n v="0"/>
    <n v="0"/>
    <n v="0"/>
    <n v="1"/>
    <n v="0"/>
    <n v="0"/>
    <s v="State-Texas"/>
    <s v="Single"/>
    <x v="1"/>
  </r>
  <r>
    <n v="1363"/>
    <n v="130822"/>
    <n v="1"/>
    <n v="0"/>
    <x v="10"/>
    <n v="0"/>
    <n v="0"/>
    <n v="1"/>
    <n v="0"/>
    <n v="0"/>
    <n v="0"/>
    <n v="1"/>
    <n v="0"/>
    <n v="0"/>
    <s v="State-Illinois"/>
    <s v="Single"/>
    <x v="1"/>
  </r>
  <r>
    <n v="1592"/>
    <n v="130801"/>
    <n v="0"/>
    <n v="1"/>
    <x v="21"/>
    <n v="0"/>
    <n v="1"/>
    <n v="0"/>
    <n v="0"/>
    <n v="0"/>
    <n v="1"/>
    <n v="0"/>
    <n v="0"/>
    <n v="0"/>
    <s v="State-New York"/>
    <s v="Married"/>
    <x v="4"/>
  </r>
  <r>
    <n v="1797"/>
    <n v="130772"/>
    <n v="1"/>
    <n v="1"/>
    <x v="38"/>
    <n v="0"/>
    <n v="1"/>
    <n v="0"/>
    <n v="0"/>
    <n v="0"/>
    <n v="0"/>
    <n v="1"/>
    <n v="0"/>
    <n v="0"/>
    <s v="State-Texas"/>
    <s v="Married"/>
    <x v="1"/>
  </r>
  <r>
    <n v="1110"/>
    <n v="130753"/>
    <n v="1"/>
    <n v="1"/>
    <x v="50"/>
    <n v="0"/>
    <n v="0"/>
    <n v="0"/>
    <n v="1"/>
    <n v="0"/>
    <n v="0"/>
    <n v="0"/>
    <n v="0"/>
    <n v="0"/>
    <s v="State-Florida"/>
    <s v="Together"/>
    <x v="3"/>
  </r>
  <r>
    <n v="1211"/>
    <n v="130732"/>
    <n v="1"/>
    <n v="0"/>
    <x v="7"/>
    <n v="0"/>
    <n v="1"/>
    <n v="0"/>
    <n v="0"/>
    <n v="0"/>
    <n v="0"/>
    <n v="0"/>
    <n v="0"/>
    <n v="1"/>
    <s v="State-California"/>
    <s v="Married"/>
    <x v="0"/>
  </r>
  <r>
    <n v="1322"/>
    <n v="130675"/>
    <n v="1"/>
    <n v="0"/>
    <x v="35"/>
    <n v="0"/>
    <n v="1"/>
    <n v="0"/>
    <n v="0"/>
    <n v="0"/>
    <n v="0"/>
    <n v="1"/>
    <n v="0"/>
    <n v="0"/>
    <s v="State-New York"/>
    <s v="Married"/>
    <x v="1"/>
  </r>
  <r>
    <n v="1272"/>
    <n v="130631"/>
    <n v="1"/>
    <n v="0"/>
    <x v="2"/>
    <n v="0"/>
    <n v="1"/>
    <n v="0"/>
    <n v="0"/>
    <n v="0"/>
    <n v="0"/>
    <n v="1"/>
    <n v="0"/>
    <n v="0"/>
    <s v="State-Florida"/>
    <s v="Married"/>
    <x v="1"/>
  </r>
  <r>
    <n v="1504"/>
    <n v="130630"/>
    <n v="1"/>
    <n v="1"/>
    <x v="40"/>
    <n v="1"/>
    <n v="0"/>
    <n v="0"/>
    <n v="0"/>
    <n v="0"/>
    <n v="0"/>
    <n v="1"/>
    <n v="0"/>
    <n v="0"/>
    <s v="State-Other"/>
    <s v="Divorced"/>
    <x v="1"/>
  </r>
  <r>
    <n v="2615"/>
    <n v="130560"/>
    <n v="1"/>
    <n v="0"/>
    <x v="38"/>
    <n v="0"/>
    <n v="0"/>
    <n v="0"/>
    <n v="1"/>
    <n v="0"/>
    <n v="0"/>
    <n v="0"/>
    <n v="1"/>
    <n v="0"/>
    <s v="State-California"/>
    <s v="Together"/>
    <x v="2"/>
  </r>
  <r>
    <n v="3122"/>
    <n v="130560"/>
    <n v="1"/>
    <n v="0"/>
    <x v="38"/>
    <n v="0"/>
    <n v="0"/>
    <n v="0"/>
    <n v="1"/>
    <n v="0"/>
    <n v="0"/>
    <n v="0"/>
    <n v="1"/>
    <n v="0"/>
    <s v="State-New York"/>
    <s v="Together"/>
    <x v="2"/>
  </r>
  <r>
    <n v="1850"/>
    <n v="130545"/>
    <n v="1"/>
    <n v="0"/>
    <x v="27"/>
    <n v="0"/>
    <n v="0"/>
    <n v="0"/>
    <n v="1"/>
    <n v="0"/>
    <n v="0"/>
    <n v="1"/>
    <n v="0"/>
    <n v="0"/>
    <s v="State-New York"/>
    <s v="Together"/>
    <x v="1"/>
  </r>
  <r>
    <n v="2843"/>
    <n v="130538"/>
    <n v="1"/>
    <n v="0"/>
    <x v="23"/>
    <n v="0"/>
    <n v="0"/>
    <n v="0"/>
    <n v="1"/>
    <n v="0"/>
    <n v="0"/>
    <n v="0"/>
    <n v="1"/>
    <n v="0"/>
    <s v="State-California"/>
    <s v="Together"/>
    <x v="2"/>
  </r>
  <r>
    <n v="1150"/>
    <n v="130523"/>
    <n v="2"/>
    <n v="1"/>
    <x v="12"/>
    <n v="0"/>
    <n v="0"/>
    <n v="1"/>
    <n v="0"/>
    <n v="0"/>
    <n v="0"/>
    <n v="0"/>
    <n v="1"/>
    <n v="0"/>
    <s v="State-Other"/>
    <s v="Single"/>
    <x v="2"/>
  </r>
  <r>
    <n v="1602"/>
    <n v="130522"/>
    <n v="0"/>
    <n v="1"/>
    <x v="5"/>
    <n v="0"/>
    <n v="1"/>
    <n v="0"/>
    <n v="0"/>
    <n v="0"/>
    <n v="0"/>
    <n v="0"/>
    <n v="1"/>
    <n v="0"/>
    <s v="State-Florida"/>
    <s v="Married"/>
    <x v="2"/>
  </r>
  <r>
    <n v="1387"/>
    <n v="130507"/>
    <n v="0"/>
    <n v="0"/>
    <x v="5"/>
    <n v="0"/>
    <n v="0"/>
    <n v="0"/>
    <n v="1"/>
    <n v="0"/>
    <n v="0"/>
    <n v="1"/>
    <n v="0"/>
    <n v="0"/>
    <s v="State-Illinois"/>
    <s v="Together"/>
    <x v="1"/>
  </r>
  <r>
    <n v="1172"/>
    <n v="130477"/>
    <n v="1"/>
    <n v="0"/>
    <x v="29"/>
    <n v="0"/>
    <n v="1"/>
    <n v="0"/>
    <n v="0"/>
    <n v="0"/>
    <n v="0"/>
    <n v="0"/>
    <n v="1"/>
    <n v="0"/>
    <s v="State-New York"/>
    <s v="Married"/>
    <x v="2"/>
  </r>
  <r>
    <n v="1764"/>
    <n v="130467"/>
    <n v="1"/>
    <n v="0"/>
    <x v="35"/>
    <n v="0"/>
    <n v="1"/>
    <n v="0"/>
    <n v="0"/>
    <n v="0"/>
    <n v="0"/>
    <n v="1"/>
    <n v="0"/>
    <n v="0"/>
    <s v="State-Florida"/>
    <s v="Married"/>
    <x v="1"/>
  </r>
  <r>
    <n v="2856"/>
    <n v="130396"/>
    <n v="1"/>
    <n v="0"/>
    <x v="10"/>
    <n v="0"/>
    <n v="1"/>
    <n v="0"/>
    <n v="0"/>
    <n v="0"/>
    <n v="0"/>
    <n v="0"/>
    <n v="0"/>
    <n v="1"/>
    <s v="State-Florida"/>
    <s v="Married"/>
    <x v="0"/>
  </r>
  <r>
    <n v="2522"/>
    <n v="130390"/>
    <n v="0"/>
    <n v="0"/>
    <x v="9"/>
    <n v="0"/>
    <n v="1"/>
    <n v="0"/>
    <n v="0"/>
    <n v="0"/>
    <n v="0"/>
    <n v="0"/>
    <n v="0"/>
    <n v="0"/>
    <s v="State-New York"/>
    <s v="Married"/>
    <x v="3"/>
  </r>
  <r>
    <n v="1332"/>
    <n v="130372"/>
    <n v="1"/>
    <n v="1"/>
    <x v="23"/>
    <n v="0"/>
    <n v="0"/>
    <n v="0"/>
    <n v="0"/>
    <n v="1"/>
    <n v="0"/>
    <n v="1"/>
    <n v="0"/>
    <n v="0"/>
    <s v="State-Florida"/>
    <s v="Widow"/>
    <x v="1"/>
  </r>
  <r>
    <n v="2729"/>
    <n v="130372"/>
    <n v="1"/>
    <n v="1"/>
    <x v="23"/>
    <n v="0"/>
    <n v="0"/>
    <n v="0"/>
    <n v="0"/>
    <n v="1"/>
    <n v="0"/>
    <n v="1"/>
    <n v="0"/>
    <n v="0"/>
    <s v="State-California"/>
    <s v="Widow"/>
    <x v="1"/>
  </r>
  <r>
    <n v="2980"/>
    <n v="130368"/>
    <n v="0"/>
    <n v="1"/>
    <x v="3"/>
    <n v="0"/>
    <n v="1"/>
    <n v="0"/>
    <n v="0"/>
    <n v="0"/>
    <n v="0"/>
    <n v="1"/>
    <n v="0"/>
    <n v="0"/>
    <s v="State-Other"/>
    <s v="Married"/>
    <x v="1"/>
  </r>
  <r>
    <n v="1009"/>
    <n v="130351"/>
    <n v="1"/>
    <n v="0"/>
    <x v="2"/>
    <n v="0"/>
    <n v="0"/>
    <n v="0"/>
    <n v="1"/>
    <n v="0"/>
    <n v="0"/>
    <n v="0"/>
    <n v="0"/>
    <n v="1"/>
    <s v="State-Illinois"/>
    <s v="Together"/>
    <x v="0"/>
  </r>
  <r>
    <n v="1392"/>
    <n v="130351"/>
    <n v="1"/>
    <n v="0"/>
    <x v="2"/>
    <n v="0"/>
    <n v="0"/>
    <n v="0"/>
    <n v="1"/>
    <n v="0"/>
    <n v="0"/>
    <n v="0"/>
    <n v="0"/>
    <n v="1"/>
    <s v="State-Florida"/>
    <s v="Together"/>
    <x v="0"/>
  </r>
  <r>
    <n v="2859"/>
    <n v="130298"/>
    <n v="0"/>
    <n v="0"/>
    <x v="19"/>
    <n v="0"/>
    <n v="0"/>
    <n v="1"/>
    <n v="0"/>
    <n v="0"/>
    <n v="0"/>
    <n v="0"/>
    <n v="0"/>
    <n v="1"/>
    <s v="State-Texas"/>
    <s v="Single"/>
    <x v="0"/>
  </r>
  <r>
    <n v="1361"/>
    <n v="130279"/>
    <n v="1"/>
    <n v="0"/>
    <x v="32"/>
    <n v="0"/>
    <n v="0"/>
    <n v="1"/>
    <n v="0"/>
    <n v="0"/>
    <n v="0"/>
    <n v="1"/>
    <n v="0"/>
    <n v="0"/>
    <s v="State-California"/>
    <s v="Single"/>
    <x v="1"/>
  </r>
  <r>
    <n v="1427"/>
    <n v="130279"/>
    <n v="1"/>
    <n v="0"/>
    <x v="32"/>
    <n v="0"/>
    <n v="0"/>
    <n v="1"/>
    <n v="0"/>
    <n v="0"/>
    <n v="0"/>
    <n v="1"/>
    <n v="0"/>
    <n v="0"/>
    <s v="State-California"/>
    <s v="Single"/>
    <x v="1"/>
  </r>
  <r>
    <n v="2994"/>
    <n v="130261"/>
    <n v="1"/>
    <n v="2"/>
    <x v="35"/>
    <n v="0"/>
    <n v="0"/>
    <n v="0"/>
    <n v="1"/>
    <n v="0"/>
    <n v="0"/>
    <n v="1"/>
    <n v="0"/>
    <n v="0"/>
    <s v="State-Florida"/>
    <s v="Together"/>
    <x v="1"/>
  </r>
  <r>
    <n v="1993"/>
    <n v="130168"/>
    <n v="1"/>
    <n v="0"/>
    <x v="34"/>
    <n v="0"/>
    <n v="0"/>
    <n v="1"/>
    <n v="0"/>
    <n v="0"/>
    <n v="0"/>
    <n v="1"/>
    <n v="0"/>
    <n v="0"/>
    <s v="State-Illinois"/>
    <s v="Single"/>
    <x v="1"/>
  </r>
  <r>
    <n v="1087"/>
    <n v="130096"/>
    <n v="1"/>
    <n v="0"/>
    <x v="4"/>
    <n v="0"/>
    <n v="1"/>
    <n v="0"/>
    <n v="0"/>
    <n v="0"/>
    <n v="0"/>
    <n v="1"/>
    <n v="0"/>
    <n v="0"/>
    <s v="State-Illinois"/>
    <s v="Married"/>
    <x v="1"/>
  </r>
  <r>
    <n v="1405"/>
    <n v="130096"/>
    <n v="1"/>
    <n v="0"/>
    <x v="4"/>
    <n v="0"/>
    <n v="1"/>
    <n v="0"/>
    <n v="0"/>
    <n v="0"/>
    <n v="0"/>
    <n v="1"/>
    <n v="0"/>
    <n v="0"/>
    <s v="State-Illinois"/>
    <s v="Married"/>
    <x v="1"/>
  </r>
  <r>
    <n v="2822"/>
    <n v="130093"/>
    <n v="0"/>
    <n v="0"/>
    <x v="6"/>
    <n v="0"/>
    <n v="1"/>
    <n v="0"/>
    <n v="0"/>
    <n v="0"/>
    <n v="0"/>
    <n v="1"/>
    <n v="0"/>
    <n v="0"/>
    <s v="State-New York"/>
    <s v="Married"/>
    <x v="1"/>
  </r>
  <r>
    <n v="1584"/>
    <n v="130081"/>
    <n v="0"/>
    <n v="1"/>
    <x v="33"/>
    <n v="0"/>
    <n v="0"/>
    <n v="1"/>
    <n v="0"/>
    <n v="0"/>
    <n v="0"/>
    <n v="1"/>
    <n v="0"/>
    <n v="0"/>
    <s v="State-Florida"/>
    <s v="Single"/>
    <x v="1"/>
  </r>
  <r>
    <n v="2085"/>
    <n v="130023"/>
    <n v="1"/>
    <n v="0"/>
    <x v="35"/>
    <n v="0"/>
    <n v="1"/>
    <n v="0"/>
    <n v="0"/>
    <n v="0"/>
    <n v="0"/>
    <n v="1"/>
    <n v="0"/>
    <n v="0"/>
    <s v="State-Texas"/>
    <s v="Married"/>
    <x v="1"/>
  </r>
  <r>
    <n v="1418"/>
    <n v="130015"/>
    <n v="1"/>
    <n v="0"/>
    <x v="1"/>
    <n v="0"/>
    <n v="0"/>
    <n v="1"/>
    <n v="0"/>
    <n v="0"/>
    <n v="0"/>
    <n v="1"/>
    <n v="0"/>
    <n v="0"/>
    <s v="State-New York"/>
    <s v="Single"/>
    <x v="1"/>
  </r>
  <r>
    <n v="1314"/>
    <n v="129999"/>
    <n v="1"/>
    <n v="0"/>
    <x v="17"/>
    <n v="0"/>
    <n v="0"/>
    <n v="1"/>
    <n v="0"/>
    <n v="0"/>
    <n v="0"/>
    <n v="0"/>
    <n v="0"/>
    <n v="1"/>
    <s v="State-Florida"/>
    <s v="Single"/>
    <x v="0"/>
  </r>
  <r>
    <n v="1238"/>
    <n v="129938"/>
    <n v="1"/>
    <n v="0"/>
    <x v="19"/>
    <n v="0"/>
    <n v="0"/>
    <n v="1"/>
    <n v="0"/>
    <n v="0"/>
    <n v="0"/>
    <n v="1"/>
    <n v="0"/>
    <n v="0"/>
    <s v="State-New York"/>
    <s v="Single"/>
    <x v="1"/>
  </r>
  <r>
    <n v="2878"/>
    <n v="129819"/>
    <n v="1"/>
    <n v="0"/>
    <x v="23"/>
    <n v="1"/>
    <n v="0"/>
    <n v="0"/>
    <n v="0"/>
    <n v="0"/>
    <n v="0"/>
    <n v="1"/>
    <n v="0"/>
    <n v="0"/>
    <s v="State-Other"/>
    <s v="Divorced"/>
    <x v="1"/>
  </r>
  <r>
    <n v="2370"/>
    <n v="129791"/>
    <n v="1"/>
    <n v="0"/>
    <x v="35"/>
    <n v="0"/>
    <n v="1"/>
    <n v="0"/>
    <n v="0"/>
    <n v="0"/>
    <n v="0"/>
    <n v="0"/>
    <n v="0"/>
    <n v="1"/>
    <s v="State-Florida"/>
    <s v="Married"/>
    <x v="0"/>
  </r>
  <r>
    <n v="1075"/>
    <n v="129760"/>
    <n v="1"/>
    <n v="0"/>
    <x v="19"/>
    <n v="0"/>
    <n v="0"/>
    <n v="1"/>
    <n v="0"/>
    <n v="0"/>
    <n v="0"/>
    <n v="1"/>
    <n v="0"/>
    <n v="0"/>
    <s v="State-Illinois"/>
    <s v="Single"/>
    <x v="1"/>
  </r>
  <r>
    <n v="2751"/>
    <n v="129760"/>
    <n v="1"/>
    <n v="0"/>
    <x v="19"/>
    <n v="0"/>
    <n v="0"/>
    <n v="1"/>
    <n v="0"/>
    <n v="0"/>
    <n v="0"/>
    <n v="1"/>
    <n v="0"/>
    <n v="0"/>
    <s v="State-Texas"/>
    <s v="Single"/>
    <x v="1"/>
  </r>
  <r>
    <n v="3114"/>
    <n v="129732"/>
    <n v="1"/>
    <n v="0"/>
    <x v="23"/>
    <n v="0"/>
    <n v="0"/>
    <n v="0"/>
    <n v="1"/>
    <n v="0"/>
    <n v="0"/>
    <n v="0"/>
    <n v="0"/>
    <n v="1"/>
    <s v="State-Florida"/>
    <s v="Together"/>
    <x v="0"/>
  </r>
  <r>
    <n v="1281"/>
    <n v="129672"/>
    <n v="1"/>
    <n v="1"/>
    <x v="40"/>
    <n v="0"/>
    <n v="0"/>
    <n v="0"/>
    <n v="1"/>
    <n v="0"/>
    <n v="0"/>
    <n v="1"/>
    <n v="0"/>
    <n v="0"/>
    <s v="State-Texas"/>
    <s v="Together"/>
    <x v="1"/>
  </r>
  <r>
    <n v="3001"/>
    <n v="129672"/>
    <n v="1"/>
    <n v="1"/>
    <x v="40"/>
    <n v="0"/>
    <n v="0"/>
    <n v="0"/>
    <n v="1"/>
    <n v="0"/>
    <n v="0"/>
    <n v="1"/>
    <n v="0"/>
    <n v="0"/>
    <s v="State-Illinois"/>
    <s v="Together"/>
    <x v="1"/>
  </r>
  <r>
    <n v="1194"/>
    <n v="129604"/>
    <n v="1"/>
    <n v="0"/>
    <x v="28"/>
    <n v="0"/>
    <n v="0"/>
    <n v="0"/>
    <n v="1"/>
    <n v="0"/>
    <n v="0"/>
    <n v="1"/>
    <n v="0"/>
    <n v="0"/>
    <s v="State-Florida"/>
    <s v="Together"/>
    <x v="1"/>
  </r>
  <r>
    <n v="1356"/>
    <n v="129548"/>
    <n v="1"/>
    <n v="0"/>
    <x v="1"/>
    <n v="0"/>
    <n v="0"/>
    <n v="1"/>
    <n v="0"/>
    <n v="0"/>
    <n v="0"/>
    <n v="0"/>
    <n v="1"/>
    <n v="0"/>
    <s v="State-Florida"/>
    <s v="Single"/>
    <x v="2"/>
  </r>
  <r>
    <n v="2908"/>
    <n v="129543"/>
    <n v="2"/>
    <n v="0"/>
    <x v="42"/>
    <n v="0"/>
    <n v="1"/>
    <n v="0"/>
    <n v="0"/>
    <n v="0"/>
    <n v="0"/>
    <n v="0"/>
    <n v="1"/>
    <n v="0"/>
    <s v="State-Other"/>
    <s v="Married"/>
    <x v="2"/>
  </r>
  <r>
    <n v="2931"/>
    <n v="129478"/>
    <n v="1"/>
    <n v="0"/>
    <x v="38"/>
    <n v="0"/>
    <n v="0"/>
    <n v="0"/>
    <n v="1"/>
    <n v="0"/>
    <n v="0"/>
    <n v="1"/>
    <n v="0"/>
    <n v="0"/>
    <s v="State-Texas"/>
    <s v="Together"/>
    <x v="1"/>
  </r>
  <r>
    <n v="1080"/>
    <n v="129440"/>
    <n v="1"/>
    <n v="1"/>
    <x v="5"/>
    <n v="0"/>
    <n v="1"/>
    <n v="0"/>
    <n v="0"/>
    <n v="0"/>
    <n v="0"/>
    <n v="1"/>
    <n v="0"/>
    <n v="0"/>
    <s v="State-Florida"/>
    <s v="Married"/>
    <x v="1"/>
  </r>
  <r>
    <n v="3107"/>
    <n v="129435"/>
    <n v="1"/>
    <n v="1"/>
    <x v="30"/>
    <n v="1"/>
    <n v="0"/>
    <n v="0"/>
    <n v="0"/>
    <n v="0"/>
    <n v="0"/>
    <n v="0"/>
    <n v="1"/>
    <n v="0"/>
    <s v="State-California"/>
    <s v="Divorced"/>
    <x v="2"/>
  </r>
  <r>
    <n v="1260"/>
    <n v="129315"/>
    <n v="1"/>
    <n v="1"/>
    <x v="5"/>
    <n v="0"/>
    <n v="1"/>
    <n v="0"/>
    <n v="0"/>
    <n v="0"/>
    <n v="0"/>
    <n v="1"/>
    <n v="0"/>
    <n v="0"/>
    <s v="State-Florida"/>
    <s v="Married"/>
    <x v="1"/>
  </r>
  <r>
    <n v="1551"/>
    <n v="129298"/>
    <n v="1"/>
    <n v="1"/>
    <x v="11"/>
    <n v="0"/>
    <n v="0"/>
    <n v="0"/>
    <n v="1"/>
    <n v="0"/>
    <n v="0"/>
    <n v="0"/>
    <n v="1"/>
    <n v="0"/>
    <s v="State-Texas"/>
    <s v="Together"/>
    <x v="2"/>
  </r>
  <r>
    <n v="2805"/>
    <n v="129236"/>
    <n v="1"/>
    <n v="0"/>
    <x v="9"/>
    <n v="0"/>
    <n v="0"/>
    <n v="1"/>
    <n v="0"/>
    <n v="0"/>
    <n v="0"/>
    <n v="1"/>
    <n v="0"/>
    <n v="0"/>
    <s v="State-Texas"/>
    <s v="Single"/>
    <x v="1"/>
  </r>
  <r>
    <n v="1650"/>
    <n v="129187"/>
    <n v="1"/>
    <n v="0"/>
    <x v="42"/>
    <n v="0"/>
    <n v="1"/>
    <n v="0"/>
    <n v="0"/>
    <n v="0"/>
    <n v="0"/>
    <n v="0"/>
    <n v="0"/>
    <n v="1"/>
    <s v="State-Florida"/>
    <s v="Married"/>
    <x v="0"/>
  </r>
  <r>
    <n v="1634"/>
    <n v="129103"/>
    <n v="1"/>
    <n v="0"/>
    <x v="19"/>
    <n v="0"/>
    <n v="0"/>
    <n v="0"/>
    <n v="1"/>
    <n v="0"/>
    <n v="0"/>
    <n v="1"/>
    <n v="0"/>
    <n v="0"/>
    <s v="State-New York"/>
    <s v="Together"/>
    <x v="1"/>
  </r>
  <r>
    <n v="3017"/>
    <n v="129009"/>
    <n v="1"/>
    <n v="0"/>
    <x v="25"/>
    <n v="0"/>
    <n v="1"/>
    <n v="0"/>
    <n v="0"/>
    <n v="0"/>
    <n v="0"/>
    <n v="1"/>
    <n v="0"/>
    <n v="0"/>
    <s v="State-California"/>
    <s v="Married"/>
    <x v="1"/>
  </r>
  <r>
    <n v="2752"/>
    <n v="128973"/>
    <n v="0"/>
    <n v="0"/>
    <x v="3"/>
    <n v="0"/>
    <n v="1"/>
    <n v="0"/>
    <n v="0"/>
    <n v="0"/>
    <n v="0"/>
    <n v="0"/>
    <n v="0"/>
    <n v="1"/>
    <s v="State-Other"/>
    <s v="Married"/>
    <x v="0"/>
  </r>
  <r>
    <n v="1301"/>
    <n v="128839"/>
    <n v="1"/>
    <n v="1"/>
    <x v="24"/>
    <n v="0"/>
    <n v="0"/>
    <n v="0"/>
    <n v="1"/>
    <n v="0"/>
    <n v="0"/>
    <n v="0"/>
    <n v="1"/>
    <n v="0"/>
    <s v="State-California"/>
    <s v="Together"/>
    <x v="2"/>
  </r>
  <r>
    <n v="1612"/>
    <n v="128769"/>
    <n v="1"/>
    <n v="0"/>
    <x v="3"/>
    <n v="0"/>
    <n v="0"/>
    <n v="1"/>
    <n v="0"/>
    <n v="0"/>
    <n v="0"/>
    <n v="1"/>
    <n v="0"/>
    <n v="0"/>
    <s v="State-Other"/>
    <s v="Single"/>
    <x v="1"/>
  </r>
  <r>
    <n v="2032"/>
    <n v="128764"/>
    <n v="1"/>
    <n v="1"/>
    <x v="30"/>
    <n v="0"/>
    <n v="0"/>
    <n v="0"/>
    <n v="1"/>
    <n v="0"/>
    <n v="0"/>
    <n v="0"/>
    <n v="0"/>
    <n v="1"/>
    <s v="State-Other"/>
    <s v="Together"/>
    <x v="0"/>
  </r>
  <r>
    <n v="1160"/>
    <n v="128718"/>
    <n v="1"/>
    <n v="0"/>
    <x v="41"/>
    <n v="0"/>
    <n v="1"/>
    <n v="0"/>
    <n v="0"/>
    <n v="0"/>
    <n v="0"/>
    <n v="1"/>
    <n v="0"/>
    <n v="0"/>
    <s v="State-New York"/>
    <s v="Married"/>
    <x v="1"/>
  </r>
  <r>
    <n v="1424"/>
    <n v="128691"/>
    <n v="1"/>
    <n v="0"/>
    <x v="32"/>
    <n v="0"/>
    <n v="1"/>
    <n v="0"/>
    <n v="0"/>
    <n v="0"/>
    <n v="0"/>
    <n v="1"/>
    <n v="0"/>
    <n v="0"/>
    <s v="State-New York"/>
    <s v="Married"/>
    <x v="1"/>
  </r>
  <r>
    <n v="2219"/>
    <n v="128691"/>
    <n v="1"/>
    <n v="0"/>
    <x v="32"/>
    <n v="0"/>
    <n v="1"/>
    <n v="0"/>
    <n v="0"/>
    <n v="0"/>
    <n v="0"/>
    <n v="1"/>
    <n v="0"/>
    <n v="0"/>
    <s v="State-California"/>
    <s v="Married"/>
    <x v="1"/>
  </r>
  <r>
    <n v="2007"/>
    <n v="128647"/>
    <n v="1"/>
    <n v="0"/>
    <x v="34"/>
    <n v="0"/>
    <n v="0"/>
    <n v="1"/>
    <n v="0"/>
    <n v="0"/>
    <n v="0"/>
    <n v="1"/>
    <n v="0"/>
    <n v="0"/>
    <s v="State-Texas"/>
    <s v="Single"/>
    <x v="1"/>
  </r>
  <r>
    <n v="2995"/>
    <n v="128587"/>
    <n v="1"/>
    <n v="0"/>
    <x v="34"/>
    <n v="0"/>
    <n v="0"/>
    <n v="0"/>
    <n v="1"/>
    <n v="0"/>
    <n v="0"/>
    <n v="1"/>
    <n v="0"/>
    <n v="0"/>
    <s v="State-Illinois"/>
    <s v="Together"/>
    <x v="1"/>
  </r>
  <r>
    <n v="1518"/>
    <n v="128567"/>
    <n v="1"/>
    <n v="0"/>
    <x v="41"/>
    <n v="0"/>
    <n v="0"/>
    <n v="1"/>
    <n v="0"/>
    <n v="0"/>
    <n v="0"/>
    <n v="1"/>
    <n v="0"/>
    <n v="0"/>
    <s v="State-Florida"/>
    <s v="Single"/>
    <x v="1"/>
  </r>
  <r>
    <n v="2770"/>
    <n v="128520"/>
    <n v="1"/>
    <n v="1"/>
    <x v="5"/>
    <n v="0"/>
    <n v="1"/>
    <n v="0"/>
    <n v="0"/>
    <n v="0"/>
    <n v="0"/>
    <n v="0"/>
    <n v="1"/>
    <n v="0"/>
    <s v="State-Other"/>
    <s v="Married"/>
    <x v="2"/>
  </r>
  <r>
    <n v="2159"/>
    <n v="128510"/>
    <n v="1"/>
    <n v="1"/>
    <x v="25"/>
    <n v="1"/>
    <n v="0"/>
    <n v="0"/>
    <n v="0"/>
    <n v="0"/>
    <n v="0"/>
    <n v="1"/>
    <n v="0"/>
    <n v="0"/>
    <s v="State-California"/>
    <s v="Divorced"/>
    <x v="1"/>
  </r>
  <r>
    <n v="1473"/>
    <n v="128457"/>
    <n v="0"/>
    <n v="0"/>
    <x v="39"/>
    <n v="0"/>
    <n v="0"/>
    <n v="0"/>
    <n v="0"/>
    <n v="1"/>
    <n v="0"/>
    <n v="0"/>
    <n v="0"/>
    <n v="0"/>
    <s v="State-Texas"/>
    <s v="Widow"/>
    <x v="3"/>
  </r>
  <r>
    <n v="1346"/>
    <n v="128442"/>
    <n v="2"/>
    <n v="0"/>
    <x v="34"/>
    <n v="0"/>
    <n v="1"/>
    <n v="0"/>
    <n v="0"/>
    <n v="0"/>
    <n v="0"/>
    <n v="1"/>
    <n v="0"/>
    <n v="0"/>
    <s v="State-New York"/>
    <s v="Married"/>
    <x v="1"/>
  </r>
  <r>
    <n v="2002"/>
    <n v="128440"/>
    <n v="1"/>
    <n v="0"/>
    <x v="2"/>
    <n v="0"/>
    <n v="0"/>
    <n v="0"/>
    <n v="1"/>
    <n v="0"/>
    <n v="0"/>
    <n v="0"/>
    <n v="0"/>
    <n v="1"/>
    <s v="State-Other"/>
    <s v="Together"/>
    <x v="0"/>
  </r>
  <r>
    <n v="2214"/>
    <n v="128427"/>
    <n v="1"/>
    <n v="0"/>
    <x v="4"/>
    <n v="0"/>
    <n v="0"/>
    <n v="0"/>
    <n v="1"/>
    <n v="0"/>
    <n v="0"/>
    <n v="1"/>
    <n v="0"/>
    <n v="0"/>
    <s v="State-Florida"/>
    <s v="Together"/>
    <x v="1"/>
  </r>
  <r>
    <n v="3184"/>
    <n v="128427"/>
    <n v="1"/>
    <n v="0"/>
    <x v="4"/>
    <n v="0"/>
    <n v="0"/>
    <n v="0"/>
    <n v="1"/>
    <n v="0"/>
    <n v="0"/>
    <n v="1"/>
    <n v="0"/>
    <n v="0"/>
    <s v="State-Other"/>
    <s v="Together"/>
    <x v="1"/>
  </r>
  <r>
    <n v="2976"/>
    <n v="128420"/>
    <n v="1"/>
    <n v="0"/>
    <x v="50"/>
    <n v="1"/>
    <n v="0"/>
    <n v="0"/>
    <n v="0"/>
    <n v="0"/>
    <n v="0"/>
    <n v="0"/>
    <n v="0"/>
    <n v="1"/>
    <s v="State-Florida"/>
    <s v="Divorced"/>
    <x v="0"/>
  </r>
  <r>
    <n v="2721"/>
    <n v="128389"/>
    <n v="0"/>
    <n v="0"/>
    <x v="22"/>
    <n v="0"/>
    <n v="0"/>
    <n v="0"/>
    <n v="1"/>
    <n v="0"/>
    <n v="1"/>
    <n v="0"/>
    <n v="0"/>
    <n v="0"/>
    <s v="State-Texas"/>
    <s v="Together"/>
    <x v="4"/>
  </r>
  <r>
    <n v="2592"/>
    <n v="128359"/>
    <n v="1"/>
    <n v="0"/>
    <x v="4"/>
    <n v="0"/>
    <n v="0"/>
    <n v="0"/>
    <n v="1"/>
    <n v="0"/>
    <n v="0"/>
    <n v="1"/>
    <n v="0"/>
    <n v="0"/>
    <s v="State-Florida"/>
    <s v="Together"/>
    <x v="1"/>
  </r>
  <r>
    <n v="1069"/>
    <n v="128332"/>
    <n v="0"/>
    <n v="0"/>
    <x v="39"/>
    <n v="0"/>
    <n v="1"/>
    <n v="0"/>
    <n v="0"/>
    <n v="0"/>
    <n v="0"/>
    <n v="1"/>
    <n v="0"/>
    <n v="0"/>
    <s v="State-Illinois"/>
    <s v="Married"/>
    <x v="1"/>
  </r>
  <r>
    <n v="2916"/>
    <n v="128320"/>
    <n v="0"/>
    <n v="1"/>
    <x v="46"/>
    <n v="0"/>
    <n v="0"/>
    <n v="0"/>
    <n v="1"/>
    <n v="0"/>
    <n v="0"/>
    <n v="1"/>
    <n v="0"/>
    <n v="0"/>
    <s v="State-Florida"/>
    <s v="Together"/>
    <x v="1"/>
  </r>
  <r>
    <n v="1173"/>
    <n v="128249"/>
    <n v="0"/>
    <n v="0"/>
    <x v="33"/>
    <n v="0"/>
    <n v="1"/>
    <n v="0"/>
    <n v="0"/>
    <n v="0"/>
    <n v="1"/>
    <n v="0"/>
    <n v="0"/>
    <n v="0"/>
    <s v="State-Texas"/>
    <s v="Married"/>
    <x v="4"/>
  </r>
  <r>
    <n v="2743"/>
    <n v="128249"/>
    <n v="0"/>
    <n v="0"/>
    <x v="33"/>
    <n v="0"/>
    <n v="1"/>
    <n v="0"/>
    <n v="0"/>
    <n v="0"/>
    <n v="1"/>
    <n v="0"/>
    <n v="0"/>
    <n v="0"/>
    <s v="State-Illinois"/>
    <s v="Married"/>
    <x v="4"/>
  </r>
  <r>
    <n v="2401"/>
    <n v="128164"/>
    <n v="1"/>
    <n v="0"/>
    <x v="1"/>
    <n v="0"/>
    <n v="1"/>
    <n v="0"/>
    <n v="0"/>
    <n v="0"/>
    <n v="0"/>
    <n v="1"/>
    <n v="0"/>
    <n v="0"/>
    <s v="State-Illinois"/>
    <s v="Married"/>
    <x v="1"/>
  </r>
  <r>
    <n v="2503"/>
    <n v="128087"/>
    <n v="1"/>
    <n v="1"/>
    <x v="12"/>
    <n v="0"/>
    <n v="0"/>
    <n v="0"/>
    <n v="1"/>
    <n v="0"/>
    <n v="0"/>
    <n v="1"/>
    <n v="0"/>
    <n v="0"/>
    <s v="State-Illinois"/>
    <s v="Together"/>
    <x v="1"/>
  </r>
  <r>
    <n v="2440"/>
    <n v="128072"/>
    <n v="1"/>
    <n v="0"/>
    <x v="17"/>
    <n v="0"/>
    <n v="1"/>
    <n v="0"/>
    <n v="0"/>
    <n v="0"/>
    <n v="0"/>
    <n v="0"/>
    <n v="1"/>
    <n v="0"/>
    <s v="State-Other"/>
    <s v="Married"/>
    <x v="2"/>
  </r>
  <r>
    <n v="2016"/>
    <n v="128071"/>
    <n v="0"/>
    <n v="0"/>
    <x v="7"/>
    <n v="0"/>
    <n v="0"/>
    <n v="1"/>
    <n v="0"/>
    <n v="0"/>
    <n v="0"/>
    <n v="1"/>
    <n v="0"/>
    <n v="0"/>
    <s v="State-Florida"/>
    <s v="Single"/>
    <x v="1"/>
  </r>
  <r>
    <n v="2992"/>
    <n v="127943"/>
    <n v="1"/>
    <n v="1"/>
    <x v="50"/>
    <n v="0"/>
    <n v="0"/>
    <n v="0"/>
    <n v="1"/>
    <n v="0"/>
    <n v="0"/>
    <n v="1"/>
    <n v="0"/>
    <n v="0"/>
    <s v="State-Other"/>
    <s v="Together"/>
    <x v="1"/>
  </r>
  <r>
    <n v="1054"/>
    <n v="127938"/>
    <n v="1"/>
    <n v="0"/>
    <x v="28"/>
    <n v="0"/>
    <n v="0"/>
    <n v="1"/>
    <n v="0"/>
    <n v="0"/>
    <n v="0"/>
    <n v="1"/>
    <n v="0"/>
    <n v="0"/>
    <s v="State-Other"/>
    <s v="Single"/>
    <x v="1"/>
  </r>
  <r>
    <n v="1931"/>
    <n v="127922"/>
    <n v="1"/>
    <n v="0"/>
    <x v="27"/>
    <n v="0"/>
    <n v="0"/>
    <n v="0"/>
    <n v="1"/>
    <n v="0"/>
    <n v="0"/>
    <n v="0"/>
    <n v="0"/>
    <n v="1"/>
    <s v="State-California"/>
    <s v="Together"/>
    <x v="0"/>
  </r>
  <r>
    <n v="3049"/>
    <n v="127889"/>
    <n v="1"/>
    <n v="0"/>
    <x v="3"/>
    <n v="0"/>
    <n v="1"/>
    <n v="0"/>
    <n v="0"/>
    <n v="0"/>
    <n v="0"/>
    <n v="0"/>
    <n v="1"/>
    <n v="0"/>
    <s v="State-Illinois"/>
    <s v="Married"/>
    <x v="2"/>
  </r>
  <r>
    <n v="3051"/>
    <n v="127803"/>
    <n v="1"/>
    <n v="0"/>
    <x v="16"/>
    <n v="0"/>
    <n v="1"/>
    <n v="0"/>
    <n v="0"/>
    <n v="0"/>
    <n v="0"/>
    <n v="1"/>
    <n v="0"/>
    <n v="0"/>
    <s v="State-Texas"/>
    <s v="Married"/>
    <x v="1"/>
  </r>
  <r>
    <n v="3085"/>
    <n v="127733"/>
    <n v="1"/>
    <n v="0"/>
    <x v="25"/>
    <n v="0"/>
    <n v="1"/>
    <n v="0"/>
    <n v="0"/>
    <n v="0"/>
    <n v="0"/>
    <n v="0"/>
    <n v="0"/>
    <n v="0"/>
    <s v="State-Illinois"/>
    <s v="Married"/>
    <x v="3"/>
  </r>
  <r>
    <n v="2225"/>
    <n v="127683"/>
    <n v="1"/>
    <n v="0"/>
    <x v="34"/>
    <n v="0"/>
    <n v="0"/>
    <n v="0"/>
    <n v="1"/>
    <n v="0"/>
    <n v="0"/>
    <n v="0"/>
    <n v="0"/>
    <n v="1"/>
    <s v="State-California"/>
    <s v="Together"/>
    <x v="0"/>
  </r>
  <r>
    <n v="2079"/>
    <n v="127590"/>
    <n v="1"/>
    <n v="0"/>
    <x v="41"/>
    <n v="0"/>
    <n v="0"/>
    <n v="0"/>
    <n v="1"/>
    <n v="0"/>
    <n v="0"/>
    <n v="0"/>
    <n v="1"/>
    <n v="0"/>
    <s v="State-Texas"/>
    <s v="Together"/>
    <x v="2"/>
  </r>
  <r>
    <n v="2651"/>
    <n v="127573"/>
    <n v="1"/>
    <n v="0"/>
    <x v="21"/>
    <n v="0"/>
    <n v="1"/>
    <n v="0"/>
    <n v="0"/>
    <n v="0"/>
    <n v="0"/>
    <n v="1"/>
    <n v="0"/>
    <n v="0"/>
    <s v="State-California"/>
    <s v="Married"/>
    <x v="1"/>
  </r>
  <r>
    <n v="3160"/>
    <n v="127469"/>
    <n v="0"/>
    <n v="0"/>
    <x v="22"/>
    <n v="0"/>
    <n v="1"/>
    <n v="0"/>
    <n v="0"/>
    <n v="0"/>
    <n v="0"/>
    <n v="1"/>
    <n v="0"/>
    <n v="0"/>
    <s v="State-Other"/>
    <s v="Married"/>
    <x v="1"/>
  </r>
  <r>
    <n v="1567"/>
    <n v="127450"/>
    <n v="0"/>
    <n v="0"/>
    <x v="11"/>
    <n v="0"/>
    <n v="1"/>
    <n v="0"/>
    <n v="0"/>
    <n v="0"/>
    <n v="0"/>
    <n v="0"/>
    <n v="1"/>
    <n v="0"/>
    <s v="State-Illinois"/>
    <s v="Married"/>
    <x v="2"/>
  </r>
  <r>
    <n v="1366"/>
    <n v="127421"/>
    <n v="0"/>
    <n v="0"/>
    <x v="14"/>
    <n v="0"/>
    <n v="0"/>
    <n v="0"/>
    <n v="0"/>
    <n v="1"/>
    <n v="0"/>
    <n v="1"/>
    <n v="0"/>
    <n v="0"/>
    <s v="State-Other"/>
    <s v="Widow"/>
    <x v="1"/>
  </r>
  <r>
    <n v="1312"/>
    <n v="127255"/>
    <n v="1"/>
    <n v="0"/>
    <x v="29"/>
    <n v="0"/>
    <n v="1"/>
    <n v="0"/>
    <n v="0"/>
    <n v="0"/>
    <n v="0"/>
    <n v="1"/>
    <n v="0"/>
    <n v="0"/>
    <s v="State-Other"/>
    <s v="Married"/>
    <x v="1"/>
  </r>
  <r>
    <n v="2310"/>
    <n v="127244"/>
    <n v="1"/>
    <n v="0"/>
    <x v="27"/>
    <n v="0"/>
    <n v="1"/>
    <n v="0"/>
    <n v="0"/>
    <n v="0"/>
    <n v="0"/>
    <n v="1"/>
    <n v="0"/>
    <n v="0"/>
    <s v="State-Florida"/>
    <s v="Married"/>
    <x v="1"/>
  </r>
  <r>
    <n v="2495"/>
    <n v="127242"/>
    <n v="1"/>
    <n v="0"/>
    <x v="1"/>
    <n v="0"/>
    <n v="0"/>
    <n v="1"/>
    <n v="0"/>
    <n v="0"/>
    <n v="0"/>
    <n v="1"/>
    <n v="0"/>
    <n v="0"/>
    <s v="State-California"/>
    <s v="Single"/>
    <x v="1"/>
  </r>
  <r>
    <n v="2295"/>
    <n v="127238"/>
    <n v="1"/>
    <n v="1"/>
    <x v="36"/>
    <n v="0"/>
    <n v="0"/>
    <n v="1"/>
    <n v="0"/>
    <n v="0"/>
    <n v="0"/>
    <n v="0"/>
    <n v="0"/>
    <n v="1"/>
    <s v="State-Texas"/>
    <s v="Single"/>
    <x v="0"/>
  </r>
  <r>
    <n v="2534"/>
    <n v="127215"/>
    <n v="2"/>
    <n v="1"/>
    <x v="33"/>
    <n v="1"/>
    <n v="0"/>
    <n v="0"/>
    <n v="0"/>
    <n v="0"/>
    <n v="0"/>
    <n v="1"/>
    <n v="0"/>
    <n v="0"/>
    <s v="State-New York"/>
    <s v="Divorced"/>
    <x v="1"/>
  </r>
  <r>
    <n v="1390"/>
    <n v="127213"/>
    <n v="1"/>
    <n v="0"/>
    <x v="35"/>
    <n v="0"/>
    <n v="0"/>
    <n v="1"/>
    <n v="0"/>
    <n v="0"/>
    <n v="0"/>
    <n v="0"/>
    <n v="0"/>
    <n v="1"/>
    <s v="State-Other"/>
    <s v="Single"/>
    <x v="0"/>
  </r>
  <r>
    <n v="1484"/>
    <n v="127203"/>
    <n v="1"/>
    <n v="1"/>
    <x v="46"/>
    <n v="0"/>
    <n v="0"/>
    <n v="0"/>
    <n v="1"/>
    <n v="0"/>
    <n v="0"/>
    <n v="1"/>
    <n v="0"/>
    <n v="0"/>
    <s v="State-New York"/>
    <s v="Together"/>
    <x v="1"/>
  </r>
  <r>
    <n v="1328"/>
    <n v="127190"/>
    <n v="1"/>
    <n v="0"/>
    <x v="16"/>
    <n v="0"/>
    <n v="0"/>
    <n v="0"/>
    <n v="1"/>
    <n v="0"/>
    <n v="1"/>
    <n v="0"/>
    <n v="0"/>
    <n v="0"/>
    <s v="State-New York"/>
    <s v="Together"/>
    <x v="4"/>
  </r>
  <r>
    <n v="2549"/>
    <n v="127161"/>
    <n v="1"/>
    <n v="0"/>
    <x v="17"/>
    <n v="0"/>
    <n v="1"/>
    <n v="0"/>
    <n v="0"/>
    <n v="0"/>
    <n v="0"/>
    <n v="0"/>
    <n v="1"/>
    <n v="0"/>
    <s v="State-California"/>
    <s v="Married"/>
    <x v="2"/>
  </r>
  <r>
    <n v="1533"/>
    <n v="127159"/>
    <n v="1"/>
    <n v="1"/>
    <x v="16"/>
    <n v="0"/>
    <n v="1"/>
    <n v="0"/>
    <n v="0"/>
    <n v="0"/>
    <n v="0"/>
    <n v="0"/>
    <n v="1"/>
    <n v="0"/>
    <s v="State-Texas"/>
    <s v="Married"/>
    <x v="2"/>
  </r>
  <r>
    <n v="2580"/>
    <n v="127116"/>
    <n v="1"/>
    <n v="1"/>
    <x v="33"/>
    <n v="0"/>
    <n v="1"/>
    <n v="0"/>
    <n v="0"/>
    <n v="0"/>
    <n v="0"/>
    <n v="1"/>
    <n v="0"/>
    <n v="0"/>
    <s v="State-Florida"/>
    <s v="Married"/>
    <x v="1"/>
  </r>
  <r>
    <n v="2035"/>
    <n v="127100"/>
    <n v="1"/>
    <n v="0"/>
    <x v="4"/>
    <n v="0"/>
    <n v="1"/>
    <n v="0"/>
    <n v="0"/>
    <n v="0"/>
    <n v="0"/>
    <n v="0"/>
    <n v="1"/>
    <n v="0"/>
    <s v="State-Illinois"/>
    <s v="Married"/>
    <x v="2"/>
  </r>
  <r>
    <n v="2406"/>
    <n v="127100"/>
    <n v="1"/>
    <n v="0"/>
    <x v="4"/>
    <n v="0"/>
    <n v="1"/>
    <n v="0"/>
    <n v="0"/>
    <n v="0"/>
    <n v="0"/>
    <n v="0"/>
    <n v="1"/>
    <n v="0"/>
    <s v="State-Florida"/>
    <s v="Married"/>
    <x v="2"/>
  </r>
  <r>
    <n v="2817"/>
    <n v="127071"/>
    <n v="1"/>
    <n v="0"/>
    <x v="42"/>
    <n v="1"/>
    <n v="0"/>
    <n v="0"/>
    <n v="0"/>
    <n v="0"/>
    <n v="0"/>
    <n v="0"/>
    <n v="1"/>
    <n v="0"/>
    <s v="State-Texas"/>
    <s v="Divorced"/>
    <x v="2"/>
  </r>
  <r>
    <n v="1293"/>
    <n v="127038"/>
    <n v="0"/>
    <n v="0"/>
    <x v="30"/>
    <n v="0"/>
    <n v="0"/>
    <n v="0"/>
    <n v="0"/>
    <n v="1"/>
    <n v="0"/>
    <n v="1"/>
    <n v="0"/>
    <n v="0"/>
    <s v="State-Texas"/>
    <s v="Widow"/>
    <x v="1"/>
  </r>
  <r>
    <n v="2265"/>
    <n v="126997"/>
    <n v="0"/>
    <n v="0"/>
    <x v="11"/>
    <n v="0"/>
    <n v="1"/>
    <n v="0"/>
    <n v="0"/>
    <n v="0"/>
    <n v="1"/>
    <n v="0"/>
    <n v="0"/>
    <n v="0"/>
    <s v="State-Texas"/>
    <s v="Married"/>
    <x v="4"/>
  </r>
  <r>
    <n v="2165"/>
    <n v="126954"/>
    <n v="1"/>
    <n v="0"/>
    <x v="23"/>
    <n v="0"/>
    <n v="0"/>
    <n v="1"/>
    <n v="0"/>
    <n v="0"/>
    <n v="0"/>
    <n v="1"/>
    <n v="0"/>
    <n v="0"/>
    <s v="State-California"/>
    <s v="Single"/>
    <x v="1"/>
  </r>
  <r>
    <n v="2058"/>
    <n v="126907"/>
    <n v="1"/>
    <n v="1"/>
    <x v="38"/>
    <n v="0"/>
    <n v="0"/>
    <n v="0"/>
    <n v="1"/>
    <n v="0"/>
    <n v="0"/>
    <n v="0"/>
    <n v="0"/>
    <n v="0"/>
    <s v="State-Florida"/>
    <s v="Together"/>
    <x v="3"/>
  </r>
  <r>
    <n v="2363"/>
    <n v="126907"/>
    <n v="1"/>
    <n v="1"/>
    <x v="38"/>
    <n v="0"/>
    <n v="0"/>
    <n v="0"/>
    <n v="1"/>
    <n v="0"/>
    <n v="0"/>
    <n v="0"/>
    <n v="0"/>
    <n v="0"/>
    <s v="State-California"/>
    <s v="Together"/>
    <x v="3"/>
  </r>
  <r>
    <n v="2326"/>
    <n v="126887"/>
    <n v="0"/>
    <n v="1"/>
    <x v="31"/>
    <n v="0"/>
    <n v="1"/>
    <n v="0"/>
    <n v="0"/>
    <n v="0"/>
    <n v="0"/>
    <n v="0"/>
    <n v="0"/>
    <n v="0"/>
    <s v="State-Other"/>
    <s v="Married"/>
    <x v="3"/>
  </r>
  <r>
    <n v="1594"/>
    <n v="126877"/>
    <n v="0"/>
    <n v="0"/>
    <x v="10"/>
    <n v="0"/>
    <n v="0"/>
    <n v="1"/>
    <n v="0"/>
    <n v="0"/>
    <n v="0"/>
    <n v="0"/>
    <n v="1"/>
    <n v="0"/>
    <s v="State-Other"/>
    <s v="Single"/>
    <x v="2"/>
  </r>
  <r>
    <n v="1791"/>
    <n v="126872"/>
    <n v="0"/>
    <n v="0"/>
    <x v="25"/>
    <n v="0"/>
    <n v="1"/>
    <n v="0"/>
    <n v="0"/>
    <n v="0"/>
    <n v="0"/>
    <n v="1"/>
    <n v="0"/>
    <n v="0"/>
    <s v="State-Texas"/>
    <s v="Married"/>
    <x v="1"/>
  </r>
  <r>
    <n v="1874"/>
    <n v="126868"/>
    <n v="1"/>
    <n v="0"/>
    <x v="26"/>
    <n v="0"/>
    <n v="0"/>
    <n v="1"/>
    <n v="0"/>
    <n v="0"/>
    <n v="1"/>
    <n v="0"/>
    <n v="0"/>
    <n v="0"/>
    <s v="State-New York"/>
    <s v="Single"/>
    <x v="4"/>
  </r>
  <r>
    <n v="1569"/>
    <n v="126850"/>
    <n v="1"/>
    <n v="1"/>
    <x v="23"/>
    <n v="0"/>
    <n v="0"/>
    <n v="0"/>
    <n v="1"/>
    <n v="0"/>
    <n v="0"/>
    <n v="0"/>
    <n v="0"/>
    <n v="0"/>
    <s v="State-Texas"/>
    <s v="Together"/>
    <x v="3"/>
  </r>
  <r>
    <n v="3199"/>
    <n v="126816"/>
    <n v="0"/>
    <n v="0"/>
    <x v="17"/>
    <n v="0"/>
    <n v="0"/>
    <n v="1"/>
    <n v="0"/>
    <n v="0"/>
    <n v="0"/>
    <n v="1"/>
    <n v="0"/>
    <n v="0"/>
    <s v="State-Illinois"/>
    <s v="Single"/>
    <x v="1"/>
  </r>
  <r>
    <n v="2373"/>
    <n v="126759"/>
    <n v="1"/>
    <n v="0"/>
    <x v="35"/>
    <n v="1"/>
    <n v="0"/>
    <n v="0"/>
    <n v="0"/>
    <n v="0"/>
    <n v="0"/>
    <n v="1"/>
    <n v="0"/>
    <n v="0"/>
    <s v="State-Texas"/>
    <s v="Divorced"/>
    <x v="1"/>
  </r>
  <r>
    <n v="1657"/>
    <n v="126751"/>
    <n v="2"/>
    <n v="0"/>
    <x v="2"/>
    <n v="0"/>
    <n v="1"/>
    <n v="0"/>
    <n v="0"/>
    <n v="0"/>
    <n v="0"/>
    <n v="1"/>
    <n v="0"/>
    <n v="0"/>
    <s v="State-Illinois"/>
    <s v="Married"/>
    <x v="1"/>
  </r>
  <r>
    <n v="1004"/>
    <n v="126646"/>
    <n v="1"/>
    <n v="0"/>
    <x v="29"/>
    <n v="0"/>
    <n v="0"/>
    <n v="0"/>
    <n v="1"/>
    <n v="0"/>
    <n v="0"/>
    <n v="1"/>
    <n v="0"/>
    <n v="0"/>
    <s v="State-New York"/>
    <s v="Together"/>
    <x v="1"/>
  </r>
  <r>
    <n v="2845"/>
    <n v="126642"/>
    <n v="1"/>
    <n v="0"/>
    <x v="50"/>
    <n v="1"/>
    <n v="0"/>
    <n v="0"/>
    <n v="0"/>
    <n v="0"/>
    <n v="0"/>
    <n v="0"/>
    <n v="0"/>
    <n v="1"/>
    <s v="State-Illinois"/>
    <s v="Divorced"/>
    <x v="0"/>
  </r>
  <r>
    <n v="2130"/>
    <n v="126576"/>
    <n v="1"/>
    <n v="0"/>
    <x v="17"/>
    <n v="0"/>
    <n v="0"/>
    <n v="1"/>
    <n v="0"/>
    <n v="0"/>
    <n v="0"/>
    <n v="1"/>
    <n v="0"/>
    <n v="0"/>
    <s v="State-Florida"/>
    <s v="Single"/>
    <x v="1"/>
  </r>
  <r>
    <n v="1678"/>
    <n v="126518"/>
    <n v="1"/>
    <n v="1"/>
    <x v="49"/>
    <n v="0"/>
    <n v="0"/>
    <n v="1"/>
    <n v="0"/>
    <n v="0"/>
    <n v="0"/>
    <n v="0"/>
    <n v="0"/>
    <n v="1"/>
    <s v="State-Other"/>
    <s v="Single"/>
    <x v="0"/>
  </r>
  <r>
    <n v="1240"/>
    <n v="126490"/>
    <n v="0"/>
    <n v="0"/>
    <x v="12"/>
    <n v="0"/>
    <n v="0"/>
    <n v="0"/>
    <n v="1"/>
    <n v="0"/>
    <n v="0"/>
    <n v="0"/>
    <n v="0"/>
    <n v="0"/>
    <s v="State-Other"/>
    <s v="Together"/>
    <x v="3"/>
  </r>
  <r>
    <n v="1639"/>
    <n v="126490"/>
    <n v="0"/>
    <n v="0"/>
    <x v="12"/>
    <n v="0"/>
    <n v="0"/>
    <n v="0"/>
    <n v="1"/>
    <n v="0"/>
    <n v="0"/>
    <n v="0"/>
    <n v="0"/>
    <n v="0"/>
    <s v="State-Illinois"/>
    <s v="Together"/>
    <x v="3"/>
  </r>
  <r>
    <n v="3151"/>
    <n v="126487"/>
    <n v="1"/>
    <n v="0"/>
    <x v="34"/>
    <n v="0"/>
    <n v="0"/>
    <n v="1"/>
    <n v="0"/>
    <n v="0"/>
    <n v="1"/>
    <n v="0"/>
    <n v="0"/>
    <n v="0"/>
    <s v="State-Illinois"/>
    <s v="Single"/>
    <x v="4"/>
  </r>
  <r>
    <n v="1073"/>
    <n v="126326"/>
    <n v="0"/>
    <n v="0"/>
    <x v="38"/>
    <n v="0"/>
    <n v="0"/>
    <n v="0"/>
    <n v="1"/>
    <n v="0"/>
    <n v="0"/>
    <n v="0"/>
    <n v="0"/>
    <n v="0"/>
    <s v="State-California"/>
    <s v="Together"/>
    <x v="3"/>
  </r>
  <r>
    <n v="1076"/>
    <n v="126304"/>
    <n v="1"/>
    <n v="0"/>
    <x v="10"/>
    <n v="0"/>
    <n v="1"/>
    <n v="0"/>
    <n v="0"/>
    <n v="0"/>
    <n v="0"/>
    <n v="1"/>
    <n v="0"/>
    <n v="0"/>
    <s v="State-New York"/>
    <s v="Married"/>
    <x v="1"/>
  </r>
  <r>
    <n v="2433"/>
    <n v="126290"/>
    <n v="1"/>
    <n v="1"/>
    <x v="35"/>
    <n v="0"/>
    <n v="0"/>
    <n v="0"/>
    <n v="1"/>
    <n v="0"/>
    <n v="0"/>
    <n v="1"/>
    <n v="0"/>
    <n v="0"/>
    <s v="State-Texas"/>
    <s v="Together"/>
    <x v="1"/>
  </r>
  <r>
    <n v="2202"/>
    <n v="126228"/>
    <n v="1"/>
    <n v="0"/>
    <x v="16"/>
    <n v="0"/>
    <n v="1"/>
    <n v="0"/>
    <n v="0"/>
    <n v="0"/>
    <n v="0"/>
    <n v="1"/>
    <n v="0"/>
    <n v="0"/>
    <s v="State-Florida"/>
    <s v="Married"/>
    <x v="1"/>
  </r>
  <r>
    <n v="1582"/>
    <n v="126224"/>
    <n v="1"/>
    <n v="0"/>
    <x v="34"/>
    <n v="0"/>
    <n v="1"/>
    <n v="0"/>
    <n v="0"/>
    <n v="0"/>
    <n v="0"/>
    <n v="0"/>
    <n v="0"/>
    <n v="0"/>
    <s v="State-Other"/>
    <s v="Married"/>
    <x v="3"/>
  </r>
  <r>
    <n v="1591"/>
    <n v="126150"/>
    <n v="2"/>
    <n v="1"/>
    <x v="24"/>
    <n v="1"/>
    <n v="0"/>
    <n v="0"/>
    <n v="0"/>
    <n v="0"/>
    <n v="0"/>
    <n v="1"/>
    <n v="0"/>
    <n v="0"/>
    <s v="State-Illinois"/>
    <s v="Divorced"/>
    <x v="1"/>
  </r>
  <r>
    <n v="1501"/>
    <n v="126095"/>
    <n v="1"/>
    <n v="0"/>
    <x v="6"/>
    <n v="0"/>
    <n v="0"/>
    <n v="1"/>
    <n v="0"/>
    <n v="0"/>
    <n v="0"/>
    <n v="1"/>
    <n v="0"/>
    <n v="0"/>
    <s v="State-Illinois"/>
    <s v="Single"/>
    <x v="1"/>
  </r>
  <r>
    <n v="1158"/>
    <n v="126091"/>
    <n v="1"/>
    <n v="1"/>
    <x v="48"/>
    <n v="0"/>
    <n v="0"/>
    <n v="0"/>
    <n v="1"/>
    <n v="0"/>
    <n v="0"/>
    <n v="1"/>
    <n v="0"/>
    <n v="0"/>
    <s v="State-Florida"/>
    <s v="Together"/>
    <x v="1"/>
  </r>
  <r>
    <n v="1978"/>
    <n v="126091"/>
    <n v="1"/>
    <n v="1"/>
    <x v="48"/>
    <n v="0"/>
    <n v="0"/>
    <n v="0"/>
    <n v="1"/>
    <n v="0"/>
    <n v="0"/>
    <n v="1"/>
    <n v="0"/>
    <n v="0"/>
    <s v="State-Other"/>
    <s v="Together"/>
    <x v="1"/>
  </r>
  <r>
    <n v="3148"/>
    <n v="126067"/>
    <n v="1"/>
    <n v="0"/>
    <x v="2"/>
    <n v="0"/>
    <n v="1"/>
    <n v="0"/>
    <n v="0"/>
    <n v="0"/>
    <n v="0"/>
    <n v="1"/>
    <n v="0"/>
    <n v="0"/>
    <s v="State-Other"/>
    <s v="Married"/>
    <x v="1"/>
  </r>
  <r>
    <n v="1645"/>
    <n v="125965"/>
    <n v="0"/>
    <n v="0"/>
    <x v="7"/>
    <n v="0"/>
    <n v="1"/>
    <n v="0"/>
    <n v="0"/>
    <n v="0"/>
    <n v="1"/>
    <n v="0"/>
    <n v="0"/>
    <n v="0"/>
    <s v="State-Illinois"/>
    <s v="Married"/>
    <x v="4"/>
  </r>
  <r>
    <n v="2034"/>
    <n v="125959"/>
    <n v="1"/>
    <n v="1"/>
    <x v="1"/>
    <n v="1"/>
    <n v="0"/>
    <n v="0"/>
    <n v="0"/>
    <n v="0"/>
    <n v="0"/>
    <n v="0"/>
    <n v="0"/>
    <n v="0"/>
    <s v="State-Florida"/>
    <s v="Divorced"/>
    <x v="3"/>
  </r>
  <r>
    <n v="2112"/>
    <n v="125930"/>
    <n v="1"/>
    <n v="1"/>
    <x v="50"/>
    <n v="0"/>
    <n v="0"/>
    <n v="1"/>
    <n v="0"/>
    <n v="0"/>
    <n v="0"/>
    <n v="1"/>
    <n v="0"/>
    <n v="0"/>
    <s v="State-Florida"/>
    <s v="Single"/>
    <x v="1"/>
  </r>
  <r>
    <n v="1698"/>
    <n v="125851"/>
    <n v="1"/>
    <n v="0"/>
    <x v="34"/>
    <n v="0"/>
    <n v="0"/>
    <n v="0"/>
    <n v="1"/>
    <n v="0"/>
    <n v="0"/>
    <n v="1"/>
    <n v="0"/>
    <n v="0"/>
    <s v="State-Florida"/>
    <s v="Together"/>
    <x v="1"/>
  </r>
  <r>
    <n v="3088"/>
    <n v="125818"/>
    <n v="1"/>
    <n v="0"/>
    <x v="23"/>
    <n v="1"/>
    <n v="0"/>
    <n v="0"/>
    <n v="0"/>
    <n v="0"/>
    <n v="0"/>
    <n v="1"/>
    <n v="0"/>
    <n v="0"/>
    <s v="State-Other"/>
    <s v="Divorced"/>
    <x v="1"/>
  </r>
  <r>
    <n v="1800"/>
    <n v="125804"/>
    <n v="1"/>
    <n v="0"/>
    <x v="34"/>
    <n v="0"/>
    <n v="1"/>
    <n v="0"/>
    <n v="0"/>
    <n v="0"/>
    <n v="0"/>
    <n v="0"/>
    <n v="0"/>
    <n v="0"/>
    <s v="State-Florida"/>
    <s v="Married"/>
    <x v="3"/>
  </r>
  <r>
    <n v="1061"/>
    <n v="125721"/>
    <n v="1"/>
    <n v="0"/>
    <x v="23"/>
    <n v="0"/>
    <n v="1"/>
    <n v="0"/>
    <n v="0"/>
    <n v="0"/>
    <n v="0"/>
    <n v="1"/>
    <n v="0"/>
    <n v="0"/>
    <s v="State-California"/>
    <s v="Married"/>
    <x v="1"/>
  </r>
  <r>
    <n v="2221"/>
    <n v="125707"/>
    <n v="1"/>
    <n v="0"/>
    <x v="29"/>
    <n v="0"/>
    <n v="0"/>
    <n v="1"/>
    <n v="0"/>
    <n v="0"/>
    <n v="1"/>
    <n v="0"/>
    <n v="0"/>
    <n v="0"/>
    <s v="State-Illinois"/>
    <s v="Single"/>
    <x v="4"/>
  </r>
  <r>
    <n v="1508"/>
    <n v="125545"/>
    <n v="1"/>
    <n v="0"/>
    <x v="9"/>
    <n v="0"/>
    <n v="1"/>
    <n v="0"/>
    <n v="0"/>
    <n v="0"/>
    <n v="0"/>
    <n v="1"/>
    <n v="0"/>
    <n v="0"/>
    <s v="State-New York"/>
    <s v="Married"/>
    <x v="1"/>
  </r>
  <r>
    <n v="2745"/>
    <n v="125509"/>
    <n v="1"/>
    <n v="0"/>
    <x v="2"/>
    <n v="1"/>
    <n v="0"/>
    <n v="0"/>
    <n v="0"/>
    <n v="0"/>
    <n v="0"/>
    <n v="0"/>
    <n v="0"/>
    <n v="1"/>
    <s v="State-Texas"/>
    <s v="Divorced"/>
    <x v="0"/>
  </r>
  <r>
    <n v="2956"/>
    <n v="125509"/>
    <n v="1"/>
    <n v="0"/>
    <x v="2"/>
    <n v="1"/>
    <n v="0"/>
    <n v="0"/>
    <n v="0"/>
    <n v="0"/>
    <n v="0"/>
    <n v="0"/>
    <n v="0"/>
    <n v="1"/>
    <s v="State-Other"/>
    <s v="Divorced"/>
    <x v="0"/>
  </r>
  <r>
    <n v="1914"/>
    <n v="125443"/>
    <n v="1"/>
    <n v="0"/>
    <x v="32"/>
    <n v="0"/>
    <n v="1"/>
    <n v="0"/>
    <n v="0"/>
    <n v="0"/>
    <n v="1"/>
    <n v="0"/>
    <n v="0"/>
    <n v="0"/>
    <s v="State-Florida"/>
    <s v="Married"/>
    <x v="4"/>
  </r>
  <r>
    <n v="2914"/>
    <n v="125410"/>
    <n v="1"/>
    <n v="0"/>
    <x v="16"/>
    <n v="0"/>
    <n v="1"/>
    <n v="0"/>
    <n v="0"/>
    <n v="0"/>
    <n v="0"/>
    <n v="1"/>
    <n v="0"/>
    <n v="0"/>
    <s v="State-Other"/>
    <s v="Married"/>
    <x v="1"/>
  </r>
  <r>
    <n v="2629"/>
    <n v="125358"/>
    <n v="0"/>
    <n v="1"/>
    <x v="22"/>
    <n v="0"/>
    <n v="0"/>
    <n v="0"/>
    <n v="0"/>
    <n v="1"/>
    <n v="0"/>
    <n v="0"/>
    <n v="0"/>
    <n v="1"/>
    <s v="State-Illinois"/>
    <s v="Widow"/>
    <x v="0"/>
  </r>
  <r>
    <n v="1524"/>
    <n v="125315"/>
    <n v="1"/>
    <n v="0"/>
    <x v="3"/>
    <n v="0"/>
    <n v="0"/>
    <n v="0"/>
    <n v="1"/>
    <n v="0"/>
    <n v="0"/>
    <n v="0"/>
    <n v="0"/>
    <n v="0"/>
    <s v="State-Florida"/>
    <s v="Together"/>
    <x v="3"/>
  </r>
  <r>
    <n v="2800"/>
    <n v="125293"/>
    <n v="1"/>
    <n v="0"/>
    <x v="10"/>
    <n v="0"/>
    <n v="1"/>
    <n v="0"/>
    <n v="0"/>
    <n v="0"/>
    <n v="0"/>
    <n v="1"/>
    <n v="0"/>
    <n v="0"/>
    <s v="State-Other"/>
    <s v="Married"/>
    <x v="1"/>
  </r>
  <r>
    <n v="3045"/>
    <n v="125293"/>
    <n v="1"/>
    <n v="0"/>
    <x v="10"/>
    <n v="0"/>
    <n v="1"/>
    <n v="0"/>
    <n v="0"/>
    <n v="0"/>
    <n v="0"/>
    <n v="1"/>
    <n v="0"/>
    <n v="0"/>
    <s v="State-Texas"/>
    <s v="Married"/>
    <x v="1"/>
  </r>
  <r>
    <n v="1174"/>
    <n v="125271"/>
    <n v="1"/>
    <n v="0"/>
    <x v="4"/>
    <n v="0"/>
    <n v="1"/>
    <n v="0"/>
    <n v="0"/>
    <n v="0"/>
    <n v="0"/>
    <n v="1"/>
    <n v="0"/>
    <n v="0"/>
    <s v="State-Other"/>
    <s v="Married"/>
    <x v="1"/>
  </r>
  <r>
    <n v="1691"/>
    <n v="125252"/>
    <n v="1"/>
    <n v="0"/>
    <x v="17"/>
    <n v="0"/>
    <n v="1"/>
    <n v="0"/>
    <n v="0"/>
    <n v="0"/>
    <n v="0"/>
    <n v="1"/>
    <n v="0"/>
    <n v="0"/>
    <s v="State-California"/>
    <s v="Married"/>
    <x v="1"/>
  </r>
  <r>
    <n v="3157"/>
    <n v="125224"/>
    <n v="1"/>
    <n v="0"/>
    <x v="35"/>
    <n v="0"/>
    <n v="1"/>
    <n v="0"/>
    <n v="0"/>
    <n v="0"/>
    <n v="1"/>
    <n v="0"/>
    <n v="0"/>
    <n v="0"/>
    <s v="State-Illinois"/>
    <s v="Married"/>
    <x v="4"/>
  </r>
  <r>
    <n v="3090"/>
    <n v="125176"/>
    <n v="1"/>
    <n v="1"/>
    <x v="38"/>
    <n v="0"/>
    <n v="0"/>
    <n v="0"/>
    <n v="1"/>
    <n v="0"/>
    <n v="0"/>
    <n v="0"/>
    <n v="0"/>
    <n v="0"/>
    <s v="State-Florida"/>
    <s v="Together"/>
    <x v="3"/>
  </r>
  <r>
    <n v="1814"/>
    <n v="125130"/>
    <n v="1"/>
    <n v="0"/>
    <x v="7"/>
    <n v="0"/>
    <n v="0"/>
    <n v="0"/>
    <n v="1"/>
    <n v="0"/>
    <n v="0"/>
    <n v="0"/>
    <n v="0"/>
    <n v="0"/>
    <s v="State-New York"/>
    <s v="Together"/>
    <x v="3"/>
  </r>
  <r>
    <n v="2824"/>
    <n v="125008"/>
    <n v="1"/>
    <n v="0"/>
    <x v="28"/>
    <n v="0"/>
    <n v="0"/>
    <n v="1"/>
    <n v="0"/>
    <n v="0"/>
    <n v="0"/>
    <n v="1"/>
    <n v="0"/>
    <n v="0"/>
    <s v="State-Other"/>
    <s v="Single"/>
    <x v="1"/>
  </r>
  <r>
    <n v="1972"/>
    <n v="124884"/>
    <n v="1"/>
    <n v="0"/>
    <x v="35"/>
    <n v="0"/>
    <n v="1"/>
    <n v="0"/>
    <n v="0"/>
    <n v="0"/>
    <n v="0"/>
    <n v="0"/>
    <n v="0"/>
    <n v="0"/>
    <s v="State-Other"/>
    <s v="Married"/>
    <x v="3"/>
  </r>
  <r>
    <n v="1179"/>
    <n v="124882"/>
    <n v="1"/>
    <n v="0"/>
    <x v="34"/>
    <n v="0"/>
    <n v="0"/>
    <n v="0"/>
    <n v="1"/>
    <n v="0"/>
    <n v="1"/>
    <n v="0"/>
    <n v="0"/>
    <n v="0"/>
    <s v="State-Texas"/>
    <s v="Together"/>
    <x v="4"/>
  </r>
  <r>
    <n v="2871"/>
    <n v="124882"/>
    <n v="1"/>
    <n v="0"/>
    <x v="34"/>
    <n v="0"/>
    <n v="0"/>
    <n v="0"/>
    <n v="1"/>
    <n v="0"/>
    <n v="1"/>
    <n v="0"/>
    <n v="0"/>
    <n v="0"/>
    <s v="State-Texas"/>
    <s v="Together"/>
    <x v="4"/>
  </r>
  <r>
    <n v="1861"/>
    <n v="124762"/>
    <n v="1"/>
    <n v="0"/>
    <x v="35"/>
    <n v="0"/>
    <n v="0"/>
    <n v="1"/>
    <n v="0"/>
    <n v="0"/>
    <n v="0"/>
    <n v="1"/>
    <n v="0"/>
    <n v="0"/>
    <s v="State-Illinois"/>
    <s v="Single"/>
    <x v="1"/>
  </r>
  <r>
    <n v="2306"/>
    <n v="124711"/>
    <n v="0"/>
    <n v="0"/>
    <x v="41"/>
    <n v="0"/>
    <n v="1"/>
    <n v="0"/>
    <n v="0"/>
    <n v="0"/>
    <n v="0"/>
    <n v="1"/>
    <n v="0"/>
    <n v="0"/>
    <s v="State-New York"/>
    <s v="Married"/>
    <x v="1"/>
  </r>
  <r>
    <n v="1529"/>
    <n v="124683"/>
    <n v="1"/>
    <n v="0"/>
    <x v="6"/>
    <n v="0"/>
    <n v="1"/>
    <n v="0"/>
    <n v="0"/>
    <n v="0"/>
    <n v="0"/>
    <n v="0"/>
    <n v="0"/>
    <n v="0"/>
    <s v="State-California"/>
    <s v="Married"/>
    <x v="3"/>
  </r>
  <r>
    <n v="2538"/>
    <n v="124645"/>
    <n v="1"/>
    <n v="0"/>
    <x v="28"/>
    <n v="0"/>
    <n v="1"/>
    <n v="0"/>
    <n v="0"/>
    <n v="0"/>
    <n v="0"/>
    <n v="1"/>
    <n v="0"/>
    <n v="0"/>
    <s v="State-Florida"/>
    <s v="Married"/>
    <x v="1"/>
  </r>
  <r>
    <n v="2395"/>
    <n v="124639"/>
    <n v="1"/>
    <n v="1"/>
    <x v="16"/>
    <n v="0"/>
    <n v="1"/>
    <n v="0"/>
    <n v="0"/>
    <n v="0"/>
    <n v="0"/>
    <n v="1"/>
    <n v="0"/>
    <n v="0"/>
    <s v="State-Illinois"/>
    <s v="Married"/>
    <x v="1"/>
  </r>
  <r>
    <n v="1097"/>
    <n v="124594"/>
    <n v="1"/>
    <n v="0"/>
    <x v="27"/>
    <n v="0"/>
    <n v="0"/>
    <n v="0"/>
    <n v="1"/>
    <n v="0"/>
    <n v="1"/>
    <n v="0"/>
    <n v="0"/>
    <n v="0"/>
    <s v="State-California"/>
    <s v="Together"/>
    <x v="4"/>
  </r>
  <r>
    <n v="2619"/>
    <n v="124594"/>
    <n v="1"/>
    <n v="0"/>
    <x v="27"/>
    <n v="0"/>
    <n v="0"/>
    <n v="0"/>
    <n v="1"/>
    <n v="0"/>
    <n v="1"/>
    <n v="0"/>
    <n v="0"/>
    <n v="0"/>
    <s v="State-Texas"/>
    <s v="Together"/>
    <x v="4"/>
  </r>
  <r>
    <n v="2955"/>
    <n v="124570"/>
    <n v="1"/>
    <n v="0"/>
    <x v="29"/>
    <n v="0"/>
    <n v="1"/>
    <n v="0"/>
    <n v="0"/>
    <n v="0"/>
    <n v="0"/>
    <n v="1"/>
    <n v="0"/>
    <n v="0"/>
    <s v="State-Texas"/>
    <s v="Married"/>
    <x v="1"/>
  </r>
  <r>
    <n v="1267"/>
    <n v="124480"/>
    <n v="1"/>
    <n v="0"/>
    <x v="25"/>
    <n v="0"/>
    <n v="1"/>
    <n v="0"/>
    <n v="0"/>
    <n v="0"/>
    <n v="1"/>
    <n v="0"/>
    <n v="0"/>
    <n v="0"/>
    <s v="State-Illinois"/>
    <s v="Married"/>
    <x v="4"/>
  </r>
  <r>
    <n v="3196"/>
    <n v="124434"/>
    <n v="2"/>
    <n v="0"/>
    <x v="35"/>
    <n v="0"/>
    <n v="1"/>
    <n v="0"/>
    <n v="0"/>
    <n v="0"/>
    <n v="0"/>
    <n v="1"/>
    <n v="0"/>
    <n v="0"/>
    <s v="State-Other"/>
    <s v="Married"/>
    <x v="1"/>
  </r>
  <r>
    <n v="1906"/>
    <n v="124401"/>
    <n v="0"/>
    <n v="0"/>
    <x v="27"/>
    <n v="0"/>
    <n v="0"/>
    <n v="0"/>
    <n v="1"/>
    <n v="0"/>
    <n v="0"/>
    <n v="0"/>
    <n v="1"/>
    <n v="0"/>
    <s v="State-Other"/>
    <s v="Together"/>
    <x v="2"/>
  </r>
  <r>
    <n v="2324"/>
    <n v="124367"/>
    <n v="1"/>
    <n v="0"/>
    <x v="41"/>
    <n v="0"/>
    <n v="0"/>
    <n v="1"/>
    <n v="0"/>
    <n v="0"/>
    <n v="1"/>
    <n v="0"/>
    <n v="0"/>
    <n v="0"/>
    <s v="State-New York"/>
    <s v="Single"/>
    <x v="4"/>
  </r>
  <r>
    <n v="2668"/>
    <n v="124336"/>
    <n v="1"/>
    <n v="0"/>
    <x v="25"/>
    <n v="0"/>
    <n v="0"/>
    <n v="1"/>
    <n v="0"/>
    <n v="0"/>
    <n v="0"/>
    <n v="0"/>
    <n v="0"/>
    <n v="0"/>
    <s v="State-Other"/>
    <s v="Single"/>
    <x v="3"/>
  </r>
  <r>
    <n v="1486"/>
    <n v="124279"/>
    <n v="0"/>
    <n v="0"/>
    <x v="6"/>
    <n v="0"/>
    <n v="1"/>
    <n v="0"/>
    <n v="0"/>
    <n v="0"/>
    <n v="1"/>
    <n v="0"/>
    <n v="0"/>
    <n v="0"/>
    <s v="State-Other"/>
    <s v="Married"/>
    <x v="4"/>
  </r>
  <r>
    <n v="1573"/>
    <n v="124221"/>
    <n v="0"/>
    <n v="0"/>
    <x v="31"/>
    <n v="0"/>
    <n v="0"/>
    <n v="0"/>
    <n v="1"/>
    <n v="0"/>
    <n v="0"/>
    <n v="1"/>
    <n v="0"/>
    <n v="0"/>
    <s v="State-Illinois"/>
    <s v="Together"/>
    <x v="1"/>
  </r>
  <r>
    <n v="2975"/>
    <n v="124206"/>
    <n v="1"/>
    <n v="0"/>
    <x v="1"/>
    <n v="0"/>
    <n v="0"/>
    <n v="1"/>
    <n v="0"/>
    <n v="0"/>
    <n v="0"/>
    <n v="1"/>
    <n v="0"/>
    <n v="0"/>
    <s v="State-California"/>
    <s v="Single"/>
    <x v="1"/>
  </r>
  <r>
    <n v="2067"/>
    <n v="124163"/>
    <n v="1"/>
    <n v="1"/>
    <x v="1"/>
    <n v="0"/>
    <n v="0"/>
    <n v="1"/>
    <n v="0"/>
    <n v="0"/>
    <n v="0"/>
    <n v="1"/>
    <n v="0"/>
    <n v="0"/>
    <s v="State-Texas"/>
    <s v="Single"/>
    <x v="1"/>
  </r>
  <r>
    <n v="1315"/>
    <n v="124072"/>
    <n v="1"/>
    <n v="0"/>
    <x v="4"/>
    <n v="0"/>
    <n v="0"/>
    <n v="1"/>
    <n v="0"/>
    <n v="0"/>
    <n v="0"/>
    <n v="1"/>
    <n v="0"/>
    <n v="0"/>
    <s v="State-Illinois"/>
    <s v="Single"/>
    <x v="1"/>
  </r>
  <r>
    <n v="1432"/>
    <n v="124027"/>
    <n v="1"/>
    <n v="0"/>
    <x v="38"/>
    <n v="0"/>
    <n v="1"/>
    <n v="0"/>
    <n v="0"/>
    <n v="0"/>
    <n v="0"/>
    <n v="1"/>
    <n v="0"/>
    <n v="0"/>
    <s v="State-Other"/>
    <s v="Married"/>
    <x v="1"/>
  </r>
  <r>
    <n v="1291"/>
    <n v="123976"/>
    <n v="1"/>
    <n v="0"/>
    <x v="29"/>
    <n v="0"/>
    <n v="0"/>
    <n v="0"/>
    <n v="1"/>
    <n v="0"/>
    <n v="0"/>
    <n v="1"/>
    <n v="0"/>
    <n v="0"/>
    <s v="State-Illinois"/>
    <s v="Together"/>
    <x v="1"/>
  </r>
  <r>
    <n v="1136"/>
    <n v="123957"/>
    <n v="1"/>
    <n v="0"/>
    <x v="21"/>
    <n v="0"/>
    <n v="1"/>
    <n v="0"/>
    <n v="0"/>
    <n v="0"/>
    <n v="0"/>
    <n v="1"/>
    <n v="0"/>
    <n v="0"/>
    <s v="State-New York"/>
    <s v="Married"/>
    <x v="1"/>
  </r>
  <r>
    <n v="1580"/>
    <n v="123910"/>
    <n v="1"/>
    <n v="0"/>
    <x v="10"/>
    <n v="1"/>
    <n v="0"/>
    <n v="0"/>
    <n v="0"/>
    <n v="0"/>
    <n v="0"/>
    <n v="1"/>
    <n v="0"/>
    <n v="0"/>
    <s v="State-New York"/>
    <s v="Divorced"/>
    <x v="1"/>
  </r>
  <r>
    <n v="2850"/>
    <n v="123830"/>
    <n v="0"/>
    <n v="0"/>
    <x v="9"/>
    <n v="0"/>
    <n v="0"/>
    <n v="1"/>
    <n v="0"/>
    <n v="0"/>
    <n v="0"/>
    <n v="0"/>
    <n v="0"/>
    <n v="0"/>
    <s v="State-Florida"/>
    <s v="Single"/>
    <x v="3"/>
  </r>
  <r>
    <n v="2917"/>
    <n v="123763"/>
    <n v="1"/>
    <n v="0"/>
    <x v="3"/>
    <n v="0"/>
    <n v="0"/>
    <n v="1"/>
    <n v="0"/>
    <n v="0"/>
    <n v="0"/>
    <n v="1"/>
    <n v="0"/>
    <n v="0"/>
    <s v="State-Illinois"/>
    <s v="Single"/>
    <x v="1"/>
  </r>
  <r>
    <n v="2255"/>
    <n v="123748"/>
    <n v="1"/>
    <n v="0"/>
    <x v="42"/>
    <n v="1"/>
    <n v="0"/>
    <n v="0"/>
    <n v="0"/>
    <n v="0"/>
    <n v="0"/>
    <n v="0"/>
    <n v="1"/>
    <n v="0"/>
    <s v="State-California"/>
    <s v="Divorced"/>
    <x v="2"/>
  </r>
  <r>
    <n v="2155"/>
    <n v="123724"/>
    <n v="1"/>
    <n v="0"/>
    <x v="27"/>
    <n v="0"/>
    <n v="0"/>
    <n v="0"/>
    <n v="1"/>
    <n v="0"/>
    <n v="1"/>
    <n v="0"/>
    <n v="0"/>
    <n v="0"/>
    <s v="State-Illinois"/>
    <s v="Together"/>
    <x v="4"/>
  </r>
  <r>
    <n v="1036"/>
    <n v="123718"/>
    <n v="1"/>
    <n v="0"/>
    <x v="38"/>
    <n v="0"/>
    <n v="1"/>
    <n v="0"/>
    <n v="0"/>
    <n v="0"/>
    <n v="0"/>
    <n v="0"/>
    <n v="0"/>
    <n v="0"/>
    <s v="State-Other"/>
    <s v="Married"/>
    <x v="3"/>
  </r>
  <r>
    <n v="1224"/>
    <n v="123661"/>
    <n v="1"/>
    <n v="0"/>
    <x v="41"/>
    <n v="0"/>
    <n v="0"/>
    <n v="0"/>
    <n v="1"/>
    <n v="0"/>
    <n v="0"/>
    <n v="0"/>
    <n v="1"/>
    <n v="0"/>
    <s v="State-Florida"/>
    <s v="Together"/>
    <x v="2"/>
  </r>
  <r>
    <n v="1086"/>
    <n v="123626"/>
    <n v="1"/>
    <n v="0"/>
    <x v="1"/>
    <n v="0"/>
    <n v="1"/>
    <n v="0"/>
    <n v="0"/>
    <n v="0"/>
    <n v="0"/>
    <n v="0"/>
    <n v="0"/>
    <n v="1"/>
    <s v="State-Florida"/>
    <s v="Married"/>
    <x v="0"/>
  </r>
  <r>
    <n v="1394"/>
    <n v="123616"/>
    <n v="1"/>
    <n v="0"/>
    <x v="41"/>
    <n v="0"/>
    <n v="0"/>
    <n v="1"/>
    <n v="0"/>
    <n v="0"/>
    <n v="0"/>
    <n v="0"/>
    <n v="0"/>
    <n v="0"/>
    <s v="State-New York"/>
    <s v="Single"/>
    <x v="3"/>
  </r>
  <r>
    <n v="1077"/>
    <n v="123559"/>
    <n v="1"/>
    <n v="0"/>
    <x v="16"/>
    <n v="0"/>
    <n v="1"/>
    <n v="0"/>
    <n v="0"/>
    <n v="0"/>
    <n v="0"/>
    <n v="0"/>
    <n v="0"/>
    <n v="0"/>
    <s v="State-Texas"/>
    <s v="Married"/>
    <x v="3"/>
  </r>
  <r>
    <n v="3111"/>
    <n v="123539"/>
    <n v="0"/>
    <n v="0"/>
    <x v="48"/>
    <n v="0"/>
    <n v="1"/>
    <n v="0"/>
    <n v="0"/>
    <n v="0"/>
    <n v="0"/>
    <n v="1"/>
    <n v="0"/>
    <n v="0"/>
    <s v="State-Texas"/>
    <s v="Married"/>
    <x v="1"/>
  </r>
  <r>
    <n v="2658"/>
    <n v="123536"/>
    <n v="1"/>
    <n v="0"/>
    <x v="4"/>
    <n v="0"/>
    <n v="1"/>
    <n v="0"/>
    <n v="0"/>
    <n v="0"/>
    <n v="0"/>
    <n v="0"/>
    <n v="0"/>
    <n v="1"/>
    <s v="State-Florida"/>
    <s v="Married"/>
    <x v="0"/>
  </r>
  <r>
    <n v="2702"/>
    <n v="123529"/>
    <n v="0"/>
    <n v="1"/>
    <x v="40"/>
    <n v="0"/>
    <n v="0"/>
    <n v="1"/>
    <n v="0"/>
    <n v="0"/>
    <n v="1"/>
    <n v="0"/>
    <n v="0"/>
    <n v="0"/>
    <s v="State-New York"/>
    <s v="Single"/>
    <x v="4"/>
  </r>
  <r>
    <n v="3030"/>
    <n v="123478"/>
    <n v="0"/>
    <n v="0"/>
    <x v="40"/>
    <n v="0"/>
    <n v="0"/>
    <n v="1"/>
    <n v="0"/>
    <n v="0"/>
    <n v="0"/>
    <n v="1"/>
    <n v="0"/>
    <n v="0"/>
    <s v="State-Florida"/>
    <s v="Single"/>
    <x v="1"/>
  </r>
  <r>
    <n v="2963"/>
    <n v="123477"/>
    <n v="1"/>
    <n v="0"/>
    <x v="17"/>
    <n v="0"/>
    <n v="1"/>
    <n v="0"/>
    <n v="0"/>
    <n v="0"/>
    <n v="0"/>
    <n v="1"/>
    <n v="0"/>
    <n v="0"/>
    <s v="State-California"/>
    <s v="Married"/>
    <x v="1"/>
  </r>
  <r>
    <n v="1382"/>
    <n v="123442"/>
    <n v="1"/>
    <n v="0"/>
    <x v="9"/>
    <n v="0"/>
    <n v="0"/>
    <n v="1"/>
    <n v="0"/>
    <n v="0"/>
    <n v="0"/>
    <n v="1"/>
    <n v="0"/>
    <n v="0"/>
    <s v="State-New York"/>
    <s v="Single"/>
    <x v="1"/>
  </r>
  <r>
    <n v="2510"/>
    <n v="123331"/>
    <n v="1"/>
    <n v="0"/>
    <x v="28"/>
    <n v="0"/>
    <n v="1"/>
    <n v="0"/>
    <n v="0"/>
    <n v="0"/>
    <n v="0"/>
    <n v="0"/>
    <n v="0"/>
    <n v="0"/>
    <s v="State-New York"/>
    <s v="Married"/>
    <x v="3"/>
  </r>
  <r>
    <n v="2511"/>
    <n v="123331"/>
    <n v="1"/>
    <n v="0"/>
    <x v="28"/>
    <n v="0"/>
    <n v="0"/>
    <n v="1"/>
    <n v="0"/>
    <n v="0"/>
    <n v="0"/>
    <n v="0"/>
    <n v="0"/>
    <n v="0"/>
    <s v="State-Texas"/>
    <s v="Single"/>
    <x v="3"/>
  </r>
  <r>
    <n v="1429"/>
    <n v="123295"/>
    <n v="0"/>
    <n v="0"/>
    <x v="31"/>
    <n v="1"/>
    <n v="0"/>
    <n v="0"/>
    <n v="0"/>
    <n v="0"/>
    <n v="0"/>
    <n v="1"/>
    <n v="0"/>
    <n v="0"/>
    <s v="State-Illinois"/>
    <s v="Divorced"/>
    <x v="1"/>
  </r>
  <r>
    <n v="3002"/>
    <n v="123272"/>
    <n v="0"/>
    <n v="0"/>
    <x v="13"/>
    <n v="1"/>
    <n v="0"/>
    <n v="0"/>
    <n v="0"/>
    <n v="0"/>
    <n v="0"/>
    <n v="1"/>
    <n v="0"/>
    <n v="0"/>
    <s v="State-New York"/>
    <s v="Divorced"/>
    <x v="1"/>
  </r>
  <r>
    <n v="1841"/>
    <n v="123228"/>
    <n v="1"/>
    <n v="0"/>
    <x v="10"/>
    <n v="0"/>
    <n v="0"/>
    <n v="0"/>
    <n v="1"/>
    <n v="0"/>
    <n v="0"/>
    <n v="1"/>
    <n v="0"/>
    <n v="0"/>
    <s v="State-California"/>
    <s v="Together"/>
    <x v="1"/>
  </r>
  <r>
    <n v="1152"/>
    <n v="123228"/>
    <n v="1"/>
    <n v="0"/>
    <x v="29"/>
    <n v="0"/>
    <n v="1"/>
    <n v="0"/>
    <n v="0"/>
    <n v="0"/>
    <n v="0"/>
    <n v="1"/>
    <n v="0"/>
    <n v="0"/>
    <s v="State-Florida"/>
    <s v="Married"/>
    <x v="1"/>
  </r>
  <r>
    <n v="2446"/>
    <n v="123162"/>
    <n v="1"/>
    <n v="1"/>
    <x v="1"/>
    <n v="0"/>
    <n v="1"/>
    <n v="0"/>
    <n v="0"/>
    <n v="0"/>
    <n v="0"/>
    <n v="0"/>
    <n v="0"/>
    <n v="0"/>
    <s v="State-Other"/>
    <s v="Married"/>
    <x v="3"/>
  </r>
  <r>
    <n v="2282"/>
    <n v="123148"/>
    <n v="0"/>
    <n v="0"/>
    <x v="19"/>
    <n v="0"/>
    <n v="1"/>
    <n v="0"/>
    <n v="0"/>
    <n v="0"/>
    <n v="0"/>
    <n v="0"/>
    <n v="0"/>
    <n v="0"/>
    <s v="State-New York"/>
    <s v="Married"/>
    <x v="3"/>
  </r>
  <r>
    <n v="2136"/>
    <n v="123091"/>
    <n v="1"/>
    <n v="1"/>
    <x v="51"/>
    <n v="0"/>
    <n v="0"/>
    <n v="1"/>
    <n v="0"/>
    <n v="0"/>
    <n v="0"/>
    <n v="0"/>
    <n v="0"/>
    <n v="1"/>
    <s v="State-Florida"/>
    <s v="Single"/>
    <x v="0"/>
  </r>
  <r>
    <n v="2977"/>
    <n v="122979"/>
    <n v="1"/>
    <n v="0"/>
    <x v="1"/>
    <n v="0"/>
    <n v="1"/>
    <n v="0"/>
    <n v="0"/>
    <n v="0"/>
    <n v="0"/>
    <n v="1"/>
    <n v="0"/>
    <n v="0"/>
    <s v="State-Illinois"/>
    <s v="Married"/>
    <x v="1"/>
  </r>
  <r>
    <n v="1523"/>
    <n v="122944"/>
    <n v="1"/>
    <n v="0"/>
    <x v="25"/>
    <n v="0"/>
    <n v="0"/>
    <n v="1"/>
    <n v="0"/>
    <n v="0"/>
    <n v="0"/>
    <n v="0"/>
    <n v="1"/>
    <n v="0"/>
    <s v="State-California"/>
    <s v="Single"/>
    <x v="2"/>
  </r>
  <r>
    <n v="1229"/>
    <n v="122804"/>
    <n v="1"/>
    <n v="0"/>
    <x v="23"/>
    <n v="0"/>
    <n v="0"/>
    <n v="1"/>
    <n v="0"/>
    <n v="0"/>
    <n v="0"/>
    <n v="1"/>
    <n v="0"/>
    <n v="0"/>
    <s v="State-California"/>
    <s v="Single"/>
    <x v="1"/>
  </r>
  <r>
    <n v="2272"/>
    <n v="122804"/>
    <n v="1"/>
    <n v="0"/>
    <x v="23"/>
    <n v="0"/>
    <n v="0"/>
    <n v="1"/>
    <n v="0"/>
    <n v="0"/>
    <n v="0"/>
    <n v="1"/>
    <n v="0"/>
    <n v="0"/>
    <s v="State-Other"/>
    <s v="Single"/>
    <x v="1"/>
  </r>
  <r>
    <n v="2609"/>
    <n v="122775"/>
    <n v="1"/>
    <n v="0"/>
    <x v="34"/>
    <n v="0"/>
    <n v="0"/>
    <n v="0"/>
    <n v="1"/>
    <n v="0"/>
    <n v="0"/>
    <n v="1"/>
    <n v="0"/>
    <n v="0"/>
    <s v="State-California"/>
    <s v="Together"/>
    <x v="1"/>
  </r>
  <r>
    <n v="3186"/>
    <n v="122775"/>
    <n v="1"/>
    <n v="0"/>
    <x v="34"/>
    <n v="0"/>
    <n v="0"/>
    <n v="0"/>
    <n v="1"/>
    <n v="0"/>
    <n v="0"/>
    <n v="1"/>
    <n v="0"/>
    <n v="0"/>
    <s v="State-Florida"/>
    <s v="Together"/>
    <x v="1"/>
  </r>
  <r>
    <n v="2900"/>
    <n v="122701"/>
    <n v="1"/>
    <n v="0"/>
    <x v="3"/>
    <n v="0"/>
    <n v="1"/>
    <n v="0"/>
    <n v="0"/>
    <n v="0"/>
    <n v="0"/>
    <n v="0"/>
    <n v="1"/>
    <n v="0"/>
    <s v="State-New York"/>
    <s v="Married"/>
    <x v="2"/>
  </r>
  <r>
    <n v="2367"/>
    <n v="122682"/>
    <n v="1"/>
    <n v="0"/>
    <x v="16"/>
    <n v="0"/>
    <n v="0"/>
    <n v="0"/>
    <n v="1"/>
    <n v="0"/>
    <n v="0"/>
    <n v="1"/>
    <n v="0"/>
    <n v="0"/>
    <s v="State-Texas"/>
    <s v="Together"/>
    <x v="1"/>
  </r>
  <r>
    <n v="2804"/>
    <n v="122669"/>
    <n v="1"/>
    <n v="0"/>
    <x v="21"/>
    <n v="0"/>
    <n v="0"/>
    <n v="0"/>
    <n v="1"/>
    <n v="0"/>
    <n v="0"/>
    <n v="0"/>
    <n v="1"/>
    <n v="0"/>
    <s v="State-New York"/>
    <s v="Together"/>
    <x v="2"/>
  </r>
  <r>
    <n v="2099"/>
    <n v="122634"/>
    <n v="0"/>
    <n v="0"/>
    <x v="30"/>
    <n v="0"/>
    <n v="0"/>
    <n v="0"/>
    <n v="1"/>
    <n v="0"/>
    <n v="1"/>
    <n v="0"/>
    <n v="0"/>
    <n v="0"/>
    <s v="State-California"/>
    <s v="Together"/>
    <x v="4"/>
  </r>
  <r>
    <n v="2392"/>
    <n v="122634"/>
    <n v="0"/>
    <n v="0"/>
    <x v="30"/>
    <n v="0"/>
    <n v="0"/>
    <n v="0"/>
    <n v="1"/>
    <n v="0"/>
    <n v="1"/>
    <n v="0"/>
    <n v="0"/>
    <n v="0"/>
    <s v="State-Other"/>
    <s v="Together"/>
    <x v="4"/>
  </r>
  <r>
    <n v="1360"/>
    <n v="122585"/>
    <n v="0"/>
    <n v="0"/>
    <x v="1"/>
    <n v="0"/>
    <n v="0"/>
    <n v="1"/>
    <n v="0"/>
    <n v="0"/>
    <n v="0"/>
    <n v="1"/>
    <n v="0"/>
    <n v="0"/>
    <s v="State-Other"/>
    <s v="Single"/>
    <x v="1"/>
  </r>
  <r>
    <n v="1298"/>
    <n v="122574"/>
    <n v="2"/>
    <n v="1"/>
    <x v="50"/>
    <n v="0"/>
    <n v="1"/>
    <n v="0"/>
    <n v="0"/>
    <n v="0"/>
    <n v="0"/>
    <n v="1"/>
    <n v="0"/>
    <n v="0"/>
    <s v="State-New York"/>
    <s v="Married"/>
    <x v="1"/>
  </r>
  <r>
    <n v="1597"/>
    <n v="122574"/>
    <n v="2"/>
    <n v="1"/>
    <x v="50"/>
    <n v="0"/>
    <n v="1"/>
    <n v="0"/>
    <n v="0"/>
    <n v="0"/>
    <n v="0"/>
    <n v="1"/>
    <n v="0"/>
    <n v="0"/>
    <s v="State-Illinois"/>
    <s v="Married"/>
    <x v="1"/>
  </r>
  <r>
    <n v="2657"/>
    <n v="122554"/>
    <n v="1"/>
    <n v="1"/>
    <x v="47"/>
    <n v="0"/>
    <n v="1"/>
    <n v="0"/>
    <n v="0"/>
    <n v="0"/>
    <n v="0"/>
    <n v="0"/>
    <n v="0"/>
    <n v="1"/>
    <s v="State-California"/>
    <s v="Married"/>
    <x v="0"/>
  </r>
  <r>
    <n v="2208"/>
    <n v="122518"/>
    <n v="1"/>
    <n v="0"/>
    <x v="17"/>
    <n v="0"/>
    <n v="1"/>
    <n v="0"/>
    <n v="0"/>
    <n v="0"/>
    <n v="0"/>
    <n v="1"/>
    <n v="0"/>
    <n v="0"/>
    <s v="State-Florida"/>
    <s v="Married"/>
    <x v="1"/>
  </r>
  <r>
    <n v="1798"/>
    <n v="122507"/>
    <n v="0"/>
    <n v="0"/>
    <x v="14"/>
    <n v="0"/>
    <n v="0"/>
    <n v="1"/>
    <n v="0"/>
    <n v="0"/>
    <n v="0"/>
    <n v="1"/>
    <n v="0"/>
    <n v="0"/>
    <s v="State-Other"/>
    <s v="Single"/>
    <x v="1"/>
  </r>
  <r>
    <n v="2626"/>
    <n v="122448"/>
    <n v="1"/>
    <n v="0"/>
    <x v="41"/>
    <n v="0"/>
    <n v="1"/>
    <n v="0"/>
    <n v="0"/>
    <n v="0"/>
    <n v="0"/>
    <n v="1"/>
    <n v="0"/>
    <n v="0"/>
    <s v="State-Other"/>
    <s v="Married"/>
    <x v="1"/>
  </r>
  <r>
    <n v="1984"/>
    <n v="122434"/>
    <n v="1"/>
    <n v="0"/>
    <x v="9"/>
    <n v="0"/>
    <n v="0"/>
    <n v="0"/>
    <n v="1"/>
    <n v="0"/>
    <n v="0"/>
    <n v="1"/>
    <n v="0"/>
    <n v="0"/>
    <s v="State-Other"/>
    <s v="Together"/>
    <x v="1"/>
  </r>
  <r>
    <n v="1537"/>
    <n v="122419"/>
    <n v="0"/>
    <n v="0"/>
    <x v="51"/>
    <n v="0"/>
    <n v="1"/>
    <n v="0"/>
    <n v="0"/>
    <n v="0"/>
    <n v="0"/>
    <n v="1"/>
    <n v="0"/>
    <n v="0"/>
    <s v="State-Illinois"/>
    <s v="Married"/>
    <x v="1"/>
  </r>
  <r>
    <n v="1804"/>
    <n v="122419"/>
    <n v="0"/>
    <n v="0"/>
    <x v="51"/>
    <n v="0"/>
    <n v="1"/>
    <n v="0"/>
    <n v="0"/>
    <n v="0"/>
    <n v="0"/>
    <n v="1"/>
    <n v="0"/>
    <n v="0"/>
    <s v="State-Other"/>
    <s v="Married"/>
    <x v="1"/>
  </r>
  <r>
    <n v="3060"/>
    <n v="122390"/>
    <n v="0"/>
    <n v="0"/>
    <x v="10"/>
    <n v="0"/>
    <n v="0"/>
    <n v="0"/>
    <n v="1"/>
    <n v="0"/>
    <n v="1"/>
    <n v="0"/>
    <n v="0"/>
    <n v="0"/>
    <s v="State-Florida"/>
    <s v="Together"/>
    <x v="4"/>
  </r>
  <r>
    <n v="2166"/>
    <n v="122327"/>
    <n v="1"/>
    <n v="0"/>
    <x v="19"/>
    <n v="0"/>
    <n v="0"/>
    <n v="1"/>
    <n v="0"/>
    <n v="0"/>
    <n v="0"/>
    <n v="1"/>
    <n v="0"/>
    <n v="0"/>
    <s v="State-Florida"/>
    <s v="Single"/>
    <x v="1"/>
  </r>
  <r>
    <n v="2049"/>
    <n v="122304"/>
    <n v="0"/>
    <n v="0"/>
    <x v="24"/>
    <n v="1"/>
    <n v="0"/>
    <n v="0"/>
    <n v="0"/>
    <n v="0"/>
    <n v="0"/>
    <n v="1"/>
    <n v="0"/>
    <n v="0"/>
    <s v="State-Texas"/>
    <s v="Divorced"/>
    <x v="1"/>
  </r>
  <r>
    <n v="2826"/>
    <n v="122280"/>
    <n v="1"/>
    <n v="0"/>
    <x v="21"/>
    <n v="0"/>
    <n v="0"/>
    <n v="0"/>
    <n v="1"/>
    <n v="0"/>
    <n v="0"/>
    <n v="1"/>
    <n v="0"/>
    <n v="0"/>
    <s v="State-Florida"/>
    <s v="Together"/>
    <x v="1"/>
  </r>
  <r>
    <n v="2993"/>
    <n v="122263"/>
    <n v="1"/>
    <n v="1"/>
    <x v="11"/>
    <n v="1"/>
    <n v="0"/>
    <n v="0"/>
    <n v="0"/>
    <n v="0"/>
    <n v="0"/>
    <n v="1"/>
    <n v="0"/>
    <n v="0"/>
    <s v="State-California"/>
    <s v="Divorced"/>
    <x v="1"/>
  </r>
  <r>
    <n v="1223"/>
    <n v="122212"/>
    <n v="1"/>
    <n v="0"/>
    <x v="21"/>
    <n v="0"/>
    <n v="1"/>
    <n v="0"/>
    <n v="0"/>
    <n v="0"/>
    <n v="0"/>
    <n v="0"/>
    <n v="0"/>
    <n v="0"/>
    <s v="State-California"/>
    <s v="Married"/>
    <x v="3"/>
  </r>
  <r>
    <n v="2876"/>
    <n v="122148"/>
    <n v="0"/>
    <n v="0"/>
    <x v="4"/>
    <n v="0"/>
    <n v="0"/>
    <n v="1"/>
    <n v="0"/>
    <n v="0"/>
    <n v="0"/>
    <n v="1"/>
    <n v="0"/>
    <n v="0"/>
    <s v="State-New York"/>
    <s v="Single"/>
    <x v="1"/>
  </r>
  <r>
    <n v="3050"/>
    <n v="122123"/>
    <n v="0"/>
    <n v="0"/>
    <x v="5"/>
    <n v="0"/>
    <n v="0"/>
    <n v="0"/>
    <n v="0"/>
    <n v="1"/>
    <n v="1"/>
    <n v="0"/>
    <n v="0"/>
    <n v="0"/>
    <s v="State-New York"/>
    <s v="Widow"/>
    <x v="4"/>
  </r>
  <r>
    <n v="2692"/>
    <n v="122108"/>
    <n v="1"/>
    <n v="1"/>
    <x v="3"/>
    <n v="0"/>
    <n v="1"/>
    <n v="0"/>
    <n v="0"/>
    <n v="0"/>
    <n v="0"/>
    <n v="1"/>
    <n v="0"/>
    <n v="0"/>
    <s v="State-Other"/>
    <s v="Married"/>
    <x v="1"/>
  </r>
  <r>
    <n v="1256"/>
    <n v="122070"/>
    <n v="1"/>
    <n v="0"/>
    <x v="1"/>
    <n v="0"/>
    <n v="0"/>
    <n v="0"/>
    <n v="1"/>
    <n v="0"/>
    <n v="0"/>
    <n v="1"/>
    <n v="0"/>
    <n v="0"/>
    <s v="State-New York"/>
    <s v="Together"/>
    <x v="1"/>
  </r>
  <r>
    <n v="1802"/>
    <n v="122063"/>
    <n v="1"/>
    <n v="0"/>
    <x v="35"/>
    <n v="0"/>
    <n v="1"/>
    <n v="0"/>
    <n v="0"/>
    <n v="0"/>
    <n v="0"/>
    <n v="1"/>
    <n v="0"/>
    <n v="0"/>
    <s v="State-New York"/>
    <s v="Married"/>
    <x v="1"/>
  </r>
  <r>
    <n v="1319"/>
    <n v="122010"/>
    <n v="1"/>
    <n v="0"/>
    <x v="4"/>
    <n v="0"/>
    <n v="0"/>
    <n v="0"/>
    <n v="1"/>
    <n v="0"/>
    <n v="0"/>
    <n v="1"/>
    <n v="0"/>
    <n v="0"/>
    <s v="State-California"/>
    <s v="Together"/>
    <x v="1"/>
  </r>
  <r>
    <n v="1041"/>
    <n v="121994"/>
    <n v="0"/>
    <n v="1"/>
    <x v="48"/>
    <n v="0"/>
    <n v="0"/>
    <n v="0"/>
    <n v="1"/>
    <n v="0"/>
    <n v="0"/>
    <n v="1"/>
    <n v="0"/>
    <n v="0"/>
    <s v="State-Texas"/>
    <s v="Together"/>
    <x v="1"/>
  </r>
  <r>
    <n v="2960"/>
    <n v="121994"/>
    <n v="0"/>
    <n v="1"/>
    <x v="48"/>
    <n v="0"/>
    <n v="0"/>
    <n v="0"/>
    <n v="1"/>
    <n v="0"/>
    <n v="0"/>
    <n v="1"/>
    <n v="0"/>
    <n v="0"/>
    <s v="State-New York"/>
    <s v="Together"/>
    <x v="1"/>
  </r>
  <r>
    <n v="2739"/>
    <n v="121955"/>
    <n v="1"/>
    <n v="0"/>
    <x v="17"/>
    <n v="0"/>
    <n v="1"/>
    <n v="0"/>
    <n v="0"/>
    <n v="0"/>
    <n v="0"/>
    <n v="0"/>
    <n v="0"/>
    <n v="0"/>
    <s v="State-Texas"/>
    <s v="Married"/>
    <x v="3"/>
  </r>
  <r>
    <n v="1111"/>
    <n v="121918"/>
    <n v="1"/>
    <n v="0"/>
    <x v="10"/>
    <n v="0"/>
    <n v="0"/>
    <n v="0"/>
    <n v="1"/>
    <n v="0"/>
    <n v="0"/>
    <n v="1"/>
    <n v="0"/>
    <n v="0"/>
    <s v="State-Illinois"/>
    <s v="Together"/>
    <x v="1"/>
  </r>
  <r>
    <n v="1589"/>
    <n v="121888"/>
    <n v="1"/>
    <n v="0"/>
    <x v="17"/>
    <n v="0"/>
    <n v="0"/>
    <n v="1"/>
    <n v="0"/>
    <n v="0"/>
    <n v="0"/>
    <n v="0"/>
    <n v="1"/>
    <n v="0"/>
    <s v="State-California"/>
    <s v="Single"/>
    <x v="2"/>
  </r>
  <r>
    <n v="1880"/>
    <n v="121846"/>
    <n v="1"/>
    <n v="0"/>
    <x v="17"/>
    <n v="1"/>
    <n v="0"/>
    <n v="0"/>
    <n v="0"/>
    <n v="0"/>
    <n v="0"/>
    <n v="1"/>
    <n v="0"/>
    <n v="0"/>
    <s v="State-New York"/>
    <s v="Divorced"/>
    <x v="1"/>
  </r>
  <r>
    <n v="2790"/>
    <n v="121840"/>
    <n v="1"/>
    <n v="0"/>
    <x v="4"/>
    <n v="0"/>
    <n v="0"/>
    <n v="0"/>
    <n v="1"/>
    <n v="0"/>
    <n v="0"/>
    <n v="0"/>
    <n v="0"/>
    <n v="1"/>
    <s v="State-Florida"/>
    <s v="Together"/>
    <x v="0"/>
  </r>
  <r>
    <n v="1853"/>
    <n v="121675"/>
    <n v="1"/>
    <n v="0"/>
    <x v="38"/>
    <n v="0"/>
    <n v="0"/>
    <n v="0"/>
    <n v="1"/>
    <n v="0"/>
    <n v="0"/>
    <n v="1"/>
    <n v="0"/>
    <n v="0"/>
    <s v="State-California"/>
    <s v="Together"/>
    <x v="1"/>
  </r>
  <r>
    <n v="2418"/>
    <n v="121645"/>
    <n v="1"/>
    <n v="0"/>
    <x v="27"/>
    <n v="0"/>
    <n v="0"/>
    <n v="0"/>
    <n v="1"/>
    <n v="0"/>
    <n v="0"/>
    <n v="1"/>
    <n v="0"/>
    <n v="0"/>
    <s v="State-Florida"/>
    <s v="Together"/>
    <x v="1"/>
  </r>
  <r>
    <n v="1535"/>
    <n v="121474"/>
    <n v="1"/>
    <n v="0"/>
    <x v="32"/>
    <n v="0"/>
    <n v="0"/>
    <n v="1"/>
    <n v="0"/>
    <n v="0"/>
    <n v="0"/>
    <n v="1"/>
    <n v="0"/>
    <n v="0"/>
    <s v="State-California"/>
    <s v="Single"/>
    <x v="1"/>
  </r>
  <r>
    <n v="1792"/>
    <n v="121359"/>
    <n v="1"/>
    <n v="0"/>
    <x v="35"/>
    <n v="0"/>
    <n v="0"/>
    <n v="1"/>
    <n v="0"/>
    <n v="0"/>
    <n v="0"/>
    <n v="1"/>
    <n v="0"/>
    <n v="0"/>
    <s v="State-Other"/>
    <s v="Single"/>
    <x v="1"/>
  </r>
  <r>
    <n v="2357"/>
    <n v="121355"/>
    <n v="1"/>
    <n v="0"/>
    <x v="19"/>
    <n v="0"/>
    <n v="1"/>
    <n v="0"/>
    <n v="0"/>
    <n v="0"/>
    <n v="0"/>
    <n v="1"/>
    <n v="0"/>
    <n v="0"/>
    <s v="State-California"/>
    <s v="Married"/>
    <x v="1"/>
  </r>
  <r>
    <n v="2123"/>
    <n v="121282"/>
    <n v="1"/>
    <n v="0"/>
    <x v="34"/>
    <n v="1"/>
    <n v="0"/>
    <n v="0"/>
    <n v="0"/>
    <n v="0"/>
    <n v="0"/>
    <n v="0"/>
    <n v="0"/>
    <n v="0"/>
    <s v="State-California"/>
    <s v="Divorced"/>
    <x v="3"/>
  </r>
  <r>
    <n v="2126"/>
    <n v="121255"/>
    <n v="1"/>
    <n v="0"/>
    <x v="2"/>
    <n v="0"/>
    <n v="0"/>
    <n v="0"/>
    <n v="1"/>
    <n v="0"/>
    <n v="0"/>
    <n v="0"/>
    <n v="1"/>
    <n v="0"/>
    <s v="State-New York"/>
    <s v="Together"/>
    <x v="2"/>
  </r>
  <r>
    <n v="1649"/>
    <n v="121063"/>
    <n v="1"/>
    <n v="0"/>
    <x v="9"/>
    <n v="0"/>
    <n v="0"/>
    <n v="1"/>
    <n v="0"/>
    <n v="0"/>
    <n v="1"/>
    <n v="0"/>
    <n v="0"/>
    <n v="0"/>
    <s v="State-California"/>
    <s v="Single"/>
    <x v="4"/>
  </r>
  <r>
    <n v="2907"/>
    <n v="121059"/>
    <n v="1"/>
    <n v="0"/>
    <x v="41"/>
    <n v="0"/>
    <n v="1"/>
    <n v="0"/>
    <n v="0"/>
    <n v="0"/>
    <n v="0"/>
    <n v="0"/>
    <n v="1"/>
    <n v="0"/>
    <s v="State-Texas"/>
    <s v="Married"/>
    <x v="2"/>
  </r>
  <r>
    <n v="2832"/>
    <n v="121024"/>
    <n v="0"/>
    <n v="0"/>
    <x v="38"/>
    <n v="0"/>
    <n v="0"/>
    <n v="0"/>
    <n v="1"/>
    <n v="0"/>
    <n v="0"/>
    <n v="0"/>
    <n v="1"/>
    <n v="0"/>
    <s v="State-Florida"/>
    <s v="Together"/>
    <x v="2"/>
  </r>
  <r>
    <n v="2490"/>
    <n v="120981"/>
    <n v="0"/>
    <n v="0"/>
    <x v="3"/>
    <n v="0"/>
    <n v="0"/>
    <n v="0"/>
    <n v="1"/>
    <n v="0"/>
    <n v="0"/>
    <n v="0"/>
    <n v="0"/>
    <n v="0"/>
    <s v="State-Florida"/>
    <s v="Together"/>
    <x v="3"/>
  </r>
  <r>
    <n v="2361"/>
    <n v="120895"/>
    <n v="1"/>
    <n v="0"/>
    <x v="16"/>
    <n v="0"/>
    <n v="1"/>
    <n v="0"/>
    <n v="0"/>
    <n v="0"/>
    <n v="0"/>
    <n v="1"/>
    <n v="0"/>
    <n v="0"/>
    <s v="State-Texas"/>
    <s v="Married"/>
    <x v="1"/>
  </r>
  <r>
    <n v="1763"/>
    <n v="120587"/>
    <n v="1"/>
    <n v="0"/>
    <x v="1"/>
    <n v="0"/>
    <n v="0"/>
    <n v="1"/>
    <n v="0"/>
    <n v="0"/>
    <n v="0"/>
    <n v="1"/>
    <n v="0"/>
    <n v="0"/>
    <s v="State-California"/>
    <s v="Single"/>
    <x v="1"/>
  </r>
  <r>
    <n v="3105"/>
    <n v="120587"/>
    <n v="1"/>
    <n v="0"/>
    <x v="1"/>
    <n v="0"/>
    <n v="0"/>
    <n v="1"/>
    <n v="0"/>
    <n v="0"/>
    <n v="0"/>
    <n v="1"/>
    <n v="0"/>
    <n v="0"/>
    <s v="State-Texas"/>
    <s v="Single"/>
    <x v="1"/>
  </r>
  <r>
    <n v="1040"/>
    <n v="120559"/>
    <n v="1"/>
    <n v="0"/>
    <x v="19"/>
    <n v="0"/>
    <n v="1"/>
    <n v="0"/>
    <n v="0"/>
    <n v="0"/>
    <n v="0"/>
    <n v="0"/>
    <n v="1"/>
    <n v="0"/>
    <s v="State-New York"/>
    <s v="Married"/>
    <x v="2"/>
  </r>
  <r>
    <n v="1458"/>
    <n v="120518"/>
    <n v="1"/>
    <n v="0"/>
    <x v="28"/>
    <n v="0"/>
    <n v="0"/>
    <n v="1"/>
    <n v="0"/>
    <n v="0"/>
    <n v="0"/>
    <n v="1"/>
    <n v="0"/>
    <n v="0"/>
    <s v="State-Florida"/>
    <s v="Single"/>
    <x v="1"/>
  </r>
  <r>
    <n v="2413"/>
    <n v="120491"/>
    <n v="0"/>
    <n v="0"/>
    <x v="17"/>
    <n v="0"/>
    <n v="0"/>
    <n v="0"/>
    <n v="1"/>
    <n v="0"/>
    <n v="0"/>
    <n v="0"/>
    <n v="0"/>
    <n v="0"/>
    <s v="State-Illinois"/>
    <s v="Together"/>
    <x v="3"/>
  </r>
  <r>
    <n v="2229"/>
    <n v="120427"/>
    <n v="1"/>
    <n v="0"/>
    <x v="16"/>
    <n v="0"/>
    <n v="0"/>
    <n v="0"/>
    <n v="1"/>
    <n v="0"/>
    <n v="0"/>
    <n v="0"/>
    <n v="0"/>
    <n v="1"/>
    <s v="State-Texas"/>
    <s v="Together"/>
    <x v="0"/>
  </r>
  <r>
    <n v="1766"/>
    <n v="120425"/>
    <n v="1"/>
    <n v="0"/>
    <x v="17"/>
    <n v="0"/>
    <n v="1"/>
    <n v="0"/>
    <n v="0"/>
    <n v="0"/>
    <n v="1"/>
    <n v="0"/>
    <n v="0"/>
    <n v="0"/>
    <s v="State-New York"/>
    <s v="Married"/>
    <x v="4"/>
  </r>
  <r>
    <n v="3074"/>
    <n v="120425"/>
    <n v="1"/>
    <n v="0"/>
    <x v="17"/>
    <n v="0"/>
    <n v="1"/>
    <n v="0"/>
    <n v="0"/>
    <n v="0"/>
    <n v="1"/>
    <n v="0"/>
    <n v="0"/>
    <n v="0"/>
    <s v="State-New York"/>
    <s v="Married"/>
    <x v="4"/>
  </r>
  <r>
    <n v="2755"/>
    <n v="120194"/>
    <n v="1"/>
    <n v="0"/>
    <x v="27"/>
    <n v="0"/>
    <n v="0"/>
    <n v="1"/>
    <n v="0"/>
    <n v="0"/>
    <n v="1"/>
    <n v="0"/>
    <n v="0"/>
    <n v="0"/>
    <s v="State-Illinois"/>
    <s v="Single"/>
    <x v="4"/>
  </r>
  <r>
    <n v="2650"/>
    <n v="120193"/>
    <n v="0"/>
    <n v="0"/>
    <x v="26"/>
    <n v="0"/>
    <n v="0"/>
    <n v="0"/>
    <n v="1"/>
    <n v="0"/>
    <n v="0"/>
    <n v="0"/>
    <n v="0"/>
    <n v="0"/>
    <s v="State-Other"/>
    <s v="Together"/>
    <x v="3"/>
  </r>
  <r>
    <n v="2000"/>
    <n v="120180"/>
    <n v="0"/>
    <n v="0"/>
    <x v="38"/>
    <n v="0"/>
    <n v="0"/>
    <n v="1"/>
    <n v="0"/>
    <n v="0"/>
    <n v="0"/>
    <n v="1"/>
    <n v="0"/>
    <n v="0"/>
    <s v="State-New York"/>
    <s v="Single"/>
    <x v="1"/>
  </r>
  <r>
    <n v="2893"/>
    <n v="120180"/>
    <n v="0"/>
    <n v="0"/>
    <x v="38"/>
    <n v="0"/>
    <n v="0"/>
    <n v="1"/>
    <n v="0"/>
    <n v="0"/>
    <n v="0"/>
    <n v="1"/>
    <n v="0"/>
    <n v="0"/>
    <s v="State-Illinois"/>
    <s v="Single"/>
    <x v="1"/>
  </r>
  <r>
    <n v="1428"/>
    <n v="120130"/>
    <n v="0"/>
    <n v="0"/>
    <x v="2"/>
    <n v="0"/>
    <n v="1"/>
    <n v="0"/>
    <n v="0"/>
    <n v="0"/>
    <n v="0"/>
    <n v="0"/>
    <n v="0"/>
    <n v="0"/>
    <s v="State-Florida"/>
    <s v="Married"/>
    <x v="3"/>
  </r>
  <r>
    <n v="2152"/>
    <n v="120130"/>
    <n v="0"/>
    <n v="0"/>
    <x v="2"/>
    <n v="0"/>
    <n v="1"/>
    <n v="0"/>
    <n v="0"/>
    <n v="0"/>
    <n v="0"/>
    <n v="0"/>
    <n v="0"/>
    <n v="0"/>
    <s v="State-Other"/>
    <s v="Married"/>
    <x v="3"/>
  </r>
  <r>
    <n v="1365"/>
    <n v="119986"/>
    <n v="1"/>
    <n v="0"/>
    <x v="19"/>
    <n v="0"/>
    <n v="1"/>
    <n v="0"/>
    <n v="0"/>
    <n v="0"/>
    <n v="0"/>
    <n v="1"/>
    <n v="0"/>
    <n v="0"/>
    <s v="State-Texas"/>
    <s v="Married"/>
    <x v="1"/>
  </r>
  <r>
    <n v="1643"/>
    <n v="119986"/>
    <n v="1"/>
    <n v="0"/>
    <x v="19"/>
    <n v="0"/>
    <n v="1"/>
    <n v="0"/>
    <n v="0"/>
    <n v="0"/>
    <n v="0"/>
    <n v="1"/>
    <n v="0"/>
    <n v="0"/>
    <s v="State-California"/>
    <s v="Married"/>
    <x v="1"/>
  </r>
  <r>
    <n v="1400"/>
    <n v="119789"/>
    <n v="1"/>
    <n v="0"/>
    <x v="21"/>
    <n v="0"/>
    <n v="0"/>
    <n v="0"/>
    <n v="1"/>
    <n v="0"/>
    <n v="0"/>
    <n v="0"/>
    <n v="0"/>
    <n v="0"/>
    <s v="State-New York"/>
    <s v="Together"/>
    <x v="3"/>
  </r>
  <r>
    <n v="2505"/>
    <n v="119740"/>
    <n v="0"/>
    <n v="1"/>
    <x v="5"/>
    <n v="0"/>
    <n v="0"/>
    <n v="0"/>
    <n v="1"/>
    <n v="0"/>
    <n v="0"/>
    <n v="1"/>
    <n v="0"/>
    <n v="0"/>
    <s v="State-Texas"/>
    <s v="Together"/>
    <x v="1"/>
  </r>
  <r>
    <n v="2248"/>
    <n v="119656"/>
    <n v="1"/>
    <n v="0"/>
    <x v="1"/>
    <n v="0"/>
    <n v="0"/>
    <n v="0"/>
    <n v="1"/>
    <n v="0"/>
    <n v="0"/>
    <n v="1"/>
    <n v="0"/>
    <n v="0"/>
    <s v="State-Other"/>
    <s v="Together"/>
    <x v="1"/>
  </r>
  <r>
    <n v="1532"/>
    <n v="119514"/>
    <n v="1"/>
    <n v="1"/>
    <x v="42"/>
    <n v="0"/>
    <n v="1"/>
    <n v="0"/>
    <n v="0"/>
    <n v="0"/>
    <n v="0"/>
    <n v="1"/>
    <n v="0"/>
    <n v="0"/>
    <s v="State-New York"/>
    <s v="Married"/>
    <x v="1"/>
  </r>
  <r>
    <n v="1989"/>
    <n v="119514"/>
    <n v="1"/>
    <n v="1"/>
    <x v="42"/>
    <n v="0"/>
    <n v="1"/>
    <n v="0"/>
    <n v="0"/>
    <n v="0"/>
    <n v="0"/>
    <n v="1"/>
    <n v="0"/>
    <n v="0"/>
    <s v="State-Texas"/>
    <s v="Married"/>
    <x v="1"/>
  </r>
  <r>
    <n v="1114"/>
    <n v="119510"/>
    <n v="2"/>
    <n v="0"/>
    <x v="19"/>
    <n v="0"/>
    <n v="1"/>
    <n v="0"/>
    <n v="0"/>
    <n v="0"/>
    <n v="0"/>
    <n v="0"/>
    <n v="1"/>
    <n v="0"/>
    <s v="State-Other"/>
    <s v="Married"/>
    <x v="2"/>
  </r>
  <r>
    <n v="1848"/>
    <n v="119485"/>
    <n v="2"/>
    <n v="0"/>
    <x v="17"/>
    <n v="0"/>
    <n v="0"/>
    <n v="1"/>
    <n v="0"/>
    <n v="0"/>
    <n v="0"/>
    <n v="0"/>
    <n v="1"/>
    <n v="0"/>
    <s v="State-Florida"/>
    <s v="Single"/>
    <x v="2"/>
  </r>
  <r>
    <n v="2604"/>
    <n v="119444"/>
    <n v="1"/>
    <n v="0"/>
    <x v="41"/>
    <n v="0"/>
    <n v="0"/>
    <n v="0"/>
    <n v="1"/>
    <n v="0"/>
    <n v="0"/>
    <n v="1"/>
    <n v="0"/>
    <n v="0"/>
    <s v="State-Florida"/>
    <s v="Together"/>
    <x v="1"/>
  </r>
  <r>
    <n v="1824"/>
    <n v="119419"/>
    <n v="1"/>
    <n v="0"/>
    <x v="25"/>
    <n v="0"/>
    <n v="1"/>
    <n v="0"/>
    <n v="0"/>
    <n v="0"/>
    <n v="0"/>
    <n v="1"/>
    <n v="0"/>
    <n v="0"/>
    <s v="State-Florida"/>
    <s v="Married"/>
    <x v="1"/>
  </r>
  <r>
    <n v="2458"/>
    <n v="119414"/>
    <n v="1"/>
    <n v="0"/>
    <x v="25"/>
    <n v="0"/>
    <n v="0"/>
    <n v="0"/>
    <n v="1"/>
    <n v="0"/>
    <n v="0"/>
    <n v="0"/>
    <n v="0"/>
    <n v="0"/>
    <s v="State-Other"/>
    <s v="Together"/>
    <x v="3"/>
  </r>
  <r>
    <n v="3108"/>
    <n v="119346"/>
    <n v="1"/>
    <n v="0"/>
    <x v="2"/>
    <n v="1"/>
    <n v="0"/>
    <n v="0"/>
    <n v="0"/>
    <n v="0"/>
    <n v="0"/>
    <n v="1"/>
    <n v="0"/>
    <n v="0"/>
    <s v="State-Florida"/>
    <s v="Divorced"/>
    <x v="1"/>
  </r>
  <r>
    <n v="1780"/>
    <n v="119329"/>
    <n v="1"/>
    <n v="0"/>
    <x v="42"/>
    <n v="0"/>
    <n v="1"/>
    <n v="0"/>
    <n v="0"/>
    <n v="0"/>
    <n v="0"/>
    <n v="1"/>
    <n v="0"/>
    <n v="0"/>
    <s v="State-Other"/>
    <s v="Married"/>
    <x v="1"/>
  </r>
  <r>
    <n v="2459"/>
    <n v="119107"/>
    <n v="1"/>
    <n v="0"/>
    <x v="7"/>
    <n v="0"/>
    <n v="1"/>
    <n v="0"/>
    <n v="0"/>
    <n v="0"/>
    <n v="0"/>
    <n v="1"/>
    <n v="0"/>
    <n v="0"/>
    <s v="State-California"/>
    <s v="Married"/>
    <x v="1"/>
  </r>
  <r>
    <n v="1703"/>
    <n v="118988"/>
    <n v="1"/>
    <n v="0"/>
    <x v="29"/>
    <n v="0"/>
    <n v="1"/>
    <n v="0"/>
    <n v="0"/>
    <n v="0"/>
    <n v="0"/>
    <n v="0"/>
    <n v="0"/>
    <n v="1"/>
    <s v="State-California"/>
    <s v="Married"/>
    <x v="0"/>
  </r>
  <r>
    <n v="1596"/>
    <n v="118978"/>
    <n v="1"/>
    <n v="0"/>
    <x v="16"/>
    <n v="0"/>
    <n v="1"/>
    <n v="0"/>
    <n v="0"/>
    <n v="0"/>
    <n v="1"/>
    <n v="0"/>
    <n v="0"/>
    <n v="0"/>
    <s v="State-Florida"/>
    <s v="Married"/>
    <x v="4"/>
  </r>
  <r>
    <n v="2323"/>
    <n v="118929"/>
    <n v="0"/>
    <n v="0"/>
    <x v="6"/>
    <n v="0"/>
    <n v="1"/>
    <n v="0"/>
    <n v="0"/>
    <n v="0"/>
    <n v="0"/>
    <n v="1"/>
    <n v="0"/>
    <n v="0"/>
    <s v="State-Illinois"/>
    <s v="Married"/>
    <x v="1"/>
  </r>
  <r>
    <n v="2891"/>
    <n v="118929"/>
    <n v="0"/>
    <n v="0"/>
    <x v="6"/>
    <n v="0"/>
    <n v="1"/>
    <n v="0"/>
    <n v="0"/>
    <n v="0"/>
    <n v="0"/>
    <n v="1"/>
    <n v="0"/>
    <n v="0"/>
    <s v="State-California"/>
    <s v="Married"/>
    <x v="1"/>
  </r>
  <r>
    <n v="3172"/>
    <n v="118929"/>
    <n v="0"/>
    <n v="0"/>
    <x v="6"/>
    <n v="0"/>
    <n v="1"/>
    <n v="0"/>
    <n v="0"/>
    <n v="0"/>
    <n v="0"/>
    <n v="1"/>
    <n v="0"/>
    <n v="0"/>
    <s v="State-Other"/>
    <s v="Married"/>
    <x v="1"/>
  </r>
  <r>
    <n v="1193"/>
    <n v="118890"/>
    <n v="0"/>
    <n v="0"/>
    <x v="29"/>
    <n v="0"/>
    <n v="0"/>
    <n v="1"/>
    <n v="0"/>
    <n v="0"/>
    <n v="0"/>
    <n v="0"/>
    <n v="1"/>
    <n v="0"/>
    <s v="State-California"/>
    <s v="Single"/>
    <x v="2"/>
  </r>
  <r>
    <n v="2597"/>
    <n v="118793"/>
    <n v="1"/>
    <n v="0"/>
    <x v="23"/>
    <n v="0"/>
    <n v="1"/>
    <n v="0"/>
    <n v="0"/>
    <n v="0"/>
    <n v="0"/>
    <n v="1"/>
    <n v="0"/>
    <n v="0"/>
    <s v="State-California"/>
    <s v="Married"/>
    <x v="1"/>
  </r>
  <r>
    <n v="2689"/>
    <n v="118746"/>
    <n v="1"/>
    <n v="0"/>
    <x v="18"/>
    <n v="0"/>
    <n v="0"/>
    <n v="1"/>
    <n v="0"/>
    <n v="0"/>
    <n v="1"/>
    <n v="0"/>
    <n v="0"/>
    <n v="0"/>
    <s v="State-Illinois"/>
    <s v="Single"/>
    <x v="4"/>
  </r>
  <r>
    <n v="1245"/>
    <n v="118701"/>
    <n v="1"/>
    <n v="1"/>
    <x v="37"/>
    <n v="0"/>
    <n v="0"/>
    <n v="1"/>
    <n v="0"/>
    <n v="0"/>
    <n v="0"/>
    <n v="1"/>
    <n v="0"/>
    <n v="0"/>
    <s v="State-Texas"/>
    <s v="Single"/>
    <x v="1"/>
  </r>
  <r>
    <n v="2782"/>
    <n v="118701"/>
    <n v="1"/>
    <n v="1"/>
    <x v="37"/>
    <n v="0"/>
    <n v="0"/>
    <n v="1"/>
    <n v="0"/>
    <n v="0"/>
    <n v="0"/>
    <n v="1"/>
    <n v="0"/>
    <n v="0"/>
    <s v="State-Other"/>
    <s v="Single"/>
    <x v="1"/>
  </r>
  <r>
    <n v="1647"/>
    <n v="118690"/>
    <n v="0"/>
    <n v="0"/>
    <x v="31"/>
    <n v="0"/>
    <n v="1"/>
    <n v="0"/>
    <n v="0"/>
    <n v="0"/>
    <n v="0"/>
    <n v="1"/>
    <n v="0"/>
    <n v="0"/>
    <s v="State-Texas"/>
    <s v="Married"/>
    <x v="1"/>
  </r>
  <r>
    <n v="2400"/>
    <n v="118690"/>
    <n v="0"/>
    <n v="0"/>
    <x v="31"/>
    <n v="0"/>
    <n v="1"/>
    <n v="0"/>
    <n v="0"/>
    <n v="0"/>
    <n v="0"/>
    <n v="1"/>
    <n v="0"/>
    <n v="0"/>
    <s v="State-Florida"/>
    <s v="Married"/>
    <x v="1"/>
  </r>
  <r>
    <n v="2706"/>
    <n v="118690"/>
    <n v="0"/>
    <n v="0"/>
    <x v="31"/>
    <n v="0"/>
    <n v="1"/>
    <n v="0"/>
    <n v="0"/>
    <n v="0"/>
    <n v="0"/>
    <n v="1"/>
    <n v="0"/>
    <n v="0"/>
    <s v="State-Florida"/>
    <s v="Married"/>
    <x v="1"/>
  </r>
  <r>
    <n v="1025"/>
    <n v="118589"/>
    <n v="0"/>
    <n v="0"/>
    <x v="10"/>
    <n v="0"/>
    <n v="0"/>
    <n v="1"/>
    <n v="0"/>
    <n v="0"/>
    <n v="0"/>
    <n v="1"/>
    <n v="0"/>
    <n v="0"/>
    <s v="State-California"/>
    <s v="Single"/>
    <x v="1"/>
  </r>
  <r>
    <n v="1406"/>
    <n v="118492"/>
    <n v="1"/>
    <n v="0"/>
    <x v="41"/>
    <n v="0"/>
    <n v="0"/>
    <n v="0"/>
    <n v="1"/>
    <n v="0"/>
    <n v="0"/>
    <n v="0"/>
    <n v="1"/>
    <n v="0"/>
    <s v="State-New York"/>
    <s v="Together"/>
    <x v="2"/>
  </r>
  <r>
    <n v="2304"/>
    <n v="118393"/>
    <n v="1"/>
    <n v="0"/>
    <x v="2"/>
    <n v="0"/>
    <n v="1"/>
    <n v="0"/>
    <n v="0"/>
    <n v="0"/>
    <n v="1"/>
    <n v="0"/>
    <n v="0"/>
    <n v="0"/>
    <s v="State-Florida"/>
    <s v="Married"/>
    <x v="4"/>
  </r>
  <r>
    <n v="2677"/>
    <n v="118358"/>
    <n v="1"/>
    <n v="0"/>
    <x v="32"/>
    <n v="0"/>
    <n v="0"/>
    <n v="1"/>
    <n v="0"/>
    <n v="0"/>
    <n v="0"/>
    <n v="1"/>
    <n v="0"/>
    <n v="0"/>
    <s v="State-Illinois"/>
    <s v="Single"/>
    <x v="1"/>
  </r>
  <r>
    <n v="2188"/>
    <n v="118351"/>
    <n v="0"/>
    <n v="0"/>
    <x v="6"/>
    <n v="0"/>
    <n v="1"/>
    <n v="0"/>
    <n v="0"/>
    <n v="0"/>
    <n v="0"/>
    <n v="1"/>
    <n v="0"/>
    <n v="0"/>
    <s v="State-Other"/>
    <s v="Married"/>
    <x v="1"/>
  </r>
  <r>
    <n v="2332"/>
    <n v="118227"/>
    <n v="1"/>
    <n v="0"/>
    <x v="9"/>
    <n v="0"/>
    <n v="0"/>
    <n v="0"/>
    <n v="1"/>
    <n v="0"/>
    <n v="0"/>
    <n v="1"/>
    <n v="0"/>
    <n v="0"/>
    <s v="State-Other"/>
    <s v="Together"/>
    <x v="1"/>
  </r>
  <r>
    <n v="2669"/>
    <n v="118222"/>
    <n v="0"/>
    <n v="0"/>
    <x v="6"/>
    <n v="0"/>
    <n v="1"/>
    <n v="0"/>
    <n v="0"/>
    <n v="0"/>
    <n v="0"/>
    <n v="1"/>
    <n v="0"/>
    <n v="0"/>
    <s v="State-California"/>
    <s v="Married"/>
    <x v="1"/>
  </r>
  <r>
    <n v="2667"/>
    <n v="118169"/>
    <n v="1"/>
    <n v="0"/>
    <x v="19"/>
    <n v="0"/>
    <n v="1"/>
    <n v="0"/>
    <n v="0"/>
    <n v="0"/>
    <n v="0"/>
    <n v="0"/>
    <n v="0"/>
    <n v="1"/>
    <s v="State-Texas"/>
    <s v="Married"/>
    <x v="0"/>
  </r>
  <r>
    <n v="1426"/>
    <n v="118100"/>
    <n v="0"/>
    <n v="0"/>
    <x v="44"/>
    <n v="0"/>
    <n v="1"/>
    <n v="0"/>
    <n v="0"/>
    <n v="0"/>
    <n v="0"/>
    <n v="1"/>
    <n v="0"/>
    <n v="0"/>
    <s v="State-Other"/>
    <s v="Married"/>
    <x v="1"/>
  </r>
  <r>
    <n v="2695"/>
    <n v="117688"/>
    <n v="1"/>
    <n v="0"/>
    <x v="27"/>
    <n v="0"/>
    <n v="1"/>
    <n v="0"/>
    <n v="0"/>
    <n v="0"/>
    <n v="0"/>
    <n v="1"/>
    <n v="0"/>
    <n v="0"/>
    <s v="State-Illinois"/>
    <s v="Married"/>
    <x v="1"/>
  </r>
  <r>
    <n v="3007"/>
    <n v="117649"/>
    <n v="1"/>
    <n v="0"/>
    <x v="38"/>
    <n v="0"/>
    <n v="1"/>
    <n v="0"/>
    <n v="0"/>
    <n v="0"/>
    <n v="0"/>
    <n v="1"/>
    <n v="0"/>
    <n v="0"/>
    <s v="State-Illinois"/>
    <s v="Married"/>
    <x v="1"/>
  </r>
  <r>
    <n v="1719"/>
    <n v="117487"/>
    <n v="1"/>
    <n v="0"/>
    <x v="32"/>
    <n v="0"/>
    <n v="1"/>
    <n v="0"/>
    <n v="0"/>
    <n v="0"/>
    <n v="1"/>
    <n v="0"/>
    <n v="0"/>
    <n v="0"/>
    <s v="State-Texas"/>
    <s v="Married"/>
    <x v="4"/>
  </r>
  <r>
    <n v="1579"/>
    <n v="117459"/>
    <n v="1"/>
    <n v="0"/>
    <x v="21"/>
    <n v="0"/>
    <n v="0"/>
    <n v="0"/>
    <n v="1"/>
    <n v="0"/>
    <n v="0"/>
    <n v="0"/>
    <n v="1"/>
    <n v="0"/>
    <s v="State-Illinois"/>
    <s v="Together"/>
    <x v="2"/>
  </r>
  <r>
    <n v="2005"/>
    <n v="117345"/>
    <n v="1"/>
    <n v="0"/>
    <x v="34"/>
    <n v="0"/>
    <n v="1"/>
    <n v="0"/>
    <n v="0"/>
    <n v="0"/>
    <n v="0"/>
    <n v="1"/>
    <n v="0"/>
    <n v="0"/>
    <s v="State-Illinois"/>
    <s v="Married"/>
    <x v="1"/>
  </r>
  <r>
    <n v="1014"/>
    <n v="117323"/>
    <n v="0"/>
    <n v="0"/>
    <x v="9"/>
    <n v="0"/>
    <n v="1"/>
    <n v="0"/>
    <n v="0"/>
    <n v="0"/>
    <n v="0"/>
    <n v="1"/>
    <n v="0"/>
    <n v="0"/>
    <s v="State-Florida"/>
    <s v="Married"/>
    <x v="1"/>
  </r>
  <r>
    <n v="2341"/>
    <n v="117256"/>
    <n v="1"/>
    <n v="0"/>
    <x v="18"/>
    <n v="0"/>
    <n v="1"/>
    <n v="0"/>
    <n v="0"/>
    <n v="0"/>
    <n v="1"/>
    <n v="0"/>
    <n v="0"/>
    <n v="0"/>
    <s v="State-Illinois"/>
    <s v="Married"/>
    <x v="4"/>
  </r>
  <r>
    <n v="3120"/>
    <n v="117148"/>
    <n v="1"/>
    <n v="0"/>
    <x v="38"/>
    <n v="0"/>
    <n v="1"/>
    <n v="0"/>
    <n v="0"/>
    <n v="0"/>
    <n v="0"/>
    <n v="1"/>
    <n v="0"/>
    <n v="0"/>
    <s v="State-Florida"/>
    <s v="Married"/>
    <x v="1"/>
  </r>
  <r>
    <n v="1767"/>
    <n v="117144"/>
    <n v="1"/>
    <n v="1"/>
    <x v="5"/>
    <n v="0"/>
    <n v="0"/>
    <n v="0"/>
    <n v="1"/>
    <n v="0"/>
    <n v="0"/>
    <n v="0"/>
    <n v="1"/>
    <n v="0"/>
    <s v="State-Texas"/>
    <s v="Together"/>
    <x v="2"/>
  </r>
  <r>
    <n v="2572"/>
    <n v="117144"/>
    <n v="1"/>
    <n v="1"/>
    <x v="5"/>
    <n v="0"/>
    <n v="0"/>
    <n v="0"/>
    <n v="1"/>
    <n v="0"/>
    <n v="0"/>
    <n v="0"/>
    <n v="1"/>
    <n v="0"/>
    <s v="State-Other"/>
    <s v="Together"/>
    <x v="2"/>
  </r>
  <r>
    <n v="1860"/>
    <n v="117117"/>
    <n v="1"/>
    <n v="0"/>
    <x v="34"/>
    <n v="0"/>
    <n v="0"/>
    <n v="0"/>
    <n v="1"/>
    <n v="0"/>
    <n v="0"/>
    <n v="0"/>
    <n v="0"/>
    <n v="0"/>
    <s v="State-Florida"/>
    <s v="Together"/>
    <x v="3"/>
  </r>
  <r>
    <n v="1727"/>
    <n v="117003"/>
    <n v="1"/>
    <n v="0"/>
    <x v="21"/>
    <n v="0"/>
    <n v="1"/>
    <n v="0"/>
    <n v="0"/>
    <n v="0"/>
    <n v="0"/>
    <n v="0"/>
    <n v="0"/>
    <n v="0"/>
    <s v="State-California"/>
    <s v="Married"/>
    <x v="3"/>
  </r>
  <r>
    <n v="1936"/>
    <n v="116927"/>
    <n v="1"/>
    <n v="1"/>
    <x v="38"/>
    <n v="0"/>
    <n v="1"/>
    <n v="0"/>
    <n v="0"/>
    <n v="0"/>
    <n v="0"/>
    <n v="0"/>
    <n v="0"/>
    <n v="1"/>
    <s v="State-Other"/>
    <s v="Married"/>
    <x v="0"/>
  </r>
  <r>
    <n v="2046"/>
    <n v="116860"/>
    <n v="1"/>
    <n v="1"/>
    <x v="33"/>
    <n v="0"/>
    <n v="1"/>
    <n v="0"/>
    <n v="0"/>
    <n v="0"/>
    <n v="0"/>
    <n v="1"/>
    <n v="0"/>
    <n v="0"/>
    <s v="State-Florida"/>
    <s v="Married"/>
    <x v="1"/>
  </r>
  <r>
    <n v="1773"/>
    <n v="116813"/>
    <n v="0"/>
    <n v="0"/>
    <x v="46"/>
    <n v="0"/>
    <n v="0"/>
    <n v="1"/>
    <n v="0"/>
    <n v="0"/>
    <n v="0"/>
    <n v="1"/>
    <n v="0"/>
    <n v="0"/>
    <s v="State-Texas"/>
    <s v="Single"/>
    <x v="1"/>
  </r>
  <r>
    <n v="2700"/>
    <n v="116653"/>
    <n v="1"/>
    <n v="0"/>
    <x v="27"/>
    <n v="0"/>
    <n v="0"/>
    <n v="1"/>
    <n v="0"/>
    <n v="0"/>
    <n v="0"/>
    <n v="0"/>
    <n v="1"/>
    <n v="0"/>
    <s v="State-Florida"/>
    <s v="Single"/>
    <x v="2"/>
  </r>
  <r>
    <n v="1280"/>
    <n v="116626"/>
    <n v="2"/>
    <n v="0"/>
    <x v="23"/>
    <n v="0"/>
    <n v="0"/>
    <n v="0"/>
    <n v="1"/>
    <n v="0"/>
    <n v="0"/>
    <n v="1"/>
    <n v="0"/>
    <n v="0"/>
    <s v="State-New York"/>
    <s v="Together"/>
    <x v="1"/>
  </r>
  <r>
    <n v="2109"/>
    <n v="116581"/>
    <n v="0"/>
    <n v="0"/>
    <x v="19"/>
    <n v="0"/>
    <n v="0"/>
    <n v="1"/>
    <n v="0"/>
    <n v="0"/>
    <n v="1"/>
    <n v="0"/>
    <n v="0"/>
    <n v="0"/>
    <s v="State-Texas"/>
    <s v="Single"/>
    <x v="4"/>
  </r>
  <r>
    <n v="2439"/>
    <n v="116531"/>
    <n v="1"/>
    <n v="0"/>
    <x v="34"/>
    <n v="0"/>
    <n v="0"/>
    <n v="0"/>
    <n v="1"/>
    <n v="0"/>
    <n v="0"/>
    <n v="1"/>
    <n v="0"/>
    <n v="0"/>
    <s v="State-Texas"/>
    <s v="Together"/>
    <x v="1"/>
  </r>
  <r>
    <n v="1810"/>
    <n v="116529"/>
    <n v="1"/>
    <n v="0"/>
    <x v="29"/>
    <n v="0"/>
    <n v="0"/>
    <n v="0"/>
    <n v="1"/>
    <n v="0"/>
    <n v="0"/>
    <n v="1"/>
    <n v="0"/>
    <n v="0"/>
    <s v="State-Other"/>
    <s v="Together"/>
    <x v="1"/>
  </r>
  <r>
    <n v="2095"/>
    <n v="116269"/>
    <n v="1"/>
    <n v="0"/>
    <x v="29"/>
    <n v="0"/>
    <n v="0"/>
    <n v="1"/>
    <n v="0"/>
    <n v="0"/>
    <n v="0"/>
    <n v="0"/>
    <n v="0"/>
    <n v="1"/>
    <s v="State-Illinois"/>
    <s v="Single"/>
    <x v="0"/>
  </r>
  <r>
    <n v="1170"/>
    <n v="116248"/>
    <n v="1"/>
    <n v="0"/>
    <x v="28"/>
    <n v="0"/>
    <n v="1"/>
    <n v="0"/>
    <n v="0"/>
    <n v="0"/>
    <n v="0"/>
    <n v="0"/>
    <n v="0"/>
    <n v="0"/>
    <s v="State-Florida"/>
    <s v="Married"/>
    <x v="3"/>
  </r>
  <r>
    <n v="3168"/>
    <n v="116185"/>
    <n v="1"/>
    <n v="0"/>
    <x v="6"/>
    <n v="0"/>
    <n v="0"/>
    <n v="1"/>
    <n v="0"/>
    <n v="0"/>
    <n v="1"/>
    <n v="0"/>
    <n v="0"/>
    <n v="0"/>
    <s v="State-Florida"/>
    <s v="Single"/>
    <x v="4"/>
  </r>
  <r>
    <n v="2730"/>
    <n v="116014"/>
    <n v="1"/>
    <n v="1"/>
    <x v="27"/>
    <n v="0"/>
    <n v="0"/>
    <n v="1"/>
    <n v="0"/>
    <n v="0"/>
    <n v="1"/>
    <n v="0"/>
    <n v="0"/>
    <n v="0"/>
    <s v="State-Florida"/>
    <s v="Single"/>
    <x v="4"/>
  </r>
  <r>
    <n v="3101"/>
    <n v="116005"/>
    <n v="1"/>
    <n v="0"/>
    <x v="7"/>
    <n v="0"/>
    <n v="1"/>
    <n v="0"/>
    <n v="0"/>
    <n v="0"/>
    <n v="1"/>
    <n v="0"/>
    <n v="0"/>
    <n v="0"/>
    <s v="State-California"/>
    <s v="Married"/>
    <x v="4"/>
  </r>
  <r>
    <n v="2652"/>
    <n v="115862"/>
    <n v="1"/>
    <n v="0"/>
    <x v="27"/>
    <n v="0"/>
    <n v="0"/>
    <n v="1"/>
    <n v="0"/>
    <n v="0"/>
    <n v="1"/>
    <n v="0"/>
    <n v="0"/>
    <n v="0"/>
    <s v="State-Florida"/>
    <s v="Single"/>
    <x v="4"/>
  </r>
  <r>
    <n v="2271"/>
    <n v="115759"/>
    <n v="0"/>
    <n v="0"/>
    <x v="24"/>
    <n v="0"/>
    <n v="1"/>
    <n v="0"/>
    <n v="0"/>
    <n v="0"/>
    <n v="0"/>
    <n v="1"/>
    <n v="0"/>
    <n v="0"/>
    <s v="State-Texas"/>
    <s v="Married"/>
    <x v="1"/>
  </r>
  <r>
    <n v="1953"/>
    <n v="115716"/>
    <n v="1"/>
    <n v="0"/>
    <x v="28"/>
    <n v="0"/>
    <n v="1"/>
    <n v="0"/>
    <n v="0"/>
    <n v="0"/>
    <n v="0"/>
    <n v="0"/>
    <n v="0"/>
    <n v="0"/>
    <s v="State-Texas"/>
    <s v="Married"/>
    <x v="3"/>
  </r>
  <r>
    <n v="1381"/>
    <n v="115345"/>
    <n v="1"/>
    <n v="0"/>
    <x v="29"/>
    <n v="0"/>
    <n v="0"/>
    <n v="0"/>
    <n v="1"/>
    <n v="0"/>
    <n v="0"/>
    <n v="1"/>
    <n v="0"/>
    <n v="0"/>
    <s v="State-Illinois"/>
    <s v="Together"/>
    <x v="1"/>
  </r>
  <r>
    <n v="1542"/>
    <n v="115315"/>
    <n v="0"/>
    <n v="0"/>
    <x v="1"/>
    <n v="0"/>
    <n v="1"/>
    <n v="0"/>
    <n v="0"/>
    <n v="0"/>
    <n v="0"/>
    <n v="0"/>
    <n v="0"/>
    <n v="0"/>
    <s v="State-Florida"/>
    <s v="Married"/>
    <x v="3"/>
  </r>
  <r>
    <n v="2088"/>
    <n v="115315"/>
    <n v="0"/>
    <n v="0"/>
    <x v="1"/>
    <n v="0"/>
    <n v="1"/>
    <n v="0"/>
    <n v="0"/>
    <n v="0"/>
    <n v="0"/>
    <n v="0"/>
    <n v="0"/>
    <n v="0"/>
    <s v="State-Florida"/>
    <s v="Married"/>
    <x v="3"/>
  </r>
  <r>
    <n v="1247"/>
    <n v="115287"/>
    <n v="1"/>
    <n v="0"/>
    <x v="27"/>
    <n v="1"/>
    <n v="0"/>
    <n v="0"/>
    <n v="0"/>
    <n v="0"/>
    <n v="0"/>
    <n v="1"/>
    <n v="0"/>
    <n v="0"/>
    <s v="State-California"/>
    <s v="Divorced"/>
    <x v="1"/>
  </r>
  <r>
    <n v="2184"/>
    <n v="115287"/>
    <n v="1"/>
    <n v="0"/>
    <x v="27"/>
    <n v="1"/>
    <n v="0"/>
    <n v="0"/>
    <n v="0"/>
    <n v="0"/>
    <n v="0"/>
    <n v="1"/>
    <n v="0"/>
    <n v="0"/>
    <s v="State-Florida"/>
    <s v="Divorced"/>
    <x v="1"/>
  </r>
  <r>
    <n v="3132"/>
    <n v="115253"/>
    <n v="1"/>
    <n v="0"/>
    <x v="18"/>
    <n v="0"/>
    <n v="0"/>
    <n v="1"/>
    <n v="0"/>
    <n v="0"/>
    <n v="1"/>
    <n v="0"/>
    <n v="0"/>
    <n v="0"/>
    <s v="State-Florida"/>
    <s v="Single"/>
    <x v="4"/>
  </r>
  <r>
    <n v="1830"/>
    <n v="115072"/>
    <n v="2"/>
    <n v="0"/>
    <x v="7"/>
    <n v="0"/>
    <n v="1"/>
    <n v="0"/>
    <n v="0"/>
    <n v="0"/>
    <n v="0"/>
    <n v="1"/>
    <n v="0"/>
    <n v="0"/>
    <s v="State-Florida"/>
    <s v="Married"/>
    <x v="1"/>
  </r>
  <r>
    <n v="2164"/>
    <n v="115056"/>
    <n v="1"/>
    <n v="1"/>
    <x v="12"/>
    <n v="0"/>
    <n v="0"/>
    <n v="1"/>
    <n v="0"/>
    <n v="0"/>
    <n v="1"/>
    <n v="0"/>
    <n v="0"/>
    <n v="0"/>
    <s v="State-Other"/>
    <s v="Single"/>
    <x v="4"/>
  </r>
  <r>
    <n v="2008"/>
    <n v="115038"/>
    <n v="1"/>
    <n v="0"/>
    <x v="9"/>
    <n v="0"/>
    <n v="0"/>
    <n v="1"/>
    <n v="0"/>
    <n v="0"/>
    <n v="1"/>
    <n v="0"/>
    <n v="0"/>
    <n v="0"/>
    <s v="State-Other"/>
    <s v="Single"/>
    <x v="4"/>
  </r>
  <r>
    <n v="1221"/>
    <n v="115033"/>
    <n v="0"/>
    <n v="0"/>
    <x v="11"/>
    <n v="0"/>
    <n v="0"/>
    <n v="1"/>
    <n v="0"/>
    <n v="0"/>
    <n v="0"/>
    <n v="1"/>
    <n v="0"/>
    <n v="0"/>
    <s v="State-Texas"/>
    <s v="Single"/>
    <x v="1"/>
  </r>
  <r>
    <n v="3176"/>
    <n v="114918"/>
    <n v="0"/>
    <n v="1"/>
    <x v="51"/>
    <n v="0"/>
    <n v="0"/>
    <n v="0"/>
    <n v="1"/>
    <n v="0"/>
    <n v="1"/>
    <n v="0"/>
    <n v="0"/>
    <n v="0"/>
    <s v="State-New York"/>
    <s v="Together"/>
    <x v="4"/>
  </r>
  <r>
    <n v="1925"/>
    <n v="114906"/>
    <n v="0"/>
    <n v="0"/>
    <x v="17"/>
    <n v="0"/>
    <n v="0"/>
    <n v="1"/>
    <n v="0"/>
    <n v="0"/>
    <n v="1"/>
    <n v="0"/>
    <n v="0"/>
    <n v="0"/>
    <s v="State-California"/>
    <s v="Single"/>
    <x v="4"/>
  </r>
  <r>
    <n v="1311"/>
    <n v="114849"/>
    <n v="1"/>
    <n v="0"/>
    <x v="38"/>
    <n v="1"/>
    <n v="0"/>
    <n v="0"/>
    <n v="0"/>
    <n v="0"/>
    <n v="0"/>
    <n v="0"/>
    <n v="0"/>
    <n v="1"/>
    <s v="State-Texas"/>
    <s v="Divorced"/>
    <x v="0"/>
  </r>
  <r>
    <n v="3071"/>
    <n v="114796"/>
    <n v="1"/>
    <n v="0"/>
    <x v="29"/>
    <n v="0"/>
    <n v="1"/>
    <n v="0"/>
    <n v="0"/>
    <n v="0"/>
    <n v="0"/>
    <n v="0"/>
    <n v="0"/>
    <n v="0"/>
    <s v="State-California"/>
    <s v="Married"/>
    <x v="3"/>
  </r>
  <r>
    <n v="1646"/>
    <n v="114661"/>
    <n v="0"/>
    <n v="0"/>
    <x v="24"/>
    <n v="0"/>
    <n v="0"/>
    <n v="0"/>
    <n v="1"/>
    <n v="0"/>
    <n v="0"/>
    <n v="0"/>
    <n v="1"/>
    <n v="0"/>
    <s v="State-New York"/>
    <s v="Together"/>
    <x v="2"/>
  </r>
  <r>
    <n v="1383"/>
    <n v="114515"/>
    <n v="1"/>
    <n v="0"/>
    <x v="7"/>
    <n v="0"/>
    <n v="0"/>
    <n v="0"/>
    <n v="1"/>
    <n v="0"/>
    <n v="0"/>
    <n v="0"/>
    <n v="0"/>
    <n v="0"/>
    <s v="State-Texas"/>
    <s v="Together"/>
    <x v="3"/>
  </r>
  <r>
    <n v="2151"/>
    <n v="114421"/>
    <n v="0"/>
    <n v="0"/>
    <x v="55"/>
    <n v="0"/>
    <n v="1"/>
    <n v="0"/>
    <n v="0"/>
    <n v="0"/>
    <n v="1"/>
    <n v="0"/>
    <n v="0"/>
    <n v="0"/>
    <s v="State-Texas"/>
    <s v="Married"/>
    <x v="4"/>
  </r>
  <r>
    <n v="3073"/>
    <n v="114188"/>
    <n v="0"/>
    <n v="0"/>
    <x v="35"/>
    <n v="0"/>
    <n v="1"/>
    <n v="0"/>
    <n v="0"/>
    <n v="0"/>
    <n v="1"/>
    <n v="0"/>
    <n v="0"/>
    <n v="0"/>
    <s v="State-Illinois"/>
    <s v="Married"/>
    <x v="4"/>
  </r>
  <r>
    <n v="1472"/>
    <n v="114045"/>
    <n v="1"/>
    <n v="0"/>
    <x v="10"/>
    <n v="0"/>
    <n v="1"/>
    <n v="0"/>
    <n v="0"/>
    <n v="0"/>
    <n v="0"/>
    <n v="1"/>
    <n v="0"/>
    <n v="0"/>
    <s v="State-New York"/>
    <s v="Married"/>
    <x v="1"/>
  </r>
  <r>
    <n v="2568"/>
    <n v="113724"/>
    <n v="1"/>
    <n v="0"/>
    <x v="28"/>
    <n v="0"/>
    <n v="0"/>
    <n v="0"/>
    <n v="1"/>
    <n v="0"/>
    <n v="1"/>
    <n v="0"/>
    <n v="0"/>
    <n v="0"/>
    <s v="State-Florida"/>
    <s v="Together"/>
    <x v="4"/>
  </r>
  <r>
    <n v="2969"/>
    <n v="113672"/>
    <n v="1"/>
    <n v="1"/>
    <x v="5"/>
    <n v="0"/>
    <n v="0"/>
    <n v="0"/>
    <n v="1"/>
    <n v="0"/>
    <n v="0"/>
    <n v="1"/>
    <n v="0"/>
    <n v="0"/>
    <s v="State-California"/>
    <s v="Together"/>
    <x v="1"/>
  </r>
  <r>
    <n v="1608"/>
    <n v="113624"/>
    <n v="1"/>
    <n v="0"/>
    <x v="38"/>
    <n v="0"/>
    <n v="1"/>
    <n v="0"/>
    <n v="0"/>
    <n v="0"/>
    <n v="0"/>
    <n v="1"/>
    <n v="0"/>
    <n v="0"/>
    <s v="State-Florida"/>
    <s v="Married"/>
    <x v="1"/>
  </r>
  <r>
    <n v="2736"/>
    <n v="113533"/>
    <n v="1"/>
    <n v="0"/>
    <x v="27"/>
    <n v="1"/>
    <n v="0"/>
    <n v="0"/>
    <n v="0"/>
    <n v="0"/>
    <n v="0"/>
    <n v="0"/>
    <n v="0"/>
    <n v="0"/>
    <s v="State-Florida"/>
    <s v="Divorced"/>
    <x v="3"/>
  </r>
  <r>
    <n v="1561"/>
    <n v="113260"/>
    <n v="1"/>
    <n v="1"/>
    <x v="1"/>
    <n v="0"/>
    <n v="1"/>
    <n v="0"/>
    <n v="0"/>
    <n v="0"/>
    <n v="0"/>
    <n v="1"/>
    <n v="0"/>
    <n v="0"/>
    <s v="State-Illinois"/>
    <s v="Married"/>
    <x v="1"/>
  </r>
  <r>
    <n v="1674"/>
    <n v="113084"/>
    <n v="0"/>
    <n v="0"/>
    <x v="39"/>
    <n v="0"/>
    <n v="0"/>
    <n v="0"/>
    <n v="1"/>
    <n v="0"/>
    <n v="1"/>
    <n v="0"/>
    <n v="0"/>
    <n v="0"/>
    <s v="State-Florida"/>
    <s v="Together"/>
    <x v="4"/>
  </r>
  <r>
    <n v="1297"/>
    <n v="112571"/>
    <n v="1"/>
    <n v="0"/>
    <x v="38"/>
    <n v="1"/>
    <n v="0"/>
    <n v="0"/>
    <n v="0"/>
    <n v="0"/>
    <n v="0"/>
    <n v="1"/>
    <n v="0"/>
    <n v="0"/>
    <s v="State-Illinois"/>
    <s v="Divorced"/>
    <x v="1"/>
  </r>
  <r>
    <n v="2587"/>
    <n v="112393"/>
    <n v="0"/>
    <n v="0"/>
    <x v="34"/>
    <n v="0"/>
    <n v="1"/>
    <n v="0"/>
    <n v="0"/>
    <n v="0"/>
    <n v="0"/>
    <n v="0"/>
    <n v="0"/>
    <n v="0"/>
    <s v="State-Illinois"/>
    <s v="Married"/>
    <x v="3"/>
  </r>
  <r>
    <n v="2836"/>
    <n v="111448"/>
    <n v="0"/>
    <n v="0"/>
    <x v="21"/>
    <n v="1"/>
    <n v="0"/>
    <n v="0"/>
    <n v="0"/>
    <n v="0"/>
    <n v="0"/>
    <n v="0"/>
    <n v="0"/>
    <n v="0"/>
    <s v="State-Other"/>
    <s v="Divorced"/>
    <x v="3"/>
  </r>
  <r>
    <n v="3197"/>
    <n v="111012"/>
    <n v="1"/>
    <n v="0"/>
    <x v="29"/>
    <n v="0"/>
    <n v="0"/>
    <n v="1"/>
    <n v="0"/>
    <n v="0"/>
    <n v="0"/>
    <n v="1"/>
    <n v="0"/>
    <n v="0"/>
    <s v="State-California"/>
    <s v="Single"/>
    <x v="1"/>
  </r>
  <r>
    <n v="1029"/>
    <n v="110979"/>
    <n v="0"/>
    <n v="0"/>
    <x v="32"/>
    <n v="1"/>
    <n v="0"/>
    <n v="0"/>
    <n v="0"/>
    <n v="0"/>
    <n v="0"/>
    <n v="0"/>
    <n v="1"/>
    <n v="0"/>
    <s v="State-Texas"/>
    <s v="Divorced"/>
    <x v="2"/>
  </r>
  <r>
    <n v="2119"/>
    <n v="110979"/>
    <n v="0"/>
    <n v="0"/>
    <x v="32"/>
    <n v="1"/>
    <n v="0"/>
    <n v="0"/>
    <n v="0"/>
    <n v="0"/>
    <n v="0"/>
    <n v="0"/>
    <n v="1"/>
    <n v="0"/>
    <s v="State-Illinois"/>
    <s v="Divorced"/>
    <x v="2"/>
  </r>
  <r>
    <n v="1412"/>
    <n v="110404"/>
    <n v="1"/>
    <n v="0"/>
    <x v="32"/>
    <n v="0"/>
    <n v="0"/>
    <n v="0"/>
    <n v="1"/>
    <n v="0"/>
    <n v="0"/>
    <n v="0"/>
    <n v="0"/>
    <n v="0"/>
    <s v="State-New York"/>
    <s v="Together"/>
    <x v="3"/>
  </r>
  <r>
    <n v="1369"/>
    <n v="110245"/>
    <n v="1"/>
    <n v="0"/>
    <x v="23"/>
    <n v="0"/>
    <n v="0"/>
    <n v="1"/>
    <n v="0"/>
    <n v="0"/>
    <n v="0"/>
    <n v="1"/>
    <n v="0"/>
    <n v="0"/>
    <s v="State-Illinois"/>
    <s v="Single"/>
    <x v="1"/>
  </r>
  <r>
    <n v="2679"/>
    <n v="109722"/>
    <n v="1"/>
    <n v="0"/>
    <x v="16"/>
    <n v="0"/>
    <n v="0"/>
    <n v="0"/>
    <n v="1"/>
    <n v="0"/>
    <n v="1"/>
    <n v="0"/>
    <n v="0"/>
    <n v="0"/>
    <s v="State-Texas"/>
    <s v="Together"/>
    <x v="4"/>
  </r>
  <r>
    <n v="1126"/>
    <n v="109548"/>
    <n v="1"/>
    <n v="0"/>
    <x v="38"/>
    <n v="1"/>
    <n v="0"/>
    <n v="0"/>
    <n v="0"/>
    <n v="0"/>
    <n v="1"/>
    <n v="0"/>
    <n v="0"/>
    <n v="0"/>
    <s v="State-Other"/>
    <s v="Divorced"/>
    <x v="4"/>
  </r>
  <r>
    <n v="2512"/>
    <n v="109255"/>
    <n v="1"/>
    <n v="0"/>
    <x v="32"/>
    <n v="0"/>
    <n v="0"/>
    <n v="1"/>
    <n v="0"/>
    <n v="0"/>
    <n v="0"/>
    <n v="1"/>
    <n v="0"/>
    <n v="0"/>
    <s v="State-Other"/>
    <s v="Single"/>
    <x v="1"/>
  </r>
  <r>
    <n v="2201"/>
    <n v="108940"/>
    <n v="1"/>
    <n v="0"/>
    <x v="17"/>
    <n v="0"/>
    <n v="0"/>
    <n v="1"/>
    <n v="0"/>
    <n v="0"/>
    <n v="1"/>
    <n v="0"/>
    <n v="0"/>
    <n v="0"/>
    <s v="State-California"/>
    <s v="Single"/>
    <x v="4"/>
  </r>
  <r>
    <n v="3163"/>
    <n v="108820"/>
    <n v="1"/>
    <n v="1"/>
    <x v="39"/>
    <n v="0"/>
    <n v="0"/>
    <n v="1"/>
    <n v="0"/>
    <n v="0"/>
    <n v="0"/>
    <n v="0"/>
    <n v="1"/>
    <n v="0"/>
    <s v="State-Illinois"/>
    <s v="Single"/>
    <x v="2"/>
  </r>
  <r>
    <n v="2023"/>
    <n v="108028"/>
    <n v="0"/>
    <n v="0"/>
    <x v="26"/>
    <n v="0"/>
    <n v="0"/>
    <n v="1"/>
    <n v="0"/>
    <n v="0"/>
    <n v="0"/>
    <n v="1"/>
    <n v="0"/>
    <n v="0"/>
    <s v="State-Illinois"/>
    <s v="Single"/>
    <x v="1"/>
  </r>
  <r>
    <n v="1226"/>
    <n v="107500"/>
    <n v="1"/>
    <n v="0"/>
    <x v="16"/>
    <n v="0"/>
    <n v="0"/>
    <n v="1"/>
    <n v="0"/>
    <n v="0"/>
    <n v="0"/>
    <n v="1"/>
    <n v="0"/>
    <n v="0"/>
    <s v="State-New York"/>
    <s v="Single"/>
    <x v="1"/>
  </r>
  <r>
    <n v="1042"/>
    <n v="107500"/>
    <n v="1"/>
    <n v="0"/>
    <x v="21"/>
    <n v="0"/>
    <n v="1"/>
    <n v="0"/>
    <n v="0"/>
    <n v="0"/>
    <n v="0"/>
    <n v="0"/>
    <n v="1"/>
    <n v="0"/>
    <s v="State-Other"/>
    <s v="Married"/>
    <x v="2"/>
  </r>
  <r>
    <n v="1011"/>
    <n v="107500"/>
    <n v="0"/>
    <n v="0"/>
    <x v="38"/>
    <n v="0"/>
    <n v="1"/>
    <n v="0"/>
    <n v="0"/>
    <n v="0"/>
    <n v="1"/>
    <n v="0"/>
    <n v="0"/>
    <n v="0"/>
    <s v="State-Texas"/>
    <s v="Married"/>
    <x v="4"/>
  </r>
  <r>
    <n v="1705"/>
    <n v="107500"/>
    <n v="1"/>
    <n v="0"/>
    <x v="38"/>
    <n v="0"/>
    <n v="1"/>
    <n v="0"/>
    <n v="0"/>
    <n v="0"/>
    <n v="0"/>
    <n v="1"/>
    <n v="0"/>
    <n v="0"/>
    <s v="State-Illinois"/>
    <s v="Married"/>
    <x v="1"/>
  </r>
  <r>
    <n v="2280"/>
    <n v="107500"/>
    <n v="1"/>
    <n v="1"/>
    <x v="34"/>
    <n v="0"/>
    <n v="0"/>
    <n v="1"/>
    <n v="0"/>
    <n v="0"/>
    <n v="0"/>
    <n v="1"/>
    <n v="0"/>
    <n v="0"/>
    <s v="State-Florida"/>
    <s v="Single"/>
    <x v="1"/>
  </r>
  <r>
    <n v="2133"/>
    <n v="107500"/>
    <n v="0"/>
    <n v="1"/>
    <x v="27"/>
    <n v="0"/>
    <n v="1"/>
    <n v="0"/>
    <n v="0"/>
    <n v="0"/>
    <n v="0"/>
    <n v="1"/>
    <n v="0"/>
    <n v="0"/>
    <s v="State-Texas"/>
    <s v="Married"/>
    <x v="1"/>
  </r>
  <r>
    <n v="3190"/>
    <n v="107500"/>
    <n v="1"/>
    <n v="0"/>
    <x v="27"/>
    <n v="0"/>
    <n v="0"/>
    <n v="0"/>
    <n v="1"/>
    <n v="0"/>
    <n v="0"/>
    <n v="0"/>
    <n v="0"/>
    <n v="0"/>
    <s v="State-Other"/>
    <s v="Together"/>
    <x v="3"/>
  </r>
  <r>
    <n v="3004"/>
    <n v="107500"/>
    <n v="1"/>
    <n v="0"/>
    <x v="19"/>
    <n v="0"/>
    <n v="0"/>
    <n v="0"/>
    <n v="1"/>
    <n v="0"/>
    <n v="0"/>
    <n v="0"/>
    <n v="0"/>
    <n v="0"/>
    <s v="State-Other"/>
    <s v="Together"/>
    <x v="3"/>
  </r>
  <r>
    <n v="1423"/>
    <n v="107500"/>
    <n v="1"/>
    <n v="0"/>
    <x v="17"/>
    <n v="0"/>
    <n v="1"/>
    <n v="0"/>
    <n v="0"/>
    <n v="0"/>
    <n v="0"/>
    <n v="0"/>
    <n v="0"/>
    <n v="0"/>
    <s v="State-Illinois"/>
    <s v="Married"/>
    <x v="3"/>
  </r>
  <r>
    <n v="1843"/>
    <n v="107500"/>
    <n v="0"/>
    <n v="0"/>
    <x v="9"/>
    <n v="0"/>
    <n v="1"/>
    <n v="0"/>
    <n v="0"/>
    <n v="0"/>
    <n v="0"/>
    <n v="1"/>
    <n v="0"/>
    <n v="0"/>
    <s v="State-Illinois"/>
    <s v="Married"/>
    <x v="1"/>
  </r>
  <r>
    <n v="2227"/>
    <n v="107500"/>
    <n v="1"/>
    <n v="0"/>
    <x v="18"/>
    <n v="0"/>
    <n v="0"/>
    <n v="1"/>
    <n v="0"/>
    <n v="0"/>
    <n v="1"/>
    <n v="0"/>
    <n v="0"/>
    <n v="0"/>
    <s v="State-Illinois"/>
    <s v="Single"/>
    <x v="4"/>
  </r>
  <r>
    <n v="1044"/>
    <n v="107500"/>
    <n v="0"/>
    <n v="0"/>
    <x v="55"/>
    <n v="0"/>
    <n v="1"/>
    <n v="0"/>
    <n v="0"/>
    <n v="0"/>
    <n v="0"/>
    <n v="0"/>
    <n v="0"/>
    <n v="0"/>
    <s v="State-Florida"/>
    <s v="Married"/>
    <x v="3"/>
  </r>
  <r>
    <n v="2781"/>
    <n v="107144"/>
    <n v="0"/>
    <n v="2"/>
    <x v="30"/>
    <n v="0"/>
    <n v="0"/>
    <n v="1"/>
    <n v="0"/>
    <n v="0"/>
    <n v="0"/>
    <n v="0"/>
    <n v="0"/>
    <n v="1"/>
    <s v="State-Texas"/>
    <s v="Single"/>
    <x v="0"/>
  </r>
  <r>
    <n v="1755"/>
    <n v="106835"/>
    <n v="0"/>
    <n v="1"/>
    <x v="48"/>
    <n v="0"/>
    <n v="0"/>
    <n v="0"/>
    <n v="1"/>
    <n v="0"/>
    <n v="0"/>
    <n v="0"/>
    <n v="0"/>
    <n v="1"/>
    <s v="State-Texas"/>
    <s v="Together"/>
    <x v="0"/>
  </r>
  <r>
    <n v="2308"/>
    <n v="106560"/>
    <n v="0"/>
    <n v="0"/>
    <x v="41"/>
    <n v="0"/>
    <n v="0"/>
    <n v="1"/>
    <n v="0"/>
    <n v="0"/>
    <n v="0"/>
    <n v="0"/>
    <n v="1"/>
    <n v="0"/>
    <s v="State-Other"/>
    <s v="Single"/>
    <x v="2"/>
  </r>
  <r>
    <n v="1010"/>
    <n v="105648"/>
    <n v="1"/>
    <n v="1"/>
    <x v="46"/>
    <n v="0"/>
    <n v="0"/>
    <n v="0"/>
    <n v="1"/>
    <n v="0"/>
    <n v="0"/>
    <n v="0"/>
    <n v="0"/>
    <n v="1"/>
    <s v="State-New York"/>
    <s v="Together"/>
    <x v="0"/>
  </r>
  <r>
    <n v="3182"/>
    <n v="105305"/>
    <n v="0"/>
    <n v="1"/>
    <x v="38"/>
    <n v="0"/>
    <n v="1"/>
    <n v="0"/>
    <n v="0"/>
    <n v="0"/>
    <n v="0"/>
    <n v="1"/>
    <n v="0"/>
    <n v="0"/>
    <s v="State-New York"/>
    <s v="Married"/>
    <x v="1"/>
  </r>
  <r>
    <n v="1962"/>
    <n v="104861"/>
    <n v="0"/>
    <n v="0"/>
    <x v="40"/>
    <n v="1"/>
    <n v="0"/>
    <n v="0"/>
    <n v="0"/>
    <n v="0"/>
    <n v="0"/>
    <n v="1"/>
    <n v="0"/>
    <n v="0"/>
    <s v="State-Florida"/>
    <s v="Divorced"/>
    <x v="1"/>
  </r>
  <r>
    <n v="2950"/>
    <n v="104428"/>
    <n v="0"/>
    <n v="1"/>
    <x v="10"/>
    <n v="0"/>
    <n v="1"/>
    <n v="0"/>
    <n v="0"/>
    <n v="0"/>
    <n v="0"/>
    <n v="1"/>
    <n v="0"/>
    <n v="0"/>
    <s v="State-Other"/>
    <s v="Married"/>
    <x v="1"/>
  </r>
  <r>
    <n v="2821"/>
    <n v="104023"/>
    <n v="1"/>
    <n v="1"/>
    <x v="51"/>
    <n v="0"/>
    <n v="1"/>
    <n v="0"/>
    <n v="0"/>
    <n v="0"/>
    <n v="0"/>
    <n v="0"/>
    <n v="0"/>
    <n v="1"/>
    <s v="State-Illinois"/>
    <s v="Married"/>
    <x v="0"/>
  </r>
  <r>
    <n v="2500"/>
    <n v="103502"/>
    <n v="1"/>
    <n v="0"/>
    <x v="16"/>
    <n v="0"/>
    <n v="0"/>
    <n v="1"/>
    <n v="0"/>
    <n v="0"/>
    <n v="0"/>
    <n v="1"/>
    <n v="0"/>
    <n v="0"/>
    <s v="State-Other"/>
    <s v="Single"/>
    <x v="1"/>
  </r>
  <r>
    <n v="1021"/>
    <n v="102447"/>
    <n v="1"/>
    <n v="0"/>
    <x v="27"/>
    <n v="0"/>
    <n v="1"/>
    <n v="0"/>
    <n v="0"/>
    <n v="0"/>
    <n v="0"/>
    <n v="1"/>
    <n v="0"/>
    <n v="0"/>
    <s v="State-Illinois"/>
    <s v="Married"/>
    <x v="1"/>
  </r>
  <r>
    <n v="2226"/>
    <n v="101730"/>
    <n v="0"/>
    <n v="0"/>
    <x v="23"/>
    <n v="1"/>
    <n v="0"/>
    <n v="0"/>
    <n v="0"/>
    <n v="0"/>
    <n v="0"/>
    <n v="1"/>
    <n v="0"/>
    <n v="0"/>
    <s v="State-Florida"/>
    <s v="Divorced"/>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449BDA-F6DA-42D3-B03D-92CDE550777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47">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axis="axisRow" dataField="1"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6">
    <i>
      <x/>
    </i>
    <i>
      <x v="1"/>
    </i>
    <i>
      <x v="2"/>
    </i>
    <i>
      <x v="3"/>
    </i>
    <i>
      <x v="4"/>
    </i>
    <i t="grand">
      <x/>
    </i>
  </rowItems>
  <colItems count="1">
    <i/>
  </colItems>
  <dataFields count="1">
    <dataField name="Count of Marital status" fld="17" subtotal="count" baseField="0" baseItem="0"/>
  </dataFields>
  <chartFormats count="6">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17" count="1" selected="0">
            <x v="0"/>
          </reference>
        </references>
      </pivotArea>
    </chartFormat>
    <chartFormat chart="11" format="18">
      <pivotArea type="data" outline="0" fieldPosition="0">
        <references count="2">
          <reference field="4294967294" count="1" selected="0">
            <x v="0"/>
          </reference>
          <reference field="17" count="1" selected="0">
            <x v="4"/>
          </reference>
        </references>
      </pivotArea>
    </chartFormat>
    <chartFormat chart="11" format="19">
      <pivotArea type="data" outline="0" fieldPosition="0">
        <references count="2">
          <reference field="4294967294" count="1" selected="0">
            <x v="0"/>
          </reference>
          <reference field="17" count="1" selected="0">
            <x v="1"/>
          </reference>
        </references>
      </pivotArea>
    </chartFormat>
    <chartFormat chart="11" format="20">
      <pivotArea type="data" outline="0" fieldPosition="0">
        <references count="2">
          <reference field="4294967294" count="1" selected="0">
            <x v="0"/>
          </reference>
          <reference field="17" count="1" selected="0">
            <x v="2"/>
          </reference>
        </references>
      </pivotArea>
    </chartFormat>
    <chartFormat chart="11" format="2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EE08C5-8D99-4514-8894-E1C2596AEAC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47">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axis="axisRow" dataField="1" showAll="0"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6">
    <i>
      <x v="1"/>
    </i>
    <i>
      <x v="3"/>
    </i>
    <i>
      <x v="2"/>
    </i>
    <i>
      <x/>
    </i>
    <i>
      <x v="4"/>
    </i>
    <i t="grand">
      <x/>
    </i>
  </rowItems>
  <colItems count="1">
    <i/>
  </colItems>
  <dataFields count="1">
    <dataField name="Count of Marital status" fld="17" subtotal="count" baseField="0" baseItem="0"/>
  </dataFields>
  <chartFormats count="1">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5E9490-2BC4-493F-B051-97A502856A7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0" firstHeaderRow="1" firstDataRow="1" firstDataCol="1"/>
  <pivotFields count="47">
    <pivotField showAll="0"/>
    <pivotField showAll="0"/>
    <pivotField showAll="0"/>
    <pivotField showAll="0"/>
    <pivotField showAll="0">
      <items count="3">
        <item x="0"/>
        <item x="1"/>
        <item t="default"/>
      </items>
    </pivotField>
    <pivotField axis="axisRow" showAll="0" sortType="ascending">
      <items count="7">
        <item x="1"/>
        <item x="5"/>
        <item x="4"/>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7">
    <i>
      <x v="3"/>
    </i>
    <i>
      <x v="4"/>
    </i>
    <i>
      <x/>
    </i>
    <i>
      <x v="1"/>
    </i>
    <i>
      <x v="5"/>
    </i>
    <i>
      <x v="2"/>
    </i>
    <i t="grand">
      <x/>
    </i>
  </rowItems>
  <colItems count="1">
    <i/>
  </colItems>
  <dataFields count="1">
    <dataField name="Sum of Total" fld="9"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F248FE-0A2E-4107-AFDD-3A9E4587F5F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D11" firstHeaderRow="1" firstDataRow="2" firstDataCol="1"/>
  <pivotFields count="47">
    <pivotField showAll="0"/>
    <pivotField showAll="0"/>
    <pivotField showAll="0"/>
    <pivotField axis="axisCol" showAll="0">
      <items count="3">
        <item x="0"/>
        <item x="1"/>
        <item t="default"/>
      </items>
    </pivotField>
    <pivotField showAll="0">
      <items count="3">
        <item x="0"/>
        <item x="1"/>
        <item t="default"/>
      </items>
    </pivotField>
    <pivotField axis="axisRow" showAll="0">
      <items count="7">
        <item x="1"/>
        <item x="5"/>
        <item x="4"/>
        <item x="0"/>
        <item x="2"/>
        <item x="3"/>
        <item t="default"/>
      </items>
    </pivotField>
    <pivotField showAll="0"/>
    <pivotField showAll="0"/>
    <pivotField showAll="0"/>
    <pivotField dataField="1"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7">
    <i>
      <x/>
    </i>
    <i>
      <x v="1"/>
    </i>
    <i>
      <x v="2"/>
    </i>
    <i>
      <x v="3"/>
    </i>
    <i>
      <x v="4"/>
    </i>
    <i>
      <x v="5"/>
    </i>
    <i t="grand">
      <x/>
    </i>
  </rowItems>
  <colFields count="1">
    <field x="3"/>
  </colFields>
  <colItems count="3">
    <i>
      <x/>
    </i>
    <i>
      <x v="1"/>
    </i>
    <i t="grand">
      <x/>
    </i>
  </colItems>
  <dataFields count="1">
    <dataField name="Sum of Total" fld="9" baseField="0" baseItem="0"/>
  </dataFields>
  <chartFormats count="8">
    <chartFormat chart="16" format="4" series="1">
      <pivotArea type="data" outline="0" fieldPosition="0">
        <references count="2">
          <reference field="4294967294" count="1" selected="0">
            <x v="0"/>
          </reference>
          <reference field="3" count="1" selected="0">
            <x v="0"/>
          </reference>
        </references>
      </pivotArea>
    </chartFormat>
    <chartFormat chart="16" format="5" series="1">
      <pivotArea type="data" outline="0" fieldPosition="0">
        <references count="2">
          <reference field="4294967294" count="1" selected="0">
            <x v="0"/>
          </reference>
          <reference field="3" count="1" selected="0">
            <x v="1"/>
          </reference>
        </references>
      </pivotArea>
    </chartFormat>
    <chartFormat chart="16" format="6" series="1">
      <pivotArea type="data" outline="0" fieldPosition="0">
        <references count="2">
          <reference field="4294967294" count="1" selected="0">
            <x v="0"/>
          </reference>
          <reference field="5" count="1" selected="0">
            <x v="2"/>
          </reference>
        </references>
      </pivotArea>
    </chartFormat>
    <chartFormat chart="16" format="7" series="1">
      <pivotArea type="data" outline="0" fieldPosition="0">
        <references count="2">
          <reference field="4294967294" count="1" selected="0">
            <x v="0"/>
          </reference>
          <reference field="5" count="1" selected="0">
            <x v="3"/>
          </reference>
        </references>
      </pivotArea>
    </chartFormat>
    <chartFormat chart="16" format="8" series="1">
      <pivotArea type="data" outline="0" fieldPosition="0">
        <references count="2">
          <reference field="4294967294" count="1" selected="0">
            <x v="0"/>
          </reference>
          <reference field="5" count="1" selected="0">
            <x v="4"/>
          </reference>
        </references>
      </pivotArea>
    </chartFormat>
    <chartFormat chart="16" format="9" series="1">
      <pivotArea type="data" outline="0" fieldPosition="0">
        <references count="2">
          <reference field="4294967294" count="1" selected="0">
            <x v="0"/>
          </reference>
          <reference field="5" count="1" selected="0">
            <x v="5"/>
          </reference>
        </references>
      </pivotArea>
    </chartFormat>
    <chartFormat chart="16" format="10" series="1">
      <pivotArea type="data" outline="0" fieldPosition="0">
        <references count="2">
          <reference field="4294967294" count="1" selected="0">
            <x v="0"/>
          </reference>
          <reference field="5" count="1" selected="0">
            <x v="0"/>
          </reference>
        </references>
      </pivotArea>
    </chartFormat>
    <chartFormat chart="16"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A37D25-953A-49F5-B579-DF53ECBE580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11" firstHeaderRow="1" firstDataRow="2" firstDataCol="1"/>
  <pivotFields count="47">
    <pivotField showAll="0"/>
    <pivotField showAll="0"/>
    <pivotField showAll="0"/>
    <pivotField showAll="0"/>
    <pivotField showAll="0">
      <items count="3">
        <item x="0"/>
        <item x="1"/>
        <item t="default"/>
      </items>
    </pivotField>
    <pivotField axis="axisRow" showAll="0">
      <items count="7">
        <item x="1"/>
        <item x="5"/>
        <item x="4"/>
        <item x="0"/>
        <item x="2"/>
        <item x="3"/>
        <item t="default"/>
      </items>
    </pivotField>
    <pivotField showAll="0"/>
    <pivotField showAll="0"/>
    <pivotField showAll="0"/>
    <pivotField dataField="1"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axis="axisCol" showAll="0">
      <items count="4">
        <item x="1"/>
        <item x="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7">
    <i>
      <x/>
    </i>
    <i>
      <x v="1"/>
    </i>
    <i>
      <x v="2"/>
    </i>
    <i>
      <x v="3"/>
    </i>
    <i>
      <x v="4"/>
    </i>
    <i>
      <x v="5"/>
    </i>
    <i t="grand">
      <x/>
    </i>
  </rowItems>
  <colFields count="1">
    <field x="12"/>
  </colFields>
  <colItems count="4">
    <i>
      <x/>
    </i>
    <i>
      <x v="1"/>
    </i>
    <i>
      <x v="2"/>
    </i>
    <i t="grand">
      <x/>
    </i>
  </colItems>
  <dataFields count="1">
    <dataField name="Sum of Total" fld="9" baseField="0" baseItem="0"/>
  </dataFields>
  <chartFormats count="3">
    <chartFormat chart="9" format="6" series="1">
      <pivotArea type="data" outline="0" fieldPosition="0">
        <references count="2">
          <reference field="4294967294" count="1" selected="0">
            <x v="0"/>
          </reference>
          <reference field="12" count="1" selected="0">
            <x v="0"/>
          </reference>
        </references>
      </pivotArea>
    </chartFormat>
    <chartFormat chart="9" format="7" series="1">
      <pivotArea type="data" outline="0" fieldPosition="0">
        <references count="2">
          <reference field="4294967294" count="1" selected="0">
            <x v="0"/>
          </reference>
          <reference field="12" count="1" selected="0">
            <x v="1"/>
          </reference>
        </references>
      </pivotArea>
    </chartFormat>
    <chartFormat chart="9"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FDB877-27A0-4802-9E50-7BD3A683FB3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47">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4">
    <i>
      <x/>
    </i>
    <i>
      <x v="1"/>
    </i>
    <i>
      <x v="2"/>
    </i>
    <i t="grand">
      <x/>
    </i>
  </rowItems>
  <colItems count="1">
    <i/>
  </colItems>
  <dataFields count="1">
    <dataField name="Count of Payment" fld="12" subtotal="count" baseField="0" baseItem="0"/>
  </dataField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2" count="1" selected="0">
            <x v="0"/>
          </reference>
        </references>
      </pivotArea>
    </chartFormat>
    <chartFormat chart="9" format="7">
      <pivotArea type="data" outline="0" fieldPosition="0">
        <references count="2">
          <reference field="4294967294" count="1" selected="0">
            <x v="0"/>
          </reference>
          <reference field="12" count="1" selected="0">
            <x v="1"/>
          </reference>
        </references>
      </pivotArea>
    </chartFormat>
    <chartFormat chart="9"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373000-B827-4043-A2BC-34BA3BA2C25D}"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47">
    <pivotField showAll="0"/>
    <pivotField showAll="0"/>
    <pivotField showAll="0"/>
    <pivotField showAll="0"/>
    <pivotField showAll="0"/>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9"/>
  </rowFields>
  <rowItems count="5">
    <i>
      <x/>
    </i>
    <i>
      <x v="1"/>
    </i>
    <i>
      <x v="2"/>
    </i>
    <i>
      <x v="3"/>
    </i>
    <i t="grand">
      <x/>
    </i>
  </rowItems>
  <colItems count="1">
    <i/>
  </colItems>
  <dataFields count="1">
    <dataField name="Count of Educational level"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57BE06-5DB8-49A7-96D5-5D4FFFA4865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0" firstHeaderRow="0" firstDataRow="1" firstDataCol="1"/>
  <pivotFields count="47">
    <pivotField showAll="0"/>
    <pivotField showAll="0"/>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dataField="1"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7">
    <i>
      <x/>
    </i>
    <i>
      <x v="1"/>
    </i>
    <i>
      <x v="2"/>
    </i>
    <i>
      <x v="3"/>
    </i>
    <i>
      <x v="4"/>
    </i>
    <i>
      <x v="5"/>
    </i>
    <i t="grand">
      <x/>
    </i>
  </rowItems>
  <colFields count="1">
    <field x="-2"/>
  </colFields>
  <colItems count="2">
    <i>
      <x/>
    </i>
    <i i="1">
      <x v="1"/>
    </i>
  </colItems>
  <dataFields count="2">
    <dataField name="Sum of Total" fld="9" baseField="0" baseItem="0"/>
    <dataField name="Sum of Rating" fld="16"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4E67C3-04FD-4A14-923C-D7B3925C0B7C}"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93" firstHeaderRow="1" firstDataRow="1" firstDataCol="1"/>
  <pivotFields count="47">
    <pivotField showAll="0"/>
    <pivotField showAll="0"/>
    <pivotField showAll="0"/>
    <pivotField showAll="0"/>
    <pivotField showAll="0">
      <items count="3">
        <item x="0"/>
        <item x="1"/>
        <item t="default"/>
      </items>
    </pivotField>
    <pivotField showAll="0"/>
    <pivotField showAll="0"/>
    <pivotField showAll="0"/>
    <pivotField showAll="0"/>
    <pivotField dataField="1" showAll="0">
      <items count="977">
        <item x="806"/>
        <item x="621"/>
        <item x="221"/>
        <item x="440"/>
        <item x="399"/>
        <item x="280"/>
        <item x="53"/>
        <item x="421"/>
        <item x="793"/>
        <item x="213"/>
        <item x="69"/>
        <item x="442"/>
        <item x="720"/>
        <item x="828"/>
        <item x="465"/>
        <item x="831"/>
        <item x="460"/>
        <item x="485"/>
        <item x="271"/>
        <item x="450"/>
        <item x="196"/>
        <item x="954"/>
        <item x="902"/>
        <item x="844"/>
        <item x="445"/>
        <item x="250"/>
        <item x="603"/>
        <item x="962"/>
        <item x="827"/>
        <item x="352"/>
        <item x="142"/>
        <item x="601"/>
        <item x="768"/>
        <item x="44"/>
        <item x="640"/>
        <item x="229"/>
        <item x="973"/>
        <item x="498"/>
        <item x="54"/>
        <item x="109"/>
        <item x="26"/>
        <item x="639"/>
        <item x="671"/>
        <item x="705"/>
        <item x="456"/>
        <item x="279"/>
        <item x="732"/>
        <item x="476"/>
        <item x="299"/>
        <item x="446"/>
        <item x="319"/>
        <item x="670"/>
        <item x="860"/>
        <item x="971"/>
        <item x="938"/>
        <item x="269"/>
        <item x="87"/>
        <item x="897"/>
        <item x="673"/>
        <item x="408"/>
        <item x="589"/>
        <item x="586"/>
        <item x="629"/>
        <item x="775"/>
        <item x="331"/>
        <item x="647"/>
        <item x="944"/>
        <item x="431"/>
        <item x="300"/>
        <item x="99"/>
        <item x="909"/>
        <item x="770"/>
        <item x="116"/>
        <item x="511"/>
        <item x="859"/>
        <item x="819"/>
        <item x="759"/>
        <item x="734"/>
        <item x="378"/>
        <item x="749"/>
        <item x="722"/>
        <item x="925"/>
        <item x="184"/>
        <item x="780"/>
        <item x="262"/>
        <item x="773"/>
        <item x="905"/>
        <item x="651"/>
        <item x="854"/>
        <item x="10"/>
        <item x="220"/>
        <item x="636"/>
        <item x="825"/>
        <item x="781"/>
        <item x="970"/>
        <item x="290"/>
        <item x="424"/>
        <item x="314"/>
        <item x="160"/>
        <item x="594"/>
        <item x="929"/>
        <item x="259"/>
        <item x="974"/>
        <item x="236"/>
        <item x="254"/>
        <item x="22"/>
        <item x="940"/>
        <item x="66"/>
        <item x="955"/>
        <item x="35"/>
        <item x="435"/>
        <item x="755"/>
        <item x="403"/>
        <item x="696"/>
        <item x="487"/>
        <item x="514"/>
        <item x="922"/>
        <item x="567"/>
        <item x="310"/>
        <item x="540"/>
        <item x="52"/>
        <item x="659"/>
        <item x="344"/>
        <item x="155"/>
        <item x="578"/>
        <item x="8"/>
        <item x="291"/>
        <item x="851"/>
        <item x="583"/>
        <item x="830"/>
        <item x="332"/>
        <item x="532"/>
        <item x="497"/>
        <item x="187"/>
        <item x="834"/>
        <item x="60"/>
        <item x="194"/>
        <item x="96"/>
        <item x="284"/>
        <item x="357"/>
        <item x="730"/>
        <item x="382"/>
        <item x="537"/>
        <item x="1"/>
        <item x="941"/>
        <item x="389"/>
        <item x="698"/>
        <item x="410"/>
        <item x="900"/>
        <item x="826"/>
        <item x="306"/>
        <item x="391"/>
        <item x="19"/>
        <item x="884"/>
        <item x="538"/>
        <item x="606"/>
        <item x="114"/>
        <item x="864"/>
        <item x="414"/>
        <item x="575"/>
        <item x="753"/>
        <item x="356"/>
        <item x="451"/>
        <item x="930"/>
        <item x="814"/>
        <item x="729"/>
        <item x="795"/>
        <item x="843"/>
        <item x="183"/>
        <item x="222"/>
        <item x="428"/>
        <item x="40"/>
        <item x="234"/>
        <item x="437"/>
        <item x="195"/>
        <item x="891"/>
        <item x="868"/>
        <item x="809"/>
        <item x="630"/>
        <item x="906"/>
        <item x="501"/>
        <item x="297"/>
        <item x="56"/>
        <item x="203"/>
        <item x="718"/>
        <item x="237"/>
        <item x="245"/>
        <item x="93"/>
        <item x="207"/>
        <item x="817"/>
        <item x="616"/>
        <item x="320"/>
        <item x="614"/>
        <item x="937"/>
        <item x="536"/>
        <item x="783"/>
        <item x="857"/>
        <item x="779"/>
        <item x="712"/>
        <item x="763"/>
        <item x="376"/>
        <item x="816"/>
        <item x="251"/>
        <item x="798"/>
        <item x="805"/>
        <item x="506"/>
        <item x="412"/>
        <item x="862"/>
        <item x="691"/>
        <item x="94"/>
        <item x="869"/>
        <item x="533"/>
        <item x="495"/>
        <item x="675"/>
        <item x="329"/>
        <item x="466"/>
        <item x="152"/>
        <item x="648"/>
        <item x="951"/>
        <item x="848"/>
        <item x="845"/>
        <item x="78"/>
        <item x="11"/>
        <item x="192"/>
        <item x="409"/>
        <item x="707"/>
        <item x="118"/>
        <item x="686"/>
        <item x="117"/>
        <item x="115"/>
        <item x="735"/>
        <item x="634"/>
        <item x="41"/>
        <item x="550"/>
        <item x="539"/>
        <item x="840"/>
        <item x="48"/>
        <item x="415"/>
        <item x="199"/>
        <item x="294"/>
        <item x="602"/>
        <item x="417"/>
        <item x="968"/>
        <item x="885"/>
        <item x="531"/>
        <item x="406"/>
        <item x="239"/>
        <item x="302"/>
        <item x="523"/>
        <item x="928"/>
        <item x="653"/>
        <item x="490"/>
        <item x="618"/>
        <item x="368"/>
        <item x="394"/>
        <item x="811"/>
        <item x="214"/>
        <item x="702"/>
        <item x="697"/>
        <item x="850"/>
        <item x="519"/>
        <item x="764"/>
        <item x="493"/>
        <item x="598"/>
        <item x="572"/>
        <item x="386"/>
        <item x="652"/>
        <item x="256"/>
        <item x="322"/>
        <item x="676"/>
        <item x="253"/>
        <item x="760"/>
        <item x="135"/>
        <item x="448"/>
        <item x="710"/>
        <item x="548"/>
        <item x="441"/>
        <item x="342"/>
        <item x="347"/>
        <item x="549"/>
        <item x="706"/>
        <item x="737"/>
        <item x="516"/>
        <item x="444"/>
        <item x="785"/>
        <item x="427"/>
        <item x="674"/>
        <item x="883"/>
        <item x="309"/>
        <item x="499"/>
        <item x="574"/>
        <item x="212"/>
        <item x="131"/>
        <item x="650"/>
        <item x="311"/>
        <item x="593"/>
        <item x="429"/>
        <item x="530"/>
        <item x="264"/>
        <item x="874"/>
        <item x="333"/>
        <item x="336"/>
        <item x="365"/>
        <item x="551"/>
        <item x="338"/>
        <item x="761"/>
        <item x="568"/>
        <item x="327"/>
        <item x="503"/>
        <item x="72"/>
        <item x="678"/>
        <item x="529"/>
        <item x="190"/>
        <item x="452"/>
        <item x="225"/>
        <item x="484"/>
        <item x="526"/>
        <item x="162"/>
        <item x="260"/>
        <item x="91"/>
        <item x="81"/>
        <item x="181"/>
        <item x="541"/>
        <item x="255"/>
        <item x="824"/>
        <item x="590"/>
        <item x="522"/>
        <item x="580"/>
        <item x="631"/>
        <item x="176"/>
        <item x="617"/>
        <item x="935"/>
        <item x="63"/>
        <item x="97"/>
        <item x="173"/>
        <item x="65"/>
        <item x="889"/>
        <item x="953"/>
        <item x="620"/>
        <item x="468"/>
        <item x="125"/>
        <item x="228"/>
        <item x="193"/>
        <item x="307"/>
        <item x="18"/>
        <item x="105"/>
        <item x="9"/>
        <item x="362"/>
        <item x="197"/>
        <item x="473"/>
        <item x="866"/>
        <item x="911"/>
        <item x="714"/>
        <item x="171"/>
        <item x="624"/>
        <item x="719"/>
        <item x="924"/>
        <item x="839"/>
        <item x="585"/>
        <item x="545"/>
        <item x="695"/>
        <item x="217"/>
        <item x="950"/>
        <item x="945"/>
        <item x="23"/>
        <item x="396"/>
        <item x="658"/>
        <item x="853"/>
        <item x="738"/>
        <item x="637"/>
        <item x="223"/>
        <item x="766"/>
        <item x="969"/>
        <item x="823"/>
        <item x="27"/>
        <item x="317"/>
        <item x="416"/>
        <item x="175"/>
        <item x="703"/>
        <item x="708"/>
        <item x="926"/>
        <item x="47"/>
        <item x="292"/>
        <item x="774"/>
        <item x="413"/>
        <item x="346"/>
        <item x="59"/>
        <item x="367"/>
        <item x="882"/>
        <item x="592"/>
        <item x="398"/>
        <item x="479"/>
        <item x="186"/>
        <item x="577"/>
        <item x="233"/>
        <item x="791"/>
        <item x="240"/>
        <item x="500"/>
        <item x="662"/>
        <item x="744"/>
        <item x="579"/>
        <item x="89"/>
        <item x="282"/>
        <item x="820"/>
        <item x="33"/>
        <item x="502"/>
        <item x="366"/>
        <item x="270"/>
        <item x="555"/>
        <item x="657"/>
        <item x="289"/>
        <item x="472"/>
        <item x="488"/>
        <item x="513"/>
        <item x="835"/>
        <item x="656"/>
        <item x="692"/>
        <item x="482"/>
        <item x="328"/>
        <item x="559"/>
        <item x="313"/>
        <item x="400"/>
        <item x="600"/>
        <item x="360"/>
        <item x="298"/>
        <item x="491"/>
        <item x="792"/>
        <item x="679"/>
        <item x="489"/>
        <item x="457"/>
        <item x="628"/>
        <item x="420"/>
        <item x="434"/>
        <item x="326"/>
        <item x="381"/>
        <item x="301"/>
        <item x="807"/>
        <item x="318"/>
        <item x="136"/>
        <item x="899"/>
        <item x="204"/>
        <item x="101"/>
        <item x="316"/>
        <item x="904"/>
        <item x="927"/>
        <item x="804"/>
        <item x="103"/>
        <item x="896"/>
        <item x="285"/>
        <item x="855"/>
        <item x="508"/>
        <item x="613"/>
        <item x="581"/>
        <item x="554"/>
        <item x="274"/>
        <item x="663"/>
        <item x="235"/>
        <item x="745"/>
        <item x="750"/>
        <item x="464"/>
        <item x="261"/>
        <item x="51"/>
        <item x="29"/>
        <item x="238"/>
        <item x="892"/>
        <item x="518"/>
        <item x="587"/>
        <item x="405"/>
        <item x="713"/>
        <item x="752"/>
        <item x="528"/>
        <item x="200"/>
        <item x="189"/>
        <item x="957"/>
        <item x="12"/>
        <item x="623"/>
        <item x="209"/>
        <item x="397"/>
        <item x="956"/>
        <item x="847"/>
        <item x="626"/>
        <item x="296"/>
        <item x="949"/>
        <item x="646"/>
        <item x="39"/>
        <item x="571"/>
        <item x="387"/>
        <item x="786"/>
        <item x="150"/>
        <item x="351"/>
        <item x="943"/>
        <item x="244"/>
        <item x="83"/>
        <item x="782"/>
        <item x="395"/>
        <item x="641"/>
        <item x="687"/>
        <item x="553"/>
        <item x="815"/>
        <item x="241"/>
        <item x="156"/>
        <item x="418"/>
        <item x="370"/>
        <item x="731"/>
        <item x="921"/>
        <item x="740"/>
        <item x="461"/>
        <item x="573"/>
        <item x="914"/>
        <item x="711"/>
        <item x="544"/>
        <item x="852"/>
        <item x="947"/>
        <item x="202"/>
        <item x="293"/>
        <item x="148"/>
        <item x="463"/>
        <item x="178"/>
        <item x="612"/>
        <item x="257"/>
        <item x="21"/>
        <item x="649"/>
        <item x="146"/>
        <item x="24"/>
        <item x="918"/>
        <item x="566"/>
        <item x="821"/>
        <item x="402"/>
        <item x="664"/>
        <item x="134"/>
        <item x="802"/>
        <item x="393"/>
        <item x="218"/>
        <item x="776"/>
        <item x="512"/>
        <item x="182"/>
        <item x="404"/>
        <item x="934"/>
        <item x="916"/>
        <item x="443"/>
        <item x="129"/>
        <item x="144"/>
        <item x="584"/>
        <item x="188"/>
        <item x="605"/>
        <item x="383"/>
        <item x="829"/>
        <item x="304"/>
        <item x="966"/>
        <item x="266"/>
        <item x="878"/>
        <item x="215"/>
        <item x="818"/>
        <item x="206"/>
        <item x="126"/>
        <item x="742"/>
        <item x="660"/>
        <item x="80"/>
        <item x="588"/>
        <item x="939"/>
        <item x="669"/>
        <item x="534"/>
        <item x="667"/>
        <item x="542"/>
        <item x="110"/>
        <item x="231"/>
        <item x="459"/>
        <item x="672"/>
        <item x="632"/>
        <item x="932"/>
        <item x="952"/>
        <item x="895"/>
        <item x="625"/>
        <item x="380"/>
        <item x="942"/>
        <item x="145"/>
        <item x="700"/>
        <item x="875"/>
        <item x="64"/>
        <item x="174"/>
        <item x="107"/>
        <item x="505"/>
        <item x="167"/>
        <item x="180"/>
        <item x="321"/>
        <item x="790"/>
        <item x="576"/>
        <item x="246"/>
        <item x="36"/>
        <item x="886"/>
        <item x="880"/>
        <item x="172"/>
        <item x="449"/>
        <item x="801"/>
        <item x="373"/>
        <item x="961"/>
        <item x="867"/>
        <item x="865"/>
        <item x="161"/>
        <item x="82"/>
        <item x="901"/>
        <item x="471"/>
        <item x="384"/>
        <item x="2"/>
        <item x="797"/>
        <item x="363"/>
        <item x="436"/>
        <item x="596"/>
        <item x="478"/>
        <item x="838"/>
        <item x="377"/>
        <item x="433"/>
        <item x="863"/>
        <item x="283"/>
        <item x="61"/>
        <item x="643"/>
        <item x="371"/>
        <item x="273"/>
        <item x="645"/>
        <item x="474"/>
        <item x="425"/>
        <item x="268"/>
        <item x="557"/>
        <item x="286"/>
        <item x="164"/>
        <item x="407"/>
        <item x="475"/>
        <item x="917"/>
        <item x="159"/>
        <item x="841"/>
        <item x="86"/>
        <item x="335"/>
        <item x="608"/>
        <item x="102"/>
        <item x="169"/>
        <item x="249"/>
        <item x="769"/>
        <item x="654"/>
        <item x="267"/>
        <item x="353"/>
        <item x="907"/>
        <item x="198"/>
        <item x="846"/>
        <item x="515"/>
        <item x="349"/>
        <item x="597"/>
        <item x="717"/>
        <item x="422"/>
        <item x="149"/>
        <item x="739"/>
        <item x="481"/>
        <item x="423"/>
        <item x="106"/>
        <item x="315"/>
        <item x="354"/>
        <item x="599"/>
        <item x="45"/>
        <item x="325"/>
        <item x="642"/>
        <item x="898"/>
        <item x="913"/>
        <item x="767"/>
        <item x="388"/>
        <item x="509"/>
        <item x="243"/>
        <item x="275"/>
        <item x="756"/>
        <item x="754"/>
        <item x="85"/>
        <item x="350"/>
        <item x="803"/>
        <item x="330"/>
        <item x="681"/>
        <item x="337"/>
        <item x="392"/>
        <item x="375"/>
        <item x="799"/>
        <item x="716"/>
        <item x="728"/>
        <item x="323"/>
        <item x="339"/>
        <item x="931"/>
        <item x="34"/>
        <item x="163"/>
        <item x="120"/>
        <item x="170"/>
        <item x="796"/>
        <item x="288"/>
        <item x="881"/>
        <item x="411"/>
        <item x="510"/>
        <item x="565"/>
        <item x="894"/>
        <item x="483"/>
        <item x="496"/>
        <item x="6"/>
        <item x="888"/>
        <item x="42"/>
        <item x="75"/>
        <item x="871"/>
        <item x="248"/>
        <item x="591"/>
        <item x="808"/>
        <item x="369"/>
        <item x="25"/>
        <item x="638"/>
        <item x="877"/>
        <item x="800"/>
        <item x="842"/>
        <item x="569"/>
        <item x="201"/>
        <item x="20"/>
        <item x="469"/>
        <item x="13"/>
        <item x="784"/>
        <item x="219"/>
        <item x="609"/>
        <item x="17"/>
        <item x="685"/>
        <item x="361"/>
        <item x="38"/>
        <item x="610"/>
        <item x="277"/>
        <item x="788"/>
        <item x="76"/>
        <item x="28"/>
        <item x="177"/>
        <item x="558"/>
        <item x="915"/>
        <item x="447"/>
        <item x="666"/>
        <item x="90"/>
        <item x="179"/>
        <item x="123"/>
        <item x="933"/>
        <item x="665"/>
        <item x="73"/>
        <item x="920"/>
        <item x="521"/>
        <item x="762"/>
        <item x="154"/>
        <item x="211"/>
        <item x="364"/>
        <item x="88"/>
        <item x="873"/>
        <item x="872"/>
        <item x="455"/>
        <item x="3"/>
        <item x="143"/>
        <item x="295"/>
        <item x="30"/>
        <item x="252"/>
        <item x="787"/>
        <item x="684"/>
        <item x="758"/>
        <item x="308"/>
        <item x="837"/>
        <item x="16"/>
        <item x="690"/>
        <item x="372"/>
        <item x="699"/>
        <item x="341"/>
        <item x="682"/>
        <item x="385"/>
        <item x="168"/>
        <item x="133"/>
        <item x="546"/>
        <item x="890"/>
        <item x="520"/>
        <item x="561"/>
        <item x="62"/>
        <item x="963"/>
        <item x="98"/>
        <item x="379"/>
        <item x="324"/>
        <item x="517"/>
        <item x="704"/>
        <item x="694"/>
        <item x="467"/>
        <item x="504"/>
        <item x="303"/>
        <item x="227"/>
        <item x="111"/>
        <item x="46"/>
        <item x="748"/>
        <item x="122"/>
        <item x="247"/>
        <item x="683"/>
        <item x="564"/>
        <item x="137"/>
        <item x="232"/>
        <item x="771"/>
        <item x="858"/>
        <item x="390"/>
        <item x="112"/>
        <item x="0"/>
        <item x="547"/>
        <item x="132"/>
        <item x="535"/>
        <item x="477"/>
        <item x="836"/>
        <item x="721"/>
        <item x="856"/>
        <item x="340"/>
        <item x="494"/>
        <item x="524"/>
        <item x="226"/>
        <item x="462"/>
        <item x="37"/>
        <item x="127"/>
        <item x="543"/>
        <item x="130"/>
        <item x="822"/>
        <item x="563"/>
        <item x="278"/>
        <item x="158"/>
        <item x="661"/>
        <item x="15"/>
        <item x="724"/>
        <item x="736"/>
        <item x="570"/>
        <item x="147"/>
        <item x="772"/>
        <item x="743"/>
        <item x="92"/>
        <item x="138"/>
        <item x="635"/>
        <item x="470"/>
        <item x="84"/>
        <item x="903"/>
        <item x="67"/>
        <item x="725"/>
        <item x="668"/>
        <item x="611"/>
        <item x="562"/>
        <item x="833"/>
        <item x="79"/>
        <item x="582"/>
        <item x="5"/>
        <item x="272"/>
        <item x="281"/>
        <item x="879"/>
        <item x="910"/>
        <item x="205"/>
        <item x="757"/>
        <item x="965"/>
        <item x="480"/>
        <item x="4"/>
        <item x="492"/>
        <item x="948"/>
        <item x="975"/>
        <item x="71"/>
        <item x="794"/>
        <item x="224"/>
        <item x="688"/>
        <item x="680"/>
        <item x="507"/>
        <item x="677"/>
        <item x="50"/>
        <item x="622"/>
        <item x="358"/>
        <item x="153"/>
        <item x="778"/>
        <item x="810"/>
        <item x="812"/>
        <item x="733"/>
        <item x="124"/>
        <item x="832"/>
        <item x="923"/>
        <item x="287"/>
        <item x="627"/>
        <item x="374"/>
        <item x="430"/>
        <item x="32"/>
        <item x="74"/>
        <item x="607"/>
        <item x="960"/>
        <item x="258"/>
        <item x="789"/>
        <item x="401"/>
        <item x="141"/>
        <item x="334"/>
        <item x="55"/>
        <item x="263"/>
        <item x="527"/>
        <item x="453"/>
        <item x="715"/>
        <item x="701"/>
        <item x="486"/>
        <item x="959"/>
        <item x="343"/>
        <item x="31"/>
        <item x="100"/>
        <item x="438"/>
        <item x="633"/>
        <item x="276"/>
        <item x="305"/>
        <item x="14"/>
        <item x="345"/>
        <item x="57"/>
        <item x="861"/>
        <item x="747"/>
        <item x="58"/>
        <item x="693"/>
        <item x="849"/>
        <item x="113"/>
        <item x="644"/>
        <item x="458"/>
        <item x="726"/>
        <item x="7"/>
        <item x="813"/>
        <item x="912"/>
        <item x="893"/>
        <item x="265"/>
        <item x="151"/>
        <item x="242"/>
        <item x="359"/>
        <item x="185"/>
        <item x="230"/>
        <item x="216"/>
        <item x="751"/>
        <item x="967"/>
        <item x="870"/>
        <item x="746"/>
        <item x="595"/>
        <item x="741"/>
        <item x="312"/>
        <item x="77"/>
        <item x="68"/>
        <item x="43"/>
        <item x="191"/>
        <item x="765"/>
        <item x="876"/>
        <item x="454"/>
        <item x="908"/>
        <item x="119"/>
        <item x="439"/>
        <item x="560"/>
        <item x="128"/>
        <item x="709"/>
        <item x="723"/>
        <item x="108"/>
        <item x="964"/>
        <item x="619"/>
        <item x="49"/>
        <item x="615"/>
        <item x="210"/>
        <item x="727"/>
        <item x="887"/>
        <item x="946"/>
        <item x="655"/>
        <item x="157"/>
        <item x="958"/>
        <item x="95"/>
        <item x="525"/>
        <item x="104"/>
        <item x="936"/>
        <item x="604"/>
        <item x="556"/>
        <item x="432"/>
        <item x="70"/>
        <item x="208"/>
        <item x="139"/>
        <item x="919"/>
        <item x="121"/>
        <item x="140"/>
        <item x="426"/>
        <item x="355"/>
        <item x="165"/>
        <item x="419"/>
        <item x="777"/>
        <item x="972"/>
        <item x="689"/>
        <item x="552"/>
        <item x="166"/>
        <item x="348"/>
        <item t="default"/>
      </items>
    </pivotField>
    <pivotField axis="axisRow"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45"/>
    <field x="46"/>
    <field x="10"/>
  </rowFields>
  <rowItems count="9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Total" fld="9"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B6EB14-CA7A-4BFB-964B-229D1582176F}"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6" firstHeaderRow="1" firstDataRow="1" firstDataCol="1"/>
  <pivotFields count="47">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0"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467D2A-61EB-4258-B666-75A02FA1363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17">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4"/>
        <item x="1"/>
        <item x="2"/>
        <item x="3"/>
        <item x="0"/>
        <item t="default"/>
      </items>
      <autoSortScope>
        <pivotArea dataOnly="0" outline="0" fieldPosition="0">
          <references count="1">
            <reference field="4294967294" count="1" selected="0">
              <x v="0"/>
            </reference>
          </references>
        </pivotArea>
      </autoSortScope>
    </pivotField>
  </pivotFields>
  <rowFields count="1">
    <field x="16"/>
  </rowFields>
  <rowItems count="6">
    <i>
      <x/>
    </i>
    <i>
      <x v="3"/>
    </i>
    <i>
      <x v="1"/>
    </i>
    <i>
      <x v="2"/>
    </i>
    <i>
      <x v="4"/>
    </i>
    <i t="grand">
      <x/>
    </i>
  </rowItems>
  <colItems count="1">
    <i/>
  </colItems>
  <dataFields count="1">
    <dataField name="Average of Income\Yearly" fld="1" subtotal="average" baseField="16" baseItem="0" numFmtId="164"/>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B1C1B1-205E-4754-8375-1E9E6CD79F3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0" firstHeaderRow="1" firstDataRow="1" firstDataCol="1"/>
  <pivotFields count="17">
    <pivotField showAll="0"/>
    <pivotField dataField="1" numFmtId="164" showAll="0"/>
    <pivotField showAll="0"/>
    <pivotField showAll="0"/>
    <pivotField axis="axisRow" showAll="0">
      <items count="57">
        <item x="55"/>
        <item x="43"/>
        <item x="8"/>
        <item x="52"/>
        <item x="18"/>
        <item x="26"/>
        <item x="6"/>
        <item x="32"/>
        <item x="28"/>
        <item x="9"/>
        <item x="17"/>
        <item x="19"/>
        <item x="29"/>
        <item x="4"/>
        <item x="41"/>
        <item x="25"/>
        <item x="7"/>
        <item x="27"/>
        <item x="34"/>
        <item x="3"/>
        <item x="38"/>
        <item x="21"/>
        <item x="2"/>
        <item x="16"/>
        <item x="35"/>
        <item x="23"/>
        <item x="1"/>
        <item x="10"/>
        <item x="42"/>
        <item x="50"/>
        <item x="30"/>
        <item x="40"/>
        <item x="37"/>
        <item x="51"/>
        <item x="36"/>
        <item x="33"/>
        <item x="5"/>
        <item x="31"/>
        <item x="12"/>
        <item x="48"/>
        <item x="24"/>
        <item x="47"/>
        <item x="14"/>
        <item x="13"/>
        <item x="39"/>
        <item x="11"/>
        <item x="46"/>
        <item x="49"/>
        <item x="20"/>
        <item x="22"/>
        <item x="44"/>
        <item x="0"/>
        <item x="45"/>
        <item x="53"/>
        <item x="15"/>
        <item x="5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Average of Income\Yearly" fld="1" subtotal="average" baseField="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10E4398-6E0E-428B-A667-2A712164A334}"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14">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Fields count="1">
    <field x="-2"/>
  </rowFields>
  <rowItems count="5">
    <i>
      <x/>
    </i>
    <i i="1">
      <x v="1"/>
    </i>
    <i i="2">
      <x v="2"/>
    </i>
    <i i="3">
      <x v="3"/>
    </i>
    <i i="4">
      <x v="4"/>
    </i>
  </rowItems>
  <colItems count="1">
    <i/>
  </colItems>
  <dataFields count="5">
    <dataField name="Sum of Teas" fld="2" baseField="0" baseItem="0"/>
    <dataField name="Sum of Meats" fld="4" baseField="0" baseItem="0"/>
    <dataField name="Sum of Seafood" fld="5" baseField="0" baseItem="0"/>
    <dataField name="Sum of Sweets" fld="6" baseField="0" baseItem="0"/>
    <dataField name="Sum of Fruits" fld="3" baseField="0" baseItem="1"/>
  </dataFields>
  <chartFormats count="5">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4"/>
          </reference>
        </references>
      </pivotArea>
    </chartFormat>
    <chartFormat chart="7" format="12"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2"/>
          </reference>
        </references>
      </pivotArea>
    </chartFormat>
    <chartFormat chart="7"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5AB2F8-608E-4023-84FE-BE0CBFF1C14B}"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 firstHeaderRow="1" firstDataRow="1" firstDataCol="1"/>
  <pivotFields count="14">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2"/>
  </rowFields>
  <rowItems count="2">
    <i>
      <x/>
    </i>
    <i i="1">
      <x v="1"/>
    </i>
  </rowItems>
  <colItems count="1">
    <i/>
  </colItems>
  <dataFields count="2">
    <dataField name="Sum of Regular" fld="8" baseField="0" baseItem="0"/>
    <dataField name="Sum of Premium" fld="7" baseField="0" baseItem="0"/>
  </dataField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1">
          <reference field="4294967294" count="1" selected="0">
            <x v="0"/>
          </reference>
        </references>
      </pivotArea>
    </chartFormat>
    <chartFormat chart="7" format="6">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476658-0E8E-4DF3-B3B1-35E611A68453}" sourceName="Gender">
  <pivotTables>
    <pivotTable tabId="43" name="PivotTable16"/>
    <pivotTable tabId="35" name="PivotTable6"/>
    <pivotTable tabId="36" name="PivotTable7"/>
    <pivotTable tabId="37" name="PivotTable8"/>
    <pivotTable tabId="38" name="PivotTable9"/>
    <pivotTable tabId="39" name="PivotTable10"/>
    <pivotTable tabId="42" name="PivotTable15"/>
    <pivotTable tabId="23" name="PivotTable2"/>
  </pivotTables>
  <data>
    <tabular pivotCacheId="147133570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48AA675-F6A1-4CF5-92B1-5541744A8AFA}" cache="Slicer_Gender" caption="Gender" columnCount="2"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43B0FF7-A0F4-4DE4-9692-B102953BC984}" name="Table5" displayName="Table5" ref="A1:AS986" totalsRowShown="0" headerRowDxfId="85">
  <autoFilter ref="A1:AS986" xr:uid="{67F9D8CC-2293-492D-8F21-0EE34C7AD0B1}"/>
  <tableColumns count="45">
    <tableColumn id="1" xr3:uid="{506A55AA-256B-4E3F-A45E-1B74063B2020}" name="CustomerID"/>
    <tableColumn id="2" xr3:uid="{65F0B3D3-36CF-411C-A497-53232818FB9D}" name="Invoice ID"/>
    <tableColumn id="3" xr3:uid="{9181BE62-E75C-49E9-8274-BE294756E750}" name="Branch"/>
    <tableColumn id="4" xr3:uid="{ADCC1B12-E3FF-4BA4-8E7A-C1F7D9F01093}" name="Customer type"/>
    <tableColumn id="5" xr3:uid="{5C034146-8993-43F9-9E78-0A4F1C97CB8C}" name="Gender"/>
    <tableColumn id="6" xr3:uid="{CAFFD983-AA9A-4816-96F1-5EEE03AFA6D9}" name="Product line"/>
    <tableColumn id="7" xr3:uid="{626479D0-8B3E-4EA0-8CBA-093929C17DE4}" name="Unit price" dataDxfId="84"/>
    <tableColumn id="8" xr3:uid="{D68E86BF-61F6-48D2-A55B-81D7596FFA17}" name="Quantity"/>
    <tableColumn id="9" xr3:uid="{09C93CE0-F6E3-44D6-A5B1-735A90F3FBBC}" name="Tax 5%"/>
    <tableColumn id="10" xr3:uid="{B883CB99-73F1-41C7-8F11-BE9B09D4C807}" name="Total" dataDxfId="83"/>
    <tableColumn id="11" xr3:uid="{F4532BE1-DF66-4636-ACEB-77CBAE1F4827}" name="PurchaseDate" dataDxfId="82"/>
    <tableColumn id="12" xr3:uid="{A88BE069-C7A6-432A-8A20-9720C8B247FC}" name="PurchaseTime" dataDxfId="81"/>
    <tableColumn id="13" xr3:uid="{028B88EA-D99C-4435-941F-97CD453CAE29}" name="Payment"/>
    <tableColumn id="14" xr3:uid="{79A44783-20E5-493E-9395-F88F0B32D0A3}" name="COGS" dataDxfId="80"/>
    <tableColumn id="15" xr3:uid="{BFA8EBE5-BE34-4D91-AE25-249580D8D6FA}" name="Gross Margin Percentage"/>
    <tableColumn id="16" xr3:uid="{B7DCED36-3F2C-4477-AEFB-7215A87B99B0}" name="Gross Income" dataDxfId="79"/>
    <tableColumn id="17" xr3:uid="{19D42AB4-DF4E-483D-B1FA-40618D67E793}" name="Rating"/>
    <tableColumn id="18" xr3:uid="{3684C89C-3848-47CD-AA4F-35593E3A84BC}" name="Marital status" dataDxfId="78">
      <calculatedColumnFormula>IFERROR(VLOOKUP(Table5[[#This Row],[CustomerID]],Table1[],16,FALSE),"Not Found")</calculatedColumnFormula>
    </tableColumn>
    <tableColumn id="19" xr3:uid="{E5344E6A-AC06-474D-B7AC-0A063BF246BE}" name="Age" dataDxfId="77">
      <calculatedColumnFormula>IFERROR(VLOOKUP(Table5[[#This Row],[CustomerID]],Table1[],5,FALSE),"Not Found")</calculatedColumnFormula>
    </tableColumn>
    <tableColumn id="20" xr3:uid="{9F7EF9AC-64B0-4987-8778-5285B7287165}" name="Educational level" dataDxfId="76">
      <calculatedColumnFormula>IFERROR(VLOOKUP(Table5[[#This Row],[CustomerID]],Table1[],17,FALSE),"Not Found")</calculatedColumnFormula>
    </tableColumn>
    <tableColumn id="21" xr3:uid="{F3BBA413-1132-4BA9-A09A-5EE59061D0EA}" name="Kids" dataDxfId="75">
      <calculatedColumnFormula>_xlfn.XLOOKUP(Table5[[#This Row],[CustomerID]],Table1[ID],Table1[Kids],"Not Found",0)</calculatedColumnFormula>
    </tableColumn>
    <tableColumn id="22" xr3:uid="{077146CB-4316-4339-A020-AF52A94550DE}" name="Teens" dataDxfId="74">
      <calculatedColumnFormula>_xlfn.XLOOKUP(Table5[[#This Row],[CustomerID]],Table1[ID],Table1[Teens],"Not found",0)</calculatedColumnFormula>
    </tableColumn>
    <tableColumn id="23" xr3:uid="{6B2B7E78-2B23-4D55-9218-176D3FFDA5DE}" name="Income\Yearly" dataDxfId="73">
      <calculatedColumnFormula>IFERROR(VLOOKUP(Table5[[#This Row],[CustomerID]],Table1[],2,FALSE),"Not Found")</calculatedColumnFormula>
    </tableColumn>
    <tableColumn id="24" xr3:uid="{ED7340E9-78CD-4058-99F9-BDC5B788F59F}" name="State" dataDxfId="72">
      <calculatedColumnFormula>_xlfn.XLOOKUP(Table5[[#This Row],[CustomerID]],Table1[ID],Table1[State],"Not Found",0)</calculatedColumnFormula>
    </tableColumn>
    <tableColumn id="25" xr3:uid="{F6795DF5-CA06-4565-B1E2-4FB40275557D}" name="Recency" dataDxfId="71">
      <calculatedColumnFormula>_xlfn.XLOOKUP(Table5[[#This Row],[CustomerID]],Table2[ID],Table2[Recency/Days],"Not Found",0)</calculatedColumnFormula>
    </tableColumn>
    <tableColumn id="26" xr3:uid="{A8E0CAA1-CAE2-45FF-AB82-3FCF2CF23095}" name="Teas" dataDxfId="70">
      <calculatedColumnFormula>IFERROR(VLOOKUP(Table5[[#This Row],[CustomerID]],Table2[],3,FALSE),"Not Found")</calculatedColumnFormula>
    </tableColumn>
    <tableColumn id="27" xr3:uid="{18307C22-2A61-44AF-8FA2-C7752F8A48D9}" name="Fruits" dataDxfId="69">
      <calculatedColumnFormula>IFERROR(VLOOKUP($A2,Table2[],4,FALSE),"Not Found")</calculatedColumnFormula>
    </tableColumn>
    <tableColumn id="28" xr3:uid="{B771CAF6-40C9-490A-A54D-EEE3080446DD}" name="Meats" dataDxfId="68">
      <calculatedColumnFormula>IFERROR(VLOOKUP($A2,Table2[],5,FALSE),"Not Found")</calculatedColumnFormula>
    </tableColumn>
    <tableColumn id="29" xr3:uid="{79911C19-135A-4C42-835F-AD8F1FBFF4FF}" name="SeaFood" dataDxfId="67">
      <calculatedColumnFormula>IFERROR(VLOOKUP($A2,Table2[],6,FALSE),"Not Found")</calculatedColumnFormula>
    </tableColumn>
    <tableColumn id="30" xr3:uid="{B0903D9B-2A52-4AE0-BF30-F4A0821BC672}" name="Sweets" dataDxfId="66">
      <calculatedColumnFormula>IFERROR(VLOOKUP($A2,Table2[],7,FALSE),"Not Found")</calculatedColumnFormula>
    </tableColumn>
    <tableColumn id="31" xr3:uid="{48575F88-8662-4112-9A97-0C5D6BAEDCF6}" name="Premium" dataDxfId="65">
      <calculatedColumnFormula>IFERROR(VLOOKUP($A2,Table2[],8,FALSE),"Not Found")</calculatedColumnFormula>
    </tableColumn>
    <tableColumn id="32" xr3:uid="{704FAF38-EE37-4F80-8516-7A1C19612347}" name="Regular" dataDxfId="64">
      <calculatedColumnFormula>IFERROR(VLOOKUP($A2,Table2[],9,FALSE),"Not Found")</calculatedColumnFormula>
    </tableColumn>
    <tableColumn id="33" xr3:uid="{0CCF7DE1-68C8-41B9-91EC-233038344EF9}" name="Deals with (Discount)" dataDxfId="63">
      <calculatedColumnFormula>IFERROR(VLOOKUP($A2,Table2[],10,FALSE),"Not Found")</calculatedColumnFormula>
    </tableColumn>
    <tableColumn id="34" xr3:uid="{40F12089-A27E-4DEE-8615-15FF4A50F7D0}" name="Website" dataDxfId="62">
      <calculatedColumnFormula>IFERROR(VLOOKUP($A2,Table2[],11,FALSE),"Not Found")</calculatedColumnFormula>
    </tableColumn>
    <tableColumn id="35" xr3:uid="{37E45BBB-C0DB-450D-910E-32EE30C15A97}" name="Catalog" dataDxfId="61">
      <calculatedColumnFormula>IFERROR(VLOOKUP($A2,Table2[],12,FALSE),"Not Found")</calculatedColumnFormula>
    </tableColumn>
    <tableColumn id="36" xr3:uid="{90E3570B-27CB-4488-A5C1-95151A8BE317}" name="Store" dataDxfId="60">
      <calculatedColumnFormula>IFERROR(VLOOKUP($A2,Table2[],13,FALSE),"Not Found")</calculatedColumnFormula>
    </tableColumn>
    <tableColumn id="37" xr3:uid="{E977E685-5C4C-4E74-A91E-DCD78B36E4BB}" name="Visits in past-3 Months" dataDxfId="59">
      <calculatedColumnFormula>IFERROR(VLOOKUP($A2,Table2[],14,FALSE),"Not Found")</calculatedColumnFormula>
    </tableColumn>
    <tableColumn id="38" xr3:uid="{31A953F0-922A-43D1-8B34-5E76E155098E}" name="MC1" dataDxfId="58">
      <calculatedColumnFormula>INDEX('Marketing data'!E:E,MATCH($A2,'Marketing data'!B:B,0),1)</calculatedColumnFormula>
    </tableColumn>
    <tableColumn id="39" xr3:uid="{8B4A78FF-42A4-4F5A-A7DC-CC0EB5D5286B}" name="MC2" dataDxfId="57">
      <calculatedColumnFormula>INDEX('Marketing data'!F:F,MATCH($A2,'Marketing data'!B:B,0),1)</calculatedColumnFormula>
    </tableColumn>
    <tableColumn id="40" xr3:uid="{BFB7C375-3B66-4001-988D-46E4F7311E28}" name="MC3" dataDxfId="56">
      <calculatedColumnFormula>INDEX(Table3[MC3],MATCH($A2,Table3[ID],0),1)</calculatedColumnFormula>
    </tableColumn>
    <tableColumn id="41" xr3:uid="{45B31180-B74D-4AD7-A838-6372AD2538AC}" name="MC4" dataDxfId="55">
      <calculatedColumnFormula>INDEX(Table3[MC4],MATCH($A2,Table3[ID],0),1)</calculatedColumnFormula>
    </tableColumn>
    <tableColumn id="42" xr3:uid="{7785EA15-C1E7-44F4-90C8-4EF2A9E05A7E}" name="MC5" dataDxfId="54">
      <calculatedColumnFormula>INDEX(Table3[MC5],MATCH($A2,Table3[ID],0),1)</calculatedColumnFormula>
    </tableColumn>
    <tableColumn id="43" xr3:uid="{35C3EADA-40C6-44C5-BEA4-4E4DC0DBF957}" name="Complaint" dataDxfId="53">
      <calculatedColumnFormula>_xlfn.XLOOKUP($A2,Table3[ID],Table3[Complaint],"Not Found",0)</calculatedColumnFormula>
    </tableColumn>
    <tableColumn id="44" xr3:uid="{0E62B18B-3DFF-43C4-A206-686C4519E672}" name="Pilot" dataDxfId="52">
      <calculatedColumnFormula>_xlfn.XLOOKUP($A2,Table3[ID],Table3[Pilot],"Not Found",0)</calculatedColumnFormula>
    </tableColumn>
    <tableColumn id="45" xr3:uid="{EC382A1F-76F2-4060-8A38-CF5FBB0A55CC}" name="Enrollment" dataDxfId="51">
      <calculatedColumnFormula>_xlfn.XLOOKUP($A2,Table3[ID],Table3[Enrollment],"Not Found",0)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44DA36-60A0-4FB4-8EF1-0CA64F940328}" name="Table2" displayName="Table2" ref="A1:N2209" totalsRowShown="0" headerRowDxfId="50" dataDxfId="49">
  <autoFilter ref="A1:N2209" xr:uid="{4544DA36-60A0-4FB4-8EF1-0CA64F940328}"/>
  <tableColumns count="14">
    <tableColumn id="1" xr3:uid="{C3CD8B6E-30A8-4293-B220-33499DC6127F}" name="ID" dataDxfId="48"/>
    <tableColumn id="2" xr3:uid="{F72EC62D-ABDA-4D40-9767-D58DBB99FD27}" name="Recency/Days" dataDxfId="47"/>
    <tableColumn id="3" xr3:uid="{EAFB8888-0E81-445E-8CCD-B3FE4FF89870}" name="Teas" dataDxfId="46"/>
    <tableColumn id="4" xr3:uid="{D179691F-8473-435B-9296-6B4E8D06F740}" name="Fruits" dataDxfId="45"/>
    <tableColumn id="5" xr3:uid="{3F14171E-B06E-42E8-BADF-364E9DE68533}" name="Meats" dataDxfId="44"/>
    <tableColumn id="6" xr3:uid="{BC2C1E8C-BDBA-4C67-823F-A8ACE46055FA}" name="Seafood" dataDxfId="43"/>
    <tableColumn id="7" xr3:uid="{6E9C97A9-030F-4FAB-B427-12B646BCBCA6}" name="Sweets" dataDxfId="42"/>
    <tableColumn id="8" xr3:uid="{96C34FD4-7F0A-45C2-8D25-7C5BE74162FA}" name="Premium" dataDxfId="41"/>
    <tableColumn id="9" xr3:uid="{558450E3-C821-4BE8-9913-62C3A3D70AD4}" name="Regular" dataDxfId="40"/>
    <tableColumn id="10" xr3:uid="{640F2297-3210-4296-9A9A-DB1BDE26F04A}" name="Deals with (Discount)" dataDxfId="39"/>
    <tableColumn id="11" xr3:uid="{28BEC897-E842-4DE0-9E66-A1AB22F7AFC4}" name="Website" dataDxfId="38"/>
    <tableColumn id="12" xr3:uid="{889CB8F1-EBAC-46C8-AAF1-C04D63452D3A}" name="Catalog" dataDxfId="37"/>
    <tableColumn id="13" xr3:uid="{74AFB359-A114-438A-B5F6-3E3D008EA219}" name="Store" dataDxfId="36"/>
    <tableColumn id="14" xr3:uid="{CD98C8B4-5206-4BBA-9289-713D9629177C}" name="Visits in past-3 Months"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70B1A5-8553-4510-87C7-F0AA637C1478}" name="Table1" displayName="Table1" ref="A1:Q2214" totalsRowShown="0" headerRowDxfId="34" dataDxfId="33">
  <autoFilter ref="A1:Q2214" xr:uid="{D470B1A5-8553-4510-87C7-F0AA637C1478}"/>
  <tableColumns count="17">
    <tableColumn id="1" xr3:uid="{6F5D8DEF-BE54-41DE-94E9-BE6E3A58E61A}" name="ID" dataDxfId="32"/>
    <tableColumn id="2" xr3:uid="{830B5B29-41C2-4981-A2EE-99ABF5B666EB}" name="Income\Yearly" dataDxfId="31"/>
    <tableColumn id="3" xr3:uid="{9D751C5C-E00A-49F4-B44C-FA36FC663CEA}" name="Kids" dataDxfId="30"/>
    <tableColumn id="4" xr3:uid="{177BFEAE-3822-4844-95CB-F609F27971B2}" name="Teens" dataDxfId="29"/>
    <tableColumn id="5" xr3:uid="{D4BFA489-3636-4B8D-A9FF-31D067F17D70}" name="Age" dataDxfId="28"/>
    <tableColumn id="6" xr3:uid="{639E10F3-FB07-4C71-94A6-AA6AA6FDF5ED}" name="Divorced" dataDxfId="27"/>
    <tableColumn id="7" xr3:uid="{E64D7CB3-48F5-45FD-89DA-D5E4E6B7BB9C}" name="Married" dataDxfId="26"/>
    <tableColumn id="8" xr3:uid="{141BDA39-0799-4CE8-BD00-0690E12E4181}" name="Single" dataDxfId="25"/>
    <tableColumn id="9" xr3:uid="{72AD9988-8217-4D79-A40A-C358909A3965}" name="Together" dataDxfId="24"/>
    <tableColumn id="10" xr3:uid="{558C5812-F9A5-470B-9B37-B8DBF5BF5B76}" name="Widow" dataDxfId="23"/>
    <tableColumn id="11" xr3:uid="{D6F541BD-EAD5-4BB8-9A56-CF61049D6FAF}" name="Basic" dataDxfId="22"/>
    <tableColumn id="12" xr3:uid="{FA68E6F6-E717-4A42-B5B3-039CE252F7C0}" name="Graduate" dataDxfId="21"/>
    <tableColumn id="13" xr3:uid="{E8DEBF18-B278-418A-B6A4-3BA1EED2829F}" name="Master" dataDxfId="20"/>
    <tableColumn id="14" xr3:uid="{650E5BA0-4F25-44B4-9A16-F4209FFD5AE1}" name="PhD" dataDxfId="19"/>
    <tableColumn id="15" xr3:uid="{2F926BE6-01D8-4CAF-B094-33F228CB13AD}" name="State" dataDxfId="18"/>
    <tableColumn id="16" xr3:uid="{1561FB7A-0C20-4779-BE65-BDF839923A18}" name="Marital status" dataDxfId="17">
      <calculatedColumnFormula array="1">_xlfn.IFS(Table1[[#This Row],[Divorced]]=1,"Divorced",Table1[[#This Row],[Married]]=1,"Married",Table1[[#This Row],[Single]]=1,"Single",Table1[[#This Row],[Together]]=1,"Together",Table1[[#This Row],[Widow]]=1,"Widow")</calculatedColumnFormula>
    </tableColumn>
    <tableColumn id="17" xr3:uid="{4CA26CEB-C8E8-4798-A1E5-1F82897FC570}" name="Educational level" dataDxfId="16">
      <calculatedColumnFormula array="1">IFERROR(_xlfn.IFS(Table1[[#This Row],[Basic]]=1,"Basic",Table1[[#This Row],[Graduate]]=1,"Graduate",Table1[[#This Row],[Master]]=1,"Master",Table1[[#This Row],[PhD]]=1,"PhD"),"Other")</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BBFDC9-8862-4889-BBD0-9D9CBF6E9F09}" name="Table3" displayName="Table3" ref="A1:I2221" totalsRowShown="0" headerRowDxfId="15" dataDxfId="14">
  <autoFilter ref="A1:I2221" xr:uid="{E9BBFDC9-8862-4889-BBD0-9D9CBF6E9F09}"/>
  <tableColumns count="9">
    <tableColumn id="1" xr3:uid="{DD61C8C1-1853-4847-B6B6-A409A456076B}" name="MC3" dataDxfId="13"/>
    <tableColumn id="2" xr3:uid="{17E36FD3-9409-4490-B196-6F10B7BD11D9}" name="ID" dataDxfId="12"/>
    <tableColumn id="3" xr3:uid="{FA48D1DC-6D0F-49FB-84B5-F23856707CA0}" name="MC4" dataDxfId="11"/>
    <tableColumn id="4" xr3:uid="{086673E1-9C7F-40E3-8A8D-515304C3D40D}" name="MC5" dataDxfId="10"/>
    <tableColumn id="5" xr3:uid="{AED0740B-193D-4686-A6F4-C0896F64BD74}" name="MC1" dataDxfId="9"/>
    <tableColumn id="6" xr3:uid="{9A47A3D8-DDF3-4020-B6A7-75531C65E8F3}" name="MC2" dataDxfId="8"/>
    <tableColumn id="7" xr3:uid="{81FB6609-EAAF-4ABB-81C2-96C4739A7F0D}" name="Complaint" dataDxfId="7"/>
    <tableColumn id="8" xr3:uid="{9243D8F3-13FA-4BCF-AED7-20AA2BF97C53}" name="Pilot" dataDxfId="6"/>
    <tableColumn id="9" xr3:uid="{49761DBE-EC1F-437C-A4FC-F4D0C64238CF}" name="Enrollment" dataDxfId="5"/>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F9D8CC-2293-492D-8F21-0EE34C7AD0B1}" name="Table4" displayName="Table4" ref="A1:Q1000" totalsRowShown="0" headerRowDxfId="4">
  <autoFilter ref="A1:Q1000" xr:uid="{67F9D8CC-2293-492D-8F21-0EE34C7AD0B1}"/>
  <tableColumns count="17">
    <tableColumn id="1" xr3:uid="{F67252BC-5187-4A00-8EB6-A7CB3339EE68}" name="ID"/>
    <tableColumn id="2" xr3:uid="{508B3B94-72E2-4922-AC12-67A9AC99D30B}" name="Invoice ID"/>
    <tableColumn id="3" xr3:uid="{36F31CE4-A190-4F74-8AA9-5A72DB5EA003}" name="Branch"/>
    <tableColumn id="4" xr3:uid="{A3847693-5278-4A1A-892B-7B042DEB972A}" name="Customer type"/>
    <tableColumn id="5" xr3:uid="{1F148C48-5F76-43E7-AC5B-A179B376AA10}" name="Gender"/>
    <tableColumn id="6" xr3:uid="{F7D85392-AFEE-493C-A110-26B7D7B81AFE}" name="Product line"/>
    <tableColumn id="7" xr3:uid="{12B649AA-CF53-4316-857C-1A7D0BC7CA93}" name="Unit price"/>
    <tableColumn id="8" xr3:uid="{6633AD07-B5A2-4642-A50A-1FA3DA18AAA5}" name="Quantity"/>
    <tableColumn id="9" xr3:uid="{17DFD86E-426D-4DE4-B058-7B786FDFE4A4}" name="Tax 5%"/>
    <tableColumn id="10" xr3:uid="{0AF08CBF-FB7C-4CFA-A38B-F2AF6EC53EF9}" name="Total"/>
    <tableColumn id="11" xr3:uid="{681DEE96-8A86-4404-9B40-9C0230394F69}" name="Date" dataDxfId="3"/>
    <tableColumn id="12" xr3:uid="{B35CCFF2-808A-4CAA-9F33-4FC824BC6D03}" name="Time" dataDxfId="2"/>
    <tableColumn id="13" xr3:uid="{95B2DDB0-45DE-4369-92F0-4496B5C2F834}" name="Payment"/>
    <tableColumn id="14" xr3:uid="{F7986C5E-F825-4E53-8999-FB81C475D733}" name="COGS" dataDxfId="1"/>
    <tableColumn id="15" xr3:uid="{6E544EC9-5A6A-4E29-BF93-BDF764DBAC75}" name="Gross Margin Percentage"/>
    <tableColumn id="16" xr3:uid="{DAA40083-3FAE-49F7-9ECE-18CAE362672E}" name="Gross Income" dataDxfId="0"/>
    <tableColumn id="17" xr3:uid="{1C8331F2-0AF1-41AB-A9F0-4983DFC9C54D}"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7EC1A2F-CBBF-4EE6-B333-6574EA10B295}" sourceName="Date">
  <pivotTables>
    <pivotTable tabId="42" name="PivotTable15"/>
  </pivotTables>
  <state minimalRefreshVersion="6" lastRefreshVersion="6" pivotCacheId="1471335702" filterType="unknown">
    <bounds startDate="2019-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A469253-53E0-4E22-BF4C-ED28E874C41F}" cache="NativeTimeline_Date" caption="Date" showSelectionLabel="0" showHorizontalScrollbar="0" level="2" selectionLevel="1" scrollPosition="2019-08-2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63E2D-00BE-4E72-BB83-F57FBDBCCF43}">
  <dimension ref="A3:B9"/>
  <sheetViews>
    <sheetView rightToLeft="1" workbookViewId="0">
      <selection activeCell="A64" sqref="A64:XFD1048576"/>
    </sheetView>
  </sheetViews>
  <sheetFormatPr defaultRowHeight="15" x14ac:dyDescent="0.25"/>
  <cols>
    <col min="1" max="1" width="11.28515625" bestFit="1" customWidth="1"/>
    <col min="2" max="2" width="21.5703125" bestFit="1" customWidth="1"/>
  </cols>
  <sheetData>
    <row r="3" spans="1:2" x14ac:dyDescent="0.25">
      <c r="A3" s="18" t="s">
        <v>1143</v>
      </c>
      <c r="B3" t="s">
        <v>1145</v>
      </c>
    </row>
    <row r="4" spans="1:2" x14ac:dyDescent="0.25">
      <c r="A4" s="19" t="s">
        <v>5</v>
      </c>
      <c r="B4">
        <v>110</v>
      </c>
    </row>
    <row r="5" spans="1:2" x14ac:dyDescent="0.25">
      <c r="A5" s="19" t="s">
        <v>6</v>
      </c>
      <c r="B5">
        <v>384</v>
      </c>
    </row>
    <row r="6" spans="1:2" x14ac:dyDescent="0.25">
      <c r="A6" s="19" t="s">
        <v>7</v>
      </c>
      <c r="B6">
        <v>202</v>
      </c>
    </row>
    <row r="7" spans="1:2" x14ac:dyDescent="0.25">
      <c r="A7" s="19" t="s">
        <v>8</v>
      </c>
      <c r="B7">
        <v>251</v>
      </c>
    </row>
    <row r="8" spans="1:2" x14ac:dyDescent="0.25">
      <c r="A8" s="19" t="s">
        <v>9</v>
      </c>
      <c r="B8">
        <v>39</v>
      </c>
    </row>
    <row r="9" spans="1:2" x14ac:dyDescent="0.25">
      <c r="A9" s="19" t="s">
        <v>1144</v>
      </c>
      <c r="B9">
        <v>986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0A900-36F1-47F8-B41C-12812C72C939}">
  <dimension ref="A3:B9"/>
  <sheetViews>
    <sheetView workbookViewId="0">
      <selection activeCell="L21" sqref="L21"/>
    </sheetView>
  </sheetViews>
  <sheetFormatPr defaultRowHeight="15" x14ac:dyDescent="0.25"/>
  <cols>
    <col min="1" max="1" width="13.140625" bestFit="1" customWidth="1"/>
    <col min="2" max="2" width="21.5703125" bestFit="1" customWidth="1"/>
    <col min="3" max="3" width="8.140625" bestFit="1" customWidth="1"/>
    <col min="4" max="4" width="6.42578125" bestFit="1" customWidth="1"/>
    <col min="5" max="5" width="9" bestFit="1" customWidth="1"/>
    <col min="6" max="6" width="7.42578125" bestFit="1" customWidth="1"/>
    <col min="7" max="7" width="11.28515625" bestFit="1" customWidth="1"/>
  </cols>
  <sheetData>
    <row r="3" spans="1:2" x14ac:dyDescent="0.25">
      <c r="A3" s="18" t="s">
        <v>1143</v>
      </c>
      <c r="B3" t="s">
        <v>1145</v>
      </c>
    </row>
    <row r="4" spans="1:2" x14ac:dyDescent="0.25">
      <c r="A4" s="20" t="s">
        <v>6</v>
      </c>
      <c r="B4">
        <v>384</v>
      </c>
    </row>
    <row r="5" spans="1:2" x14ac:dyDescent="0.25">
      <c r="A5" s="20" t="s">
        <v>8</v>
      </c>
      <c r="B5">
        <v>251</v>
      </c>
    </row>
    <row r="6" spans="1:2" x14ac:dyDescent="0.25">
      <c r="A6" s="20" t="s">
        <v>7</v>
      </c>
      <c r="B6">
        <v>202</v>
      </c>
    </row>
    <row r="7" spans="1:2" x14ac:dyDescent="0.25">
      <c r="A7" s="20" t="s">
        <v>5</v>
      </c>
      <c r="B7">
        <v>110</v>
      </c>
    </row>
    <row r="8" spans="1:2" x14ac:dyDescent="0.25">
      <c r="A8" s="20" t="s">
        <v>9</v>
      </c>
      <c r="B8">
        <v>39</v>
      </c>
    </row>
    <row r="9" spans="1:2" x14ac:dyDescent="0.25">
      <c r="A9" s="20" t="s">
        <v>1144</v>
      </c>
      <c r="B9">
        <v>986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521BE-9374-4D33-A498-FF49000EDFB5}">
  <dimension ref="A3:B10"/>
  <sheetViews>
    <sheetView rightToLeft="1" workbookViewId="0">
      <selection activeCell="B14" sqref="B14"/>
    </sheetView>
  </sheetViews>
  <sheetFormatPr defaultRowHeight="15" x14ac:dyDescent="0.25"/>
  <cols>
    <col min="1" max="1" width="20.42578125" bestFit="1" customWidth="1"/>
    <col min="2" max="2" width="12" bestFit="1" customWidth="1"/>
  </cols>
  <sheetData>
    <row r="3" spans="1:2" x14ac:dyDescent="0.25">
      <c r="A3" s="18" t="s">
        <v>1143</v>
      </c>
      <c r="B3" t="s">
        <v>1162</v>
      </c>
    </row>
    <row r="4" spans="1:2" x14ac:dyDescent="0.25">
      <c r="A4" s="19" t="s">
        <v>106</v>
      </c>
      <c r="B4">
        <v>48005.769000000015</v>
      </c>
    </row>
    <row r="5" spans="1:2" x14ac:dyDescent="0.25">
      <c r="A5" s="19" t="s">
        <v>115</v>
      </c>
      <c r="B5">
        <v>52228.260000000009</v>
      </c>
    </row>
    <row r="6" spans="1:2" x14ac:dyDescent="0.25">
      <c r="A6" s="19" t="s">
        <v>111</v>
      </c>
      <c r="B6">
        <v>52418.226000000002</v>
      </c>
    </row>
    <row r="7" spans="1:2" x14ac:dyDescent="0.25">
      <c r="A7" s="19" t="s">
        <v>127</v>
      </c>
      <c r="B7">
        <v>54289.619999999995</v>
      </c>
    </row>
    <row r="8" spans="1:2" x14ac:dyDescent="0.25">
      <c r="A8" s="19" t="s">
        <v>118</v>
      </c>
      <c r="B8">
        <v>54454.11299999999</v>
      </c>
    </row>
    <row r="9" spans="1:2" x14ac:dyDescent="0.25">
      <c r="A9" s="19" t="s">
        <v>125</v>
      </c>
      <c r="B9">
        <v>55897.254000000008</v>
      </c>
    </row>
    <row r="10" spans="1:2" x14ac:dyDescent="0.25">
      <c r="A10" s="19" t="s">
        <v>1144</v>
      </c>
      <c r="B10">
        <v>317293.24200000003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46BA9-1FF5-4AD4-A380-511C3EB757FE}">
  <dimension ref="A3:D11"/>
  <sheetViews>
    <sheetView rightToLeft="1" workbookViewId="0">
      <selection activeCell="A64" sqref="A64:XFD1048576"/>
    </sheetView>
  </sheetViews>
  <sheetFormatPr defaultRowHeight="15" x14ac:dyDescent="0.25"/>
  <cols>
    <col min="1" max="1" width="20.42578125" bestFit="1" customWidth="1"/>
    <col min="2" max="2" width="14" bestFit="1" customWidth="1"/>
    <col min="3" max="3" width="11" bestFit="1" customWidth="1"/>
    <col min="4" max="4" width="11.28515625" bestFit="1" customWidth="1"/>
    <col min="5" max="5" width="17.42578125" bestFit="1" customWidth="1"/>
    <col min="6" max="6" width="18" bestFit="1" customWidth="1"/>
    <col min="7" max="7" width="16" bestFit="1" customWidth="1"/>
    <col min="8" max="8" width="11.28515625" bestFit="1" customWidth="1"/>
  </cols>
  <sheetData>
    <row r="3" spans="1:4" x14ac:dyDescent="0.25">
      <c r="A3" s="18" t="s">
        <v>1162</v>
      </c>
      <c r="B3" s="18" t="s">
        <v>1152</v>
      </c>
    </row>
    <row r="4" spans="1:4" x14ac:dyDescent="0.25">
      <c r="A4" s="18" t="s">
        <v>1143</v>
      </c>
      <c r="B4" t="s">
        <v>104</v>
      </c>
      <c r="C4" t="s">
        <v>110</v>
      </c>
      <c r="D4" t="s">
        <v>1144</v>
      </c>
    </row>
    <row r="5" spans="1:4" x14ac:dyDescent="0.25">
      <c r="A5" s="19" t="s">
        <v>111</v>
      </c>
      <c r="B5">
        <v>23727.059999999994</v>
      </c>
      <c r="C5">
        <v>28691.166000000005</v>
      </c>
      <c r="D5">
        <v>52418.225999999995</v>
      </c>
    </row>
    <row r="6" spans="1:4" x14ac:dyDescent="0.25">
      <c r="A6" s="19" t="s">
        <v>127</v>
      </c>
      <c r="B6">
        <v>26323.961999999996</v>
      </c>
      <c r="C6">
        <v>27965.65800000001</v>
      </c>
      <c r="D6">
        <v>54289.62000000001</v>
      </c>
    </row>
    <row r="7" spans="1:4" x14ac:dyDescent="0.25">
      <c r="A7" s="19" t="s">
        <v>125</v>
      </c>
      <c r="B7">
        <v>31110.030000000002</v>
      </c>
      <c r="C7">
        <v>24787.223999999995</v>
      </c>
      <c r="D7">
        <v>55897.254000000001</v>
      </c>
    </row>
    <row r="8" spans="1:4" x14ac:dyDescent="0.25">
      <c r="A8" s="19" t="s">
        <v>106</v>
      </c>
      <c r="B8">
        <v>25831.039499999995</v>
      </c>
      <c r="C8">
        <v>22174.729499999998</v>
      </c>
      <c r="D8">
        <v>48005.768999999993</v>
      </c>
    </row>
    <row r="9" spans="1:4" x14ac:dyDescent="0.25">
      <c r="A9" s="19" t="s">
        <v>115</v>
      </c>
      <c r="B9">
        <v>26447.505000000001</v>
      </c>
      <c r="C9">
        <v>25780.755000000008</v>
      </c>
      <c r="D9">
        <v>52228.260000000009</v>
      </c>
    </row>
    <row r="10" spans="1:4" x14ac:dyDescent="0.25">
      <c r="A10" s="19" t="s">
        <v>118</v>
      </c>
      <c r="B10">
        <v>28083.877499999991</v>
      </c>
      <c r="C10">
        <v>26370.235500000003</v>
      </c>
      <c r="D10">
        <v>54454.112999999998</v>
      </c>
    </row>
    <row r="11" spans="1:4" x14ac:dyDescent="0.25">
      <c r="A11" s="19" t="s">
        <v>1144</v>
      </c>
      <c r="B11">
        <v>161523.47399999999</v>
      </c>
      <c r="C11">
        <v>155769.76800000001</v>
      </c>
      <c r="D11">
        <v>317293.24200000003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96B2A-9BC7-4D3D-80CD-315A1BBEF989}">
  <dimension ref="A3:E11"/>
  <sheetViews>
    <sheetView rightToLeft="1" workbookViewId="0">
      <selection activeCell="C17" sqref="C17"/>
    </sheetView>
  </sheetViews>
  <sheetFormatPr defaultRowHeight="15" x14ac:dyDescent="0.25"/>
  <cols>
    <col min="1" max="1" width="20.42578125" bestFit="1" customWidth="1"/>
    <col min="2" max="2" width="14" bestFit="1" customWidth="1"/>
    <col min="3" max="3" width="11" bestFit="1" customWidth="1"/>
    <col min="4" max="4" width="12" bestFit="1" customWidth="1"/>
    <col min="5" max="5" width="11.28515625" bestFit="1" customWidth="1"/>
  </cols>
  <sheetData>
    <row r="3" spans="1:5" x14ac:dyDescent="0.25">
      <c r="A3" s="18" t="s">
        <v>1162</v>
      </c>
      <c r="B3" s="18" t="s">
        <v>1152</v>
      </c>
    </row>
    <row r="4" spans="1:5" x14ac:dyDescent="0.25">
      <c r="A4" s="18" t="s">
        <v>1143</v>
      </c>
      <c r="B4" t="s">
        <v>112</v>
      </c>
      <c r="C4" t="s">
        <v>116</v>
      </c>
      <c r="D4" t="s">
        <v>107</v>
      </c>
      <c r="E4" t="s">
        <v>1144</v>
      </c>
    </row>
    <row r="5" spans="1:5" x14ac:dyDescent="0.25">
      <c r="A5" s="19" t="s">
        <v>111</v>
      </c>
      <c r="B5">
        <v>19582.111499999999</v>
      </c>
      <c r="C5">
        <v>15428.017499999996</v>
      </c>
      <c r="D5">
        <v>17408.097000000002</v>
      </c>
      <c r="E5">
        <v>52418.225999999995</v>
      </c>
    </row>
    <row r="6" spans="1:5" x14ac:dyDescent="0.25">
      <c r="A6" s="19" t="s">
        <v>127</v>
      </c>
      <c r="B6">
        <v>17613.792000000001</v>
      </c>
      <c r="C6">
        <v>17318.794499999989</v>
      </c>
      <c r="D6">
        <v>19357.033500000005</v>
      </c>
      <c r="E6">
        <v>54289.619999999995</v>
      </c>
    </row>
    <row r="7" spans="1:5" x14ac:dyDescent="0.25">
      <c r="A7" s="19" t="s">
        <v>125</v>
      </c>
      <c r="B7">
        <v>19210.873499999998</v>
      </c>
      <c r="C7">
        <v>19987.600499999997</v>
      </c>
      <c r="D7">
        <v>16698.780000000002</v>
      </c>
      <c r="E7">
        <v>55897.254000000001</v>
      </c>
    </row>
    <row r="8" spans="1:5" x14ac:dyDescent="0.25">
      <c r="A8" s="19" t="s">
        <v>106</v>
      </c>
      <c r="B8">
        <v>17189.108999999997</v>
      </c>
      <c r="C8">
        <v>15752.289000000001</v>
      </c>
      <c r="D8">
        <v>15064.370999999997</v>
      </c>
      <c r="E8">
        <v>48005.769</v>
      </c>
    </row>
    <row r="9" spans="1:5" x14ac:dyDescent="0.25">
      <c r="A9" s="19" t="s">
        <v>115</v>
      </c>
      <c r="B9">
        <v>17650.583999999999</v>
      </c>
      <c r="C9">
        <v>13287.833999999999</v>
      </c>
      <c r="D9">
        <v>21289.842000000008</v>
      </c>
      <c r="E9">
        <v>52228.260000000009</v>
      </c>
    </row>
    <row r="10" spans="1:5" x14ac:dyDescent="0.25">
      <c r="A10" s="19" t="s">
        <v>118</v>
      </c>
      <c r="B10">
        <v>18873.813000000002</v>
      </c>
      <c r="C10">
        <v>17730.951000000001</v>
      </c>
      <c r="D10">
        <v>17849.348999999998</v>
      </c>
      <c r="E10">
        <v>54454.112999999998</v>
      </c>
    </row>
    <row r="11" spans="1:5" x14ac:dyDescent="0.25">
      <c r="A11" s="19" t="s">
        <v>1144</v>
      </c>
      <c r="B11">
        <v>110120.283</v>
      </c>
      <c r="C11">
        <v>99505.486499999985</v>
      </c>
      <c r="D11">
        <v>107667.47250000002</v>
      </c>
      <c r="E11">
        <v>317293.24199999997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F76FA-03AF-4264-BAE1-0D4B35D6E5F3}">
  <dimension ref="A3:B7"/>
  <sheetViews>
    <sheetView rightToLeft="1" workbookViewId="0">
      <selection activeCell="B18" sqref="B18"/>
    </sheetView>
  </sheetViews>
  <sheetFormatPr defaultRowHeight="15" x14ac:dyDescent="0.25"/>
  <cols>
    <col min="1" max="1" width="11.28515625" bestFit="1" customWidth="1"/>
    <col min="2" max="2" width="17" bestFit="1" customWidth="1"/>
  </cols>
  <sheetData>
    <row r="3" spans="1:2" x14ac:dyDescent="0.25">
      <c r="A3" s="18" t="s">
        <v>1143</v>
      </c>
      <c r="B3" t="s">
        <v>1163</v>
      </c>
    </row>
    <row r="4" spans="1:2" x14ac:dyDescent="0.25">
      <c r="A4" s="19" t="s">
        <v>112</v>
      </c>
      <c r="B4">
        <v>340</v>
      </c>
    </row>
    <row r="5" spans="1:2" x14ac:dyDescent="0.25">
      <c r="A5" s="19" t="s">
        <v>116</v>
      </c>
      <c r="B5">
        <v>306</v>
      </c>
    </row>
    <row r="6" spans="1:2" x14ac:dyDescent="0.25">
      <c r="A6" s="19" t="s">
        <v>107</v>
      </c>
      <c r="B6">
        <v>340</v>
      </c>
    </row>
    <row r="7" spans="1:2" x14ac:dyDescent="0.25">
      <c r="A7" s="19" t="s">
        <v>1144</v>
      </c>
      <c r="B7">
        <v>986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C0CD5-74FD-4E2E-BF76-3D586B79EF8C}">
  <dimension ref="A3:E8"/>
  <sheetViews>
    <sheetView rightToLeft="1" workbookViewId="0">
      <selection activeCell="C20" sqref="C20"/>
    </sheetView>
  </sheetViews>
  <sheetFormatPr defaultRowHeight="15" x14ac:dyDescent="0.25"/>
  <cols>
    <col min="1" max="1" width="13.140625" bestFit="1" customWidth="1"/>
    <col min="2" max="2" width="24.5703125" bestFit="1" customWidth="1"/>
  </cols>
  <sheetData>
    <row r="3" spans="1:5" x14ac:dyDescent="0.25">
      <c r="A3" s="18" t="s">
        <v>1143</v>
      </c>
      <c r="B3" t="s">
        <v>1164</v>
      </c>
    </row>
    <row r="4" spans="1:5" x14ac:dyDescent="0.25">
      <c r="A4" s="19" t="s">
        <v>40</v>
      </c>
      <c r="B4">
        <v>512</v>
      </c>
    </row>
    <row r="5" spans="1:5" x14ac:dyDescent="0.25">
      <c r="A5" s="19" t="s">
        <v>11</v>
      </c>
      <c r="B5">
        <v>162</v>
      </c>
      <c r="D5" s="19" t="s">
        <v>40</v>
      </c>
      <c r="E5">
        <v>512</v>
      </c>
    </row>
    <row r="6" spans="1:5" x14ac:dyDescent="0.25">
      <c r="A6" s="19" t="s">
        <v>1147</v>
      </c>
      <c r="B6">
        <v>74</v>
      </c>
      <c r="D6" s="19" t="s">
        <v>11</v>
      </c>
      <c r="E6">
        <v>162</v>
      </c>
    </row>
    <row r="7" spans="1:5" x14ac:dyDescent="0.25">
      <c r="A7" s="19" t="s">
        <v>12</v>
      </c>
      <c r="B7">
        <v>238</v>
      </c>
      <c r="D7" s="19" t="s">
        <v>1147</v>
      </c>
      <c r="E7">
        <v>74</v>
      </c>
    </row>
    <row r="8" spans="1:5" x14ac:dyDescent="0.25">
      <c r="A8" s="19" t="s">
        <v>1144</v>
      </c>
      <c r="B8">
        <v>986</v>
      </c>
      <c r="D8" s="19" t="s">
        <v>12</v>
      </c>
      <c r="E8">
        <v>238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800FB-00A0-48EB-9F6E-28F74E53FE9C}">
  <dimension ref="A3:C10"/>
  <sheetViews>
    <sheetView rightToLeft="1" workbookViewId="0">
      <selection activeCell="A4" sqref="A4:C9"/>
    </sheetView>
  </sheetViews>
  <sheetFormatPr defaultRowHeight="15" x14ac:dyDescent="0.25"/>
  <cols>
    <col min="1" max="1" width="20.42578125" bestFit="1" customWidth="1"/>
    <col min="2" max="2" width="12" bestFit="1" customWidth="1"/>
    <col min="3" max="3" width="13.28515625" bestFit="1" customWidth="1"/>
    <col min="4" max="11" width="4" bestFit="1" customWidth="1"/>
    <col min="12" max="12" width="2" bestFit="1" customWidth="1"/>
    <col min="13" max="21" width="4" bestFit="1" customWidth="1"/>
    <col min="22" max="22" width="2" bestFit="1" customWidth="1"/>
    <col min="23" max="31" width="4" bestFit="1" customWidth="1"/>
    <col min="32" max="32" width="2" bestFit="1" customWidth="1"/>
    <col min="33" max="41" width="4" bestFit="1" customWidth="1"/>
    <col min="42" max="42" width="2" bestFit="1" customWidth="1"/>
    <col min="43" max="51" width="4" bestFit="1" customWidth="1"/>
    <col min="52" max="52" width="2" bestFit="1" customWidth="1"/>
    <col min="53" max="61" width="4" bestFit="1" customWidth="1"/>
    <col min="62" max="62" width="3" bestFit="1" customWidth="1"/>
    <col min="63" max="63" width="11.28515625" bestFit="1" customWidth="1"/>
  </cols>
  <sheetData>
    <row r="3" spans="1:3" x14ac:dyDescent="0.25">
      <c r="A3" s="18" t="s">
        <v>1143</v>
      </c>
      <c r="B3" t="s">
        <v>1162</v>
      </c>
      <c r="C3" t="s">
        <v>1165</v>
      </c>
    </row>
    <row r="4" spans="1:3" x14ac:dyDescent="0.25">
      <c r="A4" s="19" t="s">
        <v>111</v>
      </c>
      <c r="B4">
        <v>52418.226000000002</v>
      </c>
      <c r="C4">
        <v>1152.7999999999997</v>
      </c>
    </row>
    <row r="5" spans="1:3" x14ac:dyDescent="0.25">
      <c r="A5" s="19" t="s">
        <v>127</v>
      </c>
      <c r="B5">
        <v>54289.619999999995</v>
      </c>
      <c r="C5">
        <v>1243.7999999999997</v>
      </c>
    </row>
    <row r="6" spans="1:3" x14ac:dyDescent="0.25">
      <c r="A6" s="19" t="s">
        <v>125</v>
      </c>
      <c r="B6">
        <v>55897.254000000008</v>
      </c>
      <c r="C6">
        <v>1231.7</v>
      </c>
    </row>
    <row r="7" spans="1:3" x14ac:dyDescent="0.25">
      <c r="A7" s="19" t="s">
        <v>106</v>
      </c>
      <c r="B7">
        <v>48005.769000000015</v>
      </c>
      <c r="C7">
        <v>1042.2000000000003</v>
      </c>
    </row>
    <row r="8" spans="1:3" x14ac:dyDescent="0.25">
      <c r="A8" s="19" t="s">
        <v>115</v>
      </c>
      <c r="B8">
        <v>52228.260000000009</v>
      </c>
      <c r="C8">
        <v>1075.8</v>
      </c>
    </row>
    <row r="9" spans="1:3" x14ac:dyDescent="0.25">
      <c r="A9" s="19" t="s">
        <v>118</v>
      </c>
      <c r="B9">
        <v>54454.11299999999</v>
      </c>
      <c r="C9">
        <v>1125.5000000000005</v>
      </c>
    </row>
    <row r="10" spans="1:3" x14ac:dyDescent="0.25">
      <c r="A10" s="19" t="s">
        <v>1144</v>
      </c>
      <c r="B10">
        <v>317293.24200000003</v>
      </c>
      <c r="C10">
        <v>6871.8000000000011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C1FC-4BAC-4AF1-A28F-A539C3A4A4F6}">
  <dimension ref="A3:B93"/>
  <sheetViews>
    <sheetView rightToLeft="1" workbookViewId="0">
      <selection activeCell="D15" sqref="D15"/>
    </sheetView>
  </sheetViews>
  <sheetFormatPr defaultRowHeight="15" x14ac:dyDescent="0.25"/>
  <cols>
    <col min="1" max="1" width="13.42578125" bestFit="1" customWidth="1"/>
    <col min="2" max="2" width="12" bestFit="1" customWidth="1"/>
    <col min="3" max="976" width="16.28515625" bestFit="1" customWidth="1"/>
    <col min="977" max="977" width="11.28515625" bestFit="1" customWidth="1"/>
  </cols>
  <sheetData>
    <row r="3" spans="1:2" x14ac:dyDescent="0.25">
      <c r="A3" s="18" t="s">
        <v>1143</v>
      </c>
      <c r="B3" t="s">
        <v>1162</v>
      </c>
    </row>
    <row r="4" spans="1:2" x14ac:dyDescent="0.25">
      <c r="A4" s="19" t="s">
        <v>1169</v>
      </c>
      <c r="B4" s="60">
        <v>4745.1810000000005</v>
      </c>
    </row>
    <row r="5" spans="1:2" x14ac:dyDescent="0.25">
      <c r="A5" s="19" t="s">
        <v>1170</v>
      </c>
      <c r="B5" s="60">
        <v>1945.5030000000002</v>
      </c>
    </row>
    <row r="6" spans="1:2" x14ac:dyDescent="0.25">
      <c r="A6" s="19" t="s">
        <v>1171</v>
      </c>
      <c r="B6" s="60">
        <v>2078.1284999999998</v>
      </c>
    </row>
    <row r="7" spans="1:2" x14ac:dyDescent="0.25">
      <c r="A7" s="19" t="s">
        <v>1172</v>
      </c>
      <c r="B7" s="60">
        <v>1623.6885</v>
      </c>
    </row>
    <row r="8" spans="1:2" x14ac:dyDescent="0.25">
      <c r="A8" s="19" t="s">
        <v>1173</v>
      </c>
      <c r="B8" s="60">
        <v>2956.8419999999996</v>
      </c>
    </row>
    <row r="9" spans="1:2" x14ac:dyDescent="0.25">
      <c r="A9" s="19" t="s">
        <v>1174</v>
      </c>
      <c r="B9" s="60">
        <v>3614.2049999999999</v>
      </c>
    </row>
    <row r="10" spans="1:2" x14ac:dyDescent="0.25">
      <c r="A10" s="19" t="s">
        <v>1175</v>
      </c>
      <c r="B10" s="60">
        <v>2834.2439999999997</v>
      </c>
    </row>
    <row r="11" spans="1:2" x14ac:dyDescent="0.25">
      <c r="A11" s="19" t="s">
        <v>1176</v>
      </c>
      <c r="B11" s="60">
        <v>5293.732500000001</v>
      </c>
    </row>
    <row r="12" spans="1:2" x14ac:dyDescent="0.25">
      <c r="A12" s="19" t="s">
        <v>1177</v>
      </c>
      <c r="B12" s="60">
        <v>3021.3435000000004</v>
      </c>
    </row>
    <row r="13" spans="1:2" x14ac:dyDescent="0.25">
      <c r="A13" s="19" t="s">
        <v>1178</v>
      </c>
      <c r="B13" s="60">
        <v>3560.9490000000005</v>
      </c>
    </row>
    <row r="14" spans="1:2" x14ac:dyDescent="0.25">
      <c r="A14" s="19" t="s">
        <v>1179</v>
      </c>
      <c r="B14" s="60">
        <v>2114.9625000000001</v>
      </c>
    </row>
    <row r="15" spans="1:2" x14ac:dyDescent="0.25">
      <c r="A15" s="19" t="s">
        <v>1180</v>
      </c>
      <c r="B15" s="60">
        <v>5184.7635</v>
      </c>
    </row>
    <row r="16" spans="1:2" x14ac:dyDescent="0.25">
      <c r="A16" s="19" t="s">
        <v>1181</v>
      </c>
      <c r="B16" s="60">
        <v>2451.2040000000002</v>
      </c>
    </row>
    <row r="17" spans="1:2" x14ac:dyDescent="0.25">
      <c r="A17" s="19" t="s">
        <v>1182</v>
      </c>
      <c r="B17" s="60">
        <v>3575.6699999999996</v>
      </c>
    </row>
    <row r="18" spans="1:2" x14ac:dyDescent="0.25">
      <c r="A18" s="19" t="s">
        <v>1183</v>
      </c>
      <c r="B18" s="60">
        <v>5944.26</v>
      </c>
    </row>
    <row r="19" spans="1:2" x14ac:dyDescent="0.25">
      <c r="A19" s="19" t="s">
        <v>1184</v>
      </c>
      <c r="B19" s="60">
        <v>4289.0820000000003</v>
      </c>
    </row>
    <row r="20" spans="1:2" x14ac:dyDescent="0.25">
      <c r="A20" s="19" t="s">
        <v>1185</v>
      </c>
      <c r="B20" s="60">
        <v>1929.2279999999998</v>
      </c>
    </row>
    <row r="21" spans="1:2" x14ac:dyDescent="0.25">
      <c r="A21" s="19" t="s">
        <v>1186</v>
      </c>
      <c r="B21" s="60">
        <v>2780.4734999999996</v>
      </c>
    </row>
    <row r="22" spans="1:2" x14ac:dyDescent="0.25">
      <c r="A22" s="19" t="s">
        <v>1187</v>
      </c>
      <c r="B22" s="60">
        <v>4914.7245000000003</v>
      </c>
    </row>
    <row r="23" spans="1:2" x14ac:dyDescent="0.25">
      <c r="A23" s="19" t="s">
        <v>1188</v>
      </c>
      <c r="B23" s="60">
        <v>3655.4489999999996</v>
      </c>
    </row>
    <row r="24" spans="1:2" x14ac:dyDescent="0.25">
      <c r="A24" s="19" t="s">
        <v>1189</v>
      </c>
      <c r="B24" s="60">
        <v>2392.0995000000003</v>
      </c>
    </row>
    <row r="25" spans="1:2" x14ac:dyDescent="0.25">
      <c r="A25" s="19" t="s">
        <v>1190</v>
      </c>
      <c r="B25" s="60">
        <v>1704.7695000000003</v>
      </c>
    </row>
    <row r="26" spans="1:2" x14ac:dyDescent="0.25">
      <c r="A26" s="19" t="s">
        <v>1191</v>
      </c>
      <c r="B26" s="60">
        <v>5578.0095000000001</v>
      </c>
    </row>
    <row r="27" spans="1:2" x14ac:dyDescent="0.25">
      <c r="A27" s="19" t="s">
        <v>1192</v>
      </c>
      <c r="B27" s="60">
        <v>5402.0505000000003</v>
      </c>
    </row>
    <row r="28" spans="1:2" x14ac:dyDescent="0.25">
      <c r="A28" s="19" t="s">
        <v>1193</v>
      </c>
      <c r="B28" s="60">
        <v>4700.3670000000002</v>
      </c>
    </row>
    <row r="29" spans="1:2" x14ac:dyDescent="0.25">
      <c r="A29" s="19" t="s">
        <v>1194</v>
      </c>
      <c r="B29" s="60">
        <v>4457.5124999999998</v>
      </c>
    </row>
    <row r="30" spans="1:2" x14ac:dyDescent="0.25">
      <c r="A30" s="19" t="s">
        <v>1195</v>
      </c>
      <c r="B30" s="60">
        <v>4635.8970000000008</v>
      </c>
    </row>
    <row r="31" spans="1:2" x14ac:dyDescent="0.25">
      <c r="A31" s="19" t="s">
        <v>1196</v>
      </c>
      <c r="B31" s="60">
        <v>4999.7115000000003</v>
      </c>
    </row>
    <row r="32" spans="1:2" x14ac:dyDescent="0.25">
      <c r="A32" s="19" t="s">
        <v>1197</v>
      </c>
      <c r="B32" s="60">
        <v>3516.5655000000002</v>
      </c>
    </row>
    <row r="33" spans="1:2" x14ac:dyDescent="0.25">
      <c r="A33" s="19" t="s">
        <v>1198</v>
      </c>
      <c r="B33" s="60">
        <v>2558.2619999999997</v>
      </c>
    </row>
    <row r="34" spans="1:2" x14ac:dyDescent="0.25">
      <c r="A34" s="19" t="s">
        <v>1199</v>
      </c>
      <c r="B34" s="60">
        <v>5232.4965000000011</v>
      </c>
    </row>
    <row r="35" spans="1:2" x14ac:dyDescent="0.25">
      <c r="A35" s="19" t="s">
        <v>1200</v>
      </c>
      <c r="B35" s="60">
        <v>2444.5364999999997</v>
      </c>
    </row>
    <row r="36" spans="1:2" x14ac:dyDescent="0.25">
      <c r="A36" s="19" t="s">
        <v>1201</v>
      </c>
      <c r="B36" s="60">
        <v>4140.9480000000003</v>
      </c>
    </row>
    <row r="37" spans="1:2" x14ac:dyDescent="0.25">
      <c r="A37" s="19" t="s">
        <v>1202</v>
      </c>
      <c r="B37" s="60">
        <v>5220.3375000000015</v>
      </c>
    </row>
    <row r="38" spans="1:2" x14ac:dyDescent="0.25">
      <c r="A38" s="19" t="s">
        <v>1203</v>
      </c>
      <c r="B38" s="60">
        <v>2439.4965000000002</v>
      </c>
    </row>
    <row r="39" spans="1:2" x14ac:dyDescent="0.25">
      <c r="A39" s="19" t="s">
        <v>1204</v>
      </c>
      <c r="B39" s="60">
        <v>3031.1295</v>
      </c>
    </row>
    <row r="40" spans="1:2" x14ac:dyDescent="0.25">
      <c r="A40" s="19" t="s">
        <v>1205</v>
      </c>
      <c r="B40" s="60">
        <v>2905.4235000000003</v>
      </c>
    </row>
    <row r="41" spans="1:2" x14ac:dyDescent="0.25">
      <c r="A41" s="19" t="s">
        <v>1206</v>
      </c>
      <c r="B41" s="60">
        <v>7228.210500000001</v>
      </c>
    </row>
    <row r="42" spans="1:2" x14ac:dyDescent="0.25">
      <c r="A42" s="19" t="s">
        <v>1207</v>
      </c>
      <c r="B42" s="60">
        <v>4981.5255000000006</v>
      </c>
    </row>
    <row r="43" spans="1:2" x14ac:dyDescent="0.25">
      <c r="A43" s="19" t="s">
        <v>1208</v>
      </c>
      <c r="B43" s="60">
        <v>3271.8944999999999</v>
      </c>
    </row>
    <row r="44" spans="1:2" x14ac:dyDescent="0.25">
      <c r="A44" s="19" t="s">
        <v>1209</v>
      </c>
      <c r="B44" s="60">
        <v>3141.0225</v>
      </c>
    </row>
    <row r="45" spans="1:2" x14ac:dyDescent="0.25">
      <c r="A45" s="19" t="s">
        <v>1210</v>
      </c>
      <c r="B45" s="60">
        <v>4542.1530000000002</v>
      </c>
    </row>
    <row r="46" spans="1:2" x14ac:dyDescent="0.25">
      <c r="A46" s="19" t="s">
        <v>1211</v>
      </c>
      <c r="B46" s="60">
        <v>2848.5660000000007</v>
      </c>
    </row>
    <row r="47" spans="1:2" x14ac:dyDescent="0.25">
      <c r="A47" s="19" t="s">
        <v>1212</v>
      </c>
      <c r="B47" s="60">
        <v>934.23749999999995</v>
      </c>
    </row>
    <row r="48" spans="1:2" x14ac:dyDescent="0.25">
      <c r="A48" s="19" t="s">
        <v>1213</v>
      </c>
      <c r="B48" s="60">
        <v>2454.0915</v>
      </c>
    </row>
    <row r="49" spans="1:2" x14ac:dyDescent="0.25">
      <c r="A49" s="19" t="s">
        <v>1214</v>
      </c>
      <c r="B49" s="60">
        <v>6830.785499999999</v>
      </c>
    </row>
    <row r="50" spans="1:2" x14ac:dyDescent="0.25">
      <c r="A50" s="19" t="s">
        <v>1215</v>
      </c>
      <c r="B50" s="60">
        <v>2503.7669999999998</v>
      </c>
    </row>
    <row r="51" spans="1:2" x14ac:dyDescent="0.25">
      <c r="A51" s="19" t="s">
        <v>1216</v>
      </c>
      <c r="B51" s="60">
        <v>5299.5704999999998</v>
      </c>
    </row>
    <row r="52" spans="1:2" x14ac:dyDescent="0.25">
      <c r="A52" s="19" t="s">
        <v>1217</v>
      </c>
      <c r="B52" s="60">
        <v>1496.0295000000001</v>
      </c>
    </row>
    <row r="53" spans="1:2" x14ac:dyDescent="0.25">
      <c r="A53" s="19" t="s">
        <v>1218</v>
      </c>
      <c r="B53" s="60">
        <v>4228.1190000000006</v>
      </c>
    </row>
    <row r="54" spans="1:2" x14ac:dyDescent="0.25">
      <c r="A54" s="19" t="s">
        <v>1219</v>
      </c>
      <c r="B54" s="60">
        <v>2706.4169999999999</v>
      </c>
    </row>
    <row r="55" spans="1:2" x14ac:dyDescent="0.25">
      <c r="A55" s="19" t="s">
        <v>1220</v>
      </c>
      <c r="B55" s="60">
        <v>1393.7384999999999</v>
      </c>
    </row>
    <row r="56" spans="1:2" x14ac:dyDescent="0.25">
      <c r="A56" s="19" t="s">
        <v>1221</v>
      </c>
      <c r="B56" s="60">
        <v>2442.3105</v>
      </c>
    </row>
    <row r="57" spans="1:2" x14ac:dyDescent="0.25">
      <c r="A57" s="19" t="s">
        <v>1222</v>
      </c>
      <c r="B57" s="60">
        <v>2339.5889999999999</v>
      </c>
    </row>
    <row r="58" spans="1:2" x14ac:dyDescent="0.25">
      <c r="A58" s="19" t="s">
        <v>1223</v>
      </c>
      <c r="B58" s="60">
        <v>2722.4610000000002</v>
      </c>
    </row>
    <row r="59" spans="1:2" x14ac:dyDescent="0.25">
      <c r="A59" s="19" t="s">
        <v>1224</v>
      </c>
      <c r="B59" s="60">
        <v>4807.2359999999999</v>
      </c>
    </row>
    <row r="60" spans="1:2" x14ac:dyDescent="0.25">
      <c r="A60" s="19" t="s">
        <v>1225</v>
      </c>
      <c r="B60" s="60">
        <v>2408.1644999999999</v>
      </c>
    </row>
    <row r="61" spans="1:2" x14ac:dyDescent="0.25">
      <c r="A61" s="19" t="s">
        <v>1226</v>
      </c>
      <c r="B61" s="60">
        <v>5859.4515000000001</v>
      </c>
    </row>
    <row r="62" spans="1:2" x14ac:dyDescent="0.25">
      <c r="A62" s="19" t="s">
        <v>1227</v>
      </c>
      <c r="B62" s="60">
        <v>2097.018</v>
      </c>
    </row>
    <row r="63" spans="1:2" x14ac:dyDescent="0.25">
      <c r="A63" s="19" t="s">
        <v>1228</v>
      </c>
      <c r="B63" s="60">
        <v>2634.3660000000004</v>
      </c>
    </row>
    <row r="64" spans="1:2" x14ac:dyDescent="0.25">
      <c r="A64" s="19" t="s">
        <v>1229</v>
      </c>
      <c r="B64" s="60">
        <v>5725.02</v>
      </c>
    </row>
    <row r="65" spans="1:2" x14ac:dyDescent="0.25">
      <c r="A65" s="19" t="s">
        <v>1230</v>
      </c>
      <c r="B65" s="60">
        <v>4853.1734999999999</v>
      </c>
    </row>
    <row r="66" spans="1:2" x14ac:dyDescent="0.25">
      <c r="A66" s="19" t="s">
        <v>1231</v>
      </c>
      <c r="B66" s="60">
        <v>3894.4394999999995</v>
      </c>
    </row>
    <row r="67" spans="1:2" x14ac:dyDescent="0.25">
      <c r="A67" s="19" t="s">
        <v>1232</v>
      </c>
      <c r="B67" s="60">
        <v>6230.8784999999989</v>
      </c>
    </row>
    <row r="68" spans="1:2" x14ac:dyDescent="0.25">
      <c r="A68" s="19" t="s">
        <v>1233</v>
      </c>
      <c r="B68" s="60">
        <v>3092.5964999999997</v>
      </c>
    </row>
    <row r="69" spans="1:2" x14ac:dyDescent="0.25">
      <c r="A69" s="19" t="s">
        <v>1234</v>
      </c>
      <c r="B69" s="60">
        <v>1438.2584999999999</v>
      </c>
    </row>
    <row r="70" spans="1:2" x14ac:dyDescent="0.25">
      <c r="A70" s="19" t="s">
        <v>1235</v>
      </c>
      <c r="B70" s="60">
        <v>3125.3880000000004</v>
      </c>
    </row>
    <row r="71" spans="1:2" x14ac:dyDescent="0.25">
      <c r="A71" s="19" t="s">
        <v>1236</v>
      </c>
      <c r="B71" s="60">
        <v>7256.8650000000007</v>
      </c>
    </row>
    <row r="72" spans="1:2" x14ac:dyDescent="0.25">
      <c r="A72" s="19" t="s">
        <v>1237</v>
      </c>
      <c r="B72" s="60">
        <v>3163.2299999999991</v>
      </c>
    </row>
    <row r="73" spans="1:2" x14ac:dyDescent="0.25">
      <c r="A73" s="19" t="s">
        <v>1238</v>
      </c>
      <c r="B73" s="60">
        <v>2961.2519999999995</v>
      </c>
    </row>
    <row r="74" spans="1:2" x14ac:dyDescent="0.25">
      <c r="A74" s="19" t="s">
        <v>1239</v>
      </c>
      <c r="B74" s="60">
        <v>3677.5514999999991</v>
      </c>
    </row>
    <row r="75" spans="1:2" x14ac:dyDescent="0.25">
      <c r="A75" s="19" t="s">
        <v>1240</v>
      </c>
      <c r="B75" s="60">
        <v>2063.6070000000004</v>
      </c>
    </row>
    <row r="76" spans="1:2" x14ac:dyDescent="0.25">
      <c r="A76" s="19" t="s">
        <v>1241</v>
      </c>
      <c r="B76" s="60">
        <v>6482.9414999999999</v>
      </c>
    </row>
    <row r="77" spans="1:2" x14ac:dyDescent="0.25">
      <c r="A77" s="19" t="s">
        <v>1242</v>
      </c>
      <c r="B77" s="60">
        <v>2942.415</v>
      </c>
    </row>
    <row r="78" spans="1:2" x14ac:dyDescent="0.25">
      <c r="A78" s="19" t="s">
        <v>1243</v>
      </c>
      <c r="B78" s="60">
        <v>3154.473</v>
      </c>
    </row>
    <row r="79" spans="1:2" x14ac:dyDescent="0.25">
      <c r="A79" s="19" t="s">
        <v>1244</v>
      </c>
      <c r="B79" s="60">
        <v>1976.2889999999998</v>
      </c>
    </row>
    <row r="80" spans="1:2" x14ac:dyDescent="0.25">
      <c r="A80" s="19" t="s">
        <v>1245</v>
      </c>
      <c r="B80" s="60">
        <v>1292.8335</v>
      </c>
    </row>
    <row r="81" spans="1:2" x14ac:dyDescent="0.25">
      <c r="A81" s="19" t="s">
        <v>1246</v>
      </c>
      <c r="B81" s="60">
        <v>5724.1170000000002</v>
      </c>
    </row>
    <row r="82" spans="1:2" x14ac:dyDescent="0.25">
      <c r="A82" s="19" t="s">
        <v>1247</v>
      </c>
      <c r="B82" s="60">
        <v>5458.2044999999998</v>
      </c>
    </row>
    <row r="83" spans="1:2" x14ac:dyDescent="0.25">
      <c r="A83" s="19" t="s">
        <v>1248</v>
      </c>
      <c r="B83" s="60">
        <v>1877.5155</v>
      </c>
    </row>
    <row r="84" spans="1:2" x14ac:dyDescent="0.25">
      <c r="A84" s="19" t="s">
        <v>1249</v>
      </c>
      <c r="B84" s="60">
        <v>3179.1480000000001</v>
      </c>
    </row>
    <row r="85" spans="1:2" x14ac:dyDescent="0.25">
      <c r="A85" s="19" t="s">
        <v>1250</v>
      </c>
      <c r="B85" s="60">
        <v>3323.6069999999995</v>
      </c>
    </row>
    <row r="86" spans="1:2" x14ac:dyDescent="0.25">
      <c r="A86" s="19" t="s">
        <v>1251</v>
      </c>
      <c r="B86" s="60">
        <v>3477.4634999999998</v>
      </c>
    </row>
    <row r="87" spans="1:2" x14ac:dyDescent="0.25">
      <c r="A87" s="19" t="s">
        <v>1252</v>
      </c>
      <c r="B87" s="60">
        <v>2272.9665</v>
      </c>
    </row>
    <row r="88" spans="1:2" x14ac:dyDescent="0.25">
      <c r="A88" s="19" t="s">
        <v>1253</v>
      </c>
      <c r="B88" s="60">
        <v>1962.5129999999997</v>
      </c>
    </row>
    <row r="89" spans="1:2" x14ac:dyDescent="0.25">
      <c r="A89" s="19" t="s">
        <v>1254</v>
      </c>
      <c r="B89" s="60">
        <v>2902.8194999999996</v>
      </c>
    </row>
    <row r="90" spans="1:2" x14ac:dyDescent="0.25">
      <c r="A90" s="19" t="s">
        <v>1255</v>
      </c>
      <c r="B90" s="60">
        <v>2229.402</v>
      </c>
    </row>
    <row r="91" spans="1:2" x14ac:dyDescent="0.25">
      <c r="A91" s="19" t="s">
        <v>1256</v>
      </c>
      <c r="B91" s="60">
        <v>4023.2429999999999</v>
      </c>
    </row>
    <row r="92" spans="1:2" x14ac:dyDescent="0.25">
      <c r="A92" s="19" t="s">
        <v>1257</v>
      </c>
      <c r="B92" s="60">
        <v>4487.0595000000003</v>
      </c>
    </row>
    <row r="93" spans="1:2" x14ac:dyDescent="0.25">
      <c r="A93" s="19" t="s">
        <v>1144</v>
      </c>
      <c r="B93" s="60">
        <v>317293.24199999991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483B1-908B-4E12-A51A-5C3B9170C9F6}">
  <dimension ref="A3:A6"/>
  <sheetViews>
    <sheetView rightToLeft="1" workbookViewId="0">
      <selection activeCell="A3" sqref="A3"/>
    </sheetView>
  </sheetViews>
  <sheetFormatPr defaultRowHeight="15" x14ac:dyDescent="0.25"/>
  <cols>
    <col min="1" max="1" width="11.28515625" bestFit="1" customWidth="1"/>
  </cols>
  <sheetData>
    <row r="3" spans="1:1" x14ac:dyDescent="0.25">
      <c r="A3" s="18" t="s">
        <v>1143</v>
      </c>
    </row>
    <row r="4" spans="1:1" x14ac:dyDescent="0.25">
      <c r="A4" s="19" t="s">
        <v>105</v>
      </c>
    </row>
    <row r="5" spans="1:1" x14ac:dyDescent="0.25">
      <c r="A5" s="19" t="s">
        <v>114</v>
      </c>
    </row>
    <row r="6" spans="1:1" x14ac:dyDescent="0.25">
      <c r="A6" s="19" t="s">
        <v>1144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8D5C7-ED7A-4C96-903F-798B08DC3FEC}">
  <sheetPr>
    <tabColor theme="4" tint="0.59999389629810485"/>
  </sheetPr>
  <dimension ref="A1:AS986"/>
  <sheetViews>
    <sheetView zoomScaleNormal="100" workbookViewId="0">
      <selection activeCell="Y6" sqref="Y6"/>
    </sheetView>
  </sheetViews>
  <sheetFormatPr defaultRowHeight="15" x14ac:dyDescent="0.25"/>
  <cols>
    <col min="1" max="1" width="13.7109375" bestFit="1" customWidth="1"/>
    <col min="2" max="2" width="12" bestFit="1" customWidth="1"/>
    <col min="3" max="3" width="9.28515625" bestFit="1" customWidth="1"/>
    <col min="4" max="4" width="16.42578125" bestFit="1" customWidth="1"/>
    <col min="5" max="5" width="10" bestFit="1" customWidth="1"/>
    <col min="6" max="6" width="20.42578125" bestFit="1" customWidth="1"/>
    <col min="7" max="7" width="12" style="22" bestFit="1" customWidth="1"/>
    <col min="8" max="8" width="11" bestFit="1" customWidth="1"/>
    <col min="10" max="10" width="10.140625" style="22" bestFit="1" customWidth="1"/>
    <col min="11" max="11" width="15.5703125" bestFit="1" customWidth="1"/>
    <col min="12" max="12" width="15.85546875" style="21" bestFit="1" customWidth="1"/>
    <col min="13" max="13" width="11.140625" bestFit="1" customWidth="1"/>
    <col min="14" max="14" width="8.5703125" style="22" bestFit="1" customWidth="1"/>
    <col min="15" max="15" width="25.85546875" bestFit="1" customWidth="1"/>
    <col min="16" max="16" width="15.42578125" style="22" bestFit="1" customWidth="1"/>
    <col min="17" max="17" width="8.85546875" bestFit="1" customWidth="1"/>
    <col min="18" max="18" width="15.5703125" bestFit="1" customWidth="1"/>
    <col min="19" max="19" width="6.7109375" bestFit="1" customWidth="1"/>
    <col min="20" max="20" width="18.5703125" bestFit="1" customWidth="1"/>
    <col min="21" max="21" width="7" bestFit="1" customWidth="1"/>
    <col min="22" max="22" width="8.5703125" bestFit="1" customWidth="1"/>
    <col min="23" max="23" width="16.42578125" style="16" bestFit="1" customWidth="1"/>
    <col min="24" max="24" width="15" bestFit="1" customWidth="1"/>
    <col min="25" max="25" width="10.5703125" bestFit="1" customWidth="1"/>
    <col min="26" max="26" width="10.140625" style="22" bestFit="1" customWidth="1"/>
    <col min="27" max="27" width="8.5703125" style="22" bestFit="1" customWidth="1"/>
    <col min="28" max="28" width="10.140625" style="22" bestFit="1" customWidth="1"/>
    <col min="29" max="29" width="10.85546875" style="22" bestFit="1" customWidth="1"/>
    <col min="30" max="30" width="9.7109375" style="22" bestFit="1" customWidth="1"/>
    <col min="31" max="31" width="11.42578125" style="22" bestFit="1" customWidth="1"/>
    <col min="32" max="32" width="10.140625" style="22" bestFit="1" customWidth="1"/>
    <col min="33" max="33" width="22.42578125" bestFit="1" customWidth="1"/>
    <col min="34" max="34" width="10.85546875" bestFit="1" customWidth="1"/>
    <col min="35" max="35" width="9.85546875" bestFit="1" customWidth="1"/>
    <col min="36" max="36" width="8" bestFit="1" customWidth="1"/>
    <col min="37" max="37" width="26.140625" bestFit="1" customWidth="1"/>
    <col min="38" max="42" width="7.28515625" bestFit="1" customWidth="1"/>
    <col min="43" max="43" width="12.42578125" bestFit="1" customWidth="1"/>
    <col min="44" max="44" width="7.42578125" bestFit="1" customWidth="1"/>
    <col min="45" max="45" width="13.140625" style="6" bestFit="1" customWidth="1"/>
  </cols>
  <sheetData>
    <row r="1" spans="1:45" x14ac:dyDescent="0.25">
      <c r="A1" t="s">
        <v>1166</v>
      </c>
      <c r="B1" t="s">
        <v>86</v>
      </c>
      <c r="C1" t="s">
        <v>87</v>
      </c>
      <c r="D1" t="s">
        <v>88</v>
      </c>
      <c r="E1" t="s">
        <v>89</v>
      </c>
      <c r="F1" t="s">
        <v>90</v>
      </c>
      <c r="G1" s="22" t="s">
        <v>91</v>
      </c>
      <c r="H1" t="s">
        <v>92</v>
      </c>
      <c r="I1" t="s">
        <v>93</v>
      </c>
      <c r="J1" s="22" t="s">
        <v>94</v>
      </c>
      <c r="K1" t="s">
        <v>1167</v>
      </c>
      <c r="L1" s="21" t="s">
        <v>1168</v>
      </c>
      <c r="M1" t="s">
        <v>97</v>
      </c>
      <c r="N1" s="22" t="s">
        <v>98</v>
      </c>
      <c r="O1" t="s">
        <v>99</v>
      </c>
      <c r="P1" s="22" t="s">
        <v>100</v>
      </c>
      <c r="Q1" t="s">
        <v>101</v>
      </c>
      <c r="R1" s="15" t="s">
        <v>1140</v>
      </c>
      <c r="S1" t="s">
        <v>4</v>
      </c>
      <c r="T1" s="15" t="s">
        <v>1141</v>
      </c>
      <c r="U1" t="s">
        <v>2</v>
      </c>
      <c r="V1" t="s">
        <v>3</v>
      </c>
      <c r="W1" s="16" t="s">
        <v>1116</v>
      </c>
      <c r="X1" t="s">
        <v>13</v>
      </c>
      <c r="Y1" t="s">
        <v>14</v>
      </c>
      <c r="Z1" s="22" t="s">
        <v>85</v>
      </c>
      <c r="AA1" s="22" t="s">
        <v>15</v>
      </c>
      <c r="AB1" s="22" t="s">
        <v>16</v>
      </c>
      <c r="AC1" s="22" t="s">
        <v>1142</v>
      </c>
      <c r="AD1" s="22" t="s">
        <v>18</v>
      </c>
      <c r="AE1" s="22" t="s">
        <v>19</v>
      </c>
      <c r="AF1" s="22" t="s">
        <v>20</v>
      </c>
      <c r="AG1" t="s">
        <v>1120</v>
      </c>
      <c r="AH1" t="s">
        <v>22</v>
      </c>
      <c r="AI1" t="s">
        <v>23</v>
      </c>
      <c r="AJ1" t="s">
        <v>24</v>
      </c>
      <c r="AK1" s="17" t="s">
        <v>1119</v>
      </c>
      <c r="AL1" t="s">
        <v>29</v>
      </c>
      <c r="AM1" t="s">
        <v>30</v>
      </c>
      <c r="AN1" t="s">
        <v>26</v>
      </c>
      <c r="AO1" t="s">
        <v>27</v>
      </c>
      <c r="AP1" t="s">
        <v>28</v>
      </c>
      <c r="AQ1" t="s">
        <v>31</v>
      </c>
      <c r="AR1" t="s">
        <v>32</v>
      </c>
      <c r="AS1" s="6" t="s">
        <v>33</v>
      </c>
    </row>
    <row r="2" spans="1:45" x14ac:dyDescent="0.25">
      <c r="A2">
        <v>2873</v>
      </c>
      <c r="B2" t="s">
        <v>102</v>
      </c>
      <c r="C2" t="s">
        <v>103</v>
      </c>
      <c r="D2" t="s">
        <v>104</v>
      </c>
      <c r="E2" t="s">
        <v>105</v>
      </c>
      <c r="F2" t="s">
        <v>106</v>
      </c>
      <c r="G2" s="22">
        <v>74.69</v>
      </c>
      <c r="H2">
        <v>7</v>
      </c>
      <c r="I2">
        <v>26.141500000000001</v>
      </c>
      <c r="J2" s="22">
        <v>548.97149999999999</v>
      </c>
      <c r="K2" s="6">
        <v>43470</v>
      </c>
      <c r="L2" s="21">
        <v>0.54722222222222217</v>
      </c>
      <c r="M2" t="s">
        <v>107</v>
      </c>
      <c r="N2" s="22">
        <v>522.83000000000004</v>
      </c>
      <c r="O2">
        <v>4.7619047620000003</v>
      </c>
      <c r="P2" s="22">
        <v>26.141500000000001</v>
      </c>
      <c r="Q2">
        <v>9.1</v>
      </c>
      <c r="R2" t="str">
        <f>IFERROR(VLOOKUP(Table5[[#This Row],[CustomerID]],Table1[],16,FALSE),"Not Found")</f>
        <v>Single</v>
      </c>
      <c r="S2">
        <f>IFERROR(VLOOKUP(Table5[[#This Row],[CustomerID]],Table1[],5,FALSE),"Not Found")</f>
        <v>75</v>
      </c>
      <c r="T2" t="str">
        <f>IFERROR(VLOOKUP(Table5[[#This Row],[CustomerID]],Table1[],17,FALSE),"Not Found")</f>
        <v>PhD</v>
      </c>
      <c r="U2">
        <f>_xlfn.XLOOKUP(Table5[[#This Row],[CustomerID]],Table1[ID],Table1[Kids],"Not Found",0)</f>
        <v>0</v>
      </c>
      <c r="V2">
        <f>_xlfn.XLOOKUP(Table5[[#This Row],[CustomerID]],Table1[ID],Table1[Teens],"Not found",0)</f>
        <v>0</v>
      </c>
      <c r="W2" s="16">
        <f>IFERROR(VLOOKUP(Table5[[#This Row],[CustomerID]],Table1[],2,FALSE),"Not Found")</f>
        <v>213734</v>
      </c>
      <c r="X2" t="str">
        <f>_xlfn.XLOOKUP(Table5[[#This Row],[CustomerID]],Table1[ID],Table1[State],"Not Found",0)</f>
        <v>State-California</v>
      </c>
      <c r="Y2">
        <f>_xlfn.XLOOKUP(Table5[[#This Row],[CustomerID]],Table2[ID],Table2[Recency/Days],"Not Found",0)</f>
        <v>9</v>
      </c>
      <c r="Z2" s="22">
        <f>IFERROR(VLOOKUP(Table5[[#This Row],[CustomerID]],Table2[],3,FALSE),"Not Found")</f>
        <v>11</v>
      </c>
      <c r="AA2" s="22">
        <f>IFERROR(VLOOKUP($A2,Table2[],4,FALSE),"Not Found")</f>
        <v>4</v>
      </c>
      <c r="AB2" s="22">
        <f>IFERROR(VLOOKUP($A2,Table2[],5,FALSE),"Not Found")</f>
        <v>6</v>
      </c>
      <c r="AC2" s="22">
        <f>IFERROR(VLOOKUP($A2,Table2[],6,FALSE),"Not Found")</f>
        <v>2</v>
      </c>
      <c r="AD2" s="22">
        <f>IFERROR(VLOOKUP($A2,Table2[],7,FALSE),"Not Found")</f>
        <v>492</v>
      </c>
      <c r="AE2" s="22">
        <f>IFERROR(VLOOKUP($A2,Table2[],8,FALSE),"Not Found")</f>
        <v>6</v>
      </c>
      <c r="AF2" s="22">
        <f>IFERROR(VLOOKUP($A2,Table2[],9,FALSE),"Not Found")</f>
        <v>509</v>
      </c>
      <c r="AG2">
        <f>IFERROR(VLOOKUP($A2,Table2[],10,FALSE),"Not Found")</f>
        <v>0</v>
      </c>
      <c r="AH2">
        <f>IFERROR(VLOOKUP($A2,Table2[],11,FALSE),"Not Found")</f>
        <v>27</v>
      </c>
      <c r="AI2">
        <f>IFERROR(VLOOKUP($A2,Table2[],12,FALSE),"Not Found")</f>
        <v>0</v>
      </c>
      <c r="AJ2">
        <f>IFERROR(VLOOKUP($A2,Table2[],13,FALSE),"Not Found")</f>
        <v>0</v>
      </c>
      <c r="AK2">
        <f>IFERROR(VLOOKUP($A2,Table2[],14,FALSE),"Not Found")</f>
        <v>1</v>
      </c>
      <c r="AL2">
        <f>INDEX('Marketing data'!E:E,MATCH($A2,'Marketing data'!B:B,0),1)</f>
        <v>0</v>
      </c>
      <c r="AM2">
        <f>INDEX('Marketing data'!F:F,MATCH($A2,'Marketing data'!B:B,0),1)</f>
        <v>0</v>
      </c>
      <c r="AN2">
        <f>INDEX(Table3[MC3],MATCH($A2,Table3[ID],0),1)</f>
        <v>0</v>
      </c>
      <c r="AO2">
        <f>INDEX(Table3[MC4],MATCH($A2,Table3[ID],0),1)</f>
        <v>0</v>
      </c>
      <c r="AP2">
        <f>INDEX(Table3[MC5],MATCH($A2,Table3[ID],0),1)</f>
        <v>0</v>
      </c>
      <c r="AQ2">
        <f>_xlfn.XLOOKUP($A2,Table3[ID],Table3[Complaint],"Not Found",0)</f>
        <v>0</v>
      </c>
      <c r="AR2">
        <f>_xlfn.XLOOKUP($A2,Table3[ID],Table3[Pilot],"Not Found",0)</f>
        <v>0</v>
      </c>
      <c r="AS2" s="6">
        <f>_xlfn.XLOOKUP($A2,Table3[ID],Table3[Enrollment],"Not Found",0)</f>
        <v>44136</v>
      </c>
    </row>
    <row r="3" spans="1:45" x14ac:dyDescent="0.25">
      <c r="A3">
        <v>1629</v>
      </c>
      <c r="B3" t="s">
        <v>108</v>
      </c>
      <c r="C3" t="s">
        <v>109</v>
      </c>
      <c r="D3" t="s">
        <v>110</v>
      </c>
      <c r="E3" t="s">
        <v>105</v>
      </c>
      <c r="F3" t="s">
        <v>111</v>
      </c>
      <c r="G3" s="22">
        <v>15.28</v>
      </c>
      <c r="H3">
        <v>5</v>
      </c>
      <c r="I3">
        <v>3.82</v>
      </c>
      <c r="J3" s="22">
        <v>80.22</v>
      </c>
      <c r="K3" s="6">
        <v>43532</v>
      </c>
      <c r="L3" s="21">
        <v>0.4368055555555555</v>
      </c>
      <c r="M3" t="s">
        <v>112</v>
      </c>
      <c r="N3" s="22">
        <v>76.400000000000006</v>
      </c>
      <c r="O3">
        <v>4.7619047620000003</v>
      </c>
      <c r="P3" s="22">
        <v>3.82</v>
      </c>
      <c r="Q3">
        <v>9.6</v>
      </c>
      <c r="R3" t="str">
        <f>IFERROR(VLOOKUP(Table5[[#This Row],[CustomerID]],Table1[],16,FALSE),"Not Found")</f>
        <v>Together</v>
      </c>
      <c r="S3">
        <f>IFERROR(VLOOKUP(Table5[[#This Row],[CustomerID]],Table1[],5,FALSE),"Not Found")</f>
        <v>50</v>
      </c>
      <c r="T3" t="str">
        <f>IFERROR(VLOOKUP(Table5[[#This Row],[CustomerID]],Table1[],17,FALSE),"Not Found")</f>
        <v>Graduate</v>
      </c>
      <c r="U3">
        <f>_xlfn.XLOOKUP(Table5[[#This Row],[CustomerID]],Table1[ID],Table1[Kids],"Not Found",0)</f>
        <v>0</v>
      </c>
      <c r="V3">
        <f>_xlfn.XLOOKUP(Table5[[#This Row],[CustomerID]],Table1[ID],Table1[Teens],"Not found",0)</f>
        <v>0</v>
      </c>
      <c r="W3" s="16">
        <f>IFERROR(VLOOKUP(Table5[[#This Row],[CustomerID]],Table1[],2,FALSE),"Not Found")</f>
        <v>205471</v>
      </c>
      <c r="X3" t="str">
        <f>_xlfn.XLOOKUP(Table5[[#This Row],[CustomerID]],Table1[ID],Table1[State],"Not Found",0)</f>
        <v>State-Texas</v>
      </c>
      <c r="Y3">
        <f>_xlfn.XLOOKUP(Table5[[#This Row],[CustomerID]],Table2[ID],Table2[Recency/Days],"Not Found",0)</f>
        <v>36</v>
      </c>
      <c r="Z3" s="22">
        <f>IFERROR(VLOOKUP(Table5[[#This Row],[CustomerID]],Table2[],3,FALSE),"Not Found")</f>
        <v>1966</v>
      </c>
      <c r="AA3" s="22">
        <f>IFERROR(VLOOKUP($A3,Table2[],4,FALSE),"Not Found")</f>
        <v>353</v>
      </c>
      <c r="AB3" s="22">
        <f>IFERROR(VLOOKUP($A3,Table2[],5,FALSE),"Not Found")</f>
        <v>203</v>
      </c>
      <c r="AC3" s="22">
        <f>IFERROR(VLOOKUP($A3,Table2[],6,FALSE),"Not Found")</f>
        <v>394</v>
      </c>
      <c r="AD3" s="22">
        <f>IFERROR(VLOOKUP($A3,Table2[],7,FALSE),"Not Found")</f>
        <v>41</v>
      </c>
      <c r="AE3" s="22">
        <f>IFERROR(VLOOKUP($A3,Table2[],8,FALSE),"Not Found")</f>
        <v>403</v>
      </c>
      <c r="AF3" s="22">
        <f>IFERROR(VLOOKUP($A3,Table2[],9,FALSE),"Not Found")</f>
        <v>2552</v>
      </c>
      <c r="AG3">
        <f>IFERROR(VLOOKUP($A3,Table2[],10,FALSE),"Not Found")</f>
        <v>0</v>
      </c>
      <c r="AH3">
        <f>IFERROR(VLOOKUP($A3,Table2[],11,FALSE),"Not Found")</f>
        <v>9</v>
      </c>
      <c r="AI3">
        <f>IFERROR(VLOOKUP($A3,Table2[],12,FALSE),"Not Found")</f>
        <v>8</v>
      </c>
      <c r="AJ3">
        <f>IFERROR(VLOOKUP($A3,Table2[],13,FALSE),"Not Found")</f>
        <v>13</v>
      </c>
      <c r="AK3">
        <f>IFERROR(VLOOKUP($A3,Table2[],14,FALSE),"Not Found")</f>
        <v>3</v>
      </c>
      <c r="AL3">
        <f>INDEX('Marketing data'!E:E,MATCH($A3,'Marketing data'!B:B,0),1)</f>
        <v>1</v>
      </c>
      <c r="AM3">
        <f>INDEX('Marketing data'!F:F,MATCH($A3,'Marketing data'!B:B,0),1)</f>
        <v>0</v>
      </c>
      <c r="AN3">
        <f>INDEX(Table3[MC3],MATCH($A3,Table3[ID],0),1)</f>
        <v>0</v>
      </c>
      <c r="AO3">
        <f>INDEX(Table3[MC4],MATCH($A3,Table3[ID],0),1)</f>
        <v>0</v>
      </c>
      <c r="AP3">
        <f>INDEX(Table3[MC5],MATCH($A3,Table3[ID],0),1)</f>
        <v>1</v>
      </c>
      <c r="AQ3">
        <f>_xlfn.XLOOKUP($A3,Table3[ID],Table3[Complaint],"Not Found",0)</f>
        <v>0</v>
      </c>
      <c r="AR3">
        <f>_xlfn.XLOOKUP($A3,Table3[ID],Table3[Pilot],"Not Found",0)</f>
        <v>1</v>
      </c>
      <c r="AS3" s="6">
        <f>_xlfn.XLOOKUP($A3,Table3[ID],Table3[Enrollment],"Not Found",0)</f>
        <v>43644</v>
      </c>
    </row>
    <row r="4" spans="1:45" x14ac:dyDescent="0.25">
      <c r="A4">
        <v>1239</v>
      </c>
      <c r="B4" t="s">
        <v>113</v>
      </c>
      <c r="C4" t="s">
        <v>103</v>
      </c>
      <c r="D4" t="s">
        <v>110</v>
      </c>
      <c r="E4" t="s">
        <v>114</v>
      </c>
      <c r="F4" t="s">
        <v>115</v>
      </c>
      <c r="G4" s="22">
        <v>46.33</v>
      </c>
      <c r="H4">
        <v>7</v>
      </c>
      <c r="I4">
        <v>16.215499999999999</v>
      </c>
      <c r="J4" s="22">
        <v>340.52550000000002</v>
      </c>
      <c r="K4" s="6">
        <v>43527</v>
      </c>
      <c r="L4" s="21">
        <v>0.55763888888888891</v>
      </c>
      <c r="M4" t="s">
        <v>116</v>
      </c>
      <c r="N4" s="22">
        <v>324.31</v>
      </c>
      <c r="O4">
        <v>4.7619047620000003</v>
      </c>
      <c r="P4" s="22">
        <v>16.215499999999999</v>
      </c>
      <c r="Q4">
        <v>7.4</v>
      </c>
      <c r="R4" t="str">
        <f>IFERROR(VLOOKUP(Table5[[#This Row],[CustomerID]],Table1[],16,FALSE),"Not Found")</f>
        <v>Divorced</v>
      </c>
      <c r="S4">
        <f>IFERROR(VLOOKUP(Table5[[#This Row],[CustomerID]],Table1[],5,FALSE),"Not Found")</f>
        <v>46</v>
      </c>
      <c r="T4" t="str">
        <f>IFERROR(VLOOKUP(Table5[[#This Row],[CustomerID]],Table1[],17,FALSE),"Not Found")</f>
        <v>Graduate</v>
      </c>
      <c r="U4">
        <f>_xlfn.XLOOKUP(Table5[[#This Row],[CustomerID]],Table1[ID],Table1[Kids],"Not Found",0)</f>
        <v>0</v>
      </c>
      <c r="V4">
        <f>_xlfn.XLOOKUP(Table5[[#This Row],[CustomerID]],Table1[ID],Table1[Teens],"Not found",0)</f>
        <v>0</v>
      </c>
      <c r="W4" s="16">
        <f>IFERROR(VLOOKUP(Table5[[#This Row],[CustomerID]],Table1[],2,FALSE),"Not Found")</f>
        <v>202692</v>
      </c>
      <c r="X4" t="str">
        <f>_xlfn.XLOOKUP(Table5[[#This Row],[CustomerID]],Table1[ID],Table1[State],"Not Found",0)</f>
        <v>State-Texas</v>
      </c>
      <c r="Y4">
        <f>_xlfn.XLOOKUP(Table5[[#This Row],[CustomerID]],Table2[ID],Table2[Recency/Days],"Not Found",0)</f>
        <v>5</v>
      </c>
      <c r="Z4" s="22">
        <f>IFERROR(VLOOKUP(Table5[[#This Row],[CustomerID]],Table2[],3,FALSE),"Not Found")</f>
        <v>332</v>
      </c>
      <c r="AA4" s="22">
        <f>IFERROR(VLOOKUP($A4,Table2[],4,FALSE),"Not Found")</f>
        <v>292</v>
      </c>
      <c r="AB4" s="22">
        <f>IFERROR(VLOOKUP($A4,Table2[],5,FALSE),"Not Found")</f>
        <v>876</v>
      </c>
      <c r="AC4" s="22">
        <f>IFERROR(VLOOKUP($A4,Table2[],6,FALSE),"Not Found")</f>
        <v>63</v>
      </c>
      <c r="AD4" s="22">
        <f>IFERROR(VLOOKUP($A4,Table2[],7,FALSE),"Not Found")</f>
        <v>339</v>
      </c>
      <c r="AE4" s="22">
        <f>IFERROR(VLOOKUP($A4,Table2[],8,FALSE),"Not Found")</f>
        <v>292</v>
      </c>
      <c r="AF4" s="22">
        <f>IFERROR(VLOOKUP($A4,Table2[],9,FALSE),"Not Found")</f>
        <v>1611</v>
      </c>
      <c r="AG4">
        <f>IFERROR(VLOOKUP($A4,Table2[],10,FALSE),"Not Found")</f>
        <v>1</v>
      </c>
      <c r="AH4">
        <f>IFERROR(VLOOKUP($A4,Table2[],11,FALSE),"Not Found")</f>
        <v>6</v>
      </c>
      <c r="AI4">
        <f>IFERROR(VLOOKUP($A4,Table2[],12,FALSE),"Not Found")</f>
        <v>9</v>
      </c>
      <c r="AJ4">
        <f>IFERROR(VLOOKUP($A4,Table2[],13,FALSE),"Not Found")</f>
        <v>13</v>
      </c>
      <c r="AK4">
        <f>IFERROR(VLOOKUP($A4,Table2[],14,FALSE),"Not Found")</f>
        <v>2</v>
      </c>
      <c r="AL4">
        <f>INDEX('Marketing data'!E:E,MATCH($A4,'Marketing data'!B:B,0),1)</f>
        <v>1</v>
      </c>
      <c r="AM4">
        <f>INDEX('Marketing data'!F:F,MATCH($A4,'Marketing data'!B:B,0),1)</f>
        <v>1</v>
      </c>
      <c r="AN4">
        <f>INDEX(Table3[MC3],MATCH($A4,Table3[ID],0),1)</f>
        <v>0</v>
      </c>
      <c r="AO4">
        <f>INDEX(Table3[MC4],MATCH($A4,Table3[ID],0),1)</f>
        <v>1</v>
      </c>
      <c r="AP4">
        <f>INDEX(Table3[MC5],MATCH($A4,Table3[ID],0),1)</f>
        <v>1</v>
      </c>
      <c r="AQ4">
        <f>_xlfn.XLOOKUP($A4,Table3[ID],Table3[Complaint],"Not Found",0)</f>
        <v>0</v>
      </c>
      <c r="AR4">
        <f>_xlfn.XLOOKUP($A4,Table3[ID],Table3[Pilot],"Not Found",0)</f>
        <v>1</v>
      </c>
      <c r="AS4" s="6">
        <f>_xlfn.XLOOKUP($A4,Table3[ID],Table3[Enrollment],"Not Found",0)</f>
        <v>43718</v>
      </c>
    </row>
    <row r="5" spans="1:45" x14ac:dyDescent="0.25">
      <c r="A5">
        <v>1116</v>
      </c>
      <c r="B5" t="s">
        <v>117</v>
      </c>
      <c r="C5" t="s">
        <v>103</v>
      </c>
      <c r="D5" t="s">
        <v>110</v>
      </c>
      <c r="E5" t="s">
        <v>114</v>
      </c>
      <c r="F5" t="s">
        <v>118</v>
      </c>
      <c r="G5" s="22">
        <v>86.31</v>
      </c>
      <c r="H5">
        <v>7</v>
      </c>
      <c r="I5">
        <v>30.208500000000001</v>
      </c>
      <c r="J5" s="22">
        <v>634.37850000000003</v>
      </c>
      <c r="K5" s="6">
        <v>43504</v>
      </c>
      <c r="L5" s="21">
        <v>0.44236111111111115</v>
      </c>
      <c r="M5" t="s">
        <v>107</v>
      </c>
      <c r="N5" s="22">
        <v>604.16999999999996</v>
      </c>
      <c r="O5">
        <v>4.7619047620000003</v>
      </c>
      <c r="P5" s="22">
        <v>30.208500000000001</v>
      </c>
      <c r="Q5">
        <v>5.3</v>
      </c>
      <c r="R5" t="str">
        <f>IFERROR(VLOOKUP(Table5[[#This Row],[CustomerID]],Table1[],16,FALSE),"Not Found")</f>
        <v>Single</v>
      </c>
      <c r="S5">
        <f>IFERROR(VLOOKUP(Table5[[#This Row],[CustomerID]],Table1[],5,FALSE),"Not Found")</f>
        <v>37</v>
      </c>
      <c r="T5" t="str">
        <f>IFERROR(VLOOKUP(Table5[[#This Row],[CustomerID]],Table1[],17,FALSE),"Not Found")</f>
        <v>Graduate</v>
      </c>
      <c r="U5">
        <f>_xlfn.XLOOKUP(Table5[[#This Row],[CustomerID]],Table1[ID],Table1[Kids],"Not Found",0)</f>
        <v>0</v>
      </c>
      <c r="V5">
        <f>_xlfn.XLOOKUP(Table5[[#This Row],[CustomerID]],Table1[ID],Table1[Teens],"Not found",0)</f>
        <v>0</v>
      </c>
      <c r="W5" s="16">
        <f>IFERROR(VLOOKUP(Table5[[#This Row],[CustomerID]],Table1[],2,FALSE),"Not Found")</f>
        <v>201970</v>
      </c>
      <c r="X5" t="str">
        <f>_xlfn.XLOOKUP(Table5[[#This Row],[CustomerID]],Table1[ID],Table1[State],"Not Found",0)</f>
        <v>State-Florida</v>
      </c>
      <c r="Y5">
        <f>_xlfn.XLOOKUP(Table5[[#This Row],[CustomerID]],Table2[ID],Table2[Recency/Days],"Not Found",0)</f>
        <v>69</v>
      </c>
      <c r="Z5" s="22">
        <f>IFERROR(VLOOKUP(Table5[[#This Row],[CustomerID]],Table2[],3,FALSE),"Not Found")</f>
        <v>1430</v>
      </c>
      <c r="AA5" s="22">
        <f>IFERROR(VLOOKUP($A5,Table2[],4,FALSE),"Not Found")</f>
        <v>53</v>
      </c>
      <c r="AB5" s="22">
        <f>IFERROR(VLOOKUP($A5,Table2[],5,FALSE),"Not Found")</f>
        <v>202</v>
      </c>
      <c r="AC5" s="22">
        <f>IFERROR(VLOOKUP($A5,Table2[],6,FALSE),"Not Found")</f>
        <v>87</v>
      </c>
      <c r="AD5" s="22">
        <f>IFERROR(VLOOKUP($A5,Table2[],7,FALSE),"Not Found")</f>
        <v>143</v>
      </c>
      <c r="AE5" s="22">
        <f>IFERROR(VLOOKUP($A5,Table2[],8,FALSE),"Not Found")</f>
        <v>333</v>
      </c>
      <c r="AF5" s="22">
        <f>IFERROR(VLOOKUP($A5,Table2[],9,FALSE),"Not Found")</f>
        <v>1583</v>
      </c>
      <c r="AG5">
        <f>IFERROR(VLOOKUP($A5,Table2[],10,FALSE),"Not Found")</f>
        <v>0</v>
      </c>
      <c r="AH5">
        <f>IFERROR(VLOOKUP($A5,Table2[],11,FALSE),"Not Found")</f>
        <v>6</v>
      </c>
      <c r="AI5">
        <f>IFERROR(VLOOKUP($A5,Table2[],12,FALSE),"Not Found")</f>
        <v>8</v>
      </c>
      <c r="AJ5">
        <f>IFERROR(VLOOKUP($A5,Table2[],13,FALSE),"Not Found")</f>
        <v>13</v>
      </c>
      <c r="AK5">
        <f>IFERROR(VLOOKUP($A5,Table2[],14,FALSE),"Not Found")</f>
        <v>2</v>
      </c>
      <c r="AL5">
        <f>INDEX('Marketing data'!E:E,MATCH($A5,'Marketing data'!B:B,0),1)</f>
        <v>1</v>
      </c>
      <c r="AM5">
        <f>INDEX('Marketing data'!F:F,MATCH($A5,'Marketing data'!B:B,0),1)</f>
        <v>0</v>
      </c>
      <c r="AN5">
        <f>INDEX(Table3[MC3],MATCH($A5,Table3[ID],0),1)</f>
        <v>0</v>
      </c>
      <c r="AO5">
        <f>INDEX(Table3[MC4],MATCH($A5,Table3[ID],0),1)</f>
        <v>1</v>
      </c>
      <c r="AP5">
        <f>INDEX(Table3[MC5],MATCH($A5,Table3[ID],0),1)</f>
        <v>1</v>
      </c>
      <c r="AQ5">
        <f>_xlfn.XLOOKUP($A5,Table3[ID],Table3[Complaint],"Not Found",0)</f>
        <v>0</v>
      </c>
      <c r="AR5">
        <f>_xlfn.XLOOKUP($A5,Table3[ID],Table3[Pilot],"Not Found",0)</f>
        <v>1</v>
      </c>
      <c r="AS5" s="6">
        <f>_xlfn.XLOOKUP($A5,Table3[ID],Table3[Enrollment],"Not Found",0)</f>
        <v>43694</v>
      </c>
    </row>
    <row r="6" spans="1:45" x14ac:dyDescent="0.25">
      <c r="A6">
        <v>1633</v>
      </c>
      <c r="B6" t="s">
        <v>119</v>
      </c>
      <c r="C6" t="s">
        <v>109</v>
      </c>
      <c r="D6" t="s">
        <v>110</v>
      </c>
      <c r="E6" t="s">
        <v>114</v>
      </c>
      <c r="F6" t="s">
        <v>111</v>
      </c>
      <c r="G6" s="22">
        <v>85.39</v>
      </c>
      <c r="H6">
        <v>7</v>
      </c>
      <c r="I6">
        <v>29.886500000000002</v>
      </c>
      <c r="J6" s="22">
        <v>627.61649999999997</v>
      </c>
      <c r="K6" s="6">
        <v>43549</v>
      </c>
      <c r="L6" s="21">
        <v>0.77083333333333337</v>
      </c>
      <c r="M6" t="s">
        <v>107</v>
      </c>
      <c r="N6" s="22">
        <v>597.73</v>
      </c>
      <c r="O6">
        <v>4.7619047620000003</v>
      </c>
      <c r="P6" s="22">
        <v>29.886500000000002</v>
      </c>
      <c r="Q6">
        <v>4.0999999999999996</v>
      </c>
      <c r="R6" t="str">
        <f>IFERROR(VLOOKUP(Table5[[#This Row],[CustomerID]],Table1[],16,FALSE),"Not Found")</f>
        <v>Single</v>
      </c>
      <c r="S6">
        <f>IFERROR(VLOOKUP(Table5[[#This Row],[CustomerID]],Table1[],5,FALSE),"Not Found")</f>
        <v>60</v>
      </c>
      <c r="T6" t="str">
        <f>IFERROR(VLOOKUP(Table5[[#This Row],[CustomerID]],Table1[],17,FALSE),"Not Found")</f>
        <v>Master</v>
      </c>
      <c r="U6">
        <f>_xlfn.XLOOKUP(Table5[[#This Row],[CustomerID]],Table1[ID],Table1[Kids],"Not Found",0)</f>
        <v>0</v>
      </c>
      <c r="V6">
        <f>_xlfn.XLOOKUP(Table5[[#This Row],[CustomerID]],Table1[ID],Table1[Teens],"Not found",0)</f>
        <v>0</v>
      </c>
      <c r="W6" s="16">
        <f>IFERROR(VLOOKUP(Table5[[#This Row],[CustomerID]],Table1[],2,FALSE),"Not Found")</f>
        <v>198777</v>
      </c>
      <c r="X6" t="str">
        <f>_xlfn.XLOOKUP(Table5[[#This Row],[CustomerID]],Table1[ID],Table1[State],"Not Found",0)</f>
        <v>State-Illinois</v>
      </c>
      <c r="Y6">
        <f>_xlfn.XLOOKUP(Table5[[#This Row],[CustomerID]],Table2[ID],Table2[Recency/Days],"Not Found",0)</f>
        <v>23</v>
      </c>
      <c r="Z6" s="22">
        <f>IFERROR(VLOOKUP(Table5[[#This Row],[CustomerID]],Table2[],3,FALSE),"Not Found")</f>
        <v>2012</v>
      </c>
      <c r="AA6" s="22">
        <f>IFERROR(VLOOKUP($A6,Table2[],4,FALSE),"Not Found")</f>
        <v>38</v>
      </c>
      <c r="AB6" s="22">
        <f>IFERROR(VLOOKUP($A6,Table2[],5,FALSE),"Not Found")</f>
        <v>1431</v>
      </c>
      <c r="AC6" s="22">
        <f>IFERROR(VLOOKUP($A6,Table2[],6,FALSE),"Not Found")</f>
        <v>252</v>
      </c>
      <c r="AD6" s="22">
        <f>IFERROR(VLOOKUP($A6,Table2[],7,FALSE),"Not Found")</f>
        <v>231</v>
      </c>
      <c r="AE6" s="22">
        <f>IFERROR(VLOOKUP($A6,Table2[],8,FALSE),"Not Found")</f>
        <v>76</v>
      </c>
      <c r="AF6" s="22">
        <f>IFERROR(VLOOKUP($A6,Table2[],9,FALSE),"Not Found")</f>
        <v>3888</v>
      </c>
      <c r="AG6">
        <f>IFERROR(VLOOKUP($A6,Table2[],10,FALSE),"Not Found")</f>
        <v>0</v>
      </c>
      <c r="AH6">
        <f>IFERROR(VLOOKUP($A6,Table2[],11,FALSE),"Not Found")</f>
        <v>4</v>
      </c>
      <c r="AI6">
        <f>IFERROR(VLOOKUP($A6,Table2[],12,FALSE),"Not Found")</f>
        <v>6</v>
      </c>
      <c r="AJ6">
        <f>IFERROR(VLOOKUP($A6,Table2[],13,FALSE),"Not Found")</f>
        <v>9</v>
      </c>
      <c r="AK6">
        <f>IFERROR(VLOOKUP($A6,Table2[],14,FALSE),"Not Found")</f>
        <v>1</v>
      </c>
      <c r="AL6">
        <f>INDEX('Marketing data'!E:E,MATCH($A6,'Marketing data'!B:B,0),1)</f>
        <v>0</v>
      </c>
      <c r="AM6">
        <f>INDEX('Marketing data'!F:F,MATCH($A6,'Marketing data'!B:B,0),1)</f>
        <v>0</v>
      </c>
      <c r="AN6">
        <f>INDEX(Table3[MC3],MATCH($A6,Table3[ID],0),1)</f>
        <v>0</v>
      </c>
      <c r="AO6">
        <f>INDEX(Table3[MC4],MATCH($A6,Table3[ID],0),1)</f>
        <v>1</v>
      </c>
      <c r="AP6">
        <f>INDEX(Table3[MC5],MATCH($A6,Table3[ID],0),1)</f>
        <v>0</v>
      </c>
      <c r="AQ6">
        <f>_xlfn.XLOOKUP($A6,Table3[ID],Table3[Complaint],"Not Found",0)</f>
        <v>0</v>
      </c>
      <c r="AR6">
        <f>_xlfn.XLOOKUP($A6,Table3[ID],Table3[Pilot],"Not Found",0)</f>
        <v>0</v>
      </c>
      <c r="AS6" s="6">
        <f>_xlfn.XLOOKUP($A6,Table3[ID],Table3[Enrollment],"Not Found",0)</f>
        <v>44036</v>
      </c>
    </row>
    <row r="7" spans="1:45" x14ac:dyDescent="0.25">
      <c r="A7">
        <v>2094</v>
      </c>
      <c r="B7" t="s">
        <v>120</v>
      </c>
      <c r="C7" t="s">
        <v>103</v>
      </c>
      <c r="D7" t="s">
        <v>104</v>
      </c>
      <c r="E7" t="s">
        <v>105</v>
      </c>
      <c r="F7" t="s">
        <v>111</v>
      </c>
      <c r="G7" s="22">
        <v>68.84</v>
      </c>
      <c r="H7">
        <v>6</v>
      </c>
      <c r="I7">
        <v>20.652000000000001</v>
      </c>
      <c r="J7" s="22">
        <v>433.69200000000001</v>
      </c>
      <c r="K7" s="6">
        <v>43521</v>
      </c>
      <c r="L7" s="21">
        <v>0.60833333333333328</v>
      </c>
      <c r="M7" t="s">
        <v>107</v>
      </c>
      <c r="N7" s="22">
        <v>413.04</v>
      </c>
      <c r="O7">
        <v>4.7619047620000003</v>
      </c>
      <c r="P7" s="22">
        <v>20.652000000000001</v>
      </c>
      <c r="Q7">
        <v>5.8</v>
      </c>
      <c r="R7" t="str">
        <f>IFERROR(VLOOKUP(Table5[[#This Row],[CustomerID]],Table1[],16,FALSE),"Not Found")</f>
        <v>Single</v>
      </c>
      <c r="S7">
        <f>IFERROR(VLOOKUP(Table5[[#This Row],[CustomerID]],Table1[],5,FALSE),"Not Found")</f>
        <v>60</v>
      </c>
      <c r="T7" t="str">
        <f>IFERROR(VLOOKUP(Table5[[#This Row],[CustomerID]],Table1[],17,FALSE),"Not Found")</f>
        <v>Master</v>
      </c>
      <c r="U7">
        <f>_xlfn.XLOOKUP(Table5[[#This Row],[CustomerID]],Table1[ID],Table1[Kids],"Not Found",0)</f>
        <v>0</v>
      </c>
      <c r="V7">
        <f>_xlfn.XLOOKUP(Table5[[#This Row],[CustomerID]],Table1[ID],Table1[Teens],"Not found",0)</f>
        <v>0</v>
      </c>
      <c r="W7" s="16">
        <f>IFERROR(VLOOKUP(Table5[[#This Row],[CustomerID]],Table1[],2,FALSE),"Not Found")</f>
        <v>198777</v>
      </c>
      <c r="X7" t="str">
        <f>_xlfn.XLOOKUP(Table5[[#This Row],[CustomerID]],Table1[ID],Table1[State],"Not Found",0)</f>
        <v>State-Florida</v>
      </c>
      <c r="Y7">
        <f>_xlfn.XLOOKUP(Table5[[#This Row],[CustomerID]],Table2[ID],Table2[Recency/Days],"Not Found",0)</f>
        <v>23</v>
      </c>
      <c r="Z7" s="22">
        <f>IFERROR(VLOOKUP(Table5[[#This Row],[CustomerID]],Table2[],3,FALSE),"Not Found")</f>
        <v>2012</v>
      </c>
      <c r="AA7" s="22">
        <f>IFERROR(VLOOKUP($A7,Table2[],4,FALSE),"Not Found")</f>
        <v>38</v>
      </c>
      <c r="AB7" s="22">
        <f>IFERROR(VLOOKUP($A7,Table2[],5,FALSE),"Not Found")</f>
        <v>1431</v>
      </c>
      <c r="AC7" s="22">
        <f>IFERROR(VLOOKUP($A7,Table2[],6,FALSE),"Not Found")</f>
        <v>252</v>
      </c>
      <c r="AD7" s="22">
        <f>IFERROR(VLOOKUP($A7,Table2[],7,FALSE),"Not Found")</f>
        <v>231</v>
      </c>
      <c r="AE7" s="22">
        <f>IFERROR(VLOOKUP($A7,Table2[],8,FALSE),"Not Found")</f>
        <v>76</v>
      </c>
      <c r="AF7" s="22">
        <f>IFERROR(VLOOKUP($A7,Table2[],9,FALSE),"Not Found")</f>
        <v>3888</v>
      </c>
      <c r="AG7">
        <f>IFERROR(VLOOKUP($A7,Table2[],10,FALSE),"Not Found")</f>
        <v>0</v>
      </c>
      <c r="AH7">
        <f>IFERROR(VLOOKUP($A7,Table2[],11,FALSE),"Not Found")</f>
        <v>4</v>
      </c>
      <c r="AI7">
        <f>IFERROR(VLOOKUP($A7,Table2[],12,FALSE),"Not Found")</f>
        <v>6</v>
      </c>
      <c r="AJ7">
        <f>IFERROR(VLOOKUP($A7,Table2[],13,FALSE),"Not Found")</f>
        <v>9</v>
      </c>
      <c r="AK7">
        <f>IFERROR(VLOOKUP($A7,Table2[],14,FALSE),"Not Found")</f>
        <v>1</v>
      </c>
      <c r="AL7">
        <f>INDEX('Marketing data'!E:E,MATCH($A7,'Marketing data'!B:B,0),1)</f>
        <v>0</v>
      </c>
      <c r="AM7">
        <f>INDEX('Marketing data'!F:F,MATCH($A7,'Marketing data'!B:B,0),1)</f>
        <v>0</v>
      </c>
      <c r="AN7">
        <f>INDEX(Table3[MC3],MATCH($A7,Table3[ID],0),1)</f>
        <v>0</v>
      </c>
      <c r="AO7">
        <f>INDEX(Table3[MC4],MATCH($A7,Table3[ID],0),1)</f>
        <v>1</v>
      </c>
      <c r="AP7">
        <f>INDEX(Table3[MC5],MATCH($A7,Table3[ID],0),1)</f>
        <v>0</v>
      </c>
      <c r="AQ7">
        <f>_xlfn.XLOOKUP($A7,Table3[ID],Table3[Complaint],"Not Found",0)</f>
        <v>0</v>
      </c>
      <c r="AR7">
        <f>_xlfn.XLOOKUP($A7,Table3[ID],Table3[Pilot],"Not Found",0)</f>
        <v>0</v>
      </c>
      <c r="AS7" s="6">
        <f>_xlfn.XLOOKUP($A7,Table3[ID],Table3[Enrollment],"Not Found",0)</f>
        <v>44036</v>
      </c>
    </row>
    <row r="8" spans="1:45" x14ac:dyDescent="0.25">
      <c r="A8">
        <v>2987</v>
      </c>
      <c r="B8" t="s">
        <v>121</v>
      </c>
      <c r="C8" t="s">
        <v>109</v>
      </c>
      <c r="D8" t="s">
        <v>110</v>
      </c>
      <c r="E8" t="s">
        <v>105</v>
      </c>
      <c r="F8" t="s">
        <v>115</v>
      </c>
      <c r="G8" s="22">
        <v>73.56</v>
      </c>
      <c r="H8">
        <v>10</v>
      </c>
      <c r="I8">
        <v>36.78</v>
      </c>
      <c r="J8" s="22">
        <v>772.38</v>
      </c>
      <c r="K8" s="6">
        <v>43520</v>
      </c>
      <c r="L8" s="21">
        <v>0.48472222222222222</v>
      </c>
      <c r="M8" t="s">
        <v>107</v>
      </c>
      <c r="N8" s="22">
        <v>735.6</v>
      </c>
      <c r="O8">
        <v>4.7619047620000003</v>
      </c>
      <c r="P8" s="22">
        <v>36.78</v>
      </c>
      <c r="Q8">
        <v>8</v>
      </c>
      <c r="R8" t="str">
        <f>IFERROR(VLOOKUP(Table5[[#This Row],[CustomerID]],Table1[],16,FALSE),"Not Found")</f>
        <v>Together</v>
      </c>
      <c r="S8">
        <f>IFERROR(VLOOKUP(Table5[[#This Row],[CustomerID]],Table1[],5,FALSE),"Not Found")</f>
        <v>43</v>
      </c>
      <c r="T8" t="str">
        <f>IFERROR(VLOOKUP(Table5[[#This Row],[CustomerID]],Table1[],17,FALSE),"Not Found")</f>
        <v>Graduate</v>
      </c>
      <c r="U8">
        <f>_xlfn.XLOOKUP(Table5[[#This Row],[CustomerID]],Table1[ID],Table1[Kids],"Not Found",0)</f>
        <v>0</v>
      </c>
      <c r="V8">
        <f>_xlfn.XLOOKUP(Table5[[#This Row],[CustomerID]],Table1[ID],Table1[Teens],"Not found",0)</f>
        <v>0</v>
      </c>
      <c r="W8" s="16">
        <f>IFERROR(VLOOKUP(Table5[[#This Row],[CustomerID]],Table1[],2,FALSE),"Not Found")</f>
        <v>196876</v>
      </c>
      <c r="X8" t="str">
        <f>_xlfn.XLOOKUP(Table5[[#This Row],[CustomerID]],Table1[ID],Table1[State],"Not Found",0)</f>
        <v>State-California</v>
      </c>
      <c r="Y8">
        <f>_xlfn.XLOOKUP(Table5[[#This Row],[CustomerID]],Table2[ID],Table2[Recency/Days],"Not Found",0)</f>
        <v>79</v>
      </c>
      <c r="Z8" s="22">
        <f>IFERROR(VLOOKUP(Table5[[#This Row],[CustomerID]],Table2[],3,FALSE),"Not Found")</f>
        <v>1845</v>
      </c>
      <c r="AA8" s="22">
        <f>IFERROR(VLOOKUP($A8,Table2[],4,FALSE),"Not Found")</f>
        <v>87</v>
      </c>
      <c r="AB8" s="22">
        <f>IFERROR(VLOOKUP($A8,Table2[],5,FALSE),"Not Found")</f>
        <v>1494</v>
      </c>
      <c r="AC8" s="22">
        <f>IFERROR(VLOOKUP($A8,Table2[],6,FALSE),"Not Found")</f>
        <v>81</v>
      </c>
      <c r="AD8" s="22">
        <f>IFERROR(VLOOKUP($A8,Table2[],7,FALSE),"Not Found")</f>
        <v>394</v>
      </c>
      <c r="AE8" s="22">
        <f>IFERROR(VLOOKUP($A8,Table2[],8,FALSE),"Not Found")</f>
        <v>43</v>
      </c>
      <c r="AF8" s="22">
        <f>IFERROR(VLOOKUP($A8,Table2[],9,FALSE),"Not Found")</f>
        <v>3859</v>
      </c>
      <c r="AG8">
        <f>IFERROR(VLOOKUP($A8,Table2[],10,FALSE),"Not Found")</f>
        <v>1</v>
      </c>
      <c r="AH8">
        <f>IFERROR(VLOOKUP($A8,Table2[],11,FALSE),"Not Found")</f>
        <v>7</v>
      </c>
      <c r="AI8">
        <f>IFERROR(VLOOKUP($A8,Table2[],12,FALSE),"Not Found")</f>
        <v>7</v>
      </c>
      <c r="AJ8">
        <f>IFERROR(VLOOKUP($A8,Table2[],13,FALSE),"Not Found")</f>
        <v>9</v>
      </c>
      <c r="AK8">
        <f>IFERROR(VLOOKUP($A8,Table2[],14,FALSE),"Not Found")</f>
        <v>2</v>
      </c>
      <c r="AL8">
        <f>INDEX('Marketing data'!E:E,MATCH($A8,'Marketing data'!B:B,0),1)</f>
        <v>1</v>
      </c>
      <c r="AM8">
        <f>INDEX('Marketing data'!F:F,MATCH($A8,'Marketing data'!B:B,0),1)</f>
        <v>0</v>
      </c>
      <c r="AN8">
        <f>INDEX(Table3[MC3],MATCH($A8,Table3[ID],0),1)</f>
        <v>0</v>
      </c>
      <c r="AO8">
        <f>INDEX(Table3[MC4],MATCH($A8,Table3[ID],0),1)</f>
        <v>1</v>
      </c>
      <c r="AP8">
        <f>INDEX(Table3[MC5],MATCH($A8,Table3[ID],0),1)</f>
        <v>1</v>
      </c>
      <c r="AQ8">
        <f>_xlfn.XLOOKUP($A8,Table3[ID],Table3[Complaint],"Not Found",0)</f>
        <v>0</v>
      </c>
      <c r="AR8">
        <f>_xlfn.XLOOKUP($A8,Table3[ID],Table3[Pilot],"Not Found",0)</f>
        <v>1</v>
      </c>
      <c r="AS8" s="6">
        <f>_xlfn.XLOOKUP($A8,Table3[ID],Table3[Enrollment],"Not Found",0)</f>
        <v>43841</v>
      </c>
    </row>
    <row r="9" spans="1:45" x14ac:dyDescent="0.25">
      <c r="A9">
        <v>2933</v>
      </c>
      <c r="B9" t="s">
        <v>122</v>
      </c>
      <c r="C9" t="s">
        <v>103</v>
      </c>
      <c r="D9" t="s">
        <v>104</v>
      </c>
      <c r="E9" t="s">
        <v>105</v>
      </c>
      <c r="F9" t="s">
        <v>106</v>
      </c>
      <c r="G9" s="22">
        <v>36.26</v>
      </c>
      <c r="H9">
        <v>2</v>
      </c>
      <c r="I9">
        <v>3.6259999999999999</v>
      </c>
      <c r="J9" s="22">
        <v>76.146000000000001</v>
      </c>
      <c r="K9" s="6">
        <v>43475</v>
      </c>
      <c r="L9" s="21">
        <v>0.71875</v>
      </c>
      <c r="M9" t="s">
        <v>116</v>
      </c>
      <c r="N9" s="22">
        <v>72.52</v>
      </c>
      <c r="O9">
        <v>4.7619047620000003</v>
      </c>
      <c r="P9" s="22">
        <v>3.6259999999999999</v>
      </c>
      <c r="Q9">
        <v>7.2</v>
      </c>
      <c r="R9" t="str">
        <f>IFERROR(VLOOKUP(Table5[[#This Row],[CustomerID]],Table1[],16,FALSE),"Not Found")</f>
        <v>Single</v>
      </c>
      <c r="S9">
        <f>IFERROR(VLOOKUP(Table5[[#This Row],[CustomerID]],Table1[],5,FALSE),"Not Found")</f>
        <v>30</v>
      </c>
      <c r="T9" t="str">
        <f>IFERROR(VLOOKUP(Table5[[#This Row],[CustomerID]],Table1[],17,FALSE),"Not Found")</f>
        <v>Graduate</v>
      </c>
      <c r="U9">
        <f>_xlfn.XLOOKUP(Table5[[#This Row],[CustomerID]],Table1[ID],Table1[Kids],"Not Found",0)</f>
        <v>0</v>
      </c>
      <c r="V9">
        <f>_xlfn.XLOOKUP(Table5[[#This Row],[CustomerID]],Table1[ID],Table1[Teens],"Not found",0)</f>
        <v>0</v>
      </c>
      <c r="W9" s="16">
        <f>IFERROR(VLOOKUP(Table5[[#This Row],[CustomerID]],Table1[],2,FALSE),"Not Found")</f>
        <v>196843</v>
      </c>
      <c r="X9" t="str">
        <f>_xlfn.XLOOKUP(Table5[[#This Row],[CustomerID]],Table1[ID],Table1[State],"Not Found",0)</f>
        <v>State-California</v>
      </c>
      <c r="Y9">
        <f>_xlfn.XLOOKUP(Table5[[#This Row],[CustomerID]],Table2[ID],Table2[Recency/Days],"Not Found",0)</f>
        <v>60</v>
      </c>
      <c r="Z9" s="22">
        <f>IFERROR(VLOOKUP(Table5[[#This Row],[CustomerID]],Table2[],3,FALSE),"Not Found")</f>
        <v>911</v>
      </c>
      <c r="AA9" s="22">
        <f>IFERROR(VLOOKUP($A9,Table2[],4,FALSE),"Not Found")</f>
        <v>144</v>
      </c>
      <c r="AB9" s="22">
        <f>IFERROR(VLOOKUP($A9,Table2[],5,FALSE),"Not Found")</f>
        <v>1933</v>
      </c>
      <c r="AC9" s="22">
        <f>IFERROR(VLOOKUP($A9,Table2[],6,FALSE),"Not Found")</f>
        <v>81</v>
      </c>
      <c r="AD9" s="22">
        <f>IFERROR(VLOOKUP($A9,Table2[],7,FALSE),"Not Found")</f>
        <v>35</v>
      </c>
      <c r="AE9" s="22">
        <f>IFERROR(VLOOKUP($A9,Table2[],8,FALSE),"Not Found")</f>
        <v>35</v>
      </c>
      <c r="AF9" s="22">
        <f>IFERROR(VLOOKUP($A9,Table2[],9,FALSE),"Not Found")</f>
        <v>3069</v>
      </c>
      <c r="AG9">
        <f>IFERROR(VLOOKUP($A9,Table2[],10,FALSE),"Not Found")</f>
        <v>1</v>
      </c>
      <c r="AH9">
        <f>IFERROR(VLOOKUP($A9,Table2[],11,FALSE),"Not Found")</f>
        <v>6</v>
      </c>
      <c r="AI9">
        <f>IFERROR(VLOOKUP($A9,Table2[],12,FALSE),"Not Found")</f>
        <v>11</v>
      </c>
      <c r="AJ9">
        <f>IFERROR(VLOOKUP($A9,Table2[],13,FALSE),"Not Found")</f>
        <v>10</v>
      </c>
      <c r="AK9">
        <f>IFERROR(VLOOKUP($A9,Table2[],14,FALSE),"Not Found")</f>
        <v>2</v>
      </c>
      <c r="AL9">
        <f>INDEX('Marketing data'!E:E,MATCH($A9,'Marketing data'!B:B,0),1)</f>
        <v>0</v>
      </c>
      <c r="AM9">
        <f>INDEX('Marketing data'!F:F,MATCH($A9,'Marketing data'!B:B,0),1)</f>
        <v>0</v>
      </c>
      <c r="AN9">
        <f>INDEX(Table3[MC3],MATCH($A9,Table3[ID],0),1)</f>
        <v>0</v>
      </c>
      <c r="AO9">
        <f>INDEX(Table3[MC4],MATCH($A9,Table3[ID],0),1)</f>
        <v>0</v>
      </c>
      <c r="AP9">
        <f>INDEX(Table3[MC5],MATCH($A9,Table3[ID],0),1)</f>
        <v>1</v>
      </c>
      <c r="AQ9">
        <f>_xlfn.XLOOKUP($A9,Table3[ID],Table3[Complaint],"Not Found",0)</f>
        <v>0</v>
      </c>
      <c r="AR9">
        <f>_xlfn.XLOOKUP($A9,Table3[ID],Table3[Pilot],"Not Found",0)</f>
        <v>1</v>
      </c>
      <c r="AS9" s="6">
        <f>_xlfn.XLOOKUP($A9,Table3[ID],Table3[Enrollment],"Not Found",0)</f>
        <v>43736</v>
      </c>
    </row>
    <row r="10" spans="1:45" x14ac:dyDescent="0.25">
      <c r="A10">
        <v>2970</v>
      </c>
      <c r="B10" t="s">
        <v>123</v>
      </c>
      <c r="C10" t="s">
        <v>124</v>
      </c>
      <c r="D10" t="s">
        <v>104</v>
      </c>
      <c r="E10" t="s">
        <v>105</v>
      </c>
      <c r="F10" t="s">
        <v>125</v>
      </c>
      <c r="G10" s="22">
        <v>54.84</v>
      </c>
      <c r="H10">
        <v>3</v>
      </c>
      <c r="I10">
        <v>8.2260000000000009</v>
      </c>
      <c r="J10" s="22">
        <v>172.74600000000001</v>
      </c>
      <c r="K10" s="6">
        <v>43516</v>
      </c>
      <c r="L10" s="21">
        <v>0.56041666666666667</v>
      </c>
      <c r="M10" t="s">
        <v>116</v>
      </c>
      <c r="N10" s="22">
        <v>164.52</v>
      </c>
      <c r="O10">
        <v>4.7619047620000003</v>
      </c>
      <c r="P10" s="22">
        <v>8.2260000000000009</v>
      </c>
      <c r="Q10">
        <v>5.9</v>
      </c>
      <c r="R10" t="str">
        <f>IFERROR(VLOOKUP(Table5[[#This Row],[CustomerID]],Table1[],16,FALSE),"Not Found")</f>
        <v>Married</v>
      </c>
      <c r="S10">
        <f>IFERROR(VLOOKUP(Table5[[#This Row],[CustomerID]],Table1[],5,FALSE),"Not Found")</f>
        <v>40</v>
      </c>
      <c r="T10" t="str">
        <f>IFERROR(VLOOKUP(Table5[[#This Row],[CustomerID]],Table1[],17,FALSE),"Not Found")</f>
        <v>Other</v>
      </c>
      <c r="U10">
        <f>_xlfn.XLOOKUP(Table5[[#This Row],[CustomerID]],Table1[ID],Table1[Kids],"Not Found",0)</f>
        <v>0</v>
      </c>
      <c r="V10">
        <f>_xlfn.XLOOKUP(Table5[[#This Row],[CustomerID]],Table1[ID],Table1[Teens],"Not found",0)</f>
        <v>0</v>
      </c>
      <c r="W10" s="16">
        <f>IFERROR(VLOOKUP(Table5[[#This Row],[CustomerID]],Table1[],2,FALSE),"Not Found")</f>
        <v>196547</v>
      </c>
      <c r="X10" t="str">
        <f>_xlfn.XLOOKUP(Table5[[#This Row],[CustomerID]],Table1[ID],Table1[State],"Not Found",0)</f>
        <v>State-Florida</v>
      </c>
      <c r="Y10">
        <f>_xlfn.XLOOKUP(Table5[[#This Row],[CustomerID]],Table2[ID],Table2[Recency/Days],"Not Found",0)</f>
        <v>4</v>
      </c>
      <c r="Z10" s="22">
        <f>IFERROR(VLOOKUP(Table5[[#This Row],[CustomerID]],Table2[],3,FALSE),"Not Found")</f>
        <v>912</v>
      </c>
      <c r="AA10" s="22">
        <f>IFERROR(VLOOKUP($A10,Table2[],4,FALSE),"Not Found")</f>
        <v>43</v>
      </c>
      <c r="AB10" s="22">
        <f>IFERROR(VLOOKUP($A10,Table2[],5,FALSE),"Not Found")</f>
        <v>254</v>
      </c>
      <c r="AC10" s="22">
        <f>IFERROR(VLOOKUP($A10,Table2[],6,FALSE),"Not Found")</f>
        <v>106</v>
      </c>
      <c r="AD10" s="22">
        <f>IFERROR(VLOOKUP($A10,Table2[],7,FALSE),"Not Found")</f>
        <v>206</v>
      </c>
      <c r="AE10" s="22">
        <f>IFERROR(VLOOKUP($A10,Table2[],8,FALSE),"Not Found")</f>
        <v>126</v>
      </c>
      <c r="AF10" s="22">
        <f>IFERROR(VLOOKUP($A10,Table2[],9,FALSE),"Not Found")</f>
        <v>1394</v>
      </c>
      <c r="AG10">
        <f>IFERROR(VLOOKUP($A10,Table2[],10,FALSE),"Not Found")</f>
        <v>0</v>
      </c>
      <c r="AH10">
        <f>IFERROR(VLOOKUP($A10,Table2[],11,FALSE),"Not Found")</f>
        <v>7</v>
      </c>
      <c r="AI10">
        <f>IFERROR(VLOOKUP($A10,Table2[],12,FALSE),"Not Found")</f>
        <v>6</v>
      </c>
      <c r="AJ10">
        <f>IFERROR(VLOOKUP($A10,Table2[],13,FALSE),"Not Found")</f>
        <v>8</v>
      </c>
      <c r="AK10">
        <f>IFERROR(VLOOKUP($A10,Table2[],14,FALSE),"Not Found")</f>
        <v>2</v>
      </c>
      <c r="AL10">
        <f>INDEX('Marketing data'!E:E,MATCH($A10,'Marketing data'!B:B,0),1)</f>
        <v>1</v>
      </c>
      <c r="AM10">
        <f>INDEX('Marketing data'!F:F,MATCH($A10,'Marketing data'!B:B,0),1)</f>
        <v>0</v>
      </c>
      <c r="AN10">
        <f>INDEX(Table3[MC3],MATCH($A10,Table3[ID],0),1)</f>
        <v>1</v>
      </c>
      <c r="AO10">
        <f>INDEX(Table3[MC4],MATCH($A10,Table3[ID],0),1)</f>
        <v>0</v>
      </c>
      <c r="AP10">
        <f>INDEX(Table3[MC5],MATCH($A10,Table3[ID],0),1)</f>
        <v>1</v>
      </c>
      <c r="AQ10">
        <f>_xlfn.XLOOKUP($A10,Table3[ID],Table3[Complaint],"Not Found",0)</f>
        <v>0</v>
      </c>
      <c r="AR10">
        <f>_xlfn.XLOOKUP($A10,Table3[ID],Table3[Pilot],"Not Found",0)</f>
        <v>1</v>
      </c>
      <c r="AS10" s="6">
        <f>_xlfn.XLOOKUP($A10,Table3[ID],Table3[Enrollment],"Not Found",0)</f>
        <v>44131</v>
      </c>
    </row>
    <row r="11" spans="1:45" x14ac:dyDescent="0.25">
      <c r="A11">
        <v>1895</v>
      </c>
      <c r="B11" t="s">
        <v>126</v>
      </c>
      <c r="C11" t="s">
        <v>124</v>
      </c>
      <c r="D11" t="s">
        <v>104</v>
      </c>
      <c r="E11" t="s">
        <v>105</v>
      </c>
      <c r="F11" t="s">
        <v>127</v>
      </c>
      <c r="G11" s="22">
        <v>14.48</v>
      </c>
      <c r="H11">
        <v>4</v>
      </c>
      <c r="I11">
        <v>2.8959999999999999</v>
      </c>
      <c r="J11" s="22">
        <v>60.816000000000003</v>
      </c>
      <c r="K11" s="6">
        <v>43502</v>
      </c>
      <c r="L11" s="21">
        <v>0.75486111111111109</v>
      </c>
      <c r="M11" t="s">
        <v>107</v>
      </c>
      <c r="N11" s="22">
        <v>57.92</v>
      </c>
      <c r="O11">
        <v>4.7619047620000003</v>
      </c>
      <c r="P11" s="22">
        <v>2.8959999999999999</v>
      </c>
      <c r="Q11">
        <v>4.5</v>
      </c>
      <c r="R11" t="str">
        <f>IFERROR(VLOOKUP(Table5[[#This Row],[CustomerID]],Table1[],16,FALSE),"Not Found")</f>
        <v>Single</v>
      </c>
      <c r="S11">
        <f>IFERROR(VLOOKUP(Table5[[#This Row],[CustomerID]],Table1[],5,FALSE),"Not Found")</f>
        <v>26</v>
      </c>
      <c r="T11" t="str">
        <f>IFERROR(VLOOKUP(Table5[[#This Row],[CustomerID]],Table1[],17,FALSE),"Not Found")</f>
        <v>Graduate</v>
      </c>
      <c r="U11">
        <f>_xlfn.XLOOKUP(Table5[[#This Row],[CustomerID]],Table1[ID],Table1[Kids],"Not Found",0)</f>
        <v>0</v>
      </c>
      <c r="V11">
        <f>_xlfn.XLOOKUP(Table5[[#This Row],[CustomerID]],Table1[ID],Table1[Teens],"Not found",0)</f>
        <v>0</v>
      </c>
      <c r="W11" s="16">
        <f>IFERROR(VLOOKUP(Table5[[#This Row],[CustomerID]],Table1[],2,FALSE),"Not Found")</f>
        <v>195529</v>
      </c>
      <c r="X11" t="str">
        <f>_xlfn.XLOOKUP(Table5[[#This Row],[CustomerID]],Table1[ID],Table1[State],"Not Found",0)</f>
        <v>State-California</v>
      </c>
      <c r="Y11">
        <f>_xlfn.XLOOKUP(Table5[[#This Row],[CustomerID]],Table2[ID],Table2[Recency/Days],"Not Found",0)</f>
        <v>29</v>
      </c>
      <c r="Z11" s="22">
        <f>IFERROR(VLOOKUP(Table5[[#This Row],[CustomerID]],Table2[],3,FALSE),"Not Found")</f>
        <v>1576</v>
      </c>
      <c r="AA11" s="22">
        <f>IFERROR(VLOOKUP($A11,Table2[],4,FALSE),"Not Found")</f>
        <v>59</v>
      </c>
      <c r="AB11" s="22">
        <f>IFERROR(VLOOKUP($A11,Table2[],5,FALSE),"Not Found")</f>
        <v>1822</v>
      </c>
      <c r="AC11" s="22">
        <f>IFERROR(VLOOKUP($A11,Table2[],6,FALSE),"Not Found")</f>
        <v>512</v>
      </c>
      <c r="AD11" s="22">
        <f>IFERROR(VLOOKUP($A11,Table2[],7,FALSE),"Not Found")</f>
        <v>55</v>
      </c>
      <c r="AE11" s="22">
        <f>IFERROR(VLOOKUP($A11,Table2[],8,FALSE),"Not Found")</f>
        <v>49</v>
      </c>
      <c r="AF11" s="22">
        <f>IFERROR(VLOOKUP($A11,Table2[],9,FALSE),"Not Found")</f>
        <v>3975</v>
      </c>
      <c r="AG11">
        <f>IFERROR(VLOOKUP($A11,Table2[],10,FALSE),"Not Found")</f>
        <v>1</v>
      </c>
      <c r="AH11">
        <f>IFERROR(VLOOKUP($A11,Table2[],11,FALSE),"Not Found")</f>
        <v>7</v>
      </c>
      <c r="AI11">
        <f>IFERROR(VLOOKUP($A11,Table2[],12,FALSE),"Not Found")</f>
        <v>3</v>
      </c>
      <c r="AJ11">
        <f>IFERROR(VLOOKUP($A11,Table2[],13,FALSE),"Not Found")</f>
        <v>7</v>
      </c>
      <c r="AK11">
        <f>IFERROR(VLOOKUP($A11,Table2[],14,FALSE),"Not Found")</f>
        <v>3</v>
      </c>
      <c r="AL11">
        <f>INDEX('Marketing data'!E:E,MATCH($A11,'Marketing data'!B:B,0),1)</f>
        <v>0</v>
      </c>
      <c r="AM11">
        <f>INDEX('Marketing data'!F:F,MATCH($A11,'Marketing data'!B:B,0),1)</f>
        <v>0</v>
      </c>
      <c r="AN11">
        <f>INDEX(Table3[MC3],MATCH($A11,Table3[ID],0),1)</f>
        <v>0</v>
      </c>
      <c r="AO11">
        <f>INDEX(Table3[MC4],MATCH($A11,Table3[ID],0),1)</f>
        <v>0</v>
      </c>
      <c r="AP11">
        <f>INDEX(Table3[MC5],MATCH($A11,Table3[ID],0),1)</f>
        <v>1</v>
      </c>
      <c r="AQ11">
        <f>_xlfn.XLOOKUP($A11,Table3[ID],Table3[Complaint],"Not Found",0)</f>
        <v>0</v>
      </c>
      <c r="AR11">
        <f>_xlfn.XLOOKUP($A11,Table3[ID],Table3[Pilot],"Not Found",0)</f>
        <v>1</v>
      </c>
      <c r="AS11" s="6">
        <f>_xlfn.XLOOKUP($A11,Table3[ID],Table3[Enrollment],"Not Found",0)</f>
        <v>43595</v>
      </c>
    </row>
    <row r="12" spans="1:45" x14ac:dyDescent="0.25">
      <c r="A12">
        <v>1982</v>
      </c>
      <c r="B12" t="s">
        <v>128</v>
      </c>
      <c r="C12" t="s">
        <v>124</v>
      </c>
      <c r="D12" t="s">
        <v>104</v>
      </c>
      <c r="E12" t="s">
        <v>114</v>
      </c>
      <c r="F12" t="s">
        <v>111</v>
      </c>
      <c r="G12" s="22">
        <v>25.51</v>
      </c>
      <c r="H12">
        <v>4</v>
      </c>
      <c r="I12">
        <v>5.1020000000000003</v>
      </c>
      <c r="J12" s="22">
        <v>107.142</v>
      </c>
      <c r="K12" s="6">
        <v>43533</v>
      </c>
      <c r="L12" s="21">
        <v>0.7104166666666667</v>
      </c>
      <c r="M12" t="s">
        <v>112</v>
      </c>
      <c r="N12" s="22">
        <v>102.04</v>
      </c>
      <c r="O12">
        <v>4.7619047620000003</v>
      </c>
      <c r="P12" s="22">
        <v>5.1020000000000003</v>
      </c>
      <c r="Q12">
        <v>6.8</v>
      </c>
      <c r="R12" t="str">
        <f>IFERROR(VLOOKUP(Table5[[#This Row],[CustomerID]],Table1[],16,FALSE),"Not Found")</f>
        <v>Single</v>
      </c>
      <c r="S12">
        <f>IFERROR(VLOOKUP(Table5[[#This Row],[CustomerID]],Table1[],5,FALSE),"Not Found")</f>
        <v>33</v>
      </c>
      <c r="T12" t="str">
        <f>IFERROR(VLOOKUP(Table5[[#This Row],[CustomerID]],Table1[],17,FALSE),"Not Found")</f>
        <v>PhD</v>
      </c>
      <c r="U12">
        <f>_xlfn.XLOOKUP(Table5[[#This Row],[CustomerID]],Table1[ID],Table1[Kids],"Not Found",0)</f>
        <v>0</v>
      </c>
      <c r="V12">
        <f>_xlfn.XLOOKUP(Table5[[#This Row],[CustomerID]],Table1[ID],Table1[Teens],"Not found",0)</f>
        <v>0</v>
      </c>
      <c r="W12" s="16">
        <f>IFERROR(VLOOKUP(Table5[[#This Row],[CustomerID]],Table1[],2,FALSE),"Not Found")</f>
        <v>195169</v>
      </c>
      <c r="X12" t="str">
        <f>_xlfn.XLOOKUP(Table5[[#This Row],[CustomerID]],Table1[ID],Table1[State],"Not Found",0)</f>
        <v>State-New York</v>
      </c>
      <c r="Y12">
        <f>_xlfn.XLOOKUP(Table5[[#This Row],[CustomerID]],Table2[ID],Table2[Recency/Days],"Not Found",0)</f>
        <v>1</v>
      </c>
      <c r="Z12" s="22">
        <f>IFERROR(VLOOKUP(Table5[[#This Row],[CustomerID]],Table2[],3,FALSE),"Not Found")</f>
        <v>2635</v>
      </c>
      <c r="AA12" s="22">
        <f>IFERROR(VLOOKUP($A12,Table2[],4,FALSE),"Not Found")</f>
        <v>43</v>
      </c>
      <c r="AB12" s="22">
        <f>IFERROR(VLOOKUP($A12,Table2[],5,FALSE),"Not Found")</f>
        <v>921</v>
      </c>
      <c r="AC12" s="22">
        <f>IFERROR(VLOOKUP($A12,Table2[],6,FALSE),"Not Found")</f>
        <v>217</v>
      </c>
      <c r="AD12" s="22">
        <f>IFERROR(VLOOKUP($A12,Table2[],7,FALSE),"Not Found")</f>
        <v>41</v>
      </c>
      <c r="AE12" s="22">
        <f>IFERROR(VLOOKUP($A12,Table2[],8,FALSE),"Not Found")</f>
        <v>41</v>
      </c>
      <c r="AF12" s="22">
        <f>IFERROR(VLOOKUP($A12,Table2[],9,FALSE),"Not Found")</f>
        <v>3816</v>
      </c>
      <c r="AG12">
        <f>IFERROR(VLOOKUP($A12,Table2[],10,FALSE),"Not Found")</f>
        <v>1</v>
      </c>
      <c r="AH12">
        <f>IFERROR(VLOOKUP($A12,Table2[],11,FALSE),"Not Found")</f>
        <v>4</v>
      </c>
      <c r="AI12">
        <f>IFERROR(VLOOKUP($A12,Table2[],12,FALSE),"Not Found")</f>
        <v>3</v>
      </c>
      <c r="AJ12">
        <f>IFERROR(VLOOKUP($A12,Table2[],13,FALSE),"Not Found")</f>
        <v>4</v>
      </c>
      <c r="AK12">
        <f>IFERROR(VLOOKUP($A12,Table2[],14,FALSE),"Not Found")</f>
        <v>1</v>
      </c>
      <c r="AL12">
        <f>INDEX('Marketing data'!E:E,MATCH($A12,'Marketing data'!B:B,0),1)</f>
        <v>1</v>
      </c>
      <c r="AM12">
        <f>INDEX('Marketing data'!F:F,MATCH($A12,'Marketing data'!B:B,0),1)</f>
        <v>0</v>
      </c>
      <c r="AN12">
        <f>INDEX(Table3[MC3],MATCH($A12,Table3[ID],0),1)</f>
        <v>0</v>
      </c>
      <c r="AO12">
        <f>INDEX(Table3[MC4],MATCH($A12,Table3[ID],0),1)</f>
        <v>0</v>
      </c>
      <c r="AP12">
        <f>INDEX(Table3[MC5],MATCH($A12,Table3[ID],0),1)</f>
        <v>1</v>
      </c>
      <c r="AQ12">
        <f>_xlfn.XLOOKUP($A12,Table3[ID],Table3[Complaint],"Not Found",0)</f>
        <v>0</v>
      </c>
      <c r="AR12">
        <f>_xlfn.XLOOKUP($A12,Table3[ID],Table3[Pilot],"Not Found",0)</f>
        <v>1</v>
      </c>
      <c r="AS12" s="6">
        <f>_xlfn.XLOOKUP($A12,Table3[ID],Table3[Enrollment],"Not Found",0)</f>
        <v>43905</v>
      </c>
    </row>
    <row r="13" spans="1:45" x14ac:dyDescent="0.25">
      <c r="A13">
        <v>2449</v>
      </c>
      <c r="B13" t="s">
        <v>129</v>
      </c>
      <c r="C13" t="s">
        <v>103</v>
      </c>
      <c r="D13" t="s">
        <v>110</v>
      </c>
      <c r="E13" t="s">
        <v>105</v>
      </c>
      <c r="F13" t="s">
        <v>111</v>
      </c>
      <c r="G13" s="22">
        <v>46.95</v>
      </c>
      <c r="H13">
        <v>5</v>
      </c>
      <c r="I13">
        <v>11.737500000000001</v>
      </c>
      <c r="J13" s="22">
        <v>246.48750000000001</v>
      </c>
      <c r="K13" s="6">
        <v>43508</v>
      </c>
      <c r="L13" s="21">
        <v>0.43402777777777773</v>
      </c>
      <c r="M13" t="s">
        <v>107</v>
      </c>
      <c r="N13" s="22">
        <v>234.75</v>
      </c>
      <c r="O13">
        <v>4.7619047620000003</v>
      </c>
      <c r="P13" s="22">
        <v>11.737500000000001</v>
      </c>
      <c r="Q13">
        <v>7.1</v>
      </c>
      <c r="R13" t="str">
        <f>IFERROR(VLOOKUP(Table5[[#This Row],[CustomerID]],Table1[],16,FALSE),"Not Found")</f>
        <v>Married</v>
      </c>
      <c r="S13">
        <f>IFERROR(VLOOKUP(Table5[[#This Row],[CustomerID]],Table1[],5,FALSE),"Not Found")</f>
        <v>51</v>
      </c>
      <c r="T13" t="str">
        <f>IFERROR(VLOOKUP(Table5[[#This Row],[CustomerID]],Table1[],17,FALSE),"Not Found")</f>
        <v>PhD</v>
      </c>
      <c r="U13">
        <f>_xlfn.XLOOKUP(Table5[[#This Row],[CustomerID]],Table1[ID],Table1[Kids],"Not Found",0)</f>
        <v>0</v>
      </c>
      <c r="V13">
        <f>_xlfn.XLOOKUP(Table5[[#This Row],[CustomerID]],Table1[ID],Table1[Teens],"Not found",0)</f>
        <v>2</v>
      </c>
      <c r="W13" s="16">
        <f>IFERROR(VLOOKUP(Table5[[#This Row],[CustomerID]],Table1[],2,FALSE),"Not Found")</f>
        <v>194871</v>
      </c>
      <c r="X13" t="str">
        <f>_xlfn.XLOOKUP(Table5[[#This Row],[CustomerID]],Table1[ID],Table1[State],"Not Found",0)</f>
        <v>State-Illinois</v>
      </c>
      <c r="Y13">
        <f>_xlfn.XLOOKUP(Table5[[#This Row],[CustomerID]],Table2[ID],Table2[Recency/Days],"Not Found",0)</f>
        <v>99</v>
      </c>
      <c r="Z13" s="22">
        <f>IFERROR(VLOOKUP(Table5[[#This Row],[CustomerID]],Table2[],3,FALSE),"Not Found")</f>
        <v>347</v>
      </c>
      <c r="AA13" s="22">
        <f>IFERROR(VLOOKUP($A13,Table2[],4,FALSE),"Not Found")</f>
        <v>49</v>
      </c>
      <c r="AB13" s="22">
        <f>IFERROR(VLOOKUP($A13,Table2[],5,FALSE),"Not Found")</f>
        <v>1136</v>
      </c>
      <c r="AC13" s="22">
        <f>IFERROR(VLOOKUP($A13,Table2[],6,FALSE),"Not Found")</f>
        <v>386</v>
      </c>
      <c r="AD13" s="22">
        <f>IFERROR(VLOOKUP($A13,Table2[],7,FALSE),"Not Found")</f>
        <v>0</v>
      </c>
      <c r="AE13" s="22">
        <f>IFERROR(VLOOKUP($A13,Table2[],8,FALSE),"Not Found")</f>
        <v>296</v>
      </c>
      <c r="AF13" s="22">
        <f>IFERROR(VLOOKUP($A13,Table2[],9,FALSE),"Not Found")</f>
        <v>1623</v>
      </c>
      <c r="AG13">
        <f>IFERROR(VLOOKUP($A13,Table2[],10,FALSE),"Not Found")</f>
        <v>1</v>
      </c>
      <c r="AH13">
        <f>IFERROR(VLOOKUP($A13,Table2[],11,FALSE),"Not Found")</f>
        <v>8</v>
      </c>
      <c r="AI13">
        <f>IFERROR(VLOOKUP($A13,Table2[],12,FALSE),"Not Found")</f>
        <v>5</v>
      </c>
      <c r="AJ13">
        <f>IFERROR(VLOOKUP($A13,Table2[],13,FALSE),"Not Found")</f>
        <v>4</v>
      </c>
      <c r="AK13">
        <f>IFERROR(VLOOKUP($A13,Table2[],14,FALSE),"Not Found")</f>
        <v>7</v>
      </c>
      <c r="AL13">
        <f>INDEX('Marketing data'!E:E,MATCH($A13,'Marketing data'!B:B,0),1)</f>
        <v>0</v>
      </c>
      <c r="AM13">
        <f>INDEX('Marketing data'!F:F,MATCH($A13,'Marketing data'!B:B,0),1)</f>
        <v>0</v>
      </c>
      <c r="AN13">
        <f>INDEX(Table3[MC3],MATCH($A13,Table3[ID],0),1)</f>
        <v>0</v>
      </c>
      <c r="AO13">
        <f>INDEX(Table3[MC4],MATCH($A13,Table3[ID],0),1)</f>
        <v>1</v>
      </c>
      <c r="AP13">
        <f>INDEX(Table3[MC5],MATCH($A13,Table3[ID],0),1)</f>
        <v>1</v>
      </c>
      <c r="AQ13">
        <f>_xlfn.XLOOKUP($A13,Table3[ID],Table3[Complaint],"Not Found",0)</f>
        <v>0</v>
      </c>
      <c r="AR13">
        <f>_xlfn.XLOOKUP($A13,Table3[ID],Table3[Pilot],"Not Found",0)</f>
        <v>1</v>
      </c>
      <c r="AS13" s="6">
        <f>_xlfn.XLOOKUP($A13,Table3[ID],Table3[Enrollment],"Not Found",0)</f>
        <v>43502</v>
      </c>
    </row>
    <row r="14" spans="1:45" x14ac:dyDescent="0.25">
      <c r="A14">
        <v>2957</v>
      </c>
      <c r="B14" t="s">
        <v>130</v>
      </c>
      <c r="C14" t="s">
        <v>103</v>
      </c>
      <c r="D14" t="s">
        <v>110</v>
      </c>
      <c r="E14" t="s">
        <v>114</v>
      </c>
      <c r="F14" t="s">
        <v>125</v>
      </c>
      <c r="G14" s="22">
        <v>43.19</v>
      </c>
      <c r="H14">
        <v>10</v>
      </c>
      <c r="I14">
        <v>21.594999999999999</v>
      </c>
      <c r="J14" s="22">
        <v>453.495</v>
      </c>
      <c r="K14" s="6">
        <v>43503</v>
      </c>
      <c r="L14" s="21">
        <v>0.70000000000000007</v>
      </c>
      <c r="M14" t="s">
        <v>107</v>
      </c>
      <c r="N14" s="22">
        <v>431.9</v>
      </c>
      <c r="O14">
        <v>4.7619047620000003</v>
      </c>
      <c r="P14" s="22">
        <v>21.594999999999999</v>
      </c>
      <c r="Q14">
        <v>8.1999999999999993</v>
      </c>
      <c r="R14" t="str">
        <f>IFERROR(VLOOKUP(Table5[[#This Row],[CustomerID]],Table1[],16,FALSE),"Not Found")</f>
        <v>Married</v>
      </c>
      <c r="S14">
        <f>IFERROR(VLOOKUP(Table5[[#This Row],[CustomerID]],Table1[],5,FALSE),"Not Found")</f>
        <v>69</v>
      </c>
      <c r="T14" t="str">
        <f>IFERROR(VLOOKUP(Table5[[#This Row],[CustomerID]],Table1[],17,FALSE),"Not Found")</f>
        <v>Graduate</v>
      </c>
      <c r="U14">
        <f>_xlfn.XLOOKUP(Table5[[#This Row],[CustomerID]],Table1[ID],Table1[Kids],"Not Found",0)</f>
        <v>0</v>
      </c>
      <c r="V14">
        <f>_xlfn.XLOOKUP(Table5[[#This Row],[CustomerID]],Table1[ID],Table1[Teens],"Not found",0)</f>
        <v>0</v>
      </c>
      <c r="W14" s="16">
        <f>IFERROR(VLOOKUP(Table5[[#This Row],[CustomerID]],Table1[],2,FALSE),"Not Found")</f>
        <v>194642</v>
      </c>
      <c r="X14" t="str">
        <f>_xlfn.XLOOKUP(Table5[[#This Row],[CustomerID]],Table1[ID],Table1[State],"Not Found",0)</f>
        <v>State-California</v>
      </c>
      <c r="Y14">
        <f>_xlfn.XLOOKUP(Table5[[#This Row],[CustomerID]],Table2[ID],Table2[Recency/Days],"Not Found",0)</f>
        <v>35</v>
      </c>
      <c r="Z14" s="22">
        <f>IFERROR(VLOOKUP(Table5[[#This Row],[CustomerID]],Table2[],3,FALSE),"Not Found")</f>
        <v>1808</v>
      </c>
      <c r="AA14" s="22">
        <f>IFERROR(VLOOKUP($A14,Table2[],4,FALSE),"Not Found")</f>
        <v>294</v>
      </c>
      <c r="AB14" s="22">
        <f>IFERROR(VLOOKUP($A14,Table2[],5,FALSE),"Not Found")</f>
        <v>1639</v>
      </c>
      <c r="AC14" s="22">
        <f>IFERROR(VLOOKUP($A14,Table2[],6,FALSE),"Not Found")</f>
        <v>218</v>
      </c>
      <c r="AD14" s="22">
        <f>IFERROR(VLOOKUP($A14,Table2[],7,FALSE),"Not Found")</f>
        <v>294</v>
      </c>
      <c r="AE14" s="22">
        <f>IFERROR(VLOOKUP($A14,Table2[],8,FALSE),"Not Found")</f>
        <v>294</v>
      </c>
      <c r="AF14" s="22">
        <f>IFERROR(VLOOKUP($A14,Table2[],9,FALSE),"Not Found")</f>
        <v>3959</v>
      </c>
      <c r="AG14">
        <f>IFERROR(VLOOKUP($A14,Table2[],10,FALSE),"Not Found")</f>
        <v>0</v>
      </c>
      <c r="AH14">
        <f>IFERROR(VLOOKUP($A14,Table2[],11,FALSE),"Not Found")</f>
        <v>5</v>
      </c>
      <c r="AI14">
        <f>IFERROR(VLOOKUP($A14,Table2[],12,FALSE),"Not Found")</f>
        <v>7</v>
      </c>
      <c r="AJ14">
        <f>IFERROR(VLOOKUP($A14,Table2[],13,FALSE),"Not Found")</f>
        <v>9</v>
      </c>
      <c r="AK14">
        <f>IFERROR(VLOOKUP($A14,Table2[],14,FALSE),"Not Found")</f>
        <v>1</v>
      </c>
      <c r="AL14">
        <f>INDEX('Marketing data'!E:E,MATCH($A14,'Marketing data'!B:B,0),1)</f>
        <v>1</v>
      </c>
      <c r="AM14">
        <f>INDEX('Marketing data'!F:F,MATCH($A14,'Marketing data'!B:B,0),1)</f>
        <v>0</v>
      </c>
      <c r="AN14">
        <f>INDEX(Table3[MC3],MATCH($A14,Table3[ID],0),1)</f>
        <v>0</v>
      </c>
      <c r="AO14">
        <f>INDEX(Table3[MC4],MATCH($A14,Table3[ID],0),1)</f>
        <v>0</v>
      </c>
      <c r="AP14">
        <f>INDEX(Table3[MC5],MATCH($A14,Table3[ID],0),1)</f>
        <v>1</v>
      </c>
      <c r="AQ14">
        <f>_xlfn.XLOOKUP($A14,Table3[ID],Table3[Complaint],"Not Found",0)</f>
        <v>0</v>
      </c>
      <c r="AR14">
        <f>_xlfn.XLOOKUP($A14,Table3[ID],Table3[Pilot],"Not Found",0)</f>
        <v>0</v>
      </c>
      <c r="AS14" s="6">
        <f>_xlfn.XLOOKUP($A14,Table3[ID],Table3[Enrollment],"Not Found",0)</f>
        <v>44031</v>
      </c>
    </row>
    <row r="15" spans="1:45" x14ac:dyDescent="0.25">
      <c r="A15">
        <v>2968</v>
      </c>
      <c r="B15" t="s">
        <v>131</v>
      </c>
      <c r="C15" t="s">
        <v>103</v>
      </c>
      <c r="D15" t="s">
        <v>110</v>
      </c>
      <c r="E15" t="s">
        <v>105</v>
      </c>
      <c r="F15" t="s">
        <v>106</v>
      </c>
      <c r="G15" s="22">
        <v>71.38</v>
      </c>
      <c r="H15">
        <v>10</v>
      </c>
      <c r="I15">
        <v>35.69</v>
      </c>
      <c r="J15" s="22">
        <v>749.49</v>
      </c>
      <c r="K15" s="6">
        <v>43553</v>
      </c>
      <c r="L15" s="21">
        <v>0.80625000000000002</v>
      </c>
      <c r="M15" t="s">
        <v>112</v>
      </c>
      <c r="N15" s="22">
        <v>713.8</v>
      </c>
      <c r="O15">
        <v>4.7619047620000003</v>
      </c>
      <c r="P15" s="22">
        <v>35.69</v>
      </c>
      <c r="Q15">
        <v>5.7</v>
      </c>
      <c r="R15" t="str">
        <f>IFERROR(VLOOKUP(Table5[[#This Row],[CustomerID]],Table1[],16,FALSE),"Not Found")</f>
        <v>Single</v>
      </c>
      <c r="S15">
        <f>IFERROR(VLOOKUP(Table5[[#This Row],[CustomerID]],Table1[],5,FALSE),"Not Found")</f>
        <v>62</v>
      </c>
      <c r="T15" t="str">
        <f>IFERROR(VLOOKUP(Table5[[#This Row],[CustomerID]],Table1[],17,FALSE),"Not Found")</f>
        <v>Graduate</v>
      </c>
      <c r="U15">
        <f>_xlfn.XLOOKUP(Table5[[#This Row],[CustomerID]],Table1[ID],Table1[Kids],"Not Found",0)</f>
        <v>0</v>
      </c>
      <c r="V15">
        <f>_xlfn.XLOOKUP(Table5[[#This Row],[CustomerID]],Table1[ID],Table1[Teens],"Not found",0)</f>
        <v>1</v>
      </c>
      <c r="W15" s="16">
        <f>IFERROR(VLOOKUP(Table5[[#This Row],[CustomerID]],Table1[],2,FALSE),"Not Found")</f>
        <v>194472</v>
      </c>
      <c r="X15" t="str">
        <f>_xlfn.XLOOKUP(Table5[[#This Row],[CustomerID]],Table1[ID],Table1[State],"Not Found",0)</f>
        <v>State-Other</v>
      </c>
      <c r="Y15">
        <f>_xlfn.XLOOKUP(Table5[[#This Row],[CustomerID]],Table2[ID],Table2[Recency/Days],"Not Found",0)</f>
        <v>75</v>
      </c>
      <c r="Z15" s="22">
        <f>IFERROR(VLOOKUP(Table5[[#This Row],[CustomerID]],Table2[],3,FALSE),"Not Found")</f>
        <v>2094</v>
      </c>
      <c r="AA15" s="22">
        <f>IFERROR(VLOOKUP($A15,Table2[],4,FALSE),"Not Found")</f>
        <v>68</v>
      </c>
      <c r="AB15" s="22">
        <f>IFERROR(VLOOKUP($A15,Table2[],5,FALSE),"Not Found")</f>
        <v>858</v>
      </c>
      <c r="AC15" s="22">
        <f>IFERROR(VLOOKUP($A15,Table2[],6,FALSE),"Not Found")</f>
        <v>222</v>
      </c>
      <c r="AD15" s="22">
        <f>IFERROR(VLOOKUP($A15,Table2[],7,FALSE),"Not Found")</f>
        <v>206</v>
      </c>
      <c r="AE15" s="22">
        <f>IFERROR(VLOOKUP($A15,Table2[],8,FALSE),"Not Found")</f>
        <v>33</v>
      </c>
      <c r="AF15" s="22">
        <f>IFERROR(VLOOKUP($A15,Table2[],9,FALSE),"Not Found")</f>
        <v>3415</v>
      </c>
      <c r="AG15">
        <f>IFERROR(VLOOKUP($A15,Table2[],10,FALSE),"Not Found")</f>
        <v>1</v>
      </c>
      <c r="AH15">
        <f>IFERROR(VLOOKUP($A15,Table2[],11,FALSE),"Not Found")</f>
        <v>5</v>
      </c>
      <c r="AI15">
        <f>IFERROR(VLOOKUP($A15,Table2[],12,FALSE),"Not Found")</f>
        <v>5</v>
      </c>
      <c r="AJ15">
        <f>IFERROR(VLOOKUP($A15,Table2[],13,FALSE),"Not Found")</f>
        <v>5</v>
      </c>
      <c r="AK15">
        <f>IFERROR(VLOOKUP($A15,Table2[],14,FALSE),"Not Found")</f>
        <v>5</v>
      </c>
      <c r="AL15">
        <f>INDEX('Marketing data'!E:E,MATCH($A15,'Marketing data'!B:B,0),1)</f>
        <v>0</v>
      </c>
      <c r="AM15">
        <f>INDEX('Marketing data'!F:F,MATCH($A15,'Marketing data'!B:B,0),1)</f>
        <v>0</v>
      </c>
      <c r="AN15">
        <f>INDEX(Table3[MC3],MATCH($A15,Table3[ID],0),1)</f>
        <v>0</v>
      </c>
      <c r="AO15">
        <f>INDEX(Table3[MC4],MATCH($A15,Table3[ID],0),1)</f>
        <v>1</v>
      </c>
      <c r="AP15">
        <f>INDEX(Table3[MC5],MATCH($A15,Table3[ID],0),1)</f>
        <v>1</v>
      </c>
      <c r="AQ15">
        <f>_xlfn.XLOOKUP($A15,Table3[ID],Table3[Complaint],"Not Found",0)</f>
        <v>0</v>
      </c>
      <c r="AR15">
        <f>_xlfn.XLOOKUP($A15,Table3[ID],Table3[Pilot],"Not Found",0)</f>
        <v>0</v>
      </c>
      <c r="AS15" s="6">
        <f>_xlfn.XLOOKUP($A15,Table3[ID],Table3[Enrollment],"Not Found",0)</f>
        <v>44081</v>
      </c>
    </row>
    <row r="16" spans="1:45" x14ac:dyDescent="0.25">
      <c r="A16">
        <v>1924</v>
      </c>
      <c r="B16" t="s">
        <v>132</v>
      </c>
      <c r="C16" t="s">
        <v>124</v>
      </c>
      <c r="D16" t="s">
        <v>104</v>
      </c>
      <c r="E16" t="s">
        <v>105</v>
      </c>
      <c r="F16" t="s">
        <v>118</v>
      </c>
      <c r="G16" s="22">
        <v>93.72</v>
      </c>
      <c r="H16">
        <v>6</v>
      </c>
      <c r="I16">
        <v>28.116</v>
      </c>
      <c r="J16" s="22">
        <v>590.43600000000004</v>
      </c>
      <c r="K16" s="6">
        <v>43480</v>
      </c>
      <c r="L16" s="21">
        <v>0.67986111111111114</v>
      </c>
      <c r="M16" t="s">
        <v>112</v>
      </c>
      <c r="N16" s="22">
        <v>562.32000000000005</v>
      </c>
      <c r="O16">
        <v>4.7619047620000003</v>
      </c>
      <c r="P16" s="22">
        <v>28.116</v>
      </c>
      <c r="Q16">
        <v>4.5</v>
      </c>
      <c r="R16" t="str">
        <f>IFERROR(VLOOKUP(Table5[[#This Row],[CustomerID]],Table1[],16,FALSE),"Not Found")</f>
        <v>Together</v>
      </c>
      <c r="S16">
        <f>IFERROR(VLOOKUP(Table5[[#This Row],[CustomerID]],Table1[],5,FALSE),"Not Found")</f>
        <v>67</v>
      </c>
      <c r="T16" t="str">
        <f>IFERROR(VLOOKUP(Table5[[#This Row],[CustomerID]],Table1[],17,FALSE),"Not Found")</f>
        <v>Graduate</v>
      </c>
      <c r="U16">
        <f>_xlfn.XLOOKUP(Table5[[#This Row],[CustomerID]],Table1[ID],Table1[Kids],"Not Found",0)</f>
        <v>0</v>
      </c>
      <c r="V16">
        <f>_xlfn.XLOOKUP(Table5[[#This Row],[CustomerID]],Table1[ID],Table1[Teens],"Not found",0)</f>
        <v>0</v>
      </c>
      <c r="W16" s="16">
        <f>IFERROR(VLOOKUP(Table5[[#This Row],[CustomerID]],Table1[],2,FALSE),"Not Found")</f>
        <v>194384</v>
      </c>
      <c r="X16" t="str">
        <f>_xlfn.XLOOKUP(Table5[[#This Row],[CustomerID]],Table1[ID],Table1[State],"Not Found",0)</f>
        <v>State-Other</v>
      </c>
      <c r="Y16">
        <f>_xlfn.XLOOKUP(Table5[[#This Row],[CustomerID]],Table2[ID],Table2[Recency/Days],"Not Found",0)</f>
        <v>62</v>
      </c>
      <c r="Z16" s="22">
        <f>IFERROR(VLOOKUP(Table5[[#This Row],[CustomerID]],Table2[],3,FALSE),"Not Found")</f>
        <v>2288</v>
      </c>
      <c r="AA16" s="22">
        <f>IFERROR(VLOOKUP($A16,Table2[],4,FALSE),"Not Found")</f>
        <v>49</v>
      </c>
      <c r="AB16" s="22">
        <f>IFERROR(VLOOKUP($A16,Table2[],5,FALSE),"Not Found")</f>
        <v>1627</v>
      </c>
      <c r="AC16" s="22">
        <f>IFERROR(VLOOKUP($A16,Table2[],6,FALSE),"Not Found")</f>
        <v>330</v>
      </c>
      <c r="AD16" s="22">
        <f>IFERROR(VLOOKUP($A16,Table2[],7,FALSE),"Not Found")</f>
        <v>93</v>
      </c>
      <c r="AE16" s="22">
        <f>IFERROR(VLOOKUP($A16,Table2[],8,FALSE),"Not Found")</f>
        <v>354</v>
      </c>
      <c r="AF16" s="22">
        <f>IFERROR(VLOOKUP($A16,Table2[],9,FALSE),"Not Found")</f>
        <v>4033</v>
      </c>
      <c r="AG16">
        <f>IFERROR(VLOOKUP($A16,Table2[],10,FALSE),"Not Found")</f>
        <v>0</v>
      </c>
      <c r="AH16">
        <f>IFERROR(VLOOKUP($A16,Table2[],11,FALSE),"Not Found")</f>
        <v>5</v>
      </c>
      <c r="AI16">
        <f>IFERROR(VLOOKUP($A16,Table2[],12,FALSE),"Not Found")</f>
        <v>8</v>
      </c>
      <c r="AJ16">
        <f>IFERROR(VLOOKUP($A16,Table2[],13,FALSE),"Not Found")</f>
        <v>5</v>
      </c>
      <c r="AK16">
        <f>IFERROR(VLOOKUP($A16,Table2[],14,FALSE),"Not Found")</f>
        <v>2</v>
      </c>
      <c r="AL16">
        <f>INDEX('Marketing data'!E:E,MATCH($A16,'Marketing data'!B:B,0),1)</f>
        <v>1</v>
      </c>
      <c r="AM16">
        <f>INDEX('Marketing data'!F:F,MATCH($A16,'Marketing data'!B:B,0),1)</f>
        <v>0</v>
      </c>
      <c r="AN16">
        <f>INDEX(Table3[MC3],MATCH($A16,Table3[ID],0),1)</f>
        <v>0</v>
      </c>
      <c r="AO16">
        <f>INDEX(Table3[MC4],MATCH($A16,Table3[ID],0),1)</f>
        <v>1</v>
      </c>
      <c r="AP16">
        <f>INDEX(Table3[MC5],MATCH($A16,Table3[ID],0),1)</f>
        <v>1</v>
      </c>
      <c r="AQ16">
        <f>_xlfn.XLOOKUP($A16,Table3[ID],Table3[Complaint],"Not Found",0)</f>
        <v>0</v>
      </c>
      <c r="AR16">
        <f>_xlfn.XLOOKUP($A16,Table3[ID],Table3[Pilot],"Not Found",0)</f>
        <v>1</v>
      </c>
      <c r="AS16" s="6">
        <f>_xlfn.XLOOKUP($A16,Table3[ID],Table3[Enrollment],"Not Found",0)</f>
        <v>43686</v>
      </c>
    </row>
    <row r="17" spans="1:45" x14ac:dyDescent="0.25">
      <c r="A17">
        <v>2281</v>
      </c>
      <c r="B17" t="s">
        <v>133</v>
      </c>
      <c r="C17" t="s">
        <v>103</v>
      </c>
      <c r="D17" t="s">
        <v>104</v>
      </c>
      <c r="E17" t="s">
        <v>105</v>
      </c>
      <c r="F17" t="s">
        <v>106</v>
      </c>
      <c r="G17" s="22">
        <v>68.930000000000007</v>
      </c>
      <c r="H17">
        <v>7</v>
      </c>
      <c r="I17">
        <v>24.125499999999999</v>
      </c>
      <c r="J17" s="22">
        <v>506.63549999999998</v>
      </c>
      <c r="K17" s="6">
        <v>43535</v>
      </c>
      <c r="L17" s="21">
        <v>0.4604166666666667</v>
      </c>
      <c r="M17" t="s">
        <v>116</v>
      </c>
      <c r="N17" s="22">
        <v>482.51</v>
      </c>
      <c r="O17">
        <v>4.7619047620000003</v>
      </c>
      <c r="P17" s="22">
        <v>24.125499999999999</v>
      </c>
      <c r="Q17">
        <v>4.5999999999999996</v>
      </c>
      <c r="R17" t="str">
        <f>IFERROR(VLOOKUP(Table5[[#This Row],[CustomerID]],Table1[],16,FALSE),"Not Found")</f>
        <v>Together</v>
      </c>
      <c r="S17">
        <f>IFERROR(VLOOKUP(Table5[[#This Row],[CustomerID]],Table1[],5,FALSE),"Not Found")</f>
        <v>67</v>
      </c>
      <c r="T17" t="str">
        <f>IFERROR(VLOOKUP(Table5[[#This Row],[CustomerID]],Table1[],17,FALSE),"Not Found")</f>
        <v>Graduate</v>
      </c>
      <c r="U17">
        <f>_xlfn.XLOOKUP(Table5[[#This Row],[CustomerID]],Table1[ID],Table1[Kids],"Not Found",0)</f>
        <v>0</v>
      </c>
      <c r="V17">
        <f>_xlfn.XLOOKUP(Table5[[#This Row],[CustomerID]],Table1[ID],Table1[Teens],"Not found",0)</f>
        <v>0</v>
      </c>
      <c r="W17" s="16">
        <f>IFERROR(VLOOKUP(Table5[[#This Row],[CustomerID]],Table1[],2,FALSE),"Not Found")</f>
        <v>194384</v>
      </c>
      <c r="X17" t="str">
        <f>_xlfn.XLOOKUP(Table5[[#This Row],[CustomerID]],Table1[ID],Table1[State],"Not Found",0)</f>
        <v>State-Illinois</v>
      </c>
      <c r="Y17">
        <f>_xlfn.XLOOKUP(Table5[[#This Row],[CustomerID]],Table2[ID],Table2[Recency/Days],"Not Found",0)</f>
        <v>62</v>
      </c>
      <c r="Z17" s="22">
        <f>IFERROR(VLOOKUP(Table5[[#This Row],[CustomerID]],Table2[],3,FALSE),"Not Found")</f>
        <v>2288</v>
      </c>
      <c r="AA17" s="22">
        <f>IFERROR(VLOOKUP($A17,Table2[],4,FALSE),"Not Found")</f>
        <v>49</v>
      </c>
      <c r="AB17" s="22">
        <f>IFERROR(VLOOKUP($A17,Table2[],5,FALSE),"Not Found")</f>
        <v>1627</v>
      </c>
      <c r="AC17" s="22">
        <f>IFERROR(VLOOKUP($A17,Table2[],6,FALSE),"Not Found")</f>
        <v>330</v>
      </c>
      <c r="AD17" s="22">
        <f>IFERROR(VLOOKUP($A17,Table2[],7,FALSE),"Not Found")</f>
        <v>93</v>
      </c>
      <c r="AE17" s="22">
        <f>IFERROR(VLOOKUP($A17,Table2[],8,FALSE),"Not Found")</f>
        <v>354</v>
      </c>
      <c r="AF17" s="22">
        <f>IFERROR(VLOOKUP($A17,Table2[],9,FALSE),"Not Found")</f>
        <v>4033</v>
      </c>
      <c r="AG17">
        <f>IFERROR(VLOOKUP($A17,Table2[],10,FALSE),"Not Found")</f>
        <v>0</v>
      </c>
      <c r="AH17">
        <f>IFERROR(VLOOKUP($A17,Table2[],11,FALSE),"Not Found")</f>
        <v>5</v>
      </c>
      <c r="AI17">
        <f>IFERROR(VLOOKUP($A17,Table2[],12,FALSE),"Not Found")</f>
        <v>8</v>
      </c>
      <c r="AJ17">
        <f>IFERROR(VLOOKUP($A17,Table2[],13,FALSE),"Not Found")</f>
        <v>5</v>
      </c>
      <c r="AK17">
        <f>IFERROR(VLOOKUP($A17,Table2[],14,FALSE),"Not Found")</f>
        <v>2</v>
      </c>
      <c r="AL17">
        <f>INDEX('Marketing data'!E:E,MATCH($A17,'Marketing data'!B:B,0),1)</f>
        <v>1</v>
      </c>
      <c r="AM17">
        <f>INDEX('Marketing data'!F:F,MATCH($A17,'Marketing data'!B:B,0),1)</f>
        <v>0</v>
      </c>
      <c r="AN17">
        <f>INDEX(Table3[MC3],MATCH($A17,Table3[ID],0),1)</f>
        <v>0</v>
      </c>
      <c r="AO17">
        <f>INDEX(Table3[MC4],MATCH($A17,Table3[ID],0),1)</f>
        <v>1</v>
      </c>
      <c r="AP17">
        <f>INDEX(Table3[MC5],MATCH($A17,Table3[ID],0),1)</f>
        <v>1</v>
      </c>
      <c r="AQ17">
        <f>_xlfn.XLOOKUP($A17,Table3[ID],Table3[Complaint],"Not Found",0)</f>
        <v>0</v>
      </c>
      <c r="AR17">
        <f>_xlfn.XLOOKUP($A17,Table3[ID],Table3[Pilot],"Not Found",0)</f>
        <v>1</v>
      </c>
      <c r="AS17" s="6">
        <f>_xlfn.XLOOKUP($A17,Table3[ID],Table3[Enrollment],"Not Found",0)</f>
        <v>43686</v>
      </c>
    </row>
    <row r="18" spans="1:45" x14ac:dyDescent="0.25">
      <c r="A18">
        <v>2434</v>
      </c>
      <c r="B18" t="s">
        <v>134</v>
      </c>
      <c r="C18" t="s">
        <v>103</v>
      </c>
      <c r="D18" t="s">
        <v>110</v>
      </c>
      <c r="E18" t="s">
        <v>114</v>
      </c>
      <c r="F18" t="s">
        <v>118</v>
      </c>
      <c r="G18" s="22">
        <v>72.61</v>
      </c>
      <c r="H18">
        <v>6</v>
      </c>
      <c r="I18">
        <v>21.783000000000001</v>
      </c>
      <c r="J18" s="22">
        <v>457.44299999999998</v>
      </c>
      <c r="K18" s="6">
        <v>43466</v>
      </c>
      <c r="L18" s="21">
        <v>0.44375000000000003</v>
      </c>
      <c r="M18" t="s">
        <v>116</v>
      </c>
      <c r="N18" s="22">
        <v>435.66</v>
      </c>
      <c r="O18">
        <v>4.7619047620000003</v>
      </c>
      <c r="P18" s="22">
        <v>21.783000000000001</v>
      </c>
      <c r="Q18">
        <v>6.9</v>
      </c>
      <c r="R18" t="str">
        <f>IFERROR(VLOOKUP(Table5[[#This Row],[CustomerID]],Table1[],16,FALSE),"Not Found")</f>
        <v>Single</v>
      </c>
      <c r="S18">
        <f>IFERROR(VLOOKUP(Table5[[#This Row],[CustomerID]],Table1[],5,FALSE),"Not Found")</f>
        <v>50</v>
      </c>
      <c r="T18" t="str">
        <f>IFERROR(VLOOKUP(Table5[[#This Row],[CustomerID]],Table1[],17,FALSE),"Not Found")</f>
        <v>Graduate</v>
      </c>
      <c r="U18">
        <f>_xlfn.XLOOKUP(Table5[[#This Row],[CustomerID]],Table1[ID],Table1[Kids],"Not Found",0)</f>
        <v>0</v>
      </c>
      <c r="V18">
        <f>_xlfn.XLOOKUP(Table5[[#This Row],[CustomerID]],Table1[ID],Table1[Teens],"Not found",0)</f>
        <v>0</v>
      </c>
      <c r="W18" s="16">
        <f>IFERROR(VLOOKUP(Table5[[#This Row],[CustomerID]],Table1[],2,FALSE),"Not Found")</f>
        <v>193790</v>
      </c>
      <c r="X18" t="str">
        <f>_xlfn.XLOOKUP(Table5[[#This Row],[CustomerID]],Table1[ID],Table1[State],"Not Found",0)</f>
        <v>State-Other</v>
      </c>
      <c r="Y18">
        <f>_xlfn.XLOOKUP(Table5[[#This Row],[CustomerID]],Table2[ID],Table2[Recency/Days],"Not Found",0)</f>
        <v>16</v>
      </c>
      <c r="Z18" s="22">
        <f>IFERROR(VLOOKUP(Table5[[#This Row],[CustomerID]],Table2[],3,FALSE),"Not Found")</f>
        <v>2690</v>
      </c>
      <c r="AA18" s="22">
        <f>IFERROR(VLOOKUP($A18,Table2[],4,FALSE),"Not Found")</f>
        <v>141</v>
      </c>
      <c r="AB18" s="22">
        <f>IFERROR(VLOOKUP($A18,Table2[],5,FALSE),"Not Found")</f>
        <v>1510</v>
      </c>
      <c r="AC18" s="22">
        <f>IFERROR(VLOOKUP($A18,Table2[],6,FALSE),"Not Found")</f>
        <v>184</v>
      </c>
      <c r="AD18" s="22">
        <f>IFERROR(VLOOKUP($A18,Table2[],7,FALSE),"Not Found")</f>
        <v>236</v>
      </c>
      <c r="AE18" s="22">
        <f>IFERROR(VLOOKUP($A18,Table2[],8,FALSE),"Not Found")</f>
        <v>93</v>
      </c>
      <c r="AF18" s="22">
        <f>IFERROR(VLOOKUP($A18,Table2[],9,FALSE),"Not Found")</f>
        <v>4668</v>
      </c>
      <c r="AG18">
        <f>IFERROR(VLOOKUP($A18,Table2[],10,FALSE),"Not Found")</f>
        <v>0</v>
      </c>
      <c r="AH18">
        <f>IFERROR(VLOOKUP($A18,Table2[],11,FALSE),"Not Found")</f>
        <v>6</v>
      </c>
      <c r="AI18">
        <f>IFERROR(VLOOKUP($A18,Table2[],12,FALSE),"Not Found")</f>
        <v>7</v>
      </c>
      <c r="AJ18">
        <f>IFERROR(VLOOKUP($A18,Table2[],13,FALSE),"Not Found")</f>
        <v>12</v>
      </c>
      <c r="AK18">
        <f>IFERROR(VLOOKUP($A18,Table2[],14,FALSE),"Not Found")</f>
        <v>2</v>
      </c>
      <c r="AL18">
        <f>INDEX('Marketing data'!E:E,MATCH($A18,'Marketing data'!B:B,0),1)</f>
        <v>1</v>
      </c>
      <c r="AM18">
        <f>INDEX('Marketing data'!F:F,MATCH($A18,'Marketing data'!B:B,0),1)</f>
        <v>0</v>
      </c>
      <c r="AN18">
        <f>INDEX(Table3[MC3],MATCH($A18,Table3[ID],0),1)</f>
        <v>0</v>
      </c>
      <c r="AO18">
        <f>INDEX(Table3[MC4],MATCH($A18,Table3[ID],0),1)</f>
        <v>1</v>
      </c>
      <c r="AP18">
        <f>INDEX(Table3[MC5],MATCH($A18,Table3[ID],0),1)</f>
        <v>1</v>
      </c>
      <c r="AQ18">
        <f>_xlfn.XLOOKUP($A18,Table3[ID],Table3[Complaint],"Not Found",0)</f>
        <v>0</v>
      </c>
      <c r="AR18">
        <f>_xlfn.XLOOKUP($A18,Table3[ID],Table3[Pilot],"Not Found",0)</f>
        <v>1</v>
      </c>
      <c r="AS18" s="6">
        <f>_xlfn.XLOOKUP($A18,Table3[ID],Table3[Enrollment],"Not Found",0)</f>
        <v>44031</v>
      </c>
    </row>
    <row r="19" spans="1:45" x14ac:dyDescent="0.25">
      <c r="A19">
        <v>1807</v>
      </c>
      <c r="B19" t="s">
        <v>135</v>
      </c>
      <c r="C19" t="s">
        <v>103</v>
      </c>
      <c r="D19" t="s">
        <v>110</v>
      </c>
      <c r="E19" t="s">
        <v>114</v>
      </c>
      <c r="F19" t="s">
        <v>125</v>
      </c>
      <c r="G19" s="22">
        <v>54.67</v>
      </c>
      <c r="H19">
        <v>3</v>
      </c>
      <c r="I19">
        <v>8.2004999999999999</v>
      </c>
      <c r="J19" s="22">
        <v>172.2105</v>
      </c>
      <c r="K19" s="6">
        <v>43486</v>
      </c>
      <c r="L19" s="21">
        <v>0.75</v>
      </c>
      <c r="M19" t="s">
        <v>116</v>
      </c>
      <c r="N19" s="22">
        <v>164.01</v>
      </c>
      <c r="O19">
        <v>4.7619047620000003</v>
      </c>
      <c r="P19" s="22">
        <v>8.2004999999999999</v>
      </c>
      <c r="Q19">
        <v>8.6</v>
      </c>
      <c r="R19" t="str">
        <f>IFERROR(VLOOKUP(Table5[[#This Row],[CustomerID]],Table1[],16,FALSE),"Not Found")</f>
        <v>Married</v>
      </c>
      <c r="S19">
        <f>IFERROR(VLOOKUP(Table5[[#This Row],[CustomerID]],Table1[],5,FALSE),"Not Found")</f>
        <v>66</v>
      </c>
      <c r="T19" t="str">
        <f>IFERROR(VLOOKUP(Table5[[#This Row],[CustomerID]],Table1[],17,FALSE),"Not Found")</f>
        <v>Graduate</v>
      </c>
      <c r="U19">
        <f>_xlfn.XLOOKUP(Table5[[#This Row],[CustomerID]],Table1[ID],Table1[Kids],"Not Found",0)</f>
        <v>1</v>
      </c>
      <c r="V19">
        <f>_xlfn.XLOOKUP(Table5[[#This Row],[CustomerID]],Table1[ID],Table1[Teens],"Not found",0)</f>
        <v>2</v>
      </c>
      <c r="W19" s="16">
        <f>IFERROR(VLOOKUP(Table5[[#This Row],[CustomerID]],Table1[],2,FALSE),"Not Found")</f>
        <v>193404</v>
      </c>
      <c r="X19" t="str">
        <f>_xlfn.XLOOKUP(Table5[[#This Row],[CustomerID]],Table1[ID],Table1[State],"Not Found",0)</f>
        <v>State-Illinois</v>
      </c>
      <c r="Y19">
        <f>_xlfn.XLOOKUP(Table5[[#This Row],[CustomerID]],Table2[ID],Table2[Recency/Days],"Not Found",0)</f>
        <v>97</v>
      </c>
      <c r="Z19" s="22">
        <f>IFERROR(VLOOKUP(Table5[[#This Row],[CustomerID]],Table2[],3,FALSE),"Not Found")</f>
        <v>2648</v>
      </c>
      <c r="AA19" s="22">
        <f>IFERROR(VLOOKUP($A19,Table2[],4,FALSE),"Not Found")</f>
        <v>31</v>
      </c>
      <c r="AB19" s="22">
        <f>IFERROR(VLOOKUP($A19,Table2[],5,FALSE),"Not Found")</f>
        <v>594</v>
      </c>
      <c r="AC19" s="22">
        <f>IFERROR(VLOOKUP($A19,Table2[],6,FALSE),"Not Found")</f>
        <v>41</v>
      </c>
      <c r="AD19" s="22">
        <f>IFERROR(VLOOKUP($A19,Table2[],7,FALSE),"Not Found")</f>
        <v>0</v>
      </c>
      <c r="AE19" s="22">
        <f>IFERROR(VLOOKUP($A19,Table2[],8,FALSE),"Not Found")</f>
        <v>31</v>
      </c>
      <c r="AF19" s="22">
        <f>IFERROR(VLOOKUP($A19,Table2[],9,FALSE),"Not Found")</f>
        <v>3284</v>
      </c>
      <c r="AG19">
        <f>IFERROR(VLOOKUP($A19,Table2[],10,FALSE),"Not Found")</f>
        <v>3</v>
      </c>
      <c r="AH19">
        <f>IFERROR(VLOOKUP($A19,Table2[],11,FALSE),"Not Found")</f>
        <v>3</v>
      </c>
      <c r="AI19">
        <f>IFERROR(VLOOKUP($A19,Table2[],12,FALSE),"Not Found")</f>
        <v>4</v>
      </c>
      <c r="AJ19">
        <f>IFERROR(VLOOKUP($A19,Table2[],13,FALSE),"Not Found")</f>
        <v>7</v>
      </c>
      <c r="AK19">
        <f>IFERROR(VLOOKUP($A19,Table2[],14,FALSE),"Not Found")</f>
        <v>5</v>
      </c>
      <c r="AL19">
        <f>INDEX('Marketing data'!E:E,MATCH($A19,'Marketing data'!B:B,0),1)</f>
        <v>0</v>
      </c>
      <c r="AM19">
        <f>INDEX('Marketing data'!F:F,MATCH($A19,'Marketing data'!B:B,0),1)</f>
        <v>0</v>
      </c>
      <c r="AN19">
        <f>INDEX(Table3[MC3],MATCH($A19,Table3[ID],0),1)</f>
        <v>0</v>
      </c>
      <c r="AO19">
        <f>INDEX(Table3[MC4],MATCH($A19,Table3[ID],0),1)</f>
        <v>1</v>
      </c>
      <c r="AP19">
        <f>INDEX(Table3[MC5],MATCH($A19,Table3[ID],0),1)</f>
        <v>1</v>
      </c>
      <c r="AQ19">
        <f>_xlfn.XLOOKUP($A19,Table3[ID],Table3[Complaint],"Not Found",0)</f>
        <v>0</v>
      </c>
      <c r="AR19">
        <f>_xlfn.XLOOKUP($A19,Table3[ID],Table3[Pilot],"Not Found",0)</f>
        <v>0</v>
      </c>
      <c r="AS19" s="6">
        <f>_xlfn.XLOOKUP($A19,Table3[ID],Table3[Enrollment],"Not Found",0)</f>
        <v>43750</v>
      </c>
    </row>
    <row r="20" spans="1:45" x14ac:dyDescent="0.25">
      <c r="A20">
        <v>1408</v>
      </c>
      <c r="B20" t="s">
        <v>136</v>
      </c>
      <c r="C20" t="s">
        <v>124</v>
      </c>
      <c r="D20" t="s">
        <v>110</v>
      </c>
      <c r="E20" t="s">
        <v>105</v>
      </c>
      <c r="F20" t="s">
        <v>115</v>
      </c>
      <c r="G20" s="22">
        <v>40.299999999999997</v>
      </c>
      <c r="H20">
        <v>2</v>
      </c>
      <c r="I20">
        <v>4.03</v>
      </c>
      <c r="J20" s="22">
        <v>84.63</v>
      </c>
      <c r="K20" s="6">
        <v>43535</v>
      </c>
      <c r="L20" s="21">
        <v>0.64583333333333337</v>
      </c>
      <c r="M20" t="s">
        <v>107</v>
      </c>
      <c r="N20" s="22">
        <v>80.599999999999994</v>
      </c>
      <c r="O20">
        <v>4.7619047620000003</v>
      </c>
      <c r="P20" s="22">
        <v>4.03</v>
      </c>
      <c r="Q20">
        <v>4.4000000000000004</v>
      </c>
      <c r="R20" t="str">
        <f>IFERROR(VLOOKUP(Table5[[#This Row],[CustomerID]],Table1[],16,FALSE),"Not Found")</f>
        <v>Married</v>
      </c>
      <c r="S20">
        <f>IFERROR(VLOOKUP(Table5[[#This Row],[CustomerID]],Table1[],5,FALSE),"Not Found")</f>
        <v>79</v>
      </c>
      <c r="T20" t="str">
        <f>IFERROR(VLOOKUP(Table5[[#This Row],[CustomerID]],Table1[],17,FALSE),"Not Found")</f>
        <v>PhD</v>
      </c>
      <c r="U20">
        <f>_xlfn.XLOOKUP(Table5[[#This Row],[CustomerID]],Table1[ID],Table1[Kids],"Not Found",0)</f>
        <v>0</v>
      </c>
      <c r="V20">
        <f>_xlfn.XLOOKUP(Table5[[#This Row],[CustomerID]],Table1[ID],Table1[Teens],"Not found",0)</f>
        <v>0</v>
      </c>
      <c r="W20" s="16">
        <f>IFERROR(VLOOKUP(Table5[[#This Row],[CustomerID]],Table1[],2,FALSE),"Not Found")</f>
        <v>193027</v>
      </c>
      <c r="X20" t="str">
        <f>_xlfn.XLOOKUP(Table5[[#This Row],[CustomerID]],Table1[ID],Table1[State],"Not Found",0)</f>
        <v>State-Other</v>
      </c>
      <c r="Y20">
        <f>_xlfn.XLOOKUP(Table5[[#This Row],[CustomerID]],Table2[ID],Table2[Recency/Days],"Not Found",0)</f>
        <v>77</v>
      </c>
      <c r="Z20" s="22">
        <f>IFERROR(VLOOKUP(Table5[[#This Row],[CustomerID]],Table2[],3,FALSE),"Not Found")</f>
        <v>2666</v>
      </c>
      <c r="AA20" s="22">
        <f>IFERROR(VLOOKUP($A20,Table2[],4,FALSE),"Not Found")</f>
        <v>87</v>
      </c>
      <c r="AB20" s="22">
        <f>IFERROR(VLOOKUP($A20,Table2[],5,FALSE),"Not Found")</f>
        <v>1486</v>
      </c>
      <c r="AC20" s="22">
        <f>IFERROR(VLOOKUP($A20,Table2[],6,FALSE),"Not Found")</f>
        <v>114</v>
      </c>
      <c r="AD20" s="22">
        <f>IFERROR(VLOOKUP($A20,Table2[],7,FALSE),"Not Found")</f>
        <v>0</v>
      </c>
      <c r="AE20" s="22">
        <f>IFERROR(VLOOKUP($A20,Table2[],8,FALSE),"Not Found")</f>
        <v>44</v>
      </c>
      <c r="AF20" s="22">
        <f>IFERROR(VLOOKUP($A20,Table2[],9,FALSE),"Not Found")</f>
        <v>4310</v>
      </c>
      <c r="AG20">
        <f>IFERROR(VLOOKUP($A20,Table2[],10,FALSE),"Not Found")</f>
        <v>0</v>
      </c>
      <c r="AH20">
        <f>IFERROR(VLOOKUP($A20,Table2[],11,FALSE),"Not Found")</f>
        <v>7</v>
      </c>
      <c r="AI20">
        <f>IFERROR(VLOOKUP($A20,Table2[],12,FALSE),"Not Found")</f>
        <v>10</v>
      </c>
      <c r="AJ20">
        <f>IFERROR(VLOOKUP($A20,Table2[],13,FALSE),"Not Found")</f>
        <v>5</v>
      </c>
      <c r="AK20">
        <f>IFERROR(VLOOKUP($A20,Table2[],14,FALSE),"Not Found")</f>
        <v>2</v>
      </c>
      <c r="AL20">
        <f>INDEX('Marketing data'!E:E,MATCH($A20,'Marketing data'!B:B,0),1)</f>
        <v>0</v>
      </c>
      <c r="AM20">
        <f>INDEX('Marketing data'!F:F,MATCH($A20,'Marketing data'!B:B,0),1)</f>
        <v>0</v>
      </c>
      <c r="AN20">
        <f>INDEX(Table3[MC3],MATCH($A20,Table3[ID],0),1)</f>
        <v>0</v>
      </c>
      <c r="AO20">
        <f>INDEX(Table3[MC4],MATCH($A20,Table3[ID],0),1)</f>
        <v>0</v>
      </c>
      <c r="AP20">
        <f>INDEX(Table3[MC5],MATCH($A20,Table3[ID],0),1)</f>
        <v>1</v>
      </c>
      <c r="AQ20">
        <f>_xlfn.XLOOKUP($A20,Table3[ID],Table3[Complaint],"Not Found",0)</f>
        <v>0</v>
      </c>
      <c r="AR20">
        <f>_xlfn.XLOOKUP($A20,Table3[ID],Table3[Pilot],"Not Found",0)</f>
        <v>0</v>
      </c>
      <c r="AS20" s="6">
        <f>_xlfn.XLOOKUP($A20,Table3[ID],Table3[Enrollment],"Not Found",0)</f>
        <v>43726</v>
      </c>
    </row>
    <row r="21" spans="1:45" x14ac:dyDescent="0.25">
      <c r="A21">
        <v>1947</v>
      </c>
      <c r="B21" t="s">
        <v>137</v>
      </c>
      <c r="C21" t="s">
        <v>109</v>
      </c>
      <c r="D21" t="s">
        <v>104</v>
      </c>
      <c r="E21" t="s">
        <v>114</v>
      </c>
      <c r="F21" t="s">
        <v>111</v>
      </c>
      <c r="G21" s="22">
        <v>86.04</v>
      </c>
      <c r="H21">
        <v>5</v>
      </c>
      <c r="I21">
        <v>21.51</v>
      </c>
      <c r="J21" s="22">
        <v>451.71</v>
      </c>
      <c r="K21" s="6">
        <v>43521</v>
      </c>
      <c r="L21" s="21">
        <v>0.47500000000000003</v>
      </c>
      <c r="M21" t="s">
        <v>107</v>
      </c>
      <c r="N21" s="22">
        <v>430.2</v>
      </c>
      <c r="O21">
        <v>4.7619047620000003</v>
      </c>
      <c r="P21" s="22">
        <v>21.51</v>
      </c>
      <c r="Q21">
        <v>4.8</v>
      </c>
      <c r="R21" t="str">
        <f>IFERROR(VLOOKUP(Table5[[#This Row],[CustomerID]],Table1[],16,FALSE),"Not Found")</f>
        <v>Married</v>
      </c>
      <c r="S21">
        <f>IFERROR(VLOOKUP(Table5[[#This Row],[CustomerID]],Table1[],5,FALSE),"Not Found")</f>
        <v>47</v>
      </c>
      <c r="T21" t="str">
        <f>IFERROR(VLOOKUP(Table5[[#This Row],[CustomerID]],Table1[],17,FALSE),"Not Found")</f>
        <v>Graduate</v>
      </c>
      <c r="U21">
        <f>_xlfn.XLOOKUP(Table5[[#This Row],[CustomerID]],Table1[ID],Table1[Kids],"Not Found",0)</f>
        <v>0</v>
      </c>
      <c r="V21">
        <f>_xlfn.XLOOKUP(Table5[[#This Row],[CustomerID]],Table1[ID],Table1[Teens],"Not found",0)</f>
        <v>0</v>
      </c>
      <c r="W21" s="16">
        <f>IFERROR(VLOOKUP(Table5[[#This Row],[CustomerID]],Table1[],2,FALSE),"Not Found")</f>
        <v>192955</v>
      </c>
      <c r="X21" t="str">
        <f>_xlfn.XLOOKUP(Table5[[#This Row],[CustomerID]],Table1[ID],Table1[State],"Not Found",0)</f>
        <v>State-Texas</v>
      </c>
      <c r="Y21">
        <f>_xlfn.XLOOKUP(Table5[[#This Row],[CustomerID]],Table2[ID],Table2[Recency/Days],"Not Found",0)</f>
        <v>35</v>
      </c>
      <c r="Z21" s="22">
        <f>IFERROR(VLOOKUP(Table5[[#This Row],[CustomerID]],Table2[],3,FALSE),"Not Found")</f>
        <v>1439</v>
      </c>
      <c r="AA21" s="22">
        <f>IFERROR(VLOOKUP($A21,Table2[],4,FALSE),"Not Found")</f>
        <v>44</v>
      </c>
      <c r="AB21" s="22">
        <f>IFERROR(VLOOKUP($A21,Table2[],5,FALSE),"Not Found")</f>
        <v>1920</v>
      </c>
      <c r="AC21" s="22">
        <f>IFERROR(VLOOKUP($A21,Table2[],6,FALSE),"Not Found")</f>
        <v>64</v>
      </c>
      <c r="AD21" s="22">
        <f>IFERROR(VLOOKUP($A21,Table2[],7,FALSE),"Not Found")</f>
        <v>50</v>
      </c>
      <c r="AE21" s="22">
        <f>IFERROR(VLOOKUP($A21,Table2[],8,FALSE),"Not Found")</f>
        <v>174</v>
      </c>
      <c r="AF21" s="22">
        <f>IFERROR(VLOOKUP($A21,Table2[],9,FALSE),"Not Found")</f>
        <v>3342</v>
      </c>
      <c r="AG21">
        <f>IFERROR(VLOOKUP($A21,Table2[],10,FALSE),"Not Found")</f>
        <v>1</v>
      </c>
      <c r="AH21">
        <f>IFERROR(VLOOKUP($A21,Table2[],11,FALSE),"Not Found")</f>
        <v>6</v>
      </c>
      <c r="AI21">
        <f>IFERROR(VLOOKUP($A21,Table2[],12,FALSE),"Not Found")</f>
        <v>7</v>
      </c>
      <c r="AJ21">
        <f>IFERROR(VLOOKUP($A21,Table2[],13,FALSE),"Not Found")</f>
        <v>9</v>
      </c>
      <c r="AK21">
        <f>IFERROR(VLOOKUP($A21,Table2[],14,FALSE),"Not Found")</f>
        <v>2</v>
      </c>
      <c r="AL21">
        <f>INDEX('Marketing data'!E:E,MATCH($A21,'Marketing data'!B:B,0),1)</f>
        <v>1</v>
      </c>
      <c r="AM21">
        <f>INDEX('Marketing data'!F:F,MATCH($A21,'Marketing data'!B:B,0),1)</f>
        <v>0</v>
      </c>
      <c r="AN21">
        <f>INDEX(Table3[MC3],MATCH($A21,Table3[ID],0),1)</f>
        <v>0</v>
      </c>
      <c r="AO21">
        <f>INDEX(Table3[MC4],MATCH($A21,Table3[ID],0),1)</f>
        <v>0</v>
      </c>
      <c r="AP21">
        <f>INDEX(Table3[MC5],MATCH($A21,Table3[ID],0),1)</f>
        <v>1</v>
      </c>
      <c r="AQ21">
        <f>_xlfn.XLOOKUP($A21,Table3[ID],Table3[Complaint],"Not Found",0)</f>
        <v>0</v>
      </c>
      <c r="AR21">
        <f>_xlfn.XLOOKUP($A21,Table3[ID],Table3[Pilot],"Not Found",0)</f>
        <v>1</v>
      </c>
      <c r="AS21" s="6">
        <f>_xlfn.XLOOKUP($A21,Table3[ID],Table3[Enrollment],"Not Found",0)</f>
        <v>43854</v>
      </c>
    </row>
    <row r="22" spans="1:45" x14ac:dyDescent="0.25">
      <c r="A22">
        <v>1410</v>
      </c>
      <c r="B22" t="s">
        <v>138</v>
      </c>
      <c r="C22" t="s">
        <v>124</v>
      </c>
      <c r="D22" t="s">
        <v>110</v>
      </c>
      <c r="E22" t="s">
        <v>114</v>
      </c>
      <c r="F22" t="s">
        <v>106</v>
      </c>
      <c r="G22" s="22">
        <v>87.98</v>
      </c>
      <c r="H22">
        <v>3</v>
      </c>
      <c r="I22">
        <v>13.196999999999999</v>
      </c>
      <c r="J22" s="22">
        <v>277.137</v>
      </c>
      <c r="K22" s="6">
        <v>43529</v>
      </c>
      <c r="L22" s="21">
        <v>0.44444444444444442</v>
      </c>
      <c r="M22" t="s">
        <v>107</v>
      </c>
      <c r="N22" s="22">
        <v>263.94</v>
      </c>
      <c r="O22">
        <v>4.7619047620000003</v>
      </c>
      <c r="P22" s="22">
        <v>13.196999999999999</v>
      </c>
      <c r="Q22">
        <v>5.0999999999999996</v>
      </c>
      <c r="R22" t="str">
        <f>IFERROR(VLOOKUP(Table5[[#This Row],[CustomerID]],Table1[],16,FALSE),"Not Found")</f>
        <v>Married</v>
      </c>
      <c r="S22">
        <f>IFERROR(VLOOKUP(Table5[[#This Row],[CustomerID]],Table1[],5,FALSE),"Not Found")</f>
        <v>34</v>
      </c>
      <c r="T22" t="str">
        <f>IFERROR(VLOOKUP(Table5[[#This Row],[CustomerID]],Table1[],17,FALSE),"Not Found")</f>
        <v>Graduate</v>
      </c>
      <c r="U22">
        <f>_xlfn.XLOOKUP(Table5[[#This Row],[CustomerID]],Table1[ID],Table1[Kids],"Not Found",0)</f>
        <v>0</v>
      </c>
      <c r="V22">
        <f>_xlfn.XLOOKUP(Table5[[#This Row],[CustomerID]],Table1[ID],Table1[Teens],"Not found",0)</f>
        <v>0</v>
      </c>
      <c r="W22" s="16">
        <f>IFERROR(VLOOKUP(Table5[[#This Row],[CustomerID]],Table1[],2,FALSE),"Not Found")</f>
        <v>192910</v>
      </c>
      <c r="X22" t="str">
        <f>_xlfn.XLOOKUP(Table5[[#This Row],[CustomerID]],Table1[ID],Table1[State],"Not Found",0)</f>
        <v>State-Florida</v>
      </c>
      <c r="Y22">
        <f>_xlfn.XLOOKUP(Table5[[#This Row],[CustomerID]],Table2[ID],Table2[Recency/Days],"Not Found",0)</f>
        <v>42</v>
      </c>
      <c r="Z22" s="22">
        <f>IFERROR(VLOOKUP(Table5[[#This Row],[CustomerID]],Table2[],3,FALSE),"Not Found")</f>
        <v>1144</v>
      </c>
      <c r="AA22" s="22">
        <f>IFERROR(VLOOKUP($A22,Table2[],4,FALSE),"Not Found")</f>
        <v>284</v>
      </c>
      <c r="AB22" s="22">
        <f>IFERROR(VLOOKUP($A22,Table2[],5,FALSE),"Not Found")</f>
        <v>1644</v>
      </c>
      <c r="AC22" s="22">
        <f>IFERROR(VLOOKUP($A22,Table2[],6,FALSE),"Not Found")</f>
        <v>372</v>
      </c>
      <c r="AD22" s="22">
        <f>IFERROR(VLOOKUP($A22,Table2[],7,FALSE),"Not Found")</f>
        <v>214</v>
      </c>
      <c r="AE22" s="22">
        <f>IFERROR(VLOOKUP($A22,Table2[],8,FALSE),"Not Found")</f>
        <v>69</v>
      </c>
      <c r="AF22" s="22">
        <f>IFERROR(VLOOKUP($A22,Table2[],9,FALSE),"Not Found")</f>
        <v>3590</v>
      </c>
      <c r="AG22">
        <f>IFERROR(VLOOKUP($A22,Table2[],10,FALSE),"Not Found")</f>
        <v>1</v>
      </c>
      <c r="AH22">
        <f>IFERROR(VLOOKUP($A22,Table2[],11,FALSE),"Not Found")</f>
        <v>6</v>
      </c>
      <c r="AI22">
        <f>IFERROR(VLOOKUP($A22,Table2[],12,FALSE),"Not Found")</f>
        <v>7</v>
      </c>
      <c r="AJ22">
        <f>IFERROR(VLOOKUP($A22,Table2[],13,FALSE),"Not Found")</f>
        <v>13</v>
      </c>
      <c r="AK22">
        <f>IFERROR(VLOOKUP($A22,Table2[],14,FALSE),"Not Found")</f>
        <v>1</v>
      </c>
      <c r="AL22">
        <f>INDEX('Marketing data'!E:E,MATCH($A22,'Marketing data'!B:B,0),1)</f>
        <v>1</v>
      </c>
      <c r="AM22">
        <f>INDEX('Marketing data'!F:F,MATCH($A22,'Marketing data'!B:B,0),1)</f>
        <v>0</v>
      </c>
      <c r="AN22">
        <f>INDEX(Table3[MC3],MATCH($A22,Table3[ID],0),1)</f>
        <v>0</v>
      </c>
      <c r="AO22">
        <f>INDEX(Table3[MC4],MATCH($A22,Table3[ID],0),1)</f>
        <v>1</v>
      </c>
      <c r="AP22">
        <f>INDEX(Table3[MC5],MATCH($A22,Table3[ID],0),1)</f>
        <v>1</v>
      </c>
      <c r="AQ22">
        <f>_xlfn.XLOOKUP($A22,Table3[ID],Table3[Complaint],"Not Found",0)</f>
        <v>0</v>
      </c>
      <c r="AR22">
        <f>_xlfn.XLOOKUP($A22,Table3[ID],Table3[Pilot],"Not Found",0)</f>
        <v>0</v>
      </c>
      <c r="AS22" s="6">
        <f>_xlfn.XLOOKUP($A22,Table3[ID],Table3[Enrollment],"Not Found",0)</f>
        <v>44102</v>
      </c>
    </row>
    <row r="23" spans="1:45" x14ac:dyDescent="0.25">
      <c r="A23">
        <v>1130</v>
      </c>
      <c r="B23" t="s">
        <v>139</v>
      </c>
      <c r="C23" t="s">
        <v>124</v>
      </c>
      <c r="D23" t="s">
        <v>110</v>
      </c>
      <c r="E23" t="s">
        <v>114</v>
      </c>
      <c r="F23" t="s">
        <v>115</v>
      </c>
      <c r="G23" s="22">
        <v>33.200000000000003</v>
      </c>
      <c r="H23">
        <v>2</v>
      </c>
      <c r="I23">
        <v>3.32</v>
      </c>
      <c r="J23" s="22">
        <v>69.72</v>
      </c>
      <c r="K23" s="6">
        <v>43539</v>
      </c>
      <c r="L23" s="21">
        <v>0.51388888888888895</v>
      </c>
      <c r="M23" t="s">
        <v>116</v>
      </c>
      <c r="N23" s="22">
        <v>66.400000000000006</v>
      </c>
      <c r="O23">
        <v>4.7619047620000003</v>
      </c>
      <c r="P23" s="22">
        <v>3.32</v>
      </c>
      <c r="Q23">
        <v>4.4000000000000004</v>
      </c>
      <c r="R23" t="str">
        <f>IFERROR(VLOOKUP(Table5[[#This Row],[CustomerID]],Table1[],16,FALSE),"Not Found")</f>
        <v>Single</v>
      </c>
      <c r="S23">
        <f>IFERROR(VLOOKUP(Table5[[#This Row],[CustomerID]],Table1[],5,FALSE),"Not Found")</f>
        <v>28</v>
      </c>
      <c r="T23" t="str">
        <f>IFERROR(VLOOKUP(Table5[[#This Row],[CustomerID]],Table1[],17,FALSE),"Not Found")</f>
        <v>Master</v>
      </c>
      <c r="U23">
        <f>_xlfn.XLOOKUP(Table5[[#This Row],[CustomerID]],Table1[ID],Table1[Kids],"Not Found",0)</f>
        <v>0</v>
      </c>
      <c r="V23">
        <f>_xlfn.XLOOKUP(Table5[[#This Row],[CustomerID]],Table1[ID],Table1[Teens],"Not found",0)</f>
        <v>0</v>
      </c>
      <c r="W23" s="16">
        <f>IFERROR(VLOOKUP(Table5[[#This Row],[CustomerID]],Table1[],2,FALSE),"Not Found")</f>
        <v>192859</v>
      </c>
      <c r="X23" t="str">
        <f>_xlfn.XLOOKUP(Table5[[#This Row],[CustomerID]],Table1[ID],Table1[State],"Not Found",0)</f>
        <v>State-New York</v>
      </c>
      <c r="Y23">
        <f>_xlfn.XLOOKUP(Table5[[#This Row],[CustomerID]],Table2[ID],Table2[Recency/Days],"Not Found",0)</f>
        <v>46</v>
      </c>
      <c r="Z23" s="22">
        <f>IFERROR(VLOOKUP(Table5[[#This Row],[CustomerID]],Table2[],3,FALSE),"Not Found")</f>
        <v>1998</v>
      </c>
      <c r="AA23" s="22">
        <f>IFERROR(VLOOKUP($A23,Table2[],4,FALSE),"Not Found")</f>
        <v>127</v>
      </c>
      <c r="AB23" s="22">
        <f>IFERROR(VLOOKUP($A23,Table2[],5,FALSE),"Not Found")</f>
        <v>1913</v>
      </c>
      <c r="AC23" s="22">
        <f>IFERROR(VLOOKUP($A23,Table2[],6,FALSE),"Not Found")</f>
        <v>108</v>
      </c>
      <c r="AD23" s="22">
        <f>IFERROR(VLOOKUP($A23,Table2[],7,FALSE),"Not Found")</f>
        <v>127</v>
      </c>
      <c r="AE23" s="22">
        <f>IFERROR(VLOOKUP($A23,Table2[],8,FALSE),"Not Found")</f>
        <v>42</v>
      </c>
      <c r="AF23" s="22">
        <f>IFERROR(VLOOKUP($A23,Table2[],9,FALSE),"Not Found")</f>
        <v>4231</v>
      </c>
      <c r="AG23">
        <f>IFERROR(VLOOKUP($A23,Table2[],10,FALSE),"Not Found")</f>
        <v>1</v>
      </c>
      <c r="AH23">
        <f>IFERROR(VLOOKUP($A23,Table2[],11,FALSE),"Not Found")</f>
        <v>5</v>
      </c>
      <c r="AI23">
        <f>IFERROR(VLOOKUP($A23,Table2[],12,FALSE),"Not Found")</f>
        <v>4</v>
      </c>
      <c r="AJ23">
        <f>IFERROR(VLOOKUP($A23,Table2[],13,FALSE),"Not Found")</f>
        <v>12</v>
      </c>
      <c r="AK23">
        <f>IFERROR(VLOOKUP($A23,Table2[],14,FALSE),"Not Found")</f>
        <v>2</v>
      </c>
      <c r="AL23">
        <f>INDEX('Marketing data'!E:E,MATCH($A23,'Marketing data'!B:B,0),1)</f>
        <v>0</v>
      </c>
      <c r="AM23">
        <f>INDEX('Marketing data'!F:F,MATCH($A23,'Marketing data'!B:B,0),1)</f>
        <v>0</v>
      </c>
      <c r="AN23">
        <f>INDEX(Table3[MC3],MATCH($A23,Table3[ID],0),1)</f>
        <v>0</v>
      </c>
      <c r="AO23">
        <f>INDEX(Table3[MC4],MATCH($A23,Table3[ID],0),1)</f>
        <v>0</v>
      </c>
      <c r="AP23">
        <f>INDEX(Table3[MC5],MATCH($A23,Table3[ID],0),1)</f>
        <v>0</v>
      </c>
      <c r="AQ23">
        <f>_xlfn.XLOOKUP($A23,Table3[ID],Table3[Complaint],"Not Found",0)</f>
        <v>0</v>
      </c>
      <c r="AR23">
        <f>_xlfn.XLOOKUP($A23,Table3[ID],Table3[Pilot],"Not Found",0)</f>
        <v>0</v>
      </c>
      <c r="AS23" s="6">
        <f>_xlfn.XLOOKUP($A23,Table3[ID],Table3[Enrollment],"Not Found",0)</f>
        <v>43550</v>
      </c>
    </row>
    <row r="24" spans="1:45" x14ac:dyDescent="0.25">
      <c r="A24">
        <v>2885</v>
      </c>
      <c r="B24" t="s">
        <v>140</v>
      </c>
      <c r="C24" t="s">
        <v>103</v>
      </c>
      <c r="D24" t="s">
        <v>110</v>
      </c>
      <c r="E24" t="s">
        <v>114</v>
      </c>
      <c r="F24" t="s">
        <v>111</v>
      </c>
      <c r="G24" s="22">
        <v>34.56</v>
      </c>
      <c r="H24">
        <v>5</v>
      </c>
      <c r="I24">
        <v>8.64</v>
      </c>
      <c r="J24" s="22">
        <v>181.44</v>
      </c>
      <c r="K24" s="6">
        <v>43513</v>
      </c>
      <c r="L24" s="21">
        <v>0.46875</v>
      </c>
      <c r="M24" t="s">
        <v>107</v>
      </c>
      <c r="N24" s="22">
        <v>172.8</v>
      </c>
      <c r="O24">
        <v>4.7619047620000003</v>
      </c>
      <c r="P24" s="22">
        <v>8.64</v>
      </c>
      <c r="Q24">
        <v>9.9</v>
      </c>
      <c r="R24" t="str">
        <f>IFERROR(VLOOKUP(Table5[[#This Row],[CustomerID]],Table1[],16,FALSE),"Not Found")</f>
        <v>Together</v>
      </c>
      <c r="S24">
        <f>IFERROR(VLOOKUP(Table5[[#This Row],[CustomerID]],Table1[],5,FALSE),"Not Found")</f>
        <v>60</v>
      </c>
      <c r="T24" t="str">
        <f>IFERROR(VLOOKUP(Table5[[#This Row],[CustomerID]],Table1[],17,FALSE),"Not Found")</f>
        <v>Other</v>
      </c>
      <c r="U24">
        <f>_xlfn.XLOOKUP(Table5[[#This Row],[CustomerID]],Table1[ID],Table1[Kids],"Not Found",0)</f>
        <v>0</v>
      </c>
      <c r="V24">
        <f>_xlfn.XLOOKUP(Table5[[#This Row],[CustomerID]],Table1[ID],Table1[Teens],"Not found",0)</f>
        <v>0</v>
      </c>
      <c r="W24" s="16">
        <f>IFERROR(VLOOKUP(Table5[[#This Row],[CustomerID]],Table1[],2,FALSE),"Not Found")</f>
        <v>192556</v>
      </c>
      <c r="X24" t="str">
        <f>_xlfn.XLOOKUP(Table5[[#This Row],[CustomerID]],Table1[ID],Table1[State],"Not Found",0)</f>
        <v>State-California</v>
      </c>
      <c r="Y24">
        <f>_xlfn.XLOOKUP(Table5[[#This Row],[CustomerID]],Table2[ID],Table2[Recency/Days],"Not Found",0)</f>
        <v>32</v>
      </c>
      <c r="Z24" s="22">
        <f>IFERROR(VLOOKUP(Table5[[#This Row],[CustomerID]],Table2[],3,FALSE),"Not Found")</f>
        <v>1026</v>
      </c>
      <c r="AA24" s="22">
        <f>IFERROR(VLOOKUP($A24,Table2[],4,FALSE),"Not Found")</f>
        <v>381</v>
      </c>
      <c r="AB24" s="22">
        <f>IFERROR(VLOOKUP($A24,Table2[],5,FALSE),"Not Found")</f>
        <v>732</v>
      </c>
      <c r="AC24" s="22">
        <f>IFERROR(VLOOKUP($A24,Table2[],6,FALSE),"Not Found")</f>
        <v>383</v>
      </c>
      <c r="AD24" s="22">
        <f>IFERROR(VLOOKUP($A24,Table2[],7,FALSE),"Not Found")</f>
        <v>48</v>
      </c>
      <c r="AE24" s="22">
        <f>IFERROR(VLOOKUP($A24,Table2[],8,FALSE),"Not Found")</f>
        <v>58</v>
      </c>
      <c r="AF24" s="22">
        <f>IFERROR(VLOOKUP($A24,Table2[],9,FALSE),"Not Found")</f>
        <v>2511</v>
      </c>
      <c r="AG24">
        <f>IFERROR(VLOOKUP($A24,Table2[],10,FALSE),"Not Found")</f>
        <v>0</v>
      </c>
      <c r="AH24">
        <f>IFERROR(VLOOKUP($A24,Table2[],11,FALSE),"Not Found")</f>
        <v>3</v>
      </c>
      <c r="AI24">
        <f>IFERROR(VLOOKUP($A24,Table2[],12,FALSE),"Not Found")</f>
        <v>5</v>
      </c>
      <c r="AJ24">
        <f>IFERROR(VLOOKUP($A24,Table2[],13,FALSE),"Not Found")</f>
        <v>13</v>
      </c>
      <c r="AK24">
        <f>IFERROR(VLOOKUP($A24,Table2[],14,FALSE),"Not Found")</f>
        <v>0</v>
      </c>
      <c r="AL24">
        <f>INDEX('Marketing data'!E:E,MATCH($A24,'Marketing data'!B:B,0),1)</f>
        <v>0</v>
      </c>
      <c r="AM24">
        <f>INDEX('Marketing data'!F:F,MATCH($A24,'Marketing data'!B:B,0),1)</f>
        <v>0</v>
      </c>
      <c r="AN24">
        <f>INDEX(Table3[MC3],MATCH($A24,Table3[ID],0),1)</f>
        <v>0</v>
      </c>
      <c r="AO24">
        <f>INDEX(Table3[MC4],MATCH($A24,Table3[ID],0),1)</f>
        <v>0</v>
      </c>
      <c r="AP24">
        <f>INDEX(Table3[MC5],MATCH($A24,Table3[ID],0),1)</f>
        <v>0</v>
      </c>
      <c r="AQ24">
        <f>_xlfn.XLOOKUP($A24,Table3[ID],Table3[Complaint],"Not Found",0)</f>
        <v>0</v>
      </c>
      <c r="AR24">
        <f>_xlfn.XLOOKUP($A24,Table3[ID],Table3[Pilot],"Not Found",0)</f>
        <v>0</v>
      </c>
      <c r="AS24" s="6">
        <f>_xlfn.XLOOKUP($A24,Table3[ID],Table3[Enrollment],"Not Found",0)</f>
        <v>44098</v>
      </c>
    </row>
    <row r="25" spans="1:45" x14ac:dyDescent="0.25">
      <c r="A25">
        <v>2408</v>
      </c>
      <c r="B25" t="s">
        <v>141</v>
      </c>
      <c r="C25" t="s">
        <v>103</v>
      </c>
      <c r="D25" t="s">
        <v>104</v>
      </c>
      <c r="E25" t="s">
        <v>114</v>
      </c>
      <c r="F25" t="s">
        <v>118</v>
      </c>
      <c r="G25" s="22">
        <v>88.63</v>
      </c>
      <c r="H25">
        <v>3</v>
      </c>
      <c r="I25">
        <v>13.294499999999999</v>
      </c>
      <c r="J25" s="22">
        <v>279.18450000000001</v>
      </c>
      <c r="K25" s="6">
        <v>43526</v>
      </c>
      <c r="L25" s="21">
        <v>0.73333333333333339</v>
      </c>
      <c r="M25" t="s">
        <v>107</v>
      </c>
      <c r="N25" s="22">
        <v>265.89</v>
      </c>
      <c r="O25">
        <v>4.7619047620000003</v>
      </c>
      <c r="P25" s="22">
        <v>13.294499999999999</v>
      </c>
      <c r="Q25">
        <v>6</v>
      </c>
      <c r="R25" t="str">
        <f>IFERROR(VLOOKUP(Table5[[#This Row],[CustomerID]],Table1[],16,FALSE),"Not Found")</f>
        <v>Married</v>
      </c>
      <c r="S25">
        <f>IFERROR(VLOOKUP(Table5[[#This Row],[CustomerID]],Table1[],5,FALSE),"Not Found")</f>
        <v>35</v>
      </c>
      <c r="T25" t="str">
        <f>IFERROR(VLOOKUP(Table5[[#This Row],[CustomerID]],Table1[],17,FALSE),"Not Found")</f>
        <v>Graduate</v>
      </c>
      <c r="U25">
        <f>_xlfn.XLOOKUP(Table5[[#This Row],[CustomerID]],Table1[ID],Table1[Kids],"Not Found",0)</f>
        <v>0</v>
      </c>
      <c r="V25">
        <f>_xlfn.XLOOKUP(Table5[[#This Row],[CustomerID]],Table1[ID],Table1[Teens],"Not found",0)</f>
        <v>0</v>
      </c>
      <c r="W25" s="16">
        <f>IFERROR(VLOOKUP(Table5[[#This Row],[CustomerID]],Table1[],2,FALSE),"Not Found")</f>
        <v>192533</v>
      </c>
      <c r="X25" t="str">
        <f>_xlfn.XLOOKUP(Table5[[#This Row],[CustomerID]],Table1[ID],Table1[State],"Not Found",0)</f>
        <v>State-New York</v>
      </c>
      <c r="Y25">
        <f>_xlfn.XLOOKUP(Table5[[#This Row],[CustomerID]],Table2[ID],Table2[Recency/Days],"Not Found",0)</f>
        <v>84</v>
      </c>
      <c r="Z25" s="22">
        <f>IFERROR(VLOOKUP(Table5[[#This Row],[CustomerID]],Table2[],3,FALSE),"Not Found")</f>
        <v>1442</v>
      </c>
      <c r="AA25" s="22">
        <f>IFERROR(VLOOKUP($A25,Table2[],4,FALSE),"Not Found")</f>
        <v>44</v>
      </c>
      <c r="AB25" s="22">
        <f>IFERROR(VLOOKUP($A25,Table2[],5,FALSE),"Not Found")</f>
        <v>246</v>
      </c>
      <c r="AC25" s="22">
        <f>IFERROR(VLOOKUP($A25,Table2[],6,FALSE),"Not Found")</f>
        <v>229</v>
      </c>
      <c r="AD25" s="22">
        <f>IFERROR(VLOOKUP($A25,Table2[],7,FALSE),"Not Found")</f>
        <v>306</v>
      </c>
      <c r="AE25" s="22">
        <f>IFERROR(VLOOKUP($A25,Table2[],8,FALSE),"Not Found")</f>
        <v>87</v>
      </c>
      <c r="AF25" s="22">
        <f>IFERROR(VLOOKUP($A25,Table2[],9,FALSE),"Not Found")</f>
        <v>2178</v>
      </c>
      <c r="AG25">
        <f>IFERROR(VLOOKUP($A25,Table2[],10,FALSE),"Not Found")</f>
        <v>1</v>
      </c>
      <c r="AH25">
        <f>IFERROR(VLOOKUP($A25,Table2[],11,FALSE),"Not Found")</f>
        <v>6</v>
      </c>
      <c r="AI25">
        <f>IFERROR(VLOOKUP($A25,Table2[],12,FALSE),"Not Found")</f>
        <v>5</v>
      </c>
      <c r="AJ25">
        <f>IFERROR(VLOOKUP($A25,Table2[],13,FALSE),"Not Found")</f>
        <v>11</v>
      </c>
      <c r="AK25">
        <f>IFERROR(VLOOKUP($A25,Table2[],14,FALSE),"Not Found")</f>
        <v>2</v>
      </c>
      <c r="AL25">
        <f>INDEX('Marketing data'!E:E,MATCH($A25,'Marketing data'!B:B,0),1)</f>
        <v>1</v>
      </c>
      <c r="AM25">
        <f>INDEX('Marketing data'!F:F,MATCH($A25,'Marketing data'!B:B,0),1)</f>
        <v>0</v>
      </c>
      <c r="AN25">
        <f>INDEX(Table3[MC3],MATCH($A25,Table3[ID],0),1)</f>
        <v>0</v>
      </c>
      <c r="AO25">
        <f>INDEX(Table3[MC4],MATCH($A25,Table3[ID],0),1)</f>
        <v>0</v>
      </c>
      <c r="AP25">
        <f>INDEX(Table3[MC5],MATCH($A25,Table3[ID],0),1)</f>
        <v>1</v>
      </c>
      <c r="AQ25">
        <f>_xlfn.XLOOKUP($A25,Table3[ID],Table3[Complaint],"Not Found",0)</f>
        <v>0</v>
      </c>
      <c r="AR25">
        <f>_xlfn.XLOOKUP($A25,Table3[ID],Table3[Pilot],"Not Found",0)</f>
        <v>0</v>
      </c>
      <c r="AS25" s="6">
        <f>_xlfn.XLOOKUP($A25,Table3[ID],Table3[Enrollment],"Not Found",0)</f>
        <v>43976</v>
      </c>
    </row>
    <row r="26" spans="1:45" x14ac:dyDescent="0.25">
      <c r="A26">
        <v>2696</v>
      </c>
      <c r="B26" t="s">
        <v>142</v>
      </c>
      <c r="C26" t="s">
        <v>103</v>
      </c>
      <c r="D26" t="s">
        <v>104</v>
      </c>
      <c r="E26" t="s">
        <v>105</v>
      </c>
      <c r="F26" t="s">
        <v>115</v>
      </c>
      <c r="G26" s="22">
        <v>52.59</v>
      </c>
      <c r="H26">
        <v>8</v>
      </c>
      <c r="I26">
        <v>21.036000000000001</v>
      </c>
      <c r="J26" s="22">
        <v>441.75599999999997</v>
      </c>
      <c r="K26" s="6">
        <v>43546</v>
      </c>
      <c r="L26" s="21">
        <v>0.80555555555555547</v>
      </c>
      <c r="M26" t="s">
        <v>116</v>
      </c>
      <c r="N26" s="22">
        <v>420.72</v>
      </c>
      <c r="O26">
        <v>4.7619047620000003</v>
      </c>
      <c r="P26" s="22">
        <v>21.036000000000001</v>
      </c>
      <c r="Q26">
        <v>8.5</v>
      </c>
      <c r="R26" t="str">
        <f>IFERROR(VLOOKUP(Table5[[#This Row],[CustomerID]],Table1[],16,FALSE),"Not Found")</f>
        <v>Married</v>
      </c>
      <c r="S26">
        <f>IFERROR(VLOOKUP(Table5[[#This Row],[CustomerID]],Table1[],5,FALSE),"Not Found")</f>
        <v>37</v>
      </c>
      <c r="T26" t="str">
        <f>IFERROR(VLOOKUP(Table5[[#This Row],[CustomerID]],Table1[],17,FALSE),"Not Found")</f>
        <v>PhD</v>
      </c>
      <c r="U26">
        <f>_xlfn.XLOOKUP(Table5[[#This Row],[CustomerID]],Table1[ID],Table1[Kids],"Not Found",0)</f>
        <v>0</v>
      </c>
      <c r="V26">
        <f>_xlfn.XLOOKUP(Table5[[#This Row],[CustomerID]],Table1[ID],Table1[Teens],"Not found",0)</f>
        <v>0</v>
      </c>
      <c r="W26" s="16">
        <f>IFERROR(VLOOKUP(Table5[[#This Row],[CustomerID]],Table1[],2,FALSE),"Not Found")</f>
        <v>192491</v>
      </c>
      <c r="X26" t="str">
        <f>_xlfn.XLOOKUP(Table5[[#This Row],[CustomerID]],Table1[ID],Table1[State],"Not Found",0)</f>
        <v>State-New York</v>
      </c>
      <c r="Y26">
        <f>_xlfn.XLOOKUP(Table5[[#This Row],[CustomerID]],Table2[ID],Table2[Recency/Days],"Not Found",0)</f>
        <v>71</v>
      </c>
      <c r="Z26" s="22">
        <f>IFERROR(VLOOKUP(Table5[[#This Row],[CustomerID]],Table2[],3,FALSE),"Not Found")</f>
        <v>2037</v>
      </c>
      <c r="AA26" s="22">
        <f>IFERROR(VLOOKUP($A26,Table2[],4,FALSE),"Not Found")</f>
        <v>92</v>
      </c>
      <c r="AB26" s="22">
        <f>IFERROR(VLOOKUP($A26,Table2[],5,FALSE),"Not Found")</f>
        <v>1946</v>
      </c>
      <c r="AC26" s="22">
        <f>IFERROR(VLOOKUP($A26,Table2[],6,FALSE),"Not Found")</f>
        <v>60</v>
      </c>
      <c r="AD26" s="22">
        <f>IFERROR(VLOOKUP($A26,Table2[],7,FALSE),"Not Found")</f>
        <v>52</v>
      </c>
      <c r="AE26" s="22">
        <f>IFERROR(VLOOKUP($A26,Table2[],8,FALSE),"Not Found")</f>
        <v>46</v>
      </c>
      <c r="AF26" s="22">
        <f>IFERROR(VLOOKUP($A26,Table2[],9,FALSE),"Not Found")</f>
        <v>4142</v>
      </c>
      <c r="AG26">
        <f>IFERROR(VLOOKUP($A26,Table2[],10,FALSE),"Not Found")</f>
        <v>1</v>
      </c>
      <c r="AH26">
        <f>IFERROR(VLOOKUP($A26,Table2[],11,FALSE),"Not Found")</f>
        <v>7</v>
      </c>
      <c r="AI26">
        <f>IFERROR(VLOOKUP($A26,Table2[],12,FALSE),"Not Found")</f>
        <v>5</v>
      </c>
      <c r="AJ26">
        <f>IFERROR(VLOOKUP($A26,Table2[],13,FALSE),"Not Found")</f>
        <v>12</v>
      </c>
      <c r="AK26">
        <f>IFERROR(VLOOKUP($A26,Table2[],14,FALSE),"Not Found")</f>
        <v>3</v>
      </c>
      <c r="AL26">
        <f>INDEX('Marketing data'!E:E,MATCH($A26,'Marketing data'!B:B,0),1)</f>
        <v>1</v>
      </c>
      <c r="AM26">
        <f>INDEX('Marketing data'!F:F,MATCH($A26,'Marketing data'!B:B,0),1)</f>
        <v>0</v>
      </c>
      <c r="AN26">
        <f>INDEX(Table3[MC3],MATCH($A26,Table3[ID],0),1)</f>
        <v>0</v>
      </c>
      <c r="AO26">
        <f>INDEX(Table3[MC4],MATCH($A26,Table3[ID],0),1)</f>
        <v>1</v>
      </c>
      <c r="AP26">
        <f>INDEX(Table3[MC5],MATCH($A26,Table3[ID],0),1)</f>
        <v>1</v>
      </c>
      <c r="AQ26">
        <f>_xlfn.XLOOKUP($A26,Table3[ID],Table3[Complaint],"Not Found",0)</f>
        <v>0</v>
      </c>
      <c r="AR26">
        <f>_xlfn.XLOOKUP($A26,Table3[ID],Table3[Pilot],"Not Found",0)</f>
        <v>1</v>
      </c>
      <c r="AS26" s="6">
        <f>_xlfn.XLOOKUP($A26,Table3[ID],Table3[Enrollment],"Not Found",0)</f>
        <v>43744</v>
      </c>
    </row>
    <row r="27" spans="1:45" x14ac:dyDescent="0.25">
      <c r="A27">
        <v>2362</v>
      </c>
      <c r="B27" t="s">
        <v>143</v>
      </c>
      <c r="C27" t="s">
        <v>124</v>
      </c>
      <c r="D27" t="s">
        <v>110</v>
      </c>
      <c r="E27" t="s">
        <v>114</v>
      </c>
      <c r="F27" t="s">
        <v>127</v>
      </c>
      <c r="G27" s="22">
        <v>33.520000000000003</v>
      </c>
      <c r="H27">
        <v>1</v>
      </c>
      <c r="I27">
        <v>1.6759999999999999</v>
      </c>
      <c r="J27" s="22">
        <v>35.195999999999998</v>
      </c>
      <c r="K27" s="6">
        <v>43504</v>
      </c>
      <c r="L27" s="21">
        <v>0.64652777777777781</v>
      </c>
      <c r="M27" t="s">
        <v>112</v>
      </c>
      <c r="N27" s="22">
        <v>33.520000000000003</v>
      </c>
      <c r="O27">
        <v>4.7619047620000003</v>
      </c>
      <c r="P27" s="22">
        <v>1.6759999999999999</v>
      </c>
      <c r="Q27">
        <v>6.7</v>
      </c>
      <c r="R27" t="str">
        <f>IFERROR(VLOOKUP(Table5[[#This Row],[CustomerID]],Table1[],16,FALSE),"Not Found")</f>
        <v>Married</v>
      </c>
      <c r="S27">
        <f>IFERROR(VLOOKUP(Table5[[#This Row],[CustomerID]],Table1[],5,FALSE),"Not Found")</f>
        <v>72</v>
      </c>
      <c r="T27" t="str">
        <f>IFERROR(VLOOKUP(Table5[[#This Row],[CustomerID]],Table1[],17,FALSE),"Not Found")</f>
        <v>Graduate</v>
      </c>
      <c r="U27">
        <f>_xlfn.XLOOKUP(Table5[[#This Row],[CustomerID]],Table1[ID],Table1[Kids],"Not Found",0)</f>
        <v>0</v>
      </c>
      <c r="V27">
        <f>_xlfn.XLOOKUP(Table5[[#This Row],[CustomerID]],Table1[ID],Table1[Teens],"Not found",0)</f>
        <v>0</v>
      </c>
      <c r="W27" s="16">
        <f>IFERROR(VLOOKUP(Table5[[#This Row],[CustomerID]],Table1[],2,FALSE),"Not Found")</f>
        <v>192344</v>
      </c>
      <c r="X27" t="str">
        <f>_xlfn.XLOOKUP(Table5[[#This Row],[CustomerID]],Table1[ID],Table1[State],"Not Found",0)</f>
        <v>State-Other</v>
      </c>
      <c r="Y27">
        <f>_xlfn.XLOOKUP(Table5[[#This Row],[CustomerID]],Table2[ID],Table2[Recency/Days],"Not Found",0)</f>
        <v>9</v>
      </c>
      <c r="Z27" s="22">
        <f>IFERROR(VLOOKUP(Table5[[#This Row],[CustomerID]],Table2[],3,FALSE),"Not Found")</f>
        <v>2066</v>
      </c>
      <c r="AA27" s="22">
        <f>IFERROR(VLOOKUP($A27,Table2[],4,FALSE),"Not Found")</f>
        <v>50</v>
      </c>
      <c r="AB27" s="22">
        <f>IFERROR(VLOOKUP($A27,Table2[],5,FALSE),"Not Found")</f>
        <v>1446</v>
      </c>
      <c r="AC27" s="22">
        <f>IFERROR(VLOOKUP($A27,Table2[],6,FALSE),"Not Found")</f>
        <v>106</v>
      </c>
      <c r="AD27" s="22">
        <f>IFERROR(VLOOKUP($A27,Table2[],7,FALSE),"Not Found")</f>
        <v>40</v>
      </c>
      <c r="AE27" s="22">
        <f>IFERROR(VLOOKUP($A27,Table2[],8,FALSE),"Not Found")</f>
        <v>248</v>
      </c>
      <c r="AF27" s="22">
        <f>IFERROR(VLOOKUP($A27,Table2[],9,FALSE),"Not Found")</f>
        <v>3460</v>
      </c>
      <c r="AG27">
        <f>IFERROR(VLOOKUP($A27,Table2[],10,FALSE),"Not Found")</f>
        <v>0</v>
      </c>
      <c r="AH27">
        <f>IFERROR(VLOOKUP($A27,Table2[],11,FALSE),"Not Found")</f>
        <v>5</v>
      </c>
      <c r="AI27">
        <f>IFERROR(VLOOKUP($A27,Table2[],12,FALSE),"Not Found")</f>
        <v>10</v>
      </c>
      <c r="AJ27">
        <f>IFERROR(VLOOKUP($A27,Table2[],13,FALSE),"Not Found")</f>
        <v>5</v>
      </c>
      <c r="AK27">
        <f>IFERROR(VLOOKUP($A27,Table2[],14,FALSE),"Not Found")</f>
        <v>1</v>
      </c>
      <c r="AL27">
        <f>INDEX('Marketing data'!E:E,MATCH($A27,'Marketing data'!B:B,0),1)</f>
        <v>0</v>
      </c>
      <c r="AM27">
        <f>INDEX('Marketing data'!F:F,MATCH($A27,'Marketing data'!B:B,0),1)</f>
        <v>0</v>
      </c>
      <c r="AN27">
        <f>INDEX(Table3[MC3],MATCH($A27,Table3[ID],0),1)</f>
        <v>1</v>
      </c>
      <c r="AO27">
        <f>INDEX(Table3[MC4],MATCH($A27,Table3[ID],0),1)</f>
        <v>0</v>
      </c>
      <c r="AP27">
        <f>INDEX(Table3[MC5],MATCH($A27,Table3[ID],0),1)</f>
        <v>1</v>
      </c>
      <c r="AQ27">
        <f>_xlfn.XLOOKUP($A27,Table3[ID],Table3[Complaint],"Not Found",0)</f>
        <v>0</v>
      </c>
      <c r="AR27">
        <f>_xlfn.XLOOKUP($A27,Table3[ID],Table3[Pilot],"Not Found",0)</f>
        <v>0</v>
      </c>
      <c r="AS27" s="6">
        <f>_xlfn.XLOOKUP($A27,Table3[ID],Table3[Enrollment],"Not Found",0)</f>
        <v>44003</v>
      </c>
    </row>
    <row r="28" spans="1:45" x14ac:dyDescent="0.25">
      <c r="A28">
        <v>1575</v>
      </c>
      <c r="B28" t="s">
        <v>144</v>
      </c>
      <c r="C28" t="s">
        <v>103</v>
      </c>
      <c r="D28" t="s">
        <v>110</v>
      </c>
      <c r="E28" t="s">
        <v>105</v>
      </c>
      <c r="F28" t="s">
        <v>127</v>
      </c>
      <c r="G28" s="22">
        <v>87.67</v>
      </c>
      <c r="H28">
        <v>2</v>
      </c>
      <c r="I28">
        <v>8.7669999999999995</v>
      </c>
      <c r="J28" s="22">
        <v>184.107</v>
      </c>
      <c r="K28" s="6">
        <v>43534</v>
      </c>
      <c r="L28" s="21">
        <v>0.51180555555555551</v>
      </c>
      <c r="M28" t="s">
        <v>116</v>
      </c>
      <c r="N28" s="22">
        <v>175.34</v>
      </c>
      <c r="O28">
        <v>4.7619047620000003</v>
      </c>
      <c r="P28" s="22">
        <v>8.7669999999999995</v>
      </c>
      <c r="Q28">
        <v>7.7</v>
      </c>
      <c r="R28" t="str">
        <f>IFERROR(VLOOKUP(Table5[[#This Row],[CustomerID]],Table1[],16,FALSE),"Not Found")</f>
        <v>Married</v>
      </c>
      <c r="S28">
        <f>IFERROR(VLOOKUP(Table5[[#This Row],[CustomerID]],Table1[],5,FALSE),"Not Found")</f>
        <v>45</v>
      </c>
      <c r="T28" t="str">
        <f>IFERROR(VLOOKUP(Table5[[#This Row],[CustomerID]],Table1[],17,FALSE),"Not Found")</f>
        <v>Master</v>
      </c>
      <c r="U28">
        <f>_xlfn.XLOOKUP(Table5[[#This Row],[CustomerID]],Table1[ID],Table1[Kids],"Not Found",0)</f>
        <v>0</v>
      </c>
      <c r="V28">
        <f>_xlfn.XLOOKUP(Table5[[#This Row],[CustomerID]],Table1[ID],Table1[Teens],"Not found",0)</f>
        <v>0</v>
      </c>
      <c r="W28" s="16">
        <f>IFERROR(VLOOKUP(Table5[[#This Row],[CustomerID]],Table1[],2,FALSE),"Not Found")</f>
        <v>192163</v>
      </c>
      <c r="X28" t="str">
        <f>_xlfn.XLOOKUP(Table5[[#This Row],[CustomerID]],Table1[ID],Table1[State],"Not Found",0)</f>
        <v>State-Texas</v>
      </c>
      <c r="Y28">
        <f>_xlfn.XLOOKUP(Table5[[#This Row],[CustomerID]],Table2[ID],Table2[Recency/Days],"Not Found",0)</f>
        <v>25</v>
      </c>
      <c r="Z28" s="22">
        <f>IFERROR(VLOOKUP(Table5[[#This Row],[CustomerID]],Table2[],3,FALSE),"Not Found")</f>
        <v>1703</v>
      </c>
      <c r="AA28" s="22">
        <f>IFERROR(VLOOKUP($A28,Table2[],4,FALSE),"Not Found")</f>
        <v>382</v>
      </c>
      <c r="AB28" s="22">
        <f>IFERROR(VLOOKUP($A28,Table2[],5,FALSE),"Not Found")</f>
        <v>1662</v>
      </c>
      <c r="AC28" s="22">
        <f>IFERROR(VLOOKUP($A28,Table2[],6,FALSE),"Not Found")</f>
        <v>221</v>
      </c>
      <c r="AD28" s="22">
        <f>IFERROR(VLOOKUP($A28,Table2[],7,FALSE),"Not Found")</f>
        <v>340</v>
      </c>
      <c r="AE28" s="22">
        <f>IFERROR(VLOOKUP($A28,Table2[],8,FALSE),"Not Found")</f>
        <v>42</v>
      </c>
      <c r="AF28" s="22">
        <f>IFERROR(VLOOKUP($A28,Table2[],9,FALSE),"Not Found")</f>
        <v>4266</v>
      </c>
      <c r="AG28">
        <f>IFERROR(VLOOKUP($A28,Table2[],10,FALSE),"Not Found")</f>
        <v>0</v>
      </c>
      <c r="AH28">
        <f>IFERROR(VLOOKUP($A28,Table2[],11,FALSE),"Not Found")</f>
        <v>5</v>
      </c>
      <c r="AI28">
        <f>IFERROR(VLOOKUP($A28,Table2[],12,FALSE),"Not Found")</f>
        <v>11</v>
      </c>
      <c r="AJ28">
        <f>IFERROR(VLOOKUP($A28,Table2[],13,FALSE),"Not Found")</f>
        <v>5</v>
      </c>
      <c r="AK28">
        <f>IFERROR(VLOOKUP($A28,Table2[],14,FALSE),"Not Found")</f>
        <v>2</v>
      </c>
      <c r="AL28">
        <f>INDEX('Marketing data'!E:E,MATCH($A28,'Marketing data'!B:B,0),1)</f>
        <v>1</v>
      </c>
      <c r="AM28">
        <f>INDEX('Marketing data'!F:F,MATCH($A28,'Marketing data'!B:B,0),1)</f>
        <v>0</v>
      </c>
      <c r="AN28">
        <f>INDEX(Table3[MC3],MATCH($A28,Table3[ID],0),1)</f>
        <v>0</v>
      </c>
      <c r="AO28">
        <f>INDEX(Table3[MC4],MATCH($A28,Table3[ID],0),1)</f>
        <v>0</v>
      </c>
      <c r="AP28">
        <f>INDEX(Table3[MC5],MATCH($A28,Table3[ID],0),1)</f>
        <v>1</v>
      </c>
      <c r="AQ28">
        <f>_xlfn.XLOOKUP($A28,Table3[ID],Table3[Complaint],"Not Found",0)</f>
        <v>0</v>
      </c>
      <c r="AR28">
        <f>_xlfn.XLOOKUP($A28,Table3[ID],Table3[Pilot],"Not Found",0)</f>
        <v>1</v>
      </c>
      <c r="AS28" s="6">
        <f>_xlfn.XLOOKUP($A28,Table3[ID],Table3[Enrollment],"Not Found",0)</f>
        <v>43604</v>
      </c>
    </row>
    <row r="29" spans="1:45" x14ac:dyDescent="0.25">
      <c r="A29">
        <v>1795</v>
      </c>
      <c r="B29" t="s">
        <v>145</v>
      </c>
      <c r="C29" t="s">
        <v>124</v>
      </c>
      <c r="D29" t="s">
        <v>110</v>
      </c>
      <c r="E29" t="s">
        <v>105</v>
      </c>
      <c r="F29" t="s">
        <v>125</v>
      </c>
      <c r="G29" s="22">
        <v>88.36</v>
      </c>
      <c r="H29">
        <v>5</v>
      </c>
      <c r="I29">
        <v>22.09</v>
      </c>
      <c r="J29" s="22">
        <v>463.89</v>
      </c>
      <c r="K29" s="6">
        <v>43490</v>
      </c>
      <c r="L29" s="21">
        <v>0.82500000000000007</v>
      </c>
      <c r="M29" t="s">
        <v>112</v>
      </c>
      <c r="N29" s="22">
        <v>441.8</v>
      </c>
      <c r="O29">
        <v>4.7619047620000003</v>
      </c>
      <c r="P29" s="22">
        <v>22.09</v>
      </c>
      <c r="Q29">
        <v>9.6</v>
      </c>
      <c r="R29" t="str">
        <f>IFERROR(VLOOKUP(Table5[[#This Row],[CustomerID]],Table1[],16,FALSE),"Not Found")</f>
        <v>Together</v>
      </c>
      <c r="S29">
        <f>IFERROR(VLOOKUP(Table5[[#This Row],[CustomerID]],Table1[],5,FALSE),"Not Found")</f>
        <v>34</v>
      </c>
      <c r="T29" t="str">
        <f>IFERROR(VLOOKUP(Table5[[#This Row],[CustomerID]],Table1[],17,FALSE),"Not Found")</f>
        <v>PhD</v>
      </c>
      <c r="U29">
        <f>_xlfn.XLOOKUP(Table5[[#This Row],[CustomerID]],Table1[ID],Table1[Kids],"Not Found",0)</f>
        <v>0</v>
      </c>
      <c r="V29">
        <f>_xlfn.XLOOKUP(Table5[[#This Row],[CustomerID]],Table1[ID],Table1[Teens],"Not found",0)</f>
        <v>0</v>
      </c>
      <c r="W29" s="16">
        <f>IFERROR(VLOOKUP(Table5[[#This Row],[CustomerID]],Table1[],2,FALSE),"Not Found")</f>
        <v>191820</v>
      </c>
      <c r="X29" t="str">
        <f>_xlfn.XLOOKUP(Table5[[#This Row],[CustomerID]],Table1[ID],Table1[State],"Not Found",0)</f>
        <v>State-Illinois</v>
      </c>
      <c r="Y29">
        <f>_xlfn.XLOOKUP(Table5[[#This Row],[CustomerID]],Table2[ID],Table2[Recency/Days],"Not Found",0)</f>
        <v>72</v>
      </c>
      <c r="Z29" s="22">
        <f>IFERROR(VLOOKUP(Table5[[#This Row],[CustomerID]],Table2[],3,FALSE),"Not Found")</f>
        <v>857</v>
      </c>
      <c r="AA29" s="22">
        <f>IFERROR(VLOOKUP($A29,Table2[],4,FALSE),"Not Found")</f>
        <v>153</v>
      </c>
      <c r="AB29" s="22">
        <f>IFERROR(VLOOKUP($A29,Table2[],5,FALSE),"Not Found")</f>
        <v>1561</v>
      </c>
      <c r="AC29" s="22">
        <f>IFERROR(VLOOKUP($A29,Table2[],6,FALSE),"Not Found")</f>
        <v>159</v>
      </c>
      <c r="AD29" s="22">
        <f>IFERROR(VLOOKUP($A29,Table2[],7,FALSE),"Not Found")</f>
        <v>336</v>
      </c>
      <c r="AE29" s="22">
        <f>IFERROR(VLOOKUP($A29,Table2[],8,FALSE),"Not Found")</f>
        <v>63</v>
      </c>
      <c r="AF29" s="22">
        <f>IFERROR(VLOOKUP($A29,Table2[],9,FALSE),"Not Found")</f>
        <v>3002</v>
      </c>
      <c r="AG29">
        <f>IFERROR(VLOOKUP($A29,Table2[],10,FALSE),"Not Found")</f>
        <v>0</v>
      </c>
      <c r="AH29">
        <f>IFERROR(VLOOKUP($A29,Table2[],11,FALSE),"Not Found")</f>
        <v>5</v>
      </c>
      <c r="AI29">
        <f>IFERROR(VLOOKUP($A29,Table2[],12,FALSE),"Not Found")</f>
        <v>5</v>
      </c>
      <c r="AJ29">
        <f>IFERROR(VLOOKUP($A29,Table2[],13,FALSE),"Not Found")</f>
        <v>12</v>
      </c>
      <c r="AK29">
        <f>IFERROR(VLOOKUP($A29,Table2[],14,FALSE),"Not Found")</f>
        <v>1</v>
      </c>
      <c r="AL29">
        <f>INDEX('Marketing data'!E:E,MATCH($A29,'Marketing data'!B:B,0),1)</f>
        <v>0</v>
      </c>
      <c r="AM29">
        <f>INDEX('Marketing data'!F:F,MATCH($A29,'Marketing data'!B:B,0),1)</f>
        <v>0</v>
      </c>
      <c r="AN29">
        <f>INDEX(Table3[MC3],MATCH($A29,Table3[ID],0),1)</f>
        <v>0</v>
      </c>
      <c r="AO29">
        <f>INDEX(Table3[MC4],MATCH($A29,Table3[ID],0),1)</f>
        <v>0</v>
      </c>
      <c r="AP29">
        <f>INDEX(Table3[MC5],MATCH($A29,Table3[ID],0),1)</f>
        <v>0</v>
      </c>
      <c r="AQ29">
        <f>_xlfn.XLOOKUP($A29,Table3[ID],Table3[Complaint],"Not Found",0)</f>
        <v>0</v>
      </c>
      <c r="AR29">
        <f>_xlfn.XLOOKUP($A29,Table3[ID],Table3[Pilot],"Not Found",0)</f>
        <v>0</v>
      </c>
      <c r="AS29" s="6">
        <f>_xlfn.XLOOKUP($A29,Table3[ID],Table3[Enrollment],"Not Found",0)</f>
        <v>43950</v>
      </c>
    </row>
    <row r="30" spans="1:45" x14ac:dyDescent="0.25">
      <c r="A30">
        <v>2967</v>
      </c>
      <c r="B30" t="s">
        <v>146</v>
      </c>
      <c r="C30" t="s">
        <v>103</v>
      </c>
      <c r="D30" t="s">
        <v>110</v>
      </c>
      <c r="E30" t="s">
        <v>114</v>
      </c>
      <c r="F30" t="s">
        <v>106</v>
      </c>
      <c r="G30" s="22">
        <v>24.89</v>
      </c>
      <c r="H30">
        <v>9</v>
      </c>
      <c r="I30">
        <v>11.2005</v>
      </c>
      <c r="J30" s="22">
        <v>235.2105</v>
      </c>
      <c r="K30" s="6">
        <v>43539</v>
      </c>
      <c r="L30" s="21">
        <v>0.65</v>
      </c>
      <c r="M30" t="s">
        <v>112</v>
      </c>
      <c r="N30" s="22">
        <v>224.01</v>
      </c>
      <c r="O30">
        <v>4.7619047620000003</v>
      </c>
      <c r="P30" s="22">
        <v>11.2005</v>
      </c>
      <c r="Q30">
        <v>7.4</v>
      </c>
      <c r="R30" t="str">
        <f>IFERROR(VLOOKUP(Table5[[#This Row],[CustomerID]],Table1[],16,FALSE),"Not Found")</f>
        <v>Single</v>
      </c>
      <c r="S30">
        <f>IFERROR(VLOOKUP(Table5[[#This Row],[CustomerID]],Table1[],5,FALSE),"Not Found")</f>
        <v>73</v>
      </c>
      <c r="T30" t="str">
        <f>IFERROR(VLOOKUP(Table5[[#This Row],[CustomerID]],Table1[],17,FALSE),"Not Found")</f>
        <v>Master</v>
      </c>
      <c r="U30">
        <f>_xlfn.XLOOKUP(Table5[[#This Row],[CustomerID]],Table1[ID],Table1[Kids],"Not Found",0)</f>
        <v>0</v>
      </c>
      <c r="V30">
        <f>_xlfn.XLOOKUP(Table5[[#This Row],[CustomerID]],Table1[ID],Table1[Teens],"Not found",0)</f>
        <v>0</v>
      </c>
      <c r="W30" s="16">
        <f>IFERROR(VLOOKUP(Table5[[#This Row],[CustomerID]],Table1[],2,FALSE),"Not Found")</f>
        <v>191712</v>
      </c>
      <c r="X30" t="str">
        <f>_xlfn.XLOOKUP(Table5[[#This Row],[CustomerID]],Table1[ID],Table1[State],"Not Found",0)</f>
        <v>State-Texas</v>
      </c>
      <c r="Y30">
        <f>_xlfn.XLOOKUP(Table5[[#This Row],[CustomerID]],Table2[ID],Table2[Recency/Days],"Not Found",0)</f>
        <v>47</v>
      </c>
      <c r="Z30" s="22">
        <f>IFERROR(VLOOKUP(Table5[[#This Row],[CustomerID]],Table2[],3,FALSE),"Not Found")</f>
        <v>2667</v>
      </c>
      <c r="AA30" s="22">
        <f>IFERROR(VLOOKUP($A30,Table2[],4,FALSE),"Not Found")</f>
        <v>50</v>
      </c>
      <c r="AB30" s="22">
        <f>IFERROR(VLOOKUP($A30,Table2[],5,FALSE),"Not Found")</f>
        <v>1559</v>
      </c>
      <c r="AC30" s="22">
        <f>IFERROR(VLOOKUP($A30,Table2[],6,FALSE),"Not Found")</f>
        <v>196</v>
      </c>
      <c r="AD30" s="22">
        <f>IFERROR(VLOOKUP($A30,Table2[],7,FALSE),"Not Found")</f>
        <v>61</v>
      </c>
      <c r="AE30" s="22">
        <f>IFERROR(VLOOKUP($A30,Table2[],8,FALSE),"Not Found")</f>
        <v>100</v>
      </c>
      <c r="AF30" s="22">
        <f>IFERROR(VLOOKUP($A30,Table2[],9,FALSE),"Not Found")</f>
        <v>4434</v>
      </c>
      <c r="AG30">
        <f>IFERROR(VLOOKUP($A30,Table2[],10,FALSE),"Not Found")</f>
        <v>0</v>
      </c>
      <c r="AH30">
        <f>IFERROR(VLOOKUP($A30,Table2[],11,FALSE),"Not Found")</f>
        <v>9</v>
      </c>
      <c r="AI30">
        <f>IFERROR(VLOOKUP($A30,Table2[],12,FALSE),"Not Found")</f>
        <v>7</v>
      </c>
      <c r="AJ30">
        <f>IFERROR(VLOOKUP($A30,Table2[],13,FALSE),"Not Found")</f>
        <v>11</v>
      </c>
      <c r="AK30">
        <f>IFERROR(VLOOKUP($A30,Table2[],14,FALSE),"Not Found")</f>
        <v>3</v>
      </c>
      <c r="AL30">
        <f>INDEX('Marketing data'!E:E,MATCH($A30,'Marketing data'!B:B,0),1)</f>
        <v>0</v>
      </c>
      <c r="AM30">
        <f>INDEX('Marketing data'!F:F,MATCH($A30,'Marketing data'!B:B,0),1)</f>
        <v>0</v>
      </c>
      <c r="AN30">
        <f>INDEX(Table3[MC3],MATCH($A30,Table3[ID],0),1)</f>
        <v>0</v>
      </c>
      <c r="AO30">
        <f>INDEX(Table3[MC4],MATCH($A30,Table3[ID],0),1)</f>
        <v>0</v>
      </c>
      <c r="AP30">
        <f>INDEX(Table3[MC5],MATCH($A30,Table3[ID],0),1)</f>
        <v>1</v>
      </c>
      <c r="AQ30">
        <f>_xlfn.XLOOKUP($A30,Table3[ID],Table3[Complaint],"Not Found",0)</f>
        <v>0</v>
      </c>
      <c r="AR30">
        <f>_xlfn.XLOOKUP($A30,Table3[ID],Table3[Pilot],"Not Found",0)</f>
        <v>1</v>
      </c>
      <c r="AS30" s="6">
        <f>_xlfn.XLOOKUP($A30,Table3[ID],Table3[Enrollment],"Not Found",0)</f>
        <v>43913</v>
      </c>
    </row>
    <row r="31" spans="1:45" x14ac:dyDescent="0.25">
      <c r="A31">
        <v>2012</v>
      </c>
      <c r="B31" t="s">
        <v>147</v>
      </c>
      <c r="C31" t="s">
        <v>124</v>
      </c>
      <c r="D31" t="s">
        <v>110</v>
      </c>
      <c r="E31" t="s">
        <v>114</v>
      </c>
      <c r="F31" t="s">
        <v>127</v>
      </c>
      <c r="G31" s="22">
        <v>94.13</v>
      </c>
      <c r="H31">
        <v>5</v>
      </c>
      <c r="I31">
        <v>23.532499999999999</v>
      </c>
      <c r="J31" s="22">
        <v>494.1825</v>
      </c>
      <c r="K31" s="6">
        <v>43521</v>
      </c>
      <c r="L31" s="21">
        <v>0.81874999999999998</v>
      </c>
      <c r="M31" t="s">
        <v>116</v>
      </c>
      <c r="N31" s="22">
        <v>470.65</v>
      </c>
      <c r="O31">
        <v>4.7619047620000003</v>
      </c>
      <c r="P31" s="22">
        <v>23.532499999999999</v>
      </c>
      <c r="Q31">
        <v>4.8</v>
      </c>
      <c r="R31" t="str">
        <f>IFERROR(VLOOKUP(Table5[[#This Row],[CustomerID]],Table1[],16,FALSE),"Not Found")</f>
        <v>Single</v>
      </c>
      <c r="S31">
        <f>IFERROR(VLOOKUP(Table5[[#This Row],[CustomerID]],Table1[],5,FALSE),"Not Found")</f>
        <v>49</v>
      </c>
      <c r="T31" t="str">
        <f>IFERROR(VLOOKUP(Table5[[#This Row],[CustomerID]],Table1[],17,FALSE),"Not Found")</f>
        <v>Graduate</v>
      </c>
      <c r="U31">
        <f>_xlfn.XLOOKUP(Table5[[#This Row],[CustomerID]],Table1[ID],Table1[Kids],"Not Found",0)</f>
        <v>0</v>
      </c>
      <c r="V31">
        <f>_xlfn.XLOOKUP(Table5[[#This Row],[CustomerID]],Table1[ID],Table1[Teens],"Not found",0)</f>
        <v>0</v>
      </c>
      <c r="W31" s="16">
        <f>IFERROR(VLOOKUP(Table5[[#This Row],[CustomerID]],Table1[],2,FALSE),"Not Found")</f>
        <v>191700</v>
      </c>
      <c r="X31" t="str">
        <f>_xlfn.XLOOKUP(Table5[[#This Row],[CustomerID]],Table1[ID],Table1[State],"Not Found",0)</f>
        <v>State-New York</v>
      </c>
      <c r="Y31">
        <f>_xlfn.XLOOKUP(Table5[[#This Row],[CustomerID]],Table2[ID],Table2[Recency/Days],"Not Found",0)</f>
        <v>58</v>
      </c>
      <c r="Z31" s="22">
        <f>IFERROR(VLOOKUP(Table5[[#This Row],[CustomerID]],Table2[],3,FALSE),"Not Found")</f>
        <v>1204</v>
      </c>
      <c r="AA31" s="22">
        <f>IFERROR(VLOOKUP($A31,Table2[],4,FALSE),"Not Found")</f>
        <v>360</v>
      </c>
      <c r="AB31" s="22">
        <f>IFERROR(VLOOKUP($A31,Table2[],5,FALSE),"Not Found")</f>
        <v>2009</v>
      </c>
      <c r="AC31" s="22">
        <f>IFERROR(VLOOKUP($A31,Table2[],6,FALSE),"Not Found")</f>
        <v>261</v>
      </c>
      <c r="AD31" s="22">
        <f>IFERROR(VLOOKUP($A31,Table2[],7,FALSE),"Not Found")</f>
        <v>240</v>
      </c>
      <c r="AE31" s="22">
        <f>IFERROR(VLOOKUP($A31,Table2[],8,FALSE),"Not Found")</f>
        <v>40</v>
      </c>
      <c r="AF31" s="22">
        <f>IFERROR(VLOOKUP($A31,Table2[],9,FALSE),"Not Found")</f>
        <v>4035</v>
      </c>
      <c r="AG31">
        <f>IFERROR(VLOOKUP($A31,Table2[],10,FALSE),"Not Found")</f>
        <v>1</v>
      </c>
      <c r="AH31">
        <f>IFERROR(VLOOKUP($A31,Table2[],11,FALSE),"Not Found")</f>
        <v>8</v>
      </c>
      <c r="AI31">
        <f>IFERROR(VLOOKUP($A31,Table2[],12,FALSE),"Not Found")</f>
        <v>6</v>
      </c>
      <c r="AJ31">
        <f>IFERROR(VLOOKUP($A31,Table2[],13,FALSE),"Not Found")</f>
        <v>5</v>
      </c>
      <c r="AK31">
        <f>IFERROR(VLOOKUP($A31,Table2[],14,FALSE),"Not Found")</f>
        <v>3</v>
      </c>
      <c r="AL31">
        <f>INDEX('Marketing data'!E:E,MATCH($A31,'Marketing data'!B:B,0),1)</f>
        <v>0</v>
      </c>
      <c r="AM31">
        <f>INDEX('Marketing data'!F:F,MATCH($A31,'Marketing data'!B:B,0),1)</f>
        <v>0</v>
      </c>
      <c r="AN31">
        <f>INDEX(Table3[MC3],MATCH($A31,Table3[ID],0),1)</f>
        <v>0</v>
      </c>
      <c r="AO31">
        <f>INDEX(Table3[MC4],MATCH($A31,Table3[ID],0),1)</f>
        <v>0</v>
      </c>
      <c r="AP31">
        <f>INDEX(Table3[MC5],MATCH($A31,Table3[ID],0),1)</f>
        <v>0</v>
      </c>
      <c r="AQ31">
        <f>_xlfn.XLOOKUP($A31,Table3[ID],Table3[Complaint],"Not Found",0)</f>
        <v>0</v>
      </c>
      <c r="AR31">
        <f>_xlfn.XLOOKUP($A31,Table3[ID],Table3[Pilot],"Not Found",0)</f>
        <v>1</v>
      </c>
      <c r="AS31" s="6">
        <f>_xlfn.XLOOKUP($A31,Table3[ID],Table3[Enrollment],"Not Found",0)</f>
        <v>43640</v>
      </c>
    </row>
    <row r="32" spans="1:45" x14ac:dyDescent="0.25">
      <c r="A32">
        <v>2897</v>
      </c>
      <c r="B32" t="s">
        <v>148</v>
      </c>
      <c r="C32" t="s">
        <v>124</v>
      </c>
      <c r="D32" t="s">
        <v>104</v>
      </c>
      <c r="E32" t="s">
        <v>114</v>
      </c>
      <c r="F32" t="s">
        <v>118</v>
      </c>
      <c r="G32" s="22">
        <v>78.069999999999993</v>
      </c>
      <c r="H32">
        <v>9</v>
      </c>
      <c r="I32">
        <v>35.131500000000003</v>
      </c>
      <c r="J32" s="22">
        <v>737.76149999999996</v>
      </c>
      <c r="K32" s="6">
        <v>43493</v>
      </c>
      <c r="L32" s="21">
        <v>0.52986111111111112</v>
      </c>
      <c r="M32" t="s">
        <v>112</v>
      </c>
      <c r="N32" s="22">
        <v>702.63</v>
      </c>
      <c r="O32">
        <v>4.7619047620000003</v>
      </c>
      <c r="P32" s="22">
        <v>35.131500000000003</v>
      </c>
      <c r="Q32">
        <v>4.5</v>
      </c>
      <c r="R32" t="str">
        <f>IFERROR(VLOOKUP(Table5[[#This Row],[CustomerID]],Table1[],16,FALSE),"Not Found")</f>
        <v>Single</v>
      </c>
      <c r="S32">
        <f>IFERROR(VLOOKUP(Table5[[#This Row],[CustomerID]],Table1[],5,FALSE),"Not Found")</f>
        <v>64</v>
      </c>
      <c r="T32" t="str">
        <f>IFERROR(VLOOKUP(Table5[[#This Row],[CustomerID]],Table1[],17,FALSE),"Not Found")</f>
        <v>Graduate</v>
      </c>
      <c r="U32">
        <f>_xlfn.XLOOKUP(Table5[[#This Row],[CustomerID]],Table1[ID],Table1[Kids],"Not Found",0)</f>
        <v>0</v>
      </c>
      <c r="V32">
        <f>_xlfn.XLOOKUP(Table5[[#This Row],[CustomerID]],Table1[ID],Table1[Teens],"Not found",0)</f>
        <v>0</v>
      </c>
      <c r="W32" s="16">
        <f>IFERROR(VLOOKUP(Table5[[#This Row],[CustomerID]],Table1[],2,FALSE),"Not Found")</f>
        <v>191249</v>
      </c>
      <c r="X32" t="str">
        <f>_xlfn.XLOOKUP(Table5[[#This Row],[CustomerID]],Table1[ID],Table1[State],"Not Found",0)</f>
        <v>State-California</v>
      </c>
      <c r="Y32">
        <f>_xlfn.XLOOKUP(Table5[[#This Row],[CustomerID]],Table2[ID],Table2[Recency/Days],"Not Found",0)</f>
        <v>84</v>
      </c>
      <c r="Z32" s="22">
        <f>IFERROR(VLOOKUP(Table5[[#This Row],[CustomerID]],Table2[],3,FALSE),"Not Found")</f>
        <v>2775</v>
      </c>
      <c r="AA32" s="22">
        <f>IFERROR(VLOOKUP($A32,Table2[],4,FALSE),"Not Found")</f>
        <v>57</v>
      </c>
      <c r="AB32" s="22">
        <f>IFERROR(VLOOKUP($A32,Table2[],5,FALSE),"Not Found")</f>
        <v>249</v>
      </c>
      <c r="AC32" s="22">
        <f>IFERROR(VLOOKUP($A32,Table2[],6,FALSE),"Not Found")</f>
        <v>149</v>
      </c>
      <c r="AD32" s="22">
        <f>IFERROR(VLOOKUP($A32,Table2[],7,FALSE),"Not Found")</f>
        <v>226</v>
      </c>
      <c r="AE32" s="22">
        <f>IFERROR(VLOOKUP($A32,Table2[],8,FALSE),"Not Found")</f>
        <v>57</v>
      </c>
      <c r="AF32" s="22">
        <f>IFERROR(VLOOKUP($A32,Table2[],9,FALSE),"Not Found")</f>
        <v>3400</v>
      </c>
      <c r="AG32">
        <f>IFERROR(VLOOKUP($A32,Table2[],10,FALSE),"Not Found")</f>
        <v>0</v>
      </c>
      <c r="AH32">
        <f>IFERROR(VLOOKUP($A32,Table2[],11,FALSE),"Not Found")</f>
        <v>7</v>
      </c>
      <c r="AI32">
        <f>IFERROR(VLOOKUP($A32,Table2[],12,FALSE),"Not Found")</f>
        <v>9</v>
      </c>
      <c r="AJ32">
        <f>IFERROR(VLOOKUP($A32,Table2[],13,FALSE),"Not Found")</f>
        <v>6</v>
      </c>
      <c r="AK32">
        <f>IFERROR(VLOOKUP($A32,Table2[],14,FALSE),"Not Found")</f>
        <v>4</v>
      </c>
      <c r="AL32">
        <f>INDEX('Marketing data'!E:E,MATCH($A32,'Marketing data'!B:B,0),1)</f>
        <v>1</v>
      </c>
      <c r="AM32">
        <f>INDEX('Marketing data'!F:F,MATCH($A32,'Marketing data'!B:B,0),1)</f>
        <v>1</v>
      </c>
      <c r="AN32">
        <f>INDEX(Table3[MC3],MATCH($A32,Table3[ID],0),1)</f>
        <v>0</v>
      </c>
      <c r="AO32">
        <f>INDEX(Table3[MC4],MATCH($A32,Table3[ID],0),1)</f>
        <v>1</v>
      </c>
      <c r="AP32">
        <f>INDEX(Table3[MC5],MATCH($A32,Table3[ID],0),1)</f>
        <v>1</v>
      </c>
      <c r="AQ32">
        <f>_xlfn.XLOOKUP($A32,Table3[ID],Table3[Complaint],"Not Found",0)</f>
        <v>0</v>
      </c>
      <c r="AR32">
        <f>_xlfn.XLOOKUP($A32,Table3[ID],Table3[Pilot],"Not Found",0)</f>
        <v>1</v>
      </c>
      <c r="AS32" s="6">
        <f>_xlfn.XLOOKUP($A32,Table3[ID],Table3[Enrollment],"Not Found",0)</f>
        <v>43551</v>
      </c>
    </row>
    <row r="33" spans="1:45" x14ac:dyDescent="0.25">
      <c r="A33">
        <v>3135</v>
      </c>
      <c r="B33" t="s">
        <v>149</v>
      </c>
      <c r="C33" t="s">
        <v>124</v>
      </c>
      <c r="D33" t="s">
        <v>110</v>
      </c>
      <c r="E33" t="s">
        <v>114</v>
      </c>
      <c r="F33" t="s">
        <v>118</v>
      </c>
      <c r="G33" s="22">
        <v>83.78</v>
      </c>
      <c r="H33">
        <v>8</v>
      </c>
      <c r="I33">
        <v>33.512</v>
      </c>
      <c r="J33" s="22">
        <v>703.75199999999995</v>
      </c>
      <c r="K33" s="6">
        <v>43475</v>
      </c>
      <c r="L33" s="21">
        <v>0.61736111111111114</v>
      </c>
      <c r="M33" t="s">
        <v>112</v>
      </c>
      <c r="N33" s="22">
        <v>670.24</v>
      </c>
      <c r="O33">
        <v>4.7619047620000003</v>
      </c>
      <c r="P33" s="22">
        <v>33.512</v>
      </c>
      <c r="Q33">
        <v>5.0999999999999996</v>
      </c>
      <c r="R33" t="str">
        <f>IFERROR(VLOOKUP(Table5[[#This Row],[CustomerID]],Table1[],16,FALSE),"Not Found")</f>
        <v>Single</v>
      </c>
      <c r="S33">
        <f>IFERROR(VLOOKUP(Table5[[#This Row],[CustomerID]],Table1[],5,FALSE),"Not Found")</f>
        <v>30</v>
      </c>
      <c r="T33" t="str">
        <f>IFERROR(VLOOKUP(Table5[[#This Row],[CustomerID]],Table1[],17,FALSE),"Not Found")</f>
        <v>Master</v>
      </c>
      <c r="U33">
        <f>_xlfn.XLOOKUP(Table5[[#This Row],[CustomerID]],Table1[ID],Table1[Kids],"Not Found",0)</f>
        <v>0</v>
      </c>
      <c r="V33">
        <f>_xlfn.XLOOKUP(Table5[[#This Row],[CustomerID]],Table1[ID],Table1[Teens],"Not found",0)</f>
        <v>0</v>
      </c>
      <c r="W33" s="16">
        <f>IFERROR(VLOOKUP(Table5[[#This Row],[CustomerID]],Table1[],2,FALSE),"Not Found")</f>
        <v>191172</v>
      </c>
      <c r="X33" t="str">
        <f>_xlfn.XLOOKUP(Table5[[#This Row],[CustomerID]],Table1[ID],Table1[State],"Not Found",0)</f>
        <v>State-Texas</v>
      </c>
      <c r="Y33">
        <f>_xlfn.XLOOKUP(Table5[[#This Row],[CustomerID]],Table2[ID],Table2[Recency/Days],"Not Found",0)</f>
        <v>94</v>
      </c>
      <c r="Z33" s="22">
        <f>IFERROR(VLOOKUP(Table5[[#This Row],[CustomerID]],Table2[],3,FALSE),"Not Found")</f>
        <v>340</v>
      </c>
      <c r="AA33" s="22">
        <f>IFERROR(VLOOKUP($A33,Table2[],4,FALSE),"Not Found")</f>
        <v>59</v>
      </c>
      <c r="AB33" s="22">
        <f>IFERROR(VLOOKUP($A33,Table2[],5,FALSE),"Not Found")</f>
        <v>1715</v>
      </c>
      <c r="AC33" s="22">
        <f>IFERROR(VLOOKUP($A33,Table2[],6,FALSE),"Not Found")</f>
        <v>0</v>
      </c>
      <c r="AD33" s="22">
        <f>IFERROR(VLOOKUP($A33,Table2[],7,FALSE),"Not Found")</f>
        <v>59</v>
      </c>
      <c r="AE33" s="22">
        <f>IFERROR(VLOOKUP($A33,Table2[],8,FALSE),"Not Found")</f>
        <v>117</v>
      </c>
      <c r="AF33" s="22">
        <f>IFERROR(VLOOKUP($A33,Table2[],9,FALSE),"Not Found")</f>
        <v>2055</v>
      </c>
      <c r="AG33">
        <f>IFERROR(VLOOKUP($A33,Table2[],10,FALSE),"Not Found")</f>
        <v>0</v>
      </c>
      <c r="AH33">
        <f>IFERROR(VLOOKUP($A33,Table2[],11,FALSE),"Not Found")</f>
        <v>4</v>
      </c>
      <c r="AI33">
        <f>IFERROR(VLOOKUP($A33,Table2[],12,FALSE),"Not Found")</f>
        <v>3</v>
      </c>
      <c r="AJ33">
        <f>IFERROR(VLOOKUP($A33,Table2[],13,FALSE),"Not Found")</f>
        <v>7</v>
      </c>
      <c r="AK33">
        <f>IFERROR(VLOOKUP($A33,Table2[],14,FALSE),"Not Found")</f>
        <v>3</v>
      </c>
      <c r="AL33">
        <f>INDEX('Marketing data'!E:E,MATCH($A33,'Marketing data'!B:B,0),1)</f>
        <v>1</v>
      </c>
      <c r="AM33">
        <f>INDEX('Marketing data'!F:F,MATCH($A33,'Marketing data'!B:B,0),1)</f>
        <v>1</v>
      </c>
      <c r="AN33">
        <f>INDEX(Table3[MC3],MATCH($A33,Table3[ID],0),1)</f>
        <v>1</v>
      </c>
      <c r="AO33">
        <f>INDEX(Table3[MC4],MATCH($A33,Table3[ID],0),1)</f>
        <v>0</v>
      </c>
      <c r="AP33">
        <f>INDEX(Table3[MC5],MATCH($A33,Table3[ID],0),1)</f>
        <v>1</v>
      </c>
      <c r="AQ33">
        <f>_xlfn.XLOOKUP($A33,Table3[ID],Table3[Complaint],"Not Found",0)</f>
        <v>0</v>
      </c>
      <c r="AR33">
        <f>_xlfn.XLOOKUP($A33,Table3[ID],Table3[Pilot],"Not Found",0)</f>
        <v>1</v>
      </c>
      <c r="AS33" s="6">
        <f>_xlfn.XLOOKUP($A33,Table3[ID],Table3[Enrollment],"Not Found",0)</f>
        <v>43709</v>
      </c>
    </row>
    <row r="34" spans="1:45" x14ac:dyDescent="0.25">
      <c r="A34">
        <v>1402</v>
      </c>
      <c r="B34" t="s">
        <v>150</v>
      </c>
      <c r="C34" t="s">
        <v>103</v>
      </c>
      <c r="D34" t="s">
        <v>110</v>
      </c>
      <c r="E34" t="s">
        <v>114</v>
      </c>
      <c r="F34" t="s">
        <v>106</v>
      </c>
      <c r="G34" s="22">
        <v>96.58</v>
      </c>
      <c r="H34">
        <v>2</v>
      </c>
      <c r="I34">
        <v>9.6579999999999995</v>
      </c>
      <c r="J34" s="22">
        <v>202.81800000000001</v>
      </c>
      <c r="K34" s="6">
        <v>43539</v>
      </c>
      <c r="L34" s="21">
        <v>0.42499999999999999</v>
      </c>
      <c r="M34" t="s">
        <v>116</v>
      </c>
      <c r="N34" s="22">
        <v>193.16</v>
      </c>
      <c r="O34">
        <v>4.7619047620000003</v>
      </c>
      <c r="P34" s="22">
        <v>9.6579999999999995</v>
      </c>
      <c r="Q34">
        <v>5.0999999999999996</v>
      </c>
      <c r="R34" t="str">
        <f>IFERROR(VLOOKUP(Table5[[#This Row],[CustomerID]],Table1[],16,FALSE),"Not Found")</f>
        <v>Single</v>
      </c>
      <c r="S34">
        <f>IFERROR(VLOOKUP(Table5[[#This Row],[CustomerID]],Table1[],5,FALSE),"Not Found")</f>
        <v>39</v>
      </c>
      <c r="T34" t="str">
        <f>IFERROR(VLOOKUP(Table5[[#This Row],[CustomerID]],Table1[],17,FALSE),"Not Found")</f>
        <v>Graduate</v>
      </c>
      <c r="U34">
        <f>_xlfn.XLOOKUP(Table5[[#This Row],[CustomerID]],Table1[ID],Table1[Kids],"Not Found",0)</f>
        <v>0</v>
      </c>
      <c r="V34">
        <f>_xlfn.XLOOKUP(Table5[[#This Row],[CustomerID]],Table1[ID],Table1[Teens],"Not found",0)</f>
        <v>0</v>
      </c>
      <c r="W34" s="16">
        <f>IFERROR(VLOOKUP(Table5[[#This Row],[CustomerID]],Table1[],2,FALSE),"Not Found")</f>
        <v>191065</v>
      </c>
      <c r="X34" t="str">
        <f>_xlfn.XLOOKUP(Table5[[#This Row],[CustomerID]],Table1[ID],Table1[State],"Not Found",0)</f>
        <v>State-Other</v>
      </c>
      <c r="Y34">
        <f>_xlfn.XLOOKUP(Table5[[#This Row],[CustomerID]],Table2[ID],Table2[Recency/Days],"Not Found",0)</f>
        <v>33</v>
      </c>
      <c r="Z34" s="22">
        <f>IFERROR(VLOOKUP(Table5[[#This Row],[CustomerID]],Table2[],3,FALSE),"Not Found")</f>
        <v>1725</v>
      </c>
      <c r="AA34" s="22">
        <f>IFERROR(VLOOKUP($A34,Table2[],4,FALSE),"Not Found")</f>
        <v>239</v>
      </c>
      <c r="AB34" s="22">
        <f>IFERROR(VLOOKUP($A34,Table2[],5,FALSE),"Not Found")</f>
        <v>227</v>
      </c>
      <c r="AC34" s="22">
        <f>IFERROR(VLOOKUP($A34,Table2[],6,FALSE),"Not Found")</f>
        <v>376</v>
      </c>
      <c r="AD34" s="22">
        <f>IFERROR(VLOOKUP($A34,Table2[],7,FALSE),"Not Found")</f>
        <v>287</v>
      </c>
      <c r="AE34" s="22">
        <f>IFERROR(VLOOKUP($A34,Table2[],8,FALSE),"Not Found")</f>
        <v>239</v>
      </c>
      <c r="AF34" s="22">
        <f>IFERROR(VLOOKUP($A34,Table2[],9,FALSE),"Not Found")</f>
        <v>2614</v>
      </c>
      <c r="AG34">
        <f>IFERROR(VLOOKUP($A34,Table2[],10,FALSE),"Not Found")</f>
        <v>1</v>
      </c>
      <c r="AH34">
        <f>IFERROR(VLOOKUP($A34,Table2[],11,FALSE),"Not Found")</f>
        <v>7</v>
      </c>
      <c r="AI34">
        <f>IFERROR(VLOOKUP($A34,Table2[],12,FALSE),"Not Found")</f>
        <v>9</v>
      </c>
      <c r="AJ34">
        <f>IFERROR(VLOOKUP($A34,Table2[],13,FALSE),"Not Found")</f>
        <v>9</v>
      </c>
      <c r="AK34">
        <f>IFERROR(VLOOKUP($A34,Table2[],14,FALSE),"Not Found")</f>
        <v>3</v>
      </c>
      <c r="AL34">
        <f>INDEX('Marketing data'!E:E,MATCH($A34,'Marketing data'!B:B,0),1)</f>
        <v>1</v>
      </c>
      <c r="AM34">
        <f>INDEX('Marketing data'!F:F,MATCH($A34,'Marketing data'!B:B,0),1)</f>
        <v>0</v>
      </c>
      <c r="AN34">
        <f>INDEX(Table3[MC3],MATCH($A34,Table3[ID],0),1)</f>
        <v>0</v>
      </c>
      <c r="AO34">
        <f>INDEX(Table3[MC4],MATCH($A34,Table3[ID],0),1)</f>
        <v>0</v>
      </c>
      <c r="AP34">
        <f>INDEX(Table3[MC5],MATCH($A34,Table3[ID],0),1)</f>
        <v>1</v>
      </c>
      <c r="AQ34">
        <f>_xlfn.XLOOKUP($A34,Table3[ID],Table3[Complaint],"Not Found",0)</f>
        <v>0</v>
      </c>
      <c r="AR34">
        <f>_xlfn.XLOOKUP($A34,Table3[ID],Table3[Pilot],"Not Found",0)</f>
        <v>1</v>
      </c>
      <c r="AS34" s="6">
        <f>_xlfn.XLOOKUP($A34,Table3[ID],Table3[Enrollment],"Not Found",0)</f>
        <v>43676</v>
      </c>
    </row>
    <row r="35" spans="1:45" x14ac:dyDescent="0.25">
      <c r="A35">
        <v>2872</v>
      </c>
      <c r="B35" t="s">
        <v>151</v>
      </c>
      <c r="C35" t="s">
        <v>109</v>
      </c>
      <c r="D35" t="s">
        <v>104</v>
      </c>
      <c r="E35" t="s">
        <v>105</v>
      </c>
      <c r="F35" t="s">
        <v>125</v>
      </c>
      <c r="G35" s="22">
        <v>99.42</v>
      </c>
      <c r="H35">
        <v>4</v>
      </c>
      <c r="I35">
        <v>19.884</v>
      </c>
      <c r="J35" s="22">
        <v>417.56400000000002</v>
      </c>
      <c r="K35" s="6">
        <v>43502</v>
      </c>
      <c r="L35" s="21">
        <v>0.4458333333333333</v>
      </c>
      <c r="M35" t="s">
        <v>107</v>
      </c>
      <c r="N35" s="22">
        <v>397.68</v>
      </c>
      <c r="O35">
        <v>4.7619047620000003</v>
      </c>
      <c r="P35" s="22">
        <v>19.884</v>
      </c>
      <c r="Q35">
        <v>7.5</v>
      </c>
      <c r="R35" t="str">
        <f>IFERROR(VLOOKUP(Table5[[#This Row],[CustomerID]],Table1[],16,FALSE),"Not Found")</f>
        <v>Single</v>
      </c>
      <c r="S35">
        <f>IFERROR(VLOOKUP(Table5[[#This Row],[CustomerID]],Table1[],5,FALSE),"Not Found")</f>
        <v>66</v>
      </c>
      <c r="T35" t="str">
        <f>IFERROR(VLOOKUP(Table5[[#This Row],[CustomerID]],Table1[],17,FALSE),"Not Found")</f>
        <v>PhD</v>
      </c>
      <c r="U35">
        <f>_xlfn.XLOOKUP(Table5[[#This Row],[CustomerID]],Table1[ID],Table1[Kids],"Not Found",0)</f>
        <v>0</v>
      </c>
      <c r="V35">
        <f>_xlfn.XLOOKUP(Table5[[#This Row],[CustomerID]],Table1[ID],Table1[Teens],"Not found",0)</f>
        <v>0</v>
      </c>
      <c r="W35" s="16">
        <f>IFERROR(VLOOKUP(Table5[[#This Row],[CustomerID]],Table1[],2,FALSE),"Not Found")</f>
        <v>190933</v>
      </c>
      <c r="X35" t="str">
        <f>_xlfn.XLOOKUP(Table5[[#This Row],[CustomerID]],Table1[ID],Table1[State],"Not Found",0)</f>
        <v>State-Other</v>
      </c>
      <c r="Y35">
        <f>_xlfn.XLOOKUP(Table5[[#This Row],[CustomerID]],Table2[ID],Table2[Recency/Days],"Not Found",0)</f>
        <v>90</v>
      </c>
      <c r="Z35" s="22">
        <f>IFERROR(VLOOKUP(Table5[[#This Row],[CustomerID]],Table2[],3,FALSE),"Not Found")</f>
        <v>2142</v>
      </c>
      <c r="AA35" s="22">
        <f>IFERROR(VLOOKUP($A35,Table2[],4,FALSE),"Not Found")</f>
        <v>65</v>
      </c>
      <c r="AB35" s="22">
        <f>IFERROR(VLOOKUP($A35,Table2[],5,FALSE),"Not Found")</f>
        <v>903</v>
      </c>
      <c r="AC35" s="22">
        <f>IFERROR(VLOOKUP($A35,Table2[],6,FALSE),"Not Found")</f>
        <v>130</v>
      </c>
      <c r="AD35" s="22">
        <f>IFERROR(VLOOKUP($A35,Table2[],7,FALSE),"Not Found")</f>
        <v>132</v>
      </c>
      <c r="AE35" s="22">
        <f>IFERROR(VLOOKUP($A35,Table2[],8,FALSE),"Not Found")</f>
        <v>166</v>
      </c>
      <c r="AF35" s="22">
        <f>IFERROR(VLOOKUP($A35,Table2[],9,FALSE),"Not Found")</f>
        <v>3206</v>
      </c>
      <c r="AG35">
        <f>IFERROR(VLOOKUP($A35,Table2[],10,FALSE),"Not Found")</f>
        <v>1</v>
      </c>
      <c r="AH35">
        <f>IFERROR(VLOOKUP($A35,Table2[],11,FALSE),"Not Found")</f>
        <v>4</v>
      </c>
      <c r="AI35">
        <f>IFERROR(VLOOKUP($A35,Table2[],12,FALSE),"Not Found")</f>
        <v>6</v>
      </c>
      <c r="AJ35">
        <f>IFERROR(VLOOKUP($A35,Table2[],13,FALSE),"Not Found")</f>
        <v>4</v>
      </c>
      <c r="AK35">
        <f>IFERROR(VLOOKUP($A35,Table2[],14,FALSE),"Not Found")</f>
        <v>1</v>
      </c>
      <c r="AL35">
        <f>INDEX('Marketing data'!E:E,MATCH($A35,'Marketing data'!B:B,0),1)</f>
        <v>0</v>
      </c>
      <c r="AM35">
        <f>INDEX('Marketing data'!F:F,MATCH($A35,'Marketing data'!B:B,0),1)</f>
        <v>0</v>
      </c>
      <c r="AN35">
        <f>INDEX(Table3[MC3],MATCH($A35,Table3[ID],0),1)</f>
        <v>0</v>
      </c>
      <c r="AO35">
        <f>INDEX(Table3[MC4],MATCH($A35,Table3[ID],0),1)</f>
        <v>0</v>
      </c>
      <c r="AP35">
        <f>INDEX(Table3[MC5],MATCH($A35,Table3[ID],0),1)</f>
        <v>1</v>
      </c>
      <c r="AQ35">
        <f>_xlfn.XLOOKUP($A35,Table3[ID],Table3[Complaint],"Not Found",0)</f>
        <v>0</v>
      </c>
      <c r="AR35">
        <f>_xlfn.XLOOKUP($A35,Table3[ID],Table3[Pilot],"Not Found",0)</f>
        <v>0</v>
      </c>
      <c r="AS35" s="6">
        <f>_xlfn.XLOOKUP($A35,Table3[ID],Table3[Enrollment],"Not Found",0)</f>
        <v>44078</v>
      </c>
    </row>
    <row r="36" spans="1:45" x14ac:dyDescent="0.25">
      <c r="A36">
        <v>2313</v>
      </c>
      <c r="B36" t="s">
        <v>152</v>
      </c>
      <c r="C36" t="s">
        <v>109</v>
      </c>
      <c r="D36" t="s">
        <v>104</v>
      </c>
      <c r="E36" t="s">
        <v>105</v>
      </c>
      <c r="F36" t="s">
        <v>118</v>
      </c>
      <c r="G36" s="22">
        <v>68.12</v>
      </c>
      <c r="H36">
        <v>1</v>
      </c>
      <c r="I36">
        <v>3.4060000000000001</v>
      </c>
      <c r="J36" s="22">
        <v>71.525999999999996</v>
      </c>
      <c r="K36" s="6">
        <v>43472</v>
      </c>
      <c r="L36" s="21">
        <v>0.51944444444444449</v>
      </c>
      <c r="M36" t="s">
        <v>107</v>
      </c>
      <c r="N36" s="22">
        <v>68.12</v>
      </c>
      <c r="O36">
        <v>4.7619047620000003</v>
      </c>
      <c r="P36" s="22">
        <v>3.4060000000000001</v>
      </c>
      <c r="Q36">
        <v>6.8</v>
      </c>
      <c r="R36" t="str">
        <f>IFERROR(VLOOKUP(Table5[[#This Row],[CustomerID]],Table1[],16,FALSE),"Not Found")</f>
        <v>Single</v>
      </c>
      <c r="S36">
        <f>IFERROR(VLOOKUP(Table5[[#This Row],[CustomerID]],Table1[],5,FALSE),"Not Found")</f>
        <v>72</v>
      </c>
      <c r="T36" t="str">
        <f>IFERROR(VLOOKUP(Table5[[#This Row],[CustomerID]],Table1[],17,FALSE),"Not Found")</f>
        <v>Graduate</v>
      </c>
      <c r="U36">
        <f>_xlfn.XLOOKUP(Table5[[#This Row],[CustomerID]],Table1[ID],Table1[Kids],"Not Found",0)</f>
        <v>0</v>
      </c>
      <c r="V36">
        <f>_xlfn.XLOOKUP(Table5[[#This Row],[CustomerID]],Table1[ID],Table1[Teens],"Not found",0)</f>
        <v>0</v>
      </c>
      <c r="W36" s="16">
        <f>IFERROR(VLOOKUP(Table5[[#This Row],[CustomerID]],Table1[],2,FALSE),"Not Found")</f>
        <v>190842</v>
      </c>
      <c r="X36" t="str">
        <f>_xlfn.XLOOKUP(Table5[[#This Row],[CustomerID]],Table1[ID],Table1[State],"Not Found",0)</f>
        <v>State-Texas</v>
      </c>
      <c r="Y36">
        <f>_xlfn.XLOOKUP(Table5[[#This Row],[CustomerID]],Table2[ID],Table2[Recency/Days],"Not Found",0)</f>
        <v>57</v>
      </c>
      <c r="Z36" s="22">
        <f>IFERROR(VLOOKUP(Table5[[#This Row],[CustomerID]],Table2[],3,FALSE),"Not Found")</f>
        <v>1626</v>
      </c>
      <c r="AA36" s="22">
        <f>IFERROR(VLOOKUP($A36,Table2[],4,FALSE),"Not Found")</f>
        <v>147</v>
      </c>
      <c r="AB36" s="22">
        <f>IFERROR(VLOOKUP($A36,Table2[],5,FALSE),"Not Found")</f>
        <v>248</v>
      </c>
      <c r="AC36" s="22">
        <f>IFERROR(VLOOKUP($A36,Table2[],6,FALSE),"Not Found")</f>
        <v>382</v>
      </c>
      <c r="AD36" s="22">
        <f>IFERROR(VLOOKUP($A36,Table2[],7,FALSE),"Not Found")</f>
        <v>393</v>
      </c>
      <c r="AE36" s="22">
        <f>IFERROR(VLOOKUP($A36,Table2[],8,FALSE),"Not Found")</f>
        <v>195</v>
      </c>
      <c r="AF36" s="22">
        <f>IFERROR(VLOOKUP($A36,Table2[],9,FALSE),"Not Found")</f>
        <v>2601</v>
      </c>
      <c r="AG36">
        <f>IFERROR(VLOOKUP($A36,Table2[],10,FALSE),"Not Found")</f>
        <v>1</v>
      </c>
      <c r="AH36">
        <f>IFERROR(VLOOKUP($A36,Table2[],11,FALSE),"Not Found")</f>
        <v>4</v>
      </c>
      <c r="AI36">
        <f>IFERROR(VLOOKUP($A36,Table2[],12,FALSE),"Not Found")</f>
        <v>9</v>
      </c>
      <c r="AJ36">
        <f>IFERROR(VLOOKUP($A36,Table2[],13,FALSE),"Not Found")</f>
        <v>13</v>
      </c>
      <c r="AK36">
        <f>IFERROR(VLOOKUP($A36,Table2[],14,FALSE),"Not Found")</f>
        <v>1</v>
      </c>
      <c r="AL36">
        <f>INDEX('Marketing data'!E:E,MATCH($A36,'Marketing data'!B:B,0),1)</f>
        <v>0</v>
      </c>
      <c r="AM36">
        <f>INDEX('Marketing data'!F:F,MATCH($A36,'Marketing data'!B:B,0),1)</f>
        <v>0</v>
      </c>
      <c r="AN36">
        <f>INDEX(Table3[MC3],MATCH($A36,Table3[ID],0),1)</f>
        <v>0</v>
      </c>
      <c r="AO36">
        <f>INDEX(Table3[MC4],MATCH($A36,Table3[ID],0),1)</f>
        <v>0</v>
      </c>
      <c r="AP36">
        <f>INDEX(Table3[MC5],MATCH($A36,Table3[ID],0),1)</f>
        <v>0</v>
      </c>
      <c r="AQ36">
        <f>_xlfn.XLOOKUP($A36,Table3[ID],Table3[Complaint],"Not Found",0)</f>
        <v>0</v>
      </c>
      <c r="AR36">
        <f>_xlfn.XLOOKUP($A36,Table3[ID],Table3[Pilot],"Not Found",0)</f>
        <v>0</v>
      </c>
      <c r="AS36" s="6">
        <f>_xlfn.XLOOKUP($A36,Table3[ID],Table3[Enrollment],"Not Found",0)</f>
        <v>43833</v>
      </c>
    </row>
    <row r="37" spans="1:45" x14ac:dyDescent="0.25">
      <c r="A37">
        <v>1108</v>
      </c>
      <c r="B37" t="s">
        <v>153</v>
      </c>
      <c r="C37" t="s">
        <v>103</v>
      </c>
      <c r="D37" t="s">
        <v>104</v>
      </c>
      <c r="E37" t="s">
        <v>114</v>
      </c>
      <c r="F37" t="s">
        <v>118</v>
      </c>
      <c r="G37" s="22">
        <v>62.62</v>
      </c>
      <c r="H37">
        <v>5</v>
      </c>
      <c r="I37">
        <v>15.654999999999999</v>
      </c>
      <c r="J37" s="22">
        <v>328.755</v>
      </c>
      <c r="K37" s="6">
        <v>43534</v>
      </c>
      <c r="L37" s="21">
        <v>0.80208333333333337</v>
      </c>
      <c r="M37" t="s">
        <v>107</v>
      </c>
      <c r="N37" s="22">
        <v>313.10000000000002</v>
      </c>
      <c r="O37">
        <v>4.7619047620000003</v>
      </c>
      <c r="P37" s="22">
        <v>15.654999999999999</v>
      </c>
      <c r="Q37">
        <v>7</v>
      </c>
      <c r="R37" t="str">
        <f>IFERROR(VLOOKUP(Table5[[#This Row],[CustomerID]],Table1[],16,FALSE),"Not Found")</f>
        <v>Married</v>
      </c>
      <c r="S37">
        <f>IFERROR(VLOOKUP(Table5[[#This Row],[CustomerID]],Table1[],5,FALSE),"Not Found")</f>
        <v>50</v>
      </c>
      <c r="T37" t="str">
        <f>IFERROR(VLOOKUP(Table5[[#This Row],[CustomerID]],Table1[],17,FALSE),"Not Found")</f>
        <v>Graduate</v>
      </c>
      <c r="U37">
        <f>_xlfn.XLOOKUP(Table5[[#This Row],[CustomerID]],Table1[ID],Table1[Kids],"Not Found",0)</f>
        <v>0</v>
      </c>
      <c r="V37">
        <f>_xlfn.XLOOKUP(Table5[[#This Row],[CustomerID]],Table1[ID],Table1[Teens],"Not found",0)</f>
        <v>0</v>
      </c>
      <c r="W37" s="16">
        <f>IFERROR(VLOOKUP(Table5[[#This Row],[CustomerID]],Table1[],2,FALSE),"Not Found")</f>
        <v>190765</v>
      </c>
      <c r="X37" t="str">
        <f>_xlfn.XLOOKUP(Table5[[#This Row],[CustomerID]],Table1[ID],Table1[State],"Not Found",0)</f>
        <v>State-Other</v>
      </c>
      <c r="Y37">
        <f>_xlfn.XLOOKUP(Table5[[#This Row],[CustomerID]],Table2[ID],Table2[Recency/Days],"Not Found",0)</f>
        <v>25</v>
      </c>
      <c r="Z37" s="22">
        <f>IFERROR(VLOOKUP(Table5[[#This Row],[CustomerID]],Table2[],3,FALSE),"Not Found")</f>
        <v>1150</v>
      </c>
      <c r="AA37" s="22">
        <f>IFERROR(VLOOKUP($A37,Table2[],4,FALSE),"Not Found")</f>
        <v>208</v>
      </c>
      <c r="AB37" s="22">
        <f>IFERROR(VLOOKUP($A37,Table2[],5,FALSE),"Not Found")</f>
        <v>1707</v>
      </c>
      <c r="AC37" s="22">
        <f>IFERROR(VLOOKUP($A37,Table2[],6,FALSE),"Not Found")</f>
        <v>317</v>
      </c>
      <c r="AD37" s="22">
        <f>IFERROR(VLOOKUP($A37,Table2[],7,FALSE),"Not Found")</f>
        <v>172</v>
      </c>
      <c r="AE37" s="22">
        <f>IFERROR(VLOOKUP($A37,Table2[],8,FALSE),"Not Found")</f>
        <v>69</v>
      </c>
      <c r="AF37" s="22">
        <f>IFERROR(VLOOKUP($A37,Table2[],9,FALSE),"Not Found")</f>
        <v>3485</v>
      </c>
      <c r="AG37">
        <f>IFERROR(VLOOKUP($A37,Table2[],10,FALSE),"Not Found")</f>
        <v>0</v>
      </c>
      <c r="AH37">
        <f>IFERROR(VLOOKUP($A37,Table2[],11,FALSE),"Not Found")</f>
        <v>4</v>
      </c>
      <c r="AI37">
        <f>IFERROR(VLOOKUP($A37,Table2[],12,FALSE),"Not Found")</f>
        <v>6</v>
      </c>
      <c r="AJ37">
        <f>IFERROR(VLOOKUP($A37,Table2[],13,FALSE),"Not Found")</f>
        <v>5</v>
      </c>
      <c r="AK37">
        <f>IFERROR(VLOOKUP($A37,Table2[],14,FALSE),"Not Found")</f>
        <v>1</v>
      </c>
      <c r="AL37">
        <f>INDEX('Marketing data'!E:E,MATCH($A37,'Marketing data'!B:B,0),1)</f>
        <v>1</v>
      </c>
      <c r="AM37">
        <f>INDEX('Marketing data'!F:F,MATCH($A37,'Marketing data'!B:B,0),1)</f>
        <v>0</v>
      </c>
      <c r="AN37">
        <f>INDEX(Table3[MC3],MATCH($A37,Table3[ID],0),1)</f>
        <v>0</v>
      </c>
      <c r="AO37">
        <f>INDEX(Table3[MC4],MATCH($A37,Table3[ID],0),1)</f>
        <v>0</v>
      </c>
      <c r="AP37">
        <f>INDEX(Table3[MC5],MATCH($A37,Table3[ID],0),1)</f>
        <v>1</v>
      </c>
      <c r="AQ37">
        <f>_xlfn.XLOOKUP($A37,Table3[ID],Table3[Complaint],"Not Found",0)</f>
        <v>0</v>
      </c>
      <c r="AR37">
        <f>_xlfn.XLOOKUP($A37,Table3[ID],Table3[Pilot],"Not Found",0)</f>
        <v>0</v>
      </c>
      <c r="AS37" s="6">
        <f>_xlfn.XLOOKUP($A37,Table3[ID],Table3[Enrollment],"Not Found",0)</f>
        <v>44012</v>
      </c>
    </row>
    <row r="38" spans="1:45" x14ac:dyDescent="0.25">
      <c r="A38">
        <v>2242</v>
      </c>
      <c r="B38" t="s">
        <v>154</v>
      </c>
      <c r="C38" t="s">
        <v>103</v>
      </c>
      <c r="D38" t="s">
        <v>110</v>
      </c>
      <c r="E38" t="s">
        <v>105</v>
      </c>
      <c r="F38" t="s">
        <v>111</v>
      </c>
      <c r="G38" s="22">
        <v>60.88</v>
      </c>
      <c r="H38">
        <v>9</v>
      </c>
      <c r="I38">
        <v>27.396000000000001</v>
      </c>
      <c r="J38" s="22">
        <v>575.31600000000003</v>
      </c>
      <c r="K38" s="6">
        <v>43480</v>
      </c>
      <c r="L38" s="21">
        <v>0.72013888888888899</v>
      </c>
      <c r="M38" t="s">
        <v>107</v>
      </c>
      <c r="N38" s="22">
        <v>547.91999999999996</v>
      </c>
      <c r="O38">
        <v>4.7619047620000003</v>
      </c>
      <c r="P38" s="22">
        <v>27.396000000000001</v>
      </c>
      <c r="Q38">
        <v>4.7</v>
      </c>
      <c r="R38" t="str">
        <f>IFERROR(VLOOKUP(Table5[[#This Row],[CustomerID]],Table1[],16,FALSE),"Not Found")</f>
        <v>Divorced</v>
      </c>
      <c r="S38">
        <f>IFERROR(VLOOKUP(Table5[[#This Row],[CustomerID]],Table1[],5,FALSE),"Not Found")</f>
        <v>37</v>
      </c>
      <c r="T38" t="str">
        <f>IFERROR(VLOOKUP(Table5[[#This Row],[CustomerID]],Table1[],17,FALSE),"Not Found")</f>
        <v>PhD</v>
      </c>
      <c r="U38">
        <f>_xlfn.XLOOKUP(Table5[[#This Row],[CustomerID]],Table1[ID],Table1[Kids],"Not Found",0)</f>
        <v>0</v>
      </c>
      <c r="V38">
        <f>_xlfn.XLOOKUP(Table5[[#This Row],[CustomerID]],Table1[ID],Table1[Teens],"Not found",0)</f>
        <v>0</v>
      </c>
      <c r="W38" s="16">
        <f>IFERROR(VLOOKUP(Table5[[#This Row],[CustomerID]],Table1[],2,FALSE),"Not Found")</f>
        <v>190687</v>
      </c>
      <c r="X38" t="str">
        <f>_xlfn.XLOOKUP(Table5[[#This Row],[CustomerID]],Table1[ID],Table1[State],"Not Found",0)</f>
        <v>State-Other</v>
      </c>
      <c r="Y38">
        <f>_xlfn.XLOOKUP(Table5[[#This Row],[CustomerID]],Table2[ID],Table2[Recency/Days],"Not Found",0)</f>
        <v>98</v>
      </c>
      <c r="Z38" s="22">
        <f>IFERROR(VLOOKUP(Table5[[#This Row],[CustomerID]],Table2[],3,FALSE),"Not Found")</f>
        <v>2065</v>
      </c>
      <c r="AA38" s="22">
        <f>IFERROR(VLOOKUP($A38,Table2[],4,FALSE),"Not Found")</f>
        <v>36</v>
      </c>
      <c r="AB38" s="22">
        <f>IFERROR(VLOOKUP($A38,Table2[],5,FALSE),"Not Found")</f>
        <v>1413</v>
      </c>
      <c r="AC38" s="22">
        <f>IFERROR(VLOOKUP($A38,Table2[],6,FALSE),"Not Found")</f>
        <v>48</v>
      </c>
      <c r="AD38" s="22">
        <f>IFERROR(VLOOKUP($A38,Table2[],7,FALSE),"Not Found")</f>
        <v>71</v>
      </c>
      <c r="AE38" s="22">
        <f>IFERROR(VLOOKUP($A38,Table2[],8,FALSE),"Not Found")</f>
        <v>107</v>
      </c>
      <c r="AF38" s="22">
        <f>IFERROR(VLOOKUP($A38,Table2[],9,FALSE),"Not Found")</f>
        <v>3526</v>
      </c>
      <c r="AG38">
        <f>IFERROR(VLOOKUP($A38,Table2[],10,FALSE),"Not Found")</f>
        <v>1</v>
      </c>
      <c r="AH38">
        <f>IFERROR(VLOOKUP($A38,Table2[],11,FALSE),"Not Found")</f>
        <v>6</v>
      </c>
      <c r="AI38">
        <f>IFERROR(VLOOKUP($A38,Table2[],12,FALSE),"Not Found")</f>
        <v>2</v>
      </c>
      <c r="AJ38">
        <f>IFERROR(VLOOKUP($A38,Table2[],13,FALSE),"Not Found")</f>
        <v>8</v>
      </c>
      <c r="AK38">
        <f>IFERROR(VLOOKUP($A38,Table2[],14,FALSE),"Not Found")</f>
        <v>2</v>
      </c>
      <c r="AL38">
        <f>INDEX('Marketing data'!E:E,MATCH($A38,'Marketing data'!B:B,0),1)</f>
        <v>0</v>
      </c>
      <c r="AM38">
        <f>INDEX('Marketing data'!F:F,MATCH($A38,'Marketing data'!B:B,0),1)</f>
        <v>0</v>
      </c>
      <c r="AN38">
        <f>INDEX(Table3[MC3],MATCH($A38,Table3[ID],0),1)</f>
        <v>0</v>
      </c>
      <c r="AO38">
        <f>INDEX(Table3[MC4],MATCH($A38,Table3[ID],0),1)</f>
        <v>0</v>
      </c>
      <c r="AP38">
        <f>INDEX(Table3[MC5],MATCH($A38,Table3[ID],0),1)</f>
        <v>1</v>
      </c>
      <c r="AQ38">
        <f>_xlfn.XLOOKUP($A38,Table3[ID],Table3[Complaint],"Not Found",0)</f>
        <v>0</v>
      </c>
      <c r="AR38">
        <f>_xlfn.XLOOKUP($A38,Table3[ID],Table3[Pilot],"Not Found",0)</f>
        <v>1</v>
      </c>
      <c r="AS38" s="6">
        <f>_xlfn.XLOOKUP($A38,Table3[ID],Table3[Enrollment],"Not Found",0)</f>
        <v>43765</v>
      </c>
    </row>
    <row r="39" spans="1:45" x14ac:dyDescent="0.25">
      <c r="A39">
        <v>2160</v>
      </c>
      <c r="B39" t="s">
        <v>155</v>
      </c>
      <c r="C39" t="s">
        <v>109</v>
      </c>
      <c r="D39" t="s">
        <v>110</v>
      </c>
      <c r="E39" t="s">
        <v>105</v>
      </c>
      <c r="F39" t="s">
        <v>106</v>
      </c>
      <c r="G39" s="22">
        <v>54.92</v>
      </c>
      <c r="H39">
        <v>8</v>
      </c>
      <c r="I39">
        <v>21.968</v>
      </c>
      <c r="J39" s="22">
        <v>461.32799999999997</v>
      </c>
      <c r="K39" s="6">
        <v>43547</v>
      </c>
      <c r="L39" s="21">
        <v>0.55833333333333335</v>
      </c>
      <c r="M39" t="s">
        <v>107</v>
      </c>
      <c r="N39" s="22">
        <v>439.36</v>
      </c>
      <c r="O39">
        <v>4.7619047620000003</v>
      </c>
      <c r="P39" s="22">
        <v>21.968</v>
      </c>
      <c r="Q39">
        <v>7.6</v>
      </c>
      <c r="R39" t="str">
        <f>IFERROR(VLOOKUP(Table5[[#This Row],[CustomerID]],Table1[],16,FALSE),"Not Found")</f>
        <v>Single</v>
      </c>
      <c r="S39">
        <f>IFERROR(VLOOKUP(Table5[[#This Row],[CustomerID]],Table1[],5,FALSE),"Not Found")</f>
        <v>29</v>
      </c>
      <c r="T39" t="str">
        <f>IFERROR(VLOOKUP(Table5[[#This Row],[CustomerID]],Table1[],17,FALSE),"Not Found")</f>
        <v>Master</v>
      </c>
      <c r="U39">
        <f>_xlfn.XLOOKUP(Table5[[#This Row],[CustomerID]],Table1[ID],Table1[Kids],"Not Found",0)</f>
        <v>0</v>
      </c>
      <c r="V39">
        <f>_xlfn.XLOOKUP(Table5[[#This Row],[CustomerID]],Table1[ID],Table1[Teens],"Not found",0)</f>
        <v>0</v>
      </c>
      <c r="W39" s="16">
        <f>IFERROR(VLOOKUP(Table5[[#This Row],[CustomerID]],Table1[],2,FALSE),"Not Found")</f>
        <v>190638</v>
      </c>
      <c r="X39" t="str">
        <f>_xlfn.XLOOKUP(Table5[[#This Row],[CustomerID]],Table1[ID],Table1[State],"Not Found",0)</f>
        <v>State-Florida</v>
      </c>
      <c r="Y39">
        <f>_xlfn.XLOOKUP(Table5[[#This Row],[CustomerID]],Table2[ID],Table2[Recency/Days],"Not Found",0)</f>
        <v>29</v>
      </c>
      <c r="Z39" s="22">
        <f>IFERROR(VLOOKUP(Table5[[#This Row],[CustomerID]],Table2[],3,FALSE),"Not Found")</f>
        <v>2431</v>
      </c>
      <c r="AA39" s="22">
        <f>IFERROR(VLOOKUP($A39,Table2[],4,FALSE),"Not Found")</f>
        <v>252</v>
      </c>
      <c r="AB39" s="22">
        <f>IFERROR(VLOOKUP($A39,Table2[],5,FALSE),"Not Found")</f>
        <v>1925</v>
      </c>
      <c r="AC39" s="22">
        <f>IFERROR(VLOOKUP($A39,Table2[],6,FALSE),"Not Found")</f>
        <v>198</v>
      </c>
      <c r="AD39" s="22">
        <f>IFERROR(VLOOKUP($A39,Table2[],7,FALSE),"Not Found")</f>
        <v>303</v>
      </c>
      <c r="AE39" s="22">
        <f>IFERROR(VLOOKUP($A39,Table2[],8,FALSE),"Not Found")</f>
        <v>202</v>
      </c>
      <c r="AF39" s="22">
        <f>IFERROR(VLOOKUP($A39,Table2[],9,FALSE),"Not Found")</f>
        <v>4907</v>
      </c>
      <c r="AG39">
        <f>IFERROR(VLOOKUP($A39,Table2[],10,FALSE),"Not Found")</f>
        <v>1</v>
      </c>
      <c r="AH39">
        <f>IFERROR(VLOOKUP($A39,Table2[],11,FALSE),"Not Found")</f>
        <v>3</v>
      </c>
      <c r="AI39">
        <f>IFERROR(VLOOKUP($A39,Table2[],12,FALSE),"Not Found")</f>
        <v>4</v>
      </c>
      <c r="AJ39">
        <f>IFERROR(VLOOKUP($A39,Table2[],13,FALSE),"Not Found")</f>
        <v>10</v>
      </c>
      <c r="AK39">
        <f>IFERROR(VLOOKUP($A39,Table2[],14,FALSE),"Not Found")</f>
        <v>1</v>
      </c>
      <c r="AL39">
        <f>INDEX('Marketing data'!E:E,MATCH($A39,'Marketing data'!B:B,0),1)</f>
        <v>0</v>
      </c>
      <c r="AM39">
        <f>INDEX('Marketing data'!F:F,MATCH($A39,'Marketing data'!B:B,0),1)</f>
        <v>0</v>
      </c>
      <c r="AN39">
        <f>INDEX(Table3[MC3],MATCH($A39,Table3[ID],0),1)</f>
        <v>0</v>
      </c>
      <c r="AO39">
        <f>INDEX(Table3[MC4],MATCH($A39,Table3[ID],0),1)</f>
        <v>0</v>
      </c>
      <c r="AP39">
        <f>INDEX(Table3[MC5],MATCH($A39,Table3[ID],0),1)</f>
        <v>1</v>
      </c>
      <c r="AQ39">
        <f>_xlfn.XLOOKUP($A39,Table3[ID],Table3[Complaint],"Not Found",0)</f>
        <v>0</v>
      </c>
      <c r="AR39">
        <f>_xlfn.XLOOKUP($A39,Table3[ID],Table3[Pilot],"Not Found",0)</f>
        <v>0</v>
      </c>
      <c r="AS39" s="6">
        <f>_xlfn.XLOOKUP($A39,Table3[ID],Table3[Enrollment],"Not Found",0)</f>
        <v>44032</v>
      </c>
    </row>
    <row r="40" spans="1:45" x14ac:dyDescent="0.25">
      <c r="A40">
        <v>2548</v>
      </c>
      <c r="B40" t="s">
        <v>156</v>
      </c>
      <c r="C40" t="s">
        <v>124</v>
      </c>
      <c r="D40" t="s">
        <v>104</v>
      </c>
      <c r="E40" t="s">
        <v>114</v>
      </c>
      <c r="F40" t="s">
        <v>115</v>
      </c>
      <c r="G40" s="22">
        <v>30.12</v>
      </c>
      <c r="H40">
        <v>8</v>
      </c>
      <c r="I40">
        <v>12.048</v>
      </c>
      <c r="J40" s="22">
        <v>253.00800000000001</v>
      </c>
      <c r="K40" s="6">
        <v>43527</v>
      </c>
      <c r="L40" s="21">
        <v>0.54236111111111118</v>
      </c>
      <c r="M40" t="s">
        <v>112</v>
      </c>
      <c r="N40" s="22">
        <v>240.96</v>
      </c>
      <c r="O40">
        <v>4.7619047620000003</v>
      </c>
      <c r="P40" s="22">
        <v>12.048</v>
      </c>
      <c r="Q40">
        <v>7.7</v>
      </c>
      <c r="R40" t="str">
        <f>IFERROR(VLOOKUP(Table5[[#This Row],[CustomerID]],Table1[],16,FALSE),"Not Found")</f>
        <v>Single</v>
      </c>
      <c r="S40">
        <f>IFERROR(VLOOKUP(Table5[[#This Row],[CustomerID]],Table1[],5,FALSE),"Not Found")</f>
        <v>29</v>
      </c>
      <c r="T40" t="str">
        <f>IFERROR(VLOOKUP(Table5[[#This Row],[CustomerID]],Table1[],17,FALSE),"Not Found")</f>
        <v>Master</v>
      </c>
      <c r="U40">
        <f>_xlfn.XLOOKUP(Table5[[#This Row],[CustomerID]],Table1[ID],Table1[Kids],"Not Found",0)</f>
        <v>0</v>
      </c>
      <c r="V40">
        <f>_xlfn.XLOOKUP(Table5[[#This Row],[CustomerID]],Table1[ID],Table1[Teens],"Not found",0)</f>
        <v>0</v>
      </c>
      <c r="W40" s="16">
        <f>IFERROR(VLOOKUP(Table5[[#This Row],[CustomerID]],Table1[],2,FALSE),"Not Found")</f>
        <v>190638</v>
      </c>
      <c r="X40" t="str">
        <f>_xlfn.XLOOKUP(Table5[[#This Row],[CustomerID]],Table1[ID],Table1[State],"Not Found",0)</f>
        <v>State-Other</v>
      </c>
      <c r="Y40">
        <f>_xlfn.XLOOKUP(Table5[[#This Row],[CustomerID]],Table2[ID],Table2[Recency/Days],"Not Found",0)</f>
        <v>29</v>
      </c>
      <c r="Z40" s="22">
        <f>IFERROR(VLOOKUP(Table5[[#This Row],[CustomerID]],Table2[],3,FALSE),"Not Found")</f>
        <v>2431</v>
      </c>
      <c r="AA40" s="22">
        <f>IFERROR(VLOOKUP($A40,Table2[],4,FALSE),"Not Found")</f>
        <v>252</v>
      </c>
      <c r="AB40" s="22">
        <f>IFERROR(VLOOKUP($A40,Table2[],5,FALSE),"Not Found")</f>
        <v>1925</v>
      </c>
      <c r="AC40" s="22">
        <f>IFERROR(VLOOKUP($A40,Table2[],6,FALSE),"Not Found")</f>
        <v>198</v>
      </c>
      <c r="AD40" s="22">
        <f>IFERROR(VLOOKUP($A40,Table2[],7,FALSE),"Not Found")</f>
        <v>303</v>
      </c>
      <c r="AE40" s="22">
        <f>IFERROR(VLOOKUP($A40,Table2[],8,FALSE),"Not Found")</f>
        <v>202</v>
      </c>
      <c r="AF40" s="22">
        <f>IFERROR(VLOOKUP($A40,Table2[],9,FALSE),"Not Found")</f>
        <v>4907</v>
      </c>
      <c r="AG40">
        <f>IFERROR(VLOOKUP($A40,Table2[],10,FALSE),"Not Found")</f>
        <v>1</v>
      </c>
      <c r="AH40">
        <f>IFERROR(VLOOKUP($A40,Table2[],11,FALSE),"Not Found")</f>
        <v>3</v>
      </c>
      <c r="AI40">
        <f>IFERROR(VLOOKUP($A40,Table2[],12,FALSE),"Not Found")</f>
        <v>4</v>
      </c>
      <c r="AJ40">
        <f>IFERROR(VLOOKUP($A40,Table2[],13,FALSE),"Not Found")</f>
        <v>10</v>
      </c>
      <c r="AK40">
        <f>IFERROR(VLOOKUP($A40,Table2[],14,FALSE),"Not Found")</f>
        <v>1</v>
      </c>
      <c r="AL40">
        <f>INDEX('Marketing data'!E:E,MATCH($A40,'Marketing data'!B:B,0),1)</f>
        <v>0</v>
      </c>
      <c r="AM40">
        <f>INDEX('Marketing data'!F:F,MATCH($A40,'Marketing data'!B:B,0),1)</f>
        <v>0</v>
      </c>
      <c r="AN40">
        <f>INDEX(Table3[MC3],MATCH($A40,Table3[ID],0),1)</f>
        <v>0</v>
      </c>
      <c r="AO40">
        <f>INDEX(Table3[MC4],MATCH($A40,Table3[ID],0),1)</f>
        <v>0</v>
      </c>
      <c r="AP40">
        <f>INDEX(Table3[MC5],MATCH($A40,Table3[ID],0),1)</f>
        <v>1</v>
      </c>
      <c r="AQ40">
        <f>_xlfn.XLOOKUP($A40,Table3[ID],Table3[Complaint],"Not Found",0)</f>
        <v>0</v>
      </c>
      <c r="AR40">
        <f>_xlfn.XLOOKUP($A40,Table3[ID],Table3[Pilot],"Not Found",0)</f>
        <v>1</v>
      </c>
      <c r="AS40" s="6">
        <f>_xlfn.XLOOKUP($A40,Table3[ID],Table3[Enrollment],"Not Found",0)</f>
        <v>44032</v>
      </c>
    </row>
    <row r="41" spans="1:45" x14ac:dyDescent="0.25">
      <c r="A41">
        <v>2783</v>
      </c>
      <c r="B41" t="s">
        <v>157</v>
      </c>
      <c r="C41" t="s">
        <v>124</v>
      </c>
      <c r="D41" t="s">
        <v>104</v>
      </c>
      <c r="E41" t="s">
        <v>105</v>
      </c>
      <c r="F41" t="s">
        <v>115</v>
      </c>
      <c r="G41" s="22">
        <v>86.72</v>
      </c>
      <c r="H41">
        <v>1</v>
      </c>
      <c r="I41">
        <v>4.3360000000000003</v>
      </c>
      <c r="J41" s="22">
        <v>91.055999999999997</v>
      </c>
      <c r="K41" s="6">
        <v>43482</v>
      </c>
      <c r="L41" s="21">
        <v>0.78125</v>
      </c>
      <c r="M41" t="s">
        <v>107</v>
      </c>
      <c r="N41" s="22">
        <v>86.72</v>
      </c>
      <c r="O41">
        <v>4.7619047620000003</v>
      </c>
      <c r="P41" s="22">
        <v>4.3360000000000003</v>
      </c>
      <c r="Q41">
        <v>7.9</v>
      </c>
      <c r="R41" t="str">
        <f>IFERROR(VLOOKUP(Table5[[#This Row],[CustomerID]],Table1[],16,FALSE),"Not Found")</f>
        <v>Married</v>
      </c>
      <c r="S41">
        <f>IFERROR(VLOOKUP(Table5[[#This Row],[CustomerID]],Table1[],5,FALSE),"Not Found")</f>
        <v>64</v>
      </c>
      <c r="T41" t="str">
        <f>IFERROR(VLOOKUP(Table5[[#This Row],[CustomerID]],Table1[],17,FALSE),"Not Found")</f>
        <v>Graduate</v>
      </c>
      <c r="U41">
        <f>_xlfn.XLOOKUP(Table5[[#This Row],[CustomerID]],Table1[ID],Table1[Kids],"Not Found",0)</f>
        <v>0</v>
      </c>
      <c r="V41">
        <f>_xlfn.XLOOKUP(Table5[[#This Row],[CustomerID]],Table1[ID],Table1[Teens],"Not found",0)</f>
        <v>0</v>
      </c>
      <c r="W41" s="16">
        <f>IFERROR(VLOOKUP(Table5[[#This Row],[CustomerID]],Table1[],2,FALSE),"Not Found")</f>
        <v>190369</v>
      </c>
      <c r="X41" t="str">
        <f>_xlfn.XLOOKUP(Table5[[#This Row],[CustomerID]],Table1[ID],Table1[State],"Not Found",0)</f>
        <v>State-California</v>
      </c>
      <c r="Y41">
        <f>_xlfn.XLOOKUP(Table5[[#This Row],[CustomerID]],Table2[ID],Table2[Recency/Days],"Not Found",0)</f>
        <v>2</v>
      </c>
      <c r="Z41" s="22">
        <f>IFERROR(VLOOKUP(Table5[[#This Row],[CustomerID]],Table2[],3,FALSE),"Not Found")</f>
        <v>615</v>
      </c>
      <c r="AA41" s="22">
        <f>IFERROR(VLOOKUP($A41,Table2[],4,FALSE),"Not Found")</f>
        <v>107</v>
      </c>
      <c r="AB41" s="22">
        <f>IFERROR(VLOOKUP($A41,Table2[],5,FALSE),"Not Found")</f>
        <v>2067</v>
      </c>
      <c r="AC41" s="22">
        <f>IFERROR(VLOOKUP($A41,Table2[],6,FALSE),"Not Found")</f>
        <v>472</v>
      </c>
      <c r="AD41" s="22">
        <f>IFERROR(VLOOKUP($A41,Table2[],7,FALSE),"Not Found")</f>
        <v>48</v>
      </c>
      <c r="AE41" s="22">
        <f>IFERROR(VLOOKUP($A41,Table2[],8,FALSE),"Not Found")</f>
        <v>36</v>
      </c>
      <c r="AF41" s="22">
        <f>IFERROR(VLOOKUP($A41,Table2[],9,FALSE),"Not Found")</f>
        <v>3274</v>
      </c>
      <c r="AG41">
        <f>IFERROR(VLOOKUP($A41,Table2[],10,FALSE),"Not Found")</f>
        <v>1</v>
      </c>
      <c r="AH41">
        <f>IFERROR(VLOOKUP($A41,Table2[],11,FALSE),"Not Found")</f>
        <v>4</v>
      </c>
      <c r="AI41">
        <f>IFERROR(VLOOKUP($A41,Table2[],12,FALSE),"Not Found")</f>
        <v>6</v>
      </c>
      <c r="AJ41">
        <f>IFERROR(VLOOKUP($A41,Table2[],13,FALSE),"Not Found")</f>
        <v>6</v>
      </c>
      <c r="AK41">
        <f>IFERROR(VLOOKUP($A41,Table2[],14,FALSE),"Not Found")</f>
        <v>1</v>
      </c>
      <c r="AL41">
        <f>INDEX('Marketing data'!E:E,MATCH($A41,'Marketing data'!B:B,0),1)</f>
        <v>0</v>
      </c>
      <c r="AM41">
        <f>INDEX('Marketing data'!F:F,MATCH($A41,'Marketing data'!B:B,0),1)</f>
        <v>0</v>
      </c>
      <c r="AN41">
        <f>INDEX(Table3[MC3],MATCH($A41,Table3[ID],0),1)</f>
        <v>0</v>
      </c>
      <c r="AO41">
        <f>INDEX(Table3[MC4],MATCH($A41,Table3[ID],0),1)</f>
        <v>0</v>
      </c>
      <c r="AP41">
        <f>INDEX(Table3[MC5],MATCH($A41,Table3[ID],0),1)</f>
        <v>0</v>
      </c>
      <c r="AQ41">
        <f>_xlfn.XLOOKUP($A41,Table3[ID],Table3[Complaint],"Not Found",0)</f>
        <v>0</v>
      </c>
      <c r="AR41">
        <f>_xlfn.XLOOKUP($A41,Table3[ID],Table3[Pilot],"Not Found",0)</f>
        <v>1</v>
      </c>
      <c r="AS41" s="6">
        <f>_xlfn.XLOOKUP($A41,Table3[ID],Table3[Enrollment],"Not Found",0)</f>
        <v>44106</v>
      </c>
    </row>
    <row r="42" spans="1:45" x14ac:dyDescent="0.25">
      <c r="A42">
        <v>1374</v>
      </c>
      <c r="B42" t="s">
        <v>158</v>
      </c>
      <c r="C42" t="s">
        <v>109</v>
      </c>
      <c r="D42" t="s">
        <v>104</v>
      </c>
      <c r="E42" t="s">
        <v>114</v>
      </c>
      <c r="F42" t="s">
        <v>115</v>
      </c>
      <c r="G42" s="22">
        <v>56.11</v>
      </c>
      <c r="H42">
        <v>2</v>
      </c>
      <c r="I42">
        <v>5.6109999999999998</v>
      </c>
      <c r="J42" s="22">
        <v>117.831</v>
      </c>
      <c r="K42" s="6">
        <v>43498</v>
      </c>
      <c r="L42" s="21">
        <v>0.42430555555555555</v>
      </c>
      <c r="M42" t="s">
        <v>112</v>
      </c>
      <c r="N42" s="22">
        <v>112.22</v>
      </c>
      <c r="O42">
        <v>4.7619047620000003</v>
      </c>
      <c r="P42" s="22">
        <v>5.6109999999999998</v>
      </c>
      <c r="Q42">
        <v>6.3</v>
      </c>
      <c r="R42" t="str">
        <f>IFERROR(VLOOKUP(Table5[[#This Row],[CustomerID]],Table1[],16,FALSE),"Not Found")</f>
        <v>Together</v>
      </c>
      <c r="S42">
        <f>IFERROR(VLOOKUP(Table5[[#This Row],[CustomerID]],Table1[],5,FALSE),"Not Found")</f>
        <v>41</v>
      </c>
      <c r="T42" t="str">
        <f>IFERROR(VLOOKUP(Table5[[#This Row],[CustomerID]],Table1[],17,FALSE),"Not Found")</f>
        <v>Graduate</v>
      </c>
      <c r="U42">
        <f>_xlfn.XLOOKUP(Table5[[#This Row],[CustomerID]],Table1[ID],Table1[Kids],"Not Found",0)</f>
        <v>0</v>
      </c>
      <c r="V42">
        <f>_xlfn.XLOOKUP(Table5[[#This Row],[CustomerID]],Table1[ID],Table1[Teens],"Not found",0)</f>
        <v>0</v>
      </c>
      <c r="W42" s="16">
        <f>IFERROR(VLOOKUP(Table5[[#This Row],[CustomerID]],Table1[],2,FALSE),"Not Found")</f>
        <v>190300</v>
      </c>
      <c r="X42" t="str">
        <f>_xlfn.XLOOKUP(Table5[[#This Row],[CustomerID]],Table1[ID],Table1[State],"Not Found",0)</f>
        <v>State-Florida</v>
      </c>
      <c r="Y42">
        <f>_xlfn.XLOOKUP(Table5[[#This Row],[CustomerID]],Table2[ID],Table2[Recency/Days],"Not Found",0)</f>
        <v>7</v>
      </c>
      <c r="Z42" s="22">
        <f>IFERROR(VLOOKUP(Table5[[#This Row],[CustomerID]],Table2[],3,FALSE),"Not Found")</f>
        <v>1252</v>
      </c>
      <c r="AA42" s="22">
        <f>IFERROR(VLOOKUP($A42,Table2[],4,FALSE),"Not Found")</f>
        <v>282</v>
      </c>
      <c r="AB42" s="22">
        <f>IFERROR(VLOOKUP($A42,Table2[],5,FALSE),"Not Found")</f>
        <v>1656</v>
      </c>
      <c r="AC42" s="22">
        <f>IFERROR(VLOOKUP($A42,Table2[],6,FALSE),"Not Found")</f>
        <v>70</v>
      </c>
      <c r="AD42" s="22">
        <f>IFERROR(VLOOKUP($A42,Table2[],7,FALSE),"Not Found")</f>
        <v>282</v>
      </c>
      <c r="AE42" s="22">
        <f>IFERROR(VLOOKUP($A42,Table2[],8,FALSE),"Not Found")</f>
        <v>120</v>
      </c>
      <c r="AF42" s="22">
        <f>IFERROR(VLOOKUP($A42,Table2[],9,FALSE),"Not Found")</f>
        <v>3422</v>
      </c>
      <c r="AG42">
        <f>IFERROR(VLOOKUP($A42,Table2[],10,FALSE),"Not Found")</f>
        <v>0</v>
      </c>
      <c r="AH42">
        <f>IFERROR(VLOOKUP($A42,Table2[],11,FALSE),"Not Found")</f>
        <v>5</v>
      </c>
      <c r="AI42">
        <f>IFERROR(VLOOKUP($A42,Table2[],12,FALSE),"Not Found")</f>
        <v>6</v>
      </c>
      <c r="AJ42">
        <f>IFERROR(VLOOKUP($A42,Table2[],13,FALSE),"Not Found")</f>
        <v>8</v>
      </c>
      <c r="AK42">
        <f>IFERROR(VLOOKUP($A42,Table2[],14,FALSE),"Not Found")</f>
        <v>1</v>
      </c>
      <c r="AL42">
        <f>INDEX('Marketing data'!E:E,MATCH($A42,'Marketing data'!B:B,0),1)</f>
        <v>0</v>
      </c>
      <c r="AM42">
        <f>INDEX('Marketing data'!F:F,MATCH($A42,'Marketing data'!B:B,0),1)</f>
        <v>0</v>
      </c>
      <c r="AN42">
        <f>INDEX(Table3[MC3],MATCH($A42,Table3[ID],0),1)</f>
        <v>0</v>
      </c>
      <c r="AO42">
        <f>INDEX(Table3[MC4],MATCH($A42,Table3[ID],0),1)</f>
        <v>0</v>
      </c>
      <c r="AP42">
        <f>INDEX(Table3[MC5],MATCH($A42,Table3[ID],0),1)</f>
        <v>1</v>
      </c>
      <c r="AQ42">
        <f>_xlfn.XLOOKUP($A42,Table3[ID],Table3[Complaint],"Not Found",0)</f>
        <v>0</v>
      </c>
      <c r="AR42">
        <f>_xlfn.XLOOKUP($A42,Table3[ID],Table3[Pilot],"Not Found",0)</f>
        <v>0</v>
      </c>
      <c r="AS42" s="6">
        <f>_xlfn.XLOOKUP($A42,Table3[ID],Table3[Enrollment],"Not Found",0)</f>
        <v>43991</v>
      </c>
    </row>
    <row r="43" spans="1:45" x14ac:dyDescent="0.25">
      <c r="A43">
        <v>2697</v>
      </c>
      <c r="B43" t="s">
        <v>159</v>
      </c>
      <c r="C43" t="s">
        <v>124</v>
      </c>
      <c r="D43" t="s">
        <v>104</v>
      </c>
      <c r="E43" t="s">
        <v>105</v>
      </c>
      <c r="F43" t="s">
        <v>118</v>
      </c>
      <c r="G43" s="22">
        <v>69.12</v>
      </c>
      <c r="H43">
        <v>6</v>
      </c>
      <c r="I43">
        <v>20.736000000000001</v>
      </c>
      <c r="J43" s="22">
        <v>435.45600000000002</v>
      </c>
      <c r="K43" s="6">
        <v>43504</v>
      </c>
      <c r="L43" s="21">
        <v>0.54375000000000007</v>
      </c>
      <c r="M43" t="s">
        <v>112</v>
      </c>
      <c r="N43" s="22">
        <v>414.72</v>
      </c>
      <c r="O43">
        <v>4.7619047620000003</v>
      </c>
      <c r="P43" s="22">
        <v>20.736000000000001</v>
      </c>
      <c r="Q43">
        <v>5.6</v>
      </c>
      <c r="R43" t="str">
        <f>IFERROR(VLOOKUP(Table5[[#This Row],[CustomerID]],Table1[],16,FALSE),"Not Found")</f>
        <v>Single</v>
      </c>
      <c r="S43">
        <f>IFERROR(VLOOKUP(Table5[[#This Row],[CustomerID]],Table1[],5,FALSE),"Not Found")</f>
        <v>29</v>
      </c>
      <c r="T43" t="str">
        <f>IFERROR(VLOOKUP(Table5[[#This Row],[CustomerID]],Table1[],17,FALSE),"Not Found")</f>
        <v>Graduate</v>
      </c>
      <c r="U43">
        <f>_xlfn.XLOOKUP(Table5[[#This Row],[CustomerID]],Table1[ID],Table1[Kids],"Not Found",0)</f>
        <v>0</v>
      </c>
      <c r="V43">
        <f>_xlfn.XLOOKUP(Table5[[#This Row],[CustomerID]],Table1[ID],Table1[Teens],"Not found",0)</f>
        <v>0</v>
      </c>
      <c r="W43" s="16">
        <f>IFERROR(VLOOKUP(Table5[[#This Row],[CustomerID]],Table1[],2,FALSE),"Not Found")</f>
        <v>190273</v>
      </c>
      <c r="X43" t="str">
        <f>_xlfn.XLOOKUP(Table5[[#This Row],[CustomerID]],Table1[ID],Table1[State],"Not Found",0)</f>
        <v>State-Texas</v>
      </c>
      <c r="Y43">
        <f>_xlfn.XLOOKUP(Table5[[#This Row],[CustomerID]],Table2[ID],Table2[Recency/Days],"Not Found",0)</f>
        <v>32</v>
      </c>
      <c r="Z43" s="22">
        <f>IFERROR(VLOOKUP(Table5[[#This Row],[CustomerID]],Table2[],3,FALSE),"Not Found")</f>
        <v>1484</v>
      </c>
      <c r="AA43" s="22">
        <f>IFERROR(VLOOKUP($A43,Table2[],4,FALSE),"Not Found")</f>
        <v>272</v>
      </c>
      <c r="AB43" s="22">
        <f>IFERROR(VLOOKUP($A43,Table2[],5,FALSE),"Not Found")</f>
        <v>1798</v>
      </c>
      <c r="AC43" s="22">
        <f>IFERROR(VLOOKUP($A43,Table2[],6,FALSE),"Not Found")</f>
        <v>253</v>
      </c>
      <c r="AD43" s="22">
        <f>IFERROR(VLOOKUP($A43,Table2[],7,FALSE),"Not Found")</f>
        <v>156</v>
      </c>
      <c r="AE43" s="22">
        <f>IFERROR(VLOOKUP($A43,Table2[],8,FALSE),"Not Found")</f>
        <v>234</v>
      </c>
      <c r="AF43" s="22">
        <f>IFERROR(VLOOKUP($A43,Table2[],9,FALSE),"Not Found")</f>
        <v>3729</v>
      </c>
      <c r="AG43">
        <f>IFERROR(VLOOKUP($A43,Table2[],10,FALSE),"Not Found")</f>
        <v>1</v>
      </c>
      <c r="AH43">
        <f>IFERROR(VLOOKUP($A43,Table2[],11,FALSE),"Not Found")</f>
        <v>5</v>
      </c>
      <c r="AI43">
        <f>IFERROR(VLOOKUP($A43,Table2[],12,FALSE),"Not Found")</f>
        <v>6</v>
      </c>
      <c r="AJ43">
        <f>IFERROR(VLOOKUP($A43,Table2[],13,FALSE),"Not Found")</f>
        <v>7</v>
      </c>
      <c r="AK43">
        <f>IFERROR(VLOOKUP($A43,Table2[],14,FALSE),"Not Found")</f>
        <v>2</v>
      </c>
      <c r="AL43">
        <f>INDEX('Marketing data'!E:E,MATCH($A43,'Marketing data'!B:B,0),1)</f>
        <v>1</v>
      </c>
      <c r="AM43">
        <f>INDEX('Marketing data'!F:F,MATCH($A43,'Marketing data'!B:B,0),1)</f>
        <v>0</v>
      </c>
      <c r="AN43">
        <f>INDEX(Table3[MC3],MATCH($A43,Table3[ID],0),1)</f>
        <v>0</v>
      </c>
      <c r="AO43">
        <f>INDEX(Table3[MC4],MATCH($A43,Table3[ID],0),1)</f>
        <v>1</v>
      </c>
      <c r="AP43">
        <f>INDEX(Table3[MC5],MATCH($A43,Table3[ID],0),1)</f>
        <v>1</v>
      </c>
      <c r="AQ43">
        <f>_xlfn.XLOOKUP($A43,Table3[ID],Table3[Complaint],"Not Found",0)</f>
        <v>0</v>
      </c>
      <c r="AR43">
        <f>_xlfn.XLOOKUP($A43,Table3[ID],Table3[Pilot],"Not Found",0)</f>
        <v>1</v>
      </c>
      <c r="AS43" s="6">
        <f>_xlfn.XLOOKUP($A43,Table3[ID],Table3[Enrollment],"Not Found",0)</f>
        <v>43971</v>
      </c>
    </row>
    <row r="44" spans="1:45" x14ac:dyDescent="0.25">
      <c r="A44">
        <v>1684</v>
      </c>
      <c r="B44" t="s">
        <v>160</v>
      </c>
      <c r="C44" t="s">
        <v>109</v>
      </c>
      <c r="D44" t="s">
        <v>104</v>
      </c>
      <c r="E44" t="s">
        <v>105</v>
      </c>
      <c r="F44" t="s">
        <v>125</v>
      </c>
      <c r="G44" s="22">
        <v>98.7</v>
      </c>
      <c r="H44">
        <v>8</v>
      </c>
      <c r="I44">
        <v>39.479999999999997</v>
      </c>
      <c r="J44" s="22">
        <v>829.08</v>
      </c>
      <c r="K44" s="6">
        <v>43528</v>
      </c>
      <c r="L44" s="21">
        <v>0.86041666666666661</v>
      </c>
      <c r="M44" t="s">
        <v>112</v>
      </c>
      <c r="N44" s="22">
        <v>789.6</v>
      </c>
      <c r="O44">
        <v>4.7619047620000003</v>
      </c>
      <c r="P44" s="22">
        <v>39.479999999999997</v>
      </c>
      <c r="Q44">
        <v>7.6</v>
      </c>
      <c r="R44" t="str">
        <f>IFERROR(VLOOKUP(Table5[[#This Row],[CustomerID]],Table1[],16,FALSE),"Not Found")</f>
        <v>Single</v>
      </c>
      <c r="S44">
        <f>IFERROR(VLOOKUP(Table5[[#This Row],[CustomerID]],Table1[],5,FALSE),"Not Found")</f>
        <v>32</v>
      </c>
      <c r="T44" t="str">
        <f>IFERROR(VLOOKUP(Table5[[#This Row],[CustomerID]],Table1[],17,FALSE),"Not Found")</f>
        <v>Master</v>
      </c>
      <c r="U44">
        <f>_xlfn.XLOOKUP(Table5[[#This Row],[CustomerID]],Table1[ID],Table1[Kids],"Not Found",0)</f>
        <v>0</v>
      </c>
      <c r="V44">
        <f>_xlfn.XLOOKUP(Table5[[#This Row],[CustomerID]],Table1[ID],Table1[Teens],"Not found",0)</f>
        <v>0</v>
      </c>
      <c r="W44" s="16">
        <f>IFERROR(VLOOKUP(Table5[[#This Row],[CustomerID]],Table1[],2,FALSE),"Not Found")</f>
        <v>190247</v>
      </c>
      <c r="X44" t="str">
        <f>_xlfn.XLOOKUP(Table5[[#This Row],[CustomerID]],Table1[ID],Table1[State],"Not Found",0)</f>
        <v>State-Other</v>
      </c>
      <c r="Y44">
        <f>_xlfn.XLOOKUP(Table5[[#This Row],[CustomerID]],Table2[ID],Table2[Recency/Days],"Not Found",0)</f>
        <v>27</v>
      </c>
      <c r="Z44" s="22">
        <f>IFERROR(VLOOKUP(Table5[[#This Row],[CustomerID]],Table2[],3,FALSE),"Not Found")</f>
        <v>2496</v>
      </c>
      <c r="AA44" s="22">
        <f>IFERROR(VLOOKUP($A44,Table2[],4,FALSE),"Not Found")</f>
        <v>67</v>
      </c>
      <c r="AB44" s="22">
        <f>IFERROR(VLOOKUP($A44,Table2[],5,FALSE),"Not Found")</f>
        <v>742</v>
      </c>
      <c r="AC44" s="22">
        <f>IFERROR(VLOOKUP($A44,Table2[],6,FALSE),"Not Found")</f>
        <v>44</v>
      </c>
      <c r="AD44" s="22">
        <f>IFERROR(VLOOKUP($A44,Table2[],7,FALSE),"Not Found")</f>
        <v>34</v>
      </c>
      <c r="AE44" s="22">
        <f>IFERROR(VLOOKUP($A44,Table2[],8,FALSE),"Not Found")</f>
        <v>34</v>
      </c>
      <c r="AF44" s="22">
        <f>IFERROR(VLOOKUP($A44,Table2[],9,FALSE),"Not Found")</f>
        <v>3350</v>
      </c>
      <c r="AG44">
        <f>IFERROR(VLOOKUP($A44,Table2[],10,FALSE),"Not Found")</f>
        <v>1</v>
      </c>
      <c r="AH44">
        <f>IFERROR(VLOOKUP($A44,Table2[],11,FALSE),"Not Found")</f>
        <v>3</v>
      </c>
      <c r="AI44">
        <f>IFERROR(VLOOKUP($A44,Table2[],12,FALSE),"Not Found")</f>
        <v>4</v>
      </c>
      <c r="AJ44">
        <f>IFERROR(VLOOKUP($A44,Table2[],13,FALSE),"Not Found")</f>
        <v>7</v>
      </c>
      <c r="AK44">
        <f>IFERROR(VLOOKUP($A44,Table2[],14,FALSE),"Not Found")</f>
        <v>1</v>
      </c>
      <c r="AL44">
        <f>INDEX('Marketing data'!E:E,MATCH($A44,'Marketing data'!B:B,0),1)</f>
        <v>1</v>
      </c>
      <c r="AM44">
        <f>INDEX('Marketing data'!F:F,MATCH($A44,'Marketing data'!B:B,0),1)</f>
        <v>0</v>
      </c>
      <c r="AN44">
        <f>INDEX(Table3[MC3],MATCH($A44,Table3[ID],0),1)</f>
        <v>0</v>
      </c>
      <c r="AO44">
        <f>INDEX(Table3[MC4],MATCH($A44,Table3[ID],0),1)</f>
        <v>1</v>
      </c>
      <c r="AP44">
        <f>INDEX(Table3[MC5],MATCH($A44,Table3[ID],0),1)</f>
        <v>1</v>
      </c>
      <c r="AQ44">
        <f>_xlfn.XLOOKUP($A44,Table3[ID],Table3[Complaint],"Not Found",0)</f>
        <v>0</v>
      </c>
      <c r="AR44">
        <f>_xlfn.XLOOKUP($A44,Table3[ID],Table3[Pilot],"Not Found",0)</f>
        <v>1</v>
      </c>
      <c r="AS44" s="6">
        <f>_xlfn.XLOOKUP($A44,Table3[ID],Table3[Enrollment],"Not Found",0)</f>
        <v>44107</v>
      </c>
    </row>
    <row r="45" spans="1:45" x14ac:dyDescent="0.25">
      <c r="A45">
        <v>2577</v>
      </c>
      <c r="B45" t="s">
        <v>161</v>
      </c>
      <c r="C45" t="s">
        <v>109</v>
      </c>
      <c r="D45" t="s">
        <v>104</v>
      </c>
      <c r="E45" t="s">
        <v>114</v>
      </c>
      <c r="F45" t="s">
        <v>106</v>
      </c>
      <c r="G45" s="22">
        <v>15.37</v>
      </c>
      <c r="H45">
        <v>2</v>
      </c>
      <c r="I45">
        <v>1.5369999999999999</v>
      </c>
      <c r="J45" s="22">
        <v>32.277000000000001</v>
      </c>
      <c r="K45" s="6">
        <v>43540</v>
      </c>
      <c r="L45" s="21">
        <v>0.82430555555555562</v>
      </c>
      <c r="M45" t="s">
        <v>112</v>
      </c>
      <c r="N45" s="22">
        <v>30.74</v>
      </c>
      <c r="O45">
        <v>4.7619047620000003</v>
      </c>
      <c r="P45" s="22">
        <v>1.5369999999999999</v>
      </c>
      <c r="Q45">
        <v>7.2</v>
      </c>
      <c r="R45" t="str">
        <f>IFERROR(VLOOKUP(Table5[[#This Row],[CustomerID]],Table1[],16,FALSE),"Not Found")</f>
        <v>Married</v>
      </c>
      <c r="S45">
        <f>IFERROR(VLOOKUP(Table5[[#This Row],[CustomerID]],Table1[],5,FALSE),"Not Found")</f>
        <v>64</v>
      </c>
      <c r="T45" t="str">
        <f>IFERROR(VLOOKUP(Table5[[#This Row],[CustomerID]],Table1[],17,FALSE),"Not Found")</f>
        <v>Master</v>
      </c>
      <c r="U45">
        <f>_xlfn.XLOOKUP(Table5[[#This Row],[CustomerID]],Table1[ID],Table1[Kids],"Not Found",0)</f>
        <v>0</v>
      </c>
      <c r="V45">
        <f>_xlfn.XLOOKUP(Table5[[#This Row],[CustomerID]],Table1[ID],Table1[Teens],"Not found",0)</f>
        <v>0</v>
      </c>
      <c r="W45" s="16">
        <f>IFERROR(VLOOKUP(Table5[[#This Row],[CustomerID]],Table1[],2,FALSE),"Not Found")</f>
        <v>190226</v>
      </c>
      <c r="X45" t="str">
        <f>_xlfn.XLOOKUP(Table5[[#This Row],[CustomerID]],Table1[ID],Table1[State],"Not Found",0)</f>
        <v>State-Texas</v>
      </c>
      <c r="Y45">
        <f>_xlfn.XLOOKUP(Table5[[#This Row],[CustomerID]],Table2[ID],Table2[Recency/Days],"Not Found",0)</f>
        <v>26</v>
      </c>
      <c r="Z45" s="22">
        <f>IFERROR(VLOOKUP(Table5[[#This Row],[CustomerID]],Table2[],3,FALSE),"Not Found")</f>
        <v>2283</v>
      </c>
      <c r="AA45" s="22">
        <f>IFERROR(VLOOKUP($A45,Table2[],4,FALSE),"Not Found")</f>
        <v>228</v>
      </c>
      <c r="AB45" s="22">
        <f>IFERROR(VLOOKUP($A45,Table2[],5,FALSE),"Not Found")</f>
        <v>1368</v>
      </c>
      <c r="AC45" s="22">
        <f>IFERROR(VLOOKUP($A45,Table2[],6,FALSE),"Not Found")</f>
        <v>533</v>
      </c>
      <c r="AD45" s="22">
        <f>IFERROR(VLOOKUP($A45,Table2[],7,FALSE),"Not Found")</f>
        <v>318</v>
      </c>
      <c r="AE45" s="22">
        <f>IFERROR(VLOOKUP($A45,Table2[],8,FALSE),"Not Found")</f>
        <v>228</v>
      </c>
      <c r="AF45" s="22">
        <f>IFERROR(VLOOKUP($A45,Table2[],9,FALSE),"Not Found")</f>
        <v>4503</v>
      </c>
      <c r="AG45">
        <f>IFERROR(VLOOKUP($A45,Table2[],10,FALSE),"Not Found")</f>
        <v>1</v>
      </c>
      <c r="AH45">
        <f>IFERROR(VLOOKUP($A45,Table2[],11,FALSE),"Not Found")</f>
        <v>4</v>
      </c>
      <c r="AI45">
        <f>IFERROR(VLOOKUP($A45,Table2[],12,FALSE),"Not Found")</f>
        <v>7</v>
      </c>
      <c r="AJ45">
        <f>IFERROR(VLOOKUP($A45,Table2[],13,FALSE),"Not Found")</f>
        <v>12</v>
      </c>
      <c r="AK45">
        <f>IFERROR(VLOOKUP($A45,Table2[],14,FALSE),"Not Found")</f>
        <v>2</v>
      </c>
      <c r="AL45">
        <f>INDEX('Marketing data'!E:E,MATCH($A45,'Marketing data'!B:B,0),1)</f>
        <v>1</v>
      </c>
      <c r="AM45">
        <f>INDEX('Marketing data'!F:F,MATCH($A45,'Marketing data'!B:B,0),1)</f>
        <v>0</v>
      </c>
      <c r="AN45">
        <f>INDEX(Table3[MC3],MATCH($A45,Table3[ID],0),1)</f>
        <v>0</v>
      </c>
      <c r="AO45">
        <f>INDEX(Table3[MC4],MATCH($A45,Table3[ID],0),1)</f>
        <v>0</v>
      </c>
      <c r="AP45">
        <f>INDEX(Table3[MC5],MATCH($A45,Table3[ID],0),1)</f>
        <v>0</v>
      </c>
      <c r="AQ45">
        <f>_xlfn.XLOOKUP($A45,Table3[ID],Table3[Complaint],"Not Found",0)</f>
        <v>0</v>
      </c>
      <c r="AR45">
        <f>_xlfn.XLOOKUP($A45,Table3[ID],Table3[Pilot],"Not Found",0)</f>
        <v>0</v>
      </c>
      <c r="AS45" s="6">
        <f>_xlfn.XLOOKUP($A45,Table3[ID],Table3[Enrollment],"Not Found",0)</f>
        <v>43527</v>
      </c>
    </row>
    <row r="46" spans="1:45" x14ac:dyDescent="0.25">
      <c r="A46">
        <v>3136</v>
      </c>
      <c r="B46" t="s">
        <v>162</v>
      </c>
      <c r="C46" t="s">
        <v>124</v>
      </c>
      <c r="D46" t="s">
        <v>104</v>
      </c>
      <c r="E46" t="s">
        <v>105</v>
      </c>
      <c r="F46" t="s">
        <v>111</v>
      </c>
      <c r="G46" s="22">
        <v>93.96</v>
      </c>
      <c r="H46">
        <v>4</v>
      </c>
      <c r="I46">
        <v>18.792000000000002</v>
      </c>
      <c r="J46" s="22">
        <v>394.63200000000001</v>
      </c>
      <c r="K46" s="6">
        <v>43533</v>
      </c>
      <c r="L46" s="21">
        <v>0.75</v>
      </c>
      <c r="M46" t="s">
        <v>112</v>
      </c>
      <c r="N46" s="22">
        <v>375.84</v>
      </c>
      <c r="O46">
        <v>4.7619047620000003</v>
      </c>
      <c r="P46" s="22">
        <v>18.792000000000002</v>
      </c>
      <c r="Q46">
        <v>9.5</v>
      </c>
      <c r="R46" t="str">
        <f>IFERROR(VLOOKUP(Table5[[#This Row],[CustomerID]],Table1[],16,FALSE),"Not Found")</f>
        <v>Married</v>
      </c>
      <c r="S46">
        <f>IFERROR(VLOOKUP(Table5[[#This Row],[CustomerID]],Table1[],5,FALSE),"Not Found")</f>
        <v>36</v>
      </c>
      <c r="T46" t="str">
        <f>IFERROR(VLOOKUP(Table5[[#This Row],[CustomerID]],Table1[],17,FALSE),"Not Found")</f>
        <v>Graduate</v>
      </c>
      <c r="U46">
        <f>_xlfn.XLOOKUP(Table5[[#This Row],[CustomerID]],Table1[ID],Table1[Kids],"Not Found",0)</f>
        <v>0</v>
      </c>
      <c r="V46">
        <f>_xlfn.XLOOKUP(Table5[[#This Row],[CustomerID]],Table1[ID],Table1[Teens],"Not found",0)</f>
        <v>0</v>
      </c>
      <c r="W46" s="16">
        <f>IFERROR(VLOOKUP(Table5[[#This Row],[CustomerID]],Table1[],2,FALSE),"Not Found")</f>
        <v>190000</v>
      </c>
      <c r="X46" t="str">
        <f>_xlfn.XLOOKUP(Table5[[#This Row],[CustomerID]],Table1[ID],Table1[State],"Not Found",0)</f>
        <v>State-Other</v>
      </c>
      <c r="Y46">
        <f>_xlfn.XLOOKUP(Table5[[#This Row],[CustomerID]],Table2[ID],Table2[Recency/Days],"Not Found",0)</f>
        <v>91</v>
      </c>
      <c r="Z46" s="22">
        <f>IFERROR(VLOOKUP(Table5[[#This Row],[CustomerID]],Table2[],3,FALSE),"Not Found")</f>
        <v>1425</v>
      </c>
      <c r="AA46" s="22">
        <f>IFERROR(VLOOKUP($A46,Table2[],4,FALSE),"Not Found")</f>
        <v>304</v>
      </c>
      <c r="AB46" s="22">
        <f>IFERROR(VLOOKUP($A46,Table2[],5,FALSE),"Not Found")</f>
        <v>281</v>
      </c>
      <c r="AC46" s="22">
        <f>IFERROR(VLOOKUP($A46,Table2[],6,FALSE),"Not Found")</f>
        <v>198</v>
      </c>
      <c r="AD46" s="22">
        <f>IFERROR(VLOOKUP($A46,Table2[],7,FALSE),"Not Found")</f>
        <v>405</v>
      </c>
      <c r="AE46" s="22">
        <f>IFERROR(VLOOKUP($A46,Table2[],8,FALSE),"Not Found")</f>
        <v>509</v>
      </c>
      <c r="AF46" s="22">
        <f>IFERROR(VLOOKUP($A46,Table2[],9,FALSE),"Not Found")</f>
        <v>2105</v>
      </c>
      <c r="AG46">
        <f>IFERROR(VLOOKUP($A46,Table2[],10,FALSE),"Not Found")</f>
        <v>1</v>
      </c>
      <c r="AH46">
        <f>IFERROR(VLOOKUP($A46,Table2[],11,FALSE),"Not Found")</f>
        <v>4</v>
      </c>
      <c r="AI46">
        <f>IFERROR(VLOOKUP($A46,Table2[],12,FALSE),"Not Found")</f>
        <v>8</v>
      </c>
      <c r="AJ46">
        <f>IFERROR(VLOOKUP($A46,Table2[],13,FALSE),"Not Found")</f>
        <v>5</v>
      </c>
      <c r="AK46">
        <f>IFERROR(VLOOKUP($A46,Table2[],14,FALSE),"Not Found")</f>
        <v>1</v>
      </c>
      <c r="AL46">
        <f>INDEX('Marketing data'!E:E,MATCH($A46,'Marketing data'!B:B,0),1)</f>
        <v>1</v>
      </c>
      <c r="AM46">
        <f>INDEX('Marketing data'!F:F,MATCH($A46,'Marketing data'!B:B,0),1)</f>
        <v>0</v>
      </c>
      <c r="AN46">
        <f>INDEX(Table3[MC3],MATCH($A46,Table3[ID],0),1)</f>
        <v>1</v>
      </c>
      <c r="AO46">
        <f>INDEX(Table3[MC4],MATCH($A46,Table3[ID],0),1)</f>
        <v>0</v>
      </c>
      <c r="AP46">
        <f>INDEX(Table3[MC5],MATCH($A46,Table3[ID],0),1)</f>
        <v>1</v>
      </c>
      <c r="AQ46">
        <f>_xlfn.XLOOKUP($A46,Table3[ID],Table3[Complaint],"Not Found",0)</f>
        <v>0</v>
      </c>
      <c r="AR46">
        <f>_xlfn.XLOOKUP($A46,Table3[ID],Table3[Pilot],"Not Found",0)</f>
        <v>0</v>
      </c>
      <c r="AS46" s="6">
        <f>_xlfn.XLOOKUP($A46,Table3[ID],Table3[Enrollment],"Not Found",0)</f>
        <v>43980</v>
      </c>
    </row>
    <row r="47" spans="1:45" x14ac:dyDescent="0.25">
      <c r="A47">
        <v>1710</v>
      </c>
      <c r="B47" t="s">
        <v>163</v>
      </c>
      <c r="C47" t="s">
        <v>124</v>
      </c>
      <c r="D47" t="s">
        <v>104</v>
      </c>
      <c r="E47" t="s">
        <v>114</v>
      </c>
      <c r="F47" t="s">
        <v>106</v>
      </c>
      <c r="G47" s="22">
        <v>56.69</v>
      </c>
      <c r="H47">
        <v>9</v>
      </c>
      <c r="I47">
        <v>25.5105</v>
      </c>
      <c r="J47" s="22">
        <v>535.72050000000002</v>
      </c>
      <c r="K47" s="6">
        <v>43523</v>
      </c>
      <c r="L47" s="21">
        <v>0.72499999999999998</v>
      </c>
      <c r="M47" t="s">
        <v>116</v>
      </c>
      <c r="N47" s="22">
        <v>510.21</v>
      </c>
      <c r="O47">
        <v>4.7619047620000003</v>
      </c>
      <c r="P47" s="22">
        <v>25.5105</v>
      </c>
      <c r="Q47">
        <v>8.4</v>
      </c>
      <c r="R47" t="str">
        <f>IFERROR(VLOOKUP(Table5[[#This Row],[CustomerID]],Table1[],16,FALSE),"Not Found")</f>
        <v>Together</v>
      </c>
      <c r="S47">
        <f>IFERROR(VLOOKUP(Table5[[#This Row],[CustomerID]],Table1[],5,FALSE),"Not Found")</f>
        <v>29</v>
      </c>
      <c r="T47" t="str">
        <f>IFERROR(VLOOKUP(Table5[[#This Row],[CustomerID]],Table1[],17,FALSE),"Not Found")</f>
        <v>Graduate</v>
      </c>
      <c r="U47">
        <f>_xlfn.XLOOKUP(Table5[[#This Row],[CustomerID]],Table1[ID],Table1[Kids],"Not Found",0)</f>
        <v>0</v>
      </c>
      <c r="V47">
        <f>_xlfn.XLOOKUP(Table5[[#This Row],[CustomerID]],Table1[ID],Table1[Teens],"Not found",0)</f>
        <v>0</v>
      </c>
      <c r="W47" s="16">
        <f>IFERROR(VLOOKUP(Table5[[#This Row],[CustomerID]],Table1[],2,FALSE),"Not Found")</f>
        <v>189891</v>
      </c>
      <c r="X47" t="str">
        <f>_xlfn.XLOOKUP(Table5[[#This Row],[CustomerID]],Table1[ID],Table1[State],"Not Found",0)</f>
        <v>State-Florida</v>
      </c>
      <c r="Y47">
        <f>_xlfn.XLOOKUP(Table5[[#This Row],[CustomerID]],Table2[ID],Table2[Recency/Days],"Not Found",0)</f>
        <v>17</v>
      </c>
      <c r="Z47" s="22">
        <f>IFERROR(VLOOKUP(Table5[[#This Row],[CustomerID]],Table2[],3,FALSE),"Not Found")</f>
        <v>870</v>
      </c>
      <c r="AA47" s="22">
        <f>IFERROR(VLOOKUP($A47,Table2[],4,FALSE),"Not Found")</f>
        <v>46</v>
      </c>
      <c r="AB47" s="22">
        <f>IFERROR(VLOOKUP($A47,Table2[],5,FALSE),"Not Found")</f>
        <v>279</v>
      </c>
      <c r="AC47" s="22">
        <f>IFERROR(VLOOKUP($A47,Table2[],6,FALSE),"Not Found")</f>
        <v>125</v>
      </c>
      <c r="AD47" s="22">
        <f>IFERROR(VLOOKUP($A47,Table2[],7,FALSE),"Not Found")</f>
        <v>59</v>
      </c>
      <c r="AE47" s="22">
        <f>IFERROR(VLOOKUP($A47,Table2[],8,FALSE),"Not Found")</f>
        <v>387</v>
      </c>
      <c r="AF47" s="22">
        <f>IFERROR(VLOOKUP($A47,Table2[],9,FALSE),"Not Found")</f>
        <v>993</v>
      </c>
      <c r="AG47">
        <f>IFERROR(VLOOKUP($A47,Table2[],10,FALSE),"Not Found")</f>
        <v>1</v>
      </c>
      <c r="AH47">
        <f>IFERROR(VLOOKUP($A47,Table2[],11,FALSE),"Not Found")</f>
        <v>11</v>
      </c>
      <c r="AI47">
        <f>IFERROR(VLOOKUP($A47,Table2[],12,FALSE),"Not Found")</f>
        <v>6</v>
      </c>
      <c r="AJ47">
        <f>IFERROR(VLOOKUP($A47,Table2[],13,FALSE),"Not Found")</f>
        <v>8</v>
      </c>
      <c r="AK47">
        <f>IFERROR(VLOOKUP($A47,Table2[],14,FALSE),"Not Found")</f>
        <v>4</v>
      </c>
      <c r="AL47">
        <f>INDEX('Marketing data'!E:E,MATCH($A47,'Marketing data'!B:B,0),1)</f>
        <v>0</v>
      </c>
      <c r="AM47">
        <f>INDEX('Marketing data'!F:F,MATCH($A47,'Marketing data'!B:B,0),1)</f>
        <v>0</v>
      </c>
      <c r="AN47">
        <f>INDEX(Table3[MC3],MATCH($A47,Table3[ID],0),1)</f>
        <v>0</v>
      </c>
      <c r="AO47">
        <f>INDEX(Table3[MC4],MATCH($A47,Table3[ID],0),1)</f>
        <v>0</v>
      </c>
      <c r="AP47">
        <f>INDEX(Table3[MC5],MATCH($A47,Table3[ID],0),1)</f>
        <v>1</v>
      </c>
      <c r="AQ47">
        <f>_xlfn.XLOOKUP($A47,Table3[ID],Table3[Complaint],"Not Found",0)</f>
        <v>0</v>
      </c>
      <c r="AR47">
        <f>_xlfn.XLOOKUP($A47,Table3[ID],Table3[Pilot],"Not Found",0)</f>
        <v>0</v>
      </c>
      <c r="AS47" s="6">
        <f>_xlfn.XLOOKUP($A47,Table3[ID],Table3[Enrollment],"Not Found",0)</f>
        <v>43728</v>
      </c>
    </row>
    <row r="48" spans="1:45" x14ac:dyDescent="0.25">
      <c r="A48">
        <v>1715</v>
      </c>
      <c r="B48" t="s">
        <v>164</v>
      </c>
      <c r="C48" t="s">
        <v>124</v>
      </c>
      <c r="D48" t="s">
        <v>104</v>
      </c>
      <c r="E48" t="s">
        <v>105</v>
      </c>
      <c r="F48" t="s">
        <v>125</v>
      </c>
      <c r="G48" s="22">
        <v>20.010000000000002</v>
      </c>
      <c r="H48">
        <v>9</v>
      </c>
      <c r="I48">
        <v>9.0045000000000002</v>
      </c>
      <c r="J48" s="22">
        <v>189.09450000000001</v>
      </c>
      <c r="K48" s="6">
        <v>43502</v>
      </c>
      <c r="L48" s="21">
        <v>0.65763888888888888</v>
      </c>
      <c r="M48" t="s">
        <v>107</v>
      </c>
      <c r="N48" s="22">
        <v>180.09</v>
      </c>
      <c r="O48">
        <v>4.7619047620000003</v>
      </c>
      <c r="P48" s="22">
        <v>9.0045000000000002</v>
      </c>
      <c r="Q48">
        <v>4.0999999999999996</v>
      </c>
      <c r="R48" t="str">
        <f>IFERROR(VLOOKUP(Table5[[#This Row],[CustomerID]],Table1[],16,FALSE),"Not Found")</f>
        <v>Divorced</v>
      </c>
      <c r="S48">
        <f>IFERROR(VLOOKUP(Table5[[#This Row],[CustomerID]],Table1[],5,FALSE),"Not Found")</f>
        <v>47</v>
      </c>
      <c r="T48" t="str">
        <f>IFERROR(VLOOKUP(Table5[[#This Row],[CustomerID]],Table1[],17,FALSE),"Not Found")</f>
        <v>Graduate</v>
      </c>
      <c r="U48">
        <f>_xlfn.XLOOKUP(Table5[[#This Row],[CustomerID]],Table1[ID],Table1[Kids],"Not Found",0)</f>
        <v>1</v>
      </c>
      <c r="V48">
        <f>_xlfn.XLOOKUP(Table5[[#This Row],[CustomerID]],Table1[ID],Table1[Teens],"Not found",0)</f>
        <v>1</v>
      </c>
      <c r="W48" s="16">
        <f>IFERROR(VLOOKUP(Table5[[#This Row],[CustomerID]],Table1[],2,FALSE),"Not Found")</f>
        <v>189694</v>
      </c>
      <c r="X48" t="str">
        <f>_xlfn.XLOOKUP(Table5[[#This Row],[CustomerID]],Table1[ID],Table1[State],"Not Found",0)</f>
        <v>State-California</v>
      </c>
      <c r="Y48">
        <f>_xlfn.XLOOKUP(Table5[[#This Row],[CustomerID]],Table2[ID],Table2[Recency/Days],"Not Found",0)</f>
        <v>22</v>
      </c>
      <c r="Z48" s="22">
        <f>IFERROR(VLOOKUP(Table5[[#This Row],[CustomerID]],Table2[],3,FALSE),"Not Found")</f>
        <v>2381</v>
      </c>
      <c r="AA48" s="22">
        <f>IFERROR(VLOOKUP($A48,Table2[],4,FALSE),"Not Found")</f>
        <v>59</v>
      </c>
      <c r="AB48" s="22">
        <f>IFERROR(VLOOKUP($A48,Table2[],5,FALSE),"Not Found")</f>
        <v>446</v>
      </c>
      <c r="AC48" s="22">
        <f>IFERROR(VLOOKUP($A48,Table2[],6,FALSE),"Not Found")</f>
        <v>78</v>
      </c>
      <c r="AD48" s="22">
        <f>IFERROR(VLOOKUP($A48,Table2[],7,FALSE),"Not Found")</f>
        <v>59</v>
      </c>
      <c r="AE48" s="22">
        <f>IFERROR(VLOOKUP($A48,Table2[],8,FALSE),"Not Found")</f>
        <v>89</v>
      </c>
      <c r="AF48" s="22">
        <f>IFERROR(VLOOKUP($A48,Table2[],9,FALSE),"Not Found")</f>
        <v>2935</v>
      </c>
      <c r="AG48">
        <f>IFERROR(VLOOKUP($A48,Table2[],10,FALSE),"Not Found")</f>
        <v>3</v>
      </c>
      <c r="AH48">
        <f>IFERROR(VLOOKUP($A48,Table2[],11,FALSE),"Not Found")</f>
        <v>4</v>
      </c>
      <c r="AI48">
        <f>IFERROR(VLOOKUP($A48,Table2[],12,FALSE),"Not Found")</f>
        <v>3</v>
      </c>
      <c r="AJ48">
        <f>IFERROR(VLOOKUP($A48,Table2[],13,FALSE),"Not Found")</f>
        <v>4</v>
      </c>
      <c r="AK48">
        <f>IFERROR(VLOOKUP($A48,Table2[],14,FALSE),"Not Found")</f>
        <v>5</v>
      </c>
      <c r="AL48">
        <f>INDEX('Marketing data'!E:E,MATCH($A48,'Marketing data'!B:B,0),1)</f>
        <v>1</v>
      </c>
      <c r="AM48">
        <f>INDEX('Marketing data'!F:F,MATCH($A48,'Marketing data'!B:B,0),1)</f>
        <v>0</v>
      </c>
      <c r="AN48">
        <f>INDEX(Table3[MC3],MATCH($A48,Table3[ID],0),1)</f>
        <v>0</v>
      </c>
      <c r="AO48">
        <f>INDEX(Table3[MC4],MATCH($A48,Table3[ID],0),1)</f>
        <v>1</v>
      </c>
      <c r="AP48">
        <f>INDEX(Table3[MC5],MATCH($A48,Table3[ID],0),1)</f>
        <v>1</v>
      </c>
      <c r="AQ48">
        <f>_xlfn.XLOOKUP($A48,Table3[ID],Table3[Complaint],"Not Found",0)</f>
        <v>0</v>
      </c>
      <c r="AR48">
        <f>_xlfn.XLOOKUP($A48,Table3[ID],Table3[Pilot],"Not Found",0)</f>
        <v>0</v>
      </c>
      <c r="AS48" s="6">
        <f>_xlfn.XLOOKUP($A48,Table3[ID],Table3[Enrollment],"Not Found",0)</f>
        <v>43905</v>
      </c>
    </row>
    <row r="49" spans="1:45" x14ac:dyDescent="0.25">
      <c r="A49">
        <v>3158</v>
      </c>
      <c r="B49" t="s">
        <v>165</v>
      </c>
      <c r="C49" t="s">
        <v>124</v>
      </c>
      <c r="D49" t="s">
        <v>104</v>
      </c>
      <c r="E49" t="s">
        <v>114</v>
      </c>
      <c r="F49" t="s">
        <v>111</v>
      </c>
      <c r="G49" s="22">
        <v>18.93</v>
      </c>
      <c r="H49">
        <v>6</v>
      </c>
      <c r="I49">
        <v>5.6790000000000003</v>
      </c>
      <c r="J49" s="22">
        <v>119.259</v>
      </c>
      <c r="K49" s="6">
        <v>43506</v>
      </c>
      <c r="L49" s="21">
        <v>0.53125</v>
      </c>
      <c r="M49" t="s">
        <v>116</v>
      </c>
      <c r="N49" s="22">
        <v>113.58</v>
      </c>
      <c r="O49">
        <v>4.7619047620000003</v>
      </c>
      <c r="P49" s="22">
        <v>5.6790000000000003</v>
      </c>
      <c r="Q49">
        <v>8.1</v>
      </c>
      <c r="R49" t="str">
        <f>IFERROR(VLOOKUP(Table5[[#This Row],[CustomerID]],Table1[],16,FALSE),"Not Found")</f>
        <v>Single</v>
      </c>
      <c r="S49">
        <f>IFERROR(VLOOKUP(Table5[[#This Row],[CustomerID]],Table1[],5,FALSE),"Not Found")</f>
        <v>37</v>
      </c>
      <c r="T49" t="str">
        <f>IFERROR(VLOOKUP(Table5[[#This Row],[CustomerID]],Table1[],17,FALSE),"Not Found")</f>
        <v>Master</v>
      </c>
      <c r="U49">
        <f>_xlfn.XLOOKUP(Table5[[#This Row],[CustomerID]],Table1[ID],Table1[Kids],"Not Found",0)</f>
        <v>0</v>
      </c>
      <c r="V49">
        <f>_xlfn.XLOOKUP(Table5[[#This Row],[CustomerID]],Table1[ID],Table1[Teens],"Not found",0)</f>
        <v>0</v>
      </c>
      <c r="W49" s="16">
        <f>IFERROR(VLOOKUP(Table5[[#This Row],[CustomerID]],Table1[],2,FALSE),"Not Found")</f>
        <v>189616</v>
      </c>
      <c r="X49" t="str">
        <f>_xlfn.XLOOKUP(Table5[[#This Row],[CustomerID]],Table1[ID],Table1[State],"Not Found",0)</f>
        <v>State-New York</v>
      </c>
      <c r="Y49">
        <f>_xlfn.XLOOKUP(Table5[[#This Row],[CustomerID]],Table2[ID],Table2[Recency/Days],"Not Found",0)</f>
        <v>36</v>
      </c>
      <c r="Z49" s="22">
        <f>IFERROR(VLOOKUP(Table5[[#This Row],[CustomerID]],Table2[],3,FALSE),"Not Found")</f>
        <v>1420</v>
      </c>
      <c r="AA49" s="22">
        <f>IFERROR(VLOOKUP($A49,Table2[],4,FALSE),"Not Found")</f>
        <v>99</v>
      </c>
      <c r="AB49" s="22">
        <f>IFERROR(VLOOKUP($A49,Table2[],5,FALSE),"Not Found")</f>
        <v>1386</v>
      </c>
      <c r="AC49" s="22">
        <f>IFERROR(VLOOKUP($A49,Table2[],6,FALSE),"Not Found")</f>
        <v>307</v>
      </c>
      <c r="AD49" s="22">
        <f>IFERROR(VLOOKUP($A49,Table2[],7,FALSE),"Not Found")</f>
        <v>235</v>
      </c>
      <c r="AE49" s="22">
        <f>IFERROR(VLOOKUP($A49,Table2[],8,FALSE),"Not Found")</f>
        <v>32</v>
      </c>
      <c r="AF49" s="22">
        <f>IFERROR(VLOOKUP($A49,Table2[],9,FALSE),"Not Found")</f>
        <v>3415</v>
      </c>
      <c r="AG49">
        <f>IFERROR(VLOOKUP($A49,Table2[],10,FALSE),"Not Found")</f>
        <v>1</v>
      </c>
      <c r="AH49">
        <f>IFERROR(VLOOKUP($A49,Table2[],11,FALSE),"Not Found")</f>
        <v>7</v>
      </c>
      <c r="AI49">
        <f>IFERROR(VLOOKUP($A49,Table2[],12,FALSE),"Not Found")</f>
        <v>5</v>
      </c>
      <c r="AJ49">
        <f>IFERROR(VLOOKUP($A49,Table2[],13,FALSE),"Not Found")</f>
        <v>12</v>
      </c>
      <c r="AK49">
        <f>IFERROR(VLOOKUP($A49,Table2[],14,FALSE),"Not Found")</f>
        <v>2</v>
      </c>
      <c r="AL49">
        <f>INDEX('Marketing data'!E:E,MATCH($A49,'Marketing data'!B:B,0),1)</f>
        <v>0</v>
      </c>
      <c r="AM49">
        <f>INDEX('Marketing data'!F:F,MATCH($A49,'Marketing data'!B:B,0),1)</f>
        <v>0</v>
      </c>
      <c r="AN49">
        <f>INDEX(Table3[MC3],MATCH($A49,Table3[ID],0),1)</f>
        <v>0</v>
      </c>
      <c r="AO49">
        <f>INDEX(Table3[MC4],MATCH($A49,Table3[ID],0),1)</f>
        <v>0</v>
      </c>
      <c r="AP49">
        <f>INDEX(Table3[MC5],MATCH($A49,Table3[ID],0),1)</f>
        <v>0</v>
      </c>
      <c r="AQ49">
        <f>_xlfn.XLOOKUP($A49,Table3[ID],Table3[Complaint],"Not Found",0)</f>
        <v>0</v>
      </c>
      <c r="AR49">
        <f>_xlfn.XLOOKUP($A49,Table3[ID],Table3[Pilot],"Not Found",0)</f>
        <v>1</v>
      </c>
      <c r="AS49" s="6">
        <f>_xlfn.XLOOKUP($A49,Table3[ID],Table3[Enrollment],"Not Found",0)</f>
        <v>43679</v>
      </c>
    </row>
    <row r="50" spans="1:45" x14ac:dyDescent="0.25">
      <c r="A50">
        <v>1440</v>
      </c>
      <c r="B50" t="s">
        <v>166</v>
      </c>
      <c r="C50" t="s">
        <v>109</v>
      </c>
      <c r="D50" t="s">
        <v>104</v>
      </c>
      <c r="E50" t="s">
        <v>105</v>
      </c>
      <c r="F50" t="s">
        <v>127</v>
      </c>
      <c r="G50" s="22">
        <v>82.63</v>
      </c>
      <c r="H50">
        <v>10</v>
      </c>
      <c r="I50">
        <v>41.314999999999998</v>
      </c>
      <c r="J50" s="22">
        <v>867.61500000000001</v>
      </c>
      <c r="K50" s="6">
        <v>43543</v>
      </c>
      <c r="L50" s="21">
        <v>0.71388888888888891</v>
      </c>
      <c r="M50" t="s">
        <v>107</v>
      </c>
      <c r="N50" s="22">
        <v>826.3</v>
      </c>
      <c r="O50">
        <v>4.7619047620000003</v>
      </c>
      <c r="P50" s="22">
        <v>41.314999999999998</v>
      </c>
      <c r="Q50">
        <v>7.9</v>
      </c>
      <c r="R50" t="str">
        <f>IFERROR(VLOOKUP(Table5[[#This Row],[CustomerID]],Table1[],16,FALSE),"Not Found")</f>
        <v>Single</v>
      </c>
      <c r="S50">
        <f>IFERROR(VLOOKUP(Table5[[#This Row],[CustomerID]],Table1[],5,FALSE),"Not Found")</f>
        <v>54</v>
      </c>
      <c r="T50" t="str">
        <f>IFERROR(VLOOKUP(Table5[[#This Row],[CustomerID]],Table1[],17,FALSE),"Not Found")</f>
        <v>Other</v>
      </c>
      <c r="U50">
        <f>_xlfn.XLOOKUP(Table5[[#This Row],[CustomerID]],Table1[ID],Table1[Kids],"Not Found",0)</f>
        <v>0</v>
      </c>
      <c r="V50">
        <f>_xlfn.XLOOKUP(Table5[[#This Row],[CustomerID]],Table1[ID],Table1[Teens],"Not found",0)</f>
        <v>0</v>
      </c>
      <c r="W50" s="16">
        <f>IFERROR(VLOOKUP(Table5[[#This Row],[CustomerID]],Table1[],2,FALSE),"Not Found")</f>
        <v>189572</v>
      </c>
      <c r="X50" t="str">
        <f>_xlfn.XLOOKUP(Table5[[#This Row],[CustomerID]],Table1[ID],Table1[State],"Not Found",0)</f>
        <v>State-Florida</v>
      </c>
      <c r="Y50">
        <f>_xlfn.XLOOKUP(Table5[[#This Row],[CustomerID]],Table2[ID],Table2[Recency/Days],"Not Found",0)</f>
        <v>44</v>
      </c>
      <c r="Z50" s="22">
        <f>IFERROR(VLOOKUP(Table5[[#This Row],[CustomerID]],Table2[],3,FALSE),"Not Found")</f>
        <v>1283</v>
      </c>
      <c r="AA50" s="22">
        <f>IFERROR(VLOOKUP($A50,Table2[],4,FALSE),"Not Found")</f>
        <v>51</v>
      </c>
      <c r="AB50" s="22">
        <f>IFERROR(VLOOKUP($A50,Table2[],5,FALSE),"Not Found")</f>
        <v>2061</v>
      </c>
      <c r="AC50" s="22">
        <f>IFERROR(VLOOKUP($A50,Table2[],6,FALSE),"Not Found")</f>
        <v>417</v>
      </c>
      <c r="AD50" s="22">
        <f>IFERROR(VLOOKUP($A50,Table2[],7,FALSE),"Not Found")</f>
        <v>411</v>
      </c>
      <c r="AE50" s="22">
        <f>IFERROR(VLOOKUP($A50,Table2[],8,FALSE),"Not Found")</f>
        <v>135</v>
      </c>
      <c r="AF50" s="22">
        <f>IFERROR(VLOOKUP($A50,Table2[],9,FALSE),"Not Found")</f>
        <v>4087</v>
      </c>
      <c r="AG50">
        <f>IFERROR(VLOOKUP($A50,Table2[],10,FALSE),"Not Found")</f>
        <v>1</v>
      </c>
      <c r="AH50">
        <f>IFERROR(VLOOKUP($A50,Table2[],11,FALSE),"Not Found")</f>
        <v>7</v>
      </c>
      <c r="AI50">
        <f>IFERROR(VLOOKUP($A50,Table2[],12,FALSE),"Not Found")</f>
        <v>7</v>
      </c>
      <c r="AJ50">
        <f>IFERROR(VLOOKUP($A50,Table2[],13,FALSE),"Not Found")</f>
        <v>9</v>
      </c>
      <c r="AK50">
        <f>IFERROR(VLOOKUP($A50,Table2[],14,FALSE),"Not Found")</f>
        <v>4</v>
      </c>
      <c r="AL50">
        <f>INDEX('Marketing data'!E:E,MATCH($A50,'Marketing data'!B:B,0),1)</f>
        <v>1</v>
      </c>
      <c r="AM50">
        <f>INDEX('Marketing data'!F:F,MATCH($A50,'Marketing data'!B:B,0),1)</f>
        <v>0</v>
      </c>
      <c r="AN50">
        <f>INDEX(Table3[MC3],MATCH($A50,Table3[ID],0),1)</f>
        <v>0</v>
      </c>
      <c r="AO50">
        <f>INDEX(Table3[MC4],MATCH($A50,Table3[ID],0),1)</f>
        <v>1</v>
      </c>
      <c r="AP50">
        <f>INDEX(Table3[MC5],MATCH($A50,Table3[ID],0),1)</f>
        <v>0</v>
      </c>
      <c r="AQ50">
        <f>_xlfn.XLOOKUP($A50,Table3[ID],Table3[Complaint],"Not Found",0)</f>
        <v>0</v>
      </c>
      <c r="AR50">
        <f>_xlfn.XLOOKUP($A50,Table3[ID],Table3[Pilot],"Not Found",0)</f>
        <v>1</v>
      </c>
      <c r="AS50" s="6">
        <f>_xlfn.XLOOKUP($A50,Table3[ID],Table3[Enrollment],"Not Found",0)</f>
        <v>43516</v>
      </c>
    </row>
    <row r="51" spans="1:45" x14ac:dyDescent="0.25">
      <c r="A51">
        <v>1497</v>
      </c>
      <c r="B51" t="s">
        <v>167</v>
      </c>
      <c r="C51" t="s">
        <v>109</v>
      </c>
      <c r="D51" t="s">
        <v>104</v>
      </c>
      <c r="E51" t="s">
        <v>114</v>
      </c>
      <c r="F51" t="s">
        <v>125</v>
      </c>
      <c r="G51" s="22">
        <v>91.4</v>
      </c>
      <c r="H51">
        <v>7</v>
      </c>
      <c r="I51">
        <v>31.99</v>
      </c>
      <c r="J51" s="22">
        <v>671.79</v>
      </c>
      <c r="K51" s="6">
        <v>43499</v>
      </c>
      <c r="L51" s="21">
        <v>0.42986111111111108</v>
      </c>
      <c r="M51" t="s">
        <v>112</v>
      </c>
      <c r="N51" s="22">
        <v>639.79999999999995</v>
      </c>
      <c r="O51">
        <v>4.7619047620000003</v>
      </c>
      <c r="P51" s="22">
        <v>31.99</v>
      </c>
      <c r="Q51">
        <v>9.5</v>
      </c>
      <c r="R51" t="str">
        <f>IFERROR(VLOOKUP(Table5[[#This Row],[CustomerID]],Table1[],16,FALSE),"Not Found")</f>
        <v>Together</v>
      </c>
      <c r="S51">
        <f>IFERROR(VLOOKUP(Table5[[#This Row],[CustomerID]],Table1[],5,FALSE),"Not Found")</f>
        <v>61</v>
      </c>
      <c r="T51" t="str">
        <f>IFERROR(VLOOKUP(Table5[[#This Row],[CustomerID]],Table1[],17,FALSE),"Not Found")</f>
        <v>Master</v>
      </c>
      <c r="U51">
        <f>_xlfn.XLOOKUP(Table5[[#This Row],[CustomerID]],Table1[ID],Table1[Kids],"Not Found",0)</f>
        <v>0</v>
      </c>
      <c r="V51">
        <f>_xlfn.XLOOKUP(Table5[[#This Row],[CustomerID]],Table1[ID],Table1[Teens],"Not found",0)</f>
        <v>0</v>
      </c>
      <c r="W51" s="16">
        <f>IFERROR(VLOOKUP(Table5[[#This Row],[CustomerID]],Table1[],2,FALSE),"Not Found")</f>
        <v>189120</v>
      </c>
      <c r="X51" t="str">
        <f>_xlfn.XLOOKUP(Table5[[#This Row],[CustomerID]],Table1[ID],Table1[State],"Not Found",0)</f>
        <v>State-Texas</v>
      </c>
      <c r="Y51">
        <f>_xlfn.XLOOKUP(Table5[[#This Row],[CustomerID]],Table2[ID],Table2[Recency/Days],"Not Found",0)</f>
        <v>78</v>
      </c>
      <c r="Z51" s="22">
        <f>IFERROR(VLOOKUP(Table5[[#This Row],[CustomerID]],Table2[],3,FALSE),"Not Found")</f>
        <v>2479</v>
      </c>
      <c r="AA51" s="22">
        <f>IFERROR(VLOOKUP($A51,Table2[],4,FALSE),"Not Found")</f>
        <v>195</v>
      </c>
      <c r="AB51" s="22">
        <f>IFERROR(VLOOKUP($A51,Table2[],5,FALSE),"Not Found")</f>
        <v>866</v>
      </c>
      <c r="AC51" s="22">
        <f>IFERROR(VLOOKUP($A51,Table2[],6,FALSE),"Not Found")</f>
        <v>153</v>
      </c>
      <c r="AD51" s="22">
        <f>IFERROR(VLOOKUP($A51,Table2[],7,FALSE),"Not Found")</f>
        <v>274</v>
      </c>
      <c r="AE51" s="22">
        <f>IFERROR(VLOOKUP($A51,Table2[],8,FALSE),"Not Found")</f>
        <v>117</v>
      </c>
      <c r="AF51" s="22">
        <f>IFERROR(VLOOKUP($A51,Table2[],9,FALSE),"Not Found")</f>
        <v>3849</v>
      </c>
      <c r="AG51">
        <f>IFERROR(VLOOKUP($A51,Table2[],10,FALSE),"Not Found")</f>
        <v>1</v>
      </c>
      <c r="AH51">
        <f>IFERROR(VLOOKUP($A51,Table2[],11,FALSE),"Not Found")</f>
        <v>5</v>
      </c>
      <c r="AI51">
        <f>IFERROR(VLOOKUP($A51,Table2[],12,FALSE),"Not Found")</f>
        <v>6</v>
      </c>
      <c r="AJ51">
        <f>IFERROR(VLOOKUP($A51,Table2[],13,FALSE),"Not Found")</f>
        <v>7</v>
      </c>
      <c r="AK51">
        <f>IFERROR(VLOOKUP($A51,Table2[],14,FALSE),"Not Found")</f>
        <v>1</v>
      </c>
      <c r="AL51">
        <f>INDEX('Marketing data'!E:E,MATCH($A51,'Marketing data'!B:B,0),1)</f>
        <v>0</v>
      </c>
      <c r="AM51">
        <f>INDEX('Marketing data'!F:F,MATCH($A51,'Marketing data'!B:B,0),1)</f>
        <v>0</v>
      </c>
      <c r="AN51">
        <f>INDEX(Table3[MC3],MATCH($A51,Table3[ID],0),1)</f>
        <v>0</v>
      </c>
      <c r="AO51">
        <f>INDEX(Table3[MC4],MATCH($A51,Table3[ID],0),1)</f>
        <v>0</v>
      </c>
      <c r="AP51">
        <f>INDEX(Table3[MC5],MATCH($A51,Table3[ID],0),1)</f>
        <v>1</v>
      </c>
      <c r="AQ51">
        <f>_xlfn.XLOOKUP($A51,Table3[ID],Table3[Complaint],"Not Found",0)</f>
        <v>0</v>
      </c>
      <c r="AR51">
        <f>_xlfn.XLOOKUP($A51,Table3[ID],Table3[Pilot],"Not Found",0)</f>
        <v>0</v>
      </c>
      <c r="AS51" s="6">
        <f>_xlfn.XLOOKUP($A51,Table3[ID],Table3[Enrollment],"Not Found",0)</f>
        <v>44064</v>
      </c>
    </row>
    <row r="52" spans="1:45" x14ac:dyDescent="0.25">
      <c r="A52">
        <v>1101</v>
      </c>
      <c r="B52" t="s">
        <v>168</v>
      </c>
      <c r="C52" t="s">
        <v>103</v>
      </c>
      <c r="D52" t="s">
        <v>104</v>
      </c>
      <c r="E52" t="s">
        <v>105</v>
      </c>
      <c r="F52" t="s">
        <v>125</v>
      </c>
      <c r="G52" s="22">
        <v>44.59</v>
      </c>
      <c r="H52">
        <v>5</v>
      </c>
      <c r="I52">
        <v>11.147500000000001</v>
      </c>
      <c r="J52" s="22">
        <v>234.0975</v>
      </c>
      <c r="K52" s="6">
        <v>43506</v>
      </c>
      <c r="L52" s="21">
        <v>0.63194444444444442</v>
      </c>
      <c r="M52" t="s">
        <v>112</v>
      </c>
      <c r="N52" s="22">
        <v>222.95</v>
      </c>
      <c r="O52">
        <v>4.7619047620000003</v>
      </c>
      <c r="P52" s="22">
        <v>11.147500000000001</v>
      </c>
      <c r="Q52">
        <v>8.5</v>
      </c>
      <c r="R52" t="str">
        <f>IFERROR(VLOOKUP(Table5[[#This Row],[CustomerID]],Table1[],16,FALSE),"Not Found")</f>
        <v>Married</v>
      </c>
      <c r="S52">
        <f>IFERROR(VLOOKUP(Table5[[#This Row],[CustomerID]],Table1[],5,FALSE),"Not Found")</f>
        <v>60</v>
      </c>
      <c r="T52" t="str">
        <f>IFERROR(VLOOKUP(Table5[[#This Row],[CustomerID]],Table1[],17,FALSE),"Not Found")</f>
        <v>Master</v>
      </c>
      <c r="U52">
        <f>_xlfn.XLOOKUP(Table5[[#This Row],[CustomerID]],Table1[ID],Table1[Kids],"Not Found",0)</f>
        <v>0</v>
      </c>
      <c r="V52">
        <f>_xlfn.XLOOKUP(Table5[[#This Row],[CustomerID]],Table1[ID],Table1[Teens],"Not found",0)</f>
        <v>0</v>
      </c>
      <c r="W52" s="16">
        <f>IFERROR(VLOOKUP(Table5[[#This Row],[CustomerID]],Table1[],2,FALSE),"Not Found")</f>
        <v>189058</v>
      </c>
      <c r="X52" t="str">
        <f>_xlfn.XLOOKUP(Table5[[#This Row],[CustomerID]],Table1[ID],Table1[State],"Not Found",0)</f>
        <v>State-Texas</v>
      </c>
      <c r="Y52">
        <f>_xlfn.XLOOKUP(Table5[[#This Row],[CustomerID]],Table2[ID],Table2[Recency/Days],"Not Found",0)</f>
        <v>18</v>
      </c>
      <c r="Z52" s="22">
        <f>IFERROR(VLOOKUP(Table5[[#This Row],[CustomerID]],Table2[],3,FALSE),"Not Found")</f>
        <v>964</v>
      </c>
      <c r="AA52" s="22">
        <f>IFERROR(VLOOKUP($A52,Table2[],4,FALSE),"Not Found")</f>
        <v>412</v>
      </c>
      <c r="AB52" s="22">
        <f>IFERROR(VLOOKUP($A52,Table2[],5,FALSE),"Not Found")</f>
        <v>225</v>
      </c>
      <c r="AC52" s="22">
        <f>IFERROR(VLOOKUP($A52,Table2[],6,FALSE),"Not Found")</f>
        <v>66</v>
      </c>
      <c r="AD52" s="22">
        <f>IFERROR(VLOOKUP($A52,Table2[],7,FALSE),"Not Found")</f>
        <v>47</v>
      </c>
      <c r="AE52" s="22">
        <f>IFERROR(VLOOKUP($A52,Table2[],8,FALSE),"Not Found")</f>
        <v>91</v>
      </c>
      <c r="AF52" s="22">
        <f>IFERROR(VLOOKUP($A52,Table2[],9,FALSE),"Not Found")</f>
        <v>1622</v>
      </c>
      <c r="AG52">
        <f>IFERROR(VLOOKUP($A52,Table2[],10,FALSE),"Not Found")</f>
        <v>1</v>
      </c>
      <c r="AH52">
        <f>IFERROR(VLOOKUP($A52,Table2[],11,FALSE),"Not Found")</f>
        <v>5</v>
      </c>
      <c r="AI52">
        <f>IFERROR(VLOOKUP($A52,Table2[],12,FALSE),"Not Found")</f>
        <v>4</v>
      </c>
      <c r="AJ52">
        <f>IFERROR(VLOOKUP($A52,Table2[],13,FALSE),"Not Found")</f>
        <v>4</v>
      </c>
      <c r="AK52">
        <f>IFERROR(VLOOKUP($A52,Table2[],14,FALSE),"Not Found")</f>
        <v>2</v>
      </c>
      <c r="AL52">
        <f>INDEX('Marketing data'!E:E,MATCH($A52,'Marketing data'!B:B,0),1)</f>
        <v>0</v>
      </c>
      <c r="AM52">
        <f>INDEX('Marketing data'!F:F,MATCH($A52,'Marketing data'!B:B,0),1)</f>
        <v>0</v>
      </c>
      <c r="AN52">
        <f>INDEX(Table3[MC3],MATCH($A52,Table3[ID],0),1)</f>
        <v>0</v>
      </c>
      <c r="AO52">
        <f>INDEX(Table3[MC4],MATCH($A52,Table3[ID],0),1)</f>
        <v>0</v>
      </c>
      <c r="AP52">
        <f>INDEX(Table3[MC5],MATCH($A52,Table3[ID],0),1)</f>
        <v>0</v>
      </c>
      <c r="AQ52">
        <f>_xlfn.XLOOKUP($A52,Table3[ID],Table3[Complaint],"Not Found",0)</f>
        <v>0</v>
      </c>
      <c r="AR52">
        <f>_xlfn.XLOOKUP($A52,Table3[ID],Table3[Pilot],"Not Found",0)</f>
        <v>0</v>
      </c>
      <c r="AS52" s="6">
        <f>_xlfn.XLOOKUP($A52,Table3[ID],Table3[Enrollment],"Not Found",0)</f>
        <v>43599</v>
      </c>
    </row>
    <row r="53" spans="1:45" x14ac:dyDescent="0.25">
      <c r="A53">
        <v>2866</v>
      </c>
      <c r="B53" t="s">
        <v>169</v>
      </c>
      <c r="C53" t="s">
        <v>124</v>
      </c>
      <c r="D53" t="s">
        <v>104</v>
      </c>
      <c r="E53" t="s">
        <v>105</v>
      </c>
      <c r="F53" t="s">
        <v>127</v>
      </c>
      <c r="G53" s="22">
        <v>17.87</v>
      </c>
      <c r="H53">
        <v>4</v>
      </c>
      <c r="I53">
        <v>3.5739999999999998</v>
      </c>
      <c r="J53" s="22">
        <v>75.054000000000002</v>
      </c>
      <c r="K53" s="6">
        <v>43546</v>
      </c>
      <c r="L53" s="21">
        <v>0.61249999999999993</v>
      </c>
      <c r="M53" t="s">
        <v>107</v>
      </c>
      <c r="N53" s="22">
        <v>71.48</v>
      </c>
      <c r="O53">
        <v>4.7619047620000003</v>
      </c>
      <c r="P53" s="22">
        <v>3.5739999999999998</v>
      </c>
      <c r="Q53">
        <v>6.5</v>
      </c>
      <c r="R53" t="str">
        <f>IFERROR(VLOOKUP(Table5[[#This Row],[CustomerID]],Table1[],16,FALSE),"Not Found")</f>
        <v>Together</v>
      </c>
      <c r="S53">
        <f>IFERROR(VLOOKUP(Table5[[#This Row],[CustomerID]],Table1[],5,FALSE),"Not Found")</f>
        <v>31</v>
      </c>
      <c r="T53" t="str">
        <f>IFERROR(VLOOKUP(Table5[[#This Row],[CustomerID]],Table1[],17,FALSE),"Not Found")</f>
        <v>Master</v>
      </c>
      <c r="U53">
        <f>_xlfn.XLOOKUP(Table5[[#This Row],[CustomerID]],Table1[ID],Table1[Kids],"Not Found",0)</f>
        <v>0</v>
      </c>
      <c r="V53">
        <f>_xlfn.XLOOKUP(Table5[[#This Row],[CustomerID]],Table1[ID],Table1[Teens],"Not found",0)</f>
        <v>0</v>
      </c>
      <c r="W53" s="16">
        <f>IFERROR(VLOOKUP(Table5[[#This Row],[CustomerID]],Table1[],2,FALSE),"Not Found")</f>
        <v>188420</v>
      </c>
      <c r="X53" t="str">
        <f>_xlfn.XLOOKUP(Table5[[#This Row],[CustomerID]],Table1[ID],Table1[State],"Not Found",0)</f>
        <v>State-Other</v>
      </c>
      <c r="Y53">
        <f>_xlfn.XLOOKUP(Table5[[#This Row],[CustomerID]],Table2[ID],Table2[Recency/Days],"Not Found",0)</f>
        <v>87</v>
      </c>
      <c r="Z53" s="22">
        <f>IFERROR(VLOOKUP(Table5[[#This Row],[CustomerID]],Table2[],3,FALSE),"Not Found")</f>
        <v>2039</v>
      </c>
      <c r="AA53" s="22">
        <f>IFERROR(VLOOKUP($A53,Table2[],4,FALSE),"Not Found")</f>
        <v>326</v>
      </c>
      <c r="AB53" s="22">
        <f>IFERROR(VLOOKUP($A53,Table2[],5,FALSE),"Not Found")</f>
        <v>1304</v>
      </c>
      <c r="AC53" s="22">
        <f>IFERROR(VLOOKUP($A53,Table2[],6,FALSE),"Not Found")</f>
        <v>211</v>
      </c>
      <c r="AD53" s="22">
        <f>IFERROR(VLOOKUP($A53,Table2[],7,FALSE),"Not Found")</f>
        <v>202</v>
      </c>
      <c r="AE53" s="22">
        <f>IFERROR(VLOOKUP($A53,Table2[],8,FALSE),"Not Found")</f>
        <v>326</v>
      </c>
      <c r="AF53" s="22">
        <f>IFERROR(VLOOKUP($A53,Table2[],9,FALSE),"Not Found")</f>
        <v>3757</v>
      </c>
      <c r="AG53">
        <f>IFERROR(VLOOKUP($A53,Table2[],10,FALSE),"Not Found")</f>
        <v>1</v>
      </c>
      <c r="AH53">
        <f>IFERROR(VLOOKUP($A53,Table2[],11,FALSE),"Not Found")</f>
        <v>4</v>
      </c>
      <c r="AI53">
        <f>IFERROR(VLOOKUP($A53,Table2[],12,FALSE),"Not Found")</f>
        <v>7</v>
      </c>
      <c r="AJ53">
        <f>IFERROR(VLOOKUP($A53,Table2[],13,FALSE),"Not Found")</f>
        <v>8</v>
      </c>
      <c r="AK53">
        <f>IFERROR(VLOOKUP($A53,Table2[],14,FALSE),"Not Found")</f>
        <v>1</v>
      </c>
      <c r="AL53">
        <f>INDEX('Marketing data'!E:E,MATCH($A53,'Marketing data'!B:B,0),1)</f>
        <v>1</v>
      </c>
      <c r="AM53">
        <f>INDEX('Marketing data'!F:F,MATCH($A53,'Marketing data'!B:B,0),1)</f>
        <v>0</v>
      </c>
      <c r="AN53">
        <f>INDEX(Table3[MC3],MATCH($A53,Table3[ID],0),1)</f>
        <v>1</v>
      </c>
      <c r="AO53">
        <f>INDEX(Table3[MC4],MATCH($A53,Table3[ID],0),1)</f>
        <v>0</v>
      </c>
      <c r="AP53">
        <f>INDEX(Table3[MC5],MATCH($A53,Table3[ID],0),1)</f>
        <v>1</v>
      </c>
      <c r="AQ53">
        <f>_xlfn.XLOOKUP($A53,Table3[ID],Table3[Complaint],"Not Found",0)</f>
        <v>0</v>
      </c>
      <c r="AR53">
        <f>_xlfn.XLOOKUP($A53,Table3[ID],Table3[Pilot],"Not Found",0)</f>
        <v>0</v>
      </c>
      <c r="AS53" s="6">
        <f>_xlfn.XLOOKUP($A53,Table3[ID],Table3[Enrollment],"Not Found",0)</f>
        <v>44110</v>
      </c>
    </row>
    <row r="54" spans="1:45" x14ac:dyDescent="0.25">
      <c r="A54">
        <v>2056</v>
      </c>
      <c r="B54" t="s">
        <v>170</v>
      </c>
      <c r="C54" t="s">
        <v>109</v>
      </c>
      <c r="D54" t="s">
        <v>104</v>
      </c>
      <c r="E54" t="s">
        <v>114</v>
      </c>
      <c r="F54" t="s">
        <v>127</v>
      </c>
      <c r="G54" s="22">
        <v>15.43</v>
      </c>
      <c r="H54">
        <v>1</v>
      </c>
      <c r="I54">
        <v>0.77149999999999996</v>
      </c>
      <c r="J54" s="22">
        <v>16.201499999999999</v>
      </c>
      <c r="K54" s="6">
        <v>43490</v>
      </c>
      <c r="L54" s="21">
        <v>0.65694444444444444</v>
      </c>
      <c r="M54" t="s">
        <v>116</v>
      </c>
      <c r="N54" s="22">
        <v>15.43</v>
      </c>
      <c r="O54">
        <v>4.7619047620000003</v>
      </c>
      <c r="P54" s="22">
        <v>0.77149999999999996</v>
      </c>
      <c r="Q54">
        <v>6.1</v>
      </c>
      <c r="R54" t="str">
        <f>IFERROR(VLOOKUP(Table5[[#This Row],[CustomerID]],Table1[],16,FALSE),"Not Found")</f>
        <v>Together</v>
      </c>
      <c r="S54">
        <f>IFERROR(VLOOKUP(Table5[[#This Row],[CustomerID]],Table1[],5,FALSE),"Not Found")</f>
        <v>59</v>
      </c>
      <c r="T54" t="str">
        <f>IFERROR(VLOOKUP(Table5[[#This Row],[CustomerID]],Table1[],17,FALSE),"Not Found")</f>
        <v>Graduate</v>
      </c>
      <c r="U54">
        <f>_xlfn.XLOOKUP(Table5[[#This Row],[CustomerID]],Table1[ID],Table1[Kids],"Not Found",0)</f>
        <v>0</v>
      </c>
      <c r="V54">
        <f>_xlfn.XLOOKUP(Table5[[#This Row],[CustomerID]],Table1[ID],Table1[Teens],"Not found",0)</f>
        <v>0</v>
      </c>
      <c r="W54" s="16">
        <f>IFERROR(VLOOKUP(Table5[[#This Row],[CustomerID]],Table1[],2,FALSE),"Not Found")</f>
        <v>188347</v>
      </c>
      <c r="X54" t="str">
        <f>_xlfn.XLOOKUP(Table5[[#This Row],[CustomerID]],Table1[ID],Table1[State],"Not Found",0)</f>
        <v>State-Other</v>
      </c>
      <c r="Y54">
        <f>_xlfn.XLOOKUP(Table5[[#This Row],[CustomerID]],Table2[ID],Table2[Recency/Days],"Not Found",0)</f>
        <v>32</v>
      </c>
      <c r="Z54" s="22">
        <f>IFERROR(VLOOKUP(Table5[[#This Row],[CustomerID]],Table2[],3,FALSE),"Not Found")</f>
        <v>2238</v>
      </c>
      <c r="AA54" s="22">
        <f>IFERROR(VLOOKUP($A54,Table2[],4,FALSE),"Not Found")</f>
        <v>379</v>
      </c>
      <c r="AB54" s="22">
        <f>IFERROR(VLOOKUP($A54,Table2[],5,FALSE),"Not Found")</f>
        <v>1183</v>
      </c>
      <c r="AC54" s="22">
        <f>IFERROR(VLOOKUP($A54,Table2[],6,FALSE),"Not Found")</f>
        <v>164</v>
      </c>
      <c r="AD54" s="22">
        <f>IFERROR(VLOOKUP($A54,Table2[],7,FALSE),"Not Found")</f>
        <v>294</v>
      </c>
      <c r="AE54" s="22">
        <f>IFERROR(VLOOKUP($A54,Table2[],8,FALSE),"Not Found")</f>
        <v>252</v>
      </c>
      <c r="AF54" s="22">
        <f>IFERROR(VLOOKUP($A54,Table2[],9,FALSE),"Not Found")</f>
        <v>4008</v>
      </c>
      <c r="AG54">
        <f>IFERROR(VLOOKUP($A54,Table2[],10,FALSE),"Not Found")</f>
        <v>1</v>
      </c>
      <c r="AH54">
        <f>IFERROR(VLOOKUP($A54,Table2[],11,FALSE),"Not Found")</f>
        <v>4</v>
      </c>
      <c r="AI54">
        <f>IFERROR(VLOOKUP($A54,Table2[],12,FALSE),"Not Found")</f>
        <v>7</v>
      </c>
      <c r="AJ54">
        <f>IFERROR(VLOOKUP($A54,Table2[],13,FALSE),"Not Found")</f>
        <v>9</v>
      </c>
      <c r="AK54">
        <f>IFERROR(VLOOKUP($A54,Table2[],14,FALSE),"Not Found")</f>
        <v>1</v>
      </c>
      <c r="AL54">
        <f>INDEX('Marketing data'!E:E,MATCH($A54,'Marketing data'!B:B,0),1)</f>
        <v>1</v>
      </c>
      <c r="AM54">
        <f>INDEX('Marketing data'!F:F,MATCH($A54,'Marketing data'!B:B,0),1)</f>
        <v>0</v>
      </c>
      <c r="AN54">
        <f>INDEX(Table3[MC3],MATCH($A54,Table3[ID],0),1)</f>
        <v>0</v>
      </c>
      <c r="AO54">
        <f>INDEX(Table3[MC4],MATCH($A54,Table3[ID],0),1)</f>
        <v>0</v>
      </c>
      <c r="AP54">
        <f>INDEX(Table3[MC5],MATCH($A54,Table3[ID],0),1)</f>
        <v>0</v>
      </c>
      <c r="AQ54">
        <f>_xlfn.XLOOKUP($A54,Table3[ID],Table3[Complaint],"Not Found",0)</f>
        <v>0</v>
      </c>
      <c r="AR54">
        <f>_xlfn.XLOOKUP($A54,Table3[ID],Table3[Pilot],"Not Found",0)</f>
        <v>0</v>
      </c>
      <c r="AS54" s="6">
        <f>_xlfn.XLOOKUP($A54,Table3[ID],Table3[Enrollment],"Not Found",0)</f>
        <v>43807</v>
      </c>
    </row>
    <row r="55" spans="1:45" x14ac:dyDescent="0.25">
      <c r="A55">
        <v>3179</v>
      </c>
      <c r="B55" t="s">
        <v>171</v>
      </c>
      <c r="C55" t="s">
        <v>124</v>
      </c>
      <c r="D55" t="s">
        <v>110</v>
      </c>
      <c r="E55" t="s">
        <v>114</v>
      </c>
      <c r="F55" t="s">
        <v>115</v>
      </c>
      <c r="G55" s="22">
        <v>16.16</v>
      </c>
      <c r="H55">
        <v>2</v>
      </c>
      <c r="I55">
        <v>1.6160000000000001</v>
      </c>
      <c r="J55" s="22">
        <v>33.936</v>
      </c>
      <c r="K55" s="6">
        <v>43531</v>
      </c>
      <c r="L55" s="21">
        <v>0.49236111111111108</v>
      </c>
      <c r="M55" t="s">
        <v>107</v>
      </c>
      <c r="N55" s="22">
        <v>32.32</v>
      </c>
      <c r="O55">
        <v>4.7619047620000003</v>
      </c>
      <c r="P55" s="22">
        <v>1.6160000000000001</v>
      </c>
      <c r="Q55">
        <v>6.5</v>
      </c>
      <c r="R55" t="str">
        <f>IFERROR(VLOOKUP(Table5[[#This Row],[CustomerID]],Table1[],16,FALSE),"Not Found")</f>
        <v>Together</v>
      </c>
      <c r="S55">
        <f>IFERROR(VLOOKUP(Table5[[#This Row],[CustomerID]],Table1[],5,FALSE),"Not Found")</f>
        <v>39</v>
      </c>
      <c r="T55" t="str">
        <f>IFERROR(VLOOKUP(Table5[[#This Row],[CustomerID]],Table1[],17,FALSE),"Not Found")</f>
        <v>Graduate</v>
      </c>
      <c r="U55">
        <f>_xlfn.XLOOKUP(Table5[[#This Row],[CustomerID]],Table1[ID],Table1[Kids],"Not Found",0)</f>
        <v>0</v>
      </c>
      <c r="V55">
        <f>_xlfn.XLOOKUP(Table5[[#This Row],[CustomerID]],Table1[ID],Table1[Teens],"Not found",0)</f>
        <v>0</v>
      </c>
      <c r="W55" s="16">
        <f>IFERROR(VLOOKUP(Table5[[#This Row],[CustomerID]],Table1[],2,FALSE),"Not Found")</f>
        <v>188325</v>
      </c>
      <c r="X55" t="str">
        <f>_xlfn.XLOOKUP(Table5[[#This Row],[CustomerID]],Table1[ID],Table1[State],"Not Found",0)</f>
        <v>State-California</v>
      </c>
      <c r="Y55">
        <f>_xlfn.XLOOKUP(Table5[[#This Row],[CustomerID]],Table2[ID],Table2[Recency/Days],"Not Found",0)</f>
        <v>42</v>
      </c>
      <c r="Z55" s="22">
        <f>IFERROR(VLOOKUP(Table5[[#This Row],[CustomerID]],Table2[],3,FALSE),"Not Found")</f>
        <v>1107</v>
      </c>
      <c r="AA55" s="22">
        <f>IFERROR(VLOOKUP($A55,Table2[],4,FALSE),"Not Found")</f>
        <v>151</v>
      </c>
      <c r="AB55" s="22">
        <f>IFERROR(VLOOKUP($A55,Table2[],5,FALSE),"Not Found")</f>
        <v>1834</v>
      </c>
      <c r="AC55" s="22">
        <f>IFERROR(VLOOKUP($A55,Table2[],6,FALSE),"Not Found")</f>
        <v>198</v>
      </c>
      <c r="AD55" s="22">
        <f>IFERROR(VLOOKUP($A55,Table2[],7,FALSE),"Not Found")</f>
        <v>58</v>
      </c>
      <c r="AE55" s="22">
        <f>IFERROR(VLOOKUP($A55,Table2[],8,FALSE),"Not Found")</f>
        <v>113</v>
      </c>
      <c r="AF55" s="22">
        <f>IFERROR(VLOOKUP($A55,Table2[],9,FALSE),"Not Found")</f>
        <v>3235</v>
      </c>
      <c r="AG55">
        <f>IFERROR(VLOOKUP($A55,Table2[],10,FALSE),"Not Found")</f>
        <v>1</v>
      </c>
      <c r="AH55">
        <f>IFERROR(VLOOKUP($A55,Table2[],11,FALSE),"Not Found")</f>
        <v>6</v>
      </c>
      <c r="AI55">
        <f>IFERROR(VLOOKUP($A55,Table2[],12,FALSE),"Not Found")</f>
        <v>2</v>
      </c>
      <c r="AJ55">
        <f>IFERROR(VLOOKUP($A55,Table2[],13,FALSE),"Not Found")</f>
        <v>9</v>
      </c>
      <c r="AK55">
        <f>IFERROR(VLOOKUP($A55,Table2[],14,FALSE),"Not Found")</f>
        <v>2</v>
      </c>
      <c r="AL55">
        <f>INDEX('Marketing data'!E:E,MATCH($A55,'Marketing data'!B:B,0),1)</f>
        <v>0</v>
      </c>
      <c r="AM55">
        <f>INDEX('Marketing data'!F:F,MATCH($A55,'Marketing data'!B:B,0),1)</f>
        <v>0</v>
      </c>
      <c r="AN55">
        <f>INDEX(Table3[MC3],MATCH($A55,Table3[ID],0),1)</f>
        <v>0</v>
      </c>
      <c r="AO55">
        <f>INDEX(Table3[MC4],MATCH($A55,Table3[ID],0),1)</f>
        <v>0</v>
      </c>
      <c r="AP55">
        <f>INDEX(Table3[MC5],MATCH($A55,Table3[ID],0),1)</f>
        <v>0</v>
      </c>
      <c r="AQ55">
        <f>_xlfn.XLOOKUP($A55,Table3[ID],Table3[Complaint],"Not Found",0)</f>
        <v>0</v>
      </c>
      <c r="AR55">
        <f>_xlfn.XLOOKUP($A55,Table3[ID],Table3[Pilot],"Not Found",0)</f>
        <v>0</v>
      </c>
      <c r="AS55" s="6">
        <f>_xlfn.XLOOKUP($A55,Table3[ID],Table3[Enrollment],"Not Found",0)</f>
        <v>44024</v>
      </c>
    </row>
    <row r="56" spans="1:45" x14ac:dyDescent="0.25">
      <c r="A56">
        <v>1063</v>
      </c>
      <c r="B56" t="s">
        <v>172</v>
      </c>
      <c r="C56" t="s">
        <v>109</v>
      </c>
      <c r="D56" t="s">
        <v>110</v>
      </c>
      <c r="E56" t="s">
        <v>105</v>
      </c>
      <c r="F56" t="s">
        <v>111</v>
      </c>
      <c r="G56" s="22">
        <v>85.98</v>
      </c>
      <c r="H56">
        <v>8</v>
      </c>
      <c r="I56">
        <v>34.392000000000003</v>
      </c>
      <c r="J56" s="22">
        <v>722.23199999999997</v>
      </c>
      <c r="K56" s="6">
        <v>43524</v>
      </c>
      <c r="L56" s="21">
        <v>0.79236111111111107</v>
      </c>
      <c r="M56" t="s">
        <v>112</v>
      </c>
      <c r="N56" s="22">
        <v>687.84</v>
      </c>
      <c r="O56">
        <v>4.7619047620000003</v>
      </c>
      <c r="P56" s="22">
        <v>34.392000000000003</v>
      </c>
      <c r="Q56">
        <v>8.1999999999999993</v>
      </c>
      <c r="R56" t="str">
        <f>IFERROR(VLOOKUP(Table5[[#This Row],[CustomerID]],Table1[],16,FALSE),"Not Found")</f>
        <v>Single</v>
      </c>
      <c r="S56">
        <f>IFERROR(VLOOKUP(Table5[[#This Row],[CustomerID]],Table1[],5,FALSE),"Not Found")</f>
        <v>41</v>
      </c>
      <c r="T56" t="str">
        <f>IFERROR(VLOOKUP(Table5[[#This Row],[CustomerID]],Table1[],17,FALSE),"Not Found")</f>
        <v>Other</v>
      </c>
      <c r="U56">
        <f>_xlfn.XLOOKUP(Table5[[#This Row],[CustomerID]],Table1[ID],Table1[Kids],"Not Found",0)</f>
        <v>0</v>
      </c>
      <c r="V56">
        <f>_xlfn.XLOOKUP(Table5[[#This Row],[CustomerID]],Table1[ID],Table1[Teens],"Not found",0)</f>
        <v>1</v>
      </c>
      <c r="W56" s="16">
        <f>IFERROR(VLOOKUP(Table5[[#This Row],[CustomerID]],Table1[],2,FALSE),"Not Found")</f>
        <v>188194</v>
      </c>
      <c r="X56" t="str">
        <f>_xlfn.XLOOKUP(Table5[[#This Row],[CustomerID]],Table1[ID],Table1[State],"Not Found",0)</f>
        <v>State-Illinois</v>
      </c>
      <c r="Y56">
        <f>_xlfn.XLOOKUP(Table5[[#This Row],[CustomerID]],Table2[ID],Table2[Recency/Days],"Not Found",0)</f>
        <v>19</v>
      </c>
      <c r="Z56" s="22">
        <f>IFERROR(VLOOKUP(Table5[[#This Row],[CustomerID]],Table2[],3,FALSE),"Not Found")</f>
        <v>1468</v>
      </c>
      <c r="AA56" s="22">
        <f>IFERROR(VLOOKUP($A56,Table2[],4,FALSE),"Not Found")</f>
        <v>30</v>
      </c>
      <c r="AB56" s="22">
        <f>IFERROR(VLOOKUP($A56,Table2[],5,FALSE),"Not Found")</f>
        <v>659</v>
      </c>
      <c r="AC56" s="22">
        <f>IFERROR(VLOOKUP($A56,Table2[],6,FALSE),"Not Found")</f>
        <v>429</v>
      </c>
      <c r="AD56" s="22">
        <f>IFERROR(VLOOKUP($A56,Table2[],7,FALSE),"Not Found")</f>
        <v>51</v>
      </c>
      <c r="AE56" s="22">
        <f>IFERROR(VLOOKUP($A56,Table2[],8,FALSE),"Not Found")</f>
        <v>81</v>
      </c>
      <c r="AF56" s="22">
        <f>IFERROR(VLOOKUP($A56,Table2[],9,FALSE),"Not Found")</f>
        <v>2556</v>
      </c>
      <c r="AG56">
        <f>IFERROR(VLOOKUP($A56,Table2[],10,FALSE),"Not Found")</f>
        <v>1</v>
      </c>
      <c r="AH56">
        <f>IFERROR(VLOOKUP($A56,Table2[],11,FALSE),"Not Found")</f>
        <v>11</v>
      </c>
      <c r="AI56">
        <f>IFERROR(VLOOKUP($A56,Table2[],12,FALSE),"Not Found")</f>
        <v>10</v>
      </c>
      <c r="AJ56">
        <f>IFERROR(VLOOKUP($A56,Table2[],13,FALSE),"Not Found")</f>
        <v>10</v>
      </c>
      <c r="AK56">
        <f>IFERROR(VLOOKUP($A56,Table2[],14,FALSE),"Not Found")</f>
        <v>5</v>
      </c>
      <c r="AL56">
        <f>INDEX('Marketing data'!E:E,MATCH($A56,'Marketing data'!B:B,0),1)</f>
        <v>1</v>
      </c>
      <c r="AM56">
        <f>INDEX('Marketing data'!F:F,MATCH($A56,'Marketing data'!B:B,0),1)</f>
        <v>0</v>
      </c>
      <c r="AN56">
        <f>INDEX(Table3[MC3],MATCH($A56,Table3[ID],0),1)</f>
        <v>1</v>
      </c>
      <c r="AO56">
        <f>INDEX(Table3[MC4],MATCH($A56,Table3[ID],0),1)</f>
        <v>0</v>
      </c>
      <c r="AP56">
        <f>INDEX(Table3[MC5],MATCH($A56,Table3[ID],0),1)</f>
        <v>0</v>
      </c>
      <c r="AQ56">
        <f>_xlfn.XLOOKUP($A56,Table3[ID],Table3[Complaint],"Not Found",0)</f>
        <v>0</v>
      </c>
      <c r="AR56">
        <f>_xlfn.XLOOKUP($A56,Table3[ID],Table3[Pilot],"Not Found",0)</f>
        <v>1</v>
      </c>
      <c r="AS56" s="6">
        <f>_xlfn.XLOOKUP($A56,Table3[ID],Table3[Enrollment],"Not Found",0)</f>
        <v>44066</v>
      </c>
    </row>
    <row r="57" spans="1:45" x14ac:dyDescent="0.25">
      <c r="A57">
        <v>2314</v>
      </c>
      <c r="B57" t="s">
        <v>173</v>
      </c>
      <c r="C57" t="s">
        <v>103</v>
      </c>
      <c r="D57" t="s">
        <v>104</v>
      </c>
      <c r="E57" t="s">
        <v>114</v>
      </c>
      <c r="F57" t="s">
        <v>115</v>
      </c>
      <c r="G57" s="22">
        <v>44.34</v>
      </c>
      <c r="H57">
        <v>2</v>
      </c>
      <c r="I57">
        <v>4.4340000000000002</v>
      </c>
      <c r="J57" s="22">
        <v>93.114000000000004</v>
      </c>
      <c r="K57" s="6">
        <v>43551</v>
      </c>
      <c r="L57" s="21">
        <v>0.47638888888888892</v>
      </c>
      <c r="M57" t="s">
        <v>112</v>
      </c>
      <c r="N57" s="22">
        <v>88.68</v>
      </c>
      <c r="O57">
        <v>4.7619047620000003</v>
      </c>
      <c r="P57" s="22">
        <v>4.4340000000000002</v>
      </c>
      <c r="Q57">
        <v>5.8</v>
      </c>
      <c r="R57" t="str">
        <f>IFERROR(VLOOKUP(Table5[[#This Row],[CustomerID]],Table1[],16,FALSE),"Not Found")</f>
        <v>Married</v>
      </c>
      <c r="S57">
        <f>IFERROR(VLOOKUP(Table5[[#This Row],[CustomerID]],Table1[],5,FALSE),"Not Found")</f>
        <v>42</v>
      </c>
      <c r="T57" t="str">
        <f>IFERROR(VLOOKUP(Table5[[#This Row],[CustomerID]],Table1[],17,FALSE),"Not Found")</f>
        <v>Master</v>
      </c>
      <c r="U57">
        <f>_xlfn.XLOOKUP(Table5[[#This Row],[CustomerID]],Table1[ID],Table1[Kids],"Not Found",0)</f>
        <v>1</v>
      </c>
      <c r="V57">
        <f>_xlfn.XLOOKUP(Table5[[#This Row],[CustomerID]],Table1[ID],Table1[Teens],"Not found",0)</f>
        <v>0</v>
      </c>
      <c r="W57" s="16">
        <f>IFERROR(VLOOKUP(Table5[[#This Row],[CustomerID]],Table1[],2,FALSE),"Not Found")</f>
        <v>188097</v>
      </c>
      <c r="X57" t="str">
        <f>_xlfn.XLOOKUP(Table5[[#This Row],[CustomerID]],Table1[ID],Table1[State],"Not Found",0)</f>
        <v>State-Other</v>
      </c>
      <c r="Y57">
        <f>_xlfn.XLOOKUP(Table5[[#This Row],[CustomerID]],Table2[ID],Table2[Recency/Days],"Not Found",0)</f>
        <v>24</v>
      </c>
      <c r="Z57" s="22">
        <f>IFERROR(VLOOKUP(Table5[[#This Row],[CustomerID]],Table2[],3,FALSE),"Not Found")</f>
        <v>348</v>
      </c>
      <c r="AA57" s="22">
        <f>IFERROR(VLOOKUP($A57,Table2[],4,FALSE),"Not Found")</f>
        <v>0</v>
      </c>
      <c r="AB57" s="22">
        <f>IFERROR(VLOOKUP($A57,Table2[],5,FALSE),"Not Found")</f>
        <v>1025</v>
      </c>
      <c r="AC57" s="22">
        <f>IFERROR(VLOOKUP($A57,Table2[],6,FALSE),"Not Found")</f>
        <v>0</v>
      </c>
      <c r="AD57" s="22">
        <f>IFERROR(VLOOKUP($A57,Table2[],7,FALSE),"Not Found")</f>
        <v>269</v>
      </c>
      <c r="AE57" s="22">
        <f>IFERROR(VLOOKUP($A57,Table2[],8,FALSE),"Not Found")</f>
        <v>160</v>
      </c>
      <c r="AF57" s="22">
        <f>IFERROR(VLOOKUP($A57,Table2[],9,FALSE),"Not Found")</f>
        <v>1482</v>
      </c>
      <c r="AG57">
        <f>IFERROR(VLOOKUP($A57,Table2[],10,FALSE),"Not Found")</f>
        <v>1</v>
      </c>
      <c r="AH57">
        <f>IFERROR(VLOOKUP($A57,Table2[],11,FALSE),"Not Found")</f>
        <v>6</v>
      </c>
      <c r="AI57">
        <f>IFERROR(VLOOKUP($A57,Table2[],12,FALSE),"Not Found")</f>
        <v>5</v>
      </c>
      <c r="AJ57">
        <f>IFERROR(VLOOKUP($A57,Table2[],13,FALSE),"Not Found")</f>
        <v>8</v>
      </c>
      <c r="AK57">
        <f>IFERROR(VLOOKUP($A57,Table2[],14,FALSE),"Not Found")</f>
        <v>9</v>
      </c>
      <c r="AL57">
        <f>INDEX('Marketing data'!E:E,MATCH($A57,'Marketing data'!B:B,0),1)</f>
        <v>1</v>
      </c>
      <c r="AM57">
        <f>INDEX('Marketing data'!F:F,MATCH($A57,'Marketing data'!B:B,0),1)</f>
        <v>0</v>
      </c>
      <c r="AN57">
        <f>INDEX(Table3[MC3],MATCH($A57,Table3[ID],0),1)</f>
        <v>0</v>
      </c>
      <c r="AO57">
        <f>INDEX(Table3[MC4],MATCH($A57,Table3[ID],0),1)</f>
        <v>1</v>
      </c>
      <c r="AP57">
        <f>INDEX(Table3[MC5],MATCH($A57,Table3[ID],0),1)</f>
        <v>1</v>
      </c>
      <c r="AQ57">
        <f>_xlfn.XLOOKUP($A57,Table3[ID],Table3[Complaint],"Not Found",0)</f>
        <v>0</v>
      </c>
      <c r="AR57">
        <f>_xlfn.XLOOKUP($A57,Table3[ID],Table3[Pilot],"Not Found",0)</f>
        <v>1</v>
      </c>
      <c r="AS57" s="6">
        <f>_xlfn.XLOOKUP($A57,Table3[ID],Table3[Enrollment],"Not Found",0)</f>
        <v>43488</v>
      </c>
    </row>
    <row r="58" spans="1:45" x14ac:dyDescent="0.25">
      <c r="A58">
        <v>1543</v>
      </c>
      <c r="B58" t="s">
        <v>174</v>
      </c>
      <c r="C58" t="s">
        <v>103</v>
      </c>
      <c r="D58" t="s">
        <v>110</v>
      </c>
      <c r="E58" t="s">
        <v>114</v>
      </c>
      <c r="F58" t="s">
        <v>106</v>
      </c>
      <c r="G58" s="22">
        <v>89.6</v>
      </c>
      <c r="H58">
        <v>8</v>
      </c>
      <c r="I58">
        <v>35.840000000000003</v>
      </c>
      <c r="J58" s="22">
        <v>752.64</v>
      </c>
      <c r="K58" s="6">
        <v>43503</v>
      </c>
      <c r="L58" s="21">
        <v>0.4777777777777778</v>
      </c>
      <c r="M58" t="s">
        <v>107</v>
      </c>
      <c r="N58" s="22">
        <v>716.8</v>
      </c>
      <c r="O58">
        <v>4.7619047620000003</v>
      </c>
      <c r="P58" s="22">
        <v>35.840000000000003</v>
      </c>
      <c r="Q58">
        <v>6.6</v>
      </c>
      <c r="R58" t="str">
        <f>IFERROR(VLOOKUP(Table5[[#This Row],[CustomerID]],Table1[],16,FALSE),"Not Found")</f>
        <v>Together</v>
      </c>
      <c r="S58">
        <f>IFERROR(VLOOKUP(Table5[[#This Row],[CustomerID]],Table1[],5,FALSE),"Not Found")</f>
        <v>61</v>
      </c>
      <c r="T58" t="str">
        <f>IFERROR(VLOOKUP(Table5[[#This Row],[CustomerID]],Table1[],17,FALSE),"Not Found")</f>
        <v>Graduate</v>
      </c>
      <c r="U58">
        <f>_xlfn.XLOOKUP(Table5[[#This Row],[CustomerID]],Table1[ID],Table1[Kids],"Not Found",0)</f>
        <v>0</v>
      </c>
      <c r="V58">
        <f>_xlfn.XLOOKUP(Table5[[#This Row],[CustomerID]],Table1[ID],Table1[Teens],"Not found",0)</f>
        <v>1</v>
      </c>
      <c r="W58" s="16">
        <f>IFERROR(VLOOKUP(Table5[[#This Row],[CustomerID]],Table1[],2,FALSE),"Not Found")</f>
        <v>187771</v>
      </c>
      <c r="X58" t="str">
        <f>_xlfn.XLOOKUP(Table5[[#This Row],[CustomerID]],Table1[ID],Table1[State],"Not Found",0)</f>
        <v>State-Illinois</v>
      </c>
      <c r="Y58">
        <f>_xlfn.XLOOKUP(Table5[[#This Row],[CustomerID]],Table2[ID],Table2[Recency/Days],"Not Found",0)</f>
        <v>61</v>
      </c>
      <c r="Z58" s="22">
        <f>IFERROR(VLOOKUP(Table5[[#This Row],[CustomerID]],Table2[],3,FALSE),"Not Found")</f>
        <v>3192</v>
      </c>
      <c r="AA58" s="22">
        <f>IFERROR(VLOOKUP($A58,Table2[],4,FALSE),"Not Found")</f>
        <v>81</v>
      </c>
      <c r="AB58" s="22">
        <f>IFERROR(VLOOKUP($A58,Table2[],5,FALSE),"Not Found")</f>
        <v>614</v>
      </c>
      <c r="AC58" s="22">
        <f>IFERROR(VLOOKUP($A58,Table2[],6,FALSE),"Not Found")</f>
        <v>107</v>
      </c>
      <c r="AD58" s="22">
        <f>IFERROR(VLOOKUP($A58,Table2[],7,FALSE),"Not Found")</f>
        <v>122</v>
      </c>
      <c r="AE58" s="22">
        <f>IFERROR(VLOOKUP($A58,Table2[],8,FALSE),"Not Found")</f>
        <v>71</v>
      </c>
      <c r="AF58" s="22">
        <f>IFERROR(VLOOKUP($A58,Table2[],9,FALSE),"Not Found")</f>
        <v>4045</v>
      </c>
      <c r="AG58">
        <f>IFERROR(VLOOKUP($A58,Table2[],10,FALSE),"Not Found")</f>
        <v>1</v>
      </c>
      <c r="AH58">
        <f>IFERROR(VLOOKUP($A58,Table2[],11,FALSE),"Not Found")</f>
        <v>5</v>
      </c>
      <c r="AI58">
        <f>IFERROR(VLOOKUP($A58,Table2[],12,FALSE),"Not Found")</f>
        <v>10</v>
      </c>
      <c r="AJ58">
        <f>IFERROR(VLOOKUP($A58,Table2[],13,FALSE),"Not Found")</f>
        <v>4</v>
      </c>
      <c r="AK58">
        <f>IFERROR(VLOOKUP($A58,Table2[],14,FALSE),"Not Found")</f>
        <v>6</v>
      </c>
      <c r="AL58">
        <f>INDEX('Marketing data'!E:E,MATCH($A58,'Marketing data'!B:B,0),1)</f>
        <v>1</v>
      </c>
      <c r="AM58">
        <f>INDEX('Marketing data'!F:F,MATCH($A58,'Marketing data'!B:B,0),1)</f>
        <v>1</v>
      </c>
      <c r="AN58">
        <f>INDEX(Table3[MC3],MATCH($A58,Table3[ID],0),1)</f>
        <v>0</v>
      </c>
      <c r="AO58">
        <f>INDEX(Table3[MC4],MATCH($A58,Table3[ID],0),1)</f>
        <v>1</v>
      </c>
      <c r="AP58">
        <f>INDEX(Table3[MC5],MATCH($A58,Table3[ID],0),1)</f>
        <v>1</v>
      </c>
      <c r="AQ58">
        <f>_xlfn.XLOOKUP($A58,Table3[ID],Table3[Complaint],"Not Found",0)</f>
        <v>0</v>
      </c>
      <c r="AR58">
        <f>_xlfn.XLOOKUP($A58,Table3[ID],Table3[Pilot],"Not Found",0)</f>
        <v>1</v>
      </c>
      <c r="AS58" s="6">
        <f>_xlfn.XLOOKUP($A58,Table3[ID],Table3[Enrollment],"Not Found",0)</f>
        <v>43765</v>
      </c>
    </row>
    <row r="59" spans="1:45" x14ac:dyDescent="0.25">
      <c r="A59">
        <v>1805</v>
      </c>
      <c r="B59" t="s">
        <v>175</v>
      </c>
      <c r="C59" t="s">
        <v>103</v>
      </c>
      <c r="D59" t="s">
        <v>104</v>
      </c>
      <c r="E59" t="s">
        <v>105</v>
      </c>
      <c r="F59" t="s">
        <v>115</v>
      </c>
      <c r="G59" s="22">
        <v>72.349999999999994</v>
      </c>
      <c r="H59">
        <v>10</v>
      </c>
      <c r="I59">
        <v>36.174999999999997</v>
      </c>
      <c r="J59" s="22">
        <v>759.67499999999995</v>
      </c>
      <c r="K59" s="6">
        <v>43485</v>
      </c>
      <c r="L59" s="21">
        <v>0.66319444444444442</v>
      </c>
      <c r="M59" t="s">
        <v>112</v>
      </c>
      <c r="N59" s="22">
        <v>723.5</v>
      </c>
      <c r="O59">
        <v>4.7619047620000003</v>
      </c>
      <c r="P59" s="22">
        <v>36.174999999999997</v>
      </c>
      <c r="Q59">
        <v>5.4</v>
      </c>
      <c r="R59" t="str">
        <f>IFERROR(VLOOKUP(Table5[[#This Row],[CustomerID]],Table1[],16,FALSE),"Not Found")</f>
        <v>Together</v>
      </c>
      <c r="S59">
        <f>IFERROR(VLOOKUP(Table5[[#This Row],[CustomerID]],Table1[],5,FALSE),"Not Found")</f>
        <v>61</v>
      </c>
      <c r="T59" t="str">
        <f>IFERROR(VLOOKUP(Table5[[#This Row],[CustomerID]],Table1[],17,FALSE),"Not Found")</f>
        <v>Graduate</v>
      </c>
      <c r="U59">
        <f>_xlfn.XLOOKUP(Table5[[#This Row],[CustomerID]],Table1[ID],Table1[Kids],"Not Found",0)</f>
        <v>0</v>
      </c>
      <c r="V59">
        <f>_xlfn.XLOOKUP(Table5[[#This Row],[CustomerID]],Table1[ID],Table1[Teens],"Not found",0)</f>
        <v>1</v>
      </c>
      <c r="W59" s="16">
        <f>IFERROR(VLOOKUP(Table5[[#This Row],[CustomerID]],Table1[],2,FALSE),"Not Found")</f>
        <v>187771</v>
      </c>
      <c r="X59" t="str">
        <f>_xlfn.XLOOKUP(Table5[[#This Row],[CustomerID]],Table1[ID],Table1[State],"Not Found",0)</f>
        <v>State-California</v>
      </c>
      <c r="Y59">
        <f>_xlfn.XLOOKUP(Table5[[#This Row],[CustomerID]],Table2[ID],Table2[Recency/Days],"Not Found",0)</f>
        <v>61</v>
      </c>
      <c r="Z59" s="22">
        <f>IFERROR(VLOOKUP(Table5[[#This Row],[CustomerID]],Table2[],3,FALSE),"Not Found")</f>
        <v>3192</v>
      </c>
      <c r="AA59" s="22">
        <f>IFERROR(VLOOKUP($A59,Table2[],4,FALSE),"Not Found")</f>
        <v>81</v>
      </c>
      <c r="AB59" s="22">
        <f>IFERROR(VLOOKUP($A59,Table2[],5,FALSE),"Not Found")</f>
        <v>614</v>
      </c>
      <c r="AC59" s="22">
        <f>IFERROR(VLOOKUP($A59,Table2[],6,FALSE),"Not Found")</f>
        <v>107</v>
      </c>
      <c r="AD59" s="22">
        <f>IFERROR(VLOOKUP($A59,Table2[],7,FALSE),"Not Found")</f>
        <v>122</v>
      </c>
      <c r="AE59" s="22">
        <f>IFERROR(VLOOKUP($A59,Table2[],8,FALSE),"Not Found")</f>
        <v>71</v>
      </c>
      <c r="AF59" s="22">
        <f>IFERROR(VLOOKUP($A59,Table2[],9,FALSE),"Not Found")</f>
        <v>4045</v>
      </c>
      <c r="AG59">
        <f>IFERROR(VLOOKUP($A59,Table2[],10,FALSE),"Not Found")</f>
        <v>1</v>
      </c>
      <c r="AH59">
        <f>IFERROR(VLOOKUP($A59,Table2[],11,FALSE),"Not Found")</f>
        <v>5</v>
      </c>
      <c r="AI59">
        <f>IFERROR(VLOOKUP($A59,Table2[],12,FALSE),"Not Found")</f>
        <v>10</v>
      </c>
      <c r="AJ59">
        <f>IFERROR(VLOOKUP($A59,Table2[],13,FALSE),"Not Found")</f>
        <v>4</v>
      </c>
      <c r="AK59">
        <f>IFERROR(VLOOKUP($A59,Table2[],14,FALSE),"Not Found")</f>
        <v>6</v>
      </c>
      <c r="AL59">
        <f>INDEX('Marketing data'!E:E,MATCH($A59,'Marketing data'!B:B,0),1)</f>
        <v>1</v>
      </c>
      <c r="AM59">
        <f>INDEX('Marketing data'!F:F,MATCH($A59,'Marketing data'!B:B,0),1)</f>
        <v>1</v>
      </c>
      <c r="AN59">
        <f>INDEX(Table3[MC3],MATCH($A59,Table3[ID],0),1)</f>
        <v>0</v>
      </c>
      <c r="AO59">
        <f>INDEX(Table3[MC4],MATCH($A59,Table3[ID],0),1)</f>
        <v>1</v>
      </c>
      <c r="AP59">
        <f>INDEX(Table3[MC5],MATCH($A59,Table3[ID],0),1)</f>
        <v>1</v>
      </c>
      <c r="AQ59">
        <f>_xlfn.XLOOKUP($A59,Table3[ID],Table3[Complaint],"Not Found",0)</f>
        <v>0</v>
      </c>
      <c r="AR59">
        <f>_xlfn.XLOOKUP($A59,Table3[ID],Table3[Pilot],"Not Found",0)</f>
        <v>1</v>
      </c>
      <c r="AS59" s="6">
        <f>_xlfn.XLOOKUP($A59,Table3[ID],Table3[Enrollment],"Not Found",0)</f>
        <v>43765</v>
      </c>
    </row>
    <row r="60" spans="1:45" x14ac:dyDescent="0.25">
      <c r="A60">
        <v>2468</v>
      </c>
      <c r="B60" t="s">
        <v>176</v>
      </c>
      <c r="C60" t="s">
        <v>109</v>
      </c>
      <c r="D60" t="s">
        <v>110</v>
      </c>
      <c r="E60" t="s">
        <v>114</v>
      </c>
      <c r="F60" t="s">
        <v>111</v>
      </c>
      <c r="G60" s="22">
        <v>30.61</v>
      </c>
      <c r="H60">
        <v>6</v>
      </c>
      <c r="I60">
        <v>9.1829999999999998</v>
      </c>
      <c r="J60" s="22">
        <v>192.84299999999999</v>
      </c>
      <c r="K60" s="6">
        <v>43536</v>
      </c>
      <c r="L60" s="21">
        <v>0.85833333333333339</v>
      </c>
      <c r="M60" t="s">
        <v>112</v>
      </c>
      <c r="N60" s="22">
        <v>183.66</v>
      </c>
      <c r="O60">
        <v>4.7619047620000003</v>
      </c>
      <c r="P60" s="22">
        <v>9.1829999999999998</v>
      </c>
      <c r="Q60">
        <v>9.3000000000000007</v>
      </c>
      <c r="R60" t="str">
        <f>IFERROR(VLOOKUP(Table5[[#This Row],[CustomerID]],Table1[],16,FALSE),"Not Found")</f>
        <v>Together</v>
      </c>
      <c r="S60">
        <f>IFERROR(VLOOKUP(Table5[[#This Row],[CustomerID]],Table1[],5,FALSE),"Not Found")</f>
        <v>32</v>
      </c>
      <c r="T60" t="str">
        <f>IFERROR(VLOOKUP(Table5[[#This Row],[CustomerID]],Table1[],17,FALSE),"Not Found")</f>
        <v>Graduate</v>
      </c>
      <c r="U60">
        <f>_xlfn.XLOOKUP(Table5[[#This Row],[CustomerID]],Table1[ID],Table1[Kids],"Not Found",0)</f>
        <v>0</v>
      </c>
      <c r="V60">
        <f>_xlfn.XLOOKUP(Table5[[#This Row],[CustomerID]],Table1[ID],Table1[Teens],"Not found",0)</f>
        <v>0</v>
      </c>
      <c r="W60" s="16">
        <f>IFERROR(VLOOKUP(Table5[[#This Row],[CustomerID]],Table1[],2,FALSE),"Not Found")</f>
        <v>187679</v>
      </c>
      <c r="X60" t="str">
        <f>_xlfn.XLOOKUP(Table5[[#This Row],[CustomerID]],Table1[ID],Table1[State],"Not Found",0)</f>
        <v>State-New York</v>
      </c>
      <c r="Y60">
        <f>_xlfn.XLOOKUP(Table5[[#This Row],[CustomerID]],Table2[ID],Table2[Recency/Days],"Not Found",0)</f>
        <v>62</v>
      </c>
      <c r="Z60" s="22">
        <f>IFERROR(VLOOKUP(Table5[[#This Row],[CustomerID]],Table2[],3,FALSE),"Not Found")</f>
        <v>2695</v>
      </c>
      <c r="AA60" s="22">
        <f>IFERROR(VLOOKUP($A60,Table2[],4,FALSE),"Not Found")</f>
        <v>368</v>
      </c>
      <c r="AB60" s="22">
        <f>IFERROR(VLOOKUP($A60,Table2[],5,FALSE),"Not Found")</f>
        <v>1745</v>
      </c>
      <c r="AC60" s="22">
        <f>IFERROR(VLOOKUP($A60,Table2[],6,FALSE),"Not Found")</f>
        <v>208</v>
      </c>
      <c r="AD60" s="22">
        <f>IFERROR(VLOOKUP($A60,Table2[],7,FALSE),"Not Found")</f>
        <v>317</v>
      </c>
      <c r="AE60" s="22">
        <f>IFERROR(VLOOKUP($A60,Table2[],8,FALSE),"Not Found")</f>
        <v>71</v>
      </c>
      <c r="AF60" s="22">
        <f>IFERROR(VLOOKUP($A60,Table2[],9,FALSE),"Not Found")</f>
        <v>5261</v>
      </c>
      <c r="AG60">
        <f>IFERROR(VLOOKUP($A60,Table2[],10,FALSE),"Not Found")</f>
        <v>1</v>
      </c>
      <c r="AH60">
        <f>IFERROR(VLOOKUP($A60,Table2[],11,FALSE),"Not Found")</f>
        <v>7</v>
      </c>
      <c r="AI60">
        <f>IFERROR(VLOOKUP($A60,Table2[],12,FALSE),"Not Found")</f>
        <v>11</v>
      </c>
      <c r="AJ60">
        <f>IFERROR(VLOOKUP($A60,Table2[],13,FALSE),"Not Found")</f>
        <v>10</v>
      </c>
      <c r="AK60">
        <f>IFERROR(VLOOKUP($A60,Table2[],14,FALSE),"Not Found")</f>
        <v>4</v>
      </c>
      <c r="AL60">
        <f>INDEX('Marketing data'!E:E,MATCH($A60,'Marketing data'!B:B,0),1)</f>
        <v>1</v>
      </c>
      <c r="AM60">
        <f>INDEX('Marketing data'!F:F,MATCH($A60,'Marketing data'!B:B,0),1)</f>
        <v>0</v>
      </c>
      <c r="AN60">
        <f>INDEX(Table3[MC3],MATCH($A60,Table3[ID],0),1)</f>
        <v>1</v>
      </c>
      <c r="AO60">
        <f>INDEX(Table3[MC4],MATCH($A60,Table3[ID],0),1)</f>
        <v>0</v>
      </c>
      <c r="AP60">
        <f>INDEX(Table3[MC5],MATCH($A60,Table3[ID],0),1)</f>
        <v>1</v>
      </c>
      <c r="AQ60">
        <f>_xlfn.XLOOKUP($A60,Table3[ID],Table3[Complaint],"Not Found",0)</f>
        <v>0</v>
      </c>
      <c r="AR60">
        <f>_xlfn.XLOOKUP($A60,Table3[ID],Table3[Pilot],"Not Found",0)</f>
        <v>1</v>
      </c>
      <c r="AS60" s="6">
        <f>_xlfn.XLOOKUP($A60,Table3[ID],Table3[Enrollment],"Not Found",0)</f>
        <v>43831</v>
      </c>
    </row>
    <row r="61" spans="1:45" x14ac:dyDescent="0.25">
      <c r="A61">
        <v>1697</v>
      </c>
      <c r="B61" t="s">
        <v>177</v>
      </c>
      <c r="C61" t="s">
        <v>109</v>
      </c>
      <c r="D61" t="s">
        <v>104</v>
      </c>
      <c r="E61" t="s">
        <v>105</v>
      </c>
      <c r="F61" t="s">
        <v>118</v>
      </c>
      <c r="G61" s="22">
        <v>24.74</v>
      </c>
      <c r="H61">
        <v>3</v>
      </c>
      <c r="I61">
        <v>3.7109999999999999</v>
      </c>
      <c r="J61" s="22">
        <v>77.930999999999997</v>
      </c>
      <c r="K61" s="6">
        <v>43511</v>
      </c>
      <c r="L61" s="21">
        <v>0.74097222222222225</v>
      </c>
      <c r="M61" t="s">
        <v>116</v>
      </c>
      <c r="N61" s="22">
        <v>74.22</v>
      </c>
      <c r="O61">
        <v>4.7619047620000003</v>
      </c>
      <c r="P61" s="22">
        <v>3.7109999999999999</v>
      </c>
      <c r="Q61">
        <v>10</v>
      </c>
      <c r="R61" t="str">
        <f>IFERROR(VLOOKUP(Table5[[#This Row],[CustomerID]],Table1[],16,FALSE),"Not Found")</f>
        <v>Divorced</v>
      </c>
      <c r="S61">
        <f>IFERROR(VLOOKUP(Table5[[#This Row],[CustomerID]],Table1[],5,FALSE),"Not Found")</f>
        <v>60</v>
      </c>
      <c r="T61" t="str">
        <f>IFERROR(VLOOKUP(Table5[[#This Row],[CustomerID]],Table1[],17,FALSE),"Not Found")</f>
        <v>Other</v>
      </c>
      <c r="U61">
        <f>_xlfn.XLOOKUP(Table5[[#This Row],[CustomerID]],Table1[ID],Table1[Kids],"Not Found",0)</f>
        <v>0</v>
      </c>
      <c r="V61">
        <f>_xlfn.XLOOKUP(Table5[[#This Row],[CustomerID]],Table1[ID],Table1[Teens],"Not found",0)</f>
        <v>0</v>
      </c>
      <c r="W61" s="16">
        <f>IFERROR(VLOOKUP(Table5[[#This Row],[CustomerID]],Table1[],2,FALSE),"Not Found")</f>
        <v>187305</v>
      </c>
      <c r="X61" t="str">
        <f>_xlfn.XLOOKUP(Table5[[#This Row],[CustomerID]],Table1[ID],Table1[State],"Not Found",0)</f>
        <v>State-California</v>
      </c>
      <c r="Y61">
        <f>_xlfn.XLOOKUP(Table5[[#This Row],[CustomerID]],Table2[ID],Table2[Recency/Days],"Not Found",0)</f>
        <v>19</v>
      </c>
      <c r="Z61" s="22">
        <f>IFERROR(VLOOKUP(Table5[[#This Row],[CustomerID]],Table2[],3,FALSE),"Not Found")</f>
        <v>740</v>
      </c>
      <c r="AA61" s="22">
        <f>IFERROR(VLOOKUP($A61,Table2[],4,FALSE),"Not Found")</f>
        <v>54</v>
      </c>
      <c r="AB61" s="22">
        <f>IFERROR(VLOOKUP($A61,Table2[],5,FALSE),"Not Found")</f>
        <v>1075</v>
      </c>
      <c r="AC61" s="22">
        <f>IFERROR(VLOOKUP($A61,Table2[],6,FALSE),"Not Found")</f>
        <v>135</v>
      </c>
      <c r="AD61" s="22">
        <f>IFERROR(VLOOKUP($A61,Table2[],7,FALSE),"Not Found")</f>
        <v>296</v>
      </c>
      <c r="AE61" s="22">
        <f>IFERROR(VLOOKUP($A61,Table2[],8,FALSE),"Not Found")</f>
        <v>172</v>
      </c>
      <c r="AF61" s="22">
        <f>IFERROR(VLOOKUP($A61,Table2[],9,FALSE),"Not Found")</f>
        <v>2128</v>
      </c>
      <c r="AG61">
        <f>IFERROR(VLOOKUP($A61,Table2[],10,FALSE),"Not Found")</f>
        <v>1</v>
      </c>
      <c r="AH61">
        <f>IFERROR(VLOOKUP($A61,Table2[],11,FALSE),"Not Found")</f>
        <v>5</v>
      </c>
      <c r="AI61">
        <f>IFERROR(VLOOKUP($A61,Table2[],12,FALSE),"Not Found")</f>
        <v>3</v>
      </c>
      <c r="AJ61">
        <f>IFERROR(VLOOKUP($A61,Table2[],13,FALSE),"Not Found")</f>
        <v>8</v>
      </c>
      <c r="AK61">
        <f>IFERROR(VLOOKUP($A61,Table2[],14,FALSE),"Not Found")</f>
        <v>2</v>
      </c>
      <c r="AL61">
        <f>INDEX('Marketing data'!E:E,MATCH($A61,'Marketing data'!B:B,0),1)</f>
        <v>0</v>
      </c>
      <c r="AM61">
        <f>INDEX('Marketing data'!F:F,MATCH($A61,'Marketing data'!B:B,0),1)</f>
        <v>0</v>
      </c>
      <c r="AN61">
        <f>INDEX(Table3[MC3],MATCH($A61,Table3[ID],0),1)</f>
        <v>0</v>
      </c>
      <c r="AO61">
        <f>INDEX(Table3[MC4],MATCH($A61,Table3[ID],0),1)</f>
        <v>0</v>
      </c>
      <c r="AP61">
        <f>INDEX(Table3[MC5],MATCH($A61,Table3[ID],0),1)</f>
        <v>1</v>
      </c>
      <c r="AQ61">
        <f>_xlfn.XLOOKUP($A61,Table3[ID],Table3[Complaint],"Not Found",0)</f>
        <v>0</v>
      </c>
      <c r="AR61">
        <f>_xlfn.XLOOKUP($A61,Table3[ID],Table3[Pilot],"Not Found",0)</f>
        <v>1</v>
      </c>
      <c r="AS61" s="6">
        <f>_xlfn.XLOOKUP($A61,Table3[ID],Table3[Enrollment],"Not Found",0)</f>
        <v>43524</v>
      </c>
    </row>
    <row r="62" spans="1:45" x14ac:dyDescent="0.25">
      <c r="A62">
        <v>1096</v>
      </c>
      <c r="B62" t="s">
        <v>178</v>
      </c>
      <c r="C62" t="s">
        <v>109</v>
      </c>
      <c r="D62" t="s">
        <v>110</v>
      </c>
      <c r="E62" t="s">
        <v>114</v>
      </c>
      <c r="F62" t="s">
        <v>115</v>
      </c>
      <c r="G62" s="22">
        <v>55.73</v>
      </c>
      <c r="H62">
        <v>6</v>
      </c>
      <c r="I62">
        <v>16.719000000000001</v>
      </c>
      <c r="J62" s="22">
        <v>351.09899999999999</v>
      </c>
      <c r="K62" s="6">
        <v>43520</v>
      </c>
      <c r="L62" s="21">
        <v>0.4548611111111111</v>
      </c>
      <c r="M62" t="s">
        <v>107</v>
      </c>
      <c r="N62" s="22">
        <v>334.38</v>
      </c>
      <c r="O62">
        <v>4.7619047620000003</v>
      </c>
      <c r="P62" s="22">
        <v>16.719000000000001</v>
      </c>
      <c r="Q62">
        <v>7</v>
      </c>
      <c r="R62" t="str">
        <f>IFERROR(VLOOKUP(Table5[[#This Row],[CustomerID]],Table1[],16,FALSE),"Not Found")</f>
        <v>Married</v>
      </c>
      <c r="S62">
        <f>IFERROR(VLOOKUP(Table5[[#This Row],[CustomerID]],Table1[],5,FALSE),"Not Found")</f>
        <v>61</v>
      </c>
      <c r="T62" t="str">
        <f>IFERROR(VLOOKUP(Table5[[#This Row],[CustomerID]],Table1[],17,FALSE),"Not Found")</f>
        <v>Graduate</v>
      </c>
      <c r="U62">
        <f>_xlfn.XLOOKUP(Table5[[#This Row],[CustomerID]],Table1[ID],Table1[Kids],"Not Found",0)</f>
        <v>0</v>
      </c>
      <c r="V62">
        <f>_xlfn.XLOOKUP(Table5[[#This Row],[CustomerID]],Table1[ID],Table1[Teens],"Not found",0)</f>
        <v>0</v>
      </c>
      <c r="W62" s="16">
        <f>IFERROR(VLOOKUP(Table5[[#This Row],[CustomerID]],Table1[],2,FALSE),"Not Found")</f>
        <v>187195</v>
      </c>
      <c r="X62" t="str">
        <f>_xlfn.XLOOKUP(Table5[[#This Row],[CustomerID]],Table1[ID],Table1[State],"Not Found",0)</f>
        <v>State-Other</v>
      </c>
      <c r="Y62">
        <f>_xlfn.XLOOKUP(Table5[[#This Row],[CustomerID]],Table2[ID],Table2[Recency/Days],"Not Found",0)</f>
        <v>35</v>
      </c>
      <c r="Z62" s="22">
        <f>IFERROR(VLOOKUP(Table5[[#This Row],[CustomerID]],Table2[],3,FALSE),"Not Found")</f>
        <v>466</v>
      </c>
      <c r="AA62" s="22">
        <f>IFERROR(VLOOKUP($A62,Table2[],4,FALSE),"Not Found")</f>
        <v>163</v>
      </c>
      <c r="AB62" s="22">
        <f>IFERROR(VLOOKUP($A62,Table2[],5,FALSE),"Not Found")</f>
        <v>1481</v>
      </c>
      <c r="AC62" s="22">
        <f>IFERROR(VLOOKUP($A62,Table2[],6,FALSE),"Not Found")</f>
        <v>107</v>
      </c>
      <c r="AD62" s="22">
        <f>IFERROR(VLOOKUP($A62,Table2[],7,FALSE),"Not Found")</f>
        <v>56</v>
      </c>
      <c r="AE62" s="22">
        <f>IFERROR(VLOOKUP($A62,Table2[],8,FALSE),"Not Found")</f>
        <v>82</v>
      </c>
      <c r="AF62" s="22">
        <f>IFERROR(VLOOKUP($A62,Table2[],9,FALSE),"Not Found")</f>
        <v>2192</v>
      </c>
      <c r="AG62">
        <f>IFERROR(VLOOKUP($A62,Table2[],10,FALSE),"Not Found")</f>
        <v>1</v>
      </c>
      <c r="AH62">
        <f>IFERROR(VLOOKUP($A62,Table2[],11,FALSE),"Not Found")</f>
        <v>3</v>
      </c>
      <c r="AI62">
        <f>IFERROR(VLOOKUP($A62,Table2[],12,FALSE),"Not Found")</f>
        <v>11</v>
      </c>
      <c r="AJ62">
        <f>IFERROR(VLOOKUP($A62,Table2[],13,FALSE),"Not Found")</f>
        <v>5</v>
      </c>
      <c r="AK62">
        <f>IFERROR(VLOOKUP($A62,Table2[],14,FALSE),"Not Found")</f>
        <v>1</v>
      </c>
      <c r="AL62">
        <f>INDEX('Marketing data'!E:E,MATCH($A62,'Marketing data'!B:B,0),1)</f>
        <v>0</v>
      </c>
      <c r="AM62">
        <f>INDEX('Marketing data'!F:F,MATCH($A62,'Marketing data'!B:B,0),1)</f>
        <v>0</v>
      </c>
      <c r="AN62">
        <f>INDEX(Table3[MC3],MATCH($A62,Table3[ID],0),1)</f>
        <v>0</v>
      </c>
      <c r="AO62">
        <f>INDEX(Table3[MC4],MATCH($A62,Table3[ID],0),1)</f>
        <v>0</v>
      </c>
      <c r="AP62">
        <f>INDEX(Table3[MC5],MATCH($A62,Table3[ID],0),1)</f>
        <v>0</v>
      </c>
      <c r="AQ62">
        <f>_xlfn.XLOOKUP($A62,Table3[ID],Table3[Complaint],"Not Found",0)</f>
        <v>0</v>
      </c>
      <c r="AR62">
        <f>_xlfn.XLOOKUP($A62,Table3[ID],Table3[Pilot],"Not Found",0)</f>
        <v>1</v>
      </c>
      <c r="AS62" s="6">
        <f>_xlfn.XLOOKUP($A62,Table3[ID],Table3[Enrollment],"Not Found",0)</f>
        <v>44116</v>
      </c>
    </row>
    <row r="63" spans="1:45" x14ac:dyDescent="0.25">
      <c r="A63">
        <v>2496</v>
      </c>
      <c r="B63" t="s">
        <v>179</v>
      </c>
      <c r="C63" t="s">
        <v>124</v>
      </c>
      <c r="D63" t="s">
        <v>104</v>
      </c>
      <c r="E63" t="s">
        <v>105</v>
      </c>
      <c r="F63" t="s">
        <v>118</v>
      </c>
      <c r="G63" s="22">
        <v>55.07</v>
      </c>
      <c r="H63">
        <v>9</v>
      </c>
      <c r="I63">
        <v>24.781500000000001</v>
      </c>
      <c r="J63" s="22">
        <v>520.41150000000005</v>
      </c>
      <c r="K63" s="6">
        <v>43499</v>
      </c>
      <c r="L63" s="21">
        <v>0.56944444444444442</v>
      </c>
      <c r="M63" t="s">
        <v>107</v>
      </c>
      <c r="N63" s="22">
        <v>495.63</v>
      </c>
      <c r="O63">
        <v>4.7619047620000003</v>
      </c>
      <c r="P63" s="22">
        <v>24.781500000000001</v>
      </c>
      <c r="Q63">
        <v>10</v>
      </c>
      <c r="R63" t="str">
        <f>IFERROR(VLOOKUP(Table5[[#This Row],[CustomerID]],Table1[],16,FALSE),"Not Found")</f>
        <v>Single</v>
      </c>
      <c r="S63">
        <f>IFERROR(VLOOKUP(Table5[[#This Row],[CustomerID]],Table1[],5,FALSE),"Not Found")</f>
        <v>37</v>
      </c>
      <c r="T63" t="str">
        <f>IFERROR(VLOOKUP(Table5[[#This Row],[CustomerID]],Table1[],17,FALSE),"Not Found")</f>
        <v>PhD</v>
      </c>
      <c r="U63">
        <f>_xlfn.XLOOKUP(Table5[[#This Row],[CustomerID]],Table1[ID],Table1[Kids],"Not Found",0)</f>
        <v>0</v>
      </c>
      <c r="V63">
        <f>_xlfn.XLOOKUP(Table5[[#This Row],[CustomerID]],Table1[ID],Table1[Teens],"Not found",0)</f>
        <v>0</v>
      </c>
      <c r="W63" s="16">
        <f>IFERROR(VLOOKUP(Table5[[#This Row],[CustomerID]],Table1[],2,FALSE),"Not Found")</f>
        <v>187188</v>
      </c>
      <c r="X63" t="str">
        <f>_xlfn.XLOOKUP(Table5[[#This Row],[CustomerID]],Table1[ID],Table1[State],"Not Found",0)</f>
        <v>State-Florida</v>
      </c>
      <c r="Y63">
        <f>_xlfn.XLOOKUP(Table5[[#This Row],[CustomerID]],Table2[ID],Table2[Recency/Days],"Not Found",0)</f>
        <v>73</v>
      </c>
      <c r="Z63" s="22">
        <f>IFERROR(VLOOKUP(Table5[[#This Row],[CustomerID]],Table2[],3,FALSE),"Not Found")</f>
        <v>1954</v>
      </c>
      <c r="AA63" s="22">
        <f>IFERROR(VLOOKUP($A63,Table2[],4,FALSE),"Not Found")</f>
        <v>238</v>
      </c>
      <c r="AB63" s="22">
        <f>IFERROR(VLOOKUP($A63,Table2[],5,FALSE),"Not Found")</f>
        <v>1554</v>
      </c>
      <c r="AC63" s="22">
        <f>IFERROR(VLOOKUP($A63,Table2[],6,FALSE),"Not Found")</f>
        <v>105</v>
      </c>
      <c r="AD63" s="22">
        <f>IFERROR(VLOOKUP($A63,Table2[],7,FALSE),"Not Found")</f>
        <v>159</v>
      </c>
      <c r="AE63" s="22">
        <f>IFERROR(VLOOKUP($A63,Table2[],8,FALSE),"Not Found")</f>
        <v>118</v>
      </c>
      <c r="AF63" s="22">
        <f>IFERROR(VLOOKUP($A63,Table2[],9,FALSE),"Not Found")</f>
        <v>3892</v>
      </c>
      <c r="AG63">
        <f>IFERROR(VLOOKUP($A63,Table2[],10,FALSE),"Not Found")</f>
        <v>1</v>
      </c>
      <c r="AH63">
        <f>IFERROR(VLOOKUP($A63,Table2[],11,FALSE),"Not Found")</f>
        <v>10</v>
      </c>
      <c r="AI63">
        <f>IFERROR(VLOOKUP($A63,Table2[],12,FALSE),"Not Found")</f>
        <v>2</v>
      </c>
      <c r="AJ63">
        <f>IFERROR(VLOOKUP($A63,Table2[],13,FALSE),"Not Found")</f>
        <v>6</v>
      </c>
      <c r="AK63">
        <f>IFERROR(VLOOKUP($A63,Table2[],14,FALSE),"Not Found")</f>
        <v>3</v>
      </c>
      <c r="AL63">
        <f>INDEX('Marketing data'!E:E,MATCH($A63,'Marketing data'!B:B,0),1)</f>
        <v>0</v>
      </c>
      <c r="AM63">
        <f>INDEX('Marketing data'!F:F,MATCH($A63,'Marketing data'!B:B,0),1)</f>
        <v>0</v>
      </c>
      <c r="AN63">
        <f>INDEX(Table3[MC3],MATCH($A63,Table3[ID],0),1)</f>
        <v>0</v>
      </c>
      <c r="AO63">
        <f>INDEX(Table3[MC4],MATCH($A63,Table3[ID],0),1)</f>
        <v>0</v>
      </c>
      <c r="AP63">
        <f>INDEX(Table3[MC5],MATCH($A63,Table3[ID],0),1)</f>
        <v>0</v>
      </c>
      <c r="AQ63">
        <f>_xlfn.XLOOKUP($A63,Table3[ID],Table3[Complaint],"Not Found",0)</f>
        <v>0</v>
      </c>
      <c r="AR63">
        <f>_xlfn.XLOOKUP($A63,Table3[ID],Table3[Pilot],"Not Found",0)</f>
        <v>1</v>
      </c>
      <c r="AS63" s="6">
        <f>_xlfn.XLOOKUP($A63,Table3[ID],Table3[Enrollment],"Not Found",0)</f>
        <v>43777</v>
      </c>
    </row>
    <row r="64" spans="1:45" x14ac:dyDescent="0.25">
      <c r="A64">
        <v>2057</v>
      </c>
      <c r="B64" t="s">
        <v>180</v>
      </c>
      <c r="C64" t="s">
        <v>103</v>
      </c>
      <c r="D64" t="s">
        <v>104</v>
      </c>
      <c r="E64" t="s">
        <v>114</v>
      </c>
      <c r="F64" t="s">
        <v>118</v>
      </c>
      <c r="G64" s="22">
        <v>15.81</v>
      </c>
      <c r="H64">
        <v>10</v>
      </c>
      <c r="I64">
        <v>7.9050000000000002</v>
      </c>
      <c r="J64" s="22">
        <v>166.005</v>
      </c>
      <c r="K64" s="6">
        <v>43530</v>
      </c>
      <c r="L64" s="21">
        <v>0.51874999999999993</v>
      </c>
      <c r="M64" t="s">
        <v>116</v>
      </c>
      <c r="N64" s="22">
        <v>158.1</v>
      </c>
      <c r="O64">
        <v>4.7619047620000003</v>
      </c>
      <c r="P64" s="22">
        <v>7.9050000000000002</v>
      </c>
      <c r="Q64">
        <v>8.6</v>
      </c>
      <c r="R64" t="str">
        <f>IFERROR(VLOOKUP(Table5[[#This Row],[CustomerID]],Table1[],16,FALSE),"Not Found")</f>
        <v>Married</v>
      </c>
      <c r="S64">
        <f>IFERROR(VLOOKUP(Table5[[#This Row],[CustomerID]],Table1[],5,FALSE),"Not Found")</f>
        <v>39</v>
      </c>
      <c r="T64" t="str">
        <f>IFERROR(VLOOKUP(Table5[[#This Row],[CustomerID]],Table1[],17,FALSE),"Not Found")</f>
        <v>PhD</v>
      </c>
      <c r="U64">
        <f>_xlfn.XLOOKUP(Table5[[#This Row],[CustomerID]],Table1[ID],Table1[Kids],"Not Found",0)</f>
        <v>0</v>
      </c>
      <c r="V64">
        <f>_xlfn.XLOOKUP(Table5[[#This Row],[CustomerID]],Table1[ID],Table1[Teens],"Not found",0)</f>
        <v>0</v>
      </c>
      <c r="W64" s="16">
        <f>IFERROR(VLOOKUP(Table5[[#This Row],[CustomerID]],Table1[],2,FALSE),"Not Found")</f>
        <v>187171</v>
      </c>
      <c r="X64" t="str">
        <f>_xlfn.XLOOKUP(Table5[[#This Row],[CustomerID]],Table1[ID],Table1[State],"Not Found",0)</f>
        <v>State-California</v>
      </c>
      <c r="Y64">
        <f>_xlfn.XLOOKUP(Table5[[#This Row],[CustomerID]],Table2[ID],Table2[Recency/Days],"Not Found",0)</f>
        <v>27</v>
      </c>
      <c r="Z64" s="22">
        <f>IFERROR(VLOOKUP(Table5[[#This Row],[CustomerID]],Table2[],3,FALSE),"Not Found")</f>
        <v>2149</v>
      </c>
      <c r="AA64" s="22">
        <f>IFERROR(VLOOKUP($A64,Table2[],4,FALSE),"Not Found")</f>
        <v>94</v>
      </c>
      <c r="AB64" s="22">
        <f>IFERROR(VLOOKUP($A64,Table2[],5,FALSE),"Not Found")</f>
        <v>230</v>
      </c>
      <c r="AC64" s="22">
        <f>IFERROR(VLOOKUP($A64,Table2[],6,FALSE),"Not Found")</f>
        <v>125</v>
      </c>
      <c r="AD64" s="22">
        <f>IFERROR(VLOOKUP($A64,Table2[],7,FALSE),"Not Found")</f>
        <v>94</v>
      </c>
      <c r="AE64" s="22">
        <f>IFERROR(VLOOKUP($A64,Table2[],8,FALSE),"Not Found")</f>
        <v>94</v>
      </c>
      <c r="AF64" s="22">
        <f>IFERROR(VLOOKUP($A64,Table2[],9,FALSE),"Not Found")</f>
        <v>2598</v>
      </c>
      <c r="AG64">
        <f>IFERROR(VLOOKUP($A64,Table2[],10,FALSE),"Not Found")</f>
        <v>1</v>
      </c>
      <c r="AH64">
        <f>IFERROR(VLOOKUP($A64,Table2[],11,FALSE),"Not Found")</f>
        <v>6</v>
      </c>
      <c r="AI64">
        <f>IFERROR(VLOOKUP($A64,Table2[],12,FALSE),"Not Found")</f>
        <v>7</v>
      </c>
      <c r="AJ64">
        <f>IFERROR(VLOOKUP($A64,Table2[],13,FALSE),"Not Found")</f>
        <v>11</v>
      </c>
      <c r="AK64">
        <f>IFERROR(VLOOKUP($A64,Table2[],14,FALSE),"Not Found")</f>
        <v>2</v>
      </c>
      <c r="AL64">
        <f>INDEX('Marketing data'!E:E,MATCH($A64,'Marketing data'!B:B,0),1)</f>
        <v>0</v>
      </c>
      <c r="AM64">
        <f>INDEX('Marketing data'!F:F,MATCH($A64,'Marketing data'!B:B,0),1)</f>
        <v>0</v>
      </c>
      <c r="AN64">
        <f>INDEX(Table3[MC3],MATCH($A64,Table3[ID],0),1)</f>
        <v>1</v>
      </c>
      <c r="AO64">
        <f>INDEX(Table3[MC4],MATCH($A64,Table3[ID],0),1)</f>
        <v>0</v>
      </c>
      <c r="AP64">
        <f>INDEX(Table3[MC5],MATCH($A64,Table3[ID],0),1)</f>
        <v>1</v>
      </c>
      <c r="AQ64">
        <f>_xlfn.XLOOKUP($A64,Table3[ID],Table3[Complaint],"Not Found",0)</f>
        <v>0</v>
      </c>
      <c r="AR64">
        <f>_xlfn.XLOOKUP($A64,Table3[ID],Table3[Pilot],"Not Found",0)</f>
        <v>0</v>
      </c>
      <c r="AS64" s="6">
        <f>_xlfn.XLOOKUP($A64,Table3[ID],Table3[Enrollment],"Not Found",0)</f>
        <v>43744</v>
      </c>
    </row>
    <row r="65" spans="1:45" x14ac:dyDescent="0.25">
      <c r="A65">
        <v>3055</v>
      </c>
      <c r="B65" t="s">
        <v>181</v>
      </c>
      <c r="C65" t="s">
        <v>124</v>
      </c>
      <c r="D65" t="s">
        <v>104</v>
      </c>
      <c r="E65" t="s">
        <v>114</v>
      </c>
      <c r="F65" t="s">
        <v>106</v>
      </c>
      <c r="G65" s="22">
        <v>75.739999999999995</v>
      </c>
      <c r="H65">
        <v>4</v>
      </c>
      <c r="I65">
        <v>15.148</v>
      </c>
      <c r="J65" s="22">
        <v>318.108</v>
      </c>
      <c r="K65" s="6">
        <v>43510</v>
      </c>
      <c r="L65" s="21">
        <v>0.60763888888888895</v>
      </c>
      <c r="M65" t="s">
        <v>112</v>
      </c>
      <c r="N65" s="22">
        <v>302.95999999999998</v>
      </c>
      <c r="O65">
        <v>4.7619047620000003</v>
      </c>
      <c r="P65" s="22">
        <v>15.148</v>
      </c>
      <c r="Q65">
        <v>7.6</v>
      </c>
      <c r="R65" t="str">
        <f>IFERROR(VLOOKUP(Table5[[#This Row],[CustomerID]],Table1[],16,FALSE),"Not Found")</f>
        <v>Married</v>
      </c>
      <c r="S65">
        <f>IFERROR(VLOOKUP(Table5[[#This Row],[CustomerID]],Table1[],5,FALSE),"Not Found")</f>
        <v>28</v>
      </c>
      <c r="T65" t="str">
        <f>IFERROR(VLOOKUP(Table5[[#This Row],[CustomerID]],Table1[],17,FALSE),"Not Found")</f>
        <v>Other</v>
      </c>
      <c r="U65">
        <f>_xlfn.XLOOKUP(Table5[[#This Row],[CustomerID]],Table1[ID],Table1[Kids],"Not Found",0)</f>
        <v>0</v>
      </c>
      <c r="V65">
        <f>_xlfn.XLOOKUP(Table5[[#This Row],[CustomerID]],Table1[ID],Table1[Teens],"Not found",0)</f>
        <v>0</v>
      </c>
      <c r="W65" s="16">
        <f>IFERROR(VLOOKUP(Table5[[#This Row],[CustomerID]],Table1[],2,FALSE),"Not Found")</f>
        <v>187000</v>
      </c>
      <c r="X65" t="str">
        <f>_xlfn.XLOOKUP(Table5[[#This Row],[CustomerID]],Table1[ID],Table1[State],"Not Found",0)</f>
        <v>State-Illinois</v>
      </c>
      <c r="Y65">
        <f>_xlfn.XLOOKUP(Table5[[#This Row],[CustomerID]],Table2[ID],Table2[Recency/Days],"Not Found",0)</f>
        <v>61</v>
      </c>
      <c r="Z65" s="22">
        <f>IFERROR(VLOOKUP(Table5[[#This Row],[CustomerID]],Table2[],3,FALSE),"Not Found")</f>
        <v>421</v>
      </c>
      <c r="AA65" s="22">
        <f>IFERROR(VLOOKUP($A65,Table2[],4,FALSE),"Not Found")</f>
        <v>54</v>
      </c>
      <c r="AB65" s="22">
        <f>IFERROR(VLOOKUP($A65,Table2[],5,FALSE),"Not Found")</f>
        <v>1305</v>
      </c>
      <c r="AC65" s="22">
        <f>IFERROR(VLOOKUP($A65,Table2[],6,FALSE),"Not Found")</f>
        <v>144</v>
      </c>
      <c r="AD65" s="22">
        <f>IFERROR(VLOOKUP($A65,Table2[],7,FALSE),"Not Found")</f>
        <v>37</v>
      </c>
      <c r="AE65" s="22">
        <f>IFERROR(VLOOKUP($A65,Table2[],8,FALSE),"Not Found")</f>
        <v>105</v>
      </c>
      <c r="AF65" s="22">
        <f>IFERROR(VLOOKUP($A65,Table2[],9,FALSE),"Not Found")</f>
        <v>1855</v>
      </c>
      <c r="AG65">
        <f>IFERROR(VLOOKUP($A65,Table2[],10,FALSE),"Not Found")</f>
        <v>1</v>
      </c>
      <c r="AH65">
        <f>IFERROR(VLOOKUP($A65,Table2[],11,FALSE),"Not Found")</f>
        <v>4</v>
      </c>
      <c r="AI65">
        <f>IFERROR(VLOOKUP($A65,Table2[],12,FALSE),"Not Found")</f>
        <v>6</v>
      </c>
      <c r="AJ65">
        <f>IFERROR(VLOOKUP($A65,Table2[],13,FALSE),"Not Found")</f>
        <v>7</v>
      </c>
      <c r="AK65">
        <f>IFERROR(VLOOKUP($A65,Table2[],14,FALSE),"Not Found")</f>
        <v>2</v>
      </c>
      <c r="AL65">
        <f>INDEX('Marketing data'!E:E,MATCH($A65,'Marketing data'!B:B,0),1)</f>
        <v>0</v>
      </c>
      <c r="AM65">
        <f>INDEX('Marketing data'!F:F,MATCH($A65,'Marketing data'!B:B,0),1)</f>
        <v>0</v>
      </c>
      <c r="AN65">
        <f>INDEX(Table3[MC3],MATCH($A65,Table3[ID],0),1)</f>
        <v>0</v>
      </c>
      <c r="AO65">
        <f>INDEX(Table3[MC4],MATCH($A65,Table3[ID],0),1)</f>
        <v>0</v>
      </c>
      <c r="AP65">
        <f>INDEX(Table3[MC5],MATCH($A65,Table3[ID],0),1)</f>
        <v>0</v>
      </c>
      <c r="AQ65">
        <f>_xlfn.XLOOKUP($A65,Table3[ID],Table3[Complaint],"Not Found",0)</f>
        <v>0</v>
      </c>
      <c r="AR65">
        <f>_xlfn.XLOOKUP($A65,Table3[ID],Table3[Pilot],"Not Found",0)</f>
        <v>0</v>
      </c>
      <c r="AS65" s="6">
        <f>_xlfn.XLOOKUP($A65,Table3[ID],Table3[Enrollment],"Not Found",0)</f>
        <v>43607</v>
      </c>
    </row>
    <row r="66" spans="1:45" x14ac:dyDescent="0.25">
      <c r="A66">
        <v>2862</v>
      </c>
      <c r="B66" t="s">
        <v>182</v>
      </c>
      <c r="C66" t="s">
        <v>103</v>
      </c>
      <c r="D66" t="s">
        <v>104</v>
      </c>
      <c r="E66" t="s">
        <v>114</v>
      </c>
      <c r="F66" t="s">
        <v>106</v>
      </c>
      <c r="G66" s="22">
        <v>15.87</v>
      </c>
      <c r="H66">
        <v>10</v>
      </c>
      <c r="I66">
        <v>7.9349999999999996</v>
      </c>
      <c r="J66" s="22">
        <v>166.63499999999999</v>
      </c>
      <c r="K66" s="6">
        <v>43537</v>
      </c>
      <c r="L66" s="21">
        <v>0.69444444444444453</v>
      </c>
      <c r="M66" t="s">
        <v>112</v>
      </c>
      <c r="N66" s="22">
        <v>158.69999999999999</v>
      </c>
      <c r="O66">
        <v>4.7619047620000003</v>
      </c>
      <c r="P66" s="22">
        <v>7.9349999999999996</v>
      </c>
      <c r="Q66">
        <v>5.8</v>
      </c>
      <c r="R66" t="str">
        <f>IFERROR(VLOOKUP(Table5[[#This Row],[CustomerID]],Table1[],16,FALSE),"Not Found")</f>
        <v>Divorced</v>
      </c>
      <c r="S66">
        <f>IFERROR(VLOOKUP(Table5[[#This Row],[CustomerID]],Table1[],5,FALSE),"Not Found")</f>
        <v>49</v>
      </c>
      <c r="T66" t="str">
        <f>IFERROR(VLOOKUP(Table5[[#This Row],[CustomerID]],Table1[],17,FALSE),"Not Found")</f>
        <v>PhD</v>
      </c>
      <c r="U66">
        <f>_xlfn.XLOOKUP(Table5[[#This Row],[CustomerID]],Table1[ID],Table1[Kids],"Not Found",0)</f>
        <v>0</v>
      </c>
      <c r="V66">
        <f>_xlfn.XLOOKUP(Table5[[#This Row],[CustomerID]],Table1[ID],Table1[Teens],"Not found",0)</f>
        <v>0</v>
      </c>
      <c r="W66" s="16">
        <f>IFERROR(VLOOKUP(Table5[[#This Row],[CustomerID]],Table1[],2,FALSE),"Not Found")</f>
        <v>186979</v>
      </c>
      <c r="X66" t="str">
        <f>_xlfn.XLOOKUP(Table5[[#This Row],[CustomerID]],Table1[ID],Table1[State],"Not Found",0)</f>
        <v>State-Florida</v>
      </c>
      <c r="Y66">
        <f>_xlfn.XLOOKUP(Table5[[#This Row],[CustomerID]],Table2[ID],Table2[Recency/Days],"Not Found",0)</f>
        <v>67</v>
      </c>
      <c r="Z66" s="22">
        <f>IFERROR(VLOOKUP(Table5[[#This Row],[CustomerID]],Table2[],3,FALSE),"Not Found")</f>
        <v>1255</v>
      </c>
      <c r="AA66" s="22">
        <f>IFERROR(VLOOKUP($A66,Table2[],4,FALSE),"Not Found")</f>
        <v>215</v>
      </c>
      <c r="AB66" s="22">
        <f>IFERROR(VLOOKUP($A66,Table2[],5,FALSE),"Not Found")</f>
        <v>1795</v>
      </c>
      <c r="AC66" s="22">
        <f>IFERROR(VLOOKUP($A66,Table2[],6,FALSE),"Not Found")</f>
        <v>140</v>
      </c>
      <c r="AD66" s="22">
        <f>IFERROR(VLOOKUP($A66,Table2[],7,FALSE),"Not Found")</f>
        <v>178</v>
      </c>
      <c r="AE66" s="22">
        <f>IFERROR(VLOOKUP($A66,Table2[],8,FALSE),"Not Found")</f>
        <v>75</v>
      </c>
      <c r="AF66" s="22">
        <f>IFERROR(VLOOKUP($A66,Table2[],9,FALSE),"Not Found")</f>
        <v>3508</v>
      </c>
      <c r="AG66">
        <f>IFERROR(VLOOKUP($A66,Table2[],10,FALSE),"Not Found")</f>
        <v>1</v>
      </c>
      <c r="AH66">
        <f>IFERROR(VLOOKUP($A66,Table2[],11,FALSE),"Not Found")</f>
        <v>5</v>
      </c>
      <c r="AI66">
        <f>IFERROR(VLOOKUP($A66,Table2[],12,FALSE),"Not Found")</f>
        <v>5</v>
      </c>
      <c r="AJ66">
        <f>IFERROR(VLOOKUP($A66,Table2[],13,FALSE),"Not Found")</f>
        <v>5</v>
      </c>
      <c r="AK66">
        <f>IFERROR(VLOOKUP($A66,Table2[],14,FALSE),"Not Found")</f>
        <v>2</v>
      </c>
      <c r="AL66">
        <f>INDEX('Marketing data'!E:E,MATCH($A66,'Marketing data'!B:B,0),1)</f>
        <v>0</v>
      </c>
      <c r="AM66">
        <f>INDEX('Marketing data'!F:F,MATCH($A66,'Marketing data'!B:B,0),1)</f>
        <v>0</v>
      </c>
      <c r="AN66">
        <f>INDEX(Table3[MC3],MATCH($A66,Table3[ID],0),1)</f>
        <v>1</v>
      </c>
      <c r="AO66">
        <f>INDEX(Table3[MC4],MATCH($A66,Table3[ID],0),1)</f>
        <v>0</v>
      </c>
      <c r="AP66">
        <f>INDEX(Table3[MC5],MATCH($A66,Table3[ID],0),1)</f>
        <v>0</v>
      </c>
      <c r="AQ66">
        <f>_xlfn.XLOOKUP($A66,Table3[ID],Table3[Complaint],"Not Found",0)</f>
        <v>0</v>
      </c>
      <c r="AR66">
        <f>_xlfn.XLOOKUP($A66,Table3[ID],Table3[Pilot],"Not Found",0)</f>
        <v>1</v>
      </c>
      <c r="AS66" s="6">
        <f>_xlfn.XLOOKUP($A66,Table3[ID],Table3[Enrollment],"Not Found",0)</f>
        <v>43934</v>
      </c>
    </row>
    <row r="67" spans="1:45" x14ac:dyDescent="0.25">
      <c r="A67">
        <v>1668</v>
      </c>
      <c r="B67" t="s">
        <v>183</v>
      </c>
      <c r="C67" t="s">
        <v>109</v>
      </c>
      <c r="D67" t="s">
        <v>110</v>
      </c>
      <c r="E67" t="s">
        <v>105</v>
      </c>
      <c r="F67" t="s">
        <v>106</v>
      </c>
      <c r="G67" s="22">
        <v>33.47</v>
      </c>
      <c r="H67">
        <v>2</v>
      </c>
      <c r="I67">
        <v>3.347</v>
      </c>
      <c r="J67" s="22">
        <v>70.287000000000006</v>
      </c>
      <c r="K67" s="6">
        <v>43506</v>
      </c>
      <c r="L67" s="21">
        <v>0.65486111111111112</v>
      </c>
      <c r="M67" t="s">
        <v>107</v>
      </c>
      <c r="N67" s="22">
        <v>66.94</v>
      </c>
      <c r="O67">
        <v>4.7619047620000003</v>
      </c>
      <c r="P67" s="22">
        <v>3.347</v>
      </c>
      <c r="Q67">
        <v>6.7</v>
      </c>
      <c r="R67" t="str">
        <f>IFERROR(VLOOKUP(Table5[[#This Row],[CustomerID]],Table1[],16,FALSE),"Not Found")</f>
        <v>Single</v>
      </c>
      <c r="S67">
        <f>IFERROR(VLOOKUP(Table5[[#This Row],[CustomerID]],Table1[],5,FALSE),"Not Found")</f>
        <v>48</v>
      </c>
      <c r="T67" t="str">
        <f>IFERROR(VLOOKUP(Table5[[#This Row],[CustomerID]],Table1[],17,FALSE),"Not Found")</f>
        <v>PhD</v>
      </c>
      <c r="U67">
        <f>_xlfn.XLOOKUP(Table5[[#This Row],[CustomerID]],Table1[ID],Table1[Kids],"Not Found",0)</f>
        <v>0</v>
      </c>
      <c r="V67">
        <f>_xlfn.XLOOKUP(Table5[[#This Row],[CustomerID]],Table1[ID],Table1[Teens],"Not found",0)</f>
        <v>0</v>
      </c>
      <c r="W67" s="16">
        <f>IFERROR(VLOOKUP(Table5[[#This Row],[CustomerID]],Table1[],2,FALSE),"Not Found")</f>
        <v>186857</v>
      </c>
      <c r="X67" t="str">
        <f>_xlfn.XLOOKUP(Table5[[#This Row],[CustomerID]],Table1[ID],Table1[State],"Not Found",0)</f>
        <v>State-Florida</v>
      </c>
      <c r="Y67">
        <f>_xlfn.XLOOKUP(Table5[[#This Row],[CustomerID]],Table2[ID],Table2[Recency/Days],"Not Found",0)</f>
        <v>96</v>
      </c>
      <c r="Z67" s="22">
        <f>IFERROR(VLOOKUP(Table5[[#This Row],[CustomerID]],Table2[],3,FALSE),"Not Found")</f>
        <v>1934</v>
      </c>
      <c r="AA67" s="22">
        <f>IFERROR(VLOOKUP($A67,Table2[],4,FALSE),"Not Found")</f>
        <v>219</v>
      </c>
      <c r="AB67" s="22">
        <f>IFERROR(VLOOKUP($A67,Table2[],5,FALSE),"Not Found")</f>
        <v>1803</v>
      </c>
      <c r="AC67" s="22">
        <f>IFERROR(VLOOKUP($A67,Table2[],6,FALSE),"Not Found")</f>
        <v>286</v>
      </c>
      <c r="AD67" s="22">
        <f>IFERROR(VLOOKUP($A67,Table2[],7,FALSE),"Not Found")</f>
        <v>219</v>
      </c>
      <c r="AE67" s="22">
        <f>IFERROR(VLOOKUP($A67,Table2[],8,FALSE),"Not Found")</f>
        <v>86</v>
      </c>
      <c r="AF67" s="22">
        <f>IFERROR(VLOOKUP($A67,Table2[],9,FALSE),"Not Found")</f>
        <v>4376</v>
      </c>
      <c r="AG67">
        <f>IFERROR(VLOOKUP($A67,Table2[],10,FALSE),"Not Found")</f>
        <v>1</v>
      </c>
      <c r="AH67">
        <f>IFERROR(VLOOKUP($A67,Table2[],11,FALSE),"Not Found")</f>
        <v>5</v>
      </c>
      <c r="AI67">
        <f>IFERROR(VLOOKUP($A67,Table2[],12,FALSE),"Not Found")</f>
        <v>6</v>
      </c>
      <c r="AJ67">
        <f>IFERROR(VLOOKUP($A67,Table2[],13,FALSE),"Not Found")</f>
        <v>10</v>
      </c>
      <c r="AK67">
        <f>IFERROR(VLOOKUP($A67,Table2[],14,FALSE),"Not Found")</f>
        <v>2</v>
      </c>
      <c r="AL67">
        <f>INDEX('Marketing data'!E:E,MATCH($A67,'Marketing data'!B:B,0),1)</f>
        <v>0</v>
      </c>
      <c r="AM67">
        <f>INDEX('Marketing data'!F:F,MATCH($A67,'Marketing data'!B:B,0),1)</f>
        <v>0</v>
      </c>
      <c r="AN67">
        <f>INDEX(Table3[MC3],MATCH($A67,Table3[ID],0),1)</f>
        <v>0</v>
      </c>
      <c r="AO67">
        <f>INDEX(Table3[MC4],MATCH($A67,Table3[ID],0),1)</f>
        <v>0</v>
      </c>
      <c r="AP67">
        <f>INDEX(Table3[MC5],MATCH($A67,Table3[ID],0),1)</f>
        <v>0</v>
      </c>
      <c r="AQ67">
        <f>_xlfn.XLOOKUP($A67,Table3[ID],Table3[Complaint],"Not Found",0)</f>
        <v>0</v>
      </c>
      <c r="AR67">
        <f>_xlfn.XLOOKUP($A67,Table3[ID],Table3[Pilot],"Not Found",0)</f>
        <v>1</v>
      </c>
      <c r="AS67" s="6">
        <f>_xlfn.XLOOKUP($A67,Table3[ID],Table3[Enrollment],"Not Found",0)</f>
        <v>43513</v>
      </c>
    </row>
    <row r="68" spans="1:45" x14ac:dyDescent="0.25">
      <c r="A68">
        <v>1865</v>
      </c>
      <c r="B68" t="s">
        <v>184</v>
      </c>
      <c r="C68" t="s">
        <v>124</v>
      </c>
      <c r="D68" t="s">
        <v>104</v>
      </c>
      <c r="E68" t="s">
        <v>105</v>
      </c>
      <c r="F68" t="s">
        <v>127</v>
      </c>
      <c r="G68" s="22">
        <v>97.61</v>
      </c>
      <c r="H68">
        <v>6</v>
      </c>
      <c r="I68">
        <v>29.283000000000001</v>
      </c>
      <c r="J68" s="22">
        <v>614.94299999999998</v>
      </c>
      <c r="K68" s="6">
        <v>43472</v>
      </c>
      <c r="L68" s="21">
        <v>0.62569444444444444</v>
      </c>
      <c r="M68" t="s">
        <v>107</v>
      </c>
      <c r="N68" s="22">
        <v>585.66</v>
      </c>
      <c r="O68">
        <v>4.7619047620000003</v>
      </c>
      <c r="P68" s="22">
        <v>29.283000000000001</v>
      </c>
      <c r="Q68">
        <v>9.9</v>
      </c>
      <c r="R68" t="str">
        <f>IFERROR(VLOOKUP(Table5[[#This Row],[CustomerID]],Table1[],16,FALSE),"Not Found")</f>
        <v>Single</v>
      </c>
      <c r="S68">
        <f>IFERROR(VLOOKUP(Table5[[#This Row],[CustomerID]],Table1[],5,FALSE),"Not Found")</f>
        <v>48</v>
      </c>
      <c r="T68" t="str">
        <f>IFERROR(VLOOKUP(Table5[[#This Row],[CustomerID]],Table1[],17,FALSE),"Not Found")</f>
        <v>PhD</v>
      </c>
      <c r="U68">
        <f>_xlfn.XLOOKUP(Table5[[#This Row],[CustomerID]],Table1[ID],Table1[Kids],"Not Found",0)</f>
        <v>0</v>
      </c>
      <c r="V68">
        <f>_xlfn.XLOOKUP(Table5[[#This Row],[CustomerID]],Table1[ID],Table1[Teens],"Not found",0)</f>
        <v>0</v>
      </c>
      <c r="W68" s="16">
        <f>IFERROR(VLOOKUP(Table5[[#This Row],[CustomerID]],Table1[],2,FALSE),"Not Found")</f>
        <v>186857</v>
      </c>
      <c r="X68" t="str">
        <f>_xlfn.XLOOKUP(Table5[[#This Row],[CustomerID]],Table1[ID],Table1[State],"Not Found",0)</f>
        <v>State-California</v>
      </c>
      <c r="Y68">
        <f>_xlfn.XLOOKUP(Table5[[#This Row],[CustomerID]],Table2[ID],Table2[Recency/Days],"Not Found",0)</f>
        <v>96</v>
      </c>
      <c r="Z68" s="22">
        <f>IFERROR(VLOOKUP(Table5[[#This Row],[CustomerID]],Table2[],3,FALSE),"Not Found")</f>
        <v>1934</v>
      </c>
      <c r="AA68" s="22">
        <f>IFERROR(VLOOKUP($A68,Table2[],4,FALSE),"Not Found")</f>
        <v>219</v>
      </c>
      <c r="AB68" s="22">
        <f>IFERROR(VLOOKUP($A68,Table2[],5,FALSE),"Not Found")</f>
        <v>1803</v>
      </c>
      <c r="AC68" s="22">
        <f>IFERROR(VLOOKUP($A68,Table2[],6,FALSE),"Not Found")</f>
        <v>286</v>
      </c>
      <c r="AD68" s="22">
        <f>IFERROR(VLOOKUP($A68,Table2[],7,FALSE),"Not Found")</f>
        <v>219</v>
      </c>
      <c r="AE68" s="22">
        <f>IFERROR(VLOOKUP($A68,Table2[],8,FALSE),"Not Found")</f>
        <v>86</v>
      </c>
      <c r="AF68" s="22">
        <f>IFERROR(VLOOKUP($A68,Table2[],9,FALSE),"Not Found")</f>
        <v>4376</v>
      </c>
      <c r="AG68">
        <f>IFERROR(VLOOKUP($A68,Table2[],10,FALSE),"Not Found")</f>
        <v>1</v>
      </c>
      <c r="AH68">
        <f>IFERROR(VLOOKUP($A68,Table2[],11,FALSE),"Not Found")</f>
        <v>5</v>
      </c>
      <c r="AI68">
        <f>IFERROR(VLOOKUP($A68,Table2[],12,FALSE),"Not Found")</f>
        <v>6</v>
      </c>
      <c r="AJ68">
        <f>IFERROR(VLOOKUP($A68,Table2[],13,FALSE),"Not Found")</f>
        <v>10</v>
      </c>
      <c r="AK68">
        <f>IFERROR(VLOOKUP($A68,Table2[],14,FALSE),"Not Found")</f>
        <v>2</v>
      </c>
      <c r="AL68">
        <f>INDEX('Marketing data'!E:E,MATCH($A68,'Marketing data'!B:B,0),1)</f>
        <v>0</v>
      </c>
      <c r="AM68">
        <f>INDEX('Marketing data'!F:F,MATCH($A68,'Marketing data'!B:B,0),1)</f>
        <v>0</v>
      </c>
      <c r="AN68">
        <f>INDEX(Table3[MC3],MATCH($A68,Table3[ID],0),1)</f>
        <v>0</v>
      </c>
      <c r="AO68">
        <f>INDEX(Table3[MC4],MATCH($A68,Table3[ID],0),1)</f>
        <v>0</v>
      </c>
      <c r="AP68">
        <f>INDEX(Table3[MC5],MATCH($A68,Table3[ID],0),1)</f>
        <v>0</v>
      </c>
      <c r="AQ68">
        <f>_xlfn.XLOOKUP($A68,Table3[ID],Table3[Complaint],"Not Found",0)</f>
        <v>0</v>
      </c>
      <c r="AR68">
        <f>_xlfn.XLOOKUP($A68,Table3[ID],Table3[Pilot],"Not Found",0)</f>
        <v>1</v>
      </c>
      <c r="AS68" s="6">
        <f>_xlfn.XLOOKUP($A68,Table3[ID],Table3[Enrollment],"Not Found",0)</f>
        <v>43513</v>
      </c>
    </row>
    <row r="69" spans="1:45" x14ac:dyDescent="0.25">
      <c r="A69">
        <v>2820</v>
      </c>
      <c r="B69" t="s">
        <v>185</v>
      </c>
      <c r="C69" t="s">
        <v>103</v>
      </c>
      <c r="D69" t="s">
        <v>110</v>
      </c>
      <c r="E69" t="s">
        <v>114</v>
      </c>
      <c r="F69" t="s">
        <v>118</v>
      </c>
      <c r="G69" s="22">
        <v>78.77</v>
      </c>
      <c r="H69">
        <v>10</v>
      </c>
      <c r="I69">
        <v>39.384999999999998</v>
      </c>
      <c r="J69" s="22">
        <v>827.08500000000004</v>
      </c>
      <c r="K69" s="6">
        <v>43489</v>
      </c>
      <c r="L69" s="21">
        <v>0.41944444444444445</v>
      </c>
      <c r="M69" t="s">
        <v>112</v>
      </c>
      <c r="N69" s="22">
        <v>787.7</v>
      </c>
      <c r="O69">
        <v>4.7619047620000003</v>
      </c>
      <c r="P69" s="22">
        <v>39.384999999999998</v>
      </c>
      <c r="Q69">
        <v>6.4</v>
      </c>
      <c r="R69" t="str">
        <f>IFERROR(VLOOKUP(Table5[[#This Row],[CustomerID]],Table1[],16,FALSE),"Not Found")</f>
        <v>Married</v>
      </c>
      <c r="S69">
        <f>IFERROR(VLOOKUP(Table5[[#This Row],[CustomerID]],Table1[],5,FALSE),"Not Found")</f>
        <v>45</v>
      </c>
      <c r="T69" t="str">
        <f>IFERROR(VLOOKUP(Table5[[#This Row],[CustomerID]],Table1[],17,FALSE),"Not Found")</f>
        <v>PhD</v>
      </c>
      <c r="U69">
        <f>_xlfn.XLOOKUP(Table5[[#This Row],[CustomerID]],Table1[ID],Table1[Kids],"Not Found",0)</f>
        <v>0</v>
      </c>
      <c r="V69">
        <f>_xlfn.XLOOKUP(Table5[[#This Row],[CustomerID]],Table1[ID],Table1[Teens],"Not found",0)</f>
        <v>0</v>
      </c>
      <c r="W69" s="16">
        <f>IFERROR(VLOOKUP(Table5[[#This Row],[CustomerID]],Table1[],2,FALSE),"Not Found")</f>
        <v>186836</v>
      </c>
      <c r="X69" t="str">
        <f>_xlfn.XLOOKUP(Table5[[#This Row],[CustomerID]],Table1[ID],Table1[State],"Not Found",0)</f>
        <v>State-Florida</v>
      </c>
      <c r="Y69">
        <f>_xlfn.XLOOKUP(Table5[[#This Row],[CustomerID]],Table2[ID],Table2[Recency/Days],"Not Found",0)</f>
        <v>7</v>
      </c>
      <c r="Z69" s="22">
        <f>IFERROR(VLOOKUP(Table5[[#This Row],[CustomerID]],Table2[],3,FALSE),"Not Found")</f>
        <v>385</v>
      </c>
      <c r="AA69" s="22">
        <f>IFERROR(VLOOKUP($A69,Table2[],4,FALSE),"Not Found")</f>
        <v>45</v>
      </c>
      <c r="AB69" s="22">
        <f>IFERROR(VLOOKUP($A69,Table2[],5,FALSE),"Not Found")</f>
        <v>587</v>
      </c>
      <c r="AC69" s="22">
        <f>IFERROR(VLOOKUP($A69,Table2[],6,FALSE),"Not Found")</f>
        <v>0</v>
      </c>
      <c r="AD69" s="22">
        <f>IFERROR(VLOOKUP($A69,Table2[],7,FALSE),"Not Found")</f>
        <v>45</v>
      </c>
      <c r="AE69" s="22">
        <f>IFERROR(VLOOKUP($A69,Table2[],8,FALSE),"Not Found")</f>
        <v>136</v>
      </c>
      <c r="AF69" s="22">
        <f>IFERROR(VLOOKUP($A69,Table2[],9,FALSE),"Not Found")</f>
        <v>927</v>
      </c>
      <c r="AG69">
        <f>IFERROR(VLOOKUP($A69,Table2[],10,FALSE),"Not Found")</f>
        <v>1</v>
      </c>
      <c r="AH69">
        <f>IFERROR(VLOOKUP($A69,Table2[],11,FALSE),"Not Found")</f>
        <v>6</v>
      </c>
      <c r="AI69">
        <f>IFERROR(VLOOKUP($A69,Table2[],12,FALSE),"Not Found")</f>
        <v>10</v>
      </c>
      <c r="AJ69">
        <f>IFERROR(VLOOKUP($A69,Table2[],13,FALSE),"Not Found")</f>
        <v>6</v>
      </c>
      <c r="AK69">
        <f>IFERROR(VLOOKUP($A69,Table2[],14,FALSE),"Not Found")</f>
        <v>5</v>
      </c>
      <c r="AL69">
        <f>INDEX('Marketing data'!E:E,MATCH($A69,'Marketing data'!B:B,0),1)</f>
        <v>1</v>
      </c>
      <c r="AM69">
        <f>INDEX('Marketing data'!F:F,MATCH($A69,'Marketing data'!B:B,0),1)</f>
        <v>0</v>
      </c>
      <c r="AN69">
        <f>INDEX(Table3[MC3],MATCH($A69,Table3[ID],0),1)</f>
        <v>1</v>
      </c>
      <c r="AO69">
        <f>INDEX(Table3[MC4],MATCH($A69,Table3[ID],0),1)</f>
        <v>0</v>
      </c>
      <c r="AP69">
        <f>INDEX(Table3[MC5],MATCH($A69,Table3[ID],0),1)</f>
        <v>1</v>
      </c>
      <c r="AQ69">
        <f>_xlfn.XLOOKUP($A69,Table3[ID],Table3[Complaint],"Not Found",0)</f>
        <v>0</v>
      </c>
      <c r="AR69">
        <f>_xlfn.XLOOKUP($A69,Table3[ID],Table3[Pilot],"Not Found",0)</f>
        <v>1</v>
      </c>
      <c r="AS69" s="6">
        <f>_xlfn.XLOOKUP($A69,Table3[ID],Table3[Enrollment],"Not Found",0)</f>
        <v>43513</v>
      </c>
    </row>
    <row r="70" spans="1:45" x14ac:dyDescent="0.25">
      <c r="A70">
        <v>1186</v>
      </c>
      <c r="B70" t="s">
        <v>186</v>
      </c>
      <c r="C70" t="s">
        <v>103</v>
      </c>
      <c r="D70" t="s">
        <v>104</v>
      </c>
      <c r="E70" t="s">
        <v>105</v>
      </c>
      <c r="F70" t="s">
        <v>106</v>
      </c>
      <c r="G70" s="22">
        <v>18.329999999999998</v>
      </c>
      <c r="H70">
        <v>1</v>
      </c>
      <c r="I70">
        <v>0.91649999999999998</v>
      </c>
      <c r="J70" s="22">
        <v>19.246500000000001</v>
      </c>
      <c r="K70" s="6">
        <v>43498</v>
      </c>
      <c r="L70" s="21">
        <v>0.78472222222222221</v>
      </c>
      <c r="M70" t="s">
        <v>112</v>
      </c>
      <c r="N70" s="22">
        <v>18.329999999999998</v>
      </c>
      <c r="O70">
        <v>4.7619047620000003</v>
      </c>
      <c r="P70" s="22">
        <v>0.91649999999999998</v>
      </c>
      <c r="Q70">
        <v>4.3</v>
      </c>
      <c r="R70" t="str">
        <f>IFERROR(VLOOKUP(Table5[[#This Row],[CustomerID]],Table1[],16,FALSE),"Not Found")</f>
        <v>Married</v>
      </c>
      <c r="S70">
        <f>IFERROR(VLOOKUP(Table5[[#This Row],[CustomerID]],Table1[],5,FALSE),"Not Found")</f>
        <v>66</v>
      </c>
      <c r="T70" t="str">
        <f>IFERROR(VLOOKUP(Table5[[#This Row],[CustomerID]],Table1[],17,FALSE),"Not Found")</f>
        <v>Graduate</v>
      </c>
      <c r="U70">
        <f>_xlfn.XLOOKUP(Table5[[#This Row],[CustomerID]],Table1[ID],Table1[Kids],"Not Found",0)</f>
        <v>0</v>
      </c>
      <c r="V70">
        <f>_xlfn.XLOOKUP(Table5[[#This Row],[CustomerID]],Table1[ID],Table1[Teens],"Not found",0)</f>
        <v>0</v>
      </c>
      <c r="W70" s="16">
        <f>IFERROR(VLOOKUP(Table5[[#This Row],[CustomerID]],Table1[],2,FALSE),"Not Found")</f>
        <v>186718</v>
      </c>
      <c r="X70" t="str">
        <f>_xlfn.XLOOKUP(Table5[[#This Row],[CustomerID]],Table1[ID],Table1[State],"Not Found",0)</f>
        <v>State-Other</v>
      </c>
      <c r="Y70">
        <f>_xlfn.XLOOKUP(Table5[[#This Row],[CustomerID]],Table2[ID],Table2[Recency/Days],"Not Found",0)</f>
        <v>20</v>
      </c>
      <c r="Z70" s="22">
        <f>IFERROR(VLOOKUP(Table5[[#This Row],[CustomerID]],Table2[],3,FALSE),"Not Found")</f>
        <v>741</v>
      </c>
      <c r="AA70" s="22">
        <f>IFERROR(VLOOKUP($A70,Table2[],4,FALSE),"Not Found")</f>
        <v>407</v>
      </c>
      <c r="AB70" s="22">
        <f>IFERROR(VLOOKUP($A70,Table2[],5,FALSE),"Not Found")</f>
        <v>1038</v>
      </c>
      <c r="AC70" s="22">
        <f>IFERROR(VLOOKUP($A70,Table2[],6,FALSE),"Not Found")</f>
        <v>108</v>
      </c>
      <c r="AD70" s="22">
        <f>IFERROR(VLOOKUP($A70,Table2[],7,FALSE),"Not Found")</f>
        <v>71</v>
      </c>
      <c r="AE70" s="22">
        <f>IFERROR(VLOOKUP($A70,Table2[],8,FALSE),"Not Found")</f>
        <v>370</v>
      </c>
      <c r="AF70" s="22">
        <f>IFERROR(VLOOKUP($A70,Table2[],9,FALSE),"Not Found")</f>
        <v>1994</v>
      </c>
      <c r="AG70">
        <f>IFERROR(VLOOKUP($A70,Table2[],10,FALSE),"Not Found")</f>
        <v>1</v>
      </c>
      <c r="AH70">
        <f>IFERROR(VLOOKUP($A70,Table2[],11,FALSE),"Not Found")</f>
        <v>5</v>
      </c>
      <c r="AI70">
        <f>IFERROR(VLOOKUP($A70,Table2[],12,FALSE),"Not Found")</f>
        <v>6</v>
      </c>
      <c r="AJ70">
        <f>IFERROR(VLOOKUP($A70,Table2[],13,FALSE),"Not Found")</f>
        <v>5</v>
      </c>
      <c r="AK70">
        <f>IFERROR(VLOOKUP($A70,Table2[],14,FALSE),"Not Found")</f>
        <v>2</v>
      </c>
      <c r="AL70">
        <f>INDEX('Marketing data'!E:E,MATCH($A70,'Marketing data'!B:B,0),1)</f>
        <v>0</v>
      </c>
      <c r="AM70">
        <f>INDEX('Marketing data'!F:F,MATCH($A70,'Marketing data'!B:B,0),1)</f>
        <v>0</v>
      </c>
      <c r="AN70">
        <f>INDEX(Table3[MC3],MATCH($A70,Table3[ID],0),1)</f>
        <v>0</v>
      </c>
      <c r="AO70">
        <f>INDEX(Table3[MC4],MATCH($A70,Table3[ID],0),1)</f>
        <v>0</v>
      </c>
      <c r="AP70">
        <f>INDEX(Table3[MC5],MATCH($A70,Table3[ID],0),1)</f>
        <v>0</v>
      </c>
      <c r="AQ70">
        <f>_xlfn.XLOOKUP($A70,Table3[ID],Table3[Complaint],"Not Found",0)</f>
        <v>0</v>
      </c>
      <c r="AR70">
        <f>_xlfn.XLOOKUP($A70,Table3[ID],Table3[Pilot],"Not Found",0)</f>
        <v>0</v>
      </c>
      <c r="AS70" s="6">
        <f>_xlfn.XLOOKUP($A70,Table3[ID],Table3[Enrollment],"Not Found",0)</f>
        <v>43640</v>
      </c>
    </row>
    <row r="71" spans="1:45" x14ac:dyDescent="0.25">
      <c r="A71">
        <v>2646</v>
      </c>
      <c r="B71" t="s">
        <v>187</v>
      </c>
      <c r="C71" t="s">
        <v>109</v>
      </c>
      <c r="D71" t="s">
        <v>110</v>
      </c>
      <c r="E71" t="s">
        <v>114</v>
      </c>
      <c r="F71" t="s">
        <v>125</v>
      </c>
      <c r="G71" s="22">
        <v>89.48</v>
      </c>
      <c r="H71">
        <v>10</v>
      </c>
      <c r="I71">
        <v>44.74</v>
      </c>
      <c r="J71" s="22">
        <v>939.54</v>
      </c>
      <c r="K71" s="6">
        <v>43471</v>
      </c>
      <c r="L71" s="21">
        <v>0.53194444444444444</v>
      </c>
      <c r="M71" t="s">
        <v>116</v>
      </c>
      <c r="N71" s="22">
        <v>894.8</v>
      </c>
      <c r="O71">
        <v>4.7619047620000003</v>
      </c>
      <c r="P71" s="22">
        <v>44.74</v>
      </c>
      <c r="Q71">
        <v>9.6</v>
      </c>
      <c r="R71" t="str">
        <f>IFERROR(VLOOKUP(Table5[[#This Row],[CustomerID]],Table1[],16,FALSE),"Not Found")</f>
        <v>Together</v>
      </c>
      <c r="S71">
        <f>IFERROR(VLOOKUP(Table5[[#This Row],[CustomerID]],Table1[],5,FALSE),"Not Found")</f>
        <v>69</v>
      </c>
      <c r="T71" t="str">
        <f>IFERROR(VLOOKUP(Table5[[#This Row],[CustomerID]],Table1[],17,FALSE),"Not Found")</f>
        <v>Graduate</v>
      </c>
      <c r="U71">
        <f>_xlfn.XLOOKUP(Table5[[#This Row],[CustomerID]],Table1[ID],Table1[Kids],"Not Found",0)</f>
        <v>0</v>
      </c>
      <c r="V71">
        <f>_xlfn.XLOOKUP(Table5[[#This Row],[CustomerID]],Table1[ID],Table1[Teens],"Not found",0)</f>
        <v>0</v>
      </c>
      <c r="W71" s="16">
        <f>IFERROR(VLOOKUP(Table5[[#This Row],[CustomerID]],Table1[],2,FALSE),"Not Found")</f>
        <v>186610</v>
      </c>
      <c r="X71" t="str">
        <f>_xlfn.XLOOKUP(Table5[[#This Row],[CustomerID]],Table1[ID],Table1[State],"Not Found",0)</f>
        <v>State-Florida</v>
      </c>
      <c r="Y71">
        <f>_xlfn.XLOOKUP(Table5[[#This Row],[CustomerID]],Table2[ID],Table2[Recency/Days],"Not Found",0)</f>
        <v>66</v>
      </c>
      <c r="Z71" s="22">
        <f>IFERROR(VLOOKUP(Table5[[#This Row],[CustomerID]],Table2[],3,FALSE),"Not Found")</f>
        <v>961</v>
      </c>
      <c r="AA71" s="22">
        <f>IFERROR(VLOOKUP($A71,Table2[],4,FALSE),"Not Found")</f>
        <v>231</v>
      </c>
      <c r="AB71" s="22">
        <f>IFERROR(VLOOKUP($A71,Table2[],5,FALSE),"Not Found")</f>
        <v>1655</v>
      </c>
      <c r="AC71" s="22">
        <f>IFERROR(VLOOKUP($A71,Table2[],6,FALSE),"Not Found")</f>
        <v>71</v>
      </c>
      <c r="AD71" s="22">
        <f>IFERROR(VLOOKUP($A71,Table2[],7,FALSE),"Not Found")</f>
        <v>422</v>
      </c>
      <c r="AE71" s="22">
        <f>IFERROR(VLOOKUP($A71,Table2[],8,FALSE),"Not Found")</f>
        <v>114</v>
      </c>
      <c r="AF71" s="22">
        <f>IFERROR(VLOOKUP($A71,Table2[],9,FALSE),"Not Found")</f>
        <v>3225</v>
      </c>
      <c r="AG71">
        <f>IFERROR(VLOOKUP($A71,Table2[],10,FALSE),"Not Found")</f>
        <v>1</v>
      </c>
      <c r="AH71">
        <f>IFERROR(VLOOKUP($A71,Table2[],11,FALSE),"Not Found")</f>
        <v>5</v>
      </c>
      <c r="AI71">
        <f>IFERROR(VLOOKUP($A71,Table2[],12,FALSE),"Not Found")</f>
        <v>6</v>
      </c>
      <c r="AJ71">
        <f>IFERROR(VLOOKUP($A71,Table2[],13,FALSE),"Not Found")</f>
        <v>6</v>
      </c>
      <c r="AK71">
        <f>IFERROR(VLOOKUP($A71,Table2[],14,FALSE),"Not Found")</f>
        <v>2</v>
      </c>
      <c r="AL71">
        <f>INDEX('Marketing data'!E:E,MATCH($A71,'Marketing data'!B:B,0),1)</f>
        <v>0</v>
      </c>
      <c r="AM71">
        <f>INDEX('Marketing data'!F:F,MATCH($A71,'Marketing data'!B:B,0),1)</f>
        <v>0</v>
      </c>
      <c r="AN71">
        <f>INDEX(Table3[MC3],MATCH($A71,Table3[ID],0),1)</f>
        <v>0</v>
      </c>
      <c r="AO71">
        <f>INDEX(Table3[MC4],MATCH($A71,Table3[ID],0),1)</f>
        <v>0</v>
      </c>
      <c r="AP71">
        <f>INDEX(Table3[MC5],MATCH($A71,Table3[ID],0),1)</f>
        <v>0</v>
      </c>
      <c r="AQ71">
        <f>_xlfn.XLOOKUP($A71,Table3[ID],Table3[Complaint],"Not Found",0)</f>
        <v>0</v>
      </c>
      <c r="AR71">
        <f>_xlfn.XLOOKUP($A71,Table3[ID],Table3[Pilot],"Not Found",0)</f>
        <v>0</v>
      </c>
      <c r="AS71" s="6">
        <f>_xlfn.XLOOKUP($A71,Table3[ID],Table3[Enrollment],"Not Found",0)</f>
        <v>43871</v>
      </c>
    </row>
    <row r="72" spans="1:45" x14ac:dyDescent="0.25">
      <c r="A72">
        <v>2672</v>
      </c>
      <c r="B72" t="s">
        <v>188</v>
      </c>
      <c r="C72" t="s">
        <v>109</v>
      </c>
      <c r="D72" t="s">
        <v>110</v>
      </c>
      <c r="E72" t="s">
        <v>114</v>
      </c>
      <c r="F72" t="s">
        <v>127</v>
      </c>
      <c r="G72" s="22">
        <v>62.12</v>
      </c>
      <c r="H72">
        <v>10</v>
      </c>
      <c r="I72">
        <v>31.06</v>
      </c>
      <c r="J72" s="22">
        <v>652.26</v>
      </c>
      <c r="K72" s="6">
        <v>43507</v>
      </c>
      <c r="L72" s="21">
        <v>0.67986111111111114</v>
      </c>
      <c r="M72" t="s">
        <v>112</v>
      </c>
      <c r="N72" s="22">
        <v>621.20000000000005</v>
      </c>
      <c r="O72">
        <v>4.7619047620000003</v>
      </c>
      <c r="P72" s="22">
        <v>31.06</v>
      </c>
      <c r="Q72">
        <v>5.9</v>
      </c>
      <c r="R72" t="str">
        <f>IFERROR(VLOOKUP(Table5[[#This Row],[CustomerID]],Table1[],16,FALSE),"Not Found")</f>
        <v>Married</v>
      </c>
      <c r="S72">
        <f>IFERROR(VLOOKUP(Table5[[#This Row],[CustomerID]],Table1[],5,FALSE),"Not Found")</f>
        <v>37</v>
      </c>
      <c r="T72" t="str">
        <f>IFERROR(VLOOKUP(Table5[[#This Row],[CustomerID]],Table1[],17,FALSE),"Not Found")</f>
        <v>PhD</v>
      </c>
      <c r="U72">
        <f>_xlfn.XLOOKUP(Table5[[#This Row],[CustomerID]],Table1[ID],Table1[Kids],"Not Found",0)</f>
        <v>0</v>
      </c>
      <c r="V72">
        <f>_xlfn.XLOOKUP(Table5[[#This Row],[CustomerID]],Table1[ID],Table1[Teens],"Not found",0)</f>
        <v>0</v>
      </c>
      <c r="W72" s="16">
        <f>IFERROR(VLOOKUP(Table5[[#This Row],[CustomerID]],Table1[],2,FALSE),"Not Found")</f>
        <v>186580</v>
      </c>
      <c r="X72" t="str">
        <f>_xlfn.XLOOKUP(Table5[[#This Row],[CustomerID]],Table1[ID],Table1[State],"Not Found",0)</f>
        <v>State-New York</v>
      </c>
      <c r="Y72">
        <f>_xlfn.XLOOKUP(Table5[[#This Row],[CustomerID]],Table2[ID],Table2[Recency/Days],"Not Found",0)</f>
        <v>72</v>
      </c>
      <c r="Z72" s="22">
        <f>IFERROR(VLOOKUP(Table5[[#This Row],[CustomerID]],Table2[],3,FALSE),"Not Found")</f>
        <v>1146</v>
      </c>
      <c r="AA72" s="22">
        <f>IFERROR(VLOOKUP($A72,Table2[],4,FALSE),"Not Found")</f>
        <v>45</v>
      </c>
      <c r="AB72" s="22">
        <f>IFERROR(VLOOKUP($A72,Table2[],5,FALSE),"Not Found")</f>
        <v>274</v>
      </c>
      <c r="AC72" s="22">
        <f>IFERROR(VLOOKUP($A72,Table2[],6,FALSE),"Not Found")</f>
        <v>56</v>
      </c>
      <c r="AD72" s="22">
        <f>IFERROR(VLOOKUP($A72,Table2[],7,FALSE),"Not Found")</f>
        <v>43</v>
      </c>
      <c r="AE72" s="22">
        <f>IFERROR(VLOOKUP($A72,Table2[],8,FALSE),"Not Found")</f>
        <v>43</v>
      </c>
      <c r="AF72" s="22">
        <f>IFERROR(VLOOKUP($A72,Table2[],9,FALSE),"Not Found")</f>
        <v>1521</v>
      </c>
      <c r="AG72">
        <f>IFERROR(VLOOKUP($A72,Table2[],10,FALSE),"Not Found")</f>
        <v>0</v>
      </c>
      <c r="AH72">
        <f>IFERROR(VLOOKUP($A72,Table2[],11,FALSE),"Not Found")</f>
        <v>4</v>
      </c>
      <c r="AI72">
        <f>IFERROR(VLOOKUP($A72,Table2[],12,FALSE),"Not Found")</f>
        <v>2</v>
      </c>
      <c r="AJ72">
        <f>IFERROR(VLOOKUP($A72,Table2[],13,FALSE),"Not Found")</f>
        <v>5</v>
      </c>
      <c r="AK72">
        <f>IFERROR(VLOOKUP($A72,Table2[],14,FALSE),"Not Found")</f>
        <v>1</v>
      </c>
      <c r="AL72">
        <f>INDEX('Marketing data'!E:E,MATCH($A72,'Marketing data'!B:B,0),1)</f>
        <v>0</v>
      </c>
      <c r="AM72">
        <f>INDEX('Marketing data'!F:F,MATCH($A72,'Marketing data'!B:B,0),1)</f>
        <v>0</v>
      </c>
      <c r="AN72">
        <f>INDEX(Table3[MC3],MATCH($A72,Table3[ID],0),1)</f>
        <v>0</v>
      </c>
      <c r="AO72">
        <f>INDEX(Table3[MC4],MATCH($A72,Table3[ID],0),1)</f>
        <v>0</v>
      </c>
      <c r="AP72">
        <f>INDEX(Table3[MC5],MATCH($A72,Table3[ID],0),1)</f>
        <v>1</v>
      </c>
      <c r="AQ72">
        <f>_xlfn.XLOOKUP($A72,Table3[ID],Table3[Complaint],"Not Found",0)</f>
        <v>0</v>
      </c>
      <c r="AR72">
        <f>_xlfn.XLOOKUP($A72,Table3[ID],Table3[Pilot],"Not Found",0)</f>
        <v>0</v>
      </c>
      <c r="AS72" s="6">
        <f>_xlfn.XLOOKUP($A72,Table3[ID],Table3[Enrollment],"Not Found",0)</f>
        <v>43681</v>
      </c>
    </row>
    <row r="73" spans="1:45" x14ac:dyDescent="0.25">
      <c r="A73">
        <v>1887</v>
      </c>
      <c r="B73" t="s">
        <v>189</v>
      </c>
      <c r="C73" t="s">
        <v>124</v>
      </c>
      <c r="D73" t="s">
        <v>104</v>
      </c>
      <c r="E73" t="s">
        <v>105</v>
      </c>
      <c r="F73" t="s">
        <v>125</v>
      </c>
      <c r="G73" s="22">
        <v>48.52</v>
      </c>
      <c r="H73">
        <v>3</v>
      </c>
      <c r="I73">
        <v>7.2779999999999996</v>
      </c>
      <c r="J73" s="22">
        <v>152.83799999999999</v>
      </c>
      <c r="K73" s="6">
        <v>43529</v>
      </c>
      <c r="L73" s="21">
        <v>0.76180555555555562</v>
      </c>
      <c r="M73" t="s">
        <v>107</v>
      </c>
      <c r="N73" s="22">
        <v>145.56</v>
      </c>
      <c r="O73">
        <v>4.7619047620000003</v>
      </c>
      <c r="P73" s="22">
        <v>7.2779999999999996</v>
      </c>
      <c r="Q73">
        <v>4</v>
      </c>
      <c r="R73" t="str">
        <f>IFERROR(VLOOKUP(Table5[[#This Row],[CustomerID]],Table1[],16,FALSE),"Not Found")</f>
        <v>Single</v>
      </c>
      <c r="S73">
        <f>IFERROR(VLOOKUP(Table5[[#This Row],[CustomerID]],Table1[],5,FALSE),"Not Found")</f>
        <v>59</v>
      </c>
      <c r="T73" t="str">
        <f>IFERROR(VLOOKUP(Table5[[#This Row],[CustomerID]],Table1[],17,FALSE),"Not Found")</f>
        <v>Graduate</v>
      </c>
      <c r="U73">
        <f>_xlfn.XLOOKUP(Table5[[#This Row],[CustomerID]],Table1[ID],Table1[Kids],"Not Found",0)</f>
        <v>0</v>
      </c>
      <c r="V73">
        <f>_xlfn.XLOOKUP(Table5[[#This Row],[CustomerID]],Table1[ID],Table1[Teens],"Not found",0)</f>
        <v>0</v>
      </c>
      <c r="W73" s="16">
        <f>IFERROR(VLOOKUP(Table5[[#This Row],[CustomerID]],Table1[],2,FALSE),"Not Found")</f>
        <v>186429</v>
      </c>
      <c r="X73" t="str">
        <f>_xlfn.XLOOKUP(Table5[[#This Row],[CustomerID]],Table1[ID],Table1[State],"Not Found",0)</f>
        <v>State-Texas</v>
      </c>
      <c r="Y73">
        <f>_xlfn.XLOOKUP(Table5[[#This Row],[CustomerID]],Table2[ID],Table2[Recency/Days],"Not Found",0)</f>
        <v>10</v>
      </c>
      <c r="Z73" s="22">
        <f>IFERROR(VLOOKUP(Table5[[#This Row],[CustomerID]],Table2[],3,FALSE),"Not Found")</f>
        <v>1001</v>
      </c>
      <c r="AA73" s="22">
        <f>IFERROR(VLOOKUP($A73,Table2[],4,FALSE),"Not Found")</f>
        <v>60</v>
      </c>
      <c r="AB73" s="22">
        <f>IFERROR(VLOOKUP($A73,Table2[],5,FALSE),"Not Found")</f>
        <v>1883</v>
      </c>
      <c r="AC73" s="22">
        <f>IFERROR(VLOOKUP($A73,Table2[],6,FALSE),"Not Found")</f>
        <v>63</v>
      </c>
      <c r="AD73" s="22">
        <f>IFERROR(VLOOKUP($A73,Table2[],7,FALSE),"Not Found")</f>
        <v>39</v>
      </c>
      <c r="AE73" s="22">
        <f>IFERROR(VLOOKUP($A73,Table2[],8,FALSE),"Not Found")</f>
        <v>80</v>
      </c>
      <c r="AF73" s="22">
        <f>IFERROR(VLOOKUP($A73,Table2[],9,FALSE),"Not Found")</f>
        <v>2966</v>
      </c>
      <c r="AG73">
        <f>IFERROR(VLOOKUP($A73,Table2[],10,FALSE),"Not Found")</f>
        <v>0</v>
      </c>
      <c r="AH73">
        <f>IFERROR(VLOOKUP($A73,Table2[],11,FALSE),"Not Found")</f>
        <v>7</v>
      </c>
      <c r="AI73">
        <f>IFERROR(VLOOKUP($A73,Table2[],12,FALSE),"Not Found")</f>
        <v>4</v>
      </c>
      <c r="AJ73">
        <f>IFERROR(VLOOKUP($A73,Table2[],13,FALSE),"Not Found")</f>
        <v>7</v>
      </c>
      <c r="AK73">
        <f>IFERROR(VLOOKUP($A73,Table2[],14,FALSE),"Not Found")</f>
        <v>2</v>
      </c>
      <c r="AL73">
        <f>INDEX('Marketing data'!E:E,MATCH($A73,'Marketing data'!B:B,0),1)</f>
        <v>1</v>
      </c>
      <c r="AM73">
        <f>INDEX('Marketing data'!F:F,MATCH($A73,'Marketing data'!B:B,0),1)</f>
        <v>0</v>
      </c>
      <c r="AN73">
        <f>INDEX(Table3[MC3],MATCH($A73,Table3[ID],0),1)</f>
        <v>0</v>
      </c>
      <c r="AO73">
        <f>INDEX(Table3[MC4],MATCH($A73,Table3[ID],0),1)</f>
        <v>0</v>
      </c>
      <c r="AP73">
        <f>INDEX(Table3[MC5],MATCH($A73,Table3[ID],0),1)</f>
        <v>0</v>
      </c>
      <c r="AQ73">
        <f>_xlfn.XLOOKUP($A73,Table3[ID],Table3[Complaint],"Not Found",0)</f>
        <v>0</v>
      </c>
      <c r="AR73">
        <f>_xlfn.XLOOKUP($A73,Table3[ID],Table3[Pilot],"Not Found",0)</f>
        <v>1</v>
      </c>
      <c r="AS73" s="6">
        <f>_xlfn.XLOOKUP($A73,Table3[ID],Table3[Enrollment],"Not Found",0)</f>
        <v>43948</v>
      </c>
    </row>
    <row r="74" spans="1:45" x14ac:dyDescent="0.25">
      <c r="A74">
        <v>1859</v>
      </c>
      <c r="B74" t="s">
        <v>190</v>
      </c>
      <c r="C74" t="s">
        <v>109</v>
      </c>
      <c r="D74" t="s">
        <v>110</v>
      </c>
      <c r="E74" t="s">
        <v>105</v>
      </c>
      <c r="F74" t="s">
        <v>111</v>
      </c>
      <c r="G74" s="22">
        <v>75.91</v>
      </c>
      <c r="H74">
        <v>6</v>
      </c>
      <c r="I74">
        <v>22.773</v>
      </c>
      <c r="J74" s="22">
        <v>478.233</v>
      </c>
      <c r="K74" s="6">
        <v>43533</v>
      </c>
      <c r="L74" s="21">
        <v>0.76458333333333339</v>
      </c>
      <c r="M74" t="s">
        <v>112</v>
      </c>
      <c r="N74" s="22">
        <v>455.46</v>
      </c>
      <c r="O74">
        <v>4.7619047620000003</v>
      </c>
      <c r="P74" s="22">
        <v>22.773</v>
      </c>
      <c r="Q74">
        <v>8.6999999999999993</v>
      </c>
      <c r="R74" t="str">
        <f>IFERROR(VLOOKUP(Table5[[#This Row],[CustomerID]],Table1[],16,FALSE),"Not Found")</f>
        <v>Single</v>
      </c>
      <c r="S74">
        <f>IFERROR(VLOOKUP(Table5[[#This Row],[CustomerID]],Table1[],5,FALSE),"Not Found")</f>
        <v>64</v>
      </c>
      <c r="T74" t="str">
        <f>IFERROR(VLOOKUP(Table5[[#This Row],[CustomerID]],Table1[],17,FALSE),"Not Found")</f>
        <v>Master</v>
      </c>
      <c r="U74">
        <f>_xlfn.XLOOKUP(Table5[[#This Row],[CustomerID]],Table1[ID],Table1[Kids],"Not Found",0)</f>
        <v>0</v>
      </c>
      <c r="V74">
        <f>_xlfn.XLOOKUP(Table5[[#This Row],[CustomerID]],Table1[ID],Table1[Teens],"Not found",0)</f>
        <v>0</v>
      </c>
      <c r="W74" s="16">
        <f>IFERROR(VLOOKUP(Table5[[#This Row],[CustomerID]],Table1[],2,FALSE),"Not Found")</f>
        <v>186424</v>
      </c>
      <c r="X74" t="str">
        <f>_xlfn.XLOOKUP(Table5[[#This Row],[CustomerID]],Table1[ID],Table1[State],"Not Found",0)</f>
        <v>State-California</v>
      </c>
      <c r="Y74">
        <f>_xlfn.XLOOKUP(Table5[[#This Row],[CustomerID]],Table2[ID],Table2[Recency/Days],"Not Found",0)</f>
        <v>12</v>
      </c>
      <c r="Z74" s="22">
        <f>IFERROR(VLOOKUP(Table5[[#This Row],[CustomerID]],Table2[],3,FALSE),"Not Found")</f>
        <v>835</v>
      </c>
      <c r="AA74" s="22">
        <f>IFERROR(VLOOKUP($A74,Table2[],4,FALSE),"Not Found")</f>
        <v>147</v>
      </c>
      <c r="AB74" s="22">
        <f>IFERROR(VLOOKUP($A74,Table2[],5,FALSE),"Not Found")</f>
        <v>1227</v>
      </c>
      <c r="AC74" s="22">
        <f>IFERROR(VLOOKUP($A74,Table2[],6,FALSE),"Not Found")</f>
        <v>192</v>
      </c>
      <c r="AD74" s="22">
        <f>IFERROR(VLOOKUP($A74,Table2[],7,FALSE),"Not Found")</f>
        <v>97</v>
      </c>
      <c r="AE74" s="22">
        <f>IFERROR(VLOOKUP($A74,Table2[],8,FALSE),"Not Found")</f>
        <v>147</v>
      </c>
      <c r="AF74" s="22">
        <f>IFERROR(VLOOKUP($A74,Table2[],9,FALSE),"Not Found")</f>
        <v>2351</v>
      </c>
      <c r="AG74">
        <f>IFERROR(VLOOKUP($A74,Table2[],10,FALSE),"Not Found")</f>
        <v>1</v>
      </c>
      <c r="AH74">
        <f>IFERROR(VLOOKUP($A74,Table2[],11,FALSE),"Not Found")</f>
        <v>6</v>
      </c>
      <c r="AI74">
        <f>IFERROR(VLOOKUP($A74,Table2[],12,FALSE),"Not Found")</f>
        <v>9</v>
      </c>
      <c r="AJ74">
        <f>IFERROR(VLOOKUP($A74,Table2[],13,FALSE),"Not Found")</f>
        <v>12</v>
      </c>
      <c r="AK74">
        <f>IFERROR(VLOOKUP($A74,Table2[],14,FALSE),"Not Found")</f>
        <v>1</v>
      </c>
      <c r="AL74">
        <f>INDEX('Marketing data'!E:E,MATCH($A74,'Marketing data'!B:B,0),1)</f>
        <v>0</v>
      </c>
      <c r="AM74">
        <f>INDEX('Marketing data'!F:F,MATCH($A74,'Marketing data'!B:B,0),1)</f>
        <v>0</v>
      </c>
      <c r="AN74">
        <f>INDEX(Table3[MC3],MATCH($A74,Table3[ID],0),1)</f>
        <v>0</v>
      </c>
      <c r="AO74">
        <f>INDEX(Table3[MC4],MATCH($A74,Table3[ID],0),1)</f>
        <v>0</v>
      </c>
      <c r="AP74">
        <f>INDEX(Table3[MC5],MATCH($A74,Table3[ID],0),1)</f>
        <v>0</v>
      </c>
      <c r="AQ74">
        <f>_xlfn.XLOOKUP($A74,Table3[ID],Table3[Complaint],"Not Found",0)</f>
        <v>0</v>
      </c>
      <c r="AR74">
        <f>_xlfn.XLOOKUP($A74,Table3[ID],Table3[Pilot],"Not Found",0)</f>
        <v>0</v>
      </c>
      <c r="AS74" s="6">
        <f>_xlfn.XLOOKUP($A74,Table3[ID],Table3[Enrollment],"Not Found",0)</f>
        <v>44083</v>
      </c>
    </row>
    <row r="75" spans="1:45" x14ac:dyDescent="0.25">
      <c r="A75">
        <v>2107</v>
      </c>
      <c r="B75" t="s">
        <v>191</v>
      </c>
      <c r="C75" t="s">
        <v>103</v>
      </c>
      <c r="D75" t="s">
        <v>110</v>
      </c>
      <c r="E75" t="s">
        <v>114</v>
      </c>
      <c r="F75" t="s">
        <v>115</v>
      </c>
      <c r="G75" s="22">
        <v>74.67</v>
      </c>
      <c r="H75">
        <v>9</v>
      </c>
      <c r="I75">
        <v>33.601500000000001</v>
      </c>
      <c r="J75" s="22">
        <v>705.63149999999996</v>
      </c>
      <c r="K75" s="6">
        <v>43487</v>
      </c>
      <c r="L75" s="21">
        <v>0.4548611111111111</v>
      </c>
      <c r="M75" t="s">
        <v>107</v>
      </c>
      <c r="N75" s="22">
        <v>672.03</v>
      </c>
      <c r="O75">
        <v>4.7619047620000003</v>
      </c>
      <c r="P75" s="22">
        <v>33.601500000000001</v>
      </c>
      <c r="Q75">
        <v>9.4</v>
      </c>
      <c r="R75" t="str">
        <f>IFERROR(VLOOKUP(Table5[[#This Row],[CustomerID]],Table1[],16,FALSE),"Not Found")</f>
        <v>Single</v>
      </c>
      <c r="S75">
        <f>IFERROR(VLOOKUP(Table5[[#This Row],[CustomerID]],Table1[],5,FALSE),"Not Found")</f>
        <v>54</v>
      </c>
      <c r="T75" t="str">
        <f>IFERROR(VLOOKUP(Table5[[#This Row],[CustomerID]],Table1[],17,FALSE),"Not Found")</f>
        <v>Graduate</v>
      </c>
      <c r="U75">
        <f>_xlfn.XLOOKUP(Table5[[#This Row],[CustomerID]],Table1[ID],Table1[Kids],"Not Found",0)</f>
        <v>1</v>
      </c>
      <c r="V75">
        <f>_xlfn.XLOOKUP(Table5[[#This Row],[CustomerID]],Table1[ID],Table1[Teens],"Not found",0)</f>
        <v>1</v>
      </c>
      <c r="W75" s="16">
        <f>IFERROR(VLOOKUP(Table5[[#This Row],[CustomerID]],Table1[],2,FALSE),"Not Found")</f>
        <v>186358</v>
      </c>
      <c r="X75" t="str">
        <f>_xlfn.XLOOKUP(Table5[[#This Row],[CustomerID]],Table1[ID],Table1[State],"Not Found",0)</f>
        <v>State-Illinois</v>
      </c>
      <c r="Y75">
        <f>_xlfn.XLOOKUP(Table5[[#This Row],[CustomerID]],Table2[ID],Table2[Recency/Days],"Not Found",0)</f>
        <v>78</v>
      </c>
      <c r="Z75" s="22">
        <f>IFERROR(VLOOKUP(Table5[[#This Row],[CustomerID]],Table2[],3,FALSE),"Not Found")</f>
        <v>2065</v>
      </c>
      <c r="AA75" s="22">
        <f>IFERROR(VLOOKUP($A75,Table2[],4,FALSE),"Not Found")</f>
        <v>101</v>
      </c>
      <c r="AB75" s="22">
        <f>IFERROR(VLOOKUP($A75,Table2[],5,FALSE),"Not Found")</f>
        <v>1066</v>
      </c>
      <c r="AC75" s="22">
        <f>IFERROR(VLOOKUP($A75,Table2[],6,FALSE),"Not Found")</f>
        <v>177</v>
      </c>
      <c r="AD75" s="22">
        <f>IFERROR(VLOOKUP($A75,Table2[],7,FALSE),"Not Found")</f>
        <v>101</v>
      </c>
      <c r="AE75" s="22">
        <f>IFERROR(VLOOKUP($A75,Table2[],8,FALSE),"Not Found")</f>
        <v>205</v>
      </c>
      <c r="AF75" s="22">
        <f>IFERROR(VLOOKUP($A75,Table2[],9,FALSE),"Not Found")</f>
        <v>3306</v>
      </c>
      <c r="AG75">
        <f>IFERROR(VLOOKUP($A75,Table2[],10,FALSE),"Not Found")</f>
        <v>4</v>
      </c>
      <c r="AH75">
        <f>IFERROR(VLOOKUP($A75,Table2[],11,FALSE),"Not Found")</f>
        <v>5</v>
      </c>
      <c r="AI75">
        <f>IFERROR(VLOOKUP($A75,Table2[],12,FALSE),"Not Found")</f>
        <v>3</v>
      </c>
      <c r="AJ75">
        <f>IFERROR(VLOOKUP($A75,Table2[],13,FALSE),"Not Found")</f>
        <v>6</v>
      </c>
      <c r="AK75">
        <f>IFERROR(VLOOKUP($A75,Table2[],14,FALSE),"Not Found")</f>
        <v>8</v>
      </c>
      <c r="AL75">
        <f>INDEX('Marketing data'!E:E,MATCH($A75,'Marketing data'!B:B,0),1)</f>
        <v>0</v>
      </c>
      <c r="AM75">
        <f>INDEX('Marketing data'!F:F,MATCH($A75,'Marketing data'!B:B,0),1)</f>
        <v>0</v>
      </c>
      <c r="AN75">
        <f>INDEX(Table3[MC3],MATCH($A75,Table3[ID],0),1)</f>
        <v>0</v>
      </c>
      <c r="AO75">
        <f>INDEX(Table3[MC4],MATCH($A75,Table3[ID],0),1)</f>
        <v>0</v>
      </c>
      <c r="AP75">
        <f>INDEX(Table3[MC5],MATCH($A75,Table3[ID],0),1)</f>
        <v>0</v>
      </c>
      <c r="AQ75">
        <f>_xlfn.XLOOKUP($A75,Table3[ID],Table3[Complaint],"Not Found",0)</f>
        <v>0</v>
      </c>
      <c r="AR75">
        <f>_xlfn.XLOOKUP($A75,Table3[ID],Table3[Pilot],"Not Found",0)</f>
        <v>0</v>
      </c>
      <c r="AS75" s="6">
        <f>_xlfn.XLOOKUP($A75,Table3[ID],Table3[Enrollment],"Not Found",0)</f>
        <v>43478</v>
      </c>
    </row>
    <row r="76" spans="1:45" x14ac:dyDescent="0.25">
      <c r="A76">
        <v>1132</v>
      </c>
      <c r="B76" t="s">
        <v>192</v>
      </c>
      <c r="C76" t="s">
        <v>109</v>
      </c>
      <c r="D76" t="s">
        <v>110</v>
      </c>
      <c r="E76" t="s">
        <v>105</v>
      </c>
      <c r="F76" t="s">
        <v>111</v>
      </c>
      <c r="G76" s="22">
        <v>41.65</v>
      </c>
      <c r="H76">
        <v>10</v>
      </c>
      <c r="I76">
        <v>20.824999999999999</v>
      </c>
      <c r="J76" s="22">
        <v>437.32499999999999</v>
      </c>
      <c r="K76" s="6">
        <v>43478</v>
      </c>
      <c r="L76" s="21">
        <v>0.71111111111111114</v>
      </c>
      <c r="M76" t="s">
        <v>116</v>
      </c>
      <c r="N76" s="22">
        <v>416.5</v>
      </c>
      <c r="O76">
        <v>4.7619047620000003</v>
      </c>
      <c r="P76" s="22">
        <v>20.824999999999999</v>
      </c>
      <c r="Q76">
        <v>5.4</v>
      </c>
      <c r="R76" t="str">
        <f>IFERROR(VLOOKUP(Table5[[#This Row],[CustomerID]],Table1[],16,FALSE),"Not Found")</f>
        <v>Married</v>
      </c>
      <c r="S76">
        <f>IFERROR(VLOOKUP(Table5[[#This Row],[CustomerID]],Table1[],5,FALSE),"Not Found")</f>
        <v>58</v>
      </c>
      <c r="T76" t="str">
        <f>IFERROR(VLOOKUP(Table5[[#This Row],[CustomerID]],Table1[],17,FALSE),"Not Found")</f>
        <v>Graduate</v>
      </c>
      <c r="U76">
        <f>_xlfn.XLOOKUP(Table5[[#This Row],[CustomerID]],Table1[ID],Table1[Kids],"Not Found",0)</f>
        <v>0</v>
      </c>
      <c r="V76">
        <f>_xlfn.XLOOKUP(Table5[[#This Row],[CustomerID]],Table1[ID],Table1[Teens],"Not found",0)</f>
        <v>0</v>
      </c>
      <c r="W76" s="16">
        <f>IFERROR(VLOOKUP(Table5[[#This Row],[CustomerID]],Table1[],2,FALSE),"Not Found")</f>
        <v>186111</v>
      </c>
      <c r="X76" t="str">
        <f>_xlfn.XLOOKUP(Table5[[#This Row],[CustomerID]],Table1[ID],Table1[State],"Not Found",0)</f>
        <v>State-Other</v>
      </c>
      <c r="Y76">
        <f>_xlfn.XLOOKUP(Table5[[#This Row],[CustomerID]],Table2[ID],Table2[Recency/Days],"Not Found",0)</f>
        <v>73</v>
      </c>
      <c r="Z76" s="22">
        <f>IFERROR(VLOOKUP(Table5[[#This Row],[CustomerID]],Table2[],3,FALSE),"Not Found")</f>
        <v>862</v>
      </c>
      <c r="AA76" s="22">
        <f>IFERROR(VLOOKUP($A76,Table2[],4,FALSE),"Not Found")</f>
        <v>61</v>
      </c>
      <c r="AB76" s="22">
        <f>IFERROR(VLOOKUP($A76,Table2[],5,FALSE),"Not Found")</f>
        <v>1634</v>
      </c>
      <c r="AC76" s="22">
        <f>IFERROR(VLOOKUP($A76,Table2[],6,FALSE),"Not Found")</f>
        <v>78</v>
      </c>
      <c r="AD76" s="22">
        <f>IFERROR(VLOOKUP($A76,Table2[],7,FALSE),"Not Found")</f>
        <v>86</v>
      </c>
      <c r="AE76" s="22">
        <f>IFERROR(VLOOKUP($A76,Table2[],8,FALSE),"Not Found")</f>
        <v>272</v>
      </c>
      <c r="AF76" s="22">
        <f>IFERROR(VLOOKUP($A76,Table2[],9,FALSE),"Not Found")</f>
        <v>2449</v>
      </c>
      <c r="AG76">
        <f>IFERROR(VLOOKUP($A76,Table2[],10,FALSE),"Not Found")</f>
        <v>1</v>
      </c>
      <c r="AH76">
        <f>IFERROR(VLOOKUP($A76,Table2[],11,FALSE),"Not Found")</f>
        <v>5</v>
      </c>
      <c r="AI76">
        <f>IFERROR(VLOOKUP($A76,Table2[],12,FALSE),"Not Found")</f>
        <v>7</v>
      </c>
      <c r="AJ76">
        <f>IFERROR(VLOOKUP($A76,Table2[],13,FALSE),"Not Found")</f>
        <v>10</v>
      </c>
      <c r="AK76">
        <f>IFERROR(VLOOKUP($A76,Table2[],14,FALSE),"Not Found")</f>
        <v>2</v>
      </c>
      <c r="AL76">
        <f>INDEX('Marketing data'!E:E,MATCH($A76,'Marketing data'!B:B,0),1)</f>
        <v>0</v>
      </c>
      <c r="AM76">
        <f>INDEX('Marketing data'!F:F,MATCH($A76,'Marketing data'!B:B,0),1)</f>
        <v>0</v>
      </c>
      <c r="AN76">
        <f>INDEX(Table3[MC3],MATCH($A76,Table3[ID],0),1)</f>
        <v>0</v>
      </c>
      <c r="AO76">
        <f>INDEX(Table3[MC4],MATCH($A76,Table3[ID],0),1)</f>
        <v>0</v>
      </c>
      <c r="AP76">
        <f>INDEX(Table3[MC5],MATCH($A76,Table3[ID],0),1)</f>
        <v>0</v>
      </c>
      <c r="AQ76">
        <f>_xlfn.XLOOKUP($A76,Table3[ID],Table3[Complaint],"Not Found",0)</f>
        <v>0</v>
      </c>
      <c r="AR76">
        <f>_xlfn.XLOOKUP($A76,Table3[ID],Table3[Pilot],"Not Found",0)</f>
        <v>0</v>
      </c>
      <c r="AS76" s="6">
        <f>_xlfn.XLOOKUP($A76,Table3[ID],Table3[Enrollment],"Not Found",0)</f>
        <v>43732</v>
      </c>
    </row>
    <row r="77" spans="1:45" x14ac:dyDescent="0.25">
      <c r="A77">
        <v>1105</v>
      </c>
      <c r="B77" t="s">
        <v>193</v>
      </c>
      <c r="C77" t="s">
        <v>109</v>
      </c>
      <c r="D77" t="s">
        <v>104</v>
      </c>
      <c r="E77" t="s">
        <v>114</v>
      </c>
      <c r="F77" t="s">
        <v>127</v>
      </c>
      <c r="G77" s="22">
        <v>49.04</v>
      </c>
      <c r="H77">
        <v>9</v>
      </c>
      <c r="I77">
        <v>22.068000000000001</v>
      </c>
      <c r="J77" s="22">
        <v>463.428</v>
      </c>
      <c r="K77" s="6">
        <v>43474</v>
      </c>
      <c r="L77" s="21">
        <v>0.59722222222222221</v>
      </c>
      <c r="M77" t="s">
        <v>116</v>
      </c>
      <c r="N77" s="22">
        <v>441.36</v>
      </c>
      <c r="O77">
        <v>4.7619047620000003</v>
      </c>
      <c r="P77" s="22">
        <v>22.068000000000001</v>
      </c>
      <c r="Q77">
        <v>8.6</v>
      </c>
      <c r="R77" t="str">
        <f>IFERROR(VLOOKUP(Table5[[#This Row],[CustomerID]],Table1[],16,FALSE),"Not Found")</f>
        <v>Single</v>
      </c>
      <c r="S77">
        <f>IFERROR(VLOOKUP(Table5[[#This Row],[CustomerID]],Table1[],5,FALSE),"Not Found")</f>
        <v>29</v>
      </c>
      <c r="T77" t="str">
        <f>IFERROR(VLOOKUP(Table5[[#This Row],[CustomerID]],Table1[],17,FALSE),"Not Found")</f>
        <v>Graduate</v>
      </c>
      <c r="U77">
        <f>_xlfn.XLOOKUP(Table5[[#This Row],[CustomerID]],Table1[ID],Table1[Kids],"Not Found",0)</f>
        <v>0</v>
      </c>
      <c r="V77">
        <f>_xlfn.XLOOKUP(Table5[[#This Row],[CustomerID]],Table1[ID],Table1[Teens],"Not found",0)</f>
        <v>0</v>
      </c>
      <c r="W77" s="16">
        <f>IFERROR(VLOOKUP(Table5[[#This Row],[CustomerID]],Table1[],2,FALSE),"Not Found")</f>
        <v>186037</v>
      </c>
      <c r="X77" t="str">
        <f>_xlfn.XLOOKUP(Table5[[#This Row],[CustomerID]],Table1[ID],Table1[State],"Not Found",0)</f>
        <v>State-Illinois</v>
      </c>
      <c r="Y77">
        <f>_xlfn.XLOOKUP(Table5[[#This Row],[CustomerID]],Table2[ID],Table2[Recency/Days],"Not Found",0)</f>
        <v>95</v>
      </c>
      <c r="Z77" s="22">
        <f>IFERROR(VLOOKUP(Table5[[#This Row],[CustomerID]],Table2[],3,FALSE),"Not Found")</f>
        <v>1060</v>
      </c>
      <c r="AA77" s="22">
        <f>IFERROR(VLOOKUP($A77,Table2[],4,FALSE),"Not Found")</f>
        <v>95</v>
      </c>
      <c r="AB77" s="22">
        <f>IFERROR(VLOOKUP($A77,Table2[],5,FALSE),"Not Found")</f>
        <v>270</v>
      </c>
      <c r="AC77" s="22">
        <f>IFERROR(VLOOKUP($A77,Table2[],6,FALSE),"Not Found")</f>
        <v>63</v>
      </c>
      <c r="AD77" s="22">
        <f>IFERROR(VLOOKUP($A77,Table2[],7,FALSE),"Not Found")</f>
        <v>43</v>
      </c>
      <c r="AE77" s="22">
        <f>IFERROR(VLOOKUP($A77,Table2[],8,FALSE),"Not Found")</f>
        <v>48</v>
      </c>
      <c r="AF77" s="22">
        <f>IFERROR(VLOOKUP($A77,Table2[],9,FALSE),"Not Found")</f>
        <v>1483</v>
      </c>
      <c r="AG77">
        <f>IFERROR(VLOOKUP($A77,Table2[],10,FALSE),"Not Found")</f>
        <v>1</v>
      </c>
      <c r="AH77">
        <f>IFERROR(VLOOKUP($A77,Table2[],11,FALSE),"Not Found")</f>
        <v>6</v>
      </c>
      <c r="AI77">
        <f>IFERROR(VLOOKUP($A77,Table2[],12,FALSE),"Not Found")</f>
        <v>7</v>
      </c>
      <c r="AJ77">
        <f>IFERROR(VLOOKUP($A77,Table2[],13,FALSE),"Not Found")</f>
        <v>11</v>
      </c>
      <c r="AK77">
        <f>IFERROR(VLOOKUP($A77,Table2[],14,FALSE),"Not Found")</f>
        <v>3</v>
      </c>
      <c r="AL77">
        <f>INDEX('Marketing data'!E:E,MATCH($A77,'Marketing data'!B:B,0),1)</f>
        <v>0</v>
      </c>
      <c r="AM77">
        <f>INDEX('Marketing data'!F:F,MATCH($A77,'Marketing data'!B:B,0),1)</f>
        <v>0</v>
      </c>
      <c r="AN77">
        <f>INDEX(Table3[MC3],MATCH($A77,Table3[ID],0),1)</f>
        <v>0</v>
      </c>
      <c r="AO77">
        <f>INDEX(Table3[MC4],MATCH($A77,Table3[ID],0),1)</f>
        <v>1</v>
      </c>
      <c r="AP77">
        <f>INDEX(Table3[MC5],MATCH($A77,Table3[ID],0),1)</f>
        <v>1</v>
      </c>
      <c r="AQ77">
        <f>_xlfn.XLOOKUP($A77,Table3[ID],Table3[Complaint],"Not Found",0)</f>
        <v>0</v>
      </c>
      <c r="AR77">
        <f>_xlfn.XLOOKUP($A77,Table3[ID],Table3[Pilot],"Not Found",0)</f>
        <v>1</v>
      </c>
      <c r="AS77" s="6">
        <f>_xlfn.XLOOKUP($A77,Table3[ID],Table3[Enrollment],"Not Found",0)</f>
        <v>43625</v>
      </c>
    </row>
    <row r="78" spans="1:45" x14ac:dyDescent="0.25">
      <c r="A78">
        <v>2071</v>
      </c>
      <c r="B78" t="s">
        <v>194</v>
      </c>
      <c r="C78" t="s">
        <v>103</v>
      </c>
      <c r="D78" t="s">
        <v>104</v>
      </c>
      <c r="E78" t="s">
        <v>105</v>
      </c>
      <c r="F78" t="s">
        <v>127</v>
      </c>
      <c r="G78" s="22">
        <v>20.010000000000002</v>
      </c>
      <c r="H78">
        <v>9</v>
      </c>
      <c r="I78">
        <v>9.0045000000000002</v>
      </c>
      <c r="J78" s="22">
        <v>189.09450000000001</v>
      </c>
      <c r="K78" s="6">
        <v>43477</v>
      </c>
      <c r="L78" s="21">
        <v>0.65833333333333333</v>
      </c>
      <c r="M78" t="s">
        <v>116</v>
      </c>
      <c r="N78" s="22">
        <v>180.09</v>
      </c>
      <c r="O78">
        <v>4.7619047620000003</v>
      </c>
      <c r="P78" s="22">
        <v>9.0045000000000002</v>
      </c>
      <c r="Q78">
        <v>5.7</v>
      </c>
      <c r="R78" t="str">
        <f>IFERROR(VLOOKUP(Table5[[#This Row],[CustomerID]],Table1[],16,FALSE),"Not Found")</f>
        <v>Married</v>
      </c>
      <c r="S78">
        <f>IFERROR(VLOOKUP(Table5[[#This Row],[CustomerID]],Table1[],5,FALSE),"Not Found")</f>
        <v>47</v>
      </c>
      <c r="T78" t="str">
        <f>IFERROR(VLOOKUP(Table5[[#This Row],[CustomerID]],Table1[],17,FALSE),"Not Found")</f>
        <v>PhD</v>
      </c>
      <c r="U78">
        <f>_xlfn.XLOOKUP(Table5[[#This Row],[CustomerID]],Table1[ID],Table1[Kids],"Not Found",0)</f>
        <v>0</v>
      </c>
      <c r="V78">
        <f>_xlfn.XLOOKUP(Table5[[#This Row],[CustomerID]],Table1[ID],Table1[Teens],"Not found",0)</f>
        <v>0</v>
      </c>
      <c r="W78" s="16">
        <f>IFERROR(VLOOKUP(Table5[[#This Row],[CustomerID]],Table1[],2,FALSE),"Not Found")</f>
        <v>185844</v>
      </c>
      <c r="X78" t="str">
        <f>_xlfn.XLOOKUP(Table5[[#This Row],[CustomerID]],Table1[ID],Table1[State],"Not Found",0)</f>
        <v>State-Illinois</v>
      </c>
      <c r="Y78">
        <f>_xlfn.XLOOKUP(Table5[[#This Row],[CustomerID]],Table2[ID],Table2[Recency/Days],"Not Found",0)</f>
        <v>62</v>
      </c>
      <c r="Z78" s="22">
        <f>IFERROR(VLOOKUP(Table5[[#This Row],[CustomerID]],Table2[],3,FALSE),"Not Found")</f>
        <v>2031</v>
      </c>
      <c r="AA78" s="22">
        <f>IFERROR(VLOOKUP($A78,Table2[],4,FALSE),"Not Found")</f>
        <v>41</v>
      </c>
      <c r="AB78" s="22">
        <f>IFERROR(VLOOKUP($A78,Table2[],5,FALSE),"Not Found")</f>
        <v>1825</v>
      </c>
      <c r="AC78" s="22">
        <f>IFERROR(VLOOKUP($A78,Table2[],6,FALSE),"Not Found")</f>
        <v>54</v>
      </c>
      <c r="AD78" s="22">
        <f>IFERROR(VLOOKUP($A78,Table2[],7,FALSE),"Not Found")</f>
        <v>206</v>
      </c>
      <c r="AE78" s="22">
        <f>IFERROR(VLOOKUP($A78,Table2[],8,FALSE),"Not Found")</f>
        <v>82</v>
      </c>
      <c r="AF78" s="22">
        <f>IFERROR(VLOOKUP($A78,Table2[],9,FALSE),"Not Found")</f>
        <v>4074</v>
      </c>
      <c r="AG78">
        <f>IFERROR(VLOOKUP($A78,Table2[],10,FALSE),"Not Found")</f>
        <v>1</v>
      </c>
      <c r="AH78">
        <f>IFERROR(VLOOKUP($A78,Table2[],11,FALSE),"Not Found")</f>
        <v>6</v>
      </c>
      <c r="AI78">
        <f>IFERROR(VLOOKUP($A78,Table2[],12,FALSE),"Not Found")</f>
        <v>6</v>
      </c>
      <c r="AJ78">
        <f>IFERROR(VLOOKUP($A78,Table2[],13,FALSE),"Not Found")</f>
        <v>7</v>
      </c>
      <c r="AK78">
        <f>IFERROR(VLOOKUP($A78,Table2[],14,FALSE),"Not Found")</f>
        <v>2</v>
      </c>
      <c r="AL78">
        <f>INDEX('Marketing data'!E:E,MATCH($A78,'Marketing data'!B:B,0),1)</f>
        <v>0</v>
      </c>
      <c r="AM78">
        <f>INDEX('Marketing data'!F:F,MATCH($A78,'Marketing data'!B:B,0),1)</f>
        <v>0</v>
      </c>
      <c r="AN78">
        <f>INDEX(Table3[MC3],MATCH($A78,Table3[ID],0),1)</f>
        <v>0</v>
      </c>
      <c r="AO78">
        <f>INDEX(Table3[MC4],MATCH($A78,Table3[ID],0),1)</f>
        <v>0</v>
      </c>
      <c r="AP78">
        <f>INDEX(Table3[MC5],MATCH($A78,Table3[ID],0),1)</f>
        <v>1</v>
      </c>
      <c r="AQ78">
        <f>_xlfn.XLOOKUP($A78,Table3[ID],Table3[Complaint],"Not Found",0)</f>
        <v>0</v>
      </c>
      <c r="AR78">
        <f>_xlfn.XLOOKUP($A78,Table3[ID],Table3[Pilot],"Not Found",0)</f>
        <v>0</v>
      </c>
      <c r="AS78" s="6">
        <f>_xlfn.XLOOKUP($A78,Table3[ID],Table3[Enrollment],"Not Found",0)</f>
        <v>44137</v>
      </c>
    </row>
    <row r="79" spans="1:45" x14ac:dyDescent="0.25">
      <c r="A79">
        <v>2944</v>
      </c>
      <c r="B79" t="s">
        <v>195</v>
      </c>
      <c r="C79" t="s">
        <v>109</v>
      </c>
      <c r="D79" t="s">
        <v>104</v>
      </c>
      <c r="E79" t="s">
        <v>105</v>
      </c>
      <c r="F79" t="s">
        <v>125</v>
      </c>
      <c r="G79" s="22">
        <v>78.31</v>
      </c>
      <c r="H79">
        <v>10</v>
      </c>
      <c r="I79">
        <v>39.155000000000001</v>
      </c>
      <c r="J79" s="22">
        <v>822.255</v>
      </c>
      <c r="K79" s="6">
        <v>43529</v>
      </c>
      <c r="L79" s="21">
        <v>0.68333333333333324</v>
      </c>
      <c r="M79" t="s">
        <v>107</v>
      </c>
      <c r="N79" s="22">
        <v>783.1</v>
      </c>
      <c r="O79">
        <v>4.7619047620000003</v>
      </c>
      <c r="P79" s="22">
        <v>39.155000000000001</v>
      </c>
      <c r="Q79">
        <v>6.6</v>
      </c>
      <c r="R79" t="str">
        <f>IFERROR(VLOOKUP(Table5[[#This Row],[CustomerID]],Table1[],16,FALSE),"Not Found")</f>
        <v>Together</v>
      </c>
      <c r="S79">
        <f>IFERROR(VLOOKUP(Table5[[#This Row],[CustomerID]],Table1[],5,FALSE),"Not Found")</f>
        <v>42</v>
      </c>
      <c r="T79" t="str">
        <f>IFERROR(VLOOKUP(Table5[[#This Row],[CustomerID]],Table1[],17,FALSE),"Not Found")</f>
        <v>Master</v>
      </c>
      <c r="U79">
        <f>_xlfn.XLOOKUP(Table5[[#This Row],[CustomerID]],Table1[ID],Table1[Kids],"Not Found",0)</f>
        <v>0</v>
      </c>
      <c r="V79">
        <f>_xlfn.XLOOKUP(Table5[[#This Row],[CustomerID]],Table1[ID],Table1[Teens],"Not found",0)</f>
        <v>0</v>
      </c>
      <c r="W79" s="16">
        <f>IFERROR(VLOOKUP(Table5[[#This Row],[CustomerID]],Table1[],2,FALSE),"Not Found")</f>
        <v>185738</v>
      </c>
      <c r="X79" t="str">
        <f>_xlfn.XLOOKUP(Table5[[#This Row],[CustomerID]],Table1[ID],Table1[State],"Not Found",0)</f>
        <v>State-Other</v>
      </c>
      <c r="Y79">
        <f>_xlfn.XLOOKUP(Table5[[#This Row],[CustomerID]],Table2[ID],Table2[Recency/Days],"Not Found",0)</f>
        <v>41</v>
      </c>
      <c r="Z79" s="22">
        <f>IFERROR(VLOOKUP(Table5[[#This Row],[CustomerID]],Table2[],3,FALSE),"Not Found")</f>
        <v>1978</v>
      </c>
      <c r="AA79" s="22">
        <f>IFERROR(VLOOKUP($A79,Table2[],4,FALSE),"Not Found")</f>
        <v>56</v>
      </c>
      <c r="AB79" s="22">
        <f>IFERROR(VLOOKUP($A79,Table2[],5,FALSE),"Not Found")</f>
        <v>815</v>
      </c>
      <c r="AC79" s="22">
        <f>IFERROR(VLOOKUP($A79,Table2[],6,FALSE),"Not Found")</f>
        <v>37</v>
      </c>
      <c r="AD79" s="22">
        <f>IFERROR(VLOOKUP($A79,Table2[],7,FALSE),"Not Found")</f>
        <v>56</v>
      </c>
      <c r="AE79" s="22">
        <f>IFERROR(VLOOKUP($A79,Table2[],8,FALSE),"Not Found")</f>
        <v>28</v>
      </c>
      <c r="AF79" s="22">
        <f>IFERROR(VLOOKUP($A79,Table2[],9,FALSE),"Not Found")</f>
        <v>2914</v>
      </c>
      <c r="AG79">
        <f>IFERROR(VLOOKUP($A79,Table2[],10,FALSE),"Not Found")</f>
        <v>1</v>
      </c>
      <c r="AH79">
        <f>IFERROR(VLOOKUP($A79,Table2[],11,FALSE),"Not Found")</f>
        <v>3</v>
      </c>
      <c r="AI79">
        <f>IFERROR(VLOOKUP($A79,Table2[],12,FALSE),"Not Found")</f>
        <v>6</v>
      </c>
      <c r="AJ79">
        <f>IFERROR(VLOOKUP($A79,Table2[],13,FALSE),"Not Found")</f>
        <v>11</v>
      </c>
      <c r="AK79">
        <f>IFERROR(VLOOKUP($A79,Table2[],14,FALSE),"Not Found")</f>
        <v>1</v>
      </c>
      <c r="AL79">
        <f>INDEX('Marketing data'!E:E,MATCH($A79,'Marketing data'!B:B,0),1)</f>
        <v>0</v>
      </c>
      <c r="AM79">
        <f>INDEX('Marketing data'!F:F,MATCH($A79,'Marketing data'!B:B,0),1)</f>
        <v>0</v>
      </c>
      <c r="AN79">
        <f>INDEX(Table3[MC3],MATCH($A79,Table3[ID],0),1)</f>
        <v>0</v>
      </c>
      <c r="AO79">
        <f>INDEX(Table3[MC4],MATCH($A79,Table3[ID],0),1)</f>
        <v>1</v>
      </c>
      <c r="AP79">
        <f>INDEX(Table3[MC5],MATCH($A79,Table3[ID],0),1)</f>
        <v>1</v>
      </c>
      <c r="AQ79">
        <f>_xlfn.XLOOKUP($A79,Table3[ID],Table3[Complaint],"Not Found",0)</f>
        <v>0</v>
      </c>
      <c r="AR79">
        <f>_xlfn.XLOOKUP($A79,Table3[ID],Table3[Pilot],"Not Found",0)</f>
        <v>0</v>
      </c>
      <c r="AS79" s="6">
        <f>_xlfn.XLOOKUP($A79,Table3[ID],Table3[Enrollment],"Not Found",0)</f>
        <v>44011</v>
      </c>
    </row>
    <row r="80" spans="1:45" x14ac:dyDescent="0.25">
      <c r="A80">
        <v>1840</v>
      </c>
      <c r="B80" t="s">
        <v>196</v>
      </c>
      <c r="C80" t="s">
        <v>109</v>
      </c>
      <c r="D80" t="s">
        <v>110</v>
      </c>
      <c r="E80" t="s">
        <v>105</v>
      </c>
      <c r="F80" t="s">
        <v>106</v>
      </c>
      <c r="G80" s="22">
        <v>20.38</v>
      </c>
      <c r="H80">
        <v>5</v>
      </c>
      <c r="I80">
        <v>5.0949999999999998</v>
      </c>
      <c r="J80" s="22">
        <v>106.995</v>
      </c>
      <c r="K80" s="6">
        <v>43487</v>
      </c>
      <c r="L80" s="21">
        <v>0.78888888888888886</v>
      </c>
      <c r="M80" t="s">
        <v>112</v>
      </c>
      <c r="N80" s="22">
        <v>101.9</v>
      </c>
      <c r="O80">
        <v>4.7619047620000003</v>
      </c>
      <c r="P80" s="22">
        <v>5.0949999999999998</v>
      </c>
      <c r="Q80">
        <v>6</v>
      </c>
      <c r="R80" t="str">
        <f>IFERROR(VLOOKUP(Table5[[#This Row],[CustomerID]],Table1[],16,FALSE),"Not Found")</f>
        <v>Married</v>
      </c>
      <c r="S80">
        <f>IFERROR(VLOOKUP(Table5[[#This Row],[CustomerID]],Table1[],5,FALSE),"Not Found")</f>
        <v>31</v>
      </c>
      <c r="T80" t="str">
        <f>IFERROR(VLOOKUP(Table5[[#This Row],[CustomerID]],Table1[],17,FALSE),"Not Found")</f>
        <v>Other</v>
      </c>
      <c r="U80">
        <f>_xlfn.XLOOKUP(Table5[[#This Row],[CustomerID]],Table1[ID],Table1[Kids],"Not Found",0)</f>
        <v>0</v>
      </c>
      <c r="V80">
        <f>_xlfn.XLOOKUP(Table5[[#This Row],[CustomerID]],Table1[ID],Table1[Teens],"Not found",0)</f>
        <v>0</v>
      </c>
      <c r="W80" s="16">
        <f>IFERROR(VLOOKUP(Table5[[#This Row],[CustomerID]],Table1[],2,FALSE),"Not Found")</f>
        <v>185710</v>
      </c>
      <c r="X80" t="str">
        <f>_xlfn.XLOOKUP(Table5[[#This Row],[CustomerID]],Table1[ID],Table1[State],"Not Found",0)</f>
        <v>State-Other</v>
      </c>
      <c r="Y80">
        <f>_xlfn.XLOOKUP(Table5[[#This Row],[CustomerID]],Table2[ID],Table2[Recency/Days],"Not Found",0)</f>
        <v>5</v>
      </c>
      <c r="Z80" s="22">
        <f>IFERROR(VLOOKUP(Table5[[#This Row],[CustomerID]],Table2[],3,FALSE),"Not Found")</f>
        <v>1300</v>
      </c>
      <c r="AA80" s="22">
        <f>IFERROR(VLOOKUP($A80,Table2[],4,FALSE),"Not Found")</f>
        <v>43</v>
      </c>
      <c r="AB80" s="22">
        <f>IFERROR(VLOOKUP($A80,Table2[],5,FALSE),"Not Found")</f>
        <v>758</v>
      </c>
      <c r="AC80" s="22">
        <f>IFERROR(VLOOKUP($A80,Table2[],6,FALSE),"Not Found")</f>
        <v>63</v>
      </c>
      <c r="AD80" s="22">
        <f>IFERROR(VLOOKUP($A80,Table2[],7,FALSE),"Not Found")</f>
        <v>65</v>
      </c>
      <c r="AE80" s="22">
        <f>IFERROR(VLOOKUP($A80,Table2[],8,FALSE),"Not Found")</f>
        <v>72</v>
      </c>
      <c r="AF80" s="22">
        <f>IFERROR(VLOOKUP($A80,Table2[],9,FALSE),"Not Found")</f>
        <v>2158</v>
      </c>
      <c r="AG80">
        <f>IFERROR(VLOOKUP($A80,Table2[],10,FALSE),"Not Found")</f>
        <v>1</v>
      </c>
      <c r="AH80">
        <f>IFERROR(VLOOKUP($A80,Table2[],11,FALSE),"Not Found")</f>
        <v>6</v>
      </c>
      <c r="AI80">
        <f>IFERROR(VLOOKUP($A80,Table2[],12,FALSE),"Not Found")</f>
        <v>9</v>
      </c>
      <c r="AJ80">
        <f>IFERROR(VLOOKUP($A80,Table2[],13,FALSE),"Not Found")</f>
        <v>10</v>
      </c>
      <c r="AK80">
        <f>IFERROR(VLOOKUP($A80,Table2[],14,FALSE),"Not Found")</f>
        <v>2</v>
      </c>
      <c r="AL80">
        <f>INDEX('Marketing data'!E:E,MATCH($A80,'Marketing data'!B:B,0),1)</f>
        <v>0</v>
      </c>
      <c r="AM80">
        <f>INDEX('Marketing data'!F:F,MATCH($A80,'Marketing data'!B:B,0),1)</f>
        <v>0</v>
      </c>
      <c r="AN80">
        <f>INDEX(Table3[MC3],MATCH($A80,Table3[ID],0),1)</f>
        <v>0</v>
      </c>
      <c r="AO80">
        <f>INDEX(Table3[MC4],MATCH($A80,Table3[ID],0),1)</f>
        <v>0</v>
      </c>
      <c r="AP80">
        <f>INDEX(Table3[MC5],MATCH($A80,Table3[ID],0),1)</f>
        <v>1</v>
      </c>
      <c r="AQ80">
        <f>_xlfn.XLOOKUP($A80,Table3[ID],Table3[Complaint],"Not Found",0)</f>
        <v>0</v>
      </c>
      <c r="AR80">
        <f>_xlfn.XLOOKUP($A80,Table3[ID],Table3[Pilot],"Not Found",0)</f>
        <v>0</v>
      </c>
      <c r="AS80" s="6">
        <f>_xlfn.XLOOKUP($A80,Table3[ID],Table3[Enrollment],"Not Found",0)</f>
        <v>43748</v>
      </c>
    </row>
    <row r="81" spans="1:45" x14ac:dyDescent="0.25">
      <c r="A81">
        <v>2118</v>
      </c>
      <c r="B81" t="s">
        <v>197</v>
      </c>
      <c r="C81" t="s">
        <v>109</v>
      </c>
      <c r="D81" t="s">
        <v>110</v>
      </c>
      <c r="E81" t="s">
        <v>105</v>
      </c>
      <c r="F81" t="s">
        <v>106</v>
      </c>
      <c r="G81" s="22">
        <v>99.19</v>
      </c>
      <c r="H81">
        <v>6</v>
      </c>
      <c r="I81">
        <v>29.757000000000001</v>
      </c>
      <c r="J81" s="22">
        <v>624.89700000000005</v>
      </c>
      <c r="K81" s="6">
        <v>43486</v>
      </c>
      <c r="L81" s="21">
        <v>0.61249999999999993</v>
      </c>
      <c r="M81" t="s">
        <v>116</v>
      </c>
      <c r="N81" s="22">
        <v>595.14</v>
      </c>
      <c r="O81">
        <v>4.7619047620000003</v>
      </c>
      <c r="P81" s="22">
        <v>29.757000000000001</v>
      </c>
      <c r="Q81">
        <v>5.5</v>
      </c>
      <c r="R81" t="str">
        <f>IFERROR(VLOOKUP(Table5[[#This Row],[CustomerID]],Table1[],16,FALSE),"Not Found")</f>
        <v>Divorced</v>
      </c>
      <c r="S81">
        <f>IFERROR(VLOOKUP(Table5[[#This Row],[CustomerID]],Table1[],5,FALSE),"Not Found")</f>
        <v>58</v>
      </c>
      <c r="T81" t="str">
        <f>IFERROR(VLOOKUP(Table5[[#This Row],[CustomerID]],Table1[],17,FALSE),"Not Found")</f>
        <v>PhD</v>
      </c>
      <c r="U81">
        <f>_xlfn.XLOOKUP(Table5[[#This Row],[CustomerID]],Table1[ID],Table1[Kids],"Not Found",0)</f>
        <v>0</v>
      </c>
      <c r="V81">
        <f>_xlfn.XLOOKUP(Table5[[#This Row],[CustomerID]],Table1[ID],Table1[Teens],"Not found",0)</f>
        <v>0</v>
      </c>
      <c r="W81" s="16">
        <f>IFERROR(VLOOKUP(Table5[[#This Row],[CustomerID]],Table1[],2,FALSE),"Not Found")</f>
        <v>185696</v>
      </c>
      <c r="X81" t="str">
        <f>_xlfn.XLOOKUP(Table5[[#This Row],[CustomerID]],Table1[ID],Table1[State],"Not Found",0)</f>
        <v>State-Florida</v>
      </c>
      <c r="Y81">
        <f>_xlfn.XLOOKUP(Table5[[#This Row],[CustomerID]],Table2[ID],Table2[Recency/Days],"Not Found",0)</f>
        <v>88</v>
      </c>
      <c r="Z81" s="22">
        <f>IFERROR(VLOOKUP(Table5[[#This Row],[CustomerID]],Table2[],3,FALSE),"Not Found")</f>
        <v>1547</v>
      </c>
      <c r="AA81" s="22">
        <f>IFERROR(VLOOKUP($A81,Table2[],4,FALSE),"Not Found")</f>
        <v>165</v>
      </c>
      <c r="AB81" s="22">
        <f>IFERROR(VLOOKUP($A81,Table2[],5,FALSE),"Not Found")</f>
        <v>856</v>
      </c>
      <c r="AC81" s="22">
        <f>IFERROR(VLOOKUP($A81,Table2[],6,FALSE),"Not Found")</f>
        <v>251</v>
      </c>
      <c r="AD81" s="22">
        <f>IFERROR(VLOOKUP($A81,Table2[],7,FALSE),"Not Found")</f>
        <v>0</v>
      </c>
      <c r="AE81" s="22">
        <f>IFERROR(VLOOKUP($A81,Table2[],8,FALSE),"Not Found")</f>
        <v>26</v>
      </c>
      <c r="AF81" s="22">
        <f>IFERROR(VLOOKUP($A81,Table2[],9,FALSE),"Not Found")</f>
        <v>2793</v>
      </c>
      <c r="AG81">
        <f>IFERROR(VLOOKUP($A81,Table2[],10,FALSE),"Not Found")</f>
        <v>1</v>
      </c>
      <c r="AH81">
        <f>IFERROR(VLOOKUP($A81,Table2[],11,FALSE),"Not Found")</f>
        <v>4</v>
      </c>
      <c r="AI81">
        <f>IFERROR(VLOOKUP($A81,Table2[],12,FALSE),"Not Found")</f>
        <v>6</v>
      </c>
      <c r="AJ81">
        <f>IFERROR(VLOOKUP($A81,Table2[],13,FALSE),"Not Found")</f>
        <v>9</v>
      </c>
      <c r="AK81">
        <f>IFERROR(VLOOKUP($A81,Table2[],14,FALSE),"Not Found")</f>
        <v>1</v>
      </c>
      <c r="AL81">
        <f>INDEX('Marketing data'!E:E,MATCH($A81,'Marketing data'!B:B,0),1)</f>
        <v>0</v>
      </c>
      <c r="AM81">
        <f>INDEX('Marketing data'!F:F,MATCH($A81,'Marketing data'!B:B,0),1)</f>
        <v>0</v>
      </c>
      <c r="AN81">
        <f>INDEX(Table3[MC3],MATCH($A81,Table3[ID],0),1)</f>
        <v>0</v>
      </c>
      <c r="AO81">
        <f>INDEX(Table3[MC4],MATCH($A81,Table3[ID],0),1)</f>
        <v>0</v>
      </c>
      <c r="AP81">
        <f>INDEX(Table3[MC5],MATCH($A81,Table3[ID],0),1)</f>
        <v>0</v>
      </c>
      <c r="AQ81">
        <f>_xlfn.XLOOKUP($A81,Table3[ID],Table3[Complaint],"Not Found",0)</f>
        <v>0</v>
      </c>
      <c r="AR81">
        <f>_xlfn.XLOOKUP($A81,Table3[ID],Table3[Pilot],"Not Found",0)</f>
        <v>1</v>
      </c>
      <c r="AS81" s="6">
        <f>_xlfn.XLOOKUP($A81,Table3[ID],Table3[Enrollment],"Not Found",0)</f>
        <v>43746</v>
      </c>
    </row>
    <row r="82" spans="1:45" x14ac:dyDescent="0.25">
      <c r="A82">
        <v>2329</v>
      </c>
      <c r="B82" t="s">
        <v>198</v>
      </c>
      <c r="C82" t="s">
        <v>124</v>
      </c>
      <c r="D82" t="s">
        <v>110</v>
      </c>
      <c r="E82" t="s">
        <v>105</v>
      </c>
      <c r="F82" t="s">
        <v>125</v>
      </c>
      <c r="G82" s="22">
        <v>96.68</v>
      </c>
      <c r="H82">
        <v>3</v>
      </c>
      <c r="I82">
        <v>14.502000000000001</v>
      </c>
      <c r="J82" s="22">
        <v>304.54199999999997</v>
      </c>
      <c r="K82" s="6">
        <v>43491</v>
      </c>
      <c r="L82" s="21">
        <v>0.8305555555555556</v>
      </c>
      <c r="M82" t="s">
        <v>107</v>
      </c>
      <c r="N82" s="22">
        <v>290.04000000000002</v>
      </c>
      <c r="O82">
        <v>4.7619047620000003</v>
      </c>
      <c r="P82" s="22">
        <v>14.502000000000001</v>
      </c>
      <c r="Q82">
        <v>6.4</v>
      </c>
      <c r="R82" t="str">
        <f>IFERROR(VLOOKUP(Table5[[#This Row],[CustomerID]],Table1[],16,FALSE),"Not Found")</f>
        <v>Divorced</v>
      </c>
      <c r="S82">
        <f>IFERROR(VLOOKUP(Table5[[#This Row],[CustomerID]],Table1[],5,FALSE),"Not Found")</f>
        <v>58</v>
      </c>
      <c r="T82" t="str">
        <f>IFERROR(VLOOKUP(Table5[[#This Row],[CustomerID]],Table1[],17,FALSE),"Not Found")</f>
        <v>PhD</v>
      </c>
      <c r="U82">
        <f>_xlfn.XLOOKUP(Table5[[#This Row],[CustomerID]],Table1[ID],Table1[Kids],"Not Found",0)</f>
        <v>0</v>
      </c>
      <c r="V82">
        <f>_xlfn.XLOOKUP(Table5[[#This Row],[CustomerID]],Table1[ID],Table1[Teens],"Not found",0)</f>
        <v>0</v>
      </c>
      <c r="W82" s="16">
        <f>IFERROR(VLOOKUP(Table5[[#This Row],[CustomerID]],Table1[],2,FALSE),"Not Found")</f>
        <v>185696</v>
      </c>
      <c r="X82" t="str">
        <f>_xlfn.XLOOKUP(Table5[[#This Row],[CustomerID]],Table1[ID],Table1[State],"Not Found",0)</f>
        <v>State-Illinois</v>
      </c>
      <c r="Y82">
        <f>_xlfn.XLOOKUP(Table5[[#This Row],[CustomerID]],Table2[ID],Table2[Recency/Days],"Not Found",0)</f>
        <v>88</v>
      </c>
      <c r="Z82" s="22">
        <f>IFERROR(VLOOKUP(Table5[[#This Row],[CustomerID]],Table2[],3,FALSE),"Not Found")</f>
        <v>1547</v>
      </c>
      <c r="AA82" s="22">
        <f>IFERROR(VLOOKUP($A82,Table2[],4,FALSE),"Not Found")</f>
        <v>165</v>
      </c>
      <c r="AB82" s="22">
        <f>IFERROR(VLOOKUP($A82,Table2[],5,FALSE),"Not Found")</f>
        <v>856</v>
      </c>
      <c r="AC82" s="22">
        <f>IFERROR(VLOOKUP($A82,Table2[],6,FALSE),"Not Found")</f>
        <v>251</v>
      </c>
      <c r="AD82" s="22">
        <f>IFERROR(VLOOKUP($A82,Table2[],7,FALSE),"Not Found")</f>
        <v>0</v>
      </c>
      <c r="AE82" s="22">
        <f>IFERROR(VLOOKUP($A82,Table2[],8,FALSE),"Not Found")</f>
        <v>26</v>
      </c>
      <c r="AF82" s="22">
        <f>IFERROR(VLOOKUP($A82,Table2[],9,FALSE),"Not Found")</f>
        <v>2793</v>
      </c>
      <c r="AG82">
        <f>IFERROR(VLOOKUP($A82,Table2[],10,FALSE),"Not Found")</f>
        <v>1</v>
      </c>
      <c r="AH82">
        <f>IFERROR(VLOOKUP($A82,Table2[],11,FALSE),"Not Found")</f>
        <v>4</v>
      </c>
      <c r="AI82">
        <f>IFERROR(VLOOKUP($A82,Table2[],12,FALSE),"Not Found")</f>
        <v>6</v>
      </c>
      <c r="AJ82">
        <f>IFERROR(VLOOKUP($A82,Table2[],13,FALSE),"Not Found")</f>
        <v>9</v>
      </c>
      <c r="AK82">
        <f>IFERROR(VLOOKUP($A82,Table2[],14,FALSE),"Not Found")</f>
        <v>1</v>
      </c>
      <c r="AL82">
        <f>INDEX('Marketing data'!E:E,MATCH($A82,'Marketing data'!B:B,0),1)</f>
        <v>0</v>
      </c>
      <c r="AM82">
        <f>INDEX('Marketing data'!F:F,MATCH($A82,'Marketing data'!B:B,0),1)</f>
        <v>0</v>
      </c>
      <c r="AN82">
        <f>INDEX(Table3[MC3],MATCH($A82,Table3[ID],0),1)</f>
        <v>0</v>
      </c>
      <c r="AO82">
        <f>INDEX(Table3[MC4],MATCH($A82,Table3[ID],0),1)</f>
        <v>0</v>
      </c>
      <c r="AP82">
        <f>INDEX(Table3[MC5],MATCH($A82,Table3[ID],0),1)</f>
        <v>0</v>
      </c>
      <c r="AQ82">
        <f>_xlfn.XLOOKUP($A82,Table3[ID],Table3[Complaint],"Not Found",0)</f>
        <v>0</v>
      </c>
      <c r="AR82">
        <f>_xlfn.XLOOKUP($A82,Table3[ID],Table3[Pilot],"Not Found",0)</f>
        <v>1</v>
      </c>
      <c r="AS82" s="6">
        <f>_xlfn.XLOOKUP($A82,Table3[ID],Table3[Enrollment],"Not Found",0)</f>
        <v>43746</v>
      </c>
    </row>
    <row r="83" spans="1:45" x14ac:dyDescent="0.25">
      <c r="A83">
        <v>1094</v>
      </c>
      <c r="B83" t="s">
        <v>199</v>
      </c>
      <c r="C83" t="s">
        <v>109</v>
      </c>
      <c r="D83" t="s">
        <v>110</v>
      </c>
      <c r="E83" t="s">
        <v>114</v>
      </c>
      <c r="F83" t="s">
        <v>125</v>
      </c>
      <c r="G83" s="22">
        <v>19.25</v>
      </c>
      <c r="H83">
        <v>8</v>
      </c>
      <c r="I83">
        <v>7.7</v>
      </c>
      <c r="J83" s="22">
        <v>161.69999999999999</v>
      </c>
      <c r="K83" s="6">
        <v>43488</v>
      </c>
      <c r="L83" s="21">
        <v>0.77569444444444446</v>
      </c>
      <c r="M83" t="s">
        <v>107</v>
      </c>
      <c r="N83" s="22">
        <v>154</v>
      </c>
      <c r="O83">
        <v>4.7619047620000003</v>
      </c>
      <c r="P83" s="22">
        <v>7.7</v>
      </c>
      <c r="Q83">
        <v>6.6</v>
      </c>
      <c r="R83" t="str">
        <f>IFERROR(VLOOKUP(Table5[[#This Row],[CustomerID]],Table1[],16,FALSE),"Not Found")</f>
        <v>Together</v>
      </c>
      <c r="S83">
        <f>IFERROR(VLOOKUP(Table5[[#This Row],[CustomerID]],Table1[],5,FALSE),"Not Found")</f>
        <v>41</v>
      </c>
      <c r="T83" t="str">
        <f>IFERROR(VLOOKUP(Table5[[#This Row],[CustomerID]],Table1[],17,FALSE),"Not Found")</f>
        <v>Graduate</v>
      </c>
      <c r="U83">
        <f>_xlfn.XLOOKUP(Table5[[#This Row],[CustomerID]],Table1[ID],Table1[Kids],"Not Found",0)</f>
        <v>0</v>
      </c>
      <c r="V83">
        <f>_xlfn.XLOOKUP(Table5[[#This Row],[CustomerID]],Table1[ID],Table1[Teens],"Not found",0)</f>
        <v>1</v>
      </c>
      <c r="W83" s="16">
        <f>IFERROR(VLOOKUP(Table5[[#This Row],[CustomerID]],Table1[],2,FALSE),"Not Found")</f>
        <v>185693</v>
      </c>
      <c r="X83" t="str">
        <f>_xlfn.XLOOKUP(Table5[[#This Row],[CustomerID]],Table1[ID],Table1[State],"Not Found",0)</f>
        <v>State-New York</v>
      </c>
      <c r="Y83">
        <f>_xlfn.XLOOKUP(Table5[[#This Row],[CustomerID]],Table2[ID],Table2[Recency/Days],"Not Found",0)</f>
        <v>59</v>
      </c>
      <c r="Z83" s="22">
        <f>IFERROR(VLOOKUP(Table5[[#This Row],[CustomerID]],Table2[],3,FALSE),"Not Found")</f>
        <v>836</v>
      </c>
      <c r="AA83" s="22">
        <f>IFERROR(VLOOKUP($A83,Table2[],4,FALSE),"Not Found")</f>
        <v>373</v>
      </c>
      <c r="AB83" s="22">
        <f>IFERROR(VLOOKUP($A83,Table2[],5,FALSE),"Not Found")</f>
        <v>397</v>
      </c>
      <c r="AC83" s="22">
        <f>IFERROR(VLOOKUP($A83,Table2[],6,FALSE),"Not Found")</f>
        <v>401</v>
      </c>
      <c r="AD83" s="22">
        <f>IFERROR(VLOOKUP($A83,Table2[],7,FALSE),"Not Found")</f>
        <v>286</v>
      </c>
      <c r="AE83" s="22">
        <f>IFERROR(VLOOKUP($A83,Table2[],8,FALSE),"Not Found")</f>
        <v>241</v>
      </c>
      <c r="AF83" s="22">
        <f>IFERROR(VLOOKUP($A83,Table2[],9,FALSE),"Not Found")</f>
        <v>2052</v>
      </c>
      <c r="AG83">
        <f>IFERROR(VLOOKUP($A83,Table2[],10,FALSE),"Not Found")</f>
        <v>2</v>
      </c>
      <c r="AH83">
        <f>IFERROR(VLOOKUP($A83,Table2[],11,FALSE),"Not Found")</f>
        <v>9</v>
      </c>
      <c r="AI83">
        <f>IFERROR(VLOOKUP($A83,Table2[],12,FALSE),"Not Found")</f>
        <v>5</v>
      </c>
      <c r="AJ83">
        <f>IFERROR(VLOOKUP($A83,Table2[],13,FALSE),"Not Found")</f>
        <v>11</v>
      </c>
      <c r="AK83">
        <f>IFERROR(VLOOKUP($A83,Table2[],14,FALSE),"Not Found")</f>
        <v>5</v>
      </c>
      <c r="AL83">
        <f>INDEX('Marketing data'!E:E,MATCH($A83,'Marketing data'!B:B,0),1)</f>
        <v>0</v>
      </c>
      <c r="AM83">
        <f>INDEX('Marketing data'!F:F,MATCH($A83,'Marketing data'!B:B,0),1)</f>
        <v>0</v>
      </c>
      <c r="AN83">
        <f>INDEX(Table3[MC3],MATCH($A83,Table3[ID],0),1)</f>
        <v>0</v>
      </c>
      <c r="AO83">
        <f>INDEX(Table3[MC4],MATCH($A83,Table3[ID],0),1)</f>
        <v>0</v>
      </c>
      <c r="AP83">
        <f>INDEX(Table3[MC5],MATCH($A83,Table3[ID],0),1)</f>
        <v>0</v>
      </c>
      <c r="AQ83">
        <f>_xlfn.XLOOKUP($A83,Table3[ID],Table3[Complaint],"Not Found",0)</f>
        <v>0</v>
      </c>
      <c r="AR83">
        <f>_xlfn.XLOOKUP($A83,Table3[ID],Table3[Pilot],"Not Found",0)</f>
        <v>0</v>
      </c>
      <c r="AS83" s="6">
        <f>_xlfn.XLOOKUP($A83,Table3[ID],Table3[Enrollment],"Not Found",0)</f>
        <v>43733</v>
      </c>
    </row>
    <row r="84" spans="1:45" x14ac:dyDescent="0.25">
      <c r="A84">
        <v>1971</v>
      </c>
      <c r="B84" t="s">
        <v>200</v>
      </c>
      <c r="C84" t="s">
        <v>109</v>
      </c>
      <c r="D84" t="s">
        <v>104</v>
      </c>
      <c r="E84" t="s">
        <v>105</v>
      </c>
      <c r="F84" t="s">
        <v>125</v>
      </c>
      <c r="G84" s="22">
        <v>80.36</v>
      </c>
      <c r="H84">
        <v>4</v>
      </c>
      <c r="I84">
        <v>16.071999999999999</v>
      </c>
      <c r="J84" s="22">
        <v>337.512</v>
      </c>
      <c r="K84" s="6">
        <v>43519</v>
      </c>
      <c r="L84" s="21">
        <v>0.78125</v>
      </c>
      <c r="M84" t="s">
        <v>116</v>
      </c>
      <c r="N84" s="22">
        <v>321.44</v>
      </c>
      <c r="O84">
        <v>4.7619047620000003</v>
      </c>
      <c r="P84" s="22">
        <v>16.071999999999999</v>
      </c>
      <c r="Q84">
        <v>8.3000000000000007</v>
      </c>
      <c r="R84" t="str">
        <f>IFERROR(VLOOKUP(Table5[[#This Row],[CustomerID]],Table1[],16,FALSE),"Not Found")</f>
        <v>Divorced</v>
      </c>
      <c r="S84">
        <f>IFERROR(VLOOKUP(Table5[[#This Row],[CustomerID]],Table1[],5,FALSE),"Not Found")</f>
        <v>66</v>
      </c>
      <c r="T84" t="str">
        <f>IFERROR(VLOOKUP(Table5[[#This Row],[CustomerID]],Table1[],17,FALSE),"Not Found")</f>
        <v>Graduate</v>
      </c>
      <c r="U84">
        <f>_xlfn.XLOOKUP(Table5[[#This Row],[CustomerID]],Table1[ID],Table1[Kids],"Not Found",0)</f>
        <v>0</v>
      </c>
      <c r="V84">
        <f>_xlfn.XLOOKUP(Table5[[#This Row],[CustomerID]],Table1[ID],Table1[Teens],"Not found",0)</f>
        <v>0</v>
      </c>
      <c r="W84" s="16">
        <f>IFERROR(VLOOKUP(Table5[[#This Row],[CustomerID]],Table1[],2,FALSE),"Not Found")</f>
        <v>185683</v>
      </c>
      <c r="X84" t="str">
        <f>_xlfn.XLOOKUP(Table5[[#This Row],[CustomerID]],Table1[ID],Table1[State],"Not Found",0)</f>
        <v>State-Texas</v>
      </c>
      <c r="Y84">
        <f>_xlfn.XLOOKUP(Table5[[#This Row],[CustomerID]],Table2[ID],Table2[Recency/Days],"Not Found",0)</f>
        <v>6</v>
      </c>
      <c r="Z84" s="22">
        <f>IFERROR(VLOOKUP(Table5[[#This Row],[CustomerID]],Table2[],3,FALSE),"Not Found")</f>
        <v>2809</v>
      </c>
      <c r="AA84" s="22">
        <f>IFERROR(VLOOKUP($A84,Table2[],4,FALSE),"Not Found")</f>
        <v>37</v>
      </c>
      <c r="AB84" s="22">
        <f>IFERROR(VLOOKUP($A84,Table2[],5,FALSE),"Not Found")</f>
        <v>674</v>
      </c>
      <c r="AC84" s="22">
        <f>IFERROR(VLOOKUP($A84,Table2[],6,FALSE),"Not Found")</f>
        <v>98</v>
      </c>
      <c r="AD84" s="22">
        <f>IFERROR(VLOOKUP($A84,Table2[],7,FALSE),"Not Found")</f>
        <v>150</v>
      </c>
      <c r="AE84" s="22">
        <f>IFERROR(VLOOKUP($A84,Table2[],8,FALSE),"Not Found")</f>
        <v>111</v>
      </c>
      <c r="AF84" s="22">
        <f>IFERROR(VLOOKUP($A84,Table2[],9,FALSE),"Not Found")</f>
        <v>3656</v>
      </c>
      <c r="AG84">
        <f>IFERROR(VLOOKUP($A84,Table2[],10,FALSE),"Not Found")</f>
        <v>1</v>
      </c>
      <c r="AH84">
        <f>IFERROR(VLOOKUP($A84,Table2[],11,FALSE),"Not Found")</f>
        <v>2</v>
      </c>
      <c r="AI84">
        <f>IFERROR(VLOOKUP($A84,Table2[],12,FALSE),"Not Found")</f>
        <v>4</v>
      </c>
      <c r="AJ84">
        <f>IFERROR(VLOOKUP($A84,Table2[],13,FALSE),"Not Found")</f>
        <v>10</v>
      </c>
      <c r="AK84">
        <f>IFERROR(VLOOKUP($A84,Table2[],14,FALSE),"Not Found")</f>
        <v>1</v>
      </c>
      <c r="AL84">
        <f>INDEX('Marketing data'!E:E,MATCH($A84,'Marketing data'!B:B,0),1)</f>
        <v>1</v>
      </c>
      <c r="AM84">
        <f>INDEX('Marketing data'!F:F,MATCH($A84,'Marketing data'!B:B,0),1)</f>
        <v>1</v>
      </c>
      <c r="AN84">
        <f>INDEX(Table3[MC3],MATCH($A84,Table3[ID],0),1)</f>
        <v>0</v>
      </c>
      <c r="AO84">
        <f>INDEX(Table3[MC4],MATCH($A84,Table3[ID],0),1)</f>
        <v>1</v>
      </c>
      <c r="AP84">
        <f>INDEX(Table3[MC5],MATCH($A84,Table3[ID],0),1)</f>
        <v>1</v>
      </c>
      <c r="AQ84">
        <f>_xlfn.XLOOKUP($A84,Table3[ID],Table3[Complaint],"Not Found",0)</f>
        <v>0</v>
      </c>
      <c r="AR84">
        <f>_xlfn.XLOOKUP($A84,Table3[ID],Table3[Pilot],"Not Found",0)</f>
        <v>1</v>
      </c>
      <c r="AS84" s="6">
        <f>_xlfn.XLOOKUP($A84,Table3[ID],Table3[Enrollment],"Not Found",0)</f>
        <v>44068</v>
      </c>
    </row>
    <row r="85" spans="1:45" x14ac:dyDescent="0.25">
      <c r="A85">
        <v>1530</v>
      </c>
      <c r="B85" t="s">
        <v>201</v>
      </c>
      <c r="C85" t="s">
        <v>109</v>
      </c>
      <c r="D85" t="s">
        <v>104</v>
      </c>
      <c r="E85" t="s">
        <v>114</v>
      </c>
      <c r="F85" t="s">
        <v>118</v>
      </c>
      <c r="G85" s="22">
        <v>48.91</v>
      </c>
      <c r="H85">
        <v>5</v>
      </c>
      <c r="I85">
        <v>12.227499999999999</v>
      </c>
      <c r="J85" s="22">
        <v>256.77749999999997</v>
      </c>
      <c r="K85" s="6">
        <v>43533</v>
      </c>
      <c r="L85" s="21">
        <v>0.4284722222222222</v>
      </c>
      <c r="M85" t="s">
        <v>112</v>
      </c>
      <c r="N85" s="22">
        <v>244.55</v>
      </c>
      <c r="O85">
        <v>4.7619047620000003</v>
      </c>
      <c r="P85" s="22">
        <v>12.227499999999999</v>
      </c>
      <c r="Q85">
        <v>6.6</v>
      </c>
      <c r="R85" t="str">
        <f>IFERROR(VLOOKUP(Table5[[#This Row],[CustomerID]],Table1[],16,FALSE),"Not Found")</f>
        <v>Widow</v>
      </c>
      <c r="S85">
        <f>IFERROR(VLOOKUP(Table5[[#This Row],[CustomerID]],Table1[],5,FALSE),"Not Found")</f>
        <v>56</v>
      </c>
      <c r="T85" t="str">
        <f>IFERROR(VLOOKUP(Table5[[#This Row],[CustomerID]],Table1[],17,FALSE),"Not Found")</f>
        <v>Graduate</v>
      </c>
      <c r="U85">
        <f>_xlfn.XLOOKUP(Table5[[#This Row],[CustomerID]],Table1[ID],Table1[Kids],"Not Found",0)</f>
        <v>0</v>
      </c>
      <c r="V85">
        <f>_xlfn.XLOOKUP(Table5[[#This Row],[CustomerID]],Table1[ID],Table1[Teens],"Not found",0)</f>
        <v>0</v>
      </c>
      <c r="W85" s="16">
        <f>IFERROR(VLOOKUP(Table5[[#This Row],[CustomerID]],Table1[],2,FALSE),"Not Found")</f>
        <v>185620</v>
      </c>
      <c r="X85" t="str">
        <f>_xlfn.XLOOKUP(Table5[[#This Row],[CustomerID]],Table1[ID],Table1[State],"Not Found",0)</f>
        <v>State-Florida</v>
      </c>
      <c r="Y85">
        <f>_xlfn.XLOOKUP(Table5[[#This Row],[CustomerID]],Table2[ID],Table2[Recency/Days],"Not Found",0)</f>
        <v>68</v>
      </c>
      <c r="Z85" s="22">
        <f>IFERROR(VLOOKUP(Table5[[#This Row],[CustomerID]],Table2[],3,FALSE),"Not Found")</f>
        <v>902</v>
      </c>
      <c r="AA85" s="22">
        <f>IFERROR(VLOOKUP($A85,Table2[],4,FALSE),"Not Found")</f>
        <v>100</v>
      </c>
      <c r="AB85" s="22">
        <f>IFERROR(VLOOKUP($A85,Table2[],5,FALSE),"Not Found")</f>
        <v>2005</v>
      </c>
      <c r="AC85" s="22">
        <f>IFERROR(VLOOKUP($A85,Table2[],6,FALSE),"Not Found")</f>
        <v>130</v>
      </c>
      <c r="AD85" s="22">
        <f>IFERROR(VLOOKUP($A85,Table2[],7,FALSE),"Not Found")</f>
        <v>232</v>
      </c>
      <c r="AE85" s="22">
        <f>IFERROR(VLOOKUP($A85,Table2[],8,FALSE),"Not Found")</f>
        <v>100</v>
      </c>
      <c r="AF85" s="22">
        <f>IFERROR(VLOOKUP($A85,Table2[],9,FALSE),"Not Found")</f>
        <v>3269</v>
      </c>
      <c r="AG85">
        <f>IFERROR(VLOOKUP($A85,Table2[],10,FALSE),"Not Found")</f>
        <v>1</v>
      </c>
      <c r="AH85">
        <f>IFERROR(VLOOKUP($A85,Table2[],11,FALSE),"Not Found")</f>
        <v>3</v>
      </c>
      <c r="AI85">
        <f>IFERROR(VLOOKUP($A85,Table2[],12,FALSE),"Not Found")</f>
        <v>6</v>
      </c>
      <c r="AJ85">
        <f>IFERROR(VLOOKUP($A85,Table2[],13,FALSE),"Not Found")</f>
        <v>4</v>
      </c>
      <c r="AK85">
        <f>IFERROR(VLOOKUP($A85,Table2[],14,FALSE),"Not Found")</f>
        <v>1</v>
      </c>
      <c r="AL85">
        <f>INDEX('Marketing data'!E:E,MATCH($A85,'Marketing data'!B:B,0),1)</f>
        <v>0</v>
      </c>
      <c r="AM85">
        <f>INDEX('Marketing data'!F:F,MATCH($A85,'Marketing data'!B:B,0),1)</f>
        <v>0</v>
      </c>
      <c r="AN85">
        <f>INDEX(Table3[MC3],MATCH($A85,Table3[ID],0),1)</f>
        <v>0</v>
      </c>
      <c r="AO85">
        <f>INDEX(Table3[MC4],MATCH($A85,Table3[ID],0),1)</f>
        <v>0</v>
      </c>
      <c r="AP85">
        <f>INDEX(Table3[MC5],MATCH($A85,Table3[ID],0),1)</f>
        <v>0</v>
      </c>
      <c r="AQ85">
        <f>_xlfn.XLOOKUP($A85,Table3[ID],Table3[Complaint],"Not Found",0)</f>
        <v>0</v>
      </c>
      <c r="AR85">
        <f>_xlfn.XLOOKUP($A85,Table3[ID],Table3[Pilot],"Not Found",0)</f>
        <v>1</v>
      </c>
      <c r="AS85" s="6">
        <f>_xlfn.XLOOKUP($A85,Table3[ID],Table3[Enrollment],"Not Found",0)</f>
        <v>43995</v>
      </c>
    </row>
    <row r="86" spans="1:45" x14ac:dyDescent="0.25">
      <c r="A86">
        <v>2114</v>
      </c>
      <c r="B86" t="s">
        <v>202</v>
      </c>
      <c r="C86" t="s">
        <v>109</v>
      </c>
      <c r="D86" t="s">
        <v>110</v>
      </c>
      <c r="E86" t="s">
        <v>105</v>
      </c>
      <c r="F86" t="s">
        <v>118</v>
      </c>
      <c r="G86" s="22">
        <v>83.06</v>
      </c>
      <c r="H86">
        <v>7</v>
      </c>
      <c r="I86">
        <v>29.071000000000002</v>
      </c>
      <c r="J86" s="22">
        <v>610.49099999999999</v>
      </c>
      <c r="K86" s="6">
        <v>43529</v>
      </c>
      <c r="L86" s="21">
        <v>0.60486111111111118</v>
      </c>
      <c r="M86" t="s">
        <v>107</v>
      </c>
      <c r="N86" s="22">
        <v>581.41999999999996</v>
      </c>
      <c r="O86">
        <v>4.7619047620000003</v>
      </c>
      <c r="P86" s="22">
        <v>29.071000000000002</v>
      </c>
      <c r="Q86">
        <v>4</v>
      </c>
      <c r="R86" t="str">
        <f>IFERROR(VLOOKUP(Table5[[#This Row],[CustomerID]],Table1[],16,FALSE),"Not Found")</f>
        <v>Together</v>
      </c>
      <c r="S86">
        <f>IFERROR(VLOOKUP(Table5[[#This Row],[CustomerID]],Table1[],5,FALSE),"Not Found")</f>
        <v>44</v>
      </c>
      <c r="T86" t="str">
        <f>IFERROR(VLOOKUP(Table5[[#This Row],[CustomerID]],Table1[],17,FALSE),"Not Found")</f>
        <v>Graduate</v>
      </c>
      <c r="U86">
        <f>_xlfn.XLOOKUP(Table5[[#This Row],[CustomerID]],Table1[ID],Table1[Kids],"Not Found",0)</f>
        <v>0</v>
      </c>
      <c r="V86">
        <f>_xlfn.XLOOKUP(Table5[[#This Row],[CustomerID]],Table1[ID],Table1[Teens],"Not found",0)</f>
        <v>1</v>
      </c>
      <c r="W86" s="16">
        <f>IFERROR(VLOOKUP(Table5[[#This Row],[CustomerID]],Table1[],2,FALSE),"Not Found")</f>
        <v>185606</v>
      </c>
      <c r="X86" t="str">
        <f>_xlfn.XLOOKUP(Table5[[#This Row],[CustomerID]],Table1[ID],Table1[State],"Not Found",0)</f>
        <v>State-New York</v>
      </c>
      <c r="Y86">
        <f>_xlfn.XLOOKUP(Table5[[#This Row],[CustomerID]],Table2[ID],Table2[Recency/Days],"Not Found",0)</f>
        <v>89</v>
      </c>
      <c r="Z86" s="22">
        <f>IFERROR(VLOOKUP(Table5[[#This Row],[CustomerID]],Table2[],3,FALSE),"Not Found")</f>
        <v>1555</v>
      </c>
      <c r="AA86" s="22">
        <f>IFERROR(VLOOKUP($A86,Table2[],4,FALSE),"Not Found")</f>
        <v>91</v>
      </c>
      <c r="AB86" s="22">
        <f>IFERROR(VLOOKUP($A86,Table2[],5,FALSE),"Not Found")</f>
        <v>1873</v>
      </c>
      <c r="AC86" s="22">
        <f>IFERROR(VLOOKUP($A86,Table2[],6,FALSE),"Not Found")</f>
        <v>475</v>
      </c>
      <c r="AD86" s="22">
        <f>IFERROR(VLOOKUP($A86,Table2[],7,FALSE),"Not Found")</f>
        <v>65</v>
      </c>
      <c r="AE86" s="22">
        <f>IFERROR(VLOOKUP($A86,Table2[],8,FALSE),"Not Found")</f>
        <v>182</v>
      </c>
      <c r="AF86" s="22">
        <f>IFERROR(VLOOKUP($A86,Table2[],9,FALSE),"Not Found")</f>
        <v>3877</v>
      </c>
      <c r="AG86">
        <f>IFERROR(VLOOKUP($A86,Table2[],10,FALSE),"Not Found")</f>
        <v>2</v>
      </c>
      <c r="AH86">
        <f>IFERROR(VLOOKUP($A86,Table2[],11,FALSE),"Not Found")</f>
        <v>6</v>
      </c>
      <c r="AI86">
        <f>IFERROR(VLOOKUP($A86,Table2[],12,FALSE),"Not Found")</f>
        <v>7</v>
      </c>
      <c r="AJ86">
        <f>IFERROR(VLOOKUP($A86,Table2[],13,FALSE),"Not Found")</f>
        <v>9</v>
      </c>
      <c r="AK86">
        <f>IFERROR(VLOOKUP($A86,Table2[],14,FALSE),"Not Found")</f>
        <v>3</v>
      </c>
      <c r="AL86">
        <f>INDEX('Marketing data'!E:E,MATCH($A86,'Marketing data'!B:B,0),1)</f>
        <v>1</v>
      </c>
      <c r="AM86">
        <f>INDEX('Marketing data'!F:F,MATCH($A86,'Marketing data'!B:B,0),1)</f>
        <v>0</v>
      </c>
      <c r="AN86">
        <f>INDEX(Table3[MC3],MATCH($A86,Table3[ID],0),1)</f>
        <v>0</v>
      </c>
      <c r="AO86">
        <f>INDEX(Table3[MC4],MATCH($A86,Table3[ID],0),1)</f>
        <v>0</v>
      </c>
      <c r="AP86">
        <f>INDEX(Table3[MC5],MATCH($A86,Table3[ID],0),1)</f>
        <v>0</v>
      </c>
      <c r="AQ86">
        <f>_xlfn.XLOOKUP($A86,Table3[ID],Table3[Complaint],"Not Found",0)</f>
        <v>0</v>
      </c>
      <c r="AR86">
        <f>_xlfn.XLOOKUP($A86,Table3[ID],Table3[Pilot],"Not Found",0)</f>
        <v>0</v>
      </c>
      <c r="AS86" s="6">
        <f>_xlfn.XLOOKUP($A86,Table3[ID],Table3[Enrollment],"Not Found",0)</f>
        <v>43574</v>
      </c>
    </row>
    <row r="87" spans="1:45" x14ac:dyDescent="0.25">
      <c r="A87">
        <v>2250</v>
      </c>
      <c r="B87" t="s">
        <v>203</v>
      </c>
      <c r="C87" t="s">
        <v>109</v>
      </c>
      <c r="D87" t="s">
        <v>110</v>
      </c>
      <c r="E87" t="s">
        <v>114</v>
      </c>
      <c r="F87" t="s">
        <v>127</v>
      </c>
      <c r="G87" s="22">
        <v>76.52</v>
      </c>
      <c r="H87">
        <v>5</v>
      </c>
      <c r="I87">
        <v>19.13</v>
      </c>
      <c r="J87" s="22">
        <v>401.73</v>
      </c>
      <c r="K87" s="6">
        <v>43549</v>
      </c>
      <c r="L87" s="21">
        <v>0.43263888888888885</v>
      </c>
      <c r="M87" t="s">
        <v>112</v>
      </c>
      <c r="N87" s="22">
        <v>382.6</v>
      </c>
      <c r="O87">
        <v>4.7619047620000003</v>
      </c>
      <c r="P87" s="22">
        <v>19.13</v>
      </c>
      <c r="Q87">
        <v>9.9</v>
      </c>
      <c r="R87" t="str">
        <f>IFERROR(VLOOKUP(Table5[[#This Row],[CustomerID]],Table1[],16,FALSE),"Not Found")</f>
        <v>Single</v>
      </c>
      <c r="S87">
        <f>IFERROR(VLOOKUP(Table5[[#This Row],[CustomerID]],Table1[],5,FALSE),"Not Found")</f>
        <v>62</v>
      </c>
      <c r="T87" t="str">
        <f>IFERROR(VLOOKUP(Table5[[#This Row],[CustomerID]],Table1[],17,FALSE),"Not Found")</f>
        <v>Other</v>
      </c>
      <c r="U87">
        <f>_xlfn.XLOOKUP(Table5[[#This Row],[CustomerID]],Table1[ID],Table1[Kids],"Not Found",0)</f>
        <v>0</v>
      </c>
      <c r="V87">
        <f>_xlfn.XLOOKUP(Table5[[#This Row],[CustomerID]],Table1[ID],Table1[Teens],"Not found",0)</f>
        <v>0</v>
      </c>
      <c r="W87" s="16">
        <f>IFERROR(VLOOKUP(Table5[[#This Row],[CustomerID]],Table1[],2,FALSE),"Not Found")</f>
        <v>185485</v>
      </c>
      <c r="X87" t="str">
        <f>_xlfn.XLOOKUP(Table5[[#This Row],[CustomerID]],Table1[ID],Table1[State],"Not Found",0)</f>
        <v>State-Florida</v>
      </c>
      <c r="Y87">
        <f>_xlfn.XLOOKUP(Table5[[#This Row],[CustomerID]],Table2[ID],Table2[Recency/Days],"Not Found",0)</f>
        <v>73</v>
      </c>
      <c r="Z87" s="22">
        <f>IFERROR(VLOOKUP(Table5[[#This Row],[CustomerID]],Table2[],3,FALSE),"Not Found")</f>
        <v>1367</v>
      </c>
      <c r="AA87" s="22">
        <f>IFERROR(VLOOKUP($A87,Table2[],4,FALSE),"Not Found")</f>
        <v>56</v>
      </c>
      <c r="AB87" s="22">
        <f>IFERROR(VLOOKUP($A87,Table2[],5,FALSE),"Not Found")</f>
        <v>1326</v>
      </c>
      <c r="AC87" s="22">
        <f>IFERROR(VLOOKUP($A87,Table2[],6,FALSE),"Not Found")</f>
        <v>95</v>
      </c>
      <c r="AD87" s="22">
        <f>IFERROR(VLOOKUP($A87,Table2[],7,FALSE),"Not Found")</f>
        <v>39</v>
      </c>
      <c r="AE87" s="22">
        <f>IFERROR(VLOOKUP($A87,Table2[],8,FALSE),"Not Found")</f>
        <v>117</v>
      </c>
      <c r="AF87" s="22">
        <f>IFERROR(VLOOKUP($A87,Table2[],9,FALSE),"Not Found")</f>
        <v>2766</v>
      </c>
      <c r="AG87">
        <f>IFERROR(VLOOKUP($A87,Table2[],10,FALSE),"Not Found")</f>
        <v>1</v>
      </c>
      <c r="AH87">
        <f>IFERROR(VLOOKUP($A87,Table2[],11,FALSE),"Not Found")</f>
        <v>6</v>
      </c>
      <c r="AI87">
        <f>IFERROR(VLOOKUP($A87,Table2[],12,FALSE),"Not Found")</f>
        <v>6</v>
      </c>
      <c r="AJ87">
        <f>IFERROR(VLOOKUP($A87,Table2[],13,FALSE),"Not Found")</f>
        <v>6</v>
      </c>
      <c r="AK87">
        <f>IFERROR(VLOOKUP($A87,Table2[],14,FALSE),"Not Found")</f>
        <v>2</v>
      </c>
      <c r="AL87">
        <f>INDEX('Marketing data'!E:E,MATCH($A87,'Marketing data'!B:B,0),1)</f>
        <v>0</v>
      </c>
      <c r="AM87">
        <f>INDEX('Marketing data'!F:F,MATCH($A87,'Marketing data'!B:B,0),1)</f>
        <v>0</v>
      </c>
      <c r="AN87">
        <f>INDEX(Table3[MC3],MATCH($A87,Table3[ID],0),1)</f>
        <v>0</v>
      </c>
      <c r="AO87">
        <f>INDEX(Table3[MC4],MATCH($A87,Table3[ID],0),1)</f>
        <v>0</v>
      </c>
      <c r="AP87">
        <f>INDEX(Table3[MC5],MATCH($A87,Table3[ID],0),1)</f>
        <v>0</v>
      </c>
      <c r="AQ87">
        <f>_xlfn.XLOOKUP($A87,Table3[ID],Table3[Complaint],"Not Found",0)</f>
        <v>0</v>
      </c>
      <c r="AR87">
        <f>_xlfn.XLOOKUP($A87,Table3[ID],Table3[Pilot],"Not Found",0)</f>
        <v>0</v>
      </c>
      <c r="AS87" s="6">
        <f>_xlfn.XLOOKUP($A87,Table3[ID],Table3[Enrollment],"Not Found",0)</f>
        <v>44160</v>
      </c>
    </row>
    <row r="88" spans="1:45" x14ac:dyDescent="0.25">
      <c r="A88">
        <v>2748</v>
      </c>
      <c r="B88" t="s">
        <v>204</v>
      </c>
      <c r="C88" t="s">
        <v>103</v>
      </c>
      <c r="D88" t="s">
        <v>104</v>
      </c>
      <c r="E88" t="s">
        <v>114</v>
      </c>
      <c r="F88" t="s">
        <v>125</v>
      </c>
      <c r="G88" s="22">
        <v>49.38</v>
      </c>
      <c r="H88">
        <v>7</v>
      </c>
      <c r="I88">
        <v>17.283000000000001</v>
      </c>
      <c r="J88" s="22">
        <v>362.94299999999998</v>
      </c>
      <c r="K88" s="6">
        <v>43551</v>
      </c>
      <c r="L88" s="21">
        <v>0.85763888888888884</v>
      </c>
      <c r="M88" t="s">
        <v>116</v>
      </c>
      <c r="N88" s="22">
        <v>345.66</v>
      </c>
      <c r="O88">
        <v>4.7619047620000003</v>
      </c>
      <c r="P88" s="22">
        <v>17.283000000000001</v>
      </c>
      <c r="Q88">
        <v>7.3</v>
      </c>
      <c r="R88" t="str">
        <f>IFERROR(VLOOKUP(Table5[[#This Row],[CustomerID]],Table1[],16,FALSE),"Not Found")</f>
        <v>Together</v>
      </c>
      <c r="S88">
        <f>IFERROR(VLOOKUP(Table5[[#This Row],[CustomerID]],Table1[],5,FALSE),"Not Found")</f>
        <v>68</v>
      </c>
      <c r="T88" t="str">
        <f>IFERROR(VLOOKUP(Table5[[#This Row],[CustomerID]],Table1[],17,FALSE),"Not Found")</f>
        <v>PhD</v>
      </c>
      <c r="U88">
        <f>_xlfn.XLOOKUP(Table5[[#This Row],[CustomerID]],Table1[ID],Table1[Kids],"Not Found",0)</f>
        <v>0</v>
      </c>
      <c r="V88">
        <f>_xlfn.XLOOKUP(Table5[[#This Row],[CustomerID]],Table1[ID],Table1[Teens],"Not found",0)</f>
        <v>0</v>
      </c>
      <c r="W88" s="16">
        <f>IFERROR(VLOOKUP(Table5[[#This Row],[CustomerID]],Table1[],2,FALSE),"Not Found")</f>
        <v>185431</v>
      </c>
      <c r="X88" t="str">
        <f>_xlfn.XLOOKUP(Table5[[#This Row],[CustomerID]],Table1[ID],Table1[State],"Not Found",0)</f>
        <v>State-Florida</v>
      </c>
      <c r="Y88">
        <f>_xlfn.XLOOKUP(Table5[[#This Row],[CustomerID]],Table2[ID],Table2[Recency/Days],"Not Found",0)</f>
        <v>54</v>
      </c>
      <c r="Z88" s="22">
        <f>IFERROR(VLOOKUP(Table5[[#This Row],[CustomerID]],Table2[],3,FALSE),"Not Found")</f>
        <v>816</v>
      </c>
      <c r="AA88" s="22">
        <f>IFERROR(VLOOKUP($A88,Table2[],4,FALSE),"Not Found")</f>
        <v>115</v>
      </c>
      <c r="AB88" s="22">
        <f>IFERROR(VLOOKUP($A88,Table2[],5,FALSE),"Not Found")</f>
        <v>1003</v>
      </c>
      <c r="AC88" s="22">
        <f>IFERROR(VLOOKUP($A88,Table2[],6,FALSE),"Not Found")</f>
        <v>365</v>
      </c>
      <c r="AD88" s="22">
        <f>IFERROR(VLOOKUP($A88,Table2[],7,FALSE),"Not Found")</f>
        <v>115</v>
      </c>
      <c r="AE88" s="22">
        <f>IFERROR(VLOOKUP($A88,Table2[],8,FALSE),"Not Found")</f>
        <v>115</v>
      </c>
      <c r="AF88" s="22">
        <f>IFERROR(VLOOKUP($A88,Table2[],9,FALSE),"Not Found")</f>
        <v>2299</v>
      </c>
      <c r="AG88">
        <f>IFERROR(VLOOKUP($A88,Table2[],10,FALSE),"Not Found")</f>
        <v>1</v>
      </c>
      <c r="AH88">
        <f>IFERROR(VLOOKUP($A88,Table2[],11,FALSE),"Not Found")</f>
        <v>2</v>
      </c>
      <c r="AI88">
        <f>IFERROR(VLOOKUP($A88,Table2[],12,FALSE),"Not Found")</f>
        <v>7</v>
      </c>
      <c r="AJ88">
        <f>IFERROR(VLOOKUP($A88,Table2[],13,FALSE),"Not Found")</f>
        <v>7</v>
      </c>
      <c r="AK88">
        <f>IFERROR(VLOOKUP($A88,Table2[],14,FALSE),"Not Found")</f>
        <v>0</v>
      </c>
      <c r="AL88">
        <f>INDEX('Marketing data'!E:E,MATCH($A88,'Marketing data'!B:B,0),1)</f>
        <v>0</v>
      </c>
      <c r="AM88">
        <f>INDEX('Marketing data'!F:F,MATCH($A88,'Marketing data'!B:B,0),1)</f>
        <v>0</v>
      </c>
      <c r="AN88">
        <f>INDEX(Table3[MC3],MATCH($A88,Table3[ID],0),1)</f>
        <v>0</v>
      </c>
      <c r="AO88">
        <f>INDEX(Table3[MC4],MATCH($A88,Table3[ID],0),1)</f>
        <v>0</v>
      </c>
      <c r="AP88">
        <f>INDEX(Table3[MC5],MATCH($A88,Table3[ID],0),1)</f>
        <v>0</v>
      </c>
      <c r="AQ88">
        <f>_xlfn.XLOOKUP($A88,Table3[ID],Table3[Complaint],"Not Found",0)</f>
        <v>0</v>
      </c>
      <c r="AR88">
        <f>_xlfn.XLOOKUP($A88,Table3[ID],Table3[Pilot],"Not Found",0)</f>
        <v>0</v>
      </c>
      <c r="AS88" s="6">
        <f>_xlfn.XLOOKUP($A88,Table3[ID],Table3[Enrollment],"Not Found",0)</f>
        <v>43782</v>
      </c>
    </row>
    <row r="89" spans="1:45" x14ac:dyDescent="0.25">
      <c r="A89">
        <v>1886</v>
      </c>
      <c r="B89" t="s">
        <v>205</v>
      </c>
      <c r="C89" t="s">
        <v>103</v>
      </c>
      <c r="D89" t="s">
        <v>110</v>
      </c>
      <c r="E89" t="s">
        <v>114</v>
      </c>
      <c r="F89" t="s">
        <v>118</v>
      </c>
      <c r="G89" s="22">
        <v>42.47</v>
      </c>
      <c r="H89">
        <v>1</v>
      </c>
      <c r="I89">
        <v>2.1234999999999999</v>
      </c>
      <c r="J89" s="22">
        <v>44.593499999999999</v>
      </c>
      <c r="K89" s="6">
        <v>43467</v>
      </c>
      <c r="L89" s="21">
        <v>0.70624999999999993</v>
      </c>
      <c r="M89" t="s">
        <v>112</v>
      </c>
      <c r="N89" s="22">
        <v>42.47</v>
      </c>
      <c r="O89">
        <v>4.7619047620000003</v>
      </c>
      <c r="P89" s="22">
        <v>2.1234999999999999</v>
      </c>
      <c r="Q89">
        <v>5.7</v>
      </c>
      <c r="R89" t="str">
        <f>IFERROR(VLOOKUP(Table5[[#This Row],[CustomerID]],Table1[],16,FALSE),"Not Found")</f>
        <v>Single</v>
      </c>
      <c r="S89">
        <f>IFERROR(VLOOKUP(Table5[[#This Row],[CustomerID]],Table1[],5,FALSE),"Not Found")</f>
        <v>43</v>
      </c>
      <c r="T89" t="str">
        <f>IFERROR(VLOOKUP(Table5[[#This Row],[CustomerID]],Table1[],17,FALSE),"Not Found")</f>
        <v>Graduate</v>
      </c>
      <c r="U89">
        <f>_xlfn.XLOOKUP(Table5[[#This Row],[CustomerID]],Table1[ID],Table1[Kids],"Not Found",0)</f>
        <v>0</v>
      </c>
      <c r="V89">
        <f>_xlfn.XLOOKUP(Table5[[#This Row],[CustomerID]],Table1[ID],Table1[Teens],"Not found",0)</f>
        <v>0</v>
      </c>
      <c r="W89" s="16">
        <f>IFERROR(VLOOKUP(Table5[[#This Row],[CustomerID]],Table1[],2,FALSE),"Not Found")</f>
        <v>185072</v>
      </c>
      <c r="X89" t="str">
        <f>_xlfn.XLOOKUP(Table5[[#This Row],[CustomerID]],Table1[ID],Table1[State],"Not Found",0)</f>
        <v>State-New York</v>
      </c>
      <c r="Y89">
        <f>_xlfn.XLOOKUP(Table5[[#This Row],[CustomerID]],Table2[ID],Table2[Recency/Days],"Not Found",0)</f>
        <v>94</v>
      </c>
      <c r="Z89" s="22">
        <f>IFERROR(VLOOKUP(Table5[[#This Row],[CustomerID]],Table2[],3,FALSE),"Not Found")</f>
        <v>1075</v>
      </c>
      <c r="AA89" s="22">
        <f>IFERROR(VLOOKUP($A89,Table2[],4,FALSE),"Not Found")</f>
        <v>200</v>
      </c>
      <c r="AB89" s="22">
        <f>IFERROR(VLOOKUP($A89,Table2[],5,FALSE),"Not Found")</f>
        <v>851</v>
      </c>
      <c r="AC89" s="22">
        <f>IFERROR(VLOOKUP($A89,Table2[],6,FALSE),"Not Found")</f>
        <v>422</v>
      </c>
      <c r="AD89" s="22">
        <f>IFERROR(VLOOKUP($A89,Table2[],7,FALSE),"Not Found")</f>
        <v>24</v>
      </c>
      <c r="AE89" s="22">
        <f>IFERROR(VLOOKUP($A89,Table2[],8,FALSE),"Not Found")</f>
        <v>524</v>
      </c>
      <c r="AF89" s="22">
        <f>IFERROR(VLOOKUP($A89,Table2[],9,FALSE),"Not Found")</f>
        <v>2047</v>
      </c>
      <c r="AG89">
        <f>IFERROR(VLOOKUP($A89,Table2[],10,FALSE),"Not Found")</f>
        <v>1</v>
      </c>
      <c r="AH89">
        <f>IFERROR(VLOOKUP($A89,Table2[],11,FALSE),"Not Found")</f>
        <v>3</v>
      </c>
      <c r="AI89">
        <f>IFERROR(VLOOKUP($A89,Table2[],12,FALSE),"Not Found")</f>
        <v>4</v>
      </c>
      <c r="AJ89">
        <f>IFERROR(VLOOKUP($A89,Table2[],13,FALSE),"Not Found")</f>
        <v>10</v>
      </c>
      <c r="AK89">
        <f>IFERROR(VLOOKUP($A89,Table2[],14,FALSE),"Not Found")</f>
        <v>0</v>
      </c>
      <c r="AL89">
        <f>INDEX('Marketing data'!E:E,MATCH($A89,'Marketing data'!B:B,0),1)</f>
        <v>0</v>
      </c>
      <c r="AM89">
        <f>INDEX('Marketing data'!F:F,MATCH($A89,'Marketing data'!B:B,0),1)</f>
        <v>0</v>
      </c>
      <c r="AN89">
        <f>INDEX(Table3[MC3],MATCH($A89,Table3[ID],0),1)</f>
        <v>0</v>
      </c>
      <c r="AO89">
        <f>INDEX(Table3[MC4],MATCH($A89,Table3[ID],0),1)</f>
        <v>0</v>
      </c>
      <c r="AP89">
        <f>INDEX(Table3[MC5],MATCH($A89,Table3[ID],0),1)</f>
        <v>0</v>
      </c>
      <c r="AQ89">
        <f>_xlfn.XLOOKUP($A89,Table3[ID],Table3[Complaint],"Not Found",0)</f>
        <v>0</v>
      </c>
      <c r="AR89">
        <f>_xlfn.XLOOKUP($A89,Table3[ID],Table3[Pilot],"Not Found",0)</f>
        <v>0</v>
      </c>
      <c r="AS89" s="6">
        <f>_xlfn.XLOOKUP($A89,Table3[ID],Table3[Enrollment],"Not Found",0)</f>
        <v>44087</v>
      </c>
    </row>
    <row r="90" spans="1:45" x14ac:dyDescent="0.25">
      <c r="A90">
        <v>2816</v>
      </c>
      <c r="B90" t="s">
        <v>206</v>
      </c>
      <c r="C90" t="s">
        <v>124</v>
      </c>
      <c r="D90" t="s">
        <v>110</v>
      </c>
      <c r="E90" t="s">
        <v>105</v>
      </c>
      <c r="F90" t="s">
        <v>106</v>
      </c>
      <c r="G90" s="22">
        <v>76.989999999999995</v>
      </c>
      <c r="H90">
        <v>6</v>
      </c>
      <c r="I90">
        <v>23.097000000000001</v>
      </c>
      <c r="J90" s="22">
        <v>485.03699999999998</v>
      </c>
      <c r="K90" s="6">
        <v>43523</v>
      </c>
      <c r="L90" s="21">
        <v>0.74652777777777779</v>
      </c>
      <c r="M90" t="s">
        <v>112</v>
      </c>
      <c r="N90" s="22">
        <v>461.94</v>
      </c>
      <c r="O90">
        <v>4.7619047620000003</v>
      </c>
      <c r="P90" s="22">
        <v>23.097000000000001</v>
      </c>
      <c r="Q90">
        <v>6.1</v>
      </c>
      <c r="R90" t="str">
        <f>IFERROR(VLOOKUP(Table5[[#This Row],[CustomerID]],Table1[],16,FALSE),"Not Found")</f>
        <v>Widow</v>
      </c>
      <c r="S90">
        <f>IFERROR(VLOOKUP(Table5[[#This Row],[CustomerID]],Table1[],5,FALSE),"Not Found")</f>
        <v>67</v>
      </c>
      <c r="T90" t="str">
        <f>IFERROR(VLOOKUP(Table5[[#This Row],[CustomerID]],Table1[],17,FALSE),"Not Found")</f>
        <v>Master</v>
      </c>
      <c r="U90">
        <f>_xlfn.XLOOKUP(Table5[[#This Row],[CustomerID]],Table1[ID],Table1[Kids],"Not Found",0)</f>
        <v>0</v>
      </c>
      <c r="V90">
        <f>_xlfn.XLOOKUP(Table5[[#This Row],[CustomerID]],Table1[ID],Table1[Teens],"Not found",0)</f>
        <v>0</v>
      </c>
      <c r="W90" s="16">
        <f>IFERROR(VLOOKUP(Table5[[#This Row],[CustomerID]],Table1[],2,FALSE),"Not Found")</f>
        <v>184953</v>
      </c>
      <c r="X90" t="str">
        <f>_xlfn.XLOOKUP(Table5[[#This Row],[CustomerID]],Table1[ID],Table1[State],"Not Found",0)</f>
        <v>State-New York</v>
      </c>
      <c r="Y90">
        <f>_xlfn.XLOOKUP(Table5[[#This Row],[CustomerID]],Table2[ID],Table2[Recency/Days],"Not Found",0)</f>
        <v>73</v>
      </c>
      <c r="Z90" s="22">
        <f>IFERROR(VLOOKUP(Table5[[#This Row],[CustomerID]],Table2[],3,FALSE),"Not Found")</f>
        <v>364</v>
      </c>
      <c r="AA90" s="22">
        <f>IFERROR(VLOOKUP($A90,Table2[],4,FALSE),"Not Found")</f>
        <v>105</v>
      </c>
      <c r="AB90" s="22">
        <f>IFERROR(VLOOKUP($A90,Table2[],5,FALSE),"Not Found")</f>
        <v>1311</v>
      </c>
      <c r="AC90" s="22">
        <f>IFERROR(VLOOKUP($A90,Table2[],6,FALSE),"Not Found")</f>
        <v>137</v>
      </c>
      <c r="AD90" s="22">
        <f>IFERROR(VLOOKUP($A90,Table2[],7,FALSE),"Not Found")</f>
        <v>157</v>
      </c>
      <c r="AE90" s="22">
        <f>IFERROR(VLOOKUP($A90,Table2[],8,FALSE),"Not Found")</f>
        <v>157</v>
      </c>
      <c r="AF90" s="22">
        <f>IFERROR(VLOOKUP($A90,Table2[],9,FALSE),"Not Found")</f>
        <v>1916</v>
      </c>
      <c r="AG90">
        <f>IFERROR(VLOOKUP($A90,Table2[],10,FALSE),"Not Found")</f>
        <v>1</v>
      </c>
      <c r="AH90">
        <f>IFERROR(VLOOKUP($A90,Table2[],11,FALSE),"Not Found")</f>
        <v>3</v>
      </c>
      <c r="AI90">
        <f>IFERROR(VLOOKUP($A90,Table2[],12,FALSE),"Not Found")</f>
        <v>10</v>
      </c>
      <c r="AJ90">
        <f>IFERROR(VLOOKUP($A90,Table2[],13,FALSE),"Not Found")</f>
        <v>4</v>
      </c>
      <c r="AK90">
        <f>IFERROR(VLOOKUP($A90,Table2[],14,FALSE),"Not Found")</f>
        <v>2</v>
      </c>
      <c r="AL90">
        <f>INDEX('Marketing data'!E:E,MATCH($A90,'Marketing data'!B:B,0),1)</f>
        <v>1</v>
      </c>
      <c r="AM90">
        <f>INDEX('Marketing data'!F:F,MATCH($A90,'Marketing data'!B:B,0),1)</f>
        <v>0</v>
      </c>
      <c r="AN90">
        <f>INDEX(Table3[MC3],MATCH($A90,Table3[ID],0),1)</f>
        <v>0</v>
      </c>
      <c r="AO90">
        <f>INDEX(Table3[MC4],MATCH($A90,Table3[ID],0),1)</f>
        <v>1</v>
      </c>
      <c r="AP90">
        <f>INDEX(Table3[MC5],MATCH($A90,Table3[ID],0),1)</f>
        <v>1</v>
      </c>
      <c r="AQ90">
        <f>_xlfn.XLOOKUP($A90,Table3[ID],Table3[Complaint],"Not Found",0)</f>
        <v>0</v>
      </c>
      <c r="AR90">
        <f>_xlfn.XLOOKUP($A90,Table3[ID],Table3[Pilot],"Not Found",0)</f>
        <v>1</v>
      </c>
      <c r="AS90" s="6">
        <f>_xlfn.XLOOKUP($A90,Table3[ID],Table3[Enrollment],"Not Found",0)</f>
        <v>43777</v>
      </c>
    </row>
    <row r="91" spans="1:45" x14ac:dyDescent="0.25">
      <c r="A91">
        <v>2218</v>
      </c>
      <c r="B91" t="s">
        <v>207</v>
      </c>
      <c r="C91" t="s">
        <v>109</v>
      </c>
      <c r="D91" t="s">
        <v>104</v>
      </c>
      <c r="E91" t="s">
        <v>105</v>
      </c>
      <c r="F91" t="s">
        <v>115</v>
      </c>
      <c r="G91" s="22">
        <v>47.38</v>
      </c>
      <c r="H91">
        <v>4</v>
      </c>
      <c r="I91">
        <v>9.4760000000000009</v>
      </c>
      <c r="J91" s="22">
        <v>198.99600000000001</v>
      </c>
      <c r="K91" s="6">
        <v>43488</v>
      </c>
      <c r="L91" s="21">
        <v>0.43402777777777773</v>
      </c>
      <c r="M91" t="s">
        <v>112</v>
      </c>
      <c r="N91" s="22">
        <v>189.52</v>
      </c>
      <c r="O91">
        <v>4.7619047620000003</v>
      </c>
      <c r="P91" s="22">
        <v>9.4760000000000009</v>
      </c>
      <c r="Q91">
        <v>7.1</v>
      </c>
      <c r="R91" t="str">
        <f>IFERROR(VLOOKUP(Table5[[#This Row],[CustomerID]],Table1[],16,FALSE),"Not Found")</f>
        <v>Together</v>
      </c>
      <c r="S91">
        <f>IFERROR(VLOOKUP(Table5[[#This Row],[CustomerID]],Table1[],5,FALSE),"Not Found")</f>
        <v>48</v>
      </c>
      <c r="T91" t="str">
        <f>IFERROR(VLOOKUP(Table5[[#This Row],[CustomerID]],Table1[],17,FALSE),"Not Found")</f>
        <v>Graduate</v>
      </c>
      <c r="U91">
        <f>_xlfn.XLOOKUP(Table5[[#This Row],[CustomerID]],Table1[ID],Table1[Kids],"Not Found",0)</f>
        <v>0</v>
      </c>
      <c r="V91">
        <f>_xlfn.XLOOKUP(Table5[[#This Row],[CustomerID]],Table1[ID],Table1[Teens],"Not found",0)</f>
        <v>0</v>
      </c>
      <c r="W91" s="16">
        <f>IFERROR(VLOOKUP(Table5[[#This Row],[CustomerID]],Table1[],2,FALSE),"Not Found")</f>
        <v>184906</v>
      </c>
      <c r="X91" t="str">
        <f>_xlfn.XLOOKUP(Table5[[#This Row],[CustomerID]],Table1[ID],Table1[State],"Not Found",0)</f>
        <v>State-Other</v>
      </c>
      <c r="Y91">
        <f>_xlfn.XLOOKUP(Table5[[#This Row],[CustomerID]],Table2[ID],Table2[Recency/Days],"Not Found",0)</f>
        <v>98</v>
      </c>
      <c r="Z91" s="22">
        <f>IFERROR(VLOOKUP(Table5[[#This Row],[CustomerID]],Table2[],3,FALSE),"Not Found")</f>
        <v>2171</v>
      </c>
      <c r="AA91" s="22">
        <f>IFERROR(VLOOKUP($A91,Table2[],4,FALSE),"Not Found")</f>
        <v>33</v>
      </c>
      <c r="AB91" s="22">
        <f>IFERROR(VLOOKUP($A91,Table2[],5,FALSE),"Not Found")</f>
        <v>902</v>
      </c>
      <c r="AC91" s="22">
        <f>IFERROR(VLOOKUP($A91,Table2[],6,FALSE),"Not Found")</f>
        <v>216</v>
      </c>
      <c r="AD91" s="22">
        <f>IFERROR(VLOOKUP($A91,Table2[],7,FALSE),"Not Found")</f>
        <v>65</v>
      </c>
      <c r="AE91" s="22">
        <f>IFERROR(VLOOKUP($A91,Table2[],8,FALSE),"Not Found")</f>
        <v>166</v>
      </c>
      <c r="AF91" s="22">
        <f>IFERROR(VLOOKUP($A91,Table2[],9,FALSE),"Not Found")</f>
        <v>3221</v>
      </c>
      <c r="AG91">
        <f>IFERROR(VLOOKUP($A91,Table2[],10,FALSE),"Not Found")</f>
        <v>1</v>
      </c>
      <c r="AH91">
        <f>IFERROR(VLOOKUP($A91,Table2[],11,FALSE),"Not Found")</f>
        <v>5</v>
      </c>
      <c r="AI91">
        <f>IFERROR(VLOOKUP($A91,Table2[],12,FALSE),"Not Found")</f>
        <v>6</v>
      </c>
      <c r="AJ91">
        <f>IFERROR(VLOOKUP($A91,Table2[],13,FALSE),"Not Found")</f>
        <v>12</v>
      </c>
      <c r="AK91">
        <f>IFERROR(VLOOKUP($A91,Table2[],14,FALSE),"Not Found")</f>
        <v>2</v>
      </c>
      <c r="AL91">
        <f>INDEX('Marketing data'!E:E,MATCH($A91,'Marketing data'!B:B,0),1)</f>
        <v>0</v>
      </c>
      <c r="AM91">
        <f>INDEX('Marketing data'!F:F,MATCH($A91,'Marketing data'!B:B,0),1)</f>
        <v>1</v>
      </c>
      <c r="AN91">
        <f>INDEX(Table3[MC3],MATCH($A91,Table3[ID],0),1)</f>
        <v>0</v>
      </c>
      <c r="AO91">
        <f>INDEX(Table3[MC4],MATCH($A91,Table3[ID],0),1)</f>
        <v>1</v>
      </c>
      <c r="AP91">
        <f>INDEX(Table3[MC5],MATCH($A91,Table3[ID],0),1)</f>
        <v>1</v>
      </c>
      <c r="AQ91">
        <f>_xlfn.XLOOKUP($A91,Table3[ID],Table3[Complaint],"Not Found",0)</f>
        <v>0</v>
      </c>
      <c r="AR91">
        <f>_xlfn.XLOOKUP($A91,Table3[ID],Table3[Pilot],"Not Found",0)</f>
        <v>0</v>
      </c>
      <c r="AS91" s="6">
        <f>_xlfn.XLOOKUP($A91,Table3[ID],Table3[Enrollment],"Not Found",0)</f>
        <v>43900</v>
      </c>
    </row>
    <row r="92" spans="1:45" x14ac:dyDescent="0.25">
      <c r="A92">
        <v>3094</v>
      </c>
      <c r="B92" t="s">
        <v>208</v>
      </c>
      <c r="C92" t="s">
        <v>109</v>
      </c>
      <c r="D92" t="s">
        <v>110</v>
      </c>
      <c r="E92" t="s">
        <v>105</v>
      </c>
      <c r="F92" t="s">
        <v>118</v>
      </c>
      <c r="G92" s="22">
        <v>44.86</v>
      </c>
      <c r="H92">
        <v>10</v>
      </c>
      <c r="I92">
        <v>22.43</v>
      </c>
      <c r="J92" s="22">
        <v>471.03</v>
      </c>
      <c r="K92" s="6">
        <v>43491</v>
      </c>
      <c r="L92" s="21">
        <v>0.82916666666666661</v>
      </c>
      <c r="M92" t="s">
        <v>107</v>
      </c>
      <c r="N92" s="22">
        <v>448.6</v>
      </c>
      <c r="O92">
        <v>4.7619047620000003</v>
      </c>
      <c r="P92" s="22">
        <v>22.43</v>
      </c>
      <c r="Q92">
        <v>8.1999999999999993</v>
      </c>
      <c r="R92" t="str">
        <f>IFERROR(VLOOKUP(Table5[[#This Row],[CustomerID]],Table1[],16,FALSE),"Not Found")</f>
        <v>Together</v>
      </c>
      <c r="S92">
        <f>IFERROR(VLOOKUP(Table5[[#This Row],[CustomerID]],Table1[],5,FALSE),"Not Found")</f>
        <v>48</v>
      </c>
      <c r="T92" t="str">
        <f>IFERROR(VLOOKUP(Table5[[#This Row],[CustomerID]],Table1[],17,FALSE),"Not Found")</f>
        <v>Graduate</v>
      </c>
      <c r="U92">
        <f>_xlfn.XLOOKUP(Table5[[#This Row],[CustomerID]],Table1[ID],Table1[Kids],"Not Found",0)</f>
        <v>0</v>
      </c>
      <c r="V92">
        <f>_xlfn.XLOOKUP(Table5[[#This Row],[CustomerID]],Table1[ID],Table1[Teens],"Not found",0)</f>
        <v>0</v>
      </c>
      <c r="W92" s="16">
        <f>IFERROR(VLOOKUP(Table5[[#This Row],[CustomerID]],Table1[],2,FALSE),"Not Found")</f>
        <v>184906</v>
      </c>
      <c r="X92" t="str">
        <f>_xlfn.XLOOKUP(Table5[[#This Row],[CustomerID]],Table1[ID],Table1[State],"Not Found",0)</f>
        <v>State-Other</v>
      </c>
      <c r="Y92">
        <f>_xlfn.XLOOKUP(Table5[[#This Row],[CustomerID]],Table2[ID],Table2[Recency/Days],"Not Found",0)</f>
        <v>98</v>
      </c>
      <c r="Z92" s="22">
        <f>IFERROR(VLOOKUP(Table5[[#This Row],[CustomerID]],Table2[],3,FALSE),"Not Found")</f>
        <v>2171</v>
      </c>
      <c r="AA92" s="22">
        <f>IFERROR(VLOOKUP($A92,Table2[],4,FALSE),"Not Found")</f>
        <v>33</v>
      </c>
      <c r="AB92" s="22">
        <f>IFERROR(VLOOKUP($A92,Table2[],5,FALSE),"Not Found")</f>
        <v>902</v>
      </c>
      <c r="AC92" s="22">
        <f>IFERROR(VLOOKUP($A92,Table2[],6,FALSE),"Not Found")</f>
        <v>216</v>
      </c>
      <c r="AD92" s="22">
        <f>IFERROR(VLOOKUP($A92,Table2[],7,FALSE),"Not Found")</f>
        <v>65</v>
      </c>
      <c r="AE92" s="22">
        <f>IFERROR(VLOOKUP($A92,Table2[],8,FALSE),"Not Found")</f>
        <v>166</v>
      </c>
      <c r="AF92" s="22">
        <f>IFERROR(VLOOKUP($A92,Table2[],9,FALSE),"Not Found")</f>
        <v>3221</v>
      </c>
      <c r="AG92">
        <f>IFERROR(VLOOKUP($A92,Table2[],10,FALSE),"Not Found")</f>
        <v>1</v>
      </c>
      <c r="AH92">
        <f>IFERROR(VLOOKUP($A92,Table2[],11,FALSE),"Not Found")</f>
        <v>5</v>
      </c>
      <c r="AI92">
        <f>IFERROR(VLOOKUP($A92,Table2[],12,FALSE),"Not Found")</f>
        <v>6</v>
      </c>
      <c r="AJ92">
        <f>IFERROR(VLOOKUP($A92,Table2[],13,FALSE),"Not Found")</f>
        <v>12</v>
      </c>
      <c r="AK92">
        <f>IFERROR(VLOOKUP($A92,Table2[],14,FALSE),"Not Found")</f>
        <v>2</v>
      </c>
      <c r="AL92">
        <f>INDEX('Marketing data'!E:E,MATCH($A92,'Marketing data'!B:B,0),1)</f>
        <v>0</v>
      </c>
      <c r="AM92">
        <f>INDEX('Marketing data'!F:F,MATCH($A92,'Marketing data'!B:B,0),1)</f>
        <v>1</v>
      </c>
      <c r="AN92">
        <f>INDEX(Table3[MC3],MATCH($A92,Table3[ID],0),1)</f>
        <v>0</v>
      </c>
      <c r="AO92">
        <f>INDEX(Table3[MC4],MATCH($A92,Table3[ID],0),1)</f>
        <v>1</v>
      </c>
      <c r="AP92">
        <f>INDEX(Table3[MC5],MATCH($A92,Table3[ID],0),1)</f>
        <v>1</v>
      </c>
      <c r="AQ92">
        <f>_xlfn.XLOOKUP($A92,Table3[ID],Table3[Complaint],"Not Found",0)</f>
        <v>0</v>
      </c>
      <c r="AR92">
        <f>_xlfn.XLOOKUP($A92,Table3[ID],Table3[Pilot],"Not Found",0)</f>
        <v>0</v>
      </c>
      <c r="AS92" s="6">
        <f>_xlfn.XLOOKUP($A92,Table3[ID],Table3[Enrollment],"Not Found",0)</f>
        <v>43900</v>
      </c>
    </row>
    <row r="93" spans="1:45" x14ac:dyDescent="0.25">
      <c r="A93">
        <v>1414</v>
      </c>
      <c r="B93" t="s">
        <v>209</v>
      </c>
      <c r="C93" t="s">
        <v>103</v>
      </c>
      <c r="D93" t="s">
        <v>104</v>
      </c>
      <c r="E93" t="s">
        <v>105</v>
      </c>
      <c r="F93" t="s">
        <v>118</v>
      </c>
      <c r="G93" s="22">
        <v>21.98</v>
      </c>
      <c r="H93">
        <v>7</v>
      </c>
      <c r="I93">
        <v>7.6929999999999996</v>
      </c>
      <c r="J93" s="22">
        <v>161.553</v>
      </c>
      <c r="K93" s="6">
        <v>43475</v>
      </c>
      <c r="L93" s="21">
        <v>0.6958333333333333</v>
      </c>
      <c r="M93" t="s">
        <v>107</v>
      </c>
      <c r="N93" s="22">
        <v>153.86000000000001</v>
      </c>
      <c r="O93">
        <v>4.7619047620000003</v>
      </c>
      <c r="P93" s="22">
        <v>7.6929999999999996</v>
      </c>
      <c r="Q93">
        <v>5.0999999999999996</v>
      </c>
      <c r="R93" t="str">
        <f>IFERROR(VLOOKUP(Table5[[#This Row],[CustomerID]],Table1[],16,FALSE),"Not Found")</f>
        <v>Single</v>
      </c>
      <c r="S93">
        <f>IFERROR(VLOOKUP(Table5[[#This Row],[CustomerID]],Table1[],5,FALSE),"Not Found")</f>
        <v>59</v>
      </c>
      <c r="T93" t="str">
        <f>IFERROR(VLOOKUP(Table5[[#This Row],[CustomerID]],Table1[],17,FALSE),"Not Found")</f>
        <v>PhD</v>
      </c>
      <c r="U93">
        <f>_xlfn.XLOOKUP(Table5[[#This Row],[CustomerID]],Table1[ID],Table1[Kids],"Not Found",0)</f>
        <v>0</v>
      </c>
      <c r="V93">
        <f>_xlfn.XLOOKUP(Table5[[#This Row],[CustomerID]],Table1[ID],Table1[Teens],"Not found",0)</f>
        <v>0</v>
      </c>
      <c r="W93" s="16">
        <f>IFERROR(VLOOKUP(Table5[[#This Row],[CustomerID]],Table1[],2,FALSE),"Not Found")</f>
        <v>184865</v>
      </c>
      <c r="X93" t="str">
        <f>_xlfn.XLOOKUP(Table5[[#This Row],[CustomerID]],Table1[ID],Table1[State],"Not Found",0)</f>
        <v>State-Other</v>
      </c>
      <c r="Y93">
        <f>_xlfn.XLOOKUP(Table5[[#This Row],[CustomerID]],Table2[ID],Table2[Recency/Days],"Not Found",0)</f>
        <v>1</v>
      </c>
      <c r="Z93" s="22">
        <f>IFERROR(VLOOKUP(Table5[[#This Row],[CustomerID]],Table2[],3,FALSE),"Not Found")</f>
        <v>2719</v>
      </c>
      <c r="AA93" s="22">
        <f>IFERROR(VLOOKUP($A93,Table2[],4,FALSE),"Not Found")</f>
        <v>35</v>
      </c>
      <c r="AB93" s="22">
        <f>IFERROR(VLOOKUP($A93,Table2[],5,FALSE),"Not Found")</f>
        <v>760</v>
      </c>
      <c r="AC93" s="22">
        <f>IFERROR(VLOOKUP($A93,Table2[],6,FALSE),"Not Found")</f>
        <v>94</v>
      </c>
      <c r="AD93" s="22">
        <f>IFERROR(VLOOKUP($A93,Table2[],7,FALSE),"Not Found")</f>
        <v>35</v>
      </c>
      <c r="AE93" s="22">
        <f>IFERROR(VLOOKUP($A93,Table2[],8,FALSE),"Not Found")</f>
        <v>35</v>
      </c>
      <c r="AF93" s="22">
        <f>IFERROR(VLOOKUP($A93,Table2[],9,FALSE),"Not Found")</f>
        <v>3607</v>
      </c>
      <c r="AG93">
        <f>IFERROR(VLOOKUP($A93,Table2[],10,FALSE),"Not Found")</f>
        <v>1</v>
      </c>
      <c r="AH93">
        <f>IFERROR(VLOOKUP($A93,Table2[],11,FALSE),"Not Found")</f>
        <v>2</v>
      </c>
      <c r="AI93">
        <f>IFERROR(VLOOKUP($A93,Table2[],12,FALSE),"Not Found")</f>
        <v>4</v>
      </c>
      <c r="AJ93">
        <f>IFERROR(VLOOKUP($A93,Table2[],13,FALSE),"Not Found")</f>
        <v>9</v>
      </c>
      <c r="AK93">
        <f>IFERROR(VLOOKUP($A93,Table2[],14,FALSE),"Not Found")</f>
        <v>4</v>
      </c>
      <c r="AL93">
        <f>INDEX('Marketing data'!E:E,MATCH($A93,'Marketing data'!B:B,0),1)</f>
        <v>1</v>
      </c>
      <c r="AM93">
        <f>INDEX('Marketing data'!F:F,MATCH($A93,'Marketing data'!B:B,0),1)</f>
        <v>1</v>
      </c>
      <c r="AN93">
        <f>INDEX(Table3[MC3],MATCH($A93,Table3[ID],0),1)</f>
        <v>0</v>
      </c>
      <c r="AO93">
        <f>INDEX(Table3[MC4],MATCH($A93,Table3[ID],0),1)</f>
        <v>1</v>
      </c>
      <c r="AP93">
        <f>INDEX(Table3[MC5],MATCH($A93,Table3[ID],0),1)</f>
        <v>1</v>
      </c>
      <c r="AQ93">
        <f>_xlfn.XLOOKUP($A93,Table3[ID],Table3[Complaint],"Not Found",0)</f>
        <v>0</v>
      </c>
      <c r="AR93">
        <f>_xlfn.XLOOKUP($A93,Table3[ID],Table3[Pilot],"Not Found",0)</f>
        <v>1</v>
      </c>
      <c r="AS93" s="6">
        <f>_xlfn.XLOOKUP($A93,Table3[ID],Table3[Enrollment],"Not Found",0)</f>
        <v>43752</v>
      </c>
    </row>
    <row r="94" spans="1:45" x14ac:dyDescent="0.25">
      <c r="A94">
        <v>1331</v>
      </c>
      <c r="B94" t="s">
        <v>210</v>
      </c>
      <c r="C94" t="s">
        <v>124</v>
      </c>
      <c r="D94" t="s">
        <v>104</v>
      </c>
      <c r="E94" t="s">
        <v>114</v>
      </c>
      <c r="F94" t="s">
        <v>106</v>
      </c>
      <c r="G94" s="22">
        <v>64.36</v>
      </c>
      <c r="H94">
        <v>9</v>
      </c>
      <c r="I94">
        <v>28.962</v>
      </c>
      <c r="J94" s="22">
        <v>608.202</v>
      </c>
      <c r="K94" s="6">
        <v>43536</v>
      </c>
      <c r="L94" s="21">
        <v>0.50624999999999998</v>
      </c>
      <c r="M94" t="s">
        <v>116</v>
      </c>
      <c r="N94" s="22">
        <v>579.24</v>
      </c>
      <c r="O94">
        <v>4.7619047620000003</v>
      </c>
      <c r="P94" s="22">
        <v>28.962</v>
      </c>
      <c r="Q94">
        <v>8.6</v>
      </c>
      <c r="R94" t="str">
        <f>IFERROR(VLOOKUP(Table5[[#This Row],[CustomerID]],Table1[],16,FALSE),"Not Found")</f>
        <v>Divorced</v>
      </c>
      <c r="S94">
        <f>IFERROR(VLOOKUP(Table5[[#This Row],[CustomerID]],Table1[],5,FALSE),"Not Found")</f>
        <v>50</v>
      </c>
      <c r="T94" t="str">
        <f>IFERROR(VLOOKUP(Table5[[#This Row],[CustomerID]],Table1[],17,FALSE),"Not Found")</f>
        <v>Graduate</v>
      </c>
      <c r="U94">
        <f>_xlfn.XLOOKUP(Table5[[#This Row],[CustomerID]],Table1[ID],Table1[Kids],"Not Found",0)</f>
        <v>0</v>
      </c>
      <c r="V94">
        <f>_xlfn.XLOOKUP(Table5[[#This Row],[CustomerID]],Table1[ID],Table1[Teens],"Not found",0)</f>
        <v>0</v>
      </c>
      <c r="W94" s="16">
        <f>IFERROR(VLOOKUP(Table5[[#This Row],[CustomerID]],Table1[],2,FALSE),"Not Found")</f>
        <v>184835</v>
      </c>
      <c r="X94" t="str">
        <f>_xlfn.XLOOKUP(Table5[[#This Row],[CustomerID]],Table1[ID],Table1[State],"Not Found",0)</f>
        <v>State-California</v>
      </c>
      <c r="Y94">
        <f>_xlfn.XLOOKUP(Table5[[#This Row],[CustomerID]],Table2[ID],Table2[Recency/Days],"Not Found",0)</f>
        <v>0</v>
      </c>
      <c r="Z94" s="22">
        <f>IFERROR(VLOOKUP(Table5[[#This Row],[CustomerID]],Table2[],3,FALSE),"Not Found")</f>
        <v>412</v>
      </c>
      <c r="AA94" s="22">
        <f>IFERROR(VLOOKUP($A94,Table2[],4,FALSE),"Not Found")</f>
        <v>227</v>
      </c>
      <c r="AB94" s="22">
        <f>IFERROR(VLOOKUP($A94,Table2[],5,FALSE),"Not Found")</f>
        <v>826</v>
      </c>
      <c r="AC94" s="22">
        <f>IFERROR(VLOOKUP($A94,Table2[],6,FALSE),"Not Found")</f>
        <v>242</v>
      </c>
      <c r="AD94" s="22">
        <f>IFERROR(VLOOKUP($A94,Table2[],7,FALSE),"Not Found")</f>
        <v>412</v>
      </c>
      <c r="AE94" s="22">
        <f>IFERROR(VLOOKUP($A94,Table2[],8,FALSE),"Not Found")</f>
        <v>475</v>
      </c>
      <c r="AF94" s="22">
        <f>IFERROR(VLOOKUP($A94,Table2[],9,FALSE),"Not Found")</f>
        <v>1643</v>
      </c>
      <c r="AG94">
        <f>IFERROR(VLOOKUP($A94,Table2[],10,FALSE),"Not Found")</f>
        <v>1</v>
      </c>
      <c r="AH94">
        <f>IFERROR(VLOOKUP($A94,Table2[],11,FALSE),"Not Found")</f>
        <v>4</v>
      </c>
      <c r="AI94">
        <f>IFERROR(VLOOKUP($A94,Table2[],12,FALSE),"Not Found")</f>
        <v>4</v>
      </c>
      <c r="AJ94">
        <f>IFERROR(VLOOKUP($A94,Table2[],13,FALSE),"Not Found")</f>
        <v>6</v>
      </c>
      <c r="AK94">
        <f>IFERROR(VLOOKUP($A94,Table2[],14,FALSE),"Not Found")</f>
        <v>1</v>
      </c>
      <c r="AL94">
        <f>INDEX('Marketing data'!E:E,MATCH($A94,'Marketing data'!B:B,0),1)</f>
        <v>0</v>
      </c>
      <c r="AM94">
        <f>INDEX('Marketing data'!F:F,MATCH($A94,'Marketing data'!B:B,0),1)</f>
        <v>0</v>
      </c>
      <c r="AN94">
        <f>INDEX(Table3[MC3],MATCH($A94,Table3[ID],0),1)</f>
        <v>0</v>
      </c>
      <c r="AO94">
        <f>INDEX(Table3[MC4],MATCH($A94,Table3[ID],0),1)</f>
        <v>0</v>
      </c>
      <c r="AP94">
        <f>INDEX(Table3[MC5],MATCH($A94,Table3[ID],0),1)</f>
        <v>0</v>
      </c>
      <c r="AQ94">
        <f>_xlfn.XLOOKUP($A94,Table3[ID],Table3[Complaint],"Not Found",0)</f>
        <v>0</v>
      </c>
      <c r="AR94">
        <f>_xlfn.XLOOKUP($A94,Table3[ID],Table3[Pilot],"Not Found",0)</f>
        <v>1</v>
      </c>
      <c r="AS94" s="6">
        <f>_xlfn.XLOOKUP($A94,Table3[ID],Table3[Enrollment],"Not Found",0)</f>
        <v>44155</v>
      </c>
    </row>
    <row r="95" spans="1:45" x14ac:dyDescent="0.25">
      <c r="A95">
        <v>1028</v>
      </c>
      <c r="B95" t="s">
        <v>211</v>
      </c>
      <c r="C95" t="s">
        <v>109</v>
      </c>
      <c r="D95" t="s">
        <v>110</v>
      </c>
      <c r="E95" t="s">
        <v>114</v>
      </c>
      <c r="F95" t="s">
        <v>106</v>
      </c>
      <c r="G95" s="22">
        <v>89.75</v>
      </c>
      <c r="H95">
        <v>1</v>
      </c>
      <c r="I95">
        <v>4.4874999999999998</v>
      </c>
      <c r="J95" s="22">
        <v>94.237499999999997</v>
      </c>
      <c r="K95" s="6">
        <v>43502</v>
      </c>
      <c r="L95" s="21">
        <v>0.83680555555555547</v>
      </c>
      <c r="M95" t="s">
        <v>116</v>
      </c>
      <c r="N95" s="22">
        <v>89.75</v>
      </c>
      <c r="O95">
        <v>4.7619047620000003</v>
      </c>
      <c r="P95" s="22">
        <v>4.4874999999999998</v>
      </c>
      <c r="Q95">
        <v>6.6</v>
      </c>
      <c r="R95" t="str">
        <f>IFERROR(VLOOKUP(Table5[[#This Row],[CustomerID]],Table1[],16,FALSE),"Not Found")</f>
        <v>Married</v>
      </c>
      <c r="S95">
        <f>IFERROR(VLOOKUP(Table5[[#This Row],[CustomerID]],Table1[],5,FALSE),"Not Found")</f>
        <v>55</v>
      </c>
      <c r="T95" t="str">
        <f>IFERROR(VLOOKUP(Table5[[#This Row],[CustomerID]],Table1[],17,FALSE),"Not Found")</f>
        <v>PhD</v>
      </c>
      <c r="U95">
        <f>_xlfn.XLOOKUP(Table5[[#This Row],[CustomerID]],Table1[ID],Table1[Kids],"Not Found",0)</f>
        <v>0</v>
      </c>
      <c r="V95">
        <f>_xlfn.XLOOKUP(Table5[[#This Row],[CustomerID]],Table1[ID],Table1[Teens],"Not found",0)</f>
        <v>0</v>
      </c>
      <c r="W95" s="16">
        <f>IFERROR(VLOOKUP(Table5[[#This Row],[CustomerID]],Table1[],2,FALSE),"Not Found")</f>
        <v>184618</v>
      </c>
      <c r="X95" t="str">
        <f>_xlfn.XLOOKUP(Table5[[#This Row],[CustomerID]],Table1[ID],Table1[State],"Not Found",0)</f>
        <v>State-New York</v>
      </c>
      <c r="Y95">
        <f>_xlfn.XLOOKUP(Table5[[#This Row],[CustomerID]],Table2[ID],Table2[Recency/Days],"Not Found",0)</f>
        <v>96</v>
      </c>
      <c r="Z95" s="22">
        <f>IFERROR(VLOOKUP(Table5[[#This Row],[CustomerID]],Table2[],3,FALSE),"Not Found")</f>
        <v>1492</v>
      </c>
      <c r="AA95" s="22">
        <f>IFERROR(VLOOKUP($A95,Table2[],4,FALSE),"Not Found")</f>
        <v>218</v>
      </c>
      <c r="AB95" s="22">
        <f>IFERROR(VLOOKUP($A95,Table2[],5,FALSE),"Not Found")</f>
        <v>1748</v>
      </c>
      <c r="AC95" s="22">
        <f>IFERROR(VLOOKUP($A95,Table2[],6,FALSE),"Not Found")</f>
        <v>46</v>
      </c>
      <c r="AD95" s="22">
        <f>IFERROR(VLOOKUP($A95,Table2[],7,FALSE),"Not Found")</f>
        <v>144</v>
      </c>
      <c r="AE95" s="22">
        <f>IFERROR(VLOOKUP($A95,Table2[],8,FALSE),"Not Found")</f>
        <v>0</v>
      </c>
      <c r="AF95" s="22">
        <f>IFERROR(VLOOKUP($A95,Table2[],9,FALSE),"Not Found")</f>
        <v>3648</v>
      </c>
      <c r="AG95">
        <f>IFERROR(VLOOKUP($A95,Table2[],10,FALSE),"Not Found")</f>
        <v>1</v>
      </c>
      <c r="AH95">
        <f>IFERROR(VLOOKUP($A95,Table2[],11,FALSE),"Not Found")</f>
        <v>6</v>
      </c>
      <c r="AI95">
        <f>IFERROR(VLOOKUP($A95,Table2[],12,FALSE),"Not Found")</f>
        <v>9</v>
      </c>
      <c r="AJ95">
        <f>IFERROR(VLOOKUP($A95,Table2[],13,FALSE),"Not Found")</f>
        <v>10</v>
      </c>
      <c r="AK95">
        <f>IFERROR(VLOOKUP($A95,Table2[],14,FALSE),"Not Found")</f>
        <v>2</v>
      </c>
      <c r="AL95">
        <f>INDEX('Marketing data'!E:E,MATCH($A95,'Marketing data'!B:B,0),1)</f>
        <v>0</v>
      </c>
      <c r="AM95">
        <f>INDEX('Marketing data'!F:F,MATCH($A95,'Marketing data'!B:B,0),1)</f>
        <v>0</v>
      </c>
      <c r="AN95">
        <f>INDEX(Table3[MC3],MATCH($A95,Table3[ID],0),1)</f>
        <v>0</v>
      </c>
      <c r="AO95">
        <f>INDEX(Table3[MC4],MATCH($A95,Table3[ID],0),1)</f>
        <v>0</v>
      </c>
      <c r="AP95">
        <f>INDEX(Table3[MC5],MATCH($A95,Table3[ID],0),1)</f>
        <v>1</v>
      </c>
      <c r="AQ95">
        <f>_xlfn.XLOOKUP($A95,Table3[ID],Table3[Complaint],"Not Found",0)</f>
        <v>0</v>
      </c>
      <c r="AR95">
        <f>_xlfn.XLOOKUP($A95,Table3[ID],Table3[Pilot],"Not Found",0)</f>
        <v>0</v>
      </c>
      <c r="AS95" s="6">
        <f>_xlfn.XLOOKUP($A95,Table3[ID],Table3[Enrollment],"Not Found",0)</f>
        <v>43949</v>
      </c>
    </row>
    <row r="96" spans="1:45" x14ac:dyDescent="0.25">
      <c r="A96">
        <v>2187</v>
      </c>
      <c r="B96" t="s">
        <v>212</v>
      </c>
      <c r="C96" t="s">
        <v>103</v>
      </c>
      <c r="D96" t="s">
        <v>110</v>
      </c>
      <c r="E96" t="s">
        <v>114</v>
      </c>
      <c r="F96" t="s">
        <v>111</v>
      </c>
      <c r="G96" s="22">
        <v>97.16</v>
      </c>
      <c r="H96">
        <v>1</v>
      </c>
      <c r="I96">
        <v>4.8579999999999997</v>
      </c>
      <c r="J96" s="22">
        <v>102.018</v>
      </c>
      <c r="K96" s="6">
        <v>43532</v>
      </c>
      <c r="L96" s="21">
        <v>0.85972222222222217</v>
      </c>
      <c r="M96" t="s">
        <v>107</v>
      </c>
      <c r="N96" s="22">
        <v>97.16</v>
      </c>
      <c r="O96">
        <v>4.7619047620000003</v>
      </c>
      <c r="P96" s="22">
        <v>4.8579999999999997</v>
      </c>
      <c r="Q96">
        <v>7.2</v>
      </c>
      <c r="R96" t="str">
        <f>IFERROR(VLOOKUP(Table5[[#This Row],[CustomerID]],Table1[],16,FALSE),"Not Found")</f>
        <v>Married</v>
      </c>
      <c r="S96">
        <f>IFERROR(VLOOKUP(Table5[[#This Row],[CustomerID]],Table1[],5,FALSE),"Not Found")</f>
        <v>55</v>
      </c>
      <c r="T96" t="str">
        <f>IFERROR(VLOOKUP(Table5[[#This Row],[CustomerID]],Table1[],17,FALSE),"Not Found")</f>
        <v>PhD</v>
      </c>
      <c r="U96">
        <f>_xlfn.XLOOKUP(Table5[[#This Row],[CustomerID]],Table1[ID],Table1[Kids],"Not Found",0)</f>
        <v>0</v>
      </c>
      <c r="V96">
        <f>_xlfn.XLOOKUP(Table5[[#This Row],[CustomerID]],Table1[ID],Table1[Teens],"Not found",0)</f>
        <v>0</v>
      </c>
      <c r="W96" s="16">
        <f>IFERROR(VLOOKUP(Table5[[#This Row],[CustomerID]],Table1[],2,FALSE),"Not Found")</f>
        <v>184618</v>
      </c>
      <c r="X96" t="str">
        <f>_xlfn.XLOOKUP(Table5[[#This Row],[CustomerID]],Table1[ID],Table1[State],"Not Found",0)</f>
        <v>State-Texas</v>
      </c>
      <c r="Y96">
        <f>_xlfn.XLOOKUP(Table5[[#This Row],[CustomerID]],Table2[ID],Table2[Recency/Days],"Not Found",0)</f>
        <v>96</v>
      </c>
      <c r="Z96" s="22">
        <f>IFERROR(VLOOKUP(Table5[[#This Row],[CustomerID]],Table2[],3,FALSE),"Not Found")</f>
        <v>1492</v>
      </c>
      <c r="AA96" s="22">
        <f>IFERROR(VLOOKUP($A96,Table2[],4,FALSE),"Not Found")</f>
        <v>218</v>
      </c>
      <c r="AB96" s="22">
        <f>IFERROR(VLOOKUP($A96,Table2[],5,FALSE),"Not Found")</f>
        <v>1748</v>
      </c>
      <c r="AC96" s="22">
        <f>IFERROR(VLOOKUP($A96,Table2[],6,FALSE),"Not Found")</f>
        <v>46</v>
      </c>
      <c r="AD96" s="22">
        <f>IFERROR(VLOOKUP($A96,Table2[],7,FALSE),"Not Found")</f>
        <v>144</v>
      </c>
      <c r="AE96" s="22">
        <f>IFERROR(VLOOKUP($A96,Table2[],8,FALSE),"Not Found")</f>
        <v>0</v>
      </c>
      <c r="AF96" s="22">
        <f>IFERROR(VLOOKUP($A96,Table2[],9,FALSE),"Not Found")</f>
        <v>3648</v>
      </c>
      <c r="AG96">
        <f>IFERROR(VLOOKUP($A96,Table2[],10,FALSE),"Not Found")</f>
        <v>1</v>
      </c>
      <c r="AH96">
        <f>IFERROR(VLOOKUP($A96,Table2[],11,FALSE),"Not Found")</f>
        <v>6</v>
      </c>
      <c r="AI96">
        <f>IFERROR(VLOOKUP($A96,Table2[],12,FALSE),"Not Found")</f>
        <v>9</v>
      </c>
      <c r="AJ96">
        <f>IFERROR(VLOOKUP($A96,Table2[],13,FALSE),"Not Found")</f>
        <v>10</v>
      </c>
      <c r="AK96">
        <f>IFERROR(VLOOKUP($A96,Table2[],14,FALSE),"Not Found")</f>
        <v>2</v>
      </c>
      <c r="AL96">
        <f>INDEX('Marketing data'!E:E,MATCH($A96,'Marketing data'!B:B,0),1)</f>
        <v>0</v>
      </c>
      <c r="AM96">
        <f>INDEX('Marketing data'!F:F,MATCH($A96,'Marketing data'!B:B,0),1)</f>
        <v>0</v>
      </c>
      <c r="AN96">
        <f>INDEX(Table3[MC3],MATCH($A96,Table3[ID],0),1)</f>
        <v>0</v>
      </c>
      <c r="AO96">
        <f>INDEX(Table3[MC4],MATCH($A96,Table3[ID],0),1)</f>
        <v>0</v>
      </c>
      <c r="AP96">
        <f>INDEX(Table3[MC5],MATCH($A96,Table3[ID],0),1)</f>
        <v>1</v>
      </c>
      <c r="AQ96">
        <f>_xlfn.XLOOKUP($A96,Table3[ID],Table3[Complaint],"Not Found",0)</f>
        <v>0</v>
      </c>
      <c r="AR96">
        <f>_xlfn.XLOOKUP($A96,Table3[ID],Table3[Pilot],"Not Found",0)</f>
        <v>0</v>
      </c>
      <c r="AS96" s="6">
        <f>_xlfn.XLOOKUP($A96,Table3[ID],Table3[Enrollment],"Not Found",0)</f>
        <v>43949</v>
      </c>
    </row>
    <row r="97" spans="1:45" x14ac:dyDescent="0.25">
      <c r="A97">
        <v>1619</v>
      </c>
      <c r="B97" t="s">
        <v>213</v>
      </c>
      <c r="C97" t="s">
        <v>124</v>
      </c>
      <c r="D97" t="s">
        <v>110</v>
      </c>
      <c r="E97" t="s">
        <v>114</v>
      </c>
      <c r="F97" t="s">
        <v>106</v>
      </c>
      <c r="G97" s="22">
        <v>87.87</v>
      </c>
      <c r="H97">
        <v>10</v>
      </c>
      <c r="I97">
        <v>43.935000000000002</v>
      </c>
      <c r="J97" s="22">
        <v>922.63499999999999</v>
      </c>
      <c r="K97" s="6">
        <v>43553</v>
      </c>
      <c r="L97" s="21">
        <v>0.43402777777777773</v>
      </c>
      <c r="M97" t="s">
        <v>107</v>
      </c>
      <c r="N97" s="22">
        <v>878.7</v>
      </c>
      <c r="O97">
        <v>4.7619047620000003</v>
      </c>
      <c r="P97" s="22">
        <v>43.935000000000002</v>
      </c>
      <c r="Q97">
        <v>5.0999999999999996</v>
      </c>
      <c r="R97" t="str">
        <f>IFERROR(VLOOKUP(Table5[[#This Row],[CustomerID]],Table1[],16,FALSE),"Not Found")</f>
        <v>Single</v>
      </c>
      <c r="S97">
        <f>IFERROR(VLOOKUP(Table5[[#This Row],[CustomerID]],Table1[],5,FALSE),"Not Found")</f>
        <v>68</v>
      </c>
      <c r="T97" t="str">
        <f>IFERROR(VLOOKUP(Table5[[#This Row],[CustomerID]],Table1[],17,FALSE),"Not Found")</f>
        <v>Graduate</v>
      </c>
      <c r="U97">
        <f>_xlfn.XLOOKUP(Table5[[#This Row],[CustomerID]],Table1[ID],Table1[Kids],"Not Found",0)</f>
        <v>0</v>
      </c>
      <c r="V97">
        <f>_xlfn.XLOOKUP(Table5[[#This Row],[CustomerID]],Table1[ID],Table1[Teens],"Not found",0)</f>
        <v>0</v>
      </c>
      <c r="W97" s="16">
        <f>IFERROR(VLOOKUP(Table5[[#This Row],[CustomerID]],Table1[],2,FALSE),"Not Found")</f>
        <v>184574</v>
      </c>
      <c r="X97" t="str">
        <f>_xlfn.XLOOKUP(Table5[[#This Row],[CustomerID]],Table1[ID],Table1[State],"Not Found",0)</f>
        <v>State-California</v>
      </c>
      <c r="Y97">
        <f>_xlfn.XLOOKUP(Table5[[#This Row],[CustomerID]],Table2[ID],Table2[Recency/Days],"Not Found",0)</f>
        <v>72</v>
      </c>
      <c r="Z97" s="22">
        <f>IFERROR(VLOOKUP(Table5[[#This Row],[CustomerID]],Table2[],3,FALSE),"Not Found")</f>
        <v>845</v>
      </c>
      <c r="AA97" s="22">
        <f>IFERROR(VLOOKUP($A97,Table2[],4,FALSE),"Not Found")</f>
        <v>44</v>
      </c>
      <c r="AB97" s="22">
        <f>IFERROR(VLOOKUP($A97,Table2[],5,FALSE),"Not Found")</f>
        <v>1556</v>
      </c>
      <c r="AC97" s="22">
        <f>IFERROR(VLOOKUP($A97,Table2[],6,FALSE),"Not Found")</f>
        <v>83</v>
      </c>
      <c r="AD97" s="22">
        <f>IFERROR(VLOOKUP($A97,Table2[],7,FALSE),"Not Found")</f>
        <v>118</v>
      </c>
      <c r="AE97" s="22">
        <f>IFERROR(VLOOKUP($A97,Table2[],8,FALSE),"Not Found")</f>
        <v>356</v>
      </c>
      <c r="AF97" s="22">
        <f>IFERROR(VLOOKUP($A97,Table2[],9,FALSE),"Not Found")</f>
        <v>2289</v>
      </c>
      <c r="AG97">
        <f>IFERROR(VLOOKUP($A97,Table2[],10,FALSE),"Not Found")</f>
        <v>1</v>
      </c>
      <c r="AH97">
        <f>IFERROR(VLOOKUP($A97,Table2[],11,FALSE),"Not Found")</f>
        <v>9</v>
      </c>
      <c r="AI97">
        <f>IFERROR(VLOOKUP($A97,Table2[],12,FALSE),"Not Found")</f>
        <v>11</v>
      </c>
      <c r="AJ97">
        <f>IFERROR(VLOOKUP($A97,Table2[],13,FALSE),"Not Found")</f>
        <v>11</v>
      </c>
      <c r="AK97">
        <f>IFERROR(VLOOKUP($A97,Table2[],14,FALSE),"Not Found")</f>
        <v>5</v>
      </c>
      <c r="AL97">
        <f>INDEX('Marketing data'!E:E,MATCH($A97,'Marketing data'!B:B,0),1)</f>
        <v>0</v>
      </c>
      <c r="AM97">
        <f>INDEX('Marketing data'!F:F,MATCH($A97,'Marketing data'!B:B,0),1)</f>
        <v>0</v>
      </c>
      <c r="AN97">
        <f>INDEX(Table3[MC3],MATCH($A97,Table3[ID],0),1)</f>
        <v>0</v>
      </c>
      <c r="AO97">
        <f>INDEX(Table3[MC4],MATCH($A97,Table3[ID],0),1)</f>
        <v>0</v>
      </c>
      <c r="AP97">
        <f>INDEX(Table3[MC5],MATCH($A97,Table3[ID],0),1)</f>
        <v>0</v>
      </c>
      <c r="AQ97">
        <f>_xlfn.XLOOKUP($A97,Table3[ID],Table3[Complaint],"Not Found",0)</f>
        <v>0</v>
      </c>
      <c r="AR97">
        <f>_xlfn.XLOOKUP($A97,Table3[ID],Table3[Pilot],"Not Found",0)</f>
        <v>0</v>
      </c>
      <c r="AS97" s="6">
        <f>_xlfn.XLOOKUP($A97,Table3[ID],Table3[Enrollment],"Not Found",0)</f>
        <v>43778</v>
      </c>
    </row>
    <row r="98" spans="1:45" x14ac:dyDescent="0.25">
      <c r="A98">
        <v>2068</v>
      </c>
      <c r="B98" t="s">
        <v>214</v>
      </c>
      <c r="C98" t="s">
        <v>109</v>
      </c>
      <c r="D98" t="s">
        <v>110</v>
      </c>
      <c r="E98" t="s">
        <v>105</v>
      </c>
      <c r="F98" t="s">
        <v>111</v>
      </c>
      <c r="G98" s="22">
        <v>12.45</v>
      </c>
      <c r="H98">
        <v>6</v>
      </c>
      <c r="I98">
        <v>3.7349999999999999</v>
      </c>
      <c r="J98" s="22">
        <v>78.435000000000002</v>
      </c>
      <c r="K98" s="6">
        <v>43505</v>
      </c>
      <c r="L98" s="21">
        <v>0.5493055555555556</v>
      </c>
      <c r="M98" t="s">
        <v>112</v>
      </c>
      <c r="N98" s="22">
        <v>74.7</v>
      </c>
      <c r="O98">
        <v>4.7619047620000003</v>
      </c>
      <c r="P98" s="22">
        <v>3.7349999999999999</v>
      </c>
      <c r="Q98">
        <v>4.0999999999999996</v>
      </c>
      <c r="R98" t="str">
        <f>IFERROR(VLOOKUP(Table5[[#This Row],[CustomerID]],Table1[],16,FALSE),"Not Found")</f>
        <v>Together</v>
      </c>
      <c r="S98">
        <f>IFERROR(VLOOKUP(Table5[[#This Row],[CustomerID]],Table1[],5,FALSE),"Not Found")</f>
        <v>62</v>
      </c>
      <c r="T98" t="str">
        <f>IFERROR(VLOOKUP(Table5[[#This Row],[CustomerID]],Table1[],17,FALSE),"Not Found")</f>
        <v>PhD</v>
      </c>
      <c r="U98">
        <f>_xlfn.XLOOKUP(Table5[[#This Row],[CustomerID]],Table1[ID],Table1[Kids],"Not Found",0)</f>
        <v>0</v>
      </c>
      <c r="V98">
        <f>_xlfn.XLOOKUP(Table5[[#This Row],[CustomerID]],Table1[ID],Table1[Teens],"Not found",0)</f>
        <v>0</v>
      </c>
      <c r="W98" s="16">
        <f>IFERROR(VLOOKUP(Table5[[#This Row],[CustomerID]],Table1[],2,FALSE),"Not Found")</f>
        <v>184460</v>
      </c>
      <c r="X98" t="str">
        <f>_xlfn.XLOOKUP(Table5[[#This Row],[CustomerID]],Table1[ID],Table1[State],"Not Found",0)</f>
        <v>State-Other</v>
      </c>
      <c r="Y98">
        <f>_xlfn.XLOOKUP(Table5[[#This Row],[CustomerID]],Table2[ID],Table2[Recency/Days],"Not Found",0)</f>
        <v>80</v>
      </c>
      <c r="Z98" s="22">
        <f>IFERROR(VLOOKUP(Table5[[#This Row],[CustomerID]],Table2[],3,FALSE),"Not Found")</f>
        <v>332</v>
      </c>
      <c r="AA98" s="22">
        <f>IFERROR(VLOOKUP($A98,Table2[],4,FALSE),"Not Found")</f>
        <v>59</v>
      </c>
      <c r="AB98" s="22">
        <f>IFERROR(VLOOKUP($A98,Table2[],5,FALSE),"Not Found")</f>
        <v>225</v>
      </c>
      <c r="AC98" s="22">
        <f>IFERROR(VLOOKUP($A98,Table2[],6,FALSE),"Not Found")</f>
        <v>232</v>
      </c>
      <c r="AD98" s="22">
        <f>IFERROR(VLOOKUP($A98,Table2[],7,FALSE),"Not Found")</f>
        <v>118</v>
      </c>
      <c r="AE98" s="22">
        <f>IFERROR(VLOOKUP($A98,Table2[],8,FALSE),"Not Found")</f>
        <v>177</v>
      </c>
      <c r="AF98" s="22">
        <f>IFERROR(VLOOKUP($A98,Table2[],9,FALSE),"Not Found")</f>
        <v>788</v>
      </c>
      <c r="AG98">
        <f>IFERROR(VLOOKUP($A98,Table2[],10,FALSE),"Not Found")</f>
        <v>0</v>
      </c>
      <c r="AH98">
        <f>IFERROR(VLOOKUP($A98,Table2[],11,FALSE),"Not Found")</f>
        <v>9</v>
      </c>
      <c r="AI98">
        <f>IFERROR(VLOOKUP($A98,Table2[],12,FALSE),"Not Found")</f>
        <v>9</v>
      </c>
      <c r="AJ98">
        <f>IFERROR(VLOOKUP($A98,Table2[],13,FALSE),"Not Found")</f>
        <v>4</v>
      </c>
      <c r="AK98">
        <f>IFERROR(VLOOKUP($A98,Table2[],14,FALSE),"Not Found")</f>
        <v>5</v>
      </c>
      <c r="AL98">
        <f>INDEX('Marketing data'!E:E,MATCH($A98,'Marketing data'!B:B,0),1)</f>
        <v>1</v>
      </c>
      <c r="AM98">
        <f>INDEX('Marketing data'!F:F,MATCH($A98,'Marketing data'!B:B,0),1)</f>
        <v>1</v>
      </c>
      <c r="AN98">
        <f>INDEX(Table3[MC3],MATCH($A98,Table3[ID],0),1)</f>
        <v>0</v>
      </c>
      <c r="AO98">
        <f>INDEX(Table3[MC4],MATCH($A98,Table3[ID],0),1)</f>
        <v>1</v>
      </c>
      <c r="AP98">
        <f>INDEX(Table3[MC5],MATCH($A98,Table3[ID],0),1)</f>
        <v>1</v>
      </c>
      <c r="AQ98">
        <f>_xlfn.XLOOKUP($A98,Table3[ID],Table3[Complaint],"Not Found",0)</f>
        <v>0</v>
      </c>
      <c r="AR98">
        <f>_xlfn.XLOOKUP($A98,Table3[ID],Table3[Pilot],"Not Found",0)</f>
        <v>1</v>
      </c>
      <c r="AS98" s="6">
        <f>_xlfn.XLOOKUP($A98,Table3[ID],Table3[Enrollment],"Not Found",0)</f>
        <v>43627</v>
      </c>
    </row>
    <row r="99" spans="1:45" x14ac:dyDescent="0.25">
      <c r="A99">
        <v>1951</v>
      </c>
      <c r="B99" t="s">
        <v>215</v>
      </c>
      <c r="C99" t="s">
        <v>103</v>
      </c>
      <c r="D99" t="s">
        <v>110</v>
      </c>
      <c r="E99" t="s">
        <v>114</v>
      </c>
      <c r="F99" t="s">
        <v>125</v>
      </c>
      <c r="G99" s="22">
        <v>52.75</v>
      </c>
      <c r="H99">
        <v>3</v>
      </c>
      <c r="I99">
        <v>7.9124999999999996</v>
      </c>
      <c r="J99" s="22">
        <v>166.16249999999999</v>
      </c>
      <c r="K99" s="6">
        <v>43547</v>
      </c>
      <c r="L99" s="21">
        <v>0.42777777777777781</v>
      </c>
      <c r="M99" t="s">
        <v>107</v>
      </c>
      <c r="N99" s="22">
        <v>158.25</v>
      </c>
      <c r="O99">
        <v>4.7619047620000003</v>
      </c>
      <c r="P99" s="22">
        <v>7.9124999999999996</v>
      </c>
      <c r="Q99">
        <v>9.3000000000000007</v>
      </c>
      <c r="R99" t="str">
        <f>IFERROR(VLOOKUP(Table5[[#This Row],[CustomerID]],Table1[],16,FALSE),"Not Found")</f>
        <v>Married</v>
      </c>
      <c r="S99">
        <f>IFERROR(VLOOKUP(Table5[[#This Row],[CustomerID]],Table1[],5,FALSE),"Not Found")</f>
        <v>32</v>
      </c>
      <c r="T99" t="str">
        <f>IFERROR(VLOOKUP(Table5[[#This Row],[CustomerID]],Table1[],17,FALSE),"Not Found")</f>
        <v>Graduate</v>
      </c>
      <c r="U99">
        <f>_xlfn.XLOOKUP(Table5[[#This Row],[CustomerID]],Table1[ID],Table1[Kids],"Not Found",0)</f>
        <v>0</v>
      </c>
      <c r="V99">
        <f>_xlfn.XLOOKUP(Table5[[#This Row],[CustomerID]],Table1[ID],Table1[Teens],"Not found",0)</f>
        <v>0</v>
      </c>
      <c r="W99" s="16">
        <f>IFERROR(VLOOKUP(Table5[[#This Row],[CustomerID]],Table1[],2,FALSE),"Not Found")</f>
        <v>184219</v>
      </c>
      <c r="X99" t="str">
        <f>_xlfn.XLOOKUP(Table5[[#This Row],[CustomerID]],Table1[ID],Table1[State],"Not Found",0)</f>
        <v>State-Illinois</v>
      </c>
      <c r="Y99">
        <f>_xlfn.XLOOKUP(Table5[[#This Row],[CustomerID]],Table2[ID],Table2[Recency/Days],"Not Found",0)</f>
        <v>27</v>
      </c>
      <c r="Z99" s="22">
        <f>IFERROR(VLOOKUP(Table5[[#This Row],[CustomerID]],Table2[],3,FALSE),"Not Found")</f>
        <v>949</v>
      </c>
      <c r="AA99" s="22">
        <f>IFERROR(VLOOKUP($A99,Table2[],4,FALSE),"Not Found")</f>
        <v>300</v>
      </c>
      <c r="AB99" s="22">
        <f>IFERROR(VLOOKUP($A99,Table2[],5,FALSE),"Not Found")</f>
        <v>875</v>
      </c>
      <c r="AC99" s="22">
        <f>IFERROR(VLOOKUP($A99,Table2[],6,FALSE),"Not Found")</f>
        <v>98</v>
      </c>
      <c r="AD99" s="22">
        <f>IFERROR(VLOOKUP($A99,Table2[],7,FALSE),"Not Found")</f>
        <v>300</v>
      </c>
      <c r="AE99" s="22">
        <f>IFERROR(VLOOKUP($A99,Table2[],8,FALSE),"Not Found")</f>
        <v>98</v>
      </c>
      <c r="AF99" s="22">
        <f>IFERROR(VLOOKUP($A99,Table2[],9,FALSE),"Not Found")</f>
        <v>2424</v>
      </c>
      <c r="AG99">
        <f>IFERROR(VLOOKUP($A99,Table2[],10,FALSE),"Not Found")</f>
        <v>1</v>
      </c>
      <c r="AH99">
        <f>IFERROR(VLOOKUP($A99,Table2[],11,FALSE),"Not Found")</f>
        <v>3</v>
      </c>
      <c r="AI99">
        <f>IFERROR(VLOOKUP($A99,Table2[],12,FALSE),"Not Found")</f>
        <v>4</v>
      </c>
      <c r="AJ99">
        <f>IFERROR(VLOOKUP($A99,Table2[],13,FALSE),"Not Found")</f>
        <v>10</v>
      </c>
      <c r="AK99">
        <f>IFERROR(VLOOKUP($A99,Table2[],14,FALSE),"Not Found")</f>
        <v>1</v>
      </c>
      <c r="AL99">
        <f>INDEX('Marketing data'!E:E,MATCH($A99,'Marketing data'!B:B,0),1)</f>
        <v>0</v>
      </c>
      <c r="AM99">
        <f>INDEX('Marketing data'!F:F,MATCH($A99,'Marketing data'!B:B,0),1)</f>
        <v>0</v>
      </c>
      <c r="AN99">
        <f>INDEX(Table3[MC3],MATCH($A99,Table3[ID],0),1)</f>
        <v>0</v>
      </c>
      <c r="AO99">
        <f>INDEX(Table3[MC4],MATCH($A99,Table3[ID],0),1)</f>
        <v>0</v>
      </c>
      <c r="AP99">
        <f>INDEX(Table3[MC5],MATCH($A99,Table3[ID],0),1)</f>
        <v>0</v>
      </c>
      <c r="AQ99">
        <f>_xlfn.XLOOKUP($A99,Table3[ID],Table3[Complaint],"Not Found",0)</f>
        <v>0</v>
      </c>
      <c r="AR99">
        <f>_xlfn.XLOOKUP($A99,Table3[ID],Table3[Pilot],"Not Found",0)</f>
        <v>0</v>
      </c>
      <c r="AS99" s="6">
        <f>_xlfn.XLOOKUP($A99,Table3[ID],Table3[Enrollment],"Not Found",0)</f>
        <v>44021</v>
      </c>
    </row>
    <row r="100" spans="1:45" x14ac:dyDescent="0.25">
      <c r="A100">
        <v>2486</v>
      </c>
      <c r="B100" t="s">
        <v>216</v>
      </c>
      <c r="C100" t="s">
        <v>124</v>
      </c>
      <c r="D100" t="s">
        <v>110</v>
      </c>
      <c r="E100" t="s">
        <v>114</v>
      </c>
      <c r="F100" t="s">
        <v>115</v>
      </c>
      <c r="G100" s="22">
        <v>82.7</v>
      </c>
      <c r="H100">
        <v>6</v>
      </c>
      <c r="I100">
        <v>24.81</v>
      </c>
      <c r="J100" s="22">
        <v>521.01</v>
      </c>
      <c r="K100" s="6">
        <v>43529</v>
      </c>
      <c r="L100" s="21">
        <v>0.7597222222222223</v>
      </c>
      <c r="M100" t="s">
        <v>112</v>
      </c>
      <c r="N100" s="22">
        <v>496.2</v>
      </c>
      <c r="O100">
        <v>4.7619047620000003</v>
      </c>
      <c r="P100" s="22">
        <v>24.81</v>
      </c>
      <c r="Q100">
        <v>7.4</v>
      </c>
      <c r="R100" t="str">
        <f>IFERROR(VLOOKUP(Table5[[#This Row],[CustomerID]],Table1[],16,FALSE),"Not Found")</f>
        <v>Married</v>
      </c>
      <c r="S100">
        <f>IFERROR(VLOOKUP(Table5[[#This Row],[CustomerID]],Table1[],5,FALSE),"Not Found")</f>
        <v>32</v>
      </c>
      <c r="T100" t="str">
        <f>IFERROR(VLOOKUP(Table5[[#This Row],[CustomerID]],Table1[],17,FALSE),"Not Found")</f>
        <v>Graduate</v>
      </c>
      <c r="U100">
        <f>_xlfn.XLOOKUP(Table5[[#This Row],[CustomerID]],Table1[ID],Table1[Kids],"Not Found",0)</f>
        <v>0</v>
      </c>
      <c r="V100">
        <f>_xlfn.XLOOKUP(Table5[[#This Row],[CustomerID]],Table1[ID],Table1[Teens],"Not found",0)</f>
        <v>0</v>
      </c>
      <c r="W100" s="16">
        <f>IFERROR(VLOOKUP(Table5[[#This Row],[CustomerID]],Table1[],2,FALSE),"Not Found")</f>
        <v>184219</v>
      </c>
      <c r="X100" t="str">
        <f>_xlfn.XLOOKUP(Table5[[#This Row],[CustomerID]],Table1[ID],Table1[State],"Not Found",0)</f>
        <v>State-New York</v>
      </c>
      <c r="Y100">
        <f>_xlfn.XLOOKUP(Table5[[#This Row],[CustomerID]],Table2[ID],Table2[Recency/Days],"Not Found",0)</f>
        <v>27</v>
      </c>
      <c r="Z100" s="22">
        <f>IFERROR(VLOOKUP(Table5[[#This Row],[CustomerID]],Table2[],3,FALSE),"Not Found")</f>
        <v>949</v>
      </c>
      <c r="AA100" s="22">
        <f>IFERROR(VLOOKUP($A100,Table2[],4,FALSE),"Not Found")</f>
        <v>300</v>
      </c>
      <c r="AB100" s="22">
        <f>IFERROR(VLOOKUP($A100,Table2[],5,FALSE),"Not Found")</f>
        <v>875</v>
      </c>
      <c r="AC100" s="22">
        <f>IFERROR(VLOOKUP($A100,Table2[],6,FALSE),"Not Found")</f>
        <v>98</v>
      </c>
      <c r="AD100" s="22">
        <f>IFERROR(VLOOKUP($A100,Table2[],7,FALSE),"Not Found")</f>
        <v>300</v>
      </c>
      <c r="AE100" s="22">
        <f>IFERROR(VLOOKUP($A100,Table2[],8,FALSE),"Not Found")</f>
        <v>98</v>
      </c>
      <c r="AF100" s="22">
        <f>IFERROR(VLOOKUP($A100,Table2[],9,FALSE),"Not Found")</f>
        <v>2424</v>
      </c>
      <c r="AG100">
        <f>IFERROR(VLOOKUP($A100,Table2[],10,FALSE),"Not Found")</f>
        <v>1</v>
      </c>
      <c r="AH100">
        <f>IFERROR(VLOOKUP($A100,Table2[],11,FALSE),"Not Found")</f>
        <v>3</v>
      </c>
      <c r="AI100">
        <f>IFERROR(VLOOKUP($A100,Table2[],12,FALSE),"Not Found")</f>
        <v>4</v>
      </c>
      <c r="AJ100">
        <f>IFERROR(VLOOKUP($A100,Table2[],13,FALSE),"Not Found")</f>
        <v>10</v>
      </c>
      <c r="AK100">
        <f>IFERROR(VLOOKUP($A100,Table2[],14,FALSE),"Not Found")</f>
        <v>1</v>
      </c>
      <c r="AL100">
        <f>INDEX('Marketing data'!E:E,MATCH($A100,'Marketing data'!B:B,0),1)</f>
        <v>0</v>
      </c>
      <c r="AM100">
        <f>INDEX('Marketing data'!F:F,MATCH($A100,'Marketing data'!B:B,0),1)</f>
        <v>0</v>
      </c>
      <c r="AN100">
        <f>INDEX(Table3[MC3],MATCH($A100,Table3[ID],0),1)</f>
        <v>0</v>
      </c>
      <c r="AO100">
        <f>INDEX(Table3[MC4],MATCH($A100,Table3[ID],0),1)</f>
        <v>0</v>
      </c>
      <c r="AP100">
        <f>INDEX(Table3[MC5],MATCH($A100,Table3[ID],0),1)</f>
        <v>0</v>
      </c>
      <c r="AQ100">
        <f>_xlfn.XLOOKUP($A100,Table3[ID],Table3[Complaint],"Not Found",0)</f>
        <v>0</v>
      </c>
      <c r="AR100">
        <f>_xlfn.XLOOKUP($A100,Table3[ID],Table3[Pilot],"Not Found",0)</f>
        <v>0</v>
      </c>
      <c r="AS100" s="6">
        <f>_xlfn.XLOOKUP($A100,Table3[ID],Table3[Enrollment],"Not Found",0)</f>
        <v>44021</v>
      </c>
    </row>
    <row r="101" spans="1:45" x14ac:dyDescent="0.25">
      <c r="A101">
        <v>1609</v>
      </c>
      <c r="B101" t="s">
        <v>217</v>
      </c>
      <c r="C101" t="s">
        <v>109</v>
      </c>
      <c r="D101" t="s">
        <v>104</v>
      </c>
      <c r="E101" t="s">
        <v>114</v>
      </c>
      <c r="F101" t="s">
        <v>127</v>
      </c>
      <c r="G101" s="22">
        <v>48.71</v>
      </c>
      <c r="H101">
        <v>1</v>
      </c>
      <c r="I101">
        <v>2.4355000000000002</v>
      </c>
      <c r="J101" s="22">
        <v>51.145499999999998</v>
      </c>
      <c r="K101" s="6">
        <v>43550</v>
      </c>
      <c r="L101" s="21">
        <v>0.80555555555555547</v>
      </c>
      <c r="M101" t="s">
        <v>112</v>
      </c>
      <c r="N101" s="22">
        <v>48.71</v>
      </c>
      <c r="O101">
        <v>4.7619047620000003</v>
      </c>
      <c r="P101" s="22">
        <v>2.4355000000000002</v>
      </c>
      <c r="Q101">
        <v>4.0999999999999996</v>
      </c>
      <c r="R101" t="str">
        <f>IFERROR(VLOOKUP(Table5[[#This Row],[CustomerID]],Table1[],16,FALSE),"Not Found")</f>
        <v>Single</v>
      </c>
      <c r="S101">
        <f>IFERROR(VLOOKUP(Table5[[#This Row],[CustomerID]],Table1[],5,FALSE),"Not Found")</f>
        <v>45</v>
      </c>
      <c r="T101" t="str">
        <f>IFERROR(VLOOKUP(Table5[[#This Row],[CustomerID]],Table1[],17,FALSE),"Not Found")</f>
        <v>Graduate</v>
      </c>
      <c r="U101">
        <f>_xlfn.XLOOKUP(Table5[[#This Row],[CustomerID]],Table1[ID],Table1[Kids],"Not Found",0)</f>
        <v>0</v>
      </c>
      <c r="V101">
        <f>_xlfn.XLOOKUP(Table5[[#This Row],[CustomerID]],Table1[ID],Table1[Teens],"Not found",0)</f>
        <v>1</v>
      </c>
      <c r="W101" s="16">
        <f>IFERROR(VLOOKUP(Table5[[#This Row],[CustomerID]],Table1[],2,FALSE),"Not Found")</f>
        <v>184196</v>
      </c>
      <c r="X101" t="str">
        <f>_xlfn.XLOOKUP(Table5[[#This Row],[CustomerID]],Table1[ID],Table1[State],"Not Found",0)</f>
        <v>State-Illinois</v>
      </c>
      <c r="Y101">
        <f>_xlfn.XLOOKUP(Table5[[#This Row],[CustomerID]],Table2[ID],Table2[Recency/Days],"Not Found",0)</f>
        <v>56</v>
      </c>
      <c r="Z101" s="22">
        <f>IFERROR(VLOOKUP(Table5[[#This Row],[CustomerID]],Table2[],3,FALSE),"Not Found")</f>
        <v>470</v>
      </c>
      <c r="AA101" s="22">
        <f>IFERROR(VLOOKUP($A101,Table2[],4,FALSE),"Not Found")</f>
        <v>138</v>
      </c>
      <c r="AB101" s="22">
        <f>IFERROR(VLOOKUP($A101,Table2[],5,FALSE),"Not Found")</f>
        <v>1109</v>
      </c>
      <c r="AC101" s="22">
        <f>IFERROR(VLOOKUP($A101,Table2[],6,FALSE),"Not Found")</f>
        <v>505</v>
      </c>
      <c r="AD101" s="22">
        <f>IFERROR(VLOOKUP($A101,Table2[],7,FALSE),"Not Found")</f>
        <v>68</v>
      </c>
      <c r="AE101" s="22">
        <f>IFERROR(VLOOKUP($A101,Table2[],8,FALSE),"Not Found")</f>
        <v>416</v>
      </c>
      <c r="AF101" s="22">
        <f>IFERROR(VLOOKUP($A101,Table2[],9,FALSE),"Not Found")</f>
        <v>1875</v>
      </c>
      <c r="AG101">
        <f>IFERROR(VLOOKUP($A101,Table2[],10,FALSE),"Not Found")</f>
        <v>1</v>
      </c>
      <c r="AH101">
        <f>IFERROR(VLOOKUP($A101,Table2[],11,FALSE),"Not Found")</f>
        <v>8</v>
      </c>
      <c r="AI101">
        <f>IFERROR(VLOOKUP($A101,Table2[],12,FALSE),"Not Found")</f>
        <v>4</v>
      </c>
      <c r="AJ101">
        <f>IFERROR(VLOOKUP($A101,Table2[],13,FALSE),"Not Found")</f>
        <v>7</v>
      </c>
      <c r="AK101">
        <f>IFERROR(VLOOKUP($A101,Table2[],14,FALSE),"Not Found")</f>
        <v>3</v>
      </c>
      <c r="AL101">
        <f>INDEX('Marketing data'!E:E,MATCH($A101,'Marketing data'!B:B,0),1)</f>
        <v>0</v>
      </c>
      <c r="AM101">
        <f>INDEX('Marketing data'!F:F,MATCH($A101,'Marketing data'!B:B,0),1)</f>
        <v>0</v>
      </c>
      <c r="AN101">
        <f>INDEX(Table3[MC3],MATCH($A101,Table3[ID],0),1)</f>
        <v>0</v>
      </c>
      <c r="AO101">
        <f>INDEX(Table3[MC4],MATCH($A101,Table3[ID],0),1)</f>
        <v>0</v>
      </c>
      <c r="AP101">
        <f>INDEX(Table3[MC5],MATCH($A101,Table3[ID],0),1)</f>
        <v>0</v>
      </c>
      <c r="AQ101">
        <f>_xlfn.XLOOKUP($A101,Table3[ID],Table3[Complaint],"Not Found",0)</f>
        <v>0</v>
      </c>
      <c r="AR101">
        <f>_xlfn.XLOOKUP($A101,Table3[ID],Table3[Pilot],"Not Found",0)</f>
        <v>0</v>
      </c>
      <c r="AS101" s="6">
        <f>_xlfn.XLOOKUP($A101,Table3[ID],Table3[Enrollment],"Not Found",0)</f>
        <v>43777</v>
      </c>
    </row>
    <row r="102" spans="1:45" x14ac:dyDescent="0.25">
      <c r="A102">
        <v>1527</v>
      </c>
      <c r="B102" t="s">
        <v>218</v>
      </c>
      <c r="C102" t="s">
        <v>109</v>
      </c>
      <c r="D102" t="s">
        <v>110</v>
      </c>
      <c r="E102" t="s">
        <v>114</v>
      </c>
      <c r="F102" t="s">
        <v>127</v>
      </c>
      <c r="G102" s="22">
        <v>78.55</v>
      </c>
      <c r="H102">
        <v>9</v>
      </c>
      <c r="I102">
        <v>35.347499999999997</v>
      </c>
      <c r="J102" s="22">
        <v>742.29750000000001</v>
      </c>
      <c r="K102" s="6">
        <v>43525</v>
      </c>
      <c r="L102" s="21">
        <v>0.55694444444444446</v>
      </c>
      <c r="M102" t="s">
        <v>112</v>
      </c>
      <c r="N102" s="22">
        <v>706.95</v>
      </c>
      <c r="O102">
        <v>4.7619047620000003</v>
      </c>
      <c r="P102" s="22">
        <v>35.347499999999997</v>
      </c>
      <c r="Q102">
        <v>7.2</v>
      </c>
      <c r="R102" t="str">
        <f>IFERROR(VLOOKUP(Table5[[#This Row],[CustomerID]],Table1[],16,FALSE),"Not Found")</f>
        <v>Married</v>
      </c>
      <c r="S102">
        <f>IFERROR(VLOOKUP(Table5[[#This Row],[CustomerID]],Table1[],5,FALSE),"Not Found")</f>
        <v>38</v>
      </c>
      <c r="T102" t="str">
        <f>IFERROR(VLOOKUP(Table5[[#This Row],[CustomerID]],Table1[],17,FALSE),"Not Found")</f>
        <v>PhD</v>
      </c>
      <c r="U102">
        <f>_xlfn.XLOOKUP(Table5[[#This Row],[CustomerID]],Table1[ID],Table1[Kids],"Not Found",0)</f>
        <v>0</v>
      </c>
      <c r="V102">
        <f>_xlfn.XLOOKUP(Table5[[#This Row],[CustomerID]],Table1[ID],Table1[Teens],"Not found",0)</f>
        <v>0</v>
      </c>
      <c r="W102" s="16">
        <f>IFERROR(VLOOKUP(Table5[[#This Row],[CustomerID]],Table1[],2,FALSE),"Not Found")</f>
        <v>184169</v>
      </c>
      <c r="X102" t="str">
        <f>_xlfn.XLOOKUP(Table5[[#This Row],[CustomerID]],Table1[ID],Table1[State],"Not Found",0)</f>
        <v>State-Texas</v>
      </c>
      <c r="Y102">
        <f>_xlfn.XLOOKUP(Table5[[#This Row],[CustomerID]],Table2[ID],Table2[Recency/Days],"Not Found",0)</f>
        <v>9</v>
      </c>
      <c r="Z102" s="22">
        <f>IFERROR(VLOOKUP(Table5[[#This Row],[CustomerID]],Table2[],3,FALSE),"Not Found")</f>
        <v>3234</v>
      </c>
      <c r="AA102" s="22">
        <f>IFERROR(VLOOKUP($A102,Table2[],4,FALSE),"Not Found")</f>
        <v>42</v>
      </c>
      <c r="AB102" s="22">
        <f>IFERROR(VLOOKUP($A102,Table2[],5,FALSE),"Not Found")</f>
        <v>882</v>
      </c>
      <c r="AC102" s="22">
        <f>IFERROR(VLOOKUP($A102,Table2[],6,FALSE),"Not Found")</f>
        <v>0</v>
      </c>
      <c r="AD102" s="22">
        <f>IFERROR(VLOOKUP($A102,Table2[],7,FALSE),"Not Found")</f>
        <v>42</v>
      </c>
      <c r="AE102" s="22">
        <f>IFERROR(VLOOKUP($A102,Table2[],8,FALSE),"Not Found")</f>
        <v>0</v>
      </c>
      <c r="AF102" s="22">
        <f>IFERROR(VLOOKUP($A102,Table2[],9,FALSE),"Not Found")</f>
        <v>4199</v>
      </c>
      <c r="AG102">
        <f>IFERROR(VLOOKUP($A102,Table2[],10,FALSE),"Not Found")</f>
        <v>1</v>
      </c>
      <c r="AH102">
        <f>IFERROR(VLOOKUP($A102,Table2[],11,FALSE),"Not Found")</f>
        <v>7</v>
      </c>
      <c r="AI102">
        <f>IFERROR(VLOOKUP($A102,Table2[],12,FALSE),"Not Found")</f>
        <v>6</v>
      </c>
      <c r="AJ102">
        <f>IFERROR(VLOOKUP($A102,Table2[],13,FALSE),"Not Found")</f>
        <v>6</v>
      </c>
      <c r="AK102">
        <f>IFERROR(VLOOKUP($A102,Table2[],14,FALSE),"Not Found")</f>
        <v>3</v>
      </c>
      <c r="AL102">
        <f>INDEX('Marketing data'!E:E,MATCH($A102,'Marketing data'!B:B,0),1)</f>
        <v>0</v>
      </c>
      <c r="AM102">
        <f>INDEX('Marketing data'!F:F,MATCH($A102,'Marketing data'!B:B,0),1)</f>
        <v>0</v>
      </c>
      <c r="AN102">
        <f>INDEX(Table3[MC3],MATCH($A102,Table3[ID],0),1)</f>
        <v>0</v>
      </c>
      <c r="AO102">
        <f>INDEX(Table3[MC4],MATCH($A102,Table3[ID],0),1)</f>
        <v>1</v>
      </c>
      <c r="AP102">
        <f>INDEX(Table3[MC5],MATCH($A102,Table3[ID],0),1)</f>
        <v>1</v>
      </c>
      <c r="AQ102">
        <f>_xlfn.XLOOKUP($A102,Table3[ID],Table3[Complaint],"Not Found",0)</f>
        <v>0</v>
      </c>
      <c r="AR102">
        <f>_xlfn.XLOOKUP($A102,Table3[ID],Table3[Pilot],"Not Found",0)</f>
        <v>1</v>
      </c>
      <c r="AS102" s="6">
        <f>_xlfn.XLOOKUP($A102,Table3[ID],Table3[Enrollment],"Not Found",0)</f>
        <v>43842</v>
      </c>
    </row>
    <row r="103" spans="1:45" x14ac:dyDescent="0.25">
      <c r="A103">
        <v>1898</v>
      </c>
      <c r="B103" t="s">
        <v>219</v>
      </c>
      <c r="C103" t="s">
        <v>109</v>
      </c>
      <c r="D103" t="s">
        <v>110</v>
      </c>
      <c r="E103" t="s">
        <v>105</v>
      </c>
      <c r="F103" t="s">
        <v>111</v>
      </c>
      <c r="G103" s="22">
        <v>23.07</v>
      </c>
      <c r="H103">
        <v>9</v>
      </c>
      <c r="I103">
        <v>10.381500000000001</v>
      </c>
      <c r="J103" s="22">
        <v>218.01150000000001</v>
      </c>
      <c r="K103" s="6">
        <v>43497</v>
      </c>
      <c r="L103" s="21">
        <v>0.4770833333333333</v>
      </c>
      <c r="M103" t="s">
        <v>112</v>
      </c>
      <c r="N103" s="22">
        <v>207.63</v>
      </c>
      <c r="O103">
        <v>4.7619047620000003</v>
      </c>
      <c r="P103" s="22">
        <v>10.381500000000001</v>
      </c>
      <c r="Q103">
        <v>4.9000000000000004</v>
      </c>
      <c r="R103" t="str">
        <f>IFERROR(VLOOKUP(Table5[[#This Row],[CustomerID]],Table1[],16,FALSE),"Not Found")</f>
        <v>Married</v>
      </c>
      <c r="S103">
        <f>IFERROR(VLOOKUP(Table5[[#This Row],[CustomerID]],Table1[],5,FALSE),"Not Found")</f>
        <v>38</v>
      </c>
      <c r="T103" t="str">
        <f>IFERROR(VLOOKUP(Table5[[#This Row],[CustomerID]],Table1[],17,FALSE),"Not Found")</f>
        <v>PhD</v>
      </c>
      <c r="U103">
        <f>_xlfn.XLOOKUP(Table5[[#This Row],[CustomerID]],Table1[ID],Table1[Kids],"Not Found",0)</f>
        <v>0</v>
      </c>
      <c r="V103">
        <f>_xlfn.XLOOKUP(Table5[[#This Row],[CustomerID]],Table1[ID],Table1[Teens],"Not found",0)</f>
        <v>0</v>
      </c>
      <c r="W103" s="16">
        <f>IFERROR(VLOOKUP(Table5[[#This Row],[CustomerID]],Table1[],2,FALSE),"Not Found")</f>
        <v>184169</v>
      </c>
      <c r="X103" t="str">
        <f>_xlfn.XLOOKUP(Table5[[#This Row],[CustomerID]],Table1[ID],Table1[State],"Not Found",0)</f>
        <v>State-New York</v>
      </c>
      <c r="Y103">
        <f>_xlfn.XLOOKUP(Table5[[#This Row],[CustomerID]],Table2[ID],Table2[Recency/Days],"Not Found",0)</f>
        <v>9</v>
      </c>
      <c r="Z103" s="22">
        <f>IFERROR(VLOOKUP(Table5[[#This Row],[CustomerID]],Table2[],3,FALSE),"Not Found")</f>
        <v>3234</v>
      </c>
      <c r="AA103" s="22">
        <f>IFERROR(VLOOKUP($A103,Table2[],4,FALSE),"Not Found")</f>
        <v>42</v>
      </c>
      <c r="AB103" s="22">
        <f>IFERROR(VLOOKUP($A103,Table2[],5,FALSE),"Not Found")</f>
        <v>882</v>
      </c>
      <c r="AC103" s="22">
        <f>IFERROR(VLOOKUP($A103,Table2[],6,FALSE),"Not Found")</f>
        <v>0</v>
      </c>
      <c r="AD103" s="22">
        <f>IFERROR(VLOOKUP($A103,Table2[],7,FALSE),"Not Found")</f>
        <v>42</v>
      </c>
      <c r="AE103" s="22">
        <f>IFERROR(VLOOKUP($A103,Table2[],8,FALSE),"Not Found")</f>
        <v>0</v>
      </c>
      <c r="AF103" s="22">
        <f>IFERROR(VLOOKUP($A103,Table2[],9,FALSE),"Not Found")</f>
        <v>4199</v>
      </c>
      <c r="AG103">
        <f>IFERROR(VLOOKUP($A103,Table2[],10,FALSE),"Not Found")</f>
        <v>1</v>
      </c>
      <c r="AH103">
        <f>IFERROR(VLOOKUP($A103,Table2[],11,FALSE),"Not Found")</f>
        <v>7</v>
      </c>
      <c r="AI103">
        <f>IFERROR(VLOOKUP($A103,Table2[],12,FALSE),"Not Found")</f>
        <v>6</v>
      </c>
      <c r="AJ103">
        <f>IFERROR(VLOOKUP($A103,Table2[],13,FALSE),"Not Found")</f>
        <v>6</v>
      </c>
      <c r="AK103">
        <f>IFERROR(VLOOKUP($A103,Table2[],14,FALSE),"Not Found")</f>
        <v>3</v>
      </c>
      <c r="AL103">
        <f>INDEX('Marketing data'!E:E,MATCH($A103,'Marketing data'!B:B,0),1)</f>
        <v>0</v>
      </c>
      <c r="AM103">
        <f>INDEX('Marketing data'!F:F,MATCH($A103,'Marketing data'!B:B,0),1)</f>
        <v>0</v>
      </c>
      <c r="AN103">
        <f>INDEX(Table3[MC3],MATCH($A103,Table3[ID],0),1)</f>
        <v>0</v>
      </c>
      <c r="AO103">
        <f>INDEX(Table3[MC4],MATCH($A103,Table3[ID],0),1)</f>
        <v>1</v>
      </c>
      <c r="AP103">
        <f>INDEX(Table3[MC5],MATCH($A103,Table3[ID],0),1)</f>
        <v>1</v>
      </c>
      <c r="AQ103">
        <f>_xlfn.XLOOKUP($A103,Table3[ID],Table3[Complaint],"Not Found",0)</f>
        <v>0</v>
      </c>
      <c r="AR103">
        <f>_xlfn.XLOOKUP($A103,Table3[ID],Table3[Pilot],"Not Found",0)</f>
        <v>1</v>
      </c>
      <c r="AS103" s="6">
        <f>_xlfn.XLOOKUP($A103,Table3[ID],Table3[Enrollment],"Not Found",0)</f>
        <v>43842</v>
      </c>
    </row>
    <row r="104" spans="1:45" x14ac:dyDescent="0.25">
      <c r="A104">
        <v>3155</v>
      </c>
      <c r="B104" t="s">
        <v>220</v>
      </c>
      <c r="C104" t="s">
        <v>103</v>
      </c>
      <c r="D104" t="s">
        <v>110</v>
      </c>
      <c r="E104" t="s">
        <v>114</v>
      </c>
      <c r="F104" t="s">
        <v>125</v>
      </c>
      <c r="G104" s="22">
        <v>58.26</v>
      </c>
      <c r="H104">
        <v>6</v>
      </c>
      <c r="I104">
        <v>17.478000000000002</v>
      </c>
      <c r="J104" s="22">
        <v>367.03800000000001</v>
      </c>
      <c r="K104" s="6">
        <v>43552</v>
      </c>
      <c r="L104" s="21">
        <v>0.6972222222222223</v>
      </c>
      <c r="M104" t="s">
        <v>112</v>
      </c>
      <c r="N104" s="22">
        <v>349.56</v>
      </c>
      <c r="O104">
        <v>4.7619047620000003</v>
      </c>
      <c r="P104" s="22">
        <v>17.478000000000002</v>
      </c>
      <c r="Q104">
        <v>9.9</v>
      </c>
      <c r="R104" t="str">
        <f>IFERROR(VLOOKUP(Table5[[#This Row],[CustomerID]],Table1[],16,FALSE),"Not Found")</f>
        <v>Married</v>
      </c>
      <c r="S104">
        <f>IFERROR(VLOOKUP(Table5[[#This Row],[CustomerID]],Table1[],5,FALSE),"Not Found")</f>
        <v>64</v>
      </c>
      <c r="T104" t="str">
        <f>IFERROR(VLOOKUP(Table5[[#This Row],[CustomerID]],Table1[],17,FALSE),"Not Found")</f>
        <v>PhD</v>
      </c>
      <c r="U104">
        <f>_xlfn.XLOOKUP(Table5[[#This Row],[CustomerID]],Table1[ID],Table1[Kids],"Not Found",0)</f>
        <v>0</v>
      </c>
      <c r="V104">
        <f>_xlfn.XLOOKUP(Table5[[#This Row],[CustomerID]],Table1[ID],Table1[Teens],"Not found",0)</f>
        <v>0</v>
      </c>
      <c r="W104" s="16">
        <f>IFERROR(VLOOKUP(Table5[[#This Row],[CustomerID]],Table1[],2,FALSE),"Not Found")</f>
        <v>184117</v>
      </c>
      <c r="X104" t="str">
        <f>_xlfn.XLOOKUP(Table5[[#This Row],[CustomerID]],Table1[ID],Table1[State],"Not Found",0)</f>
        <v>State-California</v>
      </c>
      <c r="Y104">
        <f>_xlfn.XLOOKUP(Table5[[#This Row],[CustomerID]],Table2[ID],Table2[Recency/Days],"Not Found",0)</f>
        <v>60</v>
      </c>
      <c r="Z104" s="22">
        <f>IFERROR(VLOOKUP(Table5[[#This Row],[CustomerID]],Table2[],3,FALSE),"Not Found")</f>
        <v>1337</v>
      </c>
      <c r="AA104" s="22">
        <f>IFERROR(VLOOKUP($A104,Table2[],4,FALSE),"Not Found")</f>
        <v>166</v>
      </c>
      <c r="AB104" s="22">
        <f>IFERROR(VLOOKUP($A104,Table2[],5,FALSE),"Not Found")</f>
        <v>1639</v>
      </c>
      <c r="AC104" s="22">
        <f>IFERROR(VLOOKUP($A104,Table2[],6,FALSE),"Not Found")</f>
        <v>129</v>
      </c>
      <c r="AD104" s="22">
        <f>IFERROR(VLOOKUP($A104,Table2[],7,FALSE),"Not Found")</f>
        <v>98</v>
      </c>
      <c r="AE104" s="22">
        <f>IFERROR(VLOOKUP($A104,Table2[],8,FALSE),"Not Found")</f>
        <v>57</v>
      </c>
      <c r="AF104" s="22">
        <f>IFERROR(VLOOKUP($A104,Table2[],9,FALSE),"Not Found")</f>
        <v>3314</v>
      </c>
      <c r="AG104">
        <f>IFERROR(VLOOKUP($A104,Table2[],10,FALSE),"Not Found")</f>
        <v>1</v>
      </c>
      <c r="AH104">
        <f>IFERROR(VLOOKUP($A104,Table2[],11,FALSE),"Not Found")</f>
        <v>7</v>
      </c>
      <c r="AI104">
        <f>IFERROR(VLOOKUP($A104,Table2[],12,FALSE),"Not Found")</f>
        <v>10</v>
      </c>
      <c r="AJ104">
        <f>IFERROR(VLOOKUP($A104,Table2[],13,FALSE),"Not Found")</f>
        <v>6</v>
      </c>
      <c r="AK104">
        <f>IFERROR(VLOOKUP($A104,Table2[],14,FALSE),"Not Found")</f>
        <v>2</v>
      </c>
      <c r="AL104">
        <f>INDEX('Marketing data'!E:E,MATCH($A104,'Marketing data'!B:B,0),1)</f>
        <v>0</v>
      </c>
      <c r="AM104">
        <f>INDEX('Marketing data'!F:F,MATCH($A104,'Marketing data'!B:B,0),1)</f>
        <v>0</v>
      </c>
      <c r="AN104">
        <f>INDEX(Table3[MC3],MATCH($A104,Table3[ID],0),1)</f>
        <v>0</v>
      </c>
      <c r="AO104">
        <f>INDEX(Table3[MC4],MATCH($A104,Table3[ID],0),1)</f>
        <v>0</v>
      </c>
      <c r="AP104">
        <f>INDEX(Table3[MC5],MATCH($A104,Table3[ID],0),1)</f>
        <v>1</v>
      </c>
      <c r="AQ104">
        <f>_xlfn.XLOOKUP($A104,Table3[ID],Table3[Complaint],"Not Found",0)</f>
        <v>0</v>
      </c>
      <c r="AR104">
        <f>_xlfn.XLOOKUP($A104,Table3[ID],Table3[Pilot],"Not Found",0)</f>
        <v>0</v>
      </c>
      <c r="AS104" s="6">
        <f>_xlfn.XLOOKUP($A104,Table3[ID],Table3[Enrollment],"Not Found",0)</f>
        <v>44119</v>
      </c>
    </row>
    <row r="105" spans="1:45" x14ac:dyDescent="0.25">
      <c r="A105">
        <v>1617</v>
      </c>
      <c r="B105" t="s">
        <v>221</v>
      </c>
      <c r="C105" t="s">
        <v>124</v>
      </c>
      <c r="D105" t="s">
        <v>110</v>
      </c>
      <c r="E105" t="s">
        <v>114</v>
      </c>
      <c r="F105" t="s">
        <v>106</v>
      </c>
      <c r="G105" s="22">
        <v>30.35</v>
      </c>
      <c r="H105">
        <v>7</v>
      </c>
      <c r="I105">
        <v>10.6225</v>
      </c>
      <c r="J105" s="22">
        <v>223.07249999999999</v>
      </c>
      <c r="K105" s="6">
        <v>43543</v>
      </c>
      <c r="L105" s="21">
        <v>0.7631944444444444</v>
      </c>
      <c r="M105" t="s">
        <v>112</v>
      </c>
      <c r="N105" s="22">
        <v>212.45</v>
      </c>
      <c r="O105">
        <v>4.7619047620000003</v>
      </c>
      <c r="P105" s="22">
        <v>10.6225</v>
      </c>
      <c r="Q105">
        <v>8</v>
      </c>
      <c r="R105" t="str">
        <f>IFERROR(VLOOKUP(Table5[[#This Row],[CustomerID]],Table1[],16,FALSE),"Not Found")</f>
        <v>Single</v>
      </c>
      <c r="S105">
        <f>IFERROR(VLOOKUP(Table5[[#This Row],[CustomerID]],Table1[],5,FALSE),"Not Found")</f>
        <v>47</v>
      </c>
      <c r="T105" t="str">
        <f>IFERROR(VLOOKUP(Table5[[#This Row],[CustomerID]],Table1[],17,FALSE),"Not Found")</f>
        <v>Graduate</v>
      </c>
      <c r="U105">
        <f>_xlfn.XLOOKUP(Table5[[#This Row],[CustomerID]],Table1[ID],Table1[Kids],"Not Found",0)</f>
        <v>0</v>
      </c>
      <c r="V105">
        <f>_xlfn.XLOOKUP(Table5[[#This Row],[CustomerID]],Table1[ID],Table1[Teens],"Not found",0)</f>
        <v>0</v>
      </c>
      <c r="W105" s="16">
        <f>IFERROR(VLOOKUP(Table5[[#This Row],[CustomerID]],Table1[],2,FALSE),"Not Found")</f>
        <v>183917</v>
      </c>
      <c r="X105" t="str">
        <f>_xlfn.XLOOKUP(Table5[[#This Row],[CustomerID]],Table1[ID],Table1[State],"Not Found",0)</f>
        <v>State-Texas</v>
      </c>
      <c r="Y105">
        <f>_xlfn.XLOOKUP(Table5[[#This Row],[CustomerID]],Table2[ID],Table2[Recency/Days],"Not Found",0)</f>
        <v>12</v>
      </c>
      <c r="Z105" s="22">
        <f>IFERROR(VLOOKUP(Table5[[#This Row],[CustomerID]],Table2[],3,FALSE),"Not Found")</f>
        <v>1127</v>
      </c>
      <c r="AA105" s="22">
        <f>IFERROR(VLOOKUP($A105,Table2[],4,FALSE),"Not Found")</f>
        <v>48</v>
      </c>
      <c r="AB105" s="22">
        <f>IFERROR(VLOOKUP($A105,Table2[],5,FALSE),"Not Found")</f>
        <v>1604</v>
      </c>
      <c r="AC105" s="22">
        <f>IFERROR(VLOOKUP($A105,Table2[],6,FALSE),"Not Found")</f>
        <v>92</v>
      </c>
      <c r="AD105" s="22">
        <f>IFERROR(VLOOKUP($A105,Table2[],7,FALSE),"Not Found")</f>
        <v>434</v>
      </c>
      <c r="AE105" s="22">
        <f>IFERROR(VLOOKUP($A105,Table2[],8,FALSE),"Not Found")</f>
        <v>173</v>
      </c>
      <c r="AF105" s="22">
        <f>IFERROR(VLOOKUP($A105,Table2[],9,FALSE),"Not Found")</f>
        <v>3132</v>
      </c>
      <c r="AG105">
        <f>IFERROR(VLOOKUP($A105,Table2[],10,FALSE),"Not Found")</f>
        <v>1</v>
      </c>
      <c r="AH105">
        <f>IFERROR(VLOOKUP($A105,Table2[],11,FALSE),"Not Found")</f>
        <v>6</v>
      </c>
      <c r="AI105">
        <f>IFERROR(VLOOKUP($A105,Table2[],12,FALSE),"Not Found")</f>
        <v>7</v>
      </c>
      <c r="AJ105">
        <f>IFERROR(VLOOKUP($A105,Table2[],13,FALSE),"Not Found")</f>
        <v>7</v>
      </c>
      <c r="AK105">
        <f>IFERROR(VLOOKUP($A105,Table2[],14,FALSE),"Not Found")</f>
        <v>3</v>
      </c>
      <c r="AL105">
        <f>INDEX('Marketing data'!E:E,MATCH($A105,'Marketing data'!B:B,0),1)</f>
        <v>0</v>
      </c>
      <c r="AM105">
        <f>INDEX('Marketing data'!F:F,MATCH($A105,'Marketing data'!B:B,0),1)</f>
        <v>0</v>
      </c>
      <c r="AN105">
        <f>INDEX(Table3[MC3],MATCH($A105,Table3[ID],0),1)</f>
        <v>0</v>
      </c>
      <c r="AO105">
        <f>INDEX(Table3[MC4],MATCH($A105,Table3[ID],0),1)</f>
        <v>0</v>
      </c>
      <c r="AP105">
        <f>INDEX(Table3[MC5],MATCH($A105,Table3[ID],0),1)</f>
        <v>0</v>
      </c>
      <c r="AQ105">
        <f>_xlfn.XLOOKUP($A105,Table3[ID],Table3[Complaint],"Not Found",0)</f>
        <v>0</v>
      </c>
      <c r="AR105">
        <f>_xlfn.XLOOKUP($A105,Table3[ID],Table3[Pilot],"Not Found",0)</f>
        <v>1</v>
      </c>
      <c r="AS105" s="6">
        <f>_xlfn.XLOOKUP($A105,Table3[ID],Table3[Enrollment],"Not Found",0)</f>
        <v>43731</v>
      </c>
    </row>
    <row r="106" spans="1:45" x14ac:dyDescent="0.25">
      <c r="A106">
        <v>2922</v>
      </c>
      <c r="B106" t="s">
        <v>222</v>
      </c>
      <c r="C106" t="s">
        <v>103</v>
      </c>
      <c r="D106" t="s">
        <v>104</v>
      </c>
      <c r="E106" t="s">
        <v>114</v>
      </c>
      <c r="F106" t="s">
        <v>111</v>
      </c>
      <c r="G106" s="22">
        <v>88.67</v>
      </c>
      <c r="H106">
        <v>10</v>
      </c>
      <c r="I106">
        <v>44.335000000000001</v>
      </c>
      <c r="J106" s="22">
        <v>931.03499999999997</v>
      </c>
      <c r="K106" s="6">
        <v>43477</v>
      </c>
      <c r="L106" s="21">
        <v>0.61805555555555558</v>
      </c>
      <c r="M106" t="s">
        <v>107</v>
      </c>
      <c r="N106" s="22">
        <v>886.7</v>
      </c>
      <c r="O106">
        <v>4.7619047620000003</v>
      </c>
      <c r="P106" s="22">
        <v>44.335000000000001</v>
      </c>
      <c r="Q106">
        <v>7.3</v>
      </c>
      <c r="R106" t="str">
        <f>IFERROR(VLOOKUP(Table5[[#This Row],[CustomerID]],Table1[],16,FALSE),"Not Found")</f>
        <v>Married</v>
      </c>
      <c r="S106">
        <f>IFERROR(VLOOKUP(Table5[[#This Row],[CustomerID]],Table1[],5,FALSE),"Not Found")</f>
        <v>46</v>
      </c>
      <c r="T106" t="str">
        <f>IFERROR(VLOOKUP(Table5[[#This Row],[CustomerID]],Table1[],17,FALSE),"Not Found")</f>
        <v>Master</v>
      </c>
      <c r="U106">
        <f>_xlfn.XLOOKUP(Table5[[#This Row],[CustomerID]],Table1[ID],Table1[Kids],"Not Found",0)</f>
        <v>0</v>
      </c>
      <c r="V106">
        <f>_xlfn.XLOOKUP(Table5[[#This Row],[CustomerID]],Table1[ID],Table1[Teens],"Not found",0)</f>
        <v>1</v>
      </c>
      <c r="W106" s="16">
        <f>IFERROR(VLOOKUP(Table5[[#This Row],[CustomerID]],Table1[],2,FALSE),"Not Found")</f>
        <v>183891</v>
      </c>
      <c r="X106" t="str">
        <f>_xlfn.XLOOKUP(Table5[[#This Row],[CustomerID]],Table1[ID],Table1[State],"Not Found",0)</f>
        <v>State-Florida</v>
      </c>
      <c r="Y106">
        <f>_xlfn.XLOOKUP(Table5[[#This Row],[CustomerID]],Table2[ID],Table2[Recency/Days],"Not Found",0)</f>
        <v>24</v>
      </c>
      <c r="Z106" s="22">
        <f>IFERROR(VLOOKUP(Table5[[#This Row],[CustomerID]],Table2[],3,FALSE),"Not Found")</f>
        <v>476</v>
      </c>
      <c r="AA106" s="22">
        <f>IFERROR(VLOOKUP($A106,Table2[],4,FALSE),"Not Found")</f>
        <v>83</v>
      </c>
      <c r="AB106" s="22">
        <f>IFERROR(VLOOKUP($A106,Table2[],5,FALSE),"Not Found")</f>
        <v>767</v>
      </c>
      <c r="AC106" s="22">
        <f>IFERROR(VLOOKUP($A106,Table2[],6,FALSE),"Not Found")</f>
        <v>243</v>
      </c>
      <c r="AD106" s="22">
        <f>IFERROR(VLOOKUP($A106,Table2[],7,FALSE),"Not Found")</f>
        <v>186</v>
      </c>
      <c r="AE106" s="22">
        <f>IFERROR(VLOOKUP($A106,Table2[],8,FALSE),"Not Found")</f>
        <v>33</v>
      </c>
      <c r="AF106" s="22">
        <f>IFERROR(VLOOKUP($A106,Table2[],9,FALSE),"Not Found")</f>
        <v>1723</v>
      </c>
      <c r="AG106">
        <f>IFERROR(VLOOKUP($A106,Table2[],10,FALSE),"Not Found")</f>
        <v>1</v>
      </c>
      <c r="AH106">
        <f>IFERROR(VLOOKUP($A106,Table2[],11,FALSE),"Not Found")</f>
        <v>4</v>
      </c>
      <c r="AI106">
        <f>IFERROR(VLOOKUP($A106,Table2[],12,FALSE),"Not Found")</f>
        <v>7</v>
      </c>
      <c r="AJ106">
        <f>IFERROR(VLOOKUP($A106,Table2[],13,FALSE),"Not Found")</f>
        <v>10</v>
      </c>
      <c r="AK106">
        <f>IFERROR(VLOOKUP($A106,Table2[],14,FALSE),"Not Found")</f>
        <v>1</v>
      </c>
      <c r="AL106">
        <f>INDEX('Marketing data'!E:E,MATCH($A106,'Marketing data'!B:B,0),1)</f>
        <v>0</v>
      </c>
      <c r="AM106">
        <f>INDEX('Marketing data'!F:F,MATCH($A106,'Marketing data'!B:B,0),1)</f>
        <v>0</v>
      </c>
      <c r="AN106">
        <f>INDEX(Table3[MC3],MATCH($A106,Table3[ID],0),1)</f>
        <v>0</v>
      </c>
      <c r="AO106">
        <f>INDEX(Table3[MC4],MATCH($A106,Table3[ID],0),1)</f>
        <v>0</v>
      </c>
      <c r="AP106">
        <f>INDEX(Table3[MC5],MATCH($A106,Table3[ID],0),1)</f>
        <v>0</v>
      </c>
      <c r="AQ106">
        <f>_xlfn.XLOOKUP($A106,Table3[ID],Table3[Complaint],"Not Found",0)</f>
        <v>0</v>
      </c>
      <c r="AR106">
        <f>_xlfn.XLOOKUP($A106,Table3[ID],Table3[Pilot],"Not Found",0)</f>
        <v>0</v>
      </c>
      <c r="AS106" s="6">
        <f>_xlfn.XLOOKUP($A106,Table3[ID],Table3[Enrollment],"Not Found",0)</f>
        <v>44159</v>
      </c>
    </row>
    <row r="107" spans="1:45" x14ac:dyDescent="0.25">
      <c r="A107">
        <v>1726</v>
      </c>
      <c r="B107" t="s">
        <v>223</v>
      </c>
      <c r="C107" t="s">
        <v>109</v>
      </c>
      <c r="D107" t="s">
        <v>110</v>
      </c>
      <c r="E107" t="s">
        <v>114</v>
      </c>
      <c r="F107" t="s">
        <v>127</v>
      </c>
      <c r="G107" s="22">
        <v>27.38</v>
      </c>
      <c r="H107">
        <v>6</v>
      </c>
      <c r="I107">
        <v>8.2140000000000004</v>
      </c>
      <c r="J107" s="22">
        <v>172.494</v>
      </c>
      <c r="K107" s="6">
        <v>43470</v>
      </c>
      <c r="L107" s="21">
        <v>0.87083333333333324</v>
      </c>
      <c r="M107" t="s">
        <v>116</v>
      </c>
      <c r="N107" s="22">
        <v>164.28</v>
      </c>
      <c r="O107">
        <v>4.7619047620000003</v>
      </c>
      <c r="P107" s="22">
        <v>8.2140000000000004</v>
      </c>
      <c r="Q107">
        <v>7.9</v>
      </c>
      <c r="R107" t="str">
        <f>IFERROR(VLOOKUP(Table5[[#This Row],[CustomerID]],Table1[],16,FALSE),"Not Found")</f>
        <v>Together</v>
      </c>
      <c r="S107">
        <f>IFERROR(VLOOKUP(Table5[[#This Row],[CustomerID]],Table1[],5,FALSE),"Not Found")</f>
        <v>68</v>
      </c>
      <c r="T107" t="str">
        <f>IFERROR(VLOOKUP(Table5[[#This Row],[CustomerID]],Table1[],17,FALSE),"Not Found")</f>
        <v>Graduate</v>
      </c>
      <c r="U107">
        <f>_xlfn.XLOOKUP(Table5[[#This Row],[CustomerID]],Table1[ID],Table1[Kids],"Not Found",0)</f>
        <v>0</v>
      </c>
      <c r="V107">
        <f>_xlfn.XLOOKUP(Table5[[#This Row],[CustomerID]],Table1[ID],Table1[Teens],"Not found",0)</f>
        <v>0</v>
      </c>
      <c r="W107" s="16">
        <f>IFERROR(VLOOKUP(Table5[[#This Row],[CustomerID]],Table1[],2,FALSE),"Not Found")</f>
        <v>183844</v>
      </c>
      <c r="X107" t="str">
        <f>_xlfn.XLOOKUP(Table5[[#This Row],[CustomerID]],Table1[ID],Table1[State],"Not Found",0)</f>
        <v>State-Other</v>
      </c>
      <c r="Y107">
        <f>_xlfn.XLOOKUP(Table5[[#This Row],[CustomerID]],Table2[ID],Table2[Recency/Days],"Not Found",0)</f>
        <v>57</v>
      </c>
      <c r="Z107" s="22">
        <f>IFERROR(VLOOKUP(Table5[[#This Row],[CustomerID]],Table2[],3,FALSE),"Not Found")</f>
        <v>1976</v>
      </c>
      <c r="AA107" s="22">
        <f>IFERROR(VLOOKUP($A107,Table2[],4,FALSE),"Not Found")</f>
        <v>68</v>
      </c>
      <c r="AB107" s="22">
        <f>IFERROR(VLOOKUP($A107,Table2[],5,FALSE),"Not Found")</f>
        <v>756</v>
      </c>
      <c r="AC107" s="22">
        <f>IFERROR(VLOOKUP($A107,Table2[],6,FALSE),"Not Found")</f>
        <v>164</v>
      </c>
      <c r="AD107" s="22">
        <f>IFERROR(VLOOKUP($A107,Table2[],7,FALSE),"Not Found")</f>
        <v>68</v>
      </c>
      <c r="AE107" s="22">
        <f>IFERROR(VLOOKUP($A107,Table2[],8,FALSE),"Not Found")</f>
        <v>419</v>
      </c>
      <c r="AF107" s="22">
        <f>IFERROR(VLOOKUP($A107,Table2[],9,FALSE),"Not Found")</f>
        <v>2614</v>
      </c>
      <c r="AG107">
        <f>IFERROR(VLOOKUP($A107,Table2[],10,FALSE),"Not Found")</f>
        <v>1</v>
      </c>
      <c r="AH107">
        <f>IFERROR(VLOOKUP($A107,Table2[],11,FALSE),"Not Found")</f>
        <v>4</v>
      </c>
      <c r="AI107">
        <f>IFERROR(VLOOKUP($A107,Table2[],12,FALSE),"Not Found")</f>
        <v>4</v>
      </c>
      <c r="AJ107">
        <f>IFERROR(VLOOKUP($A107,Table2[],13,FALSE),"Not Found")</f>
        <v>11</v>
      </c>
      <c r="AK107">
        <f>IFERROR(VLOOKUP($A107,Table2[],14,FALSE),"Not Found")</f>
        <v>1</v>
      </c>
      <c r="AL107">
        <f>INDEX('Marketing data'!E:E,MATCH($A107,'Marketing data'!B:B,0),1)</f>
        <v>0</v>
      </c>
      <c r="AM107">
        <f>INDEX('Marketing data'!F:F,MATCH($A107,'Marketing data'!B:B,0),1)</f>
        <v>0</v>
      </c>
      <c r="AN107">
        <f>INDEX(Table3[MC3],MATCH($A107,Table3[ID],0),1)</f>
        <v>0</v>
      </c>
      <c r="AO107">
        <f>INDEX(Table3[MC4],MATCH($A107,Table3[ID],0),1)</f>
        <v>0</v>
      </c>
      <c r="AP107">
        <f>INDEX(Table3[MC5],MATCH($A107,Table3[ID],0),1)</f>
        <v>1</v>
      </c>
      <c r="AQ107">
        <f>_xlfn.XLOOKUP($A107,Table3[ID],Table3[Complaint],"Not Found",0)</f>
        <v>0</v>
      </c>
      <c r="AR107">
        <f>_xlfn.XLOOKUP($A107,Table3[ID],Table3[Pilot],"Not Found",0)</f>
        <v>0</v>
      </c>
      <c r="AS107" s="6">
        <f>_xlfn.XLOOKUP($A107,Table3[ID],Table3[Enrollment],"Not Found",0)</f>
        <v>43755</v>
      </c>
    </row>
    <row r="108" spans="1:45" x14ac:dyDescent="0.25">
      <c r="A108">
        <v>1988</v>
      </c>
      <c r="B108" t="s">
        <v>224</v>
      </c>
      <c r="C108" t="s">
        <v>103</v>
      </c>
      <c r="D108" t="s">
        <v>110</v>
      </c>
      <c r="E108" t="s">
        <v>114</v>
      </c>
      <c r="F108" t="s">
        <v>118</v>
      </c>
      <c r="G108" s="22">
        <v>62.13</v>
      </c>
      <c r="H108">
        <v>6</v>
      </c>
      <c r="I108">
        <v>18.638999999999999</v>
      </c>
      <c r="J108" s="22">
        <v>391.41899999999998</v>
      </c>
      <c r="K108" s="6">
        <v>43546</v>
      </c>
      <c r="L108" s="21">
        <v>0.84652777777777777</v>
      </c>
      <c r="M108" t="s">
        <v>112</v>
      </c>
      <c r="N108" s="22">
        <v>372.78</v>
      </c>
      <c r="O108">
        <v>4.7619047620000003</v>
      </c>
      <c r="P108" s="22">
        <v>18.638999999999999</v>
      </c>
      <c r="Q108">
        <v>7.4</v>
      </c>
      <c r="R108" t="str">
        <f>IFERROR(VLOOKUP(Table5[[#This Row],[CustomerID]],Table1[],16,FALSE),"Not Found")</f>
        <v>Together</v>
      </c>
      <c r="S108">
        <f>IFERROR(VLOOKUP(Table5[[#This Row],[CustomerID]],Table1[],5,FALSE),"Not Found")</f>
        <v>68</v>
      </c>
      <c r="T108" t="str">
        <f>IFERROR(VLOOKUP(Table5[[#This Row],[CustomerID]],Table1[],17,FALSE),"Not Found")</f>
        <v>Graduate</v>
      </c>
      <c r="U108">
        <f>_xlfn.XLOOKUP(Table5[[#This Row],[CustomerID]],Table1[ID],Table1[Kids],"Not Found",0)</f>
        <v>0</v>
      </c>
      <c r="V108">
        <f>_xlfn.XLOOKUP(Table5[[#This Row],[CustomerID]],Table1[ID],Table1[Teens],"Not found",0)</f>
        <v>0</v>
      </c>
      <c r="W108" s="16">
        <f>IFERROR(VLOOKUP(Table5[[#This Row],[CustomerID]],Table1[],2,FALSE),"Not Found")</f>
        <v>183844</v>
      </c>
      <c r="X108" t="str">
        <f>_xlfn.XLOOKUP(Table5[[#This Row],[CustomerID]],Table1[ID],Table1[State],"Not Found",0)</f>
        <v>State-New York</v>
      </c>
      <c r="Y108">
        <f>_xlfn.XLOOKUP(Table5[[#This Row],[CustomerID]],Table2[ID],Table2[Recency/Days],"Not Found",0)</f>
        <v>57</v>
      </c>
      <c r="Z108" s="22">
        <f>IFERROR(VLOOKUP(Table5[[#This Row],[CustomerID]],Table2[],3,FALSE),"Not Found")</f>
        <v>1976</v>
      </c>
      <c r="AA108" s="22">
        <f>IFERROR(VLOOKUP($A108,Table2[],4,FALSE),"Not Found")</f>
        <v>68</v>
      </c>
      <c r="AB108" s="22">
        <f>IFERROR(VLOOKUP($A108,Table2[],5,FALSE),"Not Found")</f>
        <v>756</v>
      </c>
      <c r="AC108" s="22">
        <f>IFERROR(VLOOKUP($A108,Table2[],6,FALSE),"Not Found")</f>
        <v>164</v>
      </c>
      <c r="AD108" s="22">
        <f>IFERROR(VLOOKUP($A108,Table2[],7,FALSE),"Not Found")</f>
        <v>68</v>
      </c>
      <c r="AE108" s="22">
        <f>IFERROR(VLOOKUP($A108,Table2[],8,FALSE),"Not Found")</f>
        <v>419</v>
      </c>
      <c r="AF108" s="22">
        <f>IFERROR(VLOOKUP($A108,Table2[],9,FALSE),"Not Found")</f>
        <v>2614</v>
      </c>
      <c r="AG108">
        <f>IFERROR(VLOOKUP($A108,Table2[],10,FALSE),"Not Found")</f>
        <v>1</v>
      </c>
      <c r="AH108">
        <f>IFERROR(VLOOKUP($A108,Table2[],11,FALSE),"Not Found")</f>
        <v>4</v>
      </c>
      <c r="AI108">
        <f>IFERROR(VLOOKUP($A108,Table2[],12,FALSE),"Not Found")</f>
        <v>4</v>
      </c>
      <c r="AJ108">
        <f>IFERROR(VLOOKUP($A108,Table2[],13,FALSE),"Not Found")</f>
        <v>11</v>
      </c>
      <c r="AK108">
        <f>IFERROR(VLOOKUP($A108,Table2[],14,FALSE),"Not Found")</f>
        <v>1</v>
      </c>
      <c r="AL108">
        <f>INDEX('Marketing data'!E:E,MATCH($A108,'Marketing data'!B:B,0),1)</f>
        <v>0</v>
      </c>
      <c r="AM108">
        <f>INDEX('Marketing data'!F:F,MATCH($A108,'Marketing data'!B:B,0),1)</f>
        <v>0</v>
      </c>
      <c r="AN108">
        <f>INDEX(Table3[MC3],MATCH($A108,Table3[ID],0),1)</f>
        <v>0</v>
      </c>
      <c r="AO108">
        <f>INDEX(Table3[MC4],MATCH($A108,Table3[ID],0),1)</f>
        <v>0</v>
      </c>
      <c r="AP108">
        <f>INDEX(Table3[MC5],MATCH($A108,Table3[ID],0),1)</f>
        <v>1</v>
      </c>
      <c r="AQ108">
        <f>_xlfn.XLOOKUP($A108,Table3[ID],Table3[Complaint],"Not Found",0)</f>
        <v>0</v>
      </c>
      <c r="AR108">
        <f>_xlfn.XLOOKUP($A108,Table3[ID],Table3[Pilot],"Not Found",0)</f>
        <v>0</v>
      </c>
      <c r="AS108" s="6">
        <f>_xlfn.XLOOKUP($A108,Table3[ID],Table3[Enrollment],"Not Found",0)</f>
        <v>43755</v>
      </c>
    </row>
    <row r="109" spans="1:45" x14ac:dyDescent="0.25">
      <c r="A109">
        <v>2443</v>
      </c>
      <c r="B109" t="s">
        <v>225</v>
      </c>
      <c r="C109" t="s">
        <v>109</v>
      </c>
      <c r="D109" t="s">
        <v>110</v>
      </c>
      <c r="E109" t="s">
        <v>105</v>
      </c>
      <c r="F109" t="s">
        <v>125</v>
      </c>
      <c r="G109" s="22">
        <v>33.979999999999997</v>
      </c>
      <c r="H109">
        <v>9</v>
      </c>
      <c r="I109">
        <v>15.291</v>
      </c>
      <c r="J109" s="22">
        <v>321.11099999999999</v>
      </c>
      <c r="K109" s="6">
        <v>43548</v>
      </c>
      <c r="L109" s="21">
        <v>0.4465277777777778</v>
      </c>
      <c r="M109" t="s">
        <v>112</v>
      </c>
      <c r="N109" s="22">
        <v>305.82</v>
      </c>
      <c r="O109">
        <v>4.7619047620000003</v>
      </c>
      <c r="P109" s="22">
        <v>15.291</v>
      </c>
      <c r="Q109">
        <v>4.2</v>
      </c>
      <c r="R109" t="str">
        <f>IFERROR(VLOOKUP(Table5[[#This Row],[CustomerID]],Table1[],16,FALSE),"Not Found")</f>
        <v>Together</v>
      </c>
      <c r="S109">
        <f>IFERROR(VLOOKUP(Table5[[#This Row],[CustomerID]],Table1[],5,FALSE),"Not Found")</f>
        <v>68</v>
      </c>
      <c r="T109" t="str">
        <f>IFERROR(VLOOKUP(Table5[[#This Row],[CustomerID]],Table1[],17,FALSE),"Not Found")</f>
        <v>Graduate</v>
      </c>
      <c r="U109">
        <f>_xlfn.XLOOKUP(Table5[[#This Row],[CustomerID]],Table1[ID],Table1[Kids],"Not Found",0)</f>
        <v>0</v>
      </c>
      <c r="V109">
        <f>_xlfn.XLOOKUP(Table5[[#This Row],[CustomerID]],Table1[ID],Table1[Teens],"Not found",0)</f>
        <v>0</v>
      </c>
      <c r="W109" s="16">
        <f>IFERROR(VLOOKUP(Table5[[#This Row],[CustomerID]],Table1[],2,FALSE),"Not Found")</f>
        <v>183844</v>
      </c>
      <c r="X109" t="str">
        <f>_xlfn.XLOOKUP(Table5[[#This Row],[CustomerID]],Table1[ID],Table1[State],"Not Found",0)</f>
        <v>State-Illinois</v>
      </c>
      <c r="Y109">
        <f>_xlfn.XLOOKUP(Table5[[#This Row],[CustomerID]],Table2[ID],Table2[Recency/Days],"Not Found",0)</f>
        <v>57</v>
      </c>
      <c r="Z109" s="22">
        <f>IFERROR(VLOOKUP(Table5[[#This Row],[CustomerID]],Table2[],3,FALSE),"Not Found")</f>
        <v>1976</v>
      </c>
      <c r="AA109" s="22">
        <f>IFERROR(VLOOKUP($A109,Table2[],4,FALSE),"Not Found")</f>
        <v>68</v>
      </c>
      <c r="AB109" s="22">
        <f>IFERROR(VLOOKUP($A109,Table2[],5,FALSE),"Not Found")</f>
        <v>756</v>
      </c>
      <c r="AC109" s="22">
        <f>IFERROR(VLOOKUP($A109,Table2[],6,FALSE),"Not Found")</f>
        <v>164</v>
      </c>
      <c r="AD109" s="22">
        <f>IFERROR(VLOOKUP($A109,Table2[],7,FALSE),"Not Found")</f>
        <v>68</v>
      </c>
      <c r="AE109" s="22">
        <f>IFERROR(VLOOKUP($A109,Table2[],8,FALSE),"Not Found")</f>
        <v>419</v>
      </c>
      <c r="AF109" s="22">
        <f>IFERROR(VLOOKUP($A109,Table2[],9,FALSE),"Not Found")</f>
        <v>2614</v>
      </c>
      <c r="AG109">
        <f>IFERROR(VLOOKUP($A109,Table2[],10,FALSE),"Not Found")</f>
        <v>1</v>
      </c>
      <c r="AH109">
        <f>IFERROR(VLOOKUP($A109,Table2[],11,FALSE),"Not Found")</f>
        <v>4</v>
      </c>
      <c r="AI109">
        <f>IFERROR(VLOOKUP($A109,Table2[],12,FALSE),"Not Found")</f>
        <v>4</v>
      </c>
      <c r="AJ109">
        <f>IFERROR(VLOOKUP($A109,Table2[],13,FALSE),"Not Found")</f>
        <v>11</v>
      </c>
      <c r="AK109">
        <f>IFERROR(VLOOKUP($A109,Table2[],14,FALSE),"Not Found")</f>
        <v>1</v>
      </c>
      <c r="AL109">
        <f>INDEX('Marketing data'!E:E,MATCH($A109,'Marketing data'!B:B,0),1)</f>
        <v>0</v>
      </c>
      <c r="AM109">
        <f>INDEX('Marketing data'!F:F,MATCH($A109,'Marketing data'!B:B,0),1)</f>
        <v>0</v>
      </c>
      <c r="AN109">
        <f>INDEX(Table3[MC3],MATCH($A109,Table3[ID],0),1)</f>
        <v>0</v>
      </c>
      <c r="AO109">
        <f>INDEX(Table3[MC4],MATCH($A109,Table3[ID],0),1)</f>
        <v>0</v>
      </c>
      <c r="AP109">
        <f>INDEX(Table3[MC5],MATCH($A109,Table3[ID],0),1)</f>
        <v>1</v>
      </c>
      <c r="AQ109">
        <f>_xlfn.XLOOKUP($A109,Table3[ID],Table3[Complaint],"Not Found",0)</f>
        <v>0</v>
      </c>
      <c r="AR109">
        <f>_xlfn.XLOOKUP($A109,Table3[ID],Table3[Pilot],"Not Found",0)</f>
        <v>0</v>
      </c>
      <c r="AS109" s="6">
        <f>_xlfn.XLOOKUP($A109,Table3[ID],Table3[Enrollment],"Not Found",0)</f>
        <v>43755</v>
      </c>
    </row>
    <row r="110" spans="1:45" x14ac:dyDescent="0.25">
      <c r="A110">
        <v>1165</v>
      </c>
      <c r="B110" t="s">
        <v>226</v>
      </c>
      <c r="C110" t="s">
        <v>109</v>
      </c>
      <c r="D110" t="s">
        <v>104</v>
      </c>
      <c r="E110" t="s">
        <v>114</v>
      </c>
      <c r="F110" t="s">
        <v>111</v>
      </c>
      <c r="G110" s="22">
        <v>81.97</v>
      </c>
      <c r="H110">
        <v>10</v>
      </c>
      <c r="I110">
        <v>40.984999999999999</v>
      </c>
      <c r="J110" s="22">
        <v>860.68499999999995</v>
      </c>
      <c r="K110" s="6">
        <v>43527</v>
      </c>
      <c r="L110" s="21">
        <v>0.60416666666666663</v>
      </c>
      <c r="M110" t="s">
        <v>112</v>
      </c>
      <c r="N110" s="22">
        <v>819.7</v>
      </c>
      <c r="O110">
        <v>4.7619047620000003</v>
      </c>
      <c r="P110" s="22">
        <v>40.984999999999999</v>
      </c>
      <c r="Q110">
        <v>9.1999999999999993</v>
      </c>
      <c r="R110" t="str">
        <f>IFERROR(VLOOKUP(Table5[[#This Row],[CustomerID]],Table1[],16,FALSE),"Not Found")</f>
        <v>Married</v>
      </c>
      <c r="S110">
        <f>IFERROR(VLOOKUP(Table5[[#This Row],[CustomerID]],Table1[],5,FALSE),"Not Found")</f>
        <v>72</v>
      </c>
      <c r="T110" t="str">
        <f>IFERROR(VLOOKUP(Table5[[#This Row],[CustomerID]],Table1[],17,FALSE),"Not Found")</f>
        <v>PhD</v>
      </c>
      <c r="U110">
        <f>_xlfn.XLOOKUP(Table5[[#This Row],[CustomerID]],Table1[ID],Table1[Kids],"Not Found",0)</f>
        <v>0</v>
      </c>
      <c r="V110">
        <f>_xlfn.XLOOKUP(Table5[[#This Row],[CustomerID]],Table1[ID],Table1[Teens],"Not found",0)</f>
        <v>0</v>
      </c>
      <c r="W110" s="16">
        <f>IFERROR(VLOOKUP(Table5[[#This Row],[CustomerID]],Table1[],2,FALSE),"Not Found")</f>
        <v>183837</v>
      </c>
      <c r="X110" t="str">
        <f>_xlfn.XLOOKUP(Table5[[#This Row],[CustomerID]],Table1[ID],Table1[State],"Not Found",0)</f>
        <v>State-Illinois</v>
      </c>
      <c r="Y110">
        <f>_xlfn.XLOOKUP(Table5[[#This Row],[CustomerID]],Table2[ID],Table2[Recency/Days],"Not Found",0)</f>
        <v>79</v>
      </c>
      <c r="Z110" s="22">
        <f>IFERROR(VLOOKUP(Table5[[#This Row],[CustomerID]],Table2[],3,FALSE),"Not Found")</f>
        <v>1857</v>
      </c>
      <c r="AA110" s="22">
        <f>IFERROR(VLOOKUP($A110,Table2[],4,FALSE),"Not Found")</f>
        <v>145</v>
      </c>
      <c r="AB110" s="22">
        <f>IFERROR(VLOOKUP($A110,Table2[],5,FALSE),"Not Found")</f>
        <v>261</v>
      </c>
      <c r="AC110" s="22">
        <f>IFERROR(VLOOKUP($A110,Table2[],6,FALSE),"Not Found")</f>
        <v>189</v>
      </c>
      <c r="AD110" s="22">
        <f>IFERROR(VLOOKUP($A110,Table2[],7,FALSE),"Not Found")</f>
        <v>195</v>
      </c>
      <c r="AE110" s="22">
        <f>IFERROR(VLOOKUP($A110,Table2[],8,FALSE),"Not Found")</f>
        <v>243</v>
      </c>
      <c r="AF110" s="22">
        <f>IFERROR(VLOOKUP($A110,Table2[],9,FALSE),"Not Found")</f>
        <v>2403</v>
      </c>
      <c r="AG110">
        <f>IFERROR(VLOOKUP($A110,Table2[],10,FALSE),"Not Found")</f>
        <v>1</v>
      </c>
      <c r="AH110">
        <f>IFERROR(VLOOKUP($A110,Table2[],11,FALSE),"Not Found")</f>
        <v>9</v>
      </c>
      <c r="AI110">
        <f>IFERROR(VLOOKUP($A110,Table2[],12,FALSE),"Not Found")</f>
        <v>10</v>
      </c>
      <c r="AJ110">
        <f>IFERROR(VLOOKUP($A110,Table2[],13,FALSE),"Not Found")</f>
        <v>5</v>
      </c>
      <c r="AK110">
        <f>IFERROR(VLOOKUP($A110,Table2[],14,FALSE),"Not Found")</f>
        <v>4</v>
      </c>
      <c r="AL110">
        <f>INDEX('Marketing data'!E:E,MATCH($A110,'Marketing data'!B:B,0),1)</f>
        <v>1</v>
      </c>
      <c r="AM110">
        <f>INDEX('Marketing data'!F:F,MATCH($A110,'Marketing data'!B:B,0),1)</f>
        <v>0</v>
      </c>
      <c r="AN110">
        <f>INDEX(Table3[MC3],MATCH($A110,Table3[ID],0),1)</f>
        <v>0</v>
      </c>
      <c r="AO110">
        <f>INDEX(Table3[MC4],MATCH($A110,Table3[ID],0),1)</f>
        <v>1</v>
      </c>
      <c r="AP110">
        <f>INDEX(Table3[MC5],MATCH($A110,Table3[ID],0),1)</f>
        <v>0</v>
      </c>
      <c r="AQ110">
        <f>_xlfn.XLOOKUP($A110,Table3[ID],Table3[Complaint],"Not Found",0)</f>
        <v>0</v>
      </c>
      <c r="AR110">
        <f>_xlfn.XLOOKUP($A110,Table3[ID],Table3[Pilot],"Not Found",0)</f>
        <v>1</v>
      </c>
      <c r="AS110" s="6">
        <f>_xlfn.XLOOKUP($A110,Table3[ID],Table3[Enrollment],"Not Found",0)</f>
        <v>43608</v>
      </c>
    </row>
    <row r="111" spans="1:45" x14ac:dyDescent="0.25">
      <c r="A111">
        <v>2081</v>
      </c>
      <c r="B111" t="s">
        <v>227</v>
      </c>
      <c r="C111" t="s">
        <v>124</v>
      </c>
      <c r="D111" t="s">
        <v>104</v>
      </c>
      <c r="E111" t="s">
        <v>105</v>
      </c>
      <c r="F111" t="s">
        <v>118</v>
      </c>
      <c r="G111" s="22">
        <v>16.489999999999998</v>
      </c>
      <c r="H111">
        <v>2</v>
      </c>
      <c r="I111">
        <v>1.649</v>
      </c>
      <c r="J111" s="22">
        <v>34.628999999999998</v>
      </c>
      <c r="K111" s="6">
        <v>43501</v>
      </c>
      <c r="L111" s="21">
        <v>0.48055555555555557</v>
      </c>
      <c r="M111" t="s">
        <v>107</v>
      </c>
      <c r="N111" s="22">
        <v>32.979999999999997</v>
      </c>
      <c r="O111">
        <v>4.7619047620000003</v>
      </c>
      <c r="P111" s="22">
        <v>1.649</v>
      </c>
      <c r="Q111">
        <v>4.5999999999999996</v>
      </c>
      <c r="R111" t="str">
        <f>IFERROR(VLOOKUP(Table5[[#This Row],[CustomerID]],Table1[],16,FALSE),"Not Found")</f>
        <v>Divorced</v>
      </c>
      <c r="S111">
        <f>IFERROR(VLOOKUP(Table5[[#This Row],[CustomerID]],Table1[],5,FALSE),"Not Found")</f>
        <v>45</v>
      </c>
      <c r="T111" t="str">
        <f>IFERROR(VLOOKUP(Table5[[#This Row],[CustomerID]],Table1[],17,FALSE),"Not Found")</f>
        <v>Graduate</v>
      </c>
      <c r="U111">
        <f>_xlfn.XLOOKUP(Table5[[#This Row],[CustomerID]],Table1[ID],Table1[Kids],"Not Found",0)</f>
        <v>0</v>
      </c>
      <c r="V111">
        <f>_xlfn.XLOOKUP(Table5[[#This Row],[CustomerID]],Table1[ID],Table1[Teens],"Not found",0)</f>
        <v>0</v>
      </c>
      <c r="W111" s="16">
        <f>IFERROR(VLOOKUP(Table5[[#This Row],[CustomerID]],Table1[],2,FALSE),"Not Found")</f>
        <v>183829</v>
      </c>
      <c r="X111" t="str">
        <f>_xlfn.XLOOKUP(Table5[[#This Row],[CustomerID]],Table1[ID],Table1[State],"Not Found",0)</f>
        <v>State-California</v>
      </c>
      <c r="Y111">
        <f>_xlfn.XLOOKUP(Table5[[#This Row],[CustomerID]],Table2[ID],Table2[Recency/Days],"Not Found",0)</f>
        <v>78</v>
      </c>
      <c r="Z111" s="22">
        <f>IFERROR(VLOOKUP(Table5[[#This Row],[CustomerID]],Table2[],3,FALSE),"Not Found")</f>
        <v>1967</v>
      </c>
      <c r="AA111" s="22">
        <f>IFERROR(VLOOKUP($A111,Table2[],4,FALSE),"Not Found")</f>
        <v>353</v>
      </c>
      <c r="AB111" s="22">
        <f>IFERROR(VLOOKUP($A111,Table2[],5,FALSE),"Not Found")</f>
        <v>943</v>
      </c>
      <c r="AC111" s="22">
        <f>IFERROR(VLOOKUP($A111,Table2[],6,FALSE),"Not Found")</f>
        <v>408</v>
      </c>
      <c r="AD111" s="22">
        <f>IFERROR(VLOOKUP($A111,Table2[],7,FALSE),"Not Found")</f>
        <v>353</v>
      </c>
      <c r="AE111" s="22">
        <f>IFERROR(VLOOKUP($A111,Table2[],8,FALSE),"Not Found")</f>
        <v>59</v>
      </c>
      <c r="AF111" s="22">
        <f>IFERROR(VLOOKUP($A111,Table2[],9,FALSE),"Not Found")</f>
        <v>3965</v>
      </c>
      <c r="AG111">
        <f>IFERROR(VLOOKUP($A111,Table2[],10,FALSE),"Not Found")</f>
        <v>0</v>
      </c>
      <c r="AH111">
        <f>IFERROR(VLOOKUP($A111,Table2[],11,FALSE),"Not Found")</f>
        <v>4</v>
      </c>
      <c r="AI111">
        <f>IFERROR(VLOOKUP($A111,Table2[],12,FALSE),"Not Found")</f>
        <v>7</v>
      </c>
      <c r="AJ111">
        <f>IFERROR(VLOOKUP($A111,Table2[],13,FALSE),"Not Found")</f>
        <v>6</v>
      </c>
      <c r="AK111">
        <f>IFERROR(VLOOKUP($A111,Table2[],14,FALSE),"Not Found")</f>
        <v>1</v>
      </c>
      <c r="AL111">
        <f>INDEX('Marketing data'!E:E,MATCH($A111,'Marketing data'!B:B,0),1)</f>
        <v>1</v>
      </c>
      <c r="AM111">
        <f>INDEX('Marketing data'!F:F,MATCH($A111,'Marketing data'!B:B,0),1)</f>
        <v>0</v>
      </c>
      <c r="AN111">
        <f>INDEX(Table3[MC3],MATCH($A111,Table3[ID],0),1)</f>
        <v>1</v>
      </c>
      <c r="AO111">
        <f>INDEX(Table3[MC4],MATCH($A111,Table3[ID],0),1)</f>
        <v>0</v>
      </c>
      <c r="AP111">
        <f>INDEX(Table3[MC5],MATCH($A111,Table3[ID],0),1)</f>
        <v>1</v>
      </c>
      <c r="AQ111">
        <f>_xlfn.XLOOKUP($A111,Table3[ID],Table3[Complaint],"Not Found",0)</f>
        <v>0</v>
      </c>
      <c r="AR111">
        <f>_xlfn.XLOOKUP($A111,Table3[ID],Table3[Pilot],"Not Found",0)</f>
        <v>1</v>
      </c>
      <c r="AS111" s="6">
        <f>_xlfn.XLOOKUP($A111,Table3[ID],Table3[Enrollment],"Not Found",0)</f>
        <v>43904</v>
      </c>
    </row>
    <row r="112" spans="1:45" x14ac:dyDescent="0.25">
      <c r="A112">
        <v>2246</v>
      </c>
      <c r="B112" t="s">
        <v>228</v>
      </c>
      <c r="C112" t="s">
        <v>109</v>
      </c>
      <c r="D112" t="s">
        <v>104</v>
      </c>
      <c r="E112" t="s">
        <v>105</v>
      </c>
      <c r="F112" t="s">
        <v>106</v>
      </c>
      <c r="G112" s="22">
        <v>98.21</v>
      </c>
      <c r="H112">
        <v>3</v>
      </c>
      <c r="I112">
        <v>14.7315</v>
      </c>
      <c r="J112" s="22">
        <v>309.36149999999998</v>
      </c>
      <c r="K112" s="6">
        <v>43501</v>
      </c>
      <c r="L112" s="21">
        <v>0.44513888888888892</v>
      </c>
      <c r="M112" t="s">
        <v>116</v>
      </c>
      <c r="N112" s="22">
        <v>294.63</v>
      </c>
      <c r="O112">
        <v>4.7619047620000003</v>
      </c>
      <c r="P112" s="22">
        <v>14.7315</v>
      </c>
      <c r="Q112">
        <v>7.8</v>
      </c>
      <c r="R112" t="str">
        <f>IFERROR(VLOOKUP(Table5[[#This Row],[CustomerID]],Table1[],16,FALSE),"Not Found")</f>
        <v>Divorced</v>
      </c>
      <c r="S112">
        <f>IFERROR(VLOOKUP(Table5[[#This Row],[CustomerID]],Table1[],5,FALSE),"Not Found")</f>
        <v>45</v>
      </c>
      <c r="T112" t="str">
        <f>IFERROR(VLOOKUP(Table5[[#This Row],[CustomerID]],Table1[],17,FALSE),"Not Found")</f>
        <v>Graduate</v>
      </c>
      <c r="U112">
        <f>_xlfn.XLOOKUP(Table5[[#This Row],[CustomerID]],Table1[ID],Table1[Kids],"Not Found",0)</f>
        <v>0</v>
      </c>
      <c r="V112">
        <f>_xlfn.XLOOKUP(Table5[[#This Row],[CustomerID]],Table1[ID],Table1[Teens],"Not found",0)</f>
        <v>0</v>
      </c>
      <c r="W112" s="16">
        <f>IFERROR(VLOOKUP(Table5[[#This Row],[CustomerID]],Table1[],2,FALSE),"Not Found")</f>
        <v>183829</v>
      </c>
      <c r="X112" t="str">
        <f>_xlfn.XLOOKUP(Table5[[#This Row],[CustomerID]],Table1[ID],Table1[State],"Not Found",0)</f>
        <v>State-New York</v>
      </c>
      <c r="Y112">
        <f>_xlfn.XLOOKUP(Table5[[#This Row],[CustomerID]],Table2[ID],Table2[Recency/Days],"Not Found",0)</f>
        <v>78</v>
      </c>
      <c r="Z112" s="22">
        <f>IFERROR(VLOOKUP(Table5[[#This Row],[CustomerID]],Table2[],3,FALSE),"Not Found")</f>
        <v>1967</v>
      </c>
      <c r="AA112" s="22">
        <f>IFERROR(VLOOKUP($A112,Table2[],4,FALSE),"Not Found")</f>
        <v>353</v>
      </c>
      <c r="AB112" s="22">
        <f>IFERROR(VLOOKUP($A112,Table2[],5,FALSE),"Not Found")</f>
        <v>943</v>
      </c>
      <c r="AC112" s="22">
        <f>IFERROR(VLOOKUP($A112,Table2[],6,FALSE),"Not Found")</f>
        <v>408</v>
      </c>
      <c r="AD112" s="22">
        <f>IFERROR(VLOOKUP($A112,Table2[],7,FALSE),"Not Found")</f>
        <v>353</v>
      </c>
      <c r="AE112" s="22">
        <f>IFERROR(VLOOKUP($A112,Table2[],8,FALSE),"Not Found")</f>
        <v>59</v>
      </c>
      <c r="AF112" s="22">
        <f>IFERROR(VLOOKUP($A112,Table2[],9,FALSE),"Not Found")</f>
        <v>3965</v>
      </c>
      <c r="AG112">
        <f>IFERROR(VLOOKUP($A112,Table2[],10,FALSE),"Not Found")</f>
        <v>0</v>
      </c>
      <c r="AH112">
        <f>IFERROR(VLOOKUP($A112,Table2[],11,FALSE),"Not Found")</f>
        <v>4</v>
      </c>
      <c r="AI112">
        <f>IFERROR(VLOOKUP($A112,Table2[],12,FALSE),"Not Found")</f>
        <v>7</v>
      </c>
      <c r="AJ112">
        <f>IFERROR(VLOOKUP($A112,Table2[],13,FALSE),"Not Found")</f>
        <v>6</v>
      </c>
      <c r="AK112">
        <f>IFERROR(VLOOKUP($A112,Table2[],14,FALSE),"Not Found")</f>
        <v>1</v>
      </c>
      <c r="AL112">
        <f>INDEX('Marketing data'!E:E,MATCH($A112,'Marketing data'!B:B,0),1)</f>
        <v>1</v>
      </c>
      <c r="AM112">
        <f>INDEX('Marketing data'!F:F,MATCH($A112,'Marketing data'!B:B,0),1)</f>
        <v>0</v>
      </c>
      <c r="AN112">
        <f>INDEX(Table3[MC3],MATCH($A112,Table3[ID],0),1)</f>
        <v>1</v>
      </c>
      <c r="AO112">
        <f>INDEX(Table3[MC4],MATCH($A112,Table3[ID],0),1)</f>
        <v>0</v>
      </c>
      <c r="AP112">
        <f>INDEX(Table3[MC5],MATCH($A112,Table3[ID],0),1)</f>
        <v>1</v>
      </c>
      <c r="AQ112">
        <f>_xlfn.XLOOKUP($A112,Table3[ID],Table3[Complaint],"Not Found",0)</f>
        <v>0</v>
      </c>
      <c r="AR112">
        <f>_xlfn.XLOOKUP($A112,Table3[ID],Table3[Pilot],"Not Found",0)</f>
        <v>1</v>
      </c>
      <c r="AS112" s="6">
        <f>_xlfn.XLOOKUP($A112,Table3[ID],Table3[Enrollment],"Not Found",0)</f>
        <v>43904</v>
      </c>
    </row>
    <row r="113" spans="1:45" x14ac:dyDescent="0.25">
      <c r="A113">
        <v>1205</v>
      </c>
      <c r="B113" t="s">
        <v>229</v>
      </c>
      <c r="C113" t="s">
        <v>124</v>
      </c>
      <c r="D113" t="s">
        <v>110</v>
      </c>
      <c r="E113" t="s">
        <v>105</v>
      </c>
      <c r="F113" t="s">
        <v>127</v>
      </c>
      <c r="G113" s="22">
        <v>72.84</v>
      </c>
      <c r="H113">
        <v>7</v>
      </c>
      <c r="I113">
        <v>25.494</v>
      </c>
      <c r="J113" s="22">
        <v>535.37400000000002</v>
      </c>
      <c r="K113" s="6">
        <v>43511</v>
      </c>
      <c r="L113" s="21">
        <v>0.53055555555555556</v>
      </c>
      <c r="M113" t="s">
        <v>112</v>
      </c>
      <c r="N113" s="22">
        <v>509.88</v>
      </c>
      <c r="O113">
        <v>4.7619047620000003</v>
      </c>
      <c r="P113" s="22">
        <v>25.494</v>
      </c>
      <c r="Q113">
        <v>8.4</v>
      </c>
      <c r="R113" t="str">
        <f>IFERROR(VLOOKUP(Table5[[#This Row],[CustomerID]],Table1[],16,FALSE),"Not Found")</f>
        <v>Married</v>
      </c>
      <c r="S113">
        <f>IFERROR(VLOOKUP(Table5[[#This Row],[CustomerID]],Table1[],5,FALSE),"Not Found")</f>
        <v>72</v>
      </c>
      <c r="T113" t="str">
        <f>IFERROR(VLOOKUP(Table5[[#This Row],[CustomerID]],Table1[],17,FALSE),"Not Found")</f>
        <v>Master</v>
      </c>
      <c r="U113">
        <f>_xlfn.XLOOKUP(Table5[[#This Row],[CustomerID]],Table1[ID],Table1[Kids],"Not Found",0)</f>
        <v>0</v>
      </c>
      <c r="V113">
        <f>_xlfn.XLOOKUP(Table5[[#This Row],[CustomerID]],Table1[ID],Table1[Teens],"Not found",0)</f>
        <v>0</v>
      </c>
      <c r="W113" s="16">
        <f>IFERROR(VLOOKUP(Table5[[#This Row],[CustomerID]],Table1[],2,FALSE),"Not Found")</f>
        <v>183790</v>
      </c>
      <c r="X113" t="str">
        <f>_xlfn.XLOOKUP(Table5[[#This Row],[CustomerID]],Table1[ID],Table1[State],"Not Found",0)</f>
        <v>State-California</v>
      </c>
      <c r="Y113">
        <f>_xlfn.XLOOKUP(Table5[[#This Row],[CustomerID]],Table2[ID],Table2[Recency/Days],"Not Found",0)</f>
        <v>81</v>
      </c>
      <c r="Z113" s="22">
        <f>IFERROR(VLOOKUP(Table5[[#This Row],[CustomerID]],Table2[],3,FALSE),"Not Found")</f>
        <v>2360</v>
      </c>
      <c r="AA113" s="22">
        <f>IFERROR(VLOOKUP($A113,Table2[],4,FALSE),"Not Found")</f>
        <v>35</v>
      </c>
      <c r="AB113" s="22">
        <f>IFERROR(VLOOKUP($A113,Table2[],5,FALSE),"Not Found")</f>
        <v>915</v>
      </c>
      <c r="AC113" s="22">
        <f>IFERROR(VLOOKUP($A113,Table2[],6,FALSE),"Not Found")</f>
        <v>92</v>
      </c>
      <c r="AD113" s="22">
        <f>IFERROR(VLOOKUP($A113,Table2[],7,FALSE),"Not Found")</f>
        <v>105</v>
      </c>
      <c r="AE113" s="22">
        <f>IFERROR(VLOOKUP($A113,Table2[],8,FALSE),"Not Found")</f>
        <v>35</v>
      </c>
      <c r="AF113" s="22">
        <f>IFERROR(VLOOKUP($A113,Table2[],9,FALSE),"Not Found")</f>
        <v>3472</v>
      </c>
      <c r="AG113">
        <f>IFERROR(VLOOKUP($A113,Table2[],10,FALSE),"Not Found")</f>
        <v>1</v>
      </c>
      <c r="AH113">
        <f>IFERROR(VLOOKUP($A113,Table2[],11,FALSE),"Not Found")</f>
        <v>8</v>
      </c>
      <c r="AI113">
        <f>IFERROR(VLOOKUP($A113,Table2[],12,FALSE),"Not Found")</f>
        <v>10</v>
      </c>
      <c r="AJ113">
        <f>IFERROR(VLOOKUP($A113,Table2[],13,FALSE),"Not Found")</f>
        <v>6</v>
      </c>
      <c r="AK113">
        <f>IFERROR(VLOOKUP($A113,Table2[],14,FALSE),"Not Found")</f>
        <v>3</v>
      </c>
      <c r="AL113">
        <f>INDEX('Marketing data'!E:E,MATCH($A113,'Marketing data'!B:B,0),1)</f>
        <v>0</v>
      </c>
      <c r="AM113">
        <f>INDEX('Marketing data'!F:F,MATCH($A113,'Marketing data'!B:B,0),1)</f>
        <v>0</v>
      </c>
      <c r="AN113">
        <f>INDEX(Table3[MC3],MATCH($A113,Table3[ID],0),1)</f>
        <v>0</v>
      </c>
      <c r="AO113">
        <f>INDEX(Table3[MC4],MATCH($A113,Table3[ID],0),1)</f>
        <v>1</v>
      </c>
      <c r="AP113">
        <f>INDEX(Table3[MC5],MATCH($A113,Table3[ID],0),1)</f>
        <v>1</v>
      </c>
      <c r="AQ113">
        <f>_xlfn.XLOOKUP($A113,Table3[ID],Table3[Complaint],"Not Found",0)</f>
        <v>0</v>
      </c>
      <c r="AR113">
        <f>_xlfn.XLOOKUP($A113,Table3[ID],Table3[Pilot],"Not Found",0)</f>
        <v>0</v>
      </c>
      <c r="AS113" s="6">
        <f>_xlfn.XLOOKUP($A113,Table3[ID],Table3[Enrollment],"Not Found",0)</f>
        <v>43942</v>
      </c>
    </row>
    <row r="114" spans="1:45" x14ac:dyDescent="0.25">
      <c r="A114">
        <v>1956</v>
      </c>
      <c r="B114" t="s">
        <v>230</v>
      </c>
      <c r="C114" t="s">
        <v>103</v>
      </c>
      <c r="D114" t="s">
        <v>104</v>
      </c>
      <c r="E114" t="s">
        <v>114</v>
      </c>
      <c r="F114" t="s">
        <v>115</v>
      </c>
      <c r="G114" s="22">
        <v>58.07</v>
      </c>
      <c r="H114">
        <v>9</v>
      </c>
      <c r="I114">
        <v>26.131499999999999</v>
      </c>
      <c r="J114" s="22">
        <v>548.76149999999996</v>
      </c>
      <c r="K114" s="6">
        <v>43484</v>
      </c>
      <c r="L114" s="21">
        <v>0.83819444444444446</v>
      </c>
      <c r="M114" t="s">
        <v>107</v>
      </c>
      <c r="N114" s="22">
        <v>522.63</v>
      </c>
      <c r="O114">
        <v>4.7619047620000003</v>
      </c>
      <c r="P114" s="22">
        <v>26.131499999999999</v>
      </c>
      <c r="Q114">
        <v>4.3</v>
      </c>
      <c r="R114" t="str">
        <f>IFERROR(VLOOKUP(Table5[[#This Row],[CustomerID]],Table1[],16,FALSE),"Not Found")</f>
        <v>Married</v>
      </c>
      <c r="S114">
        <f>IFERROR(VLOOKUP(Table5[[#This Row],[CustomerID]],Table1[],5,FALSE),"Not Found")</f>
        <v>58</v>
      </c>
      <c r="T114" t="str">
        <f>IFERROR(VLOOKUP(Table5[[#This Row],[CustomerID]],Table1[],17,FALSE),"Not Found")</f>
        <v>Graduate</v>
      </c>
      <c r="U114">
        <f>_xlfn.XLOOKUP(Table5[[#This Row],[CustomerID]],Table1[ID],Table1[Kids],"Not Found",0)</f>
        <v>0</v>
      </c>
      <c r="V114">
        <f>_xlfn.XLOOKUP(Table5[[#This Row],[CustomerID]],Table1[ID],Table1[Teens],"Not found",0)</f>
        <v>0</v>
      </c>
      <c r="W114" s="16">
        <f>IFERROR(VLOOKUP(Table5[[#This Row],[CustomerID]],Table1[],2,FALSE),"Not Found")</f>
        <v>183715</v>
      </c>
      <c r="X114" t="str">
        <f>_xlfn.XLOOKUP(Table5[[#This Row],[CustomerID]],Table1[ID],Table1[State],"Not Found",0)</f>
        <v>State-Florida</v>
      </c>
      <c r="Y114">
        <f>_xlfn.XLOOKUP(Table5[[#This Row],[CustomerID]],Table2[ID],Table2[Recency/Days],"Not Found",0)</f>
        <v>2</v>
      </c>
      <c r="Z114" s="22">
        <f>IFERROR(VLOOKUP(Table5[[#This Row],[CustomerID]],Table2[],3,FALSE),"Not Found")</f>
        <v>698</v>
      </c>
      <c r="AA114" s="22">
        <f>IFERROR(VLOOKUP($A114,Table2[],4,FALSE),"Not Found")</f>
        <v>18</v>
      </c>
      <c r="AB114" s="22">
        <f>IFERROR(VLOOKUP($A114,Table2[],5,FALSE),"Not Found")</f>
        <v>893</v>
      </c>
      <c r="AC114" s="22">
        <f>IFERROR(VLOOKUP($A114,Table2[],6,FALSE),"Not Found")</f>
        <v>329</v>
      </c>
      <c r="AD114" s="22">
        <f>IFERROR(VLOOKUP($A114,Table2[],7,FALSE),"Not Found")</f>
        <v>77</v>
      </c>
      <c r="AE114" s="22">
        <f>IFERROR(VLOOKUP($A114,Table2[],8,FALSE),"Not Found")</f>
        <v>18</v>
      </c>
      <c r="AF114" s="22">
        <f>IFERROR(VLOOKUP($A114,Table2[],9,FALSE),"Not Found")</f>
        <v>1997</v>
      </c>
      <c r="AG114">
        <f>IFERROR(VLOOKUP($A114,Table2[],10,FALSE),"Not Found")</f>
        <v>1</v>
      </c>
      <c r="AH114">
        <f>IFERROR(VLOOKUP($A114,Table2[],11,FALSE),"Not Found")</f>
        <v>2</v>
      </c>
      <c r="AI114">
        <f>IFERROR(VLOOKUP($A114,Table2[],12,FALSE),"Not Found")</f>
        <v>8</v>
      </c>
      <c r="AJ114">
        <f>IFERROR(VLOOKUP($A114,Table2[],13,FALSE),"Not Found")</f>
        <v>13</v>
      </c>
      <c r="AK114">
        <f>IFERROR(VLOOKUP($A114,Table2[],14,FALSE),"Not Found")</f>
        <v>0</v>
      </c>
      <c r="AL114">
        <f>INDEX('Marketing data'!E:E,MATCH($A114,'Marketing data'!B:B,0),1)</f>
        <v>0</v>
      </c>
      <c r="AM114">
        <f>INDEX('Marketing data'!F:F,MATCH($A114,'Marketing data'!B:B,0),1)</f>
        <v>0</v>
      </c>
      <c r="AN114">
        <f>INDEX(Table3[MC3],MATCH($A114,Table3[ID],0),1)</f>
        <v>0</v>
      </c>
      <c r="AO114">
        <f>INDEX(Table3[MC4],MATCH($A114,Table3[ID],0),1)</f>
        <v>0</v>
      </c>
      <c r="AP114">
        <f>INDEX(Table3[MC5],MATCH($A114,Table3[ID],0),1)</f>
        <v>0</v>
      </c>
      <c r="AQ114">
        <f>_xlfn.XLOOKUP($A114,Table3[ID],Table3[Complaint],"Not Found",0)</f>
        <v>0</v>
      </c>
      <c r="AR114">
        <f>_xlfn.XLOOKUP($A114,Table3[ID],Table3[Pilot],"Not Found",0)</f>
        <v>0</v>
      </c>
      <c r="AS114" s="6">
        <f>_xlfn.XLOOKUP($A114,Table3[ID],Table3[Enrollment],"Not Found",0)</f>
        <v>44022</v>
      </c>
    </row>
    <row r="115" spans="1:45" x14ac:dyDescent="0.25">
      <c r="A115">
        <v>1373</v>
      </c>
      <c r="B115" t="s">
        <v>231</v>
      </c>
      <c r="C115" t="s">
        <v>109</v>
      </c>
      <c r="D115" t="s">
        <v>104</v>
      </c>
      <c r="E115" t="s">
        <v>105</v>
      </c>
      <c r="F115" t="s">
        <v>115</v>
      </c>
      <c r="G115" s="22">
        <v>80.790000000000006</v>
      </c>
      <c r="H115">
        <v>9</v>
      </c>
      <c r="I115">
        <v>36.355499999999999</v>
      </c>
      <c r="J115" s="22">
        <v>763.46550000000002</v>
      </c>
      <c r="K115" s="6">
        <v>43497</v>
      </c>
      <c r="L115" s="21">
        <v>0.85486111111111107</v>
      </c>
      <c r="M115" t="s">
        <v>116</v>
      </c>
      <c r="N115" s="22">
        <v>727.11</v>
      </c>
      <c r="O115">
        <v>4.7619047620000003</v>
      </c>
      <c r="P115" s="22">
        <v>36.355499999999999</v>
      </c>
      <c r="Q115">
        <v>9.5</v>
      </c>
      <c r="R115" t="str">
        <f>IFERROR(VLOOKUP(Table5[[#This Row],[CustomerID]],Table1[],16,FALSE),"Not Found")</f>
        <v>Divorced</v>
      </c>
      <c r="S115">
        <f>IFERROR(VLOOKUP(Table5[[#This Row],[CustomerID]],Table1[],5,FALSE),"Not Found")</f>
        <v>52</v>
      </c>
      <c r="T115" t="str">
        <f>IFERROR(VLOOKUP(Table5[[#This Row],[CustomerID]],Table1[],17,FALSE),"Not Found")</f>
        <v>PhD</v>
      </c>
      <c r="U115">
        <f>_xlfn.XLOOKUP(Table5[[#This Row],[CustomerID]],Table1[ID],Table1[Kids],"Not Found",0)</f>
        <v>1</v>
      </c>
      <c r="V115">
        <f>_xlfn.XLOOKUP(Table5[[#This Row],[CustomerID]],Table1[ID],Table1[Teens],"Not found",0)</f>
        <v>1</v>
      </c>
      <c r="W115" s="16">
        <f>IFERROR(VLOOKUP(Table5[[#This Row],[CustomerID]],Table1[],2,FALSE),"Not Found")</f>
        <v>183664</v>
      </c>
      <c r="X115" t="str">
        <f>_xlfn.XLOOKUP(Table5[[#This Row],[CustomerID]],Table1[ID],Table1[State],"Not Found",0)</f>
        <v>State-California</v>
      </c>
      <c r="Y115">
        <f>_xlfn.XLOOKUP(Table5[[#This Row],[CustomerID]],Table2[ID],Table2[Recency/Days],"Not Found",0)</f>
        <v>57</v>
      </c>
      <c r="Z115" s="22">
        <f>IFERROR(VLOOKUP(Table5[[#This Row],[CustomerID]],Table2[],3,FALSE),"Not Found")</f>
        <v>1901</v>
      </c>
      <c r="AA115" s="22">
        <f>IFERROR(VLOOKUP($A115,Table2[],4,FALSE),"Not Found")</f>
        <v>46</v>
      </c>
      <c r="AB115" s="22">
        <f>IFERROR(VLOOKUP($A115,Table2[],5,FALSE),"Not Found")</f>
        <v>331</v>
      </c>
      <c r="AC115" s="22">
        <f>IFERROR(VLOOKUP($A115,Table2[],6,FALSE),"Not Found")</f>
        <v>61</v>
      </c>
      <c r="AD115" s="22">
        <f>IFERROR(VLOOKUP($A115,Table2[],7,FALSE),"Not Found")</f>
        <v>46</v>
      </c>
      <c r="AE115" s="22">
        <f>IFERROR(VLOOKUP($A115,Table2[],8,FALSE),"Not Found")</f>
        <v>189</v>
      </c>
      <c r="AF115" s="22">
        <f>IFERROR(VLOOKUP($A115,Table2[],9,FALSE),"Not Found")</f>
        <v>2197</v>
      </c>
      <c r="AG115">
        <f>IFERROR(VLOOKUP($A115,Table2[],10,FALSE),"Not Found")</f>
        <v>3</v>
      </c>
      <c r="AH115">
        <f>IFERROR(VLOOKUP($A115,Table2[],11,FALSE),"Not Found")</f>
        <v>2</v>
      </c>
      <c r="AI115">
        <f>IFERROR(VLOOKUP($A115,Table2[],12,FALSE),"Not Found")</f>
        <v>2</v>
      </c>
      <c r="AJ115">
        <f>IFERROR(VLOOKUP($A115,Table2[],13,FALSE),"Not Found")</f>
        <v>12</v>
      </c>
      <c r="AK115">
        <f>IFERROR(VLOOKUP($A115,Table2[],14,FALSE),"Not Found")</f>
        <v>5</v>
      </c>
      <c r="AL115">
        <f>INDEX('Marketing data'!E:E,MATCH($A115,'Marketing data'!B:B,0),1)</f>
        <v>0</v>
      </c>
      <c r="AM115">
        <f>INDEX('Marketing data'!F:F,MATCH($A115,'Marketing data'!B:B,0),1)</f>
        <v>0</v>
      </c>
      <c r="AN115">
        <f>INDEX(Table3[MC3],MATCH($A115,Table3[ID],0),1)</f>
        <v>0</v>
      </c>
      <c r="AO115">
        <f>INDEX(Table3[MC4],MATCH($A115,Table3[ID],0),1)</f>
        <v>0</v>
      </c>
      <c r="AP115">
        <f>INDEX(Table3[MC5],MATCH($A115,Table3[ID],0),1)</f>
        <v>0</v>
      </c>
      <c r="AQ115">
        <f>_xlfn.XLOOKUP($A115,Table3[ID],Table3[Complaint],"Not Found",0)</f>
        <v>0</v>
      </c>
      <c r="AR115">
        <f>_xlfn.XLOOKUP($A115,Table3[ID],Table3[Pilot],"Not Found",0)</f>
        <v>0</v>
      </c>
      <c r="AS115" s="6">
        <f>_xlfn.XLOOKUP($A115,Table3[ID],Table3[Enrollment],"Not Found",0)</f>
        <v>43751</v>
      </c>
    </row>
    <row r="116" spans="1:45" x14ac:dyDescent="0.25">
      <c r="A116">
        <v>2047</v>
      </c>
      <c r="B116" t="s">
        <v>232</v>
      </c>
      <c r="C116" t="s">
        <v>109</v>
      </c>
      <c r="D116" t="s">
        <v>110</v>
      </c>
      <c r="E116" t="s">
        <v>105</v>
      </c>
      <c r="F116" t="s">
        <v>127</v>
      </c>
      <c r="G116" s="22">
        <v>27.02</v>
      </c>
      <c r="H116">
        <v>3</v>
      </c>
      <c r="I116">
        <v>4.0529999999999999</v>
      </c>
      <c r="J116" s="22">
        <v>85.113</v>
      </c>
      <c r="K116" s="6">
        <v>43526</v>
      </c>
      <c r="L116" s="21">
        <v>0.54236111111111118</v>
      </c>
      <c r="M116" t="s">
        <v>116</v>
      </c>
      <c r="N116" s="22">
        <v>81.06</v>
      </c>
      <c r="O116">
        <v>4.7619047620000003</v>
      </c>
      <c r="P116" s="22">
        <v>4.0529999999999999</v>
      </c>
      <c r="Q116">
        <v>7.1</v>
      </c>
      <c r="R116" t="str">
        <f>IFERROR(VLOOKUP(Table5[[#This Row],[CustomerID]],Table1[],16,FALSE),"Not Found")</f>
        <v>Single</v>
      </c>
      <c r="S116">
        <f>IFERROR(VLOOKUP(Table5[[#This Row],[CustomerID]],Table1[],5,FALSE),"Not Found")</f>
        <v>28</v>
      </c>
      <c r="T116" t="str">
        <f>IFERROR(VLOOKUP(Table5[[#This Row],[CustomerID]],Table1[],17,FALSE),"Not Found")</f>
        <v>Graduate</v>
      </c>
      <c r="U116">
        <f>_xlfn.XLOOKUP(Table5[[#This Row],[CustomerID]],Table1[ID],Table1[Kids],"Not Found",0)</f>
        <v>0</v>
      </c>
      <c r="V116">
        <f>_xlfn.XLOOKUP(Table5[[#This Row],[CustomerID]],Table1[ID],Table1[Teens],"Not found",0)</f>
        <v>0</v>
      </c>
      <c r="W116" s="16">
        <f>IFERROR(VLOOKUP(Table5[[#This Row],[CustomerID]],Table1[],2,FALSE),"Not Found")</f>
        <v>183528</v>
      </c>
      <c r="X116" t="str">
        <f>_xlfn.XLOOKUP(Table5[[#This Row],[CustomerID]],Table1[ID],Table1[State],"Not Found",0)</f>
        <v>State-Illinois</v>
      </c>
      <c r="Y116">
        <f>_xlfn.XLOOKUP(Table5[[#This Row],[CustomerID]],Table2[ID],Table2[Recency/Days],"Not Found",0)</f>
        <v>7</v>
      </c>
      <c r="Z116" s="22">
        <f>IFERROR(VLOOKUP(Table5[[#This Row],[CustomerID]],Table2[],3,FALSE),"Not Found")</f>
        <v>1165</v>
      </c>
      <c r="AA116" s="22">
        <f>IFERROR(VLOOKUP($A116,Table2[],4,FALSE),"Not Found")</f>
        <v>257</v>
      </c>
      <c r="AB116" s="22">
        <f>IFERROR(VLOOKUP($A116,Table2[],5,FALSE),"Not Found")</f>
        <v>1490</v>
      </c>
      <c r="AC116" s="22">
        <f>IFERROR(VLOOKUP($A116,Table2[],6,FALSE),"Not Found")</f>
        <v>294</v>
      </c>
      <c r="AD116" s="22">
        <f>IFERROR(VLOOKUP($A116,Table2[],7,FALSE),"Not Found")</f>
        <v>97</v>
      </c>
      <c r="AE116" s="22">
        <f>IFERROR(VLOOKUP($A116,Table2[],8,FALSE),"Not Found")</f>
        <v>323</v>
      </c>
      <c r="AF116" s="22">
        <f>IFERROR(VLOOKUP($A116,Table2[],9,FALSE),"Not Found")</f>
        <v>2979</v>
      </c>
      <c r="AG116">
        <f>IFERROR(VLOOKUP($A116,Table2[],10,FALSE),"Not Found")</f>
        <v>1</v>
      </c>
      <c r="AH116">
        <f>IFERROR(VLOOKUP($A116,Table2[],11,FALSE),"Not Found")</f>
        <v>4</v>
      </c>
      <c r="AI116">
        <f>IFERROR(VLOOKUP($A116,Table2[],12,FALSE),"Not Found")</f>
        <v>10</v>
      </c>
      <c r="AJ116">
        <f>IFERROR(VLOOKUP($A116,Table2[],13,FALSE),"Not Found")</f>
        <v>8</v>
      </c>
      <c r="AK116">
        <f>IFERROR(VLOOKUP($A116,Table2[],14,FALSE),"Not Found")</f>
        <v>1</v>
      </c>
      <c r="AL116">
        <f>INDEX('Marketing data'!E:E,MATCH($A116,'Marketing data'!B:B,0),1)</f>
        <v>1</v>
      </c>
      <c r="AM116">
        <f>INDEX('Marketing data'!F:F,MATCH($A116,'Marketing data'!B:B,0),1)</f>
        <v>0</v>
      </c>
      <c r="AN116">
        <f>INDEX(Table3[MC3],MATCH($A116,Table3[ID],0),1)</f>
        <v>1</v>
      </c>
      <c r="AO116">
        <f>INDEX(Table3[MC4],MATCH($A116,Table3[ID],0),1)</f>
        <v>0</v>
      </c>
      <c r="AP116">
        <f>INDEX(Table3[MC5],MATCH($A116,Table3[ID],0),1)</f>
        <v>0</v>
      </c>
      <c r="AQ116">
        <f>_xlfn.XLOOKUP($A116,Table3[ID],Table3[Complaint],"Not Found",0)</f>
        <v>0</v>
      </c>
      <c r="AR116">
        <f>_xlfn.XLOOKUP($A116,Table3[ID],Table3[Pilot],"Not Found",0)</f>
        <v>1</v>
      </c>
      <c r="AS116" s="6">
        <f>_xlfn.XLOOKUP($A116,Table3[ID],Table3[Enrollment],"Not Found",0)</f>
        <v>44109</v>
      </c>
    </row>
    <row r="117" spans="1:45" x14ac:dyDescent="0.25">
      <c r="A117">
        <v>2685</v>
      </c>
      <c r="B117" t="s">
        <v>233</v>
      </c>
      <c r="C117" t="s">
        <v>124</v>
      </c>
      <c r="D117" t="s">
        <v>104</v>
      </c>
      <c r="E117" t="s">
        <v>114</v>
      </c>
      <c r="F117" t="s">
        <v>127</v>
      </c>
      <c r="G117" s="22">
        <v>21.94</v>
      </c>
      <c r="H117">
        <v>5</v>
      </c>
      <c r="I117">
        <v>5.4850000000000003</v>
      </c>
      <c r="J117" s="22">
        <v>115.185</v>
      </c>
      <c r="K117" s="6">
        <v>43529</v>
      </c>
      <c r="L117" s="21">
        <v>0.52013888888888882</v>
      </c>
      <c r="M117" t="s">
        <v>107</v>
      </c>
      <c r="N117" s="22">
        <v>109.7</v>
      </c>
      <c r="O117">
        <v>4.7619047620000003</v>
      </c>
      <c r="P117" s="22">
        <v>5.4850000000000003</v>
      </c>
      <c r="Q117">
        <v>5.3</v>
      </c>
      <c r="R117" t="str">
        <f>IFERROR(VLOOKUP(Table5[[#This Row],[CustomerID]],Table1[],16,FALSE),"Not Found")</f>
        <v>Married</v>
      </c>
      <c r="S117">
        <f>IFERROR(VLOOKUP(Table5[[#This Row],[CustomerID]],Table1[],5,FALSE),"Not Found")</f>
        <v>34</v>
      </c>
      <c r="T117" t="str">
        <f>IFERROR(VLOOKUP(Table5[[#This Row],[CustomerID]],Table1[],17,FALSE),"Not Found")</f>
        <v>Graduate</v>
      </c>
      <c r="U117">
        <f>_xlfn.XLOOKUP(Table5[[#This Row],[CustomerID]],Table1[ID],Table1[Kids],"Not Found",0)</f>
        <v>0</v>
      </c>
      <c r="V117">
        <f>_xlfn.XLOOKUP(Table5[[#This Row],[CustomerID]],Table1[ID],Table1[Teens],"Not found",0)</f>
        <v>0</v>
      </c>
      <c r="W117" s="16">
        <f>IFERROR(VLOOKUP(Table5[[#This Row],[CustomerID]],Table1[],2,FALSE),"Not Found")</f>
        <v>183512</v>
      </c>
      <c r="X117" t="str">
        <f>_xlfn.XLOOKUP(Table5[[#This Row],[CustomerID]],Table1[ID],Table1[State],"Not Found",0)</f>
        <v>State-Texas</v>
      </c>
      <c r="Y117">
        <f>_xlfn.XLOOKUP(Table5[[#This Row],[CustomerID]],Table2[ID],Table2[Recency/Days],"Not Found",0)</f>
        <v>31</v>
      </c>
      <c r="Z117" s="22">
        <f>IFERROR(VLOOKUP(Table5[[#This Row],[CustomerID]],Table2[],3,FALSE),"Not Found")</f>
        <v>2329</v>
      </c>
      <c r="AA117" s="22">
        <f>IFERROR(VLOOKUP($A117,Table2[],4,FALSE),"Not Found")</f>
        <v>134</v>
      </c>
      <c r="AB117" s="22">
        <f>IFERROR(VLOOKUP($A117,Table2[],5,FALSE),"Not Found")</f>
        <v>1835</v>
      </c>
      <c r="AC117" s="22">
        <f>IFERROR(VLOOKUP($A117,Table2[],6,FALSE),"Not Found")</f>
        <v>176</v>
      </c>
      <c r="AD117" s="22">
        <f>IFERROR(VLOOKUP($A117,Table2[],7,FALSE),"Not Found")</f>
        <v>44</v>
      </c>
      <c r="AE117" s="22">
        <f>IFERROR(VLOOKUP($A117,Table2[],8,FALSE),"Not Found")</f>
        <v>222</v>
      </c>
      <c r="AF117" s="22">
        <f>IFERROR(VLOOKUP($A117,Table2[],9,FALSE),"Not Found")</f>
        <v>4296</v>
      </c>
      <c r="AG117">
        <f>IFERROR(VLOOKUP($A117,Table2[],10,FALSE),"Not Found")</f>
        <v>1</v>
      </c>
      <c r="AH117">
        <f>IFERROR(VLOOKUP($A117,Table2[],11,FALSE),"Not Found")</f>
        <v>4</v>
      </c>
      <c r="AI117">
        <f>IFERROR(VLOOKUP($A117,Table2[],12,FALSE),"Not Found")</f>
        <v>7</v>
      </c>
      <c r="AJ117">
        <f>IFERROR(VLOOKUP($A117,Table2[],13,FALSE),"Not Found")</f>
        <v>10</v>
      </c>
      <c r="AK117">
        <f>IFERROR(VLOOKUP($A117,Table2[],14,FALSE),"Not Found")</f>
        <v>1</v>
      </c>
      <c r="AL117">
        <f>INDEX('Marketing data'!E:E,MATCH($A117,'Marketing data'!B:B,0),1)</f>
        <v>1</v>
      </c>
      <c r="AM117">
        <f>INDEX('Marketing data'!F:F,MATCH($A117,'Marketing data'!B:B,0),1)</f>
        <v>1</v>
      </c>
      <c r="AN117">
        <f>INDEX(Table3[MC3],MATCH($A117,Table3[ID],0),1)</f>
        <v>1</v>
      </c>
      <c r="AO117">
        <f>INDEX(Table3[MC4],MATCH($A117,Table3[ID],0),1)</f>
        <v>0</v>
      </c>
      <c r="AP117">
        <f>INDEX(Table3[MC5],MATCH($A117,Table3[ID],0),1)</f>
        <v>1</v>
      </c>
      <c r="AQ117">
        <f>_xlfn.XLOOKUP($A117,Table3[ID],Table3[Complaint],"Not Found",0)</f>
        <v>0</v>
      </c>
      <c r="AR117">
        <f>_xlfn.XLOOKUP($A117,Table3[ID],Table3[Pilot],"Not Found",0)</f>
        <v>1</v>
      </c>
      <c r="AS117" s="6">
        <f>_xlfn.XLOOKUP($A117,Table3[ID],Table3[Enrollment],"Not Found",0)</f>
        <v>44156</v>
      </c>
    </row>
    <row r="118" spans="1:45" x14ac:dyDescent="0.25">
      <c r="A118">
        <v>1731</v>
      </c>
      <c r="B118" t="s">
        <v>234</v>
      </c>
      <c r="C118" t="s">
        <v>124</v>
      </c>
      <c r="D118" t="s">
        <v>104</v>
      </c>
      <c r="E118" t="s">
        <v>114</v>
      </c>
      <c r="F118" t="s">
        <v>127</v>
      </c>
      <c r="G118" s="22">
        <v>51.36</v>
      </c>
      <c r="H118">
        <v>1</v>
      </c>
      <c r="I118">
        <v>2.5680000000000001</v>
      </c>
      <c r="J118" s="22">
        <v>53.927999999999997</v>
      </c>
      <c r="K118" s="6">
        <v>43481</v>
      </c>
      <c r="L118" s="21">
        <v>0.6430555555555556</v>
      </c>
      <c r="M118" t="s">
        <v>107</v>
      </c>
      <c r="N118" s="22">
        <v>51.36</v>
      </c>
      <c r="O118">
        <v>4.7619047620000003</v>
      </c>
      <c r="P118" s="22">
        <v>2.5680000000000001</v>
      </c>
      <c r="Q118">
        <v>5.2</v>
      </c>
      <c r="R118" t="str">
        <f>IFERROR(VLOOKUP(Table5[[#This Row],[CustomerID]],Table1[],16,FALSE),"Not Found")</f>
        <v>Together</v>
      </c>
      <c r="S118">
        <f>IFERROR(VLOOKUP(Table5[[#This Row],[CustomerID]],Table1[],5,FALSE),"Not Found")</f>
        <v>48</v>
      </c>
      <c r="T118" t="str">
        <f>IFERROR(VLOOKUP(Table5[[#This Row],[CustomerID]],Table1[],17,FALSE),"Not Found")</f>
        <v>PhD</v>
      </c>
      <c r="U118">
        <f>_xlfn.XLOOKUP(Table5[[#This Row],[CustomerID]],Table1[ID],Table1[Kids],"Not Found",0)</f>
        <v>0</v>
      </c>
      <c r="V118">
        <f>_xlfn.XLOOKUP(Table5[[#This Row],[CustomerID]],Table1[ID],Table1[Teens],"Not found",0)</f>
        <v>0</v>
      </c>
      <c r="W118" s="16">
        <f>IFERROR(VLOOKUP(Table5[[#This Row],[CustomerID]],Table1[],2,FALSE),"Not Found")</f>
        <v>183443</v>
      </c>
      <c r="X118" t="str">
        <f>_xlfn.XLOOKUP(Table5[[#This Row],[CustomerID]],Table1[ID],Table1[State],"Not Found",0)</f>
        <v>State-Texas</v>
      </c>
      <c r="Y118">
        <f>_xlfn.XLOOKUP(Table5[[#This Row],[CustomerID]],Table2[ID],Table2[Recency/Days],"Not Found",0)</f>
        <v>89</v>
      </c>
      <c r="Z118" s="22">
        <f>IFERROR(VLOOKUP(Table5[[#This Row],[CustomerID]],Table2[],3,FALSE),"Not Found")</f>
        <v>1139</v>
      </c>
      <c r="AA118" s="22">
        <f>IFERROR(VLOOKUP($A118,Table2[],4,FALSE),"Not Found")</f>
        <v>92</v>
      </c>
      <c r="AB118" s="22">
        <f>IFERROR(VLOOKUP($A118,Table2[],5,FALSE),"Not Found")</f>
        <v>1631</v>
      </c>
      <c r="AC118" s="22">
        <f>IFERROR(VLOOKUP($A118,Table2[],6,FALSE),"Not Found")</f>
        <v>121</v>
      </c>
      <c r="AD118" s="22">
        <f>IFERROR(VLOOKUP($A118,Table2[],7,FALSE),"Not Found")</f>
        <v>123</v>
      </c>
      <c r="AE118" s="22">
        <f>IFERROR(VLOOKUP($A118,Table2[],8,FALSE),"Not Found")</f>
        <v>185</v>
      </c>
      <c r="AF118" s="22">
        <f>IFERROR(VLOOKUP($A118,Table2[],9,FALSE),"Not Found")</f>
        <v>2922</v>
      </c>
      <c r="AG118">
        <f>IFERROR(VLOOKUP($A118,Table2[],10,FALSE),"Not Found")</f>
        <v>1</v>
      </c>
      <c r="AH118">
        <f>IFERROR(VLOOKUP($A118,Table2[],11,FALSE),"Not Found")</f>
        <v>6</v>
      </c>
      <c r="AI118">
        <f>IFERROR(VLOOKUP($A118,Table2[],12,FALSE),"Not Found")</f>
        <v>10</v>
      </c>
      <c r="AJ118">
        <f>IFERROR(VLOOKUP($A118,Table2[],13,FALSE),"Not Found")</f>
        <v>5</v>
      </c>
      <c r="AK118">
        <f>IFERROR(VLOOKUP($A118,Table2[],14,FALSE),"Not Found")</f>
        <v>2</v>
      </c>
      <c r="AL118">
        <f>INDEX('Marketing data'!E:E,MATCH($A118,'Marketing data'!B:B,0),1)</f>
        <v>0</v>
      </c>
      <c r="AM118">
        <f>INDEX('Marketing data'!F:F,MATCH($A118,'Marketing data'!B:B,0),1)</f>
        <v>0</v>
      </c>
      <c r="AN118">
        <f>INDEX(Table3[MC3],MATCH($A118,Table3[ID],0),1)</f>
        <v>0</v>
      </c>
      <c r="AO118">
        <f>INDEX(Table3[MC4],MATCH($A118,Table3[ID],0),1)</f>
        <v>0</v>
      </c>
      <c r="AP118">
        <f>INDEX(Table3[MC5],MATCH($A118,Table3[ID],0),1)</f>
        <v>0</v>
      </c>
      <c r="AQ118">
        <f>_xlfn.XLOOKUP($A118,Table3[ID],Table3[Complaint],"Not Found",0)</f>
        <v>0</v>
      </c>
      <c r="AR118">
        <f>_xlfn.XLOOKUP($A118,Table3[ID],Table3[Pilot],"Not Found",0)</f>
        <v>0</v>
      </c>
      <c r="AS118" s="6">
        <f>_xlfn.XLOOKUP($A118,Table3[ID],Table3[Enrollment],"Not Found",0)</f>
        <v>43988</v>
      </c>
    </row>
    <row r="119" spans="1:45" x14ac:dyDescent="0.25">
      <c r="A119">
        <v>3016</v>
      </c>
      <c r="B119" t="s">
        <v>235</v>
      </c>
      <c r="C119" t="s">
        <v>103</v>
      </c>
      <c r="D119" t="s">
        <v>110</v>
      </c>
      <c r="E119" t="s">
        <v>105</v>
      </c>
      <c r="F119" t="s">
        <v>125</v>
      </c>
      <c r="G119" s="22">
        <v>10.96</v>
      </c>
      <c r="H119">
        <v>10</v>
      </c>
      <c r="I119">
        <v>5.48</v>
      </c>
      <c r="J119" s="22">
        <v>115.08</v>
      </c>
      <c r="K119" s="6">
        <v>43498</v>
      </c>
      <c r="L119" s="21">
        <v>0.8666666666666667</v>
      </c>
      <c r="M119" t="s">
        <v>107</v>
      </c>
      <c r="N119" s="22">
        <v>109.6</v>
      </c>
      <c r="O119">
        <v>4.7619047620000003</v>
      </c>
      <c r="P119" s="22">
        <v>5.48</v>
      </c>
      <c r="Q119">
        <v>6</v>
      </c>
      <c r="R119" t="str">
        <f>IFERROR(VLOOKUP(Table5[[#This Row],[CustomerID]],Table1[],16,FALSE),"Not Found")</f>
        <v>Single</v>
      </c>
      <c r="S119">
        <f>IFERROR(VLOOKUP(Table5[[#This Row],[CustomerID]],Table1[],5,FALSE),"Not Found")</f>
        <v>50</v>
      </c>
      <c r="T119" t="str">
        <f>IFERROR(VLOOKUP(Table5[[#This Row],[CustomerID]],Table1[],17,FALSE),"Not Found")</f>
        <v>Graduate</v>
      </c>
      <c r="U119">
        <f>_xlfn.XLOOKUP(Table5[[#This Row],[CustomerID]],Table1[ID],Table1[Kids],"Not Found",0)</f>
        <v>1</v>
      </c>
      <c r="V119">
        <f>_xlfn.XLOOKUP(Table5[[#This Row],[CustomerID]],Table1[ID],Table1[Teens],"Not found",0)</f>
        <v>2</v>
      </c>
      <c r="W119" s="16">
        <f>IFERROR(VLOOKUP(Table5[[#This Row],[CustomerID]],Table1[],2,FALSE),"Not Found")</f>
        <v>183273</v>
      </c>
      <c r="X119" t="str">
        <f>_xlfn.XLOOKUP(Table5[[#This Row],[CustomerID]],Table1[ID],Table1[State],"Not Found",0)</f>
        <v>State-Other</v>
      </c>
      <c r="Y119">
        <f>_xlfn.XLOOKUP(Table5[[#This Row],[CustomerID]],Table2[ID],Table2[Recency/Days],"Not Found",0)</f>
        <v>98</v>
      </c>
      <c r="Z119" s="22">
        <f>IFERROR(VLOOKUP(Table5[[#This Row],[CustomerID]],Table2[],3,FALSE),"Not Found")</f>
        <v>953</v>
      </c>
      <c r="AA119" s="22">
        <f>IFERROR(VLOOKUP($A119,Table2[],4,FALSE),"Not Found")</f>
        <v>196</v>
      </c>
      <c r="AB119" s="22">
        <f>IFERROR(VLOOKUP($A119,Table2[],5,FALSE),"Not Found")</f>
        <v>1431</v>
      </c>
      <c r="AC119" s="22">
        <f>IFERROR(VLOOKUP($A119,Table2[],6,FALSE),"Not Found")</f>
        <v>35</v>
      </c>
      <c r="AD119" s="22">
        <f>IFERROR(VLOOKUP($A119,Table2[],7,FALSE),"Not Found")</f>
        <v>224</v>
      </c>
      <c r="AE119" s="22">
        <f>IFERROR(VLOOKUP($A119,Table2[],8,FALSE),"Not Found")</f>
        <v>224</v>
      </c>
      <c r="AF119" s="22">
        <f>IFERROR(VLOOKUP($A119,Table2[],9,FALSE),"Not Found")</f>
        <v>2615</v>
      </c>
      <c r="AG119">
        <f>IFERROR(VLOOKUP($A119,Table2[],10,FALSE),"Not Found")</f>
        <v>10</v>
      </c>
      <c r="AH119">
        <f>IFERROR(VLOOKUP($A119,Table2[],11,FALSE),"Not Found")</f>
        <v>4</v>
      </c>
      <c r="AI119">
        <f>IFERROR(VLOOKUP($A119,Table2[],12,FALSE),"Not Found")</f>
        <v>6</v>
      </c>
      <c r="AJ119">
        <f>IFERROR(VLOOKUP($A119,Table2[],13,FALSE),"Not Found")</f>
        <v>9</v>
      </c>
      <c r="AK119">
        <f>IFERROR(VLOOKUP($A119,Table2[],14,FALSE),"Not Found")</f>
        <v>7</v>
      </c>
      <c r="AL119">
        <f>INDEX('Marketing data'!E:E,MATCH($A119,'Marketing data'!B:B,0),1)</f>
        <v>0</v>
      </c>
      <c r="AM119">
        <f>INDEX('Marketing data'!F:F,MATCH($A119,'Marketing data'!B:B,0),1)</f>
        <v>0</v>
      </c>
      <c r="AN119">
        <f>INDEX(Table3[MC3],MATCH($A119,Table3[ID],0),1)</f>
        <v>0</v>
      </c>
      <c r="AO119">
        <f>INDEX(Table3[MC4],MATCH($A119,Table3[ID],0),1)</f>
        <v>0</v>
      </c>
      <c r="AP119">
        <f>INDEX(Table3[MC5],MATCH($A119,Table3[ID],0),1)</f>
        <v>0</v>
      </c>
      <c r="AQ119">
        <f>_xlfn.XLOOKUP($A119,Table3[ID],Table3[Complaint],"Not Found",0)</f>
        <v>0</v>
      </c>
      <c r="AR119">
        <f>_xlfn.XLOOKUP($A119,Table3[ID],Table3[Pilot],"Not Found",0)</f>
        <v>0</v>
      </c>
      <c r="AS119" s="6">
        <f>_xlfn.XLOOKUP($A119,Table3[ID],Table3[Enrollment],"Not Found",0)</f>
        <v>43526</v>
      </c>
    </row>
    <row r="120" spans="1:45" x14ac:dyDescent="0.25">
      <c r="A120">
        <v>2825</v>
      </c>
      <c r="B120" t="s">
        <v>236</v>
      </c>
      <c r="C120" t="s">
        <v>124</v>
      </c>
      <c r="D120" t="s">
        <v>110</v>
      </c>
      <c r="E120" t="s">
        <v>114</v>
      </c>
      <c r="F120" t="s">
        <v>115</v>
      </c>
      <c r="G120" s="22">
        <v>53.44</v>
      </c>
      <c r="H120">
        <v>2</v>
      </c>
      <c r="I120">
        <v>5.3440000000000003</v>
      </c>
      <c r="J120" s="22">
        <v>112.224</v>
      </c>
      <c r="K120" s="6">
        <v>43485</v>
      </c>
      <c r="L120" s="21">
        <v>0.85972222222222217</v>
      </c>
      <c r="M120" t="s">
        <v>107</v>
      </c>
      <c r="N120" s="22">
        <v>106.88</v>
      </c>
      <c r="O120">
        <v>4.7619047620000003</v>
      </c>
      <c r="P120" s="22">
        <v>5.3440000000000003</v>
      </c>
      <c r="Q120">
        <v>4.0999999999999996</v>
      </c>
      <c r="R120" t="str">
        <f>IFERROR(VLOOKUP(Table5[[#This Row],[CustomerID]],Table1[],16,FALSE),"Not Found")</f>
        <v>Single</v>
      </c>
      <c r="S120">
        <f>IFERROR(VLOOKUP(Table5[[#This Row],[CustomerID]],Table1[],5,FALSE),"Not Found")</f>
        <v>25</v>
      </c>
      <c r="T120" t="str">
        <f>IFERROR(VLOOKUP(Table5[[#This Row],[CustomerID]],Table1[],17,FALSE),"Not Found")</f>
        <v>Other</v>
      </c>
      <c r="U120">
        <f>_xlfn.XLOOKUP(Table5[[#This Row],[CustomerID]],Table1[ID],Table1[Kids],"Not Found",0)</f>
        <v>0</v>
      </c>
      <c r="V120">
        <f>_xlfn.XLOOKUP(Table5[[#This Row],[CustomerID]],Table1[ID],Table1[Teens],"Not found",0)</f>
        <v>0</v>
      </c>
      <c r="W120" s="16">
        <f>IFERROR(VLOOKUP(Table5[[#This Row],[CustomerID]],Table1[],2,FALSE),"Not Found")</f>
        <v>183257</v>
      </c>
      <c r="X120" t="str">
        <f>_xlfn.XLOOKUP(Table5[[#This Row],[CustomerID]],Table1[ID],Table1[State],"Not Found",0)</f>
        <v>State-California</v>
      </c>
      <c r="Y120">
        <f>_xlfn.XLOOKUP(Table5[[#This Row],[CustomerID]],Table2[ID],Table2[Recency/Days],"Not Found",0)</f>
        <v>56</v>
      </c>
      <c r="Z120" s="22">
        <f>IFERROR(VLOOKUP(Table5[[#This Row],[CustomerID]],Table2[],3,FALSE),"Not Found")</f>
        <v>1180</v>
      </c>
      <c r="AA120" s="22">
        <f>IFERROR(VLOOKUP($A120,Table2[],4,FALSE),"Not Found")</f>
        <v>59</v>
      </c>
      <c r="AB120" s="22">
        <f>IFERROR(VLOOKUP($A120,Table2[],5,FALSE),"Not Found")</f>
        <v>1299</v>
      </c>
      <c r="AC120" s="22">
        <f>IFERROR(VLOOKUP($A120,Table2[],6,FALSE),"Not Found")</f>
        <v>84</v>
      </c>
      <c r="AD120" s="22">
        <f>IFERROR(VLOOKUP($A120,Table2[],7,FALSE),"Not Found")</f>
        <v>236</v>
      </c>
      <c r="AE120" s="22">
        <f>IFERROR(VLOOKUP($A120,Table2[],8,FALSE),"Not Found")</f>
        <v>147</v>
      </c>
      <c r="AF120" s="22">
        <f>IFERROR(VLOOKUP($A120,Table2[],9,FALSE),"Not Found")</f>
        <v>2710</v>
      </c>
      <c r="AG120">
        <f>IFERROR(VLOOKUP($A120,Table2[],10,FALSE),"Not Found")</f>
        <v>1</v>
      </c>
      <c r="AH120">
        <f>IFERROR(VLOOKUP($A120,Table2[],11,FALSE),"Not Found")</f>
        <v>5</v>
      </c>
      <c r="AI120">
        <f>IFERROR(VLOOKUP($A120,Table2[],12,FALSE),"Not Found")</f>
        <v>10</v>
      </c>
      <c r="AJ120">
        <f>IFERROR(VLOOKUP($A120,Table2[],13,FALSE),"Not Found")</f>
        <v>12</v>
      </c>
      <c r="AK120">
        <f>IFERROR(VLOOKUP($A120,Table2[],14,FALSE),"Not Found")</f>
        <v>6</v>
      </c>
      <c r="AL120">
        <f>INDEX('Marketing data'!E:E,MATCH($A120,'Marketing data'!B:B,0),1)</f>
        <v>0</v>
      </c>
      <c r="AM120">
        <f>INDEX('Marketing data'!F:F,MATCH($A120,'Marketing data'!B:B,0),1)</f>
        <v>0</v>
      </c>
      <c r="AN120">
        <f>INDEX(Table3[MC3],MATCH($A120,Table3[ID],0),1)</f>
        <v>1</v>
      </c>
      <c r="AO120">
        <f>INDEX(Table3[MC4],MATCH($A120,Table3[ID],0),1)</f>
        <v>0</v>
      </c>
      <c r="AP120">
        <f>INDEX(Table3[MC5],MATCH($A120,Table3[ID],0),1)</f>
        <v>1</v>
      </c>
      <c r="AQ120">
        <f>_xlfn.XLOOKUP($A120,Table3[ID],Table3[Complaint],"Not Found",0)</f>
        <v>1</v>
      </c>
      <c r="AR120">
        <f>_xlfn.XLOOKUP($A120,Table3[ID],Table3[Pilot],"Not Found",0)</f>
        <v>1</v>
      </c>
      <c r="AS120" s="6">
        <f>_xlfn.XLOOKUP($A120,Table3[ID],Table3[Enrollment],"Not Found",0)</f>
        <v>43519</v>
      </c>
    </row>
    <row r="121" spans="1:45" x14ac:dyDescent="0.25">
      <c r="A121">
        <v>1468</v>
      </c>
      <c r="B121" t="s">
        <v>237</v>
      </c>
      <c r="C121" t="s">
        <v>103</v>
      </c>
      <c r="D121" t="s">
        <v>110</v>
      </c>
      <c r="E121" t="s">
        <v>105</v>
      </c>
      <c r="F121" t="s">
        <v>111</v>
      </c>
      <c r="G121" s="22">
        <v>99.56</v>
      </c>
      <c r="H121">
        <v>8</v>
      </c>
      <c r="I121">
        <v>39.823999999999998</v>
      </c>
      <c r="J121" s="22">
        <v>836.30399999999997</v>
      </c>
      <c r="K121" s="6">
        <v>43510</v>
      </c>
      <c r="L121" s="21">
        <v>0.7104166666666667</v>
      </c>
      <c r="M121" t="s">
        <v>116</v>
      </c>
      <c r="N121" s="22">
        <v>796.48</v>
      </c>
      <c r="O121">
        <v>4.7619047620000003</v>
      </c>
      <c r="P121" s="22">
        <v>39.823999999999998</v>
      </c>
      <c r="Q121">
        <v>5.2</v>
      </c>
      <c r="R121" t="str">
        <f>IFERROR(VLOOKUP(Table5[[#This Row],[CustomerID]],Table1[],16,FALSE),"Not Found")</f>
        <v>Together</v>
      </c>
      <c r="S121">
        <f>IFERROR(VLOOKUP(Table5[[#This Row],[CustomerID]],Table1[],5,FALSE),"Not Found")</f>
        <v>60</v>
      </c>
      <c r="T121" t="str">
        <f>IFERROR(VLOOKUP(Table5[[#This Row],[CustomerID]],Table1[],17,FALSE),"Not Found")</f>
        <v>Master</v>
      </c>
      <c r="U121">
        <f>_xlfn.XLOOKUP(Table5[[#This Row],[CustomerID]],Table1[ID],Table1[Kids],"Not Found",0)</f>
        <v>0</v>
      </c>
      <c r="V121">
        <f>_xlfn.XLOOKUP(Table5[[#This Row],[CustomerID]],Table1[ID],Table1[Teens],"Not found",0)</f>
        <v>0</v>
      </c>
      <c r="W121" s="16">
        <f>IFERROR(VLOOKUP(Table5[[#This Row],[CustomerID]],Table1[],2,FALSE),"Not Found")</f>
        <v>183151</v>
      </c>
      <c r="X121" t="str">
        <f>_xlfn.XLOOKUP(Table5[[#This Row],[CustomerID]],Table1[ID],Table1[State],"Not Found",0)</f>
        <v>State-Other</v>
      </c>
      <c r="Y121">
        <f>_xlfn.XLOOKUP(Table5[[#This Row],[CustomerID]],Table2[ID],Table2[Recency/Days],"Not Found",0)</f>
        <v>93</v>
      </c>
      <c r="Z121" s="22">
        <f>IFERROR(VLOOKUP(Table5[[#This Row],[CustomerID]],Table2[],3,FALSE),"Not Found")</f>
        <v>896</v>
      </c>
      <c r="AA121" s="22">
        <f>IFERROR(VLOOKUP($A121,Table2[],4,FALSE),"Not Found")</f>
        <v>62</v>
      </c>
      <c r="AB121" s="22">
        <f>IFERROR(VLOOKUP($A121,Table2[],5,FALSE),"Not Found")</f>
        <v>220</v>
      </c>
      <c r="AC121" s="22">
        <f>IFERROR(VLOOKUP($A121,Table2[],6,FALSE),"Not Found")</f>
        <v>264</v>
      </c>
      <c r="AD121" s="22">
        <f>IFERROR(VLOOKUP($A121,Table2[],7,FALSE),"Not Found")</f>
        <v>163</v>
      </c>
      <c r="AE121" s="22">
        <f>IFERROR(VLOOKUP($A121,Table2[],8,FALSE),"Not Found")</f>
        <v>40</v>
      </c>
      <c r="AF121" s="22">
        <f>IFERROR(VLOOKUP($A121,Table2[],9,FALSE),"Not Found")</f>
        <v>1566</v>
      </c>
      <c r="AG121">
        <f>IFERROR(VLOOKUP($A121,Table2[],10,FALSE),"Not Found")</f>
        <v>1</v>
      </c>
      <c r="AH121">
        <f>IFERROR(VLOOKUP($A121,Table2[],11,FALSE),"Not Found")</f>
        <v>5</v>
      </c>
      <c r="AI121">
        <f>IFERROR(VLOOKUP($A121,Table2[],12,FALSE),"Not Found")</f>
        <v>9</v>
      </c>
      <c r="AJ121">
        <f>IFERROR(VLOOKUP($A121,Table2[],13,FALSE),"Not Found")</f>
        <v>4</v>
      </c>
      <c r="AK121">
        <f>IFERROR(VLOOKUP($A121,Table2[],14,FALSE),"Not Found")</f>
        <v>3</v>
      </c>
      <c r="AL121">
        <f>INDEX('Marketing data'!E:E,MATCH($A121,'Marketing data'!B:B,0),1)</f>
        <v>0</v>
      </c>
      <c r="AM121">
        <f>INDEX('Marketing data'!F:F,MATCH($A121,'Marketing data'!B:B,0),1)</f>
        <v>0</v>
      </c>
      <c r="AN121">
        <f>INDEX(Table3[MC3],MATCH($A121,Table3[ID],0),1)</f>
        <v>0</v>
      </c>
      <c r="AO121">
        <f>INDEX(Table3[MC4],MATCH($A121,Table3[ID],0),1)</f>
        <v>0</v>
      </c>
      <c r="AP121">
        <f>INDEX(Table3[MC5],MATCH($A121,Table3[ID],0),1)</f>
        <v>0</v>
      </c>
      <c r="AQ121">
        <f>_xlfn.XLOOKUP($A121,Table3[ID],Table3[Complaint],"Not Found",0)</f>
        <v>0</v>
      </c>
      <c r="AR121">
        <f>_xlfn.XLOOKUP($A121,Table3[ID],Table3[Pilot],"Not Found",0)</f>
        <v>0</v>
      </c>
      <c r="AS121" s="6">
        <f>_xlfn.XLOOKUP($A121,Table3[ID],Table3[Enrollment],"Not Found",0)</f>
        <v>43541</v>
      </c>
    </row>
    <row r="122" spans="1:45" x14ac:dyDescent="0.25">
      <c r="A122">
        <v>2269</v>
      </c>
      <c r="B122" t="s">
        <v>238</v>
      </c>
      <c r="C122" t="s">
        <v>109</v>
      </c>
      <c r="D122" t="s">
        <v>104</v>
      </c>
      <c r="E122" t="s">
        <v>114</v>
      </c>
      <c r="F122" t="s">
        <v>118</v>
      </c>
      <c r="G122" s="22">
        <v>57.12</v>
      </c>
      <c r="H122">
        <v>7</v>
      </c>
      <c r="I122">
        <v>19.992000000000001</v>
      </c>
      <c r="J122" s="22">
        <v>419.83199999999999</v>
      </c>
      <c r="K122" s="6">
        <v>43477</v>
      </c>
      <c r="L122" s="21">
        <v>0.50138888888888888</v>
      </c>
      <c r="M122" t="s">
        <v>116</v>
      </c>
      <c r="N122" s="22">
        <v>399.84</v>
      </c>
      <c r="O122">
        <v>4.7619047620000003</v>
      </c>
      <c r="P122" s="22">
        <v>19.992000000000001</v>
      </c>
      <c r="Q122">
        <v>6.5</v>
      </c>
      <c r="R122" t="str">
        <f>IFERROR(VLOOKUP(Table5[[#This Row],[CustomerID]],Table1[],16,FALSE),"Not Found")</f>
        <v>Married</v>
      </c>
      <c r="S122">
        <f>IFERROR(VLOOKUP(Table5[[#This Row],[CustomerID]],Table1[],5,FALSE),"Not Found")</f>
        <v>48</v>
      </c>
      <c r="T122" t="str">
        <f>IFERROR(VLOOKUP(Table5[[#This Row],[CustomerID]],Table1[],17,FALSE),"Not Found")</f>
        <v>Master</v>
      </c>
      <c r="U122">
        <f>_xlfn.XLOOKUP(Table5[[#This Row],[CustomerID]],Table1[ID],Table1[Kids],"Not Found",0)</f>
        <v>0</v>
      </c>
      <c r="V122">
        <f>_xlfn.XLOOKUP(Table5[[#This Row],[CustomerID]],Table1[ID],Table1[Teens],"Not found",0)</f>
        <v>0</v>
      </c>
      <c r="W122" s="16">
        <f>IFERROR(VLOOKUP(Table5[[#This Row],[CustomerID]],Table1[],2,FALSE),"Not Found")</f>
        <v>183151</v>
      </c>
      <c r="X122" t="str">
        <f>_xlfn.XLOOKUP(Table5[[#This Row],[CustomerID]],Table1[ID],Table1[State],"Not Found",0)</f>
        <v>State-Illinois</v>
      </c>
      <c r="Y122">
        <f>_xlfn.XLOOKUP(Table5[[#This Row],[CustomerID]],Table2[ID],Table2[Recency/Days],"Not Found",0)</f>
        <v>80</v>
      </c>
      <c r="Z122" s="22">
        <f>IFERROR(VLOOKUP(Table5[[#This Row],[CustomerID]],Table2[],3,FALSE),"Not Found")</f>
        <v>2132</v>
      </c>
      <c r="AA122" s="22">
        <f>IFERROR(VLOOKUP($A122,Table2[],4,FALSE),"Not Found")</f>
        <v>324</v>
      </c>
      <c r="AB122" s="22">
        <f>IFERROR(VLOOKUP($A122,Table2[],5,FALSE),"Not Found")</f>
        <v>1855</v>
      </c>
      <c r="AC122" s="22">
        <f>IFERROR(VLOOKUP($A122,Table2[],6,FALSE),"Not Found")</f>
        <v>302</v>
      </c>
      <c r="AD122" s="22">
        <f>IFERROR(VLOOKUP($A122,Table2[],7,FALSE),"Not Found")</f>
        <v>93</v>
      </c>
      <c r="AE122" s="22">
        <f>IFERROR(VLOOKUP($A122,Table2[],8,FALSE),"Not Found")</f>
        <v>463</v>
      </c>
      <c r="AF122" s="22">
        <f>IFERROR(VLOOKUP($A122,Table2[],9,FALSE),"Not Found")</f>
        <v>4242</v>
      </c>
      <c r="AG122">
        <f>IFERROR(VLOOKUP($A122,Table2[],10,FALSE),"Not Found")</f>
        <v>1</v>
      </c>
      <c r="AH122">
        <f>IFERROR(VLOOKUP($A122,Table2[],11,FALSE),"Not Found")</f>
        <v>5</v>
      </c>
      <c r="AI122">
        <f>IFERROR(VLOOKUP($A122,Table2[],12,FALSE),"Not Found")</f>
        <v>7</v>
      </c>
      <c r="AJ122">
        <f>IFERROR(VLOOKUP($A122,Table2[],13,FALSE),"Not Found")</f>
        <v>10</v>
      </c>
      <c r="AK122">
        <f>IFERROR(VLOOKUP($A122,Table2[],14,FALSE),"Not Found")</f>
        <v>2</v>
      </c>
      <c r="AL122">
        <f>INDEX('Marketing data'!E:E,MATCH($A122,'Marketing data'!B:B,0),1)</f>
        <v>1</v>
      </c>
      <c r="AM122">
        <f>INDEX('Marketing data'!F:F,MATCH($A122,'Marketing data'!B:B,0),1)</f>
        <v>0</v>
      </c>
      <c r="AN122">
        <f>INDEX(Table3[MC3],MATCH($A122,Table3[ID],0),1)</f>
        <v>1</v>
      </c>
      <c r="AO122">
        <f>INDEX(Table3[MC4],MATCH($A122,Table3[ID],0),1)</f>
        <v>0</v>
      </c>
      <c r="AP122">
        <f>INDEX(Table3[MC5],MATCH($A122,Table3[ID],0),1)</f>
        <v>1</v>
      </c>
      <c r="AQ122">
        <f>_xlfn.XLOOKUP($A122,Table3[ID],Table3[Complaint],"Not Found",0)</f>
        <v>0</v>
      </c>
      <c r="AR122">
        <f>_xlfn.XLOOKUP($A122,Table3[ID],Table3[Pilot],"Not Found",0)</f>
        <v>1</v>
      </c>
      <c r="AS122" s="6">
        <f>_xlfn.XLOOKUP($A122,Table3[ID],Table3[Enrollment],"Not Found",0)</f>
        <v>43664</v>
      </c>
    </row>
    <row r="123" spans="1:45" x14ac:dyDescent="0.25">
      <c r="A123">
        <v>2134</v>
      </c>
      <c r="B123" t="s">
        <v>239</v>
      </c>
      <c r="C123" t="s">
        <v>124</v>
      </c>
      <c r="D123" t="s">
        <v>104</v>
      </c>
      <c r="E123" t="s">
        <v>114</v>
      </c>
      <c r="F123" t="s">
        <v>118</v>
      </c>
      <c r="G123" s="22">
        <v>99.96</v>
      </c>
      <c r="H123">
        <v>9</v>
      </c>
      <c r="I123">
        <v>44.981999999999999</v>
      </c>
      <c r="J123" s="22">
        <v>944.62199999999996</v>
      </c>
      <c r="K123" s="6">
        <v>43533</v>
      </c>
      <c r="L123" s="21">
        <v>0.72638888888888886</v>
      </c>
      <c r="M123" t="s">
        <v>116</v>
      </c>
      <c r="N123" s="22">
        <v>899.64</v>
      </c>
      <c r="O123">
        <v>4.7619047620000003</v>
      </c>
      <c r="P123" s="22">
        <v>44.981999999999999</v>
      </c>
      <c r="Q123">
        <v>4.2</v>
      </c>
      <c r="R123" t="str">
        <f>IFERROR(VLOOKUP(Table5[[#This Row],[CustomerID]],Table1[],16,FALSE),"Not Found")</f>
        <v>Together</v>
      </c>
      <c r="S123">
        <f>IFERROR(VLOOKUP(Table5[[#This Row],[CustomerID]],Table1[],5,FALSE),"Not Found")</f>
        <v>46</v>
      </c>
      <c r="T123" t="str">
        <f>IFERROR(VLOOKUP(Table5[[#This Row],[CustomerID]],Table1[],17,FALSE),"Not Found")</f>
        <v>Graduate</v>
      </c>
      <c r="U123">
        <f>_xlfn.XLOOKUP(Table5[[#This Row],[CustomerID]],Table1[ID],Table1[Kids],"Not Found",0)</f>
        <v>0</v>
      </c>
      <c r="V123">
        <f>_xlfn.XLOOKUP(Table5[[#This Row],[CustomerID]],Table1[ID],Table1[Teens],"Not found",0)</f>
        <v>0</v>
      </c>
      <c r="W123" s="16">
        <f>IFERROR(VLOOKUP(Table5[[#This Row],[CustomerID]],Table1[],2,FALSE),"Not Found")</f>
        <v>183145</v>
      </c>
      <c r="X123" t="str">
        <f>_xlfn.XLOOKUP(Table5[[#This Row],[CustomerID]],Table1[ID],Table1[State],"Not Found",0)</f>
        <v>State-Other</v>
      </c>
      <c r="Y123">
        <f>_xlfn.XLOOKUP(Table5[[#This Row],[CustomerID]],Table2[ID],Table2[Recency/Days],"Not Found",0)</f>
        <v>14</v>
      </c>
      <c r="Z123" s="22">
        <f>IFERROR(VLOOKUP(Table5[[#This Row],[CustomerID]],Table2[],3,FALSE),"Not Found")</f>
        <v>1712</v>
      </c>
      <c r="AA123" s="22">
        <f>IFERROR(VLOOKUP($A123,Table2[],4,FALSE),"Not Found")</f>
        <v>77</v>
      </c>
      <c r="AB123" s="22">
        <f>IFERROR(VLOOKUP($A123,Table2[],5,FALSE),"Not Found")</f>
        <v>1610</v>
      </c>
      <c r="AC123" s="22">
        <f>IFERROR(VLOOKUP($A123,Table2[],6,FALSE),"Not Found")</f>
        <v>86</v>
      </c>
      <c r="AD123" s="22">
        <f>IFERROR(VLOOKUP($A123,Table2[],7,FALSE),"Not Found")</f>
        <v>302</v>
      </c>
      <c r="AE123" s="22">
        <f>IFERROR(VLOOKUP($A123,Table2[],8,FALSE),"Not Found")</f>
        <v>251</v>
      </c>
      <c r="AF123" s="22">
        <f>IFERROR(VLOOKUP($A123,Table2[],9,FALSE),"Not Found")</f>
        <v>3535</v>
      </c>
      <c r="AG123">
        <f>IFERROR(VLOOKUP($A123,Table2[],10,FALSE),"Not Found")</f>
        <v>1</v>
      </c>
      <c r="AH123">
        <f>IFERROR(VLOOKUP($A123,Table2[],11,FALSE),"Not Found")</f>
        <v>5</v>
      </c>
      <c r="AI123">
        <f>IFERROR(VLOOKUP($A123,Table2[],12,FALSE),"Not Found")</f>
        <v>9</v>
      </c>
      <c r="AJ123">
        <f>IFERROR(VLOOKUP($A123,Table2[],13,FALSE),"Not Found")</f>
        <v>11</v>
      </c>
      <c r="AK123">
        <f>IFERROR(VLOOKUP($A123,Table2[],14,FALSE),"Not Found")</f>
        <v>2</v>
      </c>
      <c r="AL123">
        <f>INDEX('Marketing data'!E:E,MATCH($A123,'Marketing data'!B:B,0),1)</f>
        <v>0</v>
      </c>
      <c r="AM123">
        <f>INDEX('Marketing data'!F:F,MATCH($A123,'Marketing data'!B:B,0),1)</f>
        <v>0</v>
      </c>
      <c r="AN123">
        <f>INDEX(Table3[MC3],MATCH($A123,Table3[ID],0),1)</f>
        <v>0</v>
      </c>
      <c r="AO123">
        <f>INDEX(Table3[MC4],MATCH($A123,Table3[ID],0),1)</f>
        <v>0</v>
      </c>
      <c r="AP123">
        <f>INDEX(Table3[MC5],MATCH($A123,Table3[ID],0),1)</f>
        <v>1</v>
      </c>
      <c r="AQ123">
        <f>_xlfn.XLOOKUP($A123,Table3[ID],Table3[Complaint],"Not Found",0)</f>
        <v>0</v>
      </c>
      <c r="AR123">
        <f>_xlfn.XLOOKUP($A123,Table3[ID],Table3[Pilot],"Not Found",0)</f>
        <v>1</v>
      </c>
      <c r="AS123" s="6">
        <f>_xlfn.XLOOKUP($A123,Table3[ID],Table3[Enrollment],"Not Found",0)</f>
        <v>43523</v>
      </c>
    </row>
    <row r="124" spans="1:45" x14ac:dyDescent="0.25">
      <c r="A124">
        <v>1905</v>
      </c>
      <c r="B124" t="s">
        <v>240</v>
      </c>
      <c r="C124" t="s">
        <v>109</v>
      </c>
      <c r="D124" t="s">
        <v>104</v>
      </c>
      <c r="E124" t="s">
        <v>114</v>
      </c>
      <c r="F124" t="s">
        <v>115</v>
      </c>
      <c r="G124" s="22">
        <v>63.91</v>
      </c>
      <c r="H124">
        <v>8</v>
      </c>
      <c r="I124">
        <v>25.564</v>
      </c>
      <c r="J124" s="22">
        <v>536.84400000000005</v>
      </c>
      <c r="K124" s="6">
        <v>43537</v>
      </c>
      <c r="L124" s="21">
        <v>0.82777777777777783</v>
      </c>
      <c r="M124" t="s">
        <v>116</v>
      </c>
      <c r="N124" s="22">
        <v>511.28</v>
      </c>
      <c r="O124">
        <v>4.7619047620000003</v>
      </c>
      <c r="P124" s="22">
        <v>25.564</v>
      </c>
      <c r="Q124">
        <v>4.5999999999999996</v>
      </c>
      <c r="R124" t="str">
        <f>IFERROR(VLOOKUP(Table5[[#This Row],[CustomerID]],Table1[],16,FALSE),"Not Found")</f>
        <v>Together</v>
      </c>
      <c r="S124">
        <f>IFERROR(VLOOKUP(Table5[[#This Row],[CustomerID]],Table1[],5,FALSE),"Not Found")</f>
        <v>34</v>
      </c>
      <c r="T124" t="str">
        <f>IFERROR(VLOOKUP(Table5[[#This Row],[CustomerID]],Table1[],17,FALSE),"Not Found")</f>
        <v>Graduate</v>
      </c>
      <c r="U124">
        <f>_xlfn.XLOOKUP(Table5[[#This Row],[CustomerID]],Table1[ID],Table1[Kids],"Not Found",0)</f>
        <v>1</v>
      </c>
      <c r="V124">
        <f>_xlfn.XLOOKUP(Table5[[#This Row],[CustomerID]],Table1[ID],Table1[Teens],"Not found",0)</f>
        <v>0</v>
      </c>
      <c r="W124" s="16">
        <f>IFERROR(VLOOKUP(Table5[[#This Row],[CustomerID]],Table1[],2,FALSE),"Not Found")</f>
        <v>183033</v>
      </c>
      <c r="X124" t="str">
        <f>_xlfn.XLOOKUP(Table5[[#This Row],[CustomerID]],Table1[ID],Table1[State],"Not Found",0)</f>
        <v>State-Texas</v>
      </c>
      <c r="Y124">
        <f>_xlfn.XLOOKUP(Table5[[#This Row],[CustomerID]],Table2[ID],Table2[Recency/Days],"Not Found",0)</f>
        <v>82</v>
      </c>
      <c r="Z124" s="22">
        <f>IFERROR(VLOOKUP(Table5[[#This Row],[CustomerID]],Table2[],3,FALSE),"Not Found")</f>
        <v>1790</v>
      </c>
      <c r="AA124" s="22">
        <f>IFERROR(VLOOKUP($A124,Table2[],4,FALSE),"Not Found")</f>
        <v>218</v>
      </c>
      <c r="AB124" s="22">
        <f>IFERROR(VLOOKUP($A124,Table2[],5,FALSE),"Not Found")</f>
        <v>950</v>
      </c>
      <c r="AC124" s="22">
        <f>IFERROR(VLOOKUP($A124,Table2[],6,FALSE),"Not Found")</f>
        <v>522</v>
      </c>
      <c r="AD124" s="22">
        <f>IFERROR(VLOOKUP($A124,Table2[],7,FALSE),"Not Found")</f>
        <v>328</v>
      </c>
      <c r="AE124" s="22">
        <f>IFERROR(VLOOKUP($A124,Table2[],8,FALSE),"Not Found")</f>
        <v>73</v>
      </c>
      <c r="AF124" s="22">
        <f>IFERROR(VLOOKUP($A124,Table2[],9,FALSE),"Not Found")</f>
        <v>3736</v>
      </c>
      <c r="AG124">
        <f>IFERROR(VLOOKUP($A124,Table2[],10,FALSE),"Not Found")</f>
        <v>1</v>
      </c>
      <c r="AH124">
        <f>IFERROR(VLOOKUP($A124,Table2[],11,FALSE),"Not Found")</f>
        <v>11</v>
      </c>
      <c r="AI124">
        <f>IFERROR(VLOOKUP($A124,Table2[],12,FALSE),"Not Found")</f>
        <v>4</v>
      </c>
      <c r="AJ124">
        <f>IFERROR(VLOOKUP($A124,Table2[],13,FALSE),"Not Found")</f>
        <v>10</v>
      </c>
      <c r="AK124">
        <f>IFERROR(VLOOKUP($A124,Table2[],14,FALSE),"Not Found")</f>
        <v>5</v>
      </c>
      <c r="AL124">
        <f>INDEX('Marketing data'!E:E,MATCH($A124,'Marketing data'!B:B,0),1)</f>
        <v>1</v>
      </c>
      <c r="AM124">
        <f>INDEX('Marketing data'!F:F,MATCH($A124,'Marketing data'!B:B,0),1)</f>
        <v>0</v>
      </c>
      <c r="AN124">
        <f>INDEX(Table3[MC3],MATCH($A124,Table3[ID],0),1)</f>
        <v>0</v>
      </c>
      <c r="AO124">
        <f>INDEX(Table3[MC4],MATCH($A124,Table3[ID],0),1)</f>
        <v>0</v>
      </c>
      <c r="AP124">
        <f>INDEX(Table3[MC5],MATCH($A124,Table3[ID],0),1)</f>
        <v>0</v>
      </c>
      <c r="AQ124">
        <f>_xlfn.XLOOKUP($A124,Table3[ID],Table3[Complaint],"Not Found",0)</f>
        <v>0</v>
      </c>
      <c r="AR124">
        <f>_xlfn.XLOOKUP($A124,Table3[ID],Table3[Pilot],"Not Found",0)</f>
        <v>0</v>
      </c>
      <c r="AS124" s="6">
        <f>_xlfn.XLOOKUP($A124,Table3[ID],Table3[Enrollment],"Not Found",0)</f>
        <v>44126</v>
      </c>
    </row>
    <row r="125" spans="1:45" x14ac:dyDescent="0.25">
      <c r="A125">
        <v>1323</v>
      </c>
      <c r="B125" t="s">
        <v>241</v>
      </c>
      <c r="C125" t="s">
        <v>124</v>
      </c>
      <c r="D125" t="s">
        <v>104</v>
      </c>
      <c r="E125" t="s">
        <v>105</v>
      </c>
      <c r="F125" t="s">
        <v>127</v>
      </c>
      <c r="G125" s="22">
        <v>56.47</v>
      </c>
      <c r="H125">
        <v>8</v>
      </c>
      <c r="I125">
        <v>22.588000000000001</v>
      </c>
      <c r="J125" s="22">
        <v>474.34800000000001</v>
      </c>
      <c r="K125" s="6">
        <v>43533</v>
      </c>
      <c r="L125" s="21">
        <v>0.62291666666666667</v>
      </c>
      <c r="M125" t="s">
        <v>107</v>
      </c>
      <c r="N125" s="22">
        <v>451.76</v>
      </c>
      <c r="O125">
        <v>4.7619047620000003</v>
      </c>
      <c r="P125" s="22">
        <v>22.588000000000001</v>
      </c>
      <c r="Q125">
        <v>7.3</v>
      </c>
      <c r="R125" t="str">
        <f>IFERROR(VLOOKUP(Table5[[#This Row],[CustomerID]],Table1[],16,FALSE),"Not Found")</f>
        <v>Together</v>
      </c>
      <c r="S125">
        <f>IFERROR(VLOOKUP(Table5[[#This Row],[CustomerID]],Table1[],5,FALSE),"Not Found")</f>
        <v>55</v>
      </c>
      <c r="T125" t="str">
        <f>IFERROR(VLOOKUP(Table5[[#This Row],[CustomerID]],Table1[],17,FALSE),"Not Found")</f>
        <v>Graduate</v>
      </c>
      <c r="U125">
        <f>_xlfn.XLOOKUP(Table5[[#This Row],[CustomerID]],Table1[ID],Table1[Kids],"Not Found",0)</f>
        <v>0</v>
      </c>
      <c r="V125">
        <f>_xlfn.XLOOKUP(Table5[[#This Row],[CustomerID]],Table1[ID],Table1[Teens],"Not found",0)</f>
        <v>0</v>
      </c>
      <c r="W125" s="16">
        <f>IFERROR(VLOOKUP(Table5[[#This Row],[CustomerID]],Table1[],2,FALSE),"Not Found")</f>
        <v>183003</v>
      </c>
      <c r="X125" t="str">
        <f>_xlfn.XLOOKUP(Table5[[#This Row],[CustomerID]],Table1[ID],Table1[State],"Not Found",0)</f>
        <v>State-Texas</v>
      </c>
      <c r="Y125">
        <f>_xlfn.XLOOKUP(Table5[[#This Row],[CustomerID]],Table2[ID],Table2[Recency/Days],"Not Found",0)</f>
        <v>18</v>
      </c>
      <c r="Z125" s="22">
        <f>IFERROR(VLOOKUP(Table5[[#This Row],[CustomerID]],Table2[],3,FALSE),"Not Found")</f>
        <v>1887</v>
      </c>
      <c r="AA125" s="22">
        <f>IFERROR(VLOOKUP($A125,Table2[],4,FALSE),"Not Found")</f>
        <v>134</v>
      </c>
      <c r="AB125" s="22">
        <f>IFERROR(VLOOKUP($A125,Table2[],5,FALSE),"Not Found")</f>
        <v>1257</v>
      </c>
      <c r="AC125" s="22">
        <f>IFERROR(VLOOKUP($A125,Table2[],6,FALSE),"Not Found")</f>
        <v>88</v>
      </c>
      <c r="AD125" s="22">
        <f>IFERROR(VLOOKUP($A125,Table2[],7,FALSE),"Not Found")</f>
        <v>55</v>
      </c>
      <c r="AE125" s="22">
        <f>IFERROR(VLOOKUP($A125,Table2[],8,FALSE),"Not Found")</f>
        <v>269</v>
      </c>
      <c r="AF125" s="22">
        <f>IFERROR(VLOOKUP($A125,Table2[],9,FALSE),"Not Found")</f>
        <v>3153</v>
      </c>
      <c r="AG125">
        <f>IFERROR(VLOOKUP($A125,Table2[],10,FALSE),"Not Found")</f>
        <v>1</v>
      </c>
      <c r="AH125">
        <f>IFERROR(VLOOKUP($A125,Table2[],11,FALSE),"Not Found")</f>
        <v>7</v>
      </c>
      <c r="AI125">
        <f>IFERROR(VLOOKUP($A125,Table2[],12,FALSE),"Not Found")</f>
        <v>6</v>
      </c>
      <c r="AJ125">
        <f>IFERROR(VLOOKUP($A125,Table2[],13,FALSE),"Not Found")</f>
        <v>8</v>
      </c>
      <c r="AK125">
        <f>IFERROR(VLOOKUP($A125,Table2[],14,FALSE),"Not Found")</f>
        <v>3</v>
      </c>
      <c r="AL125">
        <f>INDEX('Marketing data'!E:E,MATCH($A125,'Marketing data'!B:B,0),1)</f>
        <v>0</v>
      </c>
      <c r="AM125">
        <f>INDEX('Marketing data'!F:F,MATCH($A125,'Marketing data'!B:B,0),1)</f>
        <v>0</v>
      </c>
      <c r="AN125">
        <f>INDEX(Table3[MC3],MATCH($A125,Table3[ID],0),1)</f>
        <v>0</v>
      </c>
      <c r="AO125">
        <f>INDEX(Table3[MC4],MATCH($A125,Table3[ID],0),1)</f>
        <v>0</v>
      </c>
      <c r="AP125">
        <f>INDEX(Table3[MC5],MATCH($A125,Table3[ID],0),1)</f>
        <v>1</v>
      </c>
      <c r="AQ125">
        <f>_xlfn.XLOOKUP($A125,Table3[ID],Table3[Complaint],"Not Found",0)</f>
        <v>0</v>
      </c>
      <c r="AR125">
        <f>_xlfn.XLOOKUP($A125,Table3[ID],Table3[Pilot],"Not Found",0)</f>
        <v>1</v>
      </c>
      <c r="AS125" s="6">
        <f>_xlfn.XLOOKUP($A125,Table3[ID],Table3[Enrollment],"Not Found",0)</f>
        <v>43685</v>
      </c>
    </row>
    <row r="126" spans="1:45" x14ac:dyDescent="0.25">
      <c r="A126">
        <v>1015</v>
      </c>
      <c r="B126" t="s">
        <v>242</v>
      </c>
      <c r="C126" t="s">
        <v>103</v>
      </c>
      <c r="D126" t="s">
        <v>110</v>
      </c>
      <c r="E126" t="s">
        <v>105</v>
      </c>
      <c r="F126" t="s">
        <v>115</v>
      </c>
      <c r="G126" s="22">
        <v>93.69</v>
      </c>
      <c r="H126">
        <v>7</v>
      </c>
      <c r="I126">
        <v>32.791499999999999</v>
      </c>
      <c r="J126" s="22">
        <v>688.62149999999997</v>
      </c>
      <c r="K126" s="6">
        <v>43534</v>
      </c>
      <c r="L126" s="21">
        <v>0.78055555555555556</v>
      </c>
      <c r="M126" t="s">
        <v>116</v>
      </c>
      <c r="N126" s="22">
        <v>655.83</v>
      </c>
      <c r="O126">
        <v>4.7619047620000003</v>
      </c>
      <c r="P126" s="22">
        <v>32.791499999999999</v>
      </c>
      <c r="Q126">
        <v>4.5</v>
      </c>
      <c r="R126" t="str">
        <f>IFERROR(VLOOKUP(Table5[[#This Row],[CustomerID]],Table1[],16,FALSE),"Not Found")</f>
        <v>Single</v>
      </c>
      <c r="S126">
        <f>IFERROR(VLOOKUP(Table5[[#This Row],[CustomerID]],Table1[],5,FALSE),"Not Found")</f>
        <v>74</v>
      </c>
      <c r="T126" t="str">
        <f>IFERROR(VLOOKUP(Table5[[#This Row],[CustomerID]],Table1[],17,FALSE),"Not Found")</f>
        <v>PhD</v>
      </c>
      <c r="U126">
        <f>_xlfn.XLOOKUP(Table5[[#This Row],[CustomerID]],Table1[ID],Table1[Kids],"Not Found",0)</f>
        <v>0</v>
      </c>
      <c r="V126">
        <f>_xlfn.XLOOKUP(Table5[[#This Row],[CustomerID]],Table1[ID],Table1[Teens],"Not found",0)</f>
        <v>0</v>
      </c>
      <c r="W126" s="16">
        <f>IFERROR(VLOOKUP(Table5[[#This Row],[CustomerID]],Table1[],2,FALSE),"Not Found")</f>
        <v>182800</v>
      </c>
      <c r="X126" t="str">
        <f>_xlfn.XLOOKUP(Table5[[#This Row],[CustomerID]],Table1[ID],Table1[State],"Not Found",0)</f>
        <v>State-Illinois</v>
      </c>
      <c r="Y126">
        <f>_xlfn.XLOOKUP(Table5[[#This Row],[CustomerID]],Table2[ID],Table2[Recency/Days],"Not Found",0)</f>
        <v>23</v>
      </c>
      <c r="Z126" s="22">
        <f>IFERROR(VLOOKUP(Table5[[#This Row],[CustomerID]],Table2[],3,FALSE),"Not Found")</f>
        <v>2221</v>
      </c>
      <c r="AA126" s="22">
        <f>IFERROR(VLOOKUP($A126,Table2[],4,FALSE),"Not Found")</f>
        <v>49</v>
      </c>
      <c r="AB126" s="22">
        <f>IFERROR(VLOOKUP($A126,Table2[],5,FALSE),"Not Found")</f>
        <v>254</v>
      </c>
      <c r="AC126" s="22">
        <f>IFERROR(VLOOKUP($A126,Table2[],6,FALSE),"Not Found")</f>
        <v>130</v>
      </c>
      <c r="AD126" s="22">
        <f>IFERROR(VLOOKUP($A126,Table2[],7,FALSE),"Not Found")</f>
        <v>150</v>
      </c>
      <c r="AE126" s="22">
        <f>IFERROR(VLOOKUP($A126,Table2[],8,FALSE),"Not Found")</f>
        <v>99</v>
      </c>
      <c r="AF126" s="22">
        <f>IFERROR(VLOOKUP($A126,Table2[],9,FALSE),"Not Found")</f>
        <v>2704</v>
      </c>
      <c r="AG126">
        <f>IFERROR(VLOOKUP($A126,Table2[],10,FALSE),"Not Found")</f>
        <v>1</v>
      </c>
      <c r="AH126">
        <f>IFERROR(VLOOKUP($A126,Table2[],11,FALSE),"Not Found")</f>
        <v>7</v>
      </c>
      <c r="AI126">
        <f>IFERROR(VLOOKUP($A126,Table2[],12,FALSE),"Not Found")</f>
        <v>6</v>
      </c>
      <c r="AJ126">
        <f>IFERROR(VLOOKUP($A126,Table2[],13,FALSE),"Not Found")</f>
        <v>12</v>
      </c>
      <c r="AK126">
        <f>IFERROR(VLOOKUP($A126,Table2[],14,FALSE),"Not Found")</f>
        <v>3</v>
      </c>
      <c r="AL126">
        <f>INDEX('Marketing data'!E:E,MATCH($A126,'Marketing data'!B:B,0),1)</f>
        <v>1</v>
      </c>
      <c r="AM126">
        <f>INDEX('Marketing data'!F:F,MATCH($A126,'Marketing data'!B:B,0),1)</f>
        <v>0</v>
      </c>
      <c r="AN126">
        <f>INDEX(Table3[MC3],MATCH($A126,Table3[ID],0),1)</f>
        <v>0</v>
      </c>
      <c r="AO126">
        <f>INDEX(Table3[MC4],MATCH($A126,Table3[ID],0),1)</f>
        <v>0</v>
      </c>
      <c r="AP126">
        <f>INDEX(Table3[MC5],MATCH($A126,Table3[ID],0),1)</f>
        <v>1</v>
      </c>
      <c r="AQ126">
        <f>_xlfn.XLOOKUP($A126,Table3[ID],Table3[Complaint],"Not Found",0)</f>
        <v>0</v>
      </c>
      <c r="AR126">
        <f>_xlfn.XLOOKUP($A126,Table3[ID],Table3[Pilot],"Not Found",0)</f>
        <v>1</v>
      </c>
      <c r="AS126" s="6">
        <f>_xlfn.XLOOKUP($A126,Table3[ID],Table3[Enrollment],"Not Found",0)</f>
        <v>43586</v>
      </c>
    </row>
    <row r="127" spans="1:45" x14ac:dyDescent="0.25">
      <c r="A127">
        <v>2546</v>
      </c>
      <c r="B127" t="s">
        <v>243</v>
      </c>
      <c r="C127" t="s">
        <v>103</v>
      </c>
      <c r="D127" t="s">
        <v>110</v>
      </c>
      <c r="E127" t="s">
        <v>105</v>
      </c>
      <c r="F127" t="s">
        <v>118</v>
      </c>
      <c r="G127" s="22">
        <v>32.25</v>
      </c>
      <c r="H127">
        <v>5</v>
      </c>
      <c r="I127">
        <v>8.0625</v>
      </c>
      <c r="J127" s="22">
        <v>169.3125</v>
      </c>
      <c r="K127" s="6">
        <v>43492</v>
      </c>
      <c r="L127" s="21">
        <v>0.55972222222222223</v>
      </c>
      <c r="M127" t="s">
        <v>112</v>
      </c>
      <c r="N127" s="22">
        <v>161.25</v>
      </c>
      <c r="O127">
        <v>4.7619047620000003</v>
      </c>
      <c r="P127" s="22">
        <v>8.0625</v>
      </c>
      <c r="Q127">
        <v>9</v>
      </c>
      <c r="R127" t="str">
        <f>IFERROR(VLOOKUP(Table5[[#This Row],[CustomerID]],Table1[],16,FALSE),"Not Found")</f>
        <v>Single</v>
      </c>
      <c r="S127">
        <f>IFERROR(VLOOKUP(Table5[[#This Row],[CustomerID]],Table1[],5,FALSE),"Not Found")</f>
        <v>74</v>
      </c>
      <c r="T127" t="str">
        <f>IFERROR(VLOOKUP(Table5[[#This Row],[CustomerID]],Table1[],17,FALSE),"Not Found")</f>
        <v>PhD</v>
      </c>
      <c r="U127">
        <f>_xlfn.XLOOKUP(Table5[[#This Row],[CustomerID]],Table1[ID],Table1[Kids],"Not Found",0)</f>
        <v>0</v>
      </c>
      <c r="V127">
        <f>_xlfn.XLOOKUP(Table5[[#This Row],[CustomerID]],Table1[ID],Table1[Teens],"Not found",0)</f>
        <v>0</v>
      </c>
      <c r="W127" s="16">
        <f>IFERROR(VLOOKUP(Table5[[#This Row],[CustomerID]],Table1[],2,FALSE),"Not Found")</f>
        <v>182800</v>
      </c>
      <c r="X127" t="str">
        <f>_xlfn.XLOOKUP(Table5[[#This Row],[CustomerID]],Table1[ID],Table1[State],"Not Found",0)</f>
        <v>State-New York</v>
      </c>
      <c r="Y127">
        <f>_xlfn.XLOOKUP(Table5[[#This Row],[CustomerID]],Table2[ID],Table2[Recency/Days],"Not Found",0)</f>
        <v>23</v>
      </c>
      <c r="Z127" s="22">
        <f>IFERROR(VLOOKUP(Table5[[#This Row],[CustomerID]],Table2[],3,FALSE),"Not Found")</f>
        <v>2221</v>
      </c>
      <c r="AA127" s="22">
        <f>IFERROR(VLOOKUP($A127,Table2[],4,FALSE),"Not Found")</f>
        <v>49</v>
      </c>
      <c r="AB127" s="22">
        <f>IFERROR(VLOOKUP($A127,Table2[],5,FALSE),"Not Found")</f>
        <v>254</v>
      </c>
      <c r="AC127" s="22">
        <f>IFERROR(VLOOKUP($A127,Table2[],6,FALSE),"Not Found")</f>
        <v>130</v>
      </c>
      <c r="AD127" s="22">
        <f>IFERROR(VLOOKUP($A127,Table2[],7,FALSE),"Not Found")</f>
        <v>150</v>
      </c>
      <c r="AE127" s="22">
        <f>IFERROR(VLOOKUP($A127,Table2[],8,FALSE),"Not Found")</f>
        <v>99</v>
      </c>
      <c r="AF127" s="22">
        <f>IFERROR(VLOOKUP($A127,Table2[],9,FALSE),"Not Found")</f>
        <v>2704</v>
      </c>
      <c r="AG127">
        <f>IFERROR(VLOOKUP($A127,Table2[],10,FALSE),"Not Found")</f>
        <v>1</v>
      </c>
      <c r="AH127">
        <f>IFERROR(VLOOKUP($A127,Table2[],11,FALSE),"Not Found")</f>
        <v>7</v>
      </c>
      <c r="AI127">
        <f>IFERROR(VLOOKUP($A127,Table2[],12,FALSE),"Not Found")</f>
        <v>6</v>
      </c>
      <c r="AJ127">
        <f>IFERROR(VLOOKUP($A127,Table2[],13,FALSE),"Not Found")</f>
        <v>12</v>
      </c>
      <c r="AK127">
        <f>IFERROR(VLOOKUP($A127,Table2[],14,FALSE),"Not Found")</f>
        <v>3</v>
      </c>
      <c r="AL127">
        <f>INDEX('Marketing data'!E:E,MATCH($A127,'Marketing data'!B:B,0),1)</f>
        <v>1</v>
      </c>
      <c r="AM127">
        <f>INDEX('Marketing data'!F:F,MATCH($A127,'Marketing data'!B:B,0),1)</f>
        <v>0</v>
      </c>
      <c r="AN127">
        <f>INDEX(Table3[MC3],MATCH($A127,Table3[ID],0),1)</f>
        <v>0</v>
      </c>
      <c r="AO127">
        <f>INDEX(Table3[MC4],MATCH($A127,Table3[ID],0),1)</f>
        <v>0</v>
      </c>
      <c r="AP127">
        <f>INDEX(Table3[MC5],MATCH($A127,Table3[ID],0),1)</f>
        <v>1</v>
      </c>
      <c r="AQ127">
        <f>_xlfn.XLOOKUP($A127,Table3[ID],Table3[Complaint],"Not Found",0)</f>
        <v>0</v>
      </c>
      <c r="AR127">
        <f>_xlfn.XLOOKUP($A127,Table3[ID],Table3[Pilot],"Not Found",0)</f>
        <v>1</v>
      </c>
      <c r="AS127" s="6">
        <f>_xlfn.XLOOKUP($A127,Table3[ID],Table3[Enrollment],"Not Found",0)</f>
        <v>43586</v>
      </c>
    </row>
    <row r="128" spans="1:45" x14ac:dyDescent="0.25">
      <c r="A128">
        <v>2829</v>
      </c>
      <c r="B128" t="s">
        <v>244</v>
      </c>
      <c r="C128" t="s">
        <v>109</v>
      </c>
      <c r="D128" t="s">
        <v>110</v>
      </c>
      <c r="E128" t="s">
        <v>105</v>
      </c>
      <c r="F128" t="s">
        <v>127</v>
      </c>
      <c r="G128" s="22">
        <v>31.73</v>
      </c>
      <c r="H128">
        <v>9</v>
      </c>
      <c r="I128">
        <v>14.278499999999999</v>
      </c>
      <c r="J128" s="22">
        <v>299.8485</v>
      </c>
      <c r="K128" s="6">
        <v>43473</v>
      </c>
      <c r="L128" s="21">
        <v>0.67847222222222225</v>
      </c>
      <c r="M128" t="s">
        <v>116</v>
      </c>
      <c r="N128" s="22">
        <v>285.57</v>
      </c>
      <c r="O128">
        <v>4.7619047620000003</v>
      </c>
      <c r="P128" s="22">
        <v>14.278499999999999</v>
      </c>
      <c r="Q128">
        <v>5.9</v>
      </c>
      <c r="R128" t="str">
        <f>IFERROR(VLOOKUP(Table5[[#This Row],[CustomerID]],Table1[],16,FALSE),"Not Found")</f>
        <v>Single</v>
      </c>
      <c r="S128">
        <f>IFERROR(VLOOKUP(Table5[[#This Row],[CustomerID]],Table1[],5,FALSE),"Not Found")</f>
        <v>36</v>
      </c>
      <c r="T128" t="str">
        <f>IFERROR(VLOOKUP(Table5[[#This Row],[CustomerID]],Table1[],17,FALSE),"Not Found")</f>
        <v>PhD</v>
      </c>
      <c r="U128">
        <f>_xlfn.XLOOKUP(Table5[[#This Row],[CustomerID]],Table1[ID],Table1[Kids],"Not Found",0)</f>
        <v>0</v>
      </c>
      <c r="V128">
        <f>_xlfn.XLOOKUP(Table5[[#This Row],[CustomerID]],Table1[ID],Table1[Teens],"Not found",0)</f>
        <v>0</v>
      </c>
      <c r="W128" s="16">
        <f>IFERROR(VLOOKUP(Table5[[#This Row],[CustomerID]],Table1[],2,FALSE),"Not Found")</f>
        <v>182733</v>
      </c>
      <c r="X128" t="str">
        <f>_xlfn.XLOOKUP(Table5[[#This Row],[CustomerID]],Table1[ID],Table1[State],"Not Found",0)</f>
        <v>State-Texas</v>
      </c>
      <c r="Y128">
        <f>_xlfn.XLOOKUP(Table5[[#This Row],[CustomerID]],Table2[ID],Table2[Recency/Days],"Not Found",0)</f>
        <v>28</v>
      </c>
      <c r="Z128" s="22">
        <f>IFERROR(VLOOKUP(Table5[[#This Row],[CustomerID]],Table2[],3,FALSE),"Not Found")</f>
        <v>1573</v>
      </c>
      <c r="AA128" s="22">
        <f>IFERROR(VLOOKUP($A128,Table2[],4,FALSE),"Not Found")</f>
        <v>110</v>
      </c>
      <c r="AB128" s="22">
        <f>IFERROR(VLOOKUP($A128,Table2[],5,FALSE),"Not Found")</f>
        <v>928</v>
      </c>
      <c r="AC128" s="22">
        <f>IFERROR(VLOOKUP($A128,Table2[],6,FALSE),"Not Found")</f>
        <v>144</v>
      </c>
      <c r="AD128" s="22">
        <f>IFERROR(VLOOKUP($A128,Table2[],7,FALSE),"Not Found")</f>
        <v>84</v>
      </c>
      <c r="AE128" s="22">
        <f>IFERROR(VLOOKUP($A128,Table2[],8,FALSE),"Not Found")</f>
        <v>84</v>
      </c>
      <c r="AF128" s="22">
        <f>IFERROR(VLOOKUP($A128,Table2[],9,FALSE),"Not Found")</f>
        <v>2754</v>
      </c>
      <c r="AG128">
        <f>IFERROR(VLOOKUP($A128,Table2[],10,FALSE),"Not Found")</f>
        <v>1</v>
      </c>
      <c r="AH128">
        <f>IFERROR(VLOOKUP($A128,Table2[],11,FALSE),"Not Found")</f>
        <v>8</v>
      </c>
      <c r="AI128">
        <f>IFERROR(VLOOKUP($A128,Table2[],12,FALSE),"Not Found")</f>
        <v>4</v>
      </c>
      <c r="AJ128">
        <f>IFERROR(VLOOKUP($A128,Table2[],13,FALSE),"Not Found")</f>
        <v>7</v>
      </c>
      <c r="AK128">
        <f>IFERROR(VLOOKUP($A128,Table2[],14,FALSE),"Not Found")</f>
        <v>4</v>
      </c>
      <c r="AL128">
        <f>INDEX('Marketing data'!E:E,MATCH($A128,'Marketing data'!B:B,0),1)</f>
        <v>0</v>
      </c>
      <c r="AM128">
        <f>INDEX('Marketing data'!F:F,MATCH($A128,'Marketing data'!B:B,0),1)</f>
        <v>0</v>
      </c>
      <c r="AN128">
        <f>INDEX(Table3[MC3],MATCH($A128,Table3[ID],0),1)</f>
        <v>0</v>
      </c>
      <c r="AO128">
        <f>INDEX(Table3[MC4],MATCH($A128,Table3[ID],0),1)</f>
        <v>0</v>
      </c>
      <c r="AP128">
        <f>INDEX(Table3[MC5],MATCH($A128,Table3[ID],0),1)</f>
        <v>0</v>
      </c>
      <c r="AQ128">
        <f>_xlfn.XLOOKUP($A128,Table3[ID],Table3[Complaint],"Not Found",0)</f>
        <v>0</v>
      </c>
      <c r="AR128">
        <f>_xlfn.XLOOKUP($A128,Table3[ID],Table3[Pilot],"Not Found",0)</f>
        <v>1</v>
      </c>
      <c r="AS128" s="6">
        <f>_xlfn.XLOOKUP($A128,Table3[ID],Table3[Enrollment],"Not Found",0)</f>
        <v>43876</v>
      </c>
    </row>
    <row r="129" spans="1:45" x14ac:dyDescent="0.25">
      <c r="A129">
        <v>1784</v>
      </c>
      <c r="B129" t="s">
        <v>245</v>
      </c>
      <c r="C129" t="s">
        <v>109</v>
      </c>
      <c r="D129" t="s">
        <v>104</v>
      </c>
      <c r="E129" t="s">
        <v>105</v>
      </c>
      <c r="F129" t="s">
        <v>125</v>
      </c>
      <c r="G129" s="22">
        <v>68.540000000000006</v>
      </c>
      <c r="H129">
        <v>8</v>
      </c>
      <c r="I129">
        <v>27.416</v>
      </c>
      <c r="J129" s="22">
        <v>575.73599999999999</v>
      </c>
      <c r="K129" s="6">
        <v>43473</v>
      </c>
      <c r="L129" s="21">
        <v>0.6645833333333333</v>
      </c>
      <c r="M129" t="s">
        <v>107</v>
      </c>
      <c r="N129" s="22">
        <v>548.32000000000005</v>
      </c>
      <c r="O129">
        <v>4.7619047620000003</v>
      </c>
      <c r="P129" s="22">
        <v>27.416</v>
      </c>
      <c r="Q129">
        <v>8.5</v>
      </c>
      <c r="R129" t="str">
        <f>IFERROR(VLOOKUP(Table5[[#This Row],[CustomerID]],Table1[],16,FALSE),"Not Found")</f>
        <v>Single</v>
      </c>
      <c r="S129">
        <f>IFERROR(VLOOKUP(Table5[[#This Row],[CustomerID]],Table1[],5,FALSE),"Not Found")</f>
        <v>76</v>
      </c>
      <c r="T129" t="str">
        <f>IFERROR(VLOOKUP(Table5[[#This Row],[CustomerID]],Table1[],17,FALSE),"Not Found")</f>
        <v>PhD</v>
      </c>
      <c r="U129">
        <f>_xlfn.XLOOKUP(Table5[[#This Row],[CustomerID]],Table1[ID],Table1[Kids],"Not Found",0)</f>
        <v>0</v>
      </c>
      <c r="V129">
        <f>_xlfn.XLOOKUP(Table5[[#This Row],[CustomerID]],Table1[ID],Table1[Teens],"Not found",0)</f>
        <v>0</v>
      </c>
      <c r="W129" s="16">
        <f>IFERROR(VLOOKUP(Table5[[#This Row],[CustomerID]],Table1[],2,FALSE),"Not Found")</f>
        <v>182716</v>
      </c>
      <c r="X129" t="str">
        <f>_xlfn.XLOOKUP(Table5[[#This Row],[CustomerID]],Table1[ID],Table1[State],"Not Found",0)</f>
        <v>State-New York</v>
      </c>
      <c r="Y129">
        <f>_xlfn.XLOOKUP(Table5[[#This Row],[CustomerID]],Table2[ID],Table2[Recency/Days],"Not Found",0)</f>
        <v>8</v>
      </c>
      <c r="Z129" s="22">
        <f>IFERROR(VLOOKUP(Table5[[#This Row],[CustomerID]],Table2[],3,FALSE),"Not Found")</f>
        <v>1339</v>
      </c>
      <c r="AA129" s="22">
        <f>IFERROR(VLOOKUP($A129,Table2[],4,FALSE),"Not Found")</f>
        <v>327</v>
      </c>
      <c r="AB129" s="22">
        <f>IFERROR(VLOOKUP($A129,Table2[],5,FALSE),"Not Found")</f>
        <v>504</v>
      </c>
      <c r="AC129" s="22">
        <f>IFERROR(VLOOKUP($A129,Table2[],6,FALSE),"Not Found")</f>
        <v>33</v>
      </c>
      <c r="AD129" s="22">
        <f>IFERROR(VLOOKUP($A129,Table2[],7,FALSE),"Not Found")</f>
        <v>327</v>
      </c>
      <c r="AE129" s="22">
        <f>IFERROR(VLOOKUP($A129,Table2[],8,FALSE),"Not Found")</f>
        <v>49</v>
      </c>
      <c r="AF129" s="22">
        <f>IFERROR(VLOOKUP($A129,Table2[],9,FALSE),"Not Found")</f>
        <v>2481</v>
      </c>
      <c r="AG129">
        <f>IFERROR(VLOOKUP($A129,Table2[],10,FALSE),"Not Found")</f>
        <v>1</v>
      </c>
      <c r="AH129">
        <f>IFERROR(VLOOKUP($A129,Table2[],11,FALSE),"Not Found")</f>
        <v>6</v>
      </c>
      <c r="AI129">
        <f>IFERROR(VLOOKUP($A129,Table2[],12,FALSE),"Not Found")</f>
        <v>8</v>
      </c>
      <c r="AJ129">
        <f>IFERROR(VLOOKUP($A129,Table2[],13,FALSE),"Not Found")</f>
        <v>13</v>
      </c>
      <c r="AK129">
        <f>IFERROR(VLOOKUP($A129,Table2[],14,FALSE),"Not Found")</f>
        <v>2</v>
      </c>
      <c r="AL129">
        <f>INDEX('Marketing data'!E:E,MATCH($A129,'Marketing data'!B:B,0),1)</f>
        <v>0</v>
      </c>
      <c r="AM129">
        <f>INDEX('Marketing data'!F:F,MATCH($A129,'Marketing data'!B:B,0),1)</f>
        <v>0</v>
      </c>
      <c r="AN129">
        <f>INDEX(Table3[MC3],MATCH($A129,Table3[ID],0),1)</f>
        <v>0</v>
      </c>
      <c r="AO129">
        <f>INDEX(Table3[MC4],MATCH($A129,Table3[ID],0),1)</f>
        <v>0</v>
      </c>
      <c r="AP129">
        <f>INDEX(Table3[MC5],MATCH($A129,Table3[ID],0),1)</f>
        <v>0</v>
      </c>
      <c r="AQ129">
        <f>_xlfn.XLOOKUP($A129,Table3[ID],Table3[Complaint],"Not Found",0)</f>
        <v>0</v>
      </c>
      <c r="AR129">
        <f>_xlfn.XLOOKUP($A129,Table3[ID],Table3[Pilot],"Not Found",0)</f>
        <v>0</v>
      </c>
      <c r="AS129" s="6">
        <f>_xlfn.XLOOKUP($A129,Table3[ID],Table3[Enrollment],"Not Found",0)</f>
        <v>43932</v>
      </c>
    </row>
    <row r="130" spans="1:45" x14ac:dyDescent="0.25">
      <c r="A130">
        <v>2420</v>
      </c>
      <c r="B130" t="s">
        <v>246</v>
      </c>
      <c r="C130" t="s">
        <v>124</v>
      </c>
      <c r="D130" t="s">
        <v>110</v>
      </c>
      <c r="E130" t="s">
        <v>105</v>
      </c>
      <c r="F130" t="s">
        <v>118</v>
      </c>
      <c r="G130" s="22">
        <v>90.28</v>
      </c>
      <c r="H130">
        <v>9</v>
      </c>
      <c r="I130">
        <v>40.625999999999998</v>
      </c>
      <c r="J130" s="22">
        <v>853.14599999999996</v>
      </c>
      <c r="K130" s="6">
        <v>43504</v>
      </c>
      <c r="L130" s="21">
        <v>0.46875</v>
      </c>
      <c r="M130" t="s">
        <v>107</v>
      </c>
      <c r="N130" s="22">
        <v>812.52</v>
      </c>
      <c r="O130">
        <v>4.7619047620000003</v>
      </c>
      <c r="P130" s="22">
        <v>40.625999999999998</v>
      </c>
      <c r="Q130">
        <v>7.2</v>
      </c>
      <c r="R130" t="str">
        <f>IFERROR(VLOOKUP(Table5[[#This Row],[CustomerID]],Table1[],16,FALSE),"Not Found")</f>
        <v>Together</v>
      </c>
      <c r="S130">
        <f>IFERROR(VLOOKUP(Table5[[#This Row],[CustomerID]],Table1[],5,FALSE),"Not Found")</f>
        <v>74</v>
      </c>
      <c r="T130" t="str">
        <f>IFERROR(VLOOKUP(Table5[[#This Row],[CustomerID]],Table1[],17,FALSE),"Not Found")</f>
        <v>Graduate</v>
      </c>
      <c r="U130">
        <f>_xlfn.XLOOKUP(Table5[[#This Row],[CustomerID]],Table1[ID],Table1[Kids],"Not Found",0)</f>
        <v>0</v>
      </c>
      <c r="V130">
        <f>_xlfn.XLOOKUP(Table5[[#This Row],[CustomerID]],Table1[ID],Table1[Teens],"Not found",0)</f>
        <v>0</v>
      </c>
      <c r="W130" s="16">
        <f>IFERROR(VLOOKUP(Table5[[#This Row],[CustomerID]],Table1[],2,FALSE),"Not Found")</f>
        <v>182657</v>
      </c>
      <c r="X130" t="str">
        <f>_xlfn.XLOOKUP(Table5[[#This Row],[CustomerID]],Table1[ID],Table1[State],"Not Found",0)</f>
        <v>State-New York</v>
      </c>
      <c r="Y130">
        <f>_xlfn.XLOOKUP(Table5[[#This Row],[CustomerID]],Table2[ID],Table2[Recency/Days],"Not Found",0)</f>
        <v>71</v>
      </c>
      <c r="Z130" s="22">
        <f>IFERROR(VLOOKUP(Table5[[#This Row],[CustomerID]],Table2[],3,FALSE),"Not Found")</f>
        <v>2135</v>
      </c>
      <c r="AA130" s="22">
        <f>IFERROR(VLOOKUP($A130,Table2[],4,FALSE),"Not Found")</f>
        <v>371</v>
      </c>
      <c r="AB130" s="22">
        <f>IFERROR(VLOOKUP($A130,Table2[],5,FALSE),"Not Found")</f>
        <v>1485</v>
      </c>
      <c r="AC130" s="22">
        <f>IFERROR(VLOOKUP($A130,Table2[],6,FALSE),"Not Found")</f>
        <v>544</v>
      </c>
      <c r="AD130" s="22">
        <f>IFERROR(VLOOKUP($A130,Table2[],7,FALSE),"Not Found")</f>
        <v>232</v>
      </c>
      <c r="AE130" s="22">
        <f>IFERROR(VLOOKUP($A130,Table2[],8,FALSE),"Not Found")</f>
        <v>278</v>
      </c>
      <c r="AF130" s="22">
        <f>IFERROR(VLOOKUP($A130,Table2[],9,FALSE),"Not Found")</f>
        <v>4488</v>
      </c>
      <c r="AG130">
        <f>IFERROR(VLOOKUP($A130,Table2[],10,FALSE),"Not Found")</f>
        <v>1</v>
      </c>
      <c r="AH130">
        <f>IFERROR(VLOOKUP($A130,Table2[],11,FALSE),"Not Found")</f>
        <v>7</v>
      </c>
      <c r="AI130">
        <f>IFERROR(VLOOKUP($A130,Table2[],12,FALSE),"Not Found")</f>
        <v>5</v>
      </c>
      <c r="AJ130">
        <f>IFERROR(VLOOKUP($A130,Table2[],13,FALSE),"Not Found")</f>
        <v>10</v>
      </c>
      <c r="AK130">
        <f>IFERROR(VLOOKUP($A130,Table2[],14,FALSE),"Not Found")</f>
        <v>4</v>
      </c>
      <c r="AL130">
        <f>INDEX('Marketing data'!E:E,MATCH($A130,'Marketing data'!B:B,0),1)</f>
        <v>1</v>
      </c>
      <c r="AM130">
        <f>INDEX('Marketing data'!F:F,MATCH($A130,'Marketing data'!B:B,0),1)</f>
        <v>0</v>
      </c>
      <c r="AN130">
        <f>INDEX(Table3[MC3],MATCH($A130,Table3[ID],0),1)</f>
        <v>0</v>
      </c>
      <c r="AO130">
        <f>INDEX(Table3[MC4],MATCH($A130,Table3[ID],0),1)</f>
        <v>1</v>
      </c>
      <c r="AP130">
        <f>INDEX(Table3[MC5],MATCH($A130,Table3[ID],0),1)</f>
        <v>0</v>
      </c>
      <c r="AQ130">
        <f>_xlfn.XLOOKUP($A130,Table3[ID],Table3[Complaint],"Not Found",0)</f>
        <v>0</v>
      </c>
      <c r="AR130">
        <f>_xlfn.XLOOKUP($A130,Table3[ID],Table3[Pilot],"Not Found",0)</f>
        <v>0</v>
      </c>
      <c r="AS130" s="6">
        <f>_xlfn.XLOOKUP($A130,Table3[ID],Table3[Enrollment],"Not Found",0)</f>
        <v>43893</v>
      </c>
    </row>
    <row r="131" spans="1:45" x14ac:dyDescent="0.25">
      <c r="A131">
        <v>1329</v>
      </c>
      <c r="B131" t="s">
        <v>247</v>
      </c>
      <c r="C131" t="s">
        <v>124</v>
      </c>
      <c r="D131" t="s">
        <v>110</v>
      </c>
      <c r="E131" t="s">
        <v>105</v>
      </c>
      <c r="F131" t="s">
        <v>127</v>
      </c>
      <c r="G131" s="22">
        <v>39.619999999999997</v>
      </c>
      <c r="H131">
        <v>7</v>
      </c>
      <c r="I131">
        <v>13.867000000000001</v>
      </c>
      <c r="J131" s="22">
        <v>291.20699999999999</v>
      </c>
      <c r="K131" s="6">
        <v>43490</v>
      </c>
      <c r="L131" s="21">
        <v>0.5541666666666667</v>
      </c>
      <c r="M131" t="s">
        <v>112</v>
      </c>
      <c r="N131" s="22">
        <v>277.33999999999997</v>
      </c>
      <c r="O131">
        <v>4.7619047620000003</v>
      </c>
      <c r="P131" s="22">
        <v>13.867000000000001</v>
      </c>
      <c r="Q131">
        <v>7.5</v>
      </c>
      <c r="R131" t="str">
        <f>IFERROR(VLOOKUP(Table5[[#This Row],[CustomerID]],Table1[],16,FALSE),"Not Found")</f>
        <v>Divorced</v>
      </c>
      <c r="S131">
        <f>IFERROR(VLOOKUP(Table5[[#This Row],[CustomerID]],Table1[],5,FALSE),"Not Found")</f>
        <v>68</v>
      </c>
      <c r="T131" t="str">
        <f>IFERROR(VLOOKUP(Table5[[#This Row],[CustomerID]],Table1[],17,FALSE),"Not Found")</f>
        <v>Graduate</v>
      </c>
      <c r="U131">
        <f>_xlfn.XLOOKUP(Table5[[#This Row],[CustomerID]],Table1[ID],Table1[Kids],"Not Found",0)</f>
        <v>0</v>
      </c>
      <c r="V131">
        <f>_xlfn.XLOOKUP(Table5[[#This Row],[CustomerID]],Table1[ID],Table1[Teens],"Not found",0)</f>
        <v>0</v>
      </c>
      <c r="W131" s="16">
        <f>IFERROR(VLOOKUP(Table5[[#This Row],[CustomerID]],Table1[],2,FALSE),"Not Found")</f>
        <v>182623</v>
      </c>
      <c r="X131" t="str">
        <f>_xlfn.XLOOKUP(Table5[[#This Row],[CustomerID]],Table1[ID],Table1[State],"Not Found",0)</f>
        <v>State-Texas</v>
      </c>
      <c r="Y131">
        <f>_xlfn.XLOOKUP(Table5[[#This Row],[CustomerID]],Table2[ID],Table2[Recency/Days],"Not Found",0)</f>
        <v>58</v>
      </c>
      <c r="Z131" s="22">
        <f>IFERROR(VLOOKUP(Table5[[#This Row],[CustomerID]],Table2[],3,FALSE),"Not Found")</f>
        <v>451</v>
      </c>
      <c r="AA131" s="22">
        <f>IFERROR(VLOOKUP($A131,Table2[],4,FALSE),"Not Found")</f>
        <v>75</v>
      </c>
      <c r="AB131" s="22">
        <f>IFERROR(VLOOKUP($A131,Table2[],5,FALSE),"Not Found")</f>
        <v>451</v>
      </c>
      <c r="AC131" s="22">
        <f>IFERROR(VLOOKUP($A131,Table2[],6,FALSE),"Not Found")</f>
        <v>380</v>
      </c>
      <c r="AD131" s="22">
        <f>IFERROR(VLOOKUP($A131,Table2[],7,FALSE),"Not Found")</f>
        <v>338</v>
      </c>
      <c r="AE131" s="22">
        <f>IFERROR(VLOOKUP($A131,Table2[],8,FALSE),"Not Found")</f>
        <v>382</v>
      </c>
      <c r="AF131" s="22">
        <f>IFERROR(VLOOKUP($A131,Table2[],9,FALSE),"Not Found")</f>
        <v>1313</v>
      </c>
      <c r="AG131">
        <f>IFERROR(VLOOKUP($A131,Table2[],10,FALSE),"Not Found")</f>
        <v>1</v>
      </c>
      <c r="AH131">
        <f>IFERROR(VLOOKUP($A131,Table2[],11,FALSE),"Not Found")</f>
        <v>2</v>
      </c>
      <c r="AI131">
        <f>IFERROR(VLOOKUP($A131,Table2[],12,FALSE),"Not Found")</f>
        <v>9</v>
      </c>
      <c r="AJ131">
        <f>IFERROR(VLOOKUP($A131,Table2[],13,FALSE),"Not Found")</f>
        <v>4</v>
      </c>
      <c r="AK131">
        <f>IFERROR(VLOOKUP($A131,Table2[],14,FALSE),"Not Found")</f>
        <v>1</v>
      </c>
      <c r="AL131">
        <f>INDEX('Marketing data'!E:E,MATCH($A131,'Marketing data'!B:B,0),1)</f>
        <v>0</v>
      </c>
      <c r="AM131">
        <f>INDEX('Marketing data'!F:F,MATCH($A131,'Marketing data'!B:B,0),1)</f>
        <v>0</v>
      </c>
      <c r="AN131">
        <f>INDEX(Table3[MC3],MATCH($A131,Table3[ID],0),1)</f>
        <v>0</v>
      </c>
      <c r="AO131">
        <f>INDEX(Table3[MC4],MATCH($A131,Table3[ID],0),1)</f>
        <v>0</v>
      </c>
      <c r="AP131">
        <f>INDEX(Table3[MC5],MATCH($A131,Table3[ID],0),1)</f>
        <v>0</v>
      </c>
      <c r="AQ131">
        <f>_xlfn.XLOOKUP($A131,Table3[ID],Table3[Complaint],"Not Found",0)</f>
        <v>0</v>
      </c>
      <c r="AR131">
        <f>_xlfn.XLOOKUP($A131,Table3[ID],Table3[Pilot],"Not Found",0)</f>
        <v>0</v>
      </c>
      <c r="AS131" s="6">
        <f>_xlfn.XLOOKUP($A131,Table3[ID],Table3[Enrollment],"Not Found",0)</f>
        <v>43937</v>
      </c>
    </row>
    <row r="132" spans="1:45" x14ac:dyDescent="0.25">
      <c r="A132">
        <v>1407</v>
      </c>
      <c r="B132" t="s">
        <v>248</v>
      </c>
      <c r="C132" t="s">
        <v>103</v>
      </c>
      <c r="D132" t="s">
        <v>104</v>
      </c>
      <c r="E132" t="s">
        <v>105</v>
      </c>
      <c r="F132" t="s">
        <v>118</v>
      </c>
      <c r="G132" s="22">
        <v>92.13</v>
      </c>
      <c r="H132">
        <v>6</v>
      </c>
      <c r="I132">
        <v>27.638999999999999</v>
      </c>
      <c r="J132" s="22">
        <v>580.41899999999998</v>
      </c>
      <c r="K132" s="6">
        <v>43530</v>
      </c>
      <c r="L132" s="21">
        <v>0.8569444444444444</v>
      </c>
      <c r="M132" t="s">
        <v>112</v>
      </c>
      <c r="N132" s="22">
        <v>552.78</v>
      </c>
      <c r="O132">
        <v>4.7619047620000003</v>
      </c>
      <c r="P132" s="22">
        <v>27.638999999999999</v>
      </c>
      <c r="Q132">
        <v>8.3000000000000007</v>
      </c>
      <c r="R132" t="str">
        <f>IFERROR(VLOOKUP(Table5[[#This Row],[CustomerID]],Table1[],16,FALSE),"Not Found")</f>
        <v>Married</v>
      </c>
      <c r="S132">
        <f>IFERROR(VLOOKUP(Table5[[#This Row],[CustomerID]],Table1[],5,FALSE),"Not Found")</f>
        <v>46</v>
      </c>
      <c r="T132" t="str">
        <f>IFERROR(VLOOKUP(Table5[[#This Row],[CustomerID]],Table1[],17,FALSE),"Not Found")</f>
        <v>Master</v>
      </c>
      <c r="U132">
        <f>_xlfn.XLOOKUP(Table5[[#This Row],[CustomerID]],Table1[ID],Table1[Kids],"Not Found",0)</f>
        <v>0</v>
      </c>
      <c r="V132">
        <f>_xlfn.XLOOKUP(Table5[[#This Row],[CustomerID]],Table1[ID],Table1[Teens],"Not found",0)</f>
        <v>0</v>
      </c>
      <c r="W132" s="16">
        <f>IFERROR(VLOOKUP(Table5[[#This Row],[CustomerID]],Table1[],2,FALSE),"Not Found")</f>
        <v>182584</v>
      </c>
      <c r="X132" t="str">
        <f>_xlfn.XLOOKUP(Table5[[#This Row],[CustomerID]],Table1[ID],Table1[State],"Not Found",0)</f>
        <v>State-Texas</v>
      </c>
      <c r="Y132">
        <f>_xlfn.XLOOKUP(Table5[[#This Row],[CustomerID]],Table2[ID],Table2[Recency/Days],"Not Found",0)</f>
        <v>26</v>
      </c>
      <c r="Z132" s="22">
        <f>IFERROR(VLOOKUP(Table5[[#This Row],[CustomerID]],Table2[],3,FALSE),"Not Found")</f>
        <v>2379</v>
      </c>
      <c r="AA132" s="22">
        <f>IFERROR(VLOOKUP($A132,Table2[],4,FALSE),"Not Found")</f>
        <v>150</v>
      </c>
      <c r="AB132" s="22">
        <f>IFERROR(VLOOKUP($A132,Table2[],5,FALSE),"Not Found")</f>
        <v>228</v>
      </c>
      <c r="AC132" s="22">
        <f>IFERROR(VLOOKUP($A132,Table2[],6,FALSE),"Not Found")</f>
        <v>64</v>
      </c>
      <c r="AD132" s="22">
        <f>IFERROR(VLOOKUP($A132,Table2[],7,FALSE),"Not Found")</f>
        <v>201</v>
      </c>
      <c r="AE132" s="22">
        <f>IFERROR(VLOOKUP($A132,Table2[],8,FALSE),"Not Found")</f>
        <v>150</v>
      </c>
      <c r="AF132" s="22">
        <f>IFERROR(VLOOKUP($A132,Table2[],9,FALSE),"Not Found")</f>
        <v>2872</v>
      </c>
      <c r="AG132">
        <f>IFERROR(VLOOKUP($A132,Table2[],10,FALSE),"Not Found")</f>
        <v>1</v>
      </c>
      <c r="AH132">
        <f>IFERROR(VLOOKUP($A132,Table2[],11,FALSE),"Not Found")</f>
        <v>3</v>
      </c>
      <c r="AI132">
        <f>IFERROR(VLOOKUP($A132,Table2[],12,FALSE),"Not Found")</f>
        <v>4</v>
      </c>
      <c r="AJ132">
        <f>IFERROR(VLOOKUP($A132,Table2[],13,FALSE),"Not Found")</f>
        <v>8</v>
      </c>
      <c r="AK132">
        <f>IFERROR(VLOOKUP($A132,Table2[],14,FALSE),"Not Found")</f>
        <v>1</v>
      </c>
      <c r="AL132">
        <f>INDEX('Marketing data'!E:E,MATCH($A132,'Marketing data'!B:B,0),1)</f>
        <v>0</v>
      </c>
      <c r="AM132">
        <f>INDEX('Marketing data'!F:F,MATCH($A132,'Marketing data'!B:B,0),1)</f>
        <v>0</v>
      </c>
      <c r="AN132">
        <f>INDEX(Table3[MC3],MATCH($A132,Table3[ID],0),1)</f>
        <v>0</v>
      </c>
      <c r="AO132">
        <f>INDEX(Table3[MC4],MATCH($A132,Table3[ID],0),1)</f>
        <v>1</v>
      </c>
      <c r="AP132">
        <f>INDEX(Table3[MC5],MATCH($A132,Table3[ID],0),1)</f>
        <v>1</v>
      </c>
      <c r="AQ132">
        <f>_xlfn.XLOOKUP($A132,Table3[ID],Table3[Complaint],"Not Found",0)</f>
        <v>0</v>
      </c>
      <c r="AR132">
        <f>_xlfn.XLOOKUP($A132,Table3[ID],Table3[Pilot],"Not Found",0)</f>
        <v>1</v>
      </c>
      <c r="AS132" s="6">
        <f>_xlfn.XLOOKUP($A132,Table3[ID],Table3[Enrollment],"Not Found",0)</f>
        <v>43778</v>
      </c>
    </row>
    <row r="133" spans="1:45" x14ac:dyDescent="0.25">
      <c r="A133">
        <v>1050</v>
      </c>
      <c r="B133" t="s">
        <v>249</v>
      </c>
      <c r="C133" t="s">
        <v>124</v>
      </c>
      <c r="D133" t="s">
        <v>110</v>
      </c>
      <c r="E133" t="s">
        <v>105</v>
      </c>
      <c r="F133" t="s">
        <v>118</v>
      </c>
      <c r="G133" s="22">
        <v>34.840000000000003</v>
      </c>
      <c r="H133">
        <v>4</v>
      </c>
      <c r="I133">
        <v>6.968</v>
      </c>
      <c r="J133" s="22">
        <v>146.328</v>
      </c>
      <c r="K133" s="6">
        <v>43506</v>
      </c>
      <c r="L133" s="21">
        <v>0.77500000000000002</v>
      </c>
      <c r="M133" t="s">
        <v>112</v>
      </c>
      <c r="N133" s="22">
        <v>139.36000000000001</v>
      </c>
      <c r="O133">
        <v>4.7619047620000003</v>
      </c>
      <c r="P133" s="22">
        <v>6.968</v>
      </c>
      <c r="Q133">
        <v>7.4</v>
      </c>
      <c r="R133" t="str">
        <f>IFERROR(VLOOKUP(Table5[[#This Row],[CustomerID]],Table1[],16,FALSE),"Not Found")</f>
        <v>Divorced</v>
      </c>
      <c r="S133">
        <f>IFERROR(VLOOKUP(Table5[[#This Row],[CustomerID]],Table1[],5,FALSE),"Not Found")</f>
        <v>43</v>
      </c>
      <c r="T133" t="str">
        <f>IFERROR(VLOOKUP(Table5[[#This Row],[CustomerID]],Table1[],17,FALSE),"Not Found")</f>
        <v>Graduate</v>
      </c>
      <c r="U133">
        <f>_xlfn.XLOOKUP(Table5[[#This Row],[CustomerID]],Table1[ID],Table1[Kids],"Not Found",0)</f>
        <v>0</v>
      </c>
      <c r="V133">
        <f>_xlfn.XLOOKUP(Table5[[#This Row],[CustomerID]],Table1[ID],Table1[Teens],"Not found",0)</f>
        <v>0</v>
      </c>
      <c r="W133" s="16">
        <f>IFERROR(VLOOKUP(Table5[[#This Row],[CustomerID]],Table1[],2,FALSE),"Not Found")</f>
        <v>182582</v>
      </c>
      <c r="X133" t="str">
        <f>_xlfn.XLOOKUP(Table5[[#This Row],[CustomerID]],Table1[ID],Table1[State],"Not Found",0)</f>
        <v>State-Florida</v>
      </c>
      <c r="Y133">
        <f>_xlfn.XLOOKUP(Table5[[#This Row],[CustomerID]],Table2[ID],Table2[Recency/Days],"Not Found",0)</f>
        <v>54</v>
      </c>
      <c r="Z133" s="22">
        <f>IFERROR(VLOOKUP(Table5[[#This Row],[CustomerID]],Table2[],3,FALSE),"Not Found")</f>
        <v>1128</v>
      </c>
      <c r="AA133" s="22">
        <f>IFERROR(VLOOKUP($A133,Table2[],4,FALSE),"Not Found")</f>
        <v>265</v>
      </c>
      <c r="AB133" s="22">
        <f>IFERROR(VLOOKUP($A133,Table2[],5,FALSE),"Not Found")</f>
        <v>1216</v>
      </c>
      <c r="AC133" s="22">
        <f>IFERROR(VLOOKUP($A133,Table2[],6,FALSE),"Not Found")</f>
        <v>345</v>
      </c>
      <c r="AD133" s="22">
        <f>IFERROR(VLOOKUP($A133,Table2[],7,FALSE),"Not Found")</f>
        <v>88</v>
      </c>
      <c r="AE133" s="22">
        <f>IFERROR(VLOOKUP($A133,Table2[],8,FALSE),"Not Found")</f>
        <v>533</v>
      </c>
      <c r="AF133" s="22">
        <f>IFERROR(VLOOKUP($A133,Table2[],9,FALSE),"Not Found")</f>
        <v>2509</v>
      </c>
      <c r="AG133">
        <f>IFERROR(VLOOKUP($A133,Table2[],10,FALSE),"Not Found")</f>
        <v>1</v>
      </c>
      <c r="AH133">
        <f>IFERROR(VLOOKUP($A133,Table2[],11,FALSE),"Not Found")</f>
        <v>4</v>
      </c>
      <c r="AI133">
        <f>IFERROR(VLOOKUP($A133,Table2[],12,FALSE),"Not Found")</f>
        <v>9</v>
      </c>
      <c r="AJ133">
        <f>IFERROR(VLOOKUP($A133,Table2[],13,FALSE),"Not Found")</f>
        <v>7</v>
      </c>
      <c r="AK133">
        <f>IFERROR(VLOOKUP($A133,Table2[],14,FALSE),"Not Found")</f>
        <v>1</v>
      </c>
      <c r="AL133">
        <f>INDEX('Marketing data'!E:E,MATCH($A133,'Marketing data'!B:B,0),1)</f>
        <v>1</v>
      </c>
      <c r="AM133">
        <f>INDEX('Marketing data'!F:F,MATCH($A133,'Marketing data'!B:B,0),1)</f>
        <v>0</v>
      </c>
      <c r="AN133">
        <f>INDEX(Table3[MC3],MATCH($A133,Table3[ID],0),1)</f>
        <v>1</v>
      </c>
      <c r="AO133">
        <f>INDEX(Table3[MC4],MATCH($A133,Table3[ID],0),1)</f>
        <v>0</v>
      </c>
      <c r="AP133">
        <f>INDEX(Table3[MC5],MATCH($A133,Table3[ID],0),1)</f>
        <v>0</v>
      </c>
      <c r="AQ133">
        <f>_xlfn.XLOOKUP($A133,Table3[ID],Table3[Complaint],"Not Found",0)</f>
        <v>0</v>
      </c>
      <c r="AR133">
        <f>_xlfn.XLOOKUP($A133,Table3[ID],Table3[Pilot],"Not Found",0)</f>
        <v>1</v>
      </c>
      <c r="AS133" s="6">
        <f>_xlfn.XLOOKUP($A133,Table3[ID],Table3[Enrollment],"Not Found",0)</f>
        <v>44146</v>
      </c>
    </row>
    <row r="134" spans="1:45" x14ac:dyDescent="0.25">
      <c r="A134">
        <v>1957</v>
      </c>
      <c r="B134" t="s">
        <v>250</v>
      </c>
      <c r="C134" t="s">
        <v>124</v>
      </c>
      <c r="D134" t="s">
        <v>104</v>
      </c>
      <c r="E134" t="s">
        <v>114</v>
      </c>
      <c r="F134" t="s">
        <v>111</v>
      </c>
      <c r="G134" s="22">
        <v>87.45</v>
      </c>
      <c r="H134">
        <v>6</v>
      </c>
      <c r="I134">
        <v>26.234999999999999</v>
      </c>
      <c r="J134" s="22">
        <v>550.93499999999995</v>
      </c>
      <c r="K134" s="6">
        <v>43513</v>
      </c>
      <c r="L134" s="21">
        <v>0.61111111111111105</v>
      </c>
      <c r="M134" t="s">
        <v>116</v>
      </c>
      <c r="N134" s="22">
        <v>524.70000000000005</v>
      </c>
      <c r="O134">
        <v>4.7619047620000003</v>
      </c>
      <c r="P134" s="22">
        <v>26.234999999999999</v>
      </c>
      <c r="Q134">
        <v>8.8000000000000007</v>
      </c>
      <c r="R134" t="str">
        <f>IFERROR(VLOOKUP(Table5[[#This Row],[CustomerID]],Table1[],16,FALSE),"Not Found")</f>
        <v>Together</v>
      </c>
      <c r="S134">
        <f>IFERROR(VLOOKUP(Table5[[#This Row],[CustomerID]],Table1[],5,FALSE),"Not Found")</f>
        <v>61</v>
      </c>
      <c r="T134" t="str">
        <f>IFERROR(VLOOKUP(Table5[[#This Row],[CustomerID]],Table1[],17,FALSE),"Not Found")</f>
        <v>Master</v>
      </c>
      <c r="U134">
        <f>_xlfn.XLOOKUP(Table5[[#This Row],[CustomerID]],Table1[ID],Table1[Kids],"Not Found",0)</f>
        <v>0</v>
      </c>
      <c r="V134">
        <f>_xlfn.XLOOKUP(Table5[[#This Row],[CustomerID]],Table1[ID],Table1[Teens],"Not found",0)</f>
        <v>0</v>
      </c>
      <c r="W134" s="16">
        <f>IFERROR(VLOOKUP(Table5[[#This Row],[CustomerID]],Table1[],2,FALSE),"Not Found")</f>
        <v>182576</v>
      </c>
      <c r="X134" t="str">
        <f>_xlfn.XLOOKUP(Table5[[#This Row],[CustomerID]],Table1[ID],Table1[State],"Not Found",0)</f>
        <v>State-Illinois</v>
      </c>
      <c r="Y134">
        <f>_xlfn.XLOOKUP(Table5[[#This Row],[CustomerID]],Table2[ID],Table2[Recency/Days],"Not Found",0)</f>
        <v>66</v>
      </c>
      <c r="Z134" s="22">
        <f>IFERROR(VLOOKUP(Table5[[#This Row],[CustomerID]],Table2[],3,FALSE),"Not Found")</f>
        <v>2666</v>
      </c>
      <c r="AA134" s="22">
        <f>IFERROR(VLOOKUP($A134,Table2[],4,FALSE),"Not Found")</f>
        <v>122</v>
      </c>
      <c r="AB134" s="22">
        <f>IFERROR(VLOOKUP($A134,Table2[],5,FALSE),"Not Found")</f>
        <v>984</v>
      </c>
      <c r="AC134" s="22">
        <f>IFERROR(VLOOKUP($A134,Table2[],6,FALSE),"Not Found")</f>
        <v>371</v>
      </c>
      <c r="AD134" s="22">
        <f>IFERROR(VLOOKUP($A134,Table2[],7,FALSE),"Not Found")</f>
        <v>40</v>
      </c>
      <c r="AE134" s="22">
        <f>IFERROR(VLOOKUP($A134,Table2[],8,FALSE),"Not Found")</f>
        <v>40</v>
      </c>
      <c r="AF134" s="22">
        <f>IFERROR(VLOOKUP($A134,Table2[],9,FALSE),"Not Found")</f>
        <v>4143</v>
      </c>
      <c r="AG134">
        <f>IFERROR(VLOOKUP($A134,Table2[],10,FALSE),"Not Found")</f>
        <v>1</v>
      </c>
      <c r="AH134">
        <f>IFERROR(VLOOKUP($A134,Table2[],11,FALSE),"Not Found")</f>
        <v>2</v>
      </c>
      <c r="AI134">
        <f>IFERROR(VLOOKUP($A134,Table2[],12,FALSE),"Not Found")</f>
        <v>4</v>
      </c>
      <c r="AJ134">
        <f>IFERROR(VLOOKUP($A134,Table2[],13,FALSE),"Not Found")</f>
        <v>12</v>
      </c>
      <c r="AK134">
        <f>IFERROR(VLOOKUP($A134,Table2[],14,FALSE),"Not Found")</f>
        <v>1</v>
      </c>
      <c r="AL134">
        <f>INDEX('Marketing data'!E:E,MATCH($A134,'Marketing data'!B:B,0),1)</f>
        <v>0</v>
      </c>
      <c r="AM134">
        <f>INDEX('Marketing data'!F:F,MATCH($A134,'Marketing data'!B:B,0),1)</f>
        <v>0</v>
      </c>
      <c r="AN134">
        <f>INDEX(Table3[MC3],MATCH($A134,Table3[ID],0),1)</f>
        <v>0</v>
      </c>
      <c r="AO134">
        <f>INDEX(Table3[MC4],MATCH($A134,Table3[ID],0),1)</f>
        <v>0</v>
      </c>
      <c r="AP134">
        <f>INDEX(Table3[MC5],MATCH($A134,Table3[ID],0),1)</f>
        <v>1</v>
      </c>
      <c r="AQ134">
        <f>_xlfn.XLOOKUP($A134,Table3[ID],Table3[Complaint],"Not Found",0)</f>
        <v>0</v>
      </c>
      <c r="AR134">
        <f>_xlfn.XLOOKUP($A134,Table3[ID],Table3[Pilot],"Not Found",0)</f>
        <v>0</v>
      </c>
      <c r="AS134" s="6">
        <f>_xlfn.XLOOKUP($A134,Table3[ID],Table3[Enrollment],"Not Found",0)</f>
        <v>43471</v>
      </c>
    </row>
    <row r="135" spans="1:45" x14ac:dyDescent="0.25">
      <c r="A135">
        <v>2698</v>
      </c>
      <c r="B135" t="s">
        <v>251</v>
      </c>
      <c r="C135" t="s">
        <v>109</v>
      </c>
      <c r="D135" t="s">
        <v>110</v>
      </c>
      <c r="E135" t="s">
        <v>105</v>
      </c>
      <c r="F135" t="s">
        <v>106</v>
      </c>
      <c r="G135" s="22">
        <v>81.3</v>
      </c>
      <c r="H135">
        <v>6</v>
      </c>
      <c r="I135">
        <v>24.39</v>
      </c>
      <c r="J135" s="22">
        <v>512.19000000000005</v>
      </c>
      <c r="K135" s="6">
        <v>43532</v>
      </c>
      <c r="L135" s="21">
        <v>0.69652777777777775</v>
      </c>
      <c r="M135" t="s">
        <v>107</v>
      </c>
      <c r="N135" s="22">
        <v>487.8</v>
      </c>
      <c r="O135">
        <v>4.7619047620000003</v>
      </c>
      <c r="P135" s="22">
        <v>24.39</v>
      </c>
      <c r="Q135">
        <v>5.3</v>
      </c>
      <c r="R135" t="str">
        <f>IFERROR(VLOOKUP(Table5[[#This Row],[CustomerID]],Table1[],16,FALSE),"Not Found")</f>
        <v>Widow</v>
      </c>
      <c r="S135">
        <f>IFERROR(VLOOKUP(Table5[[#This Row],[CustomerID]],Table1[],5,FALSE),"Not Found")</f>
        <v>58</v>
      </c>
      <c r="T135" t="str">
        <f>IFERROR(VLOOKUP(Table5[[#This Row],[CustomerID]],Table1[],17,FALSE),"Not Found")</f>
        <v>PhD</v>
      </c>
      <c r="U135">
        <f>_xlfn.XLOOKUP(Table5[[#This Row],[CustomerID]],Table1[ID],Table1[Kids],"Not Found",0)</f>
        <v>0</v>
      </c>
      <c r="V135">
        <f>_xlfn.XLOOKUP(Table5[[#This Row],[CustomerID]],Table1[ID],Table1[Teens],"Not found",0)</f>
        <v>0</v>
      </c>
      <c r="W135" s="16">
        <f>IFERROR(VLOOKUP(Table5[[#This Row],[CustomerID]],Table1[],2,FALSE),"Not Found")</f>
        <v>182571</v>
      </c>
      <c r="X135" t="str">
        <f>_xlfn.XLOOKUP(Table5[[#This Row],[CustomerID]],Table1[ID],Table1[State],"Not Found",0)</f>
        <v>State-Other</v>
      </c>
      <c r="Y135">
        <f>_xlfn.XLOOKUP(Table5[[#This Row],[CustomerID]],Table2[ID],Table2[Recency/Days],"Not Found",0)</f>
        <v>28</v>
      </c>
      <c r="Z135" s="22">
        <f>IFERROR(VLOOKUP(Table5[[#This Row],[CustomerID]],Table2[],3,FALSE),"Not Found")</f>
        <v>1904</v>
      </c>
      <c r="AA135" s="22">
        <f>IFERROR(VLOOKUP($A135,Table2[],4,FALSE),"Not Found")</f>
        <v>69</v>
      </c>
      <c r="AB135" s="22">
        <f>IFERROR(VLOOKUP($A135,Table2[],5,FALSE),"Not Found")</f>
        <v>1234</v>
      </c>
      <c r="AC135" s="22">
        <f>IFERROR(VLOOKUP($A135,Table2[],6,FALSE),"Not Found")</f>
        <v>137</v>
      </c>
      <c r="AD135" s="22">
        <f>IFERROR(VLOOKUP($A135,Table2[],7,FALSE),"Not Found")</f>
        <v>210</v>
      </c>
      <c r="AE135" s="22">
        <f>IFERROR(VLOOKUP($A135,Table2[],8,FALSE),"Not Found")</f>
        <v>175</v>
      </c>
      <c r="AF135" s="22">
        <f>IFERROR(VLOOKUP($A135,Table2[],9,FALSE),"Not Found")</f>
        <v>3379</v>
      </c>
      <c r="AG135">
        <f>IFERROR(VLOOKUP($A135,Table2[],10,FALSE),"Not Found")</f>
        <v>0</v>
      </c>
      <c r="AH135">
        <f>IFERROR(VLOOKUP($A135,Table2[],11,FALSE),"Not Found")</f>
        <v>6</v>
      </c>
      <c r="AI135">
        <f>IFERROR(VLOOKUP($A135,Table2[],12,FALSE),"Not Found")</f>
        <v>5</v>
      </c>
      <c r="AJ135">
        <f>IFERROR(VLOOKUP($A135,Table2[],13,FALSE),"Not Found")</f>
        <v>13</v>
      </c>
      <c r="AK135">
        <f>IFERROR(VLOOKUP($A135,Table2[],14,FALSE),"Not Found")</f>
        <v>2</v>
      </c>
      <c r="AL135">
        <f>INDEX('Marketing data'!E:E,MATCH($A135,'Marketing data'!B:B,0),1)</f>
        <v>0</v>
      </c>
      <c r="AM135">
        <f>INDEX('Marketing data'!F:F,MATCH($A135,'Marketing data'!B:B,0),1)</f>
        <v>0</v>
      </c>
      <c r="AN135">
        <f>INDEX(Table3[MC3],MATCH($A135,Table3[ID],0),1)</f>
        <v>0</v>
      </c>
      <c r="AO135">
        <f>INDEX(Table3[MC4],MATCH($A135,Table3[ID],0),1)</f>
        <v>0</v>
      </c>
      <c r="AP135">
        <f>INDEX(Table3[MC5],MATCH($A135,Table3[ID],0),1)</f>
        <v>1</v>
      </c>
      <c r="AQ135">
        <f>_xlfn.XLOOKUP($A135,Table3[ID],Table3[Complaint],"Not Found",0)</f>
        <v>0</v>
      </c>
      <c r="AR135">
        <f>_xlfn.XLOOKUP($A135,Table3[ID],Table3[Pilot],"Not Found",0)</f>
        <v>0</v>
      </c>
      <c r="AS135" s="6">
        <f>_xlfn.XLOOKUP($A135,Table3[ID],Table3[Enrollment],"Not Found",0)</f>
        <v>44080</v>
      </c>
    </row>
    <row r="136" spans="1:45" x14ac:dyDescent="0.25">
      <c r="A136">
        <v>1825</v>
      </c>
      <c r="B136" t="s">
        <v>252</v>
      </c>
      <c r="C136" t="s">
        <v>109</v>
      </c>
      <c r="D136" t="s">
        <v>110</v>
      </c>
      <c r="E136" t="s">
        <v>114</v>
      </c>
      <c r="F136" t="s">
        <v>127</v>
      </c>
      <c r="G136" s="22">
        <v>90.22</v>
      </c>
      <c r="H136">
        <v>3</v>
      </c>
      <c r="I136">
        <v>13.532999999999999</v>
      </c>
      <c r="J136" s="22">
        <v>284.19299999999998</v>
      </c>
      <c r="K136" s="6">
        <v>43514</v>
      </c>
      <c r="L136" s="21">
        <v>0.81874999999999998</v>
      </c>
      <c r="M136" t="s">
        <v>112</v>
      </c>
      <c r="N136" s="22">
        <v>270.66000000000003</v>
      </c>
      <c r="O136">
        <v>4.7619047620000003</v>
      </c>
      <c r="P136" s="22">
        <v>13.532999999999999</v>
      </c>
      <c r="Q136">
        <v>6.2</v>
      </c>
      <c r="R136" t="str">
        <f>IFERROR(VLOOKUP(Table5[[#This Row],[CustomerID]],Table1[],16,FALSE),"Not Found")</f>
        <v>Married</v>
      </c>
      <c r="S136">
        <f>IFERROR(VLOOKUP(Table5[[#This Row],[CustomerID]],Table1[],5,FALSE),"Not Found")</f>
        <v>60</v>
      </c>
      <c r="T136" t="str">
        <f>IFERROR(VLOOKUP(Table5[[#This Row],[CustomerID]],Table1[],17,FALSE),"Not Found")</f>
        <v>Other</v>
      </c>
      <c r="U136">
        <f>_xlfn.XLOOKUP(Table5[[#This Row],[CustomerID]],Table1[ID],Table1[Kids],"Not Found",0)</f>
        <v>0</v>
      </c>
      <c r="V136">
        <f>_xlfn.XLOOKUP(Table5[[#This Row],[CustomerID]],Table1[ID],Table1[Teens],"Not found",0)</f>
        <v>0</v>
      </c>
      <c r="W136" s="16">
        <f>IFERROR(VLOOKUP(Table5[[#This Row],[CustomerID]],Table1[],2,FALSE),"Not Found")</f>
        <v>182504</v>
      </c>
      <c r="X136" t="str">
        <f>_xlfn.XLOOKUP(Table5[[#This Row],[CustomerID]],Table1[ID],Table1[State],"Not Found",0)</f>
        <v>State-Illinois</v>
      </c>
      <c r="Y136">
        <f>_xlfn.XLOOKUP(Table5[[#This Row],[CustomerID]],Table2[ID],Table2[Recency/Days],"Not Found",0)</f>
        <v>2</v>
      </c>
      <c r="Z136" s="22">
        <f>IFERROR(VLOOKUP(Table5[[#This Row],[CustomerID]],Table2[],3,FALSE),"Not Found")</f>
        <v>801</v>
      </c>
      <c r="AA136" s="22">
        <f>IFERROR(VLOOKUP($A136,Table2[],4,FALSE),"Not Found")</f>
        <v>111</v>
      </c>
      <c r="AB136" s="22">
        <f>IFERROR(VLOOKUP($A136,Table2[],5,FALSE),"Not Found")</f>
        <v>953</v>
      </c>
      <c r="AC136" s="22">
        <f>IFERROR(VLOOKUP($A136,Table2[],6,FALSE),"Not Found")</f>
        <v>296</v>
      </c>
      <c r="AD136" s="22">
        <f>IFERROR(VLOOKUP($A136,Table2[],7,FALSE),"Not Found")</f>
        <v>77</v>
      </c>
      <c r="AE136" s="22">
        <f>IFERROR(VLOOKUP($A136,Table2[],8,FALSE),"Not Found")</f>
        <v>119</v>
      </c>
      <c r="AF136" s="22">
        <f>IFERROR(VLOOKUP($A136,Table2[],9,FALSE),"Not Found")</f>
        <v>2119</v>
      </c>
      <c r="AG136">
        <f>IFERROR(VLOOKUP($A136,Table2[],10,FALSE),"Not Found")</f>
        <v>1</v>
      </c>
      <c r="AH136">
        <f>IFERROR(VLOOKUP($A136,Table2[],11,FALSE),"Not Found")</f>
        <v>3</v>
      </c>
      <c r="AI136">
        <f>IFERROR(VLOOKUP($A136,Table2[],12,FALSE),"Not Found")</f>
        <v>6</v>
      </c>
      <c r="AJ136">
        <f>IFERROR(VLOOKUP($A136,Table2[],13,FALSE),"Not Found")</f>
        <v>7</v>
      </c>
      <c r="AK136">
        <f>IFERROR(VLOOKUP($A136,Table2[],14,FALSE),"Not Found")</f>
        <v>1</v>
      </c>
      <c r="AL136">
        <f>INDEX('Marketing data'!E:E,MATCH($A136,'Marketing data'!B:B,0),1)</f>
        <v>0</v>
      </c>
      <c r="AM136">
        <f>INDEX('Marketing data'!F:F,MATCH($A136,'Marketing data'!B:B,0),1)</f>
        <v>0</v>
      </c>
      <c r="AN136">
        <f>INDEX(Table3[MC3],MATCH($A136,Table3[ID],0),1)</f>
        <v>0</v>
      </c>
      <c r="AO136">
        <f>INDEX(Table3[MC4],MATCH($A136,Table3[ID],0),1)</f>
        <v>0</v>
      </c>
      <c r="AP136">
        <f>INDEX(Table3[MC5],MATCH($A136,Table3[ID],0),1)</f>
        <v>0</v>
      </c>
      <c r="AQ136">
        <f>_xlfn.XLOOKUP($A136,Table3[ID],Table3[Complaint],"Not Found",0)</f>
        <v>0</v>
      </c>
      <c r="AR136">
        <f>_xlfn.XLOOKUP($A136,Table3[ID],Table3[Pilot],"Not Found",0)</f>
        <v>0</v>
      </c>
      <c r="AS136" s="6">
        <f>_xlfn.XLOOKUP($A136,Table3[ID],Table3[Enrollment],"Not Found",0)</f>
        <v>43831</v>
      </c>
    </row>
    <row r="137" spans="1:45" x14ac:dyDescent="0.25">
      <c r="A137">
        <v>1279</v>
      </c>
      <c r="B137" t="s">
        <v>253</v>
      </c>
      <c r="C137" t="s">
        <v>103</v>
      </c>
      <c r="D137" t="s">
        <v>110</v>
      </c>
      <c r="E137" t="s">
        <v>105</v>
      </c>
      <c r="F137" t="s">
        <v>111</v>
      </c>
      <c r="G137" s="22">
        <v>26.31</v>
      </c>
      <c r="H137">
        <v>5</v>
      </c>
      <c r="I137">
        <v>6.5774999999999997</v>
      </c>
      <c r="J137" s="22">
        <v>138.1275</v>
      </c>
      <c r="K137" s="6">
        <v>43483</v>
      </c>
      <c r="L137" s="21">
        <v>0.87430555555555556</v>
      </c>
      <c r="M137" t="s">
        <v>116</v>
      </c>
      <c r="N137" s="22">
        <v>131.55000000000001</v>
      </c>
      <c r="O137">
        <v>4.7619047620000003</v>
      </c>
      <c r="P137" s="22">
        <v>6.5774999999999997</v>
      </c>
      <c r="Q137">
        <v>8.8000000000000007</v>
      </c>
      <c r="R137" t="str">
        <f>IFERROR(VLOOKUP(Table5[[#This Row],[CustomerID]],Table1[],16,FALSE),"Not Found")</f>
        <v>Married</v>
      </c>
      <c r="S137">
        <f>IFERROR(VLOOKUP(Table5[[#This Row],[CustomerID]],Table1[],5,FALSE),"Not Found")</f>
        <v>40</v>
      </c>
      <c r="T137" t="str">
        <f>IFERROR(VLOOKUP(Table5[[#This Row],[CustomerID]],Table1[],17,FALSE),"Not Found")</f>
        <v>Graduate</v>
      </c>
      <c r="U137">
        <f>_xlfn.XLOOKUP(Table5[[#This Row],[CustomerID]],Table1[ID],Table1[Kids],"Not Found",0)</f>
        <v>0</v>
      </c>
      <c r="V137">
        <f>_xlfn.XLOOKUP(Table5[[#This Row],[CustomerID]],Table1[ID],Table1[Teens],"Not found",0)</f>
        <v>0</v>
      </c>
      <c r="W137" s="16">
        <f>IFERROR(VLOOKUP(Table5[[#This Row],[CustomerID]],Table1[],2,FALSE),"Not Found")</f>
        <v>182497</v>
      </c>
      <c r="X137" t="str">
        <f>_xlfn.XLOOKUP(Table5[[#This Row],[CustomerID]],Table1[ID],Table1[State],"Not Found",0)</f>
        <v>State-Illinois</v>
      </c>
      <c r="Y137">
        <f>_xlfn.XLOOKUP(Table5[[#This Row],[CustomerID]],Table2[ID],Table2[Recency/Days],"Not Found",0)</f>
        <v>32</v>
      </c>
      <c r="Z137" s="22">
        <f>IFERROR(VLOOKUP(Table5[[#This Row],[CustomerID]],Table2[],3,FALSE),"Not Found")</f>
        <v>1719</v>
      </c>
      <c r="AA137" s="22">
        <f>IFERROR(VLOOKUP($A137,Table2[],4,FALSE),"Not Found")</f>
        <v>285</v>
      </c>
      <c r="AB137" s="22">
        <f>IFERROR(VLOOKUP($A137,Table2[],5,FALSE),"Not Found")</f>
        <v>1268</v>
      </c>
      <c r="AC137" s="22">
        <f>IFERROR(VLOOKUP($A137,Table2[],6,FALSE),"Not Found")</f>
        <v>478</v>
      </c>
      <c r="AD137" s="22">
        <f>IFERROR(VLOOKUP($A137,Table2[],7,FALSE),"Not Found")</f>
        <v>46</v>
      </c>
      <c r="AE137" s="22">
        <f>IFERROR(VLOOKUP($A137,Table2[],8,FALSE),"Not Found")</f>
        <v>449</v>
      </c>
      <c r="AF137" s="22">
        <f>IFERROR(VLOOKUP($A137,Table2[],9,FALSE),"Not Found")</f>
        <v>3347</v>
      </c>
      <c r="AG137">
        <f>IFERROR(VLOOKUP($A137,Table2[],10,FALSE),"Not Found")</f>
        <v>1</v>
      </c>
      <c r="AH137">
        <f>IFERROR(VLOOKUP($A137,Table2[],11,FALSE),"Not Found")</f>
        <v>2</v>
      </c>
      <c r="AI137">
        <f>IFERROR(VLOOKUP($A137,Table2[],12,FALSE),"Not Found")</f>
        <v>7</v>
      </c>
      <c r="AJ137">
        <f>IFERROR(VLOOKUP($A137,Table2[],13,FALSE),"Not Found")</f>
        <v>9</v>
      </c>
      <c r="AK137">
        <f>IFERROR(VLOOKUP($A137,Table2[],14,FALSE),"Not Found")</f>
        <v>4</v>
      </c>
      <c r="AL137">
        <f>INDEX('Marketing data'!E:E,MATCH($A137,'Marketing data'!B:B,0),1)</f>
        <v>0</v>
      </c>
      <c r="AM137">
        <f>INDEX('Marketing data'!F:F,MATCH($A137,'Marketing data'!B:B,0),1)</f>
        <v>0</v>
      </c>
      <c r="AN137">
        <f>INDEX(Table3[MC3],MATCH($A137,Table3[ID],0),1)</f>
        <v>0</v>
      </c>
      <c r="AO137">
        <f>INDEX(Table3[MC4],MATCH($A137,Table3[ID],0),1)</f>
        <v>0</v>
      </c>
      <c r="AP137">
        <f>INDEX(Table3[MC5],MATCH($A137,Table3[ID],0),1)</f>
        <v>1</v>
      </c>
      <c r="AQ137">
        <f>_xlfn.XLOOKUP($A137,Table3[ID],Table3[Complaint],"Not Found",0)</f>
        <v>0</v>
      </c>
      <c r="AR137">
        <f>_xlfn.XLOOKUP($A137,Table3[ID],Table3[Pilot],"Not Found",0)</f>
        <v>0</v>
      </c>
      <c r="AS137" s="6">
        <f>_xlfn.XLOOKUP($A137,Table3[ID],Table3[Enrollment],"Not Found",0)</f>
        <v>43562</v>
      </c>
    </row>
    <row r="138" spans="1:45" x14ac:dyDescent="0.25">
      <c r="A138">
        <v>2558</v>
      </c>
      <c r="B138" t="s">
        <v>254</v>
      </c>
      <c r="C138" t="s">
        <v>103</v>
      </c>
      <c r="D138" t="s">
        <v>104</v>
      </c>
      <c r="E138" t="s">
        <v>105</v>
      </c>
      <c r="F138" t="s">
        <v>115</v>
      </c>
      <c r="G138" s="22">
        <v>34.42</v>
      </c>
      <c r="H138">
        <v>6</v>
      </c>
      <c r="I138">
        <v>10.326000000000001</v>
      </c>
      <c r="J138" s="22">
        <v>216.846</v>
      </c>
      <c r="K138" s="6">
        <v>43514</v>
      </c>
      <c r="L138" s="21">
        <v>0.65208333333333335</v>
      </c>
      <c r="M138" t="s">
        <v>112</v>
      </c>
      <c r="N138" s="22">
        <v>206.52</v>
      </c>
      <c r="O138">
        <v>4.7619047620000003</v>
      </c>
      <c r="P138" s="22">
        <v>10.326000000000001</v>
      </c>
      <c r="Q138">
        <v>9.8000000000000007</v>
      </c>
      <c r="R138" t="str">
        <f>IFERROR(VLOOKUP(Table5[[#This Row],[CustomerID]],Table1[],16,FALSE),"Not Found")</f>
        <v>Divorced</v>
      </c>
      <c r="S138">
        <f>IFERROR(VLOOKUP(Table5[[#This Row],[CustomerID]],Table1[],5,FALSE),"Not Found")</f>
        <v>70</v>
      </c>
      <c r="T138" t="str">
        <f>IFERROR(VLOOKUP(Table5[[#This Row],[CustomerID]],Table1[],17,FALSE),"Not Found")</f>
        <v>Graduate</v>
      </c>
      <c r="U138">
        <f>_xlfn.XLOOKUP(Table5[[#This Row],[CustomerID]],Table1[ID],Table1[Kids],"Not Found",0)</f>
        <v>0</v>
      </c>
      <c r="V138">
        <f>_xlfn.XLOOKUP(Table5[[#This Row],[CustomerID]],Table1[ID],Table1[Teens],"Not found",0)</f>
        <v>0</v>
      </c>
      <c r="W138" s="16">
        <f>IFERROR(VLOOKUP(Table5[[#This Row],[CustomerID]],Table1[],2,FALSE),"Not Found")</f>
        <v>182460</v>
      </c>
      <c r="X138" t="str">
        <f>_xlfn.XLOOKUP(Table5[[#This Row],[CustomerID]],Table1[ID],Table1[State],"Not Found",0)</f>
        <v>State-New York</v>
      </c>
      <c r="Y138">
        <f>_xlfn.XLOOKUP(Table5[[#This Row],[CustomerID]],Table2[ID],Table2[Recency/Days],"Not Found",0)</f>
        <v>78</v>
      </c>
      <c r="Z138" s="22">
        <f>IFERROR(VLOOKUP(Table5[[#This Row],[CustomerID]],Table2[],3,FALSE),"Not Found")</f>
        <v>564</v>
      </c>
      <c r="AA138" s="22">
        <f>IFERROR(VLOOKUP($A138,Table2[],4,FALSE),"Not Found")</f>
        <v>104</v>
      </c>
      <c r="AB138" s="22">
        <f>IFERROR(VLOOKUP($A138,Table2[],5,FALSE),"Not Found")</f>
        <v>1268</v>
      </c>
      <c r="AC138" s="22">
        <f>IFERROR(VLOOKUP($A138,Table2[],6,FALSE),"Not Found")</f>
        <v>115</v>
      </c>
      <c r="AD138" s="22">
        <f>IFERROR(VLOOKUP($A138,Table2[],7,FALSE),"Not Found")</f>
        <v>71</v>
      </c>
      <c r="AE138" s="22">
        <f>IFERROR(VLOOKUP($A138,Table2[],8,FALSE),"Not Found")</f>
        <v>33</v>
      </c>
      <c r="AF138" s="22">
        <f>IFERROR(VLOOKUP($A138,Table2[],9,FALSE),"Not Found")</f>
        <v>2089</v>
      </c>
      <c r="AG138">
        <f>IFERROR(VLOOKUP($A138,Table2[],10,FALSE),"Not Found")</f>
        <v>1</v>
      </c>
      <c r="AH138">
        <f>IFERROR(VLOOKUP($A138,Table2[],11,FALSE),"Not Found")</f>
        <v>5</v>
      </c>
      <c r="AI138">
        <f>IFERROR(VLOOKUP($A138,Table2[],12,FALSE),"Not Found")</f>
        <v>3</v>
      </c>
      <c r="AJ138">
        <f>IFERROR(VLOOKUP($A138,Table2[],13,FALSE),"Not Found")</f>
        <v>6</v>
      </c>
      <c r="AK138">
        <f>IFERROR(VLOOKUP($A138,Table2[],14,FALSE),"Not Found")</f>
        <v>1</v>
      </c>
      <c r="AL138">
        <f>INDEX('Marketing data'!E:E,MATCH($A138,'Marketing data'!B:B,0),1)</f>
        <v>0</v>
      </c>
      <c r="AM138">
        <f>INDEX('Marketing data'!F:F,MATCH($A138,'Marketing data'!B:B,0),1)</f>
        <v>0</v>
      </c>
      <c r="AN138">
        <f>INDEX(Table3[MC3],MATCH($A138,Table3[ID],0),1)</f>
        <v>0</v>
      </c>
      <c r="AO138">
        <f>INDEX(Table3[MC4],MATCH($A138,Table3[ID],0),1)</f>
        <v>0</v>
      </c>
      <c r="AP138">
        <f>INDEX(Table3[MC5],MATCH($A138,Table3[ID],0),1)</f>
        <v>0</v>
      </c>
      <c r="AQ138">
        <f>_xlfn.XLOOKUP($A138,Table3[ID],Table3[Complaint],"Not Found",0)</f>
        <v>0</v>
      </c>
      <c r="AR138">
        <f>_xlfn.XLOOKUP($A138,Table3[ID],Table3[Pilot],"Not Found",0)</f>
        <v>0</v>
      </c>
      <c r="AS138" s="6">
        <f>_xlfn.XLOOKUP($A138,Table3[ID],Table3[Enrollment],"Not Found",0)</f>
        <v>43959</v>
      </c>
    </row>
    <row r="139" spans="1:45" x14ac:dyDescent="0.25">
      <c r="A139">
        <v>2708</v>
      </c>
      <c r="B139" t="s">
        <v>255</v>
      </c>
      <c r="C139" t="s">
        <v>124</v>
      </c>
      <c r="D139" t="s">
        <v>110</v>
      </c>
      <c r="E139" t="s">
        <v>114</v>
      </c>
      <c r="F139" t="s">
        <v>118</v>
      </c>
      <c r="G139" s="22">
        <v>51.91</v>
      </c>
      <c r="H139">
        <v>10</v>
      </c>
      <c r="I139">
        <v>25.954999999999998</v>
      </c>
      <c r="J139" s="22">
        <v>545.05499999999995</v>
      </c>
      <c r="K139" s="6">
        <v>43512</v>
      </c>
      <c r="L139" s="21">
        <v>0.51458333333333328</v>
      </c>
      <c r="M139" t="s">
        <v>112</v>
      </c>
      <c r="N139" s="22">
        <v>519.1</v>
      </c>
      <c r="O139">
        <v>4.7619047620000003</v>
      </c>
      <c r="P139" s="22">
        <v>25.954999999999998</v>
      </c>
      <c r="Q139">
        <v>8.1999999999999993</v>
      </c>
      <c r="R139" t="str">
        <f>IFERROR(VLOOKUP(Table5[[#This Row],[CustomerID]],Table1[],16,FALSE),"Not Found")</f>
        <v>Together</v>
      </c>
      <c r="S139">
        <f>IFERROR(VLOOKUP(Table5[[#This Row],[CustomerID]],Table1[],5,FALSE),"Not Found")</f>
        <v>54</v>
      </c>
      <c r="T139" t="str">
        <f>IFERROR(VLOOKUP(Table5[[#This Row],[CustomerID]],Table1[],17,FALSE),"Not Found")</f>
        <v>Graduate</v>
      </c>
      <c r="U139">
        <f>_xlfn.XLOOKUP(Table5[[#This Row],[CustomerID]],Table1[ID],Table1[Kids],"Not Found",0)</f>
        <v>0</v>
      </c>
      <c r="V139">
        <f>_xlfn.XLOOKUP(Table5[[#This Row],[CustomerID]],Table1[ID],Table1[Teens],"Not found",0)</f>
        <v>0</v>
      </c>
      <c r="W139" s="16">
        <f>IFERROR(VLOOKUP(Table5[[#This Row],[CustomerID]],Table1[],2,FALSE),"Not Found")</f>
        <v>182427</v>
      </c>
      <c r="X139" t="str">
        <f>_xlfn.XLOOKUP(Table5[[#This Row],[CustomerID]],Table1[ID],Table1[State],"Not Found",0)</f>
        <v>State-New York</v>
      </c>
      <c r="Y139">
        <f>_xlfn.XLOOKUP(Table5[[#This Row],[CustomerID]],Table2[ID],Table2[Recency/Days],"Not Found",0)</f>
        <v>35</v>
      </c>
      <c r="Z139" s="22">
        <f>IFERROR(VLOOKUP(Table5[[#This Row],[CustomerID]],Table2[],3,FALSE),"Not Found")</f>
        <v>1067</v>
      </c>
      <c r="AA139" s="22">
        <f>IFERROR(VLOOKUP($A139,Table2[],4,FALSE),"Not Found")</f>
        <v>325</v>
      </c>
      <c r="AB139" s="22">
        <f>IFERROR(VLOOKUP($A139,Table2[],5,FALSE),"Not Found")</f>
        <v>1127</v>
      </c>
      <c r="AC139" s="22">
        <f>IFERROR(VLOOKUP($A139,Table2[],6,FALSE),"Not Found")</f>
        <v>230</v>
      </c>
      <c r="AD139" s="22">
        <f>IFERROR(VLOOKUP($A139,Table2[],7,FALSE),"Not Found")</f>
        <v>237</v>
      </c>
      <c r="AE139" s="22">
        <f>IFERROR(VLOOKUP($A139,Table2[],8,FALSE),"Not Found")</f>
        <v>237</v>
      </c>
      <c r="AF139" s="22">
        <f>IFERROR(VLOOKUP($A139,Table2[],9,FALSE),"Not Found")</f>
        <v>2749</v>
      </c>
      <c r="AG139">
        <f>IFERROR(VLOOKUP($A139,Table2[],10,FALSE),"Not Found")</f>
        <v>1</v>
      </c>
      <c r="AH139">
        <f>IFERROR(VLOOKUP($A139,Table2[],11,FALSE),"Not Found")</f>
        <v>3</v>
      </c>
      <c r="AI139">
        <f>IFERROR(VLOOKUP($A139,Table2[],12,FALSE),"Not Found")</f>
        <v>5</v>
      </c>
      <c r="AJ139">
        <f>IFERROR(VLOOKUP($A139,Table2[],13,FALSE),"Not Found")</f>
        <v>12</v>
      </c>
      <c r="AK139">
        <f>IFERROR(VLOOKUP($A139,Table2[],14,FALSE),"Not Found")</f>
        <v>1</v>
      </c>
      <c r="AL139">
        <f>INDEX('Marketing data'!E:E,MATCH($A139,'Marketing data'!B:B,0),1)</f>
        <v>0</v>
      </c>
      <c r="AM139">
        <f>INDEX('Marketing data'!F:F,MATCH($A139,'Marketing data'!B:B,0),1)</f>
        <v>0</v>
      </c>
      <c r="AN139">
        <f>INDEX(Table3[MC3],MATCH($A139,Table3[ID],0),1)</f>
        <v>0</v>
      </c>
      <c r="AO139">
        <f>INDEX(Table3[MC4],MATCH($A139,Table3[ID],0),1)</f>
        <v>0</v>
      </c>
      <c r="AP139">
        <f>INDEX(Table3[MC5],MATCH($A139,Table3[ID],0),1)</f>
        <v>1</v>
      </c>
      <c r="AQ139">
        <f>_xlfn.XLOOKUP($A139,Table3[ID],Table3[Complaint],"Not Found",0)</f>
        <v>0</v>
      </c>
      <c r="AR139">
        <f>_xlfn.XLOOKUP($A139,Table3[ID],Table3[Pilot],"Not Found",0)</f>
        <v>0</v>
      </c>
      <c r="AS139" s="6">
        <f>_xlfn.XLOOKUP($A139,Table3[ID],Table3[Enrollment],"Not Found",0)</f>
        <v>44059</v>
      </c>
    </row>
    <row r="140" spans="1:45" x14ac:dyDescent="0.25">
      <c r="A140">
        <v>1052</v>
      </c>
      <c r="B140" t="s">
        <v>256</v>
      </c>
      <c r="C140" t="s">
        <v>103</v>
      </c>
      <c r="D140" t="s">
        <v>110</v>
      </c>
      <c r="E140" t="s">
        <v>114</v>
      </c>
      <c r="F140" t="s">
        <v>118</v>
      </c>
      <c r="G140" s="22">
        <v>72.5</v>
      </c>
      <c r="H140">
        <v>8</v>
      </c>
      <c r="I140">
        <v>29</v>
      </c>
      <c r="J140" s="22">
        <f>(Table5[[#This Row],[Unit price]]*Table5[[#This Row],[Quantity]])+Table5[[#This Row],[Tax 5%]]</f>
        <v>609</v>
      </c>
      <c r="K140" s="6">
        <v>43540</v>
      </c>
      <c r="L140" s="21">
        <v>0.80902777777777779</v>
      </c>
      <c r="M140" t="s">
        <v>107</v>
      </c>
      <c r="N140" s="22">
        <v>580</v>
      </c>
      <c r="O140">
        <v>4.7619047620000003</v>
      </c>
      <c r="P140" s="22">
        <v>29</v>
      </c>
      <c r="Q140">
        <v>9.1999999999999993</v>
      </c>
      <c r="R140" t="str">
        <f>IFERROR(VLOOKUP(Table5[[#This Row],[CustomerID]],Table1[],16,FALSE),"Not Found")</f>
        <v>Together</v>
      </c>
      <c r="S140">
        <f>IFERROR(VLOOKUP(Table5[[#This Row],[CustomerID]],Table1[],5,FALSE),"Not Found")</f>
        <v>65</v>
      </c>
      <c r="T140" t="str">
        <f>IFERROR(VLOOKUP(Table5[[#This Row],[CustomerID]],Table1[],17,FALSE),"Not Found")</f>
        <v>Master</v>
      </c>
      <c r="U140">
        <f>_xlfn.XLOOKUP(Table5[[#This Row],[CustomerID]],Table1[ID],Table1[Kids],"Not Found",0)</f>
        <v>0</v>
      </c>
      <c r="V140">
        <f>_xlfn.XLOOKUP(Table5[[#This Row],[CustomerID]],Table1[ID],Table1[Teens],"Not found",0)</f>
        <v>0</v>
      </c>
      <c r="W140" s="16">
        <f>IFERROR(VLOOKUP(Table5[[#This Row],[CustomerID]],Table1[],2,FALSE),"Not Found")</f>
        <v>182384</v>
      </c>
      <c r="X140" t="str">
        <f>_xlfn.XLOOKUP(Table5[[#This Row],[CustomerID]],Table1[ID],Table1[State],"Not Found",0)</f>
        <v>State-New York</v>
      </c>
      <c r="Y140">
        <f>_xlfn.XLOOKUP(Table5[[#This Row],[CustomerID]],Table2[ID],Table2[Recency/Days],"Not Found",0)</f>
        <v>55</v>
      </c>
      <c r="Z140" s="22">
        <f>IFERROR(VLOOKUP(Table5[[#This Row],[CustomerID]],Table2[],3,FALSE),"Not Found")</f>
        <v>2178</v>
      </c>
      <c r="AA140" s="22">
        <f>IFERROR(VLOOKUP($A140,Table2[],4,FALSE),"Not Found")</f>
        <v>113</v>
      </c>
      <c r="AB140" s="22">
        <f>IFERROR(VLOOKUP($A140,Table2[],5,FALSE),"Not Found")</f>
        <v>956</v>
      </c>
      <c r="AC140" s="22">
        <f>IFERROR(VLOOKUP($A140,Table2[],6,FALSE),"Not Found")</f>
        <v>398</v>
      </c>
      <c r="AD140" s="22">
        <f>IFERROR(VLOOKUP($A140,Table2[],7,FALSE),"Not Found")</f>
        <v>266</v>
      </c>
      <c r="AE140" s="22">
        <f>IFERROR(VLOOKUP($A140,Table2[],8,FALSE),"Not Found")</f>
        <v>421</v>
      </c>
      <c r="AF140" s="22">
        <f>IFERROR(VLOOKUP($A140,Table2[],9,FALSE),"Not Found")</f>
        <v>3491</v>
      </c>
      <c r="AG140">
        <f>IFERROR(VLOOKUP($A140,Table2[],10,FALSE),"Not Found")</f>
        <v>1</v>
      </c>
      <c r="AH140">
        <f>IFERROR(VLOOKUP($A140,Table2[],11,FALSE),"Not Found")</f>
        <v>3</v>
      </c>
      <c r="AI140">
        <f>IFERROR(VLOOKUP($A140,Table2[],12,FALSE),"Not Found")</f>
        <v>10</v>
      </c>
      <c r="AJ140">
        <f>IFERROR(VLOOKUP($A140,Table2[],13,FALSE),"Not Found")</f>
        <v>13</v>
      </c>
      <c r="AK140">
        <f>IFERROR(VLOOKUP($A140,Table2[],14,FALSE),"Not Found")</f>
        <v>1</v>
      </c>
      <c r="AL140">
        <f>INDEX('Marketing data'!E:E,MATCH($A140,'Marketing data'!B:B,0),1)</f>
        <v>0</v>
      </c>
      <c r="AM140">
        <f>INDEX('Marketing data'!F:F,MATCH($A140,'Marketing data'!B:B,0),1)</f>
        <v>0</v>
      </c>
      <c r="AN140">
        <f>INDEX(Table3[MC3],MATCH($A140,Table3[ID],0),1)</f>
        <v>0</v>
      </c>
      <c r="AO140">
        <f>INDEX(Table3[MC4],MATCH($A140,Table3[ID],0),1)</f>
        <v>0</v>
      </c>
      <c r="AP140">
        <f>INDEX(Table3[MC5],MATCH($A140,Table3[ID],0),1)</f>
        <v>1</v>
      </c>
      <c r="AQ140">
        <f>_xlfn.XLOOKUP($A140,Table3[ID],Table3[Complaint],"Not Found",0)</f>
        <v>0</v>
      </c>
      <c r="AR140">
        <f>_xlfn.XLOOKUP($A140,Table3[ID],Table3[Pilot],"Not Found",0)</f>
        <v>1</v>
      </c>
      <c r="AS140" s="6">
        <f>_xlfn.XLOOKUP($A140,Table3[ID],Table3[Enrollment],"Not Found",0)</f>
        <v>43581</v>
      </c>
    </row>
    <row r="141" spans="1:45" x14ac:dyDescent="0.25">
      <c r="A141">
        <v>1833</v>
      </c>
      <c r="B141" t="s">
        <v>257</v>
      </c>
      <c r="C141" t="s">
        <v>109</v>
      </c>
      <c r="D141" t="s">
        <v>104</v>
      </c>
      <c r="E141" t="s">
        <v>105</v>
      </c>
      <c r="F141" t="s">
        <v>118</v>
      </c>
      <c r="G141" s="22">
        <v>89.8</v>
      </c>
      <c r="H141">
        <v>10</v>
      </c>
      <c r="I141">
        <v>44.9</v>
      </c>
      <c r="J141" s="22">
        <v>942.9</v>
      </c>
      <c r="K141" s="6">
        <v>43488</v>
      </c>
      <c r="L141" s="21">
        <v>0.54166666666666663</v>
      </c>
      <c r="M141" t="s">
        <v>116</v>
      </c>
      <c r="N141" s="22">
        <v>898</v>
      </c>
      <c r="O141">
        <v>4.7619047620000003</v>
      </c>
      <c r="P141" s="22">
        <v>44.9</v>
      </c>
      <c r="Q141">
        <v>5.4</v>
      </c>
      <c r="R141" t="str">
        <f>IFERROR(VLOOKUP(Table5[[#This Row],[CustomerID]],Table1[],16,FALSE),"Not Found")</f>
        <v>Married</v>
      </c>
      <c r="S141">
        <f>IFERROR(VLOOKUP(Table5[[#This Row],[CustomerID]],Table1[],5,FALSE),"Not Found")</f>
        <v>63</v>
      </c>
      <c r="T141" t="str">
        <f>IFERROR(VLOOKUP(Table5[[#This Row],[CustomerID]],Table1[],17,FALSE),"Not Found")</f>
        <v>Other</v>
      </c>
      <c r="U141">
        <f>_xlfn.XLOOKUP(Table5[[#This Row],[CustomerID]],Table1[ID],Table1[Kids],"Not Found",0)</f>
        <v>0</v>
      </c>
      <c r="V141">
        <f>_xlfn.XLOOKUP(Table5[[#This Row],[CustomerID]],Table1[ID],Table1[Teens],"Not found",0)</f>
        <v>0</v>
      </c>
      <c r="W141" s="16">
        <f>IFERROR(VLOOKUP(Table5[[#This Row],[CustomerID]],Table1[],2,FALSE),"Not Found")</f>
        <v>182347</v>
      </c>
      <c r="X141" t="str">
        <f>_xlfn.XLOOKUP(Table5[[#This Row],[CustomerID]],Table1[ID],Table1[State],"Not Found",0)</f>
        <v>State-Texas</v>
      </c>
      <c r="Y141">
        <f>_xlfn.XLOOKUP(Table5[[#This Row],[CustomerID]],Table2[ID],Table2[Recency/Days],"Not Found",0)</f>
        <v>38</v>
      </c>
      <c r="Z141" s="22">
        <f>IFERROR(VLOOKUP(Table5[[#This Row],[CustomerID]],Table2[],3,FALSE),"Not Found")</f>
        <v>1231</v>
      </c>
      <c r="AA141" s="22">
        <f>IFERROR(VLOOKUP($A141,Table2[],4,FALSE),"Not Found")</f>
        <v>120</v>
      </c>
      <c r="AB141" s="22">
        <f>IFERROR(VLOOKUP($A141,Table2[],5,FALSE),"Not Found")</f>
        <v>1871</v>
      </c>
      <c r="AC141" s="22">
        <f>IFERROR(VLOOKUP($A141,Table2[],6,FALSE),"Not Found")</f>
        <v>447</v>
      </c>
      <c r="AD141" s="22">
        <f>IFERROR(VLOOKUP($A141,Table2[],7,FALSE),"Not Found")</f>
        <v>295</v>
      </c>
      <c r="AE141" s="22">
        <f>IFERROR(VLOOKUP($A141,Table2[],8,FALSE),"Not Found")</f>
        <v>140</v>
      </c>
      <c r="AF141" s="22">
        <f>IFERROR(VLOOKUP($A141,Table2[],9,FALSE),"Not Found")</f>
        <v>3824</v>
      </c>
      <c r="AG141">
        <f>IFERROR(VLOOKUP($A141,Table2[],10,FALSE),"Not Found")</f>
        <v>1</v>
      </c>
      <c r="AH141">
        <f>IFERROR(VLOOKUP($A141,Table2[],11,FALSE),"Not Found")</f>
        <v>7</v>
      </c>
      <c r="AI141">
        <f>IFERROR(VLOOKUP($A141,Table2[],12,FALSE),"Not Found")</f>
        <v>7</v>
      </c>
      <c r="AJ141">
        <f>IFERROR(VLOOKUP($A141,Table2[],13,FALSE),"Not Found")</f>
        <v>10</v>
      </c>
      <c r="AK141">
        <f>IFERROR(VLOOKUP($A141,Table2[],14,FALSE),"Not Found")</f>
        <v>3</v>
      </c>
      <c r="AL141">
        <f>INDEX('Marketing data'!E:E,MATCH($A141,'Marketing data'!B:B,0),1)</f>
        <v>1</v>
      </c>
      <c r="AM141">
        <f>INDEX('Marketing data'!F:F,MATCH($A141,'Marketing data'!B:B,0),1)</f>
        <v>0</v>
      </c>
      <c r="AN141">
        <f>INDEX(Table3[MC3],MATCH($A141,Table3[ID],0),1)</f>
        <v>1</v>
      </c>
      <c r="AO141">
        <f>INDEX(Table3[MC4],MATCH($A141,Table3[ID],0),1)</f>
        <v>0</v>
      </c>
      <c r="AP141">
        <f>INDEX(Table3[MC5],MATCH($A141,Table3[ID],0),1)</f>
        <v>0</v>
      </c>
      <c r="AQ141">
        <f>_xlfn.XLOOKUP($A141,Table3[ID],Table3[Complaint],"Not Found",0)</f>
        <v>0</v>
      </c>
      <c r="AR141">
        <f>_xlfn.XLOOKUP($A141,Table3[ID],Table3[Pilot],"Not Found",0)</f>
        <v>0</v>
      </c>
      <c r="AS141" s="6">
        <f>_xlfn.XLOOKUP($A141,Table3[ID],Table3[Enrollment],"Not Found",0)</f>
        <v>43568</v>
      </c>
    </row>
    <row r="142" spans="1:45" x14ac:dyDescent="0.25">
      <c r="A142">
        <v>3161</v>
      </c>
      <c r="B142" t="s">
        <v>258</v>
      </c>
      <c r="C142" t="s">
        <v>109</v>
      </c>
      <c r="D142" t="s">
        <v>104</v>
      </c>
      <c r="E142" t="s">
        <v>114</v>
      </c>
      <c r="F142" t="s">
        <v>106</v>
      </c>
      <c r="G142" s="22">
        <v>90.5</v>
      </c>
      <c r="H142">
        <v>10</v>
      </c>
      <c r="I142">
        <v>45.25</v>
      </c>
      <c r="J142" s="22">
        <v>950.25</v>
      </c>
      <c r="K142" s="6">
        <v>43490</v>
      </c>
      <c r="L142" s="21">
        <v>0.57500000000000007</v>
      </c>
      <c r="M142" t="s">
        <v>112</v>
      </c>
      <c r="N142" s="22">
        <v>905</v>
      </c>
      <c r="O142">
        <v>4.7619047620000003</v>
      </c>
      <c r="P142" s="22">
        <v>45.25</v>
      </c>
      <c r="Q142">
        <v>8.1</v>
      </c>
      <c r="R142" t="str">
        <f>IFERROR(VLOOKUP(Table5[[#This Row],[CustomerID]],Table1[],16,FALSE),"Not Found")</f>
        <v>Married</v>
      </c>
      <c r="S142">
        <f>IFERROR(VLOOKUP(Table5[[#This Row],[CustomerID]],Table1[],5,FALSE),"Not Found")</f>
        <v>63</v>
      </c>
      <c r="T142" t="str">
        <f>IFERROR(VLOOKUP(Table5[[#This Row],[CustomerID]],Table1[],17,FALSE),"Not Found")</f>
        <v>Other</v>
      </c>
      <c r="U142">
        <f>_xlfn.XLOOKUP(Table5[[#This Row],[CustomerID]],Table1[ID],Table1[Kids],"Not Found",0)</f>
        <v>0</v>
      </c>
      <c r="V142">
        <f>_xlfn.XLOOKUP(Table5[[#This Row],[CustomerID]],Table1[ID],Table1[Teens],"Not found",0)</f>
        <v>0</v>
      </c>
      <c r="W142" s="16">
        <f>IFERROR(VLOOKUP(Table5[[#This Row],[CustomerID]],Table1[],2,FALSE),"Not Found")</f>
        <v>182347</v>
      </c>
      <c r="X142" t="str">
        <f>_xlfn.XLOOKUP(Table5[[#This Row],[CustomerID]],Table1[ID],Table1[State],"Not Found",0)</f>
        <v>State-California</v>
      </c>
      <c r="Y142">
        <f>_xlfn.XLOOKUP(Table5[[#This Row],[CustomerID]],Table2[ID],Table2[Recency/Days],"Not Found",0)</f>
        <v>38</v>
      </c>
      <c r="Z142" s="22">
        <f>IFERROR(VLOOKUP(Table5[[#This Row],[CustomerID]],Table2[],3,FALSE),"Not Found")</f>
        <v>1231</v>
      </c>
      <c r="AA142" s="22">
        <f>IFERROR(VLOOKUP($A142,Table2[],4,FALSE),"Not Found")</f>
        <v>120</v>
      </c>
      <c r="AB142" s="22">
        <f>IFERROR(VLOOKUP($A142,Table2[],5,FALSE),"Not Found")</f>
        <v>1871</v>
      </c>
      <c r="AC142" s="22">
        <f>IFERROR(VLOOKUP($A142,Table2[],6,FALSE),"Not Found")</f>
        <v>447</v>
      </c>
      <c r="AD142" s="22">
        <f>IFERROR(VLOOKUP($A142,Table2[],7,FALSE),"Not Found")</f>
        <v>295</v>
      </c>
      <c r="AE142" s="22">
        <f>IFERROR(VLOOKUP($A142,Table2[],8,FALSE),"Not Found")</f>
        <v>140</v>
      </c>
      <c r="AF142" s="22">
        <f>IFERROR(VLOOKUP($A142,Table2[],9,FALSE),"Not Found")</f>
        <v>3824</v>
      </c>
      <c r="AG142">
        <f>IFERROR(VLOOKUP($A142,Table2[],10,FALSE),"Not Found")</f>
        <v>1</v>
      </c>
      <c r="AH142">
        <f>IFERROR(VLOOKUP($A142,Table2[],11,FALSE),"Not Found")</f>
        <v>7</v>
      </c>
      <c r="AI142">
        <f>IFERROR(VLOOKUP($A142,Table2[],12,FALSE),"Not Found")</f>
        <v>7</v>
      </c>
      <c r="AJ142">
        <f>IFERROR(VLOOKUP($A142,Table2[],13,FALSE),"Not Found")</f>
        <v>10</v>
      </c>
      <c r="AK142">
        <f>IFERROR(VLOOKUP($A142,Table2[],14,FALSE),"Not Found")</f>
        <v>3</v>
      </c>
      <c r="AL142">
        <f>INDEX('Marketing data'!E:E,MATCH($A142,'Marketing data'!B:B,0),1)</f>
        <v>1</v>
      </c>
      <c r="AM142">
        <f>INDEX('Marketing data'!F:F,MATCH($A142,'Marketing data'!B:B,0),1)</f>
        <v>0</v>
      </c>
      <c r="AN142">
        <f>INDEX(Table3[MC3],MATCH($A142,Table3[ID],0),1)</f>
        <v>1</v>
      </c>
      <c r="AO142">
        <f>INDEX(Table3[MC4],MATCH($A142,Table3[ID],0),1)</f>
        <v>0</v>
      </c>
      <c r="AP142">
        <f>INDEX(Table3[MC5],MATCH($A142,Table3[ID],0),1)</f>
        <v>0</v>
      </c>
      <c r="AQ142">
        <f>_xlfn.XLOOKUP($A142,Table3[ID],Table3[Complaint],"Not Found",0)</f>
        <v>0</v>
      </c>
      <c r="AR142">
        <f>_xlfn.XLOOKUP($A142,Table3[ID],Table3[Pilot],"Not Found",0)</f>
        <v>1</v>
      </c>
      <c r="AS142" s="6">
        <f>_xlfn.XLOOKUP($A142,Table3[ID],Table3[Enrollment],"Not Found",0)</f>
        <v>43568</v>
      </c>
    </row>
    <row r="143" spans="1:45" x14ac:dyDescent="0.25">
      <c r="A143">
        <v>3096</v>
      </c>
      <c r="B143" t="s">
        <v>259</v>
      </c>
      <c r="C143" t="s">
        <v>109</v>
      </c>
      <c r="D143" t="s">
        <v>104</v>
      </c>
      <c r="E143" t="s">
        <v>105</v>
      </c>
      <c r="F143" t="s">
        <v>106</v>
      </c>
      <c r="G143" s="22">
        <v>68.599999999999994</v>
      </c>
      <c r="H143">
        <v>10</v>
      </c>
      <c r="I143">
        <v>34.299999999999997</v>
      </c>
      <c r="J143" s="22">
        <v>720.3</v>
      </c>
      <c r="K143" s="6">
        <v>43501</v>
      </c>
      <c r="L143" s="21">
        <v>0.83124999999999993</v>
      </c>
      <c r="M143" t="s">
        <v>112</v>
      </c>
      <c r="N143" s="22">
        <v>686</v>
      </c>
      <c r="O143">
        <v>4.7619047620000003</v>
      </c>
      <c r="P143" s="22">
        <v>34.299999999999997</v>
      </c>
      <c r="Q143">
        <v>9.1</v>
      </c>
      <c r="R143" t="str">
        <f>IFERROR(VLOOKUP(Table5[[#This Row],[CustomerID]],Table1[],16,FALSE),"Not Found")</f>
        <v>Married</v>
      </c>
      <c r="S143">
        <f>IFERROR(VLOOKUP(Table5[[#This Row],[CustomerID]],Table1[],5,FALSE),"Not Found")</f>
        <v>34</v>
      </c>
      <c r="T143" t="str">
        <f>IFERROR(VLOOKUP(Table5[[#This Row],[CustomerID]],Table1[],17,FALSE),"Not Found")</f>
        <v>PhD</v>
      </c>
      <c r="U143">
        <f>_xlfn.XLOOKUP(Table5[[#This Row],[CustomerID]],Table1[ID],Table1[Kids],"Not Found",0)</f>
        <v>0</v>
      </c>
      <c r="V143">
        <f>_xlfn.XLOOKUP(Table5[[#This Row],[CustomerID]],Table1[ID],Table1[Teens],"Not found",0)</f>
        <v>0</v>
      </c>
      <c r="W143" s="16">
        <f>IFERROR(VLOOKUP(Table5[[#This Row],[CustomerID]],Table1[],2,FALSE),"Not Found")</f>
        <v>182333</v>
      </c>
      <c r="X143" t="str">
        <f>_xlfn.XLOOKUP(Table5[[#This Row],[CustomerID]],Table1[ID],Table1[State],"Not Found",0)</f>
        <v>State-Florida</v>
      </c>
      <c r="Y143">
        <f>_xlfn.XLOOKUP(Table5[[#This Row],[CustomerID]],Table2[ID],Table2[Recency/Days],"Not Found",0)</f>
        <v>60</v>
      </c>
      <c r="Z143" s="22">
        <f>IFERROR(VLOOKUP(Table5[[#This Row],[CustomerID]],Table2[],3,FALSE),"Not Found")</f>
        <v>2903</v>
      </c>
      <c r="AA143" s="22">
        <f>IFERROR(VLOOKUP($A143,Table2[],4,FALSE),"Not Found")</f>
        <v>0</v>
      </c>
      <c r="AB143" s="22">
        <f>IFERROR(VLOOKUP($A143,Table2[],5,FALSE),"Not Found")</f>
        <v>795</v>
      </c>
      <c r="AC143" s="22">
        <f>IFERROR(VLOOKUP($A143,Table2[],6,FALSE),"Not Found")</f>
        <v>102</v>
      </c>
      <c r="AD143" s="22">
        <f>IFERROR(VLOOKUP($A143,Table2[],7,FALSE),"Not Found")</f>
        <v>197</v>
      </c>
      <c r="AE143" s="22">
        <f>IFERROR(VLOOKUP($A143,Table2[],8,FALSE),"Not Found")</f>
        <v>38</v>
      </c>
      <c r="AF143" s="22">
        <f>IFERROR(VLOOKUP($A143,Table2[],9,FALSE),"Not Found")</f>
        <v>3960</v>
      </c>
      <c r="AG143">
        <f>IFERROR(VLOOKUP($A143,Table2[],10,FALSE),"Not Found")</f>
        <v>1</v>
      </c>
      <c r="AH143">
        <f>IFERROR(VLOOKUP($A143,Table2[],11,FALSE),"Not Found")</f>
        <v>4</v>
      </c>
      <c r="AI143">
        <f>IFERROR(VLOOKUP($A143,Table2[],12,FALSE),"Not Found")</f>
        <v>3</v>
      </c>
      <c r="AJ143">
        <f>IFERROR(VLOOKUP($A143,Table2[],13,FALSE),"Not Found")</f>
        <v>10</v>
      </c>
      <c r="AK143">
        <f>IFERROR(VLOOKUP($A143,Table2[],14,FALSE),"Not Found")</f>
        <v>2</v>
      </c>
      <c r="AL143">
        <f>INDEX('Marketing data'!E:E,MATCH($A143,'Marketing data'!B:B,0),1)</f>
        <v>0</v>
      </c>
      <c r="AM143">
        <f>INDEX('Marketing data'!F:F,MATCH($A143,'Marketing data'!B:B,0),1)</f>
        <v>0</v>
      </c>
      <c r="AN143">
        <f>INDEX(Table3[MC3],MATCH($A143,Table3[ID],0),1)</f>
        <v>0</v>
      </c>
      <c r="AO143">
        <f>INDEX(Table3[MC4],MATCH($A143,Table3[ID],0),1)</f>
        <v>0</v>
      </c>
      <c r="AP143">
        <f>INDEX(Table3[MC5],MATCH($A143,Table3[ID],0),1)</f>
        <v>1</v>
      </c>
      <c r="AQ143">
        <f>_xlfn.XLOOKUP($A143,Table3[ID],Table3[Complaint],"Not Found",0)</f>
        <v>0</v>
      </c>
      <c r="AR143">
        <f>_xlfn.XLOOKUP($A143,Table3[ID],Table3[Pilot],"Not Found",0)</f>
        <v>1</v>
      </c>
      <c r="AS143" s="6">
        <f>_xlfn.XLOOKUP($A143,Table3[ID],Table3[Enrollment],"Not Found",0)</f>
        <v>43712</v>
      </c>
    </row>
    <row r="144" spans="1:45" x14ac:dyDescent="0.25">
      <c r="A144">
        <v>3078</v>
      </c>
      <c r="B144" t="s">
        <v>260</v>
      </c>
      <c r="C144" t="s">
        <v>109</v>
      </c>
      <c r="D144" t="s">
        <v>104</v>
      </c>
      <c r="E144" t="s">
        <v>105</v>
      </c>
      <c r="F144" t="s">
        <v>125</v>
      </c>
      <c r="G144" s="22">
        <v>30.41</v>
      </c>
      <c r="H144">
        <v>1</v>
      </c>
      <c r="I144">
        <v>1.5205</v>
      </c>
      <c r="J144" s="22">
        <v>31.930499999999999</v>
      </c>
      <c r="K144" s="6">
        <v>43518</v>
      </c>
      <c r="L144" s="21">
        <v>0.44166666666666665</v>
      </c>
      <c r="M144" t="s">
        <v>116</v>
      </c>
      <c r="N144" s="22">
        <v>30.41</v>
      </c>
      <c r="O144">
        <v>4.7619047620000003</v>
      </c>
      <c r="P144" s="22">
        <v>1.5205</v>
      </c>
      <c r="Q144">
        <v>8.4</v>
      </c>
      <c r="R144" t="str">
        <f>IFERROR(VLOOKUP(Table5[[#This Row],[CustomerID]],Table1[],16,FALSE),"Not Found")</f>
        <v>Single</v>
      </c>
      <c r="S144">
        <f>IFERROR(VLOOKUP(Table5[[#This Row],[CustomerID]],Table1[],5,FALSE),"Not Found")</f>
        <v>59</v>
      </c>
      <c r="T144" t="str">
        <f>IFERROR(VLOOKUP(Table5[[#This Row],[CustomerID]],Table1[],17,FALSE),"Not Found")</f>
        <v>Graduate</v>
      </c>
      <c r="U144">
        <f>_xlfn.XLOOKUP(Table5[[#This Row],[CustomerID]],Table1[ID],Table1[Kids],"Not Found",0)</f>
        <v>0</v>
      </c>
      <c r="V144">
        <f>_xlfn.XLOOKUP(Table5[[#This Row],[CustomerID]],Table1[ID],Table1[Teens],"Not found",0)</f>
        <v>0</v>
      </c>
      <c r="W144" s="16">
        <f>IFERROR(VLOOKUP(Table5[[#This Row],[CustomerID]],Table1[],2,FALSE),"Not Found")</f>
        <v>182332</v>
      </c>
      <c r="X144" t="str">
        <f>_xlfn.XLOOKUP(Table5[[#This Row],[CustomerID]],Table1[ID],Table1[State],"Not Found",0)</f>
        <v>State-Florida</v>
      </c>
      <c r="Y144">
        <f>_xlfn.XLOOKUP(Table5[[#This Row],[CustomerID]],Table2[ID],Table2[Recency/Days],"Not Found",0)</f>
        <v>89</v>
      </c>
      <c r="Z144" s="22">
        <f>IFERROR(VLOOKUP(Table5[[#This Row],[CustomerID]],Table2[],3,FALSE),"Not Found")</f>
        <v>1838</v>
      </c>
      <c r="AA144" s="22">
        <f>IFERROR(VLOOKUP($A144,Table2[],4,FALSE),"Not Found")</f>
        <v>131</v>
      </c>
      <c r="AB144" s="22">
        <f>IFERROR(VLOOKUP($A144,Table2[],5,FALSE),"Not Found")</f>
        <v>2144</v>
      </c>
      <c r="AC144" s="22">
        <f>IFERROR(VLOOKUP($A144,Table2[],6,FALSE),"Not Found")</f>
        <v>113</v>
      </c>
      <c r="AD144" s="22">
        <f>IFERROR(VLOOKUP($A144,Table2[],7,FALSE),"Not Found")</f>
        <v>175</v>
      </c>
      <c r="AE144" s="22">
        <f>IFERROR(VLOOKUP($A144,Table2[],8,FALSE),"Not Found")</f>
        <v>42</v>
      </c>
      <c r="AF144" s="22">
        <f>IFERROR(VLOOKUP($A144,Table2[],9,FALSE),"Not Found")</f>
        <v>4358</v>
      </c>
      <c r="AG144">
        <f>IFERROR(VLOOKUP($A144,Table2[],10,FALSE),"Not Found")</f>
        <v>1</v>
      </c>
      <c r="AH144">
        <f>IFERROR(VLOOKUP($A144,Table2[],11,FALSE),"Not Found")</f>
        <v>5</v>
      </c>
      <c r="AI144">
        <f>IFERROR(VLOOKUP($A144,Table2[],12,FALSE),"Not Found")</f>
        <v>3</v>
      </c>
      <c r="AJ144">
        <f>IFERROR(VLOOKUP($A144,Table2[],13,FALSE),"Not Found")</f>
        <v>12</v>
      </c>
      <c r="AK144">
        <f>IFERROR(VLOOKUP($A144,Table2[],14,FALSE),"Not Found")</f>
        <v>2</v>
      </c>
      <c r="AL144">
        <f>INDEX('Marketing data'!E:E,MATCH($A144,'Marketing data'!B:B,0),1)</f>
        <v>0</v>
      </c>
      <c r="AM144">
        <f>INDEX('Marketing data'!F:F,MATCH($A144,'Marketing data'!B:B,0),1)</f>
        <v>0</v>
      </c>
      <c r="AN144">
        <f>INDEX(Table3[MC3],MATCH($A144,Table3[ID],0),1)</f>
        <v>0</v>
      </c>
      <c r="AO144">
        <f>INDEX(Table3[MC4],MATCH($A144,Table3[ID],0),1)</f>
        <v>0</v>
      </c>
      <c r="AP144">
        <f>INDEX(Table3[MC5],MATCH($A144,Table3[ID],0),1)</f>
        <v>1</v>
      </c>
      <c r="AQ144">
        <f>_xlfn.XLOOKUP($A144,Table3[ID],Table3[Complaint],"Not Found",0)</f>
        <v>0</v>
      </c>
      <c r="AR144">
        <f>_xlfn.XLOOKUP($A144,Table3[ID],Table3[Pilot],"Not Found",0)</f>
        <v>1</v>
      </c>
      <c r="AS144" s="6">
        <f>_xlfn.XLOOKUP($A144,Table3[ID],Table3[Enrollment],"Not Found",0)</f>
        <v>43518</v>
      </c>
    </row>
    <row r="145" spans="1:45" x14ac:dyDescent="0.25">
      <c r="A145">
        <v>2844</v>
      </c>
      <c r="B145" t="s">
        <v>261</v>
      </c>
      <c r="C145" t="s">
        <v>103</v>
      </c>
      <c r="D145" t="s">
        <v>110</v>
      </c>
      <c r="E145" t="s">
        <v>105</v>
      </c>
      <c r="F145" t="s">
        <v>115</v>
      </c>
      <c r="G145" s="22">
        <v>77.95</v>
      </c>
      <c r="H145">
        <v>6</v>
      </c>
      <c r="I145">
        <v>23.385000000000002</v>
      </c>
      <c r="J145" s="22">
        <v>491.08499999999998</v>
      </c>
      <c r="K145" s="6">
        <v>43486</v>
      </c>
      <c r="L145" s="21">
        <v>0.69236111111111109</v>
      </c>
      <c r="M145" t="s">
        <v>107</v>
      </c>
      <c r="N145" s="22">
        <v>467.7</v>
      </c>
      <c r="O145">
        <v>4.7619047620000003</v>
      </c>
      <c r="P145" s="22">
        <v>23.385000000000002</v>
      </c>
      <c r="Q145">
        <v>8</v>
      </c>
      <c r="R145" t="str">
        <f>IFERROR(VLOOKUP(Table5[[#This Row],[CustomerID]],Table1[],16,FALSE),"Not Found")</f>
        <v>Together</v>
      </c>
      <c r="S145">
        <f>IFERROR(VLOOKUP(Table5[[#This Row],[CustomerID]],Table1[],5,FALSE),"Not Found")</f>
        <v>43</v>
      </c>
      <c r="T145" t="str">
        <f>IFERROR(VLOOKUP(Table5[[#This Row],[CustomerID]],Table1[],17,FALSE),"Not Found")</f>
        <v>Other</v>
      </c>
      <c r="U145">
        <f>_xlfn.XLOOKUP(Table5[[#This Row],[CustomerID]],Table1[ID],Table1[Kids],"Not Found",0)</f>
        <v>0</v>
      </c>
      <c r="V145">
        <f>_xlfn.XLOOKUP(Table5[[#This Row],[CustomerID]],Table1[ID],Table1[Teens],"Not found",0)</f>
        <v>0</v>
      </c>
      <c r="W145" s="16">
        <f>IFERROR(VLOOKUP(Table5[[#This Row],[CustomerID]],Table1[],2,FALSE),"Not Found")</f>
        <v>182326</v>
      </c>
      <c r="X145" t="str">
        <f>_xlfn.XLOOKUP(Table5[[#This Row],[CustomerID]],Table1[ID],Table1[State],"Not Found",0)</f>
        <v>State-Florida</v>
      </c>
      <c r="Y145">
        <f>_xlfn.XLOOKUP(Table5[[#This Row],[CustomerID]],Table2[ID],Table2[Recency/Days],"Not Found",0)</f>
        <v>30</v>
      </c>
      <c r="Z145" s="22">
        <f>IFERROR(VLOOKUP(Table5[[#This Row],[CustomerID]],Table2[],3,FALSE),"Not Found")</f>
        <v>2077</v>
      </c>
      <c r="AA145" s="22">
        <f>IFERROR(VLOOKUP($A145,Table2[],4,FALSE),"Not Found")</f>
        <v>314</v>
      </c>
      <c r="AB145" s="22">
        <f>IFERROR(VLOOKUP($A145,Table2[],5,FALSE),"Not Found")</f>
        <v>1670</v>
      </c>
      <c r="AC145" s="22">
        <f>IFERROR(VLOOKUP($A145,Table2[],6,FALSE),"Not Found")</f>
        <v>352</v>
      </c>
      <c r="AD145" s="22">
        <f>IFERROR(VLOOKUP($A145,Table2[],7,FALSE),"Not Found")</f>
        <v>179</v>
      </c>
      <c r="AE145" s="22">
        <f>IFERROR(VLOOKUP($A145,Table2[],8,FALSE),"Not Found")</f>
        <v>405</v>
      </c>
      <c r="AF145" s="22">
        <f>IFERROR(VLOOKUP($A145,Table2[],9,FALSE),"Not Found")</f>
        <v>4188</v>
      </c>
      <c r="AG145">
        <f>IFERROR(VLOOKUP($A145,Table2[],10,FALSE),"Not Found")</f>
        <v>1</v>
      </c>
      <c r="AH145">
        <f>IFERROR(VLOOKUP($A145,Table2[],11,FALSE),"Not Found")</f>
        <v>5</v>
      </c>
      <c r="AI145">
        <f>IFERROR(VLOOKUP($A145,Table2[],12,FALSE),"Not Found")</f>
        <v>10</v>
      </c>
      <c r="AJ145">
        <f>IFERROR(VLOOKUP($A145,Table2[],13,FALSE),"Not Found")</f>
        <v>6</v>
      </c>
      <c r="AK145">
        <f>IFERROR(VLOOKUP($A145,Table2[],14,FALSE),"Not Found")</f>
        <v>2</v>
      </c>
      <c r="AL145">
        <f>INDEX('Marketing data'!E:E,MATCH($A145,'Marketing data'!B:B,0),1)</f>
        <v>1</v>
      </c>
      <c r="AM145">
        <f>INDEX('Marketing data'!F:F,MATCH($A145,'Marketing data'!B:B,0),1)</f>
        <v>0</v>
      </c>
      <c r="AN145">
        <f>INDEX(Table3[MC3],MATCH($A145,Table3[ID],0),1)</f>
        <v>0</v>
      </c>
      <c r="AO145">
        <f>INDEX(Table3[MC4],MATCH($A145,Table3[ID],0),1)</f>
        <v>1</v>
      </c>
      <c r="AP145">
        <f>INDEX(Table3[MC5],MATCH($A145,Table3[ID],0),1)</f>
        <v>1</v>
      </c>
      <c r="AQ145">
        <f>_xlfn.XLOOKUP($A145,Table3[ID],Table3[Complaint],"Not Found",0)</f>
        <v>0</v>
      </c>
      <c r="AR145">
        <f>_xlfn.XLOOKUP($A145,Table3[ID],Table3[Pilot],"Not Found",0)</f>
        <v>1</v>
      </c>
      <c r="AS145" s="6">
        <f>_xlfn.XLOOKUP($A145,Table3[ID],Table3[Enrollment],"Not Found",0)</f>
        <v>44057</v>
      </c>
    </row>
    <row r="146" spans="1:45" x14ac:dyDescent="0.25">
      <c r="A146">
        <v>1725</v>
      </c>
      <c r="B146" t="s">
        <v>262</v>
      </c>
      <c r="C146" t="s">
        <v>109</v>
      </c>
      <c r="D146" t="s">
        <v>110</v>
      </c>
      <c r="E146" t="s">
        <v>105</v>
      </c>
      <c r="F146" t="s">
        <v>106</v>
      </c>
      <c r="G146" s="22">
        <v>46.26</v>
      </c>
      <c r="H146">
        <v>6</v>
      </c>
      <c r="I146">
        <v>13.878</v>
      </c>
      <c r="J146" s="22">
        <v>291.43799999999999</v>
      </c>
      <c r="K146" s="6">
        <v>43532</v>
      </c>
      <c r="L146" s="21">
        <v>0.71597222222222223</v>
      </c>
      <c r="M146" t="s">
        <v>116</v>
      </c>
      <c r="N146" s="22">
        <v>277.56</v>
      </c>
      <c r="O146">
        <v>4.7619047620000003</v>
      </c>
      <c r="P146" s="22">
        <v>13.878</v>
      </c>
      <c r="Q146">
        <v>9.5</v>
      </c>
      <c r="R146" t="str">
        <f>IFERROR(VLOOKUP(Table5[[#This Row],[CustomerID]],Table1[],16,FALSE),"Not Found")</f>
        <v>Married</v>
      </c>
      <c r="S146">
        <f>IFERROR(VLOOKUP(Table5[[#This Row],[CustomerID]],Table1[],5,FALSE),"Not Found")</f>
        <v>56</v>
      </c>
      <c r="T146" t="str">
        <f>IFERROR(VLOOKUP(Table5[[#This Row],[CustomerID]],Table1[],17,FALSE),"Not Found")</f>
        <v>Graduate</v>
      </c>
      <c r="U146">
        <f>_xlfn.XLOOKUP(Table5[[#This Row],[CustomerID]],Table1[ID],Table1[Kids],"Not Found",0)</f>
        <v>0</v>
      </c>
      <c r="V146">
        <f>_xlfn.XLOOKUP(Table5[[#This Row],[CustomerID]],Table1[ID],Table1[Teens],"Not found",0)</f>
        <v>0</v>
      </c>
      <c r="W146" s="16">
        <f>IFERROR(VLOOKUP(Table5[[#This Row],[CustomerID]],Table1[],2,FALSE),"Not Found")</f>
        <v>182224</v>
      </c>
      <c r="X146" t="str">
        <f>_xlfn.XLOOKUP(Table5[[#This Row],[CustomerID]],Table1[ID],Table1[State],"Not Found",0)</f>
        <v>State-Texas</v>
      </c>
      <c r="Y146">
        <f>_xlfn.XLOOKUP(Table5[[#This Row],[CustomerID]],Table2[ID],Table2[Recency/Days],"Not Found",0)</f>
        <v>83</v>
      </c>
      <c r="Z146" s="22">
        <f>IFERROR(VLOOKUP(Table5[[#This Row],[CustomerID]],Table2[],3,FALSE),"Not Found")</f>
        <v>680</v>
      </c>
      <c r="AA146" s="22">
        <f>IFERROR(VLOOKUP($A146,Table2[],4,FALSE),"Not Found")</f>
        <v>58</v>
      </c>
      <c r="AB146" s="22">
        <f>IFERROR(VLOOKUP($A146,Table2[],5,FALSE),"Not Found")</f>
        <v>798</v>
      </c>
      <c r="AC146" s="22">
        <f>IFERROR(VLOOKUP($A146,Table2[],6,FALSE),"Not Found")</f>
        <v>306</v>
      </c>
      <c r="AD146" s="22">
        <f>IFERROR(VLOOKUP($A146,Table2[],7,FALSE),"Not Found")</f>
        <v>69</v>
      </c>
      <c r="AE146" s="22">
        <f>IFERROR(VLOOKUP($A146,Table2[],8,FALSE),"Not Found")</f>
        <v>89</v>
      </c>
      <c r="AF146" s="22">
        <f>IFERROR(VLOOKUP($A146,Table2[],9,FALSE),"Not Found")</f>
        <v>1822</v>
      </c>
      <c r="AG146">
        <f>IFERROR(VLOOKUP($A146,Table2[],10,FALSE),"Not Found")</f>
        <v>1</v>
      </c>
      <c r="AH146">
        <f>IFERROR(VLOOKUP($A146,Table2[],11,FALSE),"Not Found")</f>
        <v>6</v>
      </c>
      <c r="AI146">
        <f>IFERROR(VLOOKUP($A146,Table2[],12,FALSE),"Not Found")</f>
        <v>9</v>
      </c>
      <c r="AJ146">
        <f>IFERROR(VLOOKUP($A146,Table2[],13,FALSE),"Not Found")</f>
        <v>5</v>
      </c>
      <c r="AK146">
        <f>IFERROR(VLOOKUP($A146,Table2[],14,FALSE),"Not Found")</f>
        <v>3</v>
      </c>
      <c r="AL146">
        <f>INDEX('Marketing data'!E:E,MATCH($A146,'Marketing data'!B:B,0),1)</f>
        <v>1</v>
      </c>
      <c r="AM146">
        <f>INDEX('Marketing data'!F:F,MATCH($A146,'Marketing data'!B:B,0),1)</f>
        <v>0</v>
      </c>
      <c r="AN146">
        <f>INDEX(Table3[MC3],MATCH($A146,Table3[ID],0),1)</f>
        <v>0</v>
      </c>
      <c r="AO146">
        <f>INDEX(Table3[MC4],MATCH($A146,Table3[ID],0),1)</f>
        <v>0</v>
      </c>
      <c r="AP146">
        <f>INDEX(Table3[MC5],MATCH($A146,Table3[ID],0),1)</f>
        <v>0</v>
      </c>
      <c r="AQ146">
        <f>_xlfn.XLOOKUP($A146,Table3[ID],Table3[Complaint],"Not Found",0)</f>
        <v>0</v>
      </c>
      <c r="AR146">
        <f>_xlfn.XLOOKUP($A146,Table3[ID],Table3[Pilot],"Not Found",0)</f>
        <v>0</v>
      </c>
      <c r="AS146" s="6">
        <f>_xlfn.XLOOKUP($A146,Table3[ID],Table3[Enrollment],"Not Found",0)</f>
        <v>44013</v>
      </c>
    </row>
    <row r="147" spans="1:45" x14ac:dyDescent="0.25">
      <c r="A147">
        <v>1967</v>
      </c>
      <c r="B147" t="s">
        <v>263</v>
      </c>
      <c r="C147" t="s">
        <v>103</v>
      </c>
      <c r="D147" t="s">
        <v>104</v>
      </c>
      <c r="E147" t="s">
        <v>105</v>
      </c>
      <c r="F147" t="s">
        <v>127</v>
      </c>
      <c r="G147" s="22">
        <v>30.14</v>
      </c>
      <c r="H147">
        <v>10</v>
      </c>
      <c r="I147">
        <v>15.07</v>
      </c>
      <c r="J147" s="22">
        <v>316.47000000000003</v>
      </c>
      <c r="K147" s="6">
        <v>43506</v>
      </c>
      <c r="L147" s="21">
        <v>0.51944444444444449</v>
      </c>
      <c r="M147" t="s">
        <v>107</v>
      </c>
      <c r="N147" s="22">
        <v>301.39999999999998</v>
      </c>
      <c r="O147">
        <v>4.7619047620000003</v>
      </c>
      <c r="P147" s="22">
        <v>15.07</v>
      </c>
      <c r="Q147">
        <v>9.1999999999999993</v>
      </c>
      <c r="R147" t="str">
        <f>IFERROR(VLOOKUP(Table5[[#This Row],[CustomerID]],Table1[],16,FALSE),"Not Found")</f>
        <v>Married</v>
      </c>
      <c r="S147">
        <f>IFERROR(VLOOKUP(Table5[[#This Row],[CustomerID]],Table1[],5,FALSE),"Not Found")</f>
        <v>42</v>
      </c>
      <c r="T147" t="str">
        <f>IFERROR(VLOOKUP(Table5[[#This Row],[CustomerID]],Table1[],17,FALSE),"Not Found")</f>
        <v>PhD</v>
      </c>
      <c r="U147">
        <f>_xlfn.XLOOKUP(Table5[[#This Row],[CustomerID]],Table1[ID],Table1[Kids],"Not Found",0)</f>
        <v>0</v>
      </c>
      <c r="V147">
        <f>_xlfn.XLOOKUP(Table5[[#This Row],[CustomerID]],Table1[ID],Table1[Teens],"Not found",0)</f>
        <v>0</v>
      </c>
      <c r="W147" s="16">
        <f>IFERROR(VLOOKUP(Table5[[#This Row],[CustomerID]],Table1[],2,FALSE),"Not Found")</f>
        <v>182170</v>
      </c>
      <c r="X147" t="str">
        <f>_xlfn.XLOOKUP(Table5[[#This Row],[CustomerID]],Table1[ID],Table1[State],"Not Found",0)</f>
        <v>State-California</v>
      </c>
      <c r="Y147">
        <f>_xlfn.XLOOKUP(Table5[[#This Row],[CustomerID]],Table2[ID],Table2[Recency/Days],"Not Found",0)</f>
        <v>13</v>
      </c>
      <c r="Z147" s="22">
        <f>IFERROR(VLOOKUP(Table5[[#This Row],[CustomerID]],Table2[],3,FALSE),"Not Found")</f>
        <v>2268</v>
      </c>
      <c r="AA147" s="22">
        <f>IFERROR(VLOOKUP($A147,Table2[],4,FALSE),"Not Found")</f>
        <v>206</v>
      </c>
      <c r="AB147" s="22">
        <f>IFERROR(VLOOKUP($A147,Table2[],5,FALSE),"Not Found")</f>
        <v>1443</v>
      </c>
      <c r="AC147" s="22">
        <f>IFERROR(VLOOKUP($A147,Table2[],6,FALSE),"Not Found")</f>
        <v>109</v>
      </c>
      <c r="AD147" s="22">
        <f>IFERROR(VLOOKUP($A147,Table2[],7,FALSE),"Not Found")</f>
        <v>122</v>
      </c>
      <c r="AE147" s="22">
        <f>IFERROR(VLOOKUP($A147,Table2[],8,FALSE),"Not Found")</f>
        <v>82</v>
      </c>
      <c r="AF147" s="22">
        <f>IFERROR(VLOOKUP($A147,Table2[],9,FALSE),"Not Found")</f>
        <v>4066</v>
      </c>
      <c r="AG147">
        <f>IFERROR(VLOOKUP($A147,Table2[],10,FALSE),"Not Found")</f>
        <v>1</v>
      </c>
      <c r="AH147">
        <f>IFERROR(VLOOKUP($A147,Table2[],11,FALSE),"Not Found")</f>
        <v>5</v>
      </c>
      <c r="AI147">
        <f>IFERROR(VLOOKUP($A147,Table2[],12,FALSE),"Not Found")</f>
        <v>6</v>
      </c>
      <c r="AJ147">
        <f>IFERROR(VLOOKUP($A147,Table2[],13,FALSE),"Not Found")</f>
        <v>7</v>
      </c>
      <c r="AK147">
        <f>IFERROR(VLOOKUP($A147,Table2[],14,FALSE),"Not Found")</f>
        <v>2</v>
      </c>
      <c r="AL147">
        <f>INDEX('Marketing data'!E:E,MATCH($A147,'Marketing data'!B:B,0),1)</f>
        <v>0</v>
      </c>
      <c r="AM147">
        <f>INDEX('Marketing data'!F:F,MATCH($A147,'Marketing data'!B:B,0),1)</f>
        <v>0</v>
      </c>
      <c r="AN147">
        <f>INDEX(Table3[MC3],MATCH($A147,Table3[ID],0),1)</f>
        <v>0</v>
      </c>
      <c r="AO147">
        <f>INDEX(Table3[MC4],MATCH($A147,Table3[ID],0),1)</f>
        <v>0</v>
      </c>
      <c r="AP147">
        <f>INDEX(Table3[MC5],MATCH($A147,Table3[ID],0),1)</f>
        <v>0</v>
      </c>
      <c r="AQ147">
        <f>_xlfn.XLOOKUP($A147,Table3[ID],Table3[Complaint],"Not Found",0)</f>
        <v>0</v>
      </c>
      <c r="AR147">
        <f>_xlfn.XLOOKUP($A147,Table3[ID],Table3[Pilot],"Not Found",0)</f>
        <v>0</v>
      </c>
      <c r="AS147" s="6">
        <f>_xlfn.XLOOKUP($A147,Table3[ID],Table3[Enrollment],"Not Found",0)</f>
        <v>43952</v>
      </c>
    </row>
    <row r="148" spans="1:45" x14ac:dyDescent="0.25">
      <c r="A148">
        <v>2767</v>
      </c>
      <c r="B148" t="s">
        <v>264</v>
      </c>
      <c r="C148" t="s">
        <v>109</v>
      </c>
      <c r="D148" t="s">
        <v>110</v>
      </c>
      <c r="E148" t="s">
        <v>114</v>
      </c>
      <c r="F148" t="s">
        <v>106</v>
      </c>
      <c r="G148" s="22">
        <v>66.14</v>
      </c>
      <c r="H148">
        <v>4</v>
      </c>
      <c r="I148">
        <v>13.228</v>
      </c>
      <c r="J148" s="22">
        <v>277.78800000000001</v>
      </c>
      <c r="K148" s="6">
        <v>43543</v>
      </c>
      <c r="L148" s="21">
        <v>0.53194444444444444</v>
      </c>
      <c r="M148" t="s">
        <v>116</v>
      </c>
      <c r="N148" s="22">
        <v>264.56</v>
      </c>
      <c r="O148">
        <v>4.7619047620000003</v>
      </c>
      <c r="P148" s="22">
        <v>13.228</v>
      </c>
      <c r="Q148">
        <v>5.6</v>
      </c>
      <c r="R148" t="str">
        <f>IFERROR(VLOOKUP(Table5[[#This Row],[CustomerID]],Table1[],16,FALSE),"Not Found")</f>
        <v>Together</v>
      </c>
      <c r="S148">
        <f>IFERROR(VLOOKUP(Table5[[#This Row],[CustomerID]],Table1[],5,FALSE),"Not Found")</f>
        <v>58</v>
      </c>
      <c r="T148" t="str">
        <f>IFERROR(VLOOKUP(Table5[[#This Row],[CustomerID]],Table1[],17,FALSE),"Not Found")</f>
        <v>Other</v>
      </c>
      <c r="U148">
        <f>_xlfn.XLOOKUP(Table5[[#This Row],[CustomerID]],Table1[ID],Table1[Kids],"Not Found",0)</f>
        <v>0</v>
      </c>
      <c r="V148">
        <f>_xlfn.XLOOKUP(Table5[[#This Row],[CustomerID]],Table1[ID],Table1[Teens],"Not found",0)</f>
        <v>0</v>
      </c>
      <c r="W148" s="16">
        <f>IFERROR(VLOOKUP(Table5[[#This Row],[CustomerID]],Table1[],2,FALSE),"Not Found")</f>
        <v>182122</v>
      </c>
      <c r="X148" t="str">
        <f>_xlfn.XLOOKUP(Table5[[#This Row],[CustomerID]],Table1[ID],Table1[State],"Not Found",0)</f>
        <v>State-Illinois</v>
      </c>
      <c r="Y148">
        <f>_xlfn.XLOOKUP(Table5[[#This Row],[CustomerID]],Table2[ID],Table2[Recency/Days],"Not Found",0)</f>
        <v>89</v>
      </c>
      <c r="Z148" s="22">
        <f>IFERROR(VLOOKUP(Table5[[#This Row],[CustomerID]],Table2[],3,FALSE),"Not Found")</f>
        <v>1628</v>
      </c>
      <c r="AA148" s="22">
        <f>IFERROR(VLOOKUP($A148,Table2[],4,FALSE),"Not Found")</f>
        <v>49</v>
      </c>
      <c r="AB148" s="22">
        <f>IFERROR(VLOOKUP($A148,Table2[],5,FALSE),"Not Found")</f>
        <v>776</v>
      </c>
      <c r="AC148" s="22">
        <f>IFERROR(VLOOKUP($A148,Table2[],6,FALSE),"Not Found")</f>
        <v>335</v>
      </c>
      <c r="AD148" s="22">
        <f>IFERROR(VLOOKUP($A148,Table2[],7,FALSE),"Not Found")</f>
        <v>55</v>
      </c>
      <c r="AE148" s="22">
        <f>IFERROR(VLOOKUP($A148,Table2[],8,FALSE),"Not Found")</f>
        <v>222</v>
      </c>
      <c r="AF148" s="22">
        <f>IFERROR(VLOOKUP($A148,Table2[],9,FALSE),"Not Found")</f>
        <v>2621</v>
      </c>
      <c r="AG148">
        <f>IFERROR(VLOOKUP($A148,Table2[],10,FALSE),"Not Found")</f>
        <v>1</v>
      </c>
      <c r="AH148">
        <f>IFERROR(VLOOKUP($A148,Table2[],11,FALSE),"Not Found")</f>
        <v>3</v>
      </c>
      <c r="AI148">
        <f>IFERROR(VLOOKUP($A148,Table2[],12,FALSE),"Not Found")</f>
        <v>9</v>
      </c>
      <c r="AJ148">
        <f>IFERROR(VLOOKUP($A148,Table2[],13,FALSE),"Not Found")</f>
        <v>13</v>
      </c>
      <c r="AK148">
        <f>IFERROR(VLOOKUP($A148,Table2[],14,FALSE),"Not Found")</f>
        <v>1</v>
      </c>
      <c r="AL148">
        <f>INDEX('Marketing data'!E:E,MATCH($A148,'Marketing data'!B:B,0),1)</f>
        <v>0</v>
      </c>
      <c r="AM148">
        <f>INDEX('Marketing data'!F:F,MATCH($A148,'Marketing data'!B:B,0),1)</f>
        <v>0</v>
      </c>
      <c r="AN148">
        <f>INDEX(Table3[MC3],MATCH($A148,Table3[ID],0),1)</f>
        <v>0</v>
      </c>
      <c r="AO148">
        <f>INDEX(Table3[MC4],MATCH($A148,Table3[ID],0),1)</f>
        <v>0</v>
      </c>
      <c r="AP148">
        <f>INDEX(Table3[MC5],MATCH($A148,Table3[ID],0),1)</f>
        <v>1</v>
      </c>
      <c r="AQ148">
        <f>_xlfn.XLOOKUP($A148,Table3[ID],Table3[Complaint],"Not Found",0)</f>
        <v>0</v>
      </c>
      <c r="AR148">
        <f>_xlfn.XLOOKUP($A148,Table3[ID],Table3[Pilot],"Not Found",0)</f>
        <v>0</v>
      </c>
      <c r="AS148" s="6">
        <f>_xlfn.XLOOKUP($A148,Table3[ID],Table3[Enrollment],"Not Found",0)</f>
        <v>43850</v>
      </c>
    </row>
    <row r="149" spans="1:45" x14ac:dyDescent="0.25">
      <c r="A149">
        <v>1866</v>
      </c>
      <c r="B149" t="s">
        <v>265</v>
      </c>
      <c r="C149" t="s">
        <v>124</v>
      </c>
      <c r="D149" t="s">
        <v>104</v>
      </c>
      <c r="E149" t="s">
        <v>114</v>
      </c>
      <c r="F149" t="s">
        <v>115</v>
      </c>
      <c r="G149" s="22">
        <v>71.86</v>
      </c>
      <c r="H149">
        <v>8</v>
      </c>
      <c r="I149">
        <v>28.744</v>
      </c>
      <c r="J149" s="22">
        <v>603.62400000000002</v>
      </c>
      <c r="K149" s="6">
        <v>43530</v>
      </c>
      <c r="L149" s="21">
        <v>0.62986111111111109</v>
      </c>
      <c r="M149" t="s">
        <v>116</v>
      </c>
      <c r="N149" s="22">
        <v>574.88</v>
      </c>
      <c r="O149">
        <v>4.7619047620000003</v>
      </c>
      <c r="P149" s="22">
        <v>28.744</v>
      </c>
      <c r="Q149">
        <v>6.2</v>
      </c>
      <c r="R149" t="str">
        <f>IFERROR(VLOOKUP(Table5[[#This Row],[CustomerID]],Table1[],16,FALSE),"Not Found")</f>
        <v>Together</v>
      </c>
      <c r="S149">
        <f>IFERROR(VLOOKUP(Table5[[#This Row],[CustomerID]],Table1[],5,FALSE),"Not Found")</f>
        <v>50</v>
      </c>
      <c r="T149" t="str">
        <f>IFERROR(VLOOKUP(Table5[[#This Row],[CustomerID]],Table1[],17,FALSE),"Not Found")</f>
        <v>PhD</v>
      </c>
      <c r="U149">
        <f>_xlfn.XLOOKUP(Table5[[#This Row],[CustomerID]],Table1[ID],Table1[Kids],"Not Found",0)</f>
        <v>0</v>
      </c>
      <c r="V149">
        <f>_xlfn.XLOOKUP(Table5[[#This Row],[CustomerID]],Table1[ID],Table1[Teens],"Not found",0)</f>
        <v>0</v>
      </c>
      <c r="W149" s="16">
        <f>IFERROR(VLOOKUP(Table5[[#This Row],[CustomerID]],Table1[],2,FALSE),"Not Found")</f>
        <v>182072</v>
      </c>
      <c r="X149" t="str">
        <f>_xlfn.XLOOKUP(Table5[[#This Row],[CustomerID]],Table1[ID],Table1[State],"Not Found",0)</f>
        <v>State-Florida</v>
      </c>
      <c r="Y149">
        <f>_xlfn.XLOOKUP(Table5[[#This Row],[CustomerID]],Table2[ID],Table2[Recency/Days],"Not Found",0)</f>
        <v>67</v>
      </c>
      <c r="Z149" s="22">
        <f>IFERROR(VLOOKUP(Table5[[#This Row],[CustomerID]],Table2[],3,FALSE),"Not Found")</f>
        <v>1972</v>
      </c>
      <c r="AA149" s="22">
        <f>IFERROR(VLOOKUP($A149,Table2[],4,FALSE),"Not Found")</f>
        <v>122</v>
      </c>
      <c r="AB149" s="22">
        <f>IFERROR(VLOOKUP($A149,Table2[],5,FALSE),"Not Found")</f>
        <v>1520</v>
      </c>
      <c r="AC149" s="22">
        <f>IFERROR(VLOOKUP($A149,Table2[],6,FALSE),"Not Found")</f>
        <v>373</v>
      </c>
      <c r="AD149" s="22">
        <f>IFERROR(VLOOKUP($A149,Table2[],7,FALSE),"Not Found")</f>
        <v>204</v>
      </c>
      <c r="AE149" s="22">
        <f>IFERROR(VLOOKUP($A149,Table2[],8,FALSE),"Not Found")</f>
        <v>286</v>
      </c>
      <c r="AF149" s="22">
        <f>IFERROR(VLOOKUP($A149,Table2[],9,FALSE),"Not Found")</f>
        <v>3904</v>
      </c>
      <c r="AG149">
        <f>IFERROR(VLOOKUP($A149,Table2[],10,FALSE),"Not Found")</f>
        <v>1</v>
      </c>
      <c r="AH149">
        <f>IFERROR(VLOOKUP($A149,Table2[],11,FALSE),"Not Found")</f>
        <v>3</v>
      </c>
      <c r="AI149">
        <f>IFERROR(VLOOKUP($A149,Table2[],12,FALSE),"Not Found")</f>
        <v>2</v>
      </c>
      <c r="AJ149">
        <f>IFERROR(VLOOKUP($A149,Table2[],13,FALSE),"Not Found")</f>
        <v>13</v>
      </c>
      <c r="AK149">
        <f>IFERROR(VLOOKUP($A149,Table2[],14,FALSE),"Not Found")</f>
        <v>1</v>
      </c>
      <c r="AL149">
        <f>INDEX('Marketing data'!E:E,MATCH($A149,'Marketing data'!B:B,0),1)</f>
        <v>0</v>
      </c>
      <c r="AM149">
        <f>INDEX('Marketing data'!F:F,MATCH($A149,'Marketing data'!B:B,0),1)</f>
        <v>0</v>
      </c>
      <c r="AN149">
        <f>INDEX(Table3[MC3],MATCH($A149,Table3[ID],0),1)</f>
        <v>0</v>
      </c>
      <c r="AO149">
        <f>INDEX(Table3[MC4],MATCH($A149,Table3[ID],0),1)</f>
        <v>0</v>
      </c>
      <c r="AP149">
        <f>INDEX(Table3[MC5],MATCH($A149,Table3[ID],0),1)</f>
        <v>0</v>
      </c>
      <c r="AQ149">
        <f>_xlfn.XLOOKUP($A149,Table3[ID],Table3[Complaint],"Not Found",0)</f>
        <v>0</v>
      </c>
      <c r="AR149">
        <f>_xlfn.XLOOKUP($A149,Table3[ID],Table3[Pilot],"Not Found",0)</f>
        <v>0</v>
      </c>
      <c r="AS149" s="6">
        <f>_xlfn.XLOOKUP($A149,Table3[ID],Table3[Enrollment],"Not Found",0)</f>
        <v>43806</v>
      </c>
    </row>
    <row r="150" spans="1:45" x14ac:dyDescent="0.25">
      <c r="A150">
        <v>2502</v>
      </c>
      <c r="B150" t="s">
        <v>266</v>
      </c>
      <c r="C150" t="s">
        <v>103</v>
      </c>
      <c r="D150" t="s">
        <v>110</v>
      </c>
      <c r="E150" t="s">
        <v>114</v>
      </c>
      <c r="F150" t="s">
        <v>106</v>
      </c>
      <c r="G150" s="22">
        <v>32.46</v>
      </c>
      <c r="H150">
        <v>8</v>
      </c>
      <c r="I150">
        <v>12.984</v>
      </c>
      <c r="J150" s="22">
        <v>272.66399999999999</v>
      </c>
      <c r="K150" s="6">
        <v>43551</v>
      </c>
      <c r="L150" s="21">
        <v>0.57500000000000007</v>
      </c>
      <c r="M150" t="s">
        <v>116</v>
      </c>
      <c r="N150" s="22">
        <v>259.68</v>
      </c>
      <c r="O150">
        <v>4.7619047620000003</v>
      </c>
      <c r="P150" s="22">
        <v>12.984</v>
      </c>
      <c r="Q150">
        <v>4.9000000000000004</v>
      </c>
      <c r="R150" t="str">
        <f>IFERROR(VLOOKUP(Table5[[#This Row],[CustomerID]],Table1[],16,FALSE),"Not Found")</f>
        <v>Widow</v>
      </c>
      <c r="S150">
        <f>IFERROR(VLOOKUP(Table5[[#This Row],[CustomerID]],Table1[],5,FALSE),"Not Found")</f>
        <v>72</v>
      </c>
      <c r="T150" t="str">
        <f>IFERROR(VLOOKUP(Table5[[#This Row],[CustomerID]],Table1[],17,FALSE),"Not Found")</f>
        <v>PhD</v>
      </c>
      <c r="U150">
        <f>_xlfn.XLOOKUP(Table5[[#This Row],[CustomerID]],Table1[ID],Table1[Kids],"Not Found",0)</f>
        <v>0</v>
      </c>
      <c r="V150">
        <f>_xlfn.XLOOKUP(Table5[[#This Row],[CustomerID]],Table1[ID],Table1[Teens],"Not found",0)</f>
        <v>0</v>
      </c>
      <c r="W150" s="16">
        <f>IFERROR(VLOOKUP(Table5[[#This Row],[CustomerID]],Table1[],2,FALSE),"Not Found")</f>
        <v>182032</v>
      </c>
      <c r="X150" t="str">
        <f>_xlfn.XLOOKUP(Table5[[#This Row],[CustomerID]],Table1[ID],Table1[State],"Not Found",0)</f>
        <v>State-Florida</v>
      </c>
      <c r="Y150">
        <f>_xlfn.XLOOKUP(Table5[[#This Row],[CustomerID]],Table2[ID],Table2[Recency/Days],"Not Found",0)</f>
        <v>54</v>
      </c>
      <c r="Z150" s="22">
        <f>IFERROR(VLOOKUP(Table5[[#This Row],[CustomerID]],Table2[],3,FALSE),"Not Found")</f>
        <v>737</v>
      </c>
      <c r="AA150" s="22">
        <f>IFERROR(VLOOKUP($A150,Table2[],4,FALSE),"Not Found")</f>
        <v>430</v>
      </c>
      <c r="AB150" s="22">
        <f>IFERROR(VLOOKUP($A150,Table2[],5,FALSE),"Not Found")</f>
        <v>837</v>
      </c>
      <c r="AC150" s="22">
        <f>IFERROR(VLOOKUP($A150,Table2[],6,FALSE),"Not Found")</f>
        <v>331</v>
      </c>
      <c r="AD150" s="22">
        <f>IFERROR(VLOOKUP($A150,Table2[],7,FALSE),"Not Found")</f>
        <v>277</v>
      </c>
      <c r="AE150" s="22">
        <f>IFERROR(VLOOKUP($A150,Table2[],8,FALSE),"Not Found")</f>
        <v>126</v>
      </c>
      <c r="AF150" s="22">
        <f>IFERROR(VLOOKUP($A150,Table2[],9,FALSE),"Not Found")</f>
        <v>2485</v>
      </c>
      <c r="AG150">
        <f>IFERROR(VLOOKUP($A150,Table2[],10,FALSE),"Not Found")</f>
        <v>0</v>
      </c>
      <c r="AH150">
        <f>IFERROR(VLOOKUP($A150,Table2[],11,FALSE),"Not Found")</f>
        <v>4</v>
      </c>
      <c r="AI150">
        <f>IFERROR(VLOOKUP($A150,Table2[],12,FALSE),"Not Found")</f>
        <v>6</v>
      </c>
      <c r="AJ150">
        <f>IFERROR(VLOOKUP($A150,Table2[],13,FALSE),"Not Found")</f>
        <v>7</v>
      </c>
      <c r="AK150">
        <f>IFERROR(VLOOKUP($A150,Table2[],14,FALSE),"Not Found")</f>
        <v>1</v>
      </c>
      <c r="AL150">
        <f>INDEX('Marketing data'!E:E,MATCH($A150,'Marketing data'!B:B,0),1)</f>
        <v>0</v>
      </c>
      <c r="AM150">
        <f>INDEX('Marketing data'!F:F,MATCH($A150,'Marketing data'!B:B,0),1)</f>
        <v>0</v>
      </c>
      <c r="AN150">
        <f>INDEX(Table3[MC3],MATCH($A150,Table3[ID],0),1)</f>
        <v>0</v>
      </c>
      <c r="AO150">
        <f>INDEX(Table3[MC4],MATCH($A150,Table3[ID],0),1)</f>
        <v>0</v>
      </c>
      <c r="AP150">
        <f>INDEX(Table3[MC5],MATCH($A150,Table3[ID],0),1)</f>
        <v>0</v>
      </c>
      <c r="AQ150">
        <f>_xlfn.XLOOKUP($A150,Table3[ID],Table3[Complaint],"Not Found",0)</f>
        <v>0</v>
      </c>
      <c r="AR150">
        <f>_xlfn.XLOOKUP($A150,Table3[ID],Table3[Pilot],"Not Found",0)</f>
        <v>0</v>
      </c>
      <c r="AS150" s="6">
        <f>_xlfn.XLOOKUP($A150,Table3[ID],Table3[Enrollment],"Not Found",0)</f>
        <v>44083</v>
      </c>
    </row>
    <row r="151" spans="1:45" x14ac:dyDescent="0.25">
      <c r="A151">
        <v>3185</v>
      </c>
      <c r="B151" t="s">
        <v>267</v>
      </c>
      <c r="C151" t="s">
        <v>124</v>
      </c>
      <c r="D151" t="s">
        <v>104</v>
      </c>
      <c r="E151" t="s">
        <v>105</v>
      </c>
      <c r="F151" t="s">
        <v>127</v>
      </c>
      <c r="G151" s="22">
        <v>91.54</v>
      </c>
      <c r="H151">
        <v>4</v>
      </c>
      <c r="I151">
        <v>18.308</v>
      </c>
      <c r="J151" s="22">
        <v>384.46800000000002</v>
      </c>
      <c r="K151" s="6">
        <v>43547</v>
      </c>
      <c r="L151" s="21">
        <v>0.80555555555555547</v>
      </c>
      <c r="M151" t="s">
        <v>116</v>
      </c>
      <c r="N151" s="22">
        <v>366.16</v>
      </c>
      <c r="O151">
        <v>4.7619047620000003</v>
      </c>
      <c r="P151" s="22">
        <v>18.308</v>
      </c>
      <c r="Q151">
        <v>4.8</v>
      </c>
      <c r="R151" t="str">
        <f>IFERROR(VLOOKUP(Table5[[#This Row],[CustomerID]],Table1[],16,FALSE),"Not Found")</f>
        <v>Widow</v>
      </c>
      <c r="S151">
        <f>IFERROR(VLOOKUP(Table5[[#This Row],[CustomerID]],Table1[],5,FALSE),"Not Found")</f>
        <v>72</v>
      </c>
      <c r="T151" t="str">
        <f>IFERROR(VLOOKUP(Table5[[#This Row],[CustomerID]],Table1[],17,FALSE),"Not Found")</f>
        <v>PhD</v>
      </c>
      <c r="U151">
        <f>_xlfn.XLOOKUP(Table5[[#This Row],[CustomerID]],Table1[ID],Table1[Kids],"Not Found",0)</f>
        <v>0</v>
      </c>
      <c r="V151">
        <f>_xlfn.XLOOKUP(Table5[[#This Row],[CustomerID]],Table1[ID],Table1[Teens],"Not found",0)</f>
        <v>0</v>
      </c>
      <c r="W151" s="16">
        <f>IFERROR(VLOOKUP(Table5[[#This Row],[CustomerID]],Table1[],2,FALSE),"Not Found")</f>
        <v>182032</v>
      </c>
      <c r="X151" t="str">
        <f>_xlfn.XLOOKUP(Table5[[#This Row],[CustomerID]],Table1[ID],Table1[State],"Not Found",0)</f>
        <v>State-California</v>
      </c>
      <c r="Y151">
        <f>_xlfn.XLOOKUP(Table5[[#This Row],[CustomerID]],Table2[ID],Table2[Recency/Days],"Not Found",0)</f>
        <v>54</v>
      </c>
      <c r="Z151" s="22">
        <f>IFERROR(VLOOKUP(Table5[[#This Row],[CustomerID]],Table2[],3,FALSE),"Not Found")</f>
        <v>737</v>
      </c>
      <c r="AA151" s="22">
        <f>IFERROR(VLOOKUP($A151,Table2[],4,FALSE),"Not Found")</f>
        <v>430</v>
      </c>
      <c r="AB151" s="22">
        <f>IFERROR(VLOOKUP($A151,Table2[],5,FALSE),"Not Found")</f>
        <v>837</v>
      </c>
      <c r="AC151" s="22">
        <f>IFERROR(VLOOKUP($A151,Table2[],6,FALSE),"Not Found")</f>
        <v>331</v>
      </c>
      <c r="AD151" s="22">
        <f>IFERROR(VLOOKUP($A151,Table2[],7,FALSE),"Not Found")</f>
        <v>277</v>
      </c>
      <c r="AE151" s="22">
        <f>IFERROR(VLOOKUP($A151,Table2[],8,FALSE),"Not Found")</f>
        <v>126</v>
      </c>
      <c r="AF151" s="22">
        <f>IFERROR(VLOOKUP($A151,Table2[],9,FALSE),"Not Found")</f>
        <v>2485</v>
      </c>
      <c r="AG151">
        <f>IFERROR(VLOOKUP($A151,Table2[],10,FALSE),"Not Found")</f>
        <v>0</v>
      </c>
      <c r="AH151">
        <f>IFERROR(VLOOKUP($A151,Table2[],11,FALSE),"Not Found")</f>
        <v>4</v>
      </c>
      <c r="AI151">
        <f>IFERROR(VLOOKUP($A151,Table2[],12,FALSE),"Not Found")</f>
        <v>6</v>
      </c>
      <c r="AJ151">
        <f>IFERROR(VLOOKUP($A151,Table2[],13,FALSE),"Not Found")</f>
        <v>7</v>
      </c>
      <c r="AK151">
        <f>IFERROR(VLOOKUP($A151,Table2[],14,FALSE),"Not Found")</f>
        <v>1</v>
      </c>
      <c r="AL151">
        <f>INDEX('Marketing data'!E:E,MATCH($A151,'Marketing data'!B:B,0),1)</f>
        <v>0</v>
      </c>
      <c r="AM151">
        <f>INDEX('Marketing data'!F:F,MATCH($A151,'Marketing data'!B:B,0),1)</f>
        <v>0</v>
      </c>
      <c r="AN151">
        <f>INDEX(Table3[MC3],MATCH($A151,Table3[ID],0),1)</f>
        <v>0</v>
      </c>
      <c r="AO151">
        <f>INDEX(Table3[MC4],MATCH($A151,Table3[ID],0),1)</f>
        <v>0</v>
      </c>
      <c r="AP151">
        <f>INDEX(Table3[MC5],MATCH($A151,Table3[ID],0),1)</f>
        <v>0</v>
      </c>
      <c r="AQ151">
        <f>_xlfn.XLOOKUP($A151,Table3[ID],Table3[Complaint],"Not Found",0)</f>
        <v>0</v>
      </c>
      <c r="AR151">
        <f>_xlfn.XLOOKUP($A151,Table3[ID],Table3[Pilot],"Not Found",0)</f>
        <v>0</v>
      </c>
      <c r="AS151" s="6">
        <f>_xlfn.XLOOKUP($A151,Table3[ID],Table3[Enrollment],"Not Found",0)</f>
        <v>44083</v>
      </c>
    </row>
    <row r="152" spans="1:45" x14ac:dyDescent="0.25">
      <c r="A152">
        <v>1923</v>
      </c>
      <c r="B152" t="s">
        <v>268</v>
      </c>
      <c r="C152" t="s">
        <v>109</v>
      </c>
      <c r="D152" t="s">
        <v>104</v>
      </c>
      <c r="E152" t="s">
        <v>114</v>
      </c>
      <c r="F152" t="s">
        <v>118</v>
      </c>
      <c r="G152" s="22">
        <v>34.56</v>
      </c>
      <c r="H152">
        <v>7</v>
      </c>
      <c r="I152">
        <v>12.096</v>
      </c>
      <c r="J152" s="22">
        <v>254.01599999999999</v>
      </c>
      <c r="K152" s="6">
        <v>43535</v>
      </c>
      <c r="L152" s="21">
        <v>0.67152777777777783</v>
      </c>
      <c r="M152" t="s">
        <v>116</v>
      </c>
      <c r="N152" s="22">
        <v>241.92</v>
      </c>
      <c r="O152">
        <v>4.7619047620000003</v>
      </c>
      <c r="P152" s="22">
        <v>12.096</v>
      </c>
      <c r="Q152">
        <v>7.3</v>
      </c>
      <c r="R152" t="str">
        <f>IFERROR(VLOOKUP(Table5[[#This Row],[CustomerID]],Table1[],16,FALSE),"Not Found")</f>
        <v>Divorced</v>
      </c>
      <c r="S152">
        <f>IFERROR(VLOOKUP(Table5[[#This Row],[CustomerID]],Table1[],5,FALSE),"Not Found")</f>
        <v>37</v>
      </c>
      <c r="T152" t="str">
        <f>IFERROR(VLOOKUP(Table5[[#This Row],[CustomerID]],Table1[],17,FALSE),"Not Found")</f>
        <v>Graduate</v>
      </c>
      <c r="U152">
        <f>_xlfn.XLOOKUP(Table5[[#This Row],[CustomerID]],Table1[ID],Table1[Kids],"Not Found",0)</f>
        <v>0</v>
      </c>
      <c r="V152">
        <f>_xlfn.XLOOKUP(Table5[[#This Row],[CustomerID]],Table1[ID],Table1[Teens],"Not found",0)</f>
        <v>0</v>
      </c>
      <c r="W152" s="16">
        <f>IFERROR(VLOOKUP(Table5[[#This Row],[CustomerID]],Table1[],2,FALSE),"Not Found")</f>
        <v>182025</v>
      </c>
      <c r="X152" t="str">
        <f>_xlfn.XLOOKUP(Table5[[#This Row],[CustomerID]],Table1[ID],Table1[State],"Not Found",0)</f>
        <v>State-Texas</v>
      </c>
      <c r="Y152">
        <f>_xlfn.XLOOKUP(Table5[[#This Row],[CustomerID]],Table2[ID],Table2[Recency/Days],"Not Found",0)</f>
        <v>76</v>
      </c>
      <c r="Z152" s="22">
        <f>IFERROR(VLOOKUP(Table5[[#This Row],[CustomerID]],Table2[],3,FALSE),"Not Found")</f>
        <v>593</v>
      </c>
      <c r="AA152" s="22">
        <f>IFERROR(VLOOKUP($A152,Table2[],4,FALSE),"Not Found")</f>
        <v>217</v>
      </c>
      <c r="AB152" s="22">
        <f>IFERROR(VLOOKUP($A152,Table2[],5,FALSE),"Not Found")</f>
        <v>1345</v>
      </c>
      <c r="AC152" s="22">
        <f>IFERROR(VLOOKUP($A152,Table2[],6,FALSE),"Not Found")</f>
        <v>107</v>
      </c>
      <c r="AD152" s="22">
        <f>IFERROR(VLOOKUP($A152,Table2[],7,FALSE),"Not Found")</f>
        <v>155</v>
      </c>
      <c r="AE152" s="22">
        <f>IFERROR(VLOOKUP($A152,Table2[],8,FALSE),"Not Found")</f>
        <v>217</v>
      </c>
      <c r="AF152" s="22">
        <f>IFERROR(VLOOKUP($A152,Table2[],9,FALSE),"Not Found")</f>
        <v>2199</v>
      </c>
      <c r="AG152">
        <f>IFERROR(VLOOKUP($A152,Table2[],10,FALSE),"Not Found")</f>
        <v>1</v>
      </c>
      <c r="AH152">
        <f>IFERROR(VLOOKUP($A152,Table2[],11,FALSE),"Not Found")</f>
        <v>3</v>
      </c>
      <c r="AI152">
        <f>IFERROR(VLOOKUP($A152,Table2[],12,FALSE),"Not Found")</f>
        <v>2</v>
      </c>
      <c r="AJ152">
        <f>IFERROR(VLOOKUP($A152,Table2[],13,FALSE),"Not Found")</f>
        <v>6</v>
      </c>
      <c r="AK152">
        <f>IFERROR(VLOOKUP($A152,Table2[],14,FALSE),"Not Found")</f>
        <v>1</v>
      </c>
      <c r="AL152">
        <f>INDEX('Marketing data'!E:E,MATCH($A152,'Marketing data'!B:B,0),1)</f>
        <v>0</v>
      </c>
      <c r="AM152">
        <f>INDEX('Marketing data'!F:F,MATCH($A152,'Marketing data'!B:B,0),1)</f>
        <v>0</v>
      </c>
      <c r="AN152">
        <f>INDEX(Table3[MC3],MATCH($A152,Table3[ID],0),1)</f>
        <v>0</v>
      </c>
      <c r="AO152">
        <f>INDEX(Table3[MC4],MATCH($A152,Table3[ID],0),1)</f>
        <v>0</v>
      </c>
      <c r="AP152">
        <f>INDEX(Table3[MC5],MATCH($A152,Table3[ID],0),1)</f>
        <v>1</v>
      </c>
      <c r="AQ152">
        <f>_xlfn.XLOOKUP($A152,Table3[ID],Table3[Complaint],"Not Found",0)</f>
        <v>0</v>
      </c>
      <c r="AR152">
        <f>_xlfn.XLOOKUP($A152,Table3[ID],Table3[Pilot],"Not Found",0)</f>
        <v>1</v>
      </c>
      <c r="AS152" s="6">
        <f>_xlfn.XLOOKUP($A152,Table3[ID],Table3[Enrollment],"Not Found",0)</f>
        <v>43771</v>
      </c>
    </row>
    <row r="153" spans="1:45" x14ac:dyDescent="0.25">
      <c r="A153">
        <v>1772</v>
      </c>
      <c r="B153" t="s">
        <v>269</v>
      </c>
      <c r="C153" t="s">
        <v>103</v>
      </c>
      <c r="D153" t="s">
        <v>110</v>
      </c>
      <c r="E153" t="s">
        <v>114</v>
      </c>
      <c r="F153" t="s">
        <v>127</v>
      </c>
      <c r="G153" s="22">
        <v>83.24</v>
      </c>
      <c r="H153">
        <v>9</v>
      </c>
      <c r="I153">
        <v>37.457999999999998</v>
      </c>
      <c r="J153" s="22">
        <v>786.61800000000005</v>
      </c>
      <c r="K153" s="6">
        <v>43494</v>
      </c>
      <c r="L153" s="21">
        <v>0.49722222222222223</v>
      </c>
      <c r="M153" t="s">
        <v>116</v>
      </c>
      <c r="N153" s="22">
        <v>749.16</v>
      </c>
      <c r="O153">
        <v>4.7619047620000003</v>
      </c>
      <c r="P153" s="22">
        <v>37.457999999999998</v>
      </c>
      <c r="Q153">
        <v>7.4</v>
      </c>
      <c r="R153" t="str">
        <f>IFERROR(VLOOKUP(Table5[[#This Row],[CustomerID]],Table1[],16,FALSE),"Not Found")</f>
        <v>Married</v>
      </c>
      <c r="S153">
        <f>IFERROR(VLOOKUP(Table5[[#This Row],[CustomerID]],Table1[],5,FALSE),"Not Found")</f>
        <v>63</v>
      </c>
      <c r="T153" t="str">
        <f>IFERROR(VLOOKUP(Table5[[#This Row],[CustomerID]],Table1[],17,FALSE),"Not Found")</f>
        <v>PhD</v>
      </c>
      <c r="U153">
        <f>_xlfn.XLOOKUP(Table5[[#This Row],[CustomerID]],Table1[ID],Table1[Kids],"Not Found",0)</f>
        <v>0</v>
      </c>
      <c r="V153">
        <f>_xlfn.XLOOKUP(Table5[[#This Row],[CustomerID]],Table1[ID],Table1[Teens],"Not found",0)</f>
        <v>0</v>
      </c>
      <c r="W153" s="16">
        <f>IFERROR(VLOOKUP(Table5[[#This Row],[CustomerID]],Table1[],2,FALSE),"Not Found")</f>
        <v>182017</v>
      </c>
      <c r="X153" t="str">
        <f>_xlfn.XLOOKUP(Table5[[#This Row],[CustomerID]],Table1[ID],Table1[State],"Not Found",0)</f>
        <v>State-New York</v>
      </c>
      <c r="Y153">
        <f>_xlfn.XLOOKUP(Table5[[#This Row],[CustomerID]],Table2[ID],Table2[Recency/Days],"Not Found",0)</f>
        <v>58</v>
      </c>
      <c r="Z153" s="22">
        <f>IFERROR(VLOOKUP(Table5[[#This Row],[CustomerID]],Table2[],3,FALSE),"Not Found")</f>
        <v>408</v>
      </c>
      <c r="AA153" s="22">
        <f>IFERROR(VLOOKUP($A153,Table2[],4,FALSE),"Not Found")</f>
        <v>51</v>
      </c>
      <c r="AB153" s="22">
        <f>IFERROR(VLOOKUP($A153,Table2[],5,FALSE),"Not Found")</f>
        <v>990</v>
      </c>
      <c r="AC153" s="22">
        <f>IFERROR(VLOOKUP($A153,Table2[],6,FALSE),"Not Found")</f>
        <v>67</v>
      </c>
      <c r="AD153" s="22">
        <f>IFERROR(VLOOKUP($A153,Table2[],7,FALSE),"Not Found")</f>
        <v>51</v>
      </c>
      <c r="AE153" s="22">
        <f>IFERROR(VLOOKUP($A153,Table2[],8,FALSE),"Not Found")</f>
        <v>51</v>
      </c>
      <c r="AF153" s="22">
        <f>IFERROR(VLOOKUP($A153,Table2[],9,FALSE),"Not Found")</f>
        <v>1516</v>
      </c>
      <c r="AG153">
        <f>IFERROR(VLOOKUP($A153,Table2[],10,FALSE),"Not Found")</f>
        <v>1</v>
      </c>
      <c r="AH153">
        <f>IFERROR(VLOOKUP($A153,Table2[],11,FALSE),"Not Found")</f>
        <v>5</v>
      </c>
      <c r="AI153">
        <f>IFERROR(VLOOKUP($A153,Table2[],12,FALSE),"Not Found")</f>
        <v>4</v>
      </c>
      <c r="AJ153">
        <f>IFERROR(VLOOKUP($A153,Table2[],13,FALSE),"Not Found")</f>
        <v>7</v>
      </c>
      <c r="AK153">
        <f>IFERROR(VLOOKUP($A153,Table2[],14,FALSE),"Not Found")</f>
        <v>2</v>
      </c>
      <c r="AL153">
        <f>INDEX('Marketing data'!E:E,MATCH($A153,'Marketing data'!B:B,0),1)</f>
        <v>1</v>
      </c>
      <c r="AM153">
        <f>INDEX('Marketing data'!F:F,MATCH($A153,'Marketing data'!B:B,0),1)</f>
        <v>0</v>
      </c>
      <c r="AN153">
        <f>INDEX(Table3[MC3],MATCH($A153,Table3[ID],0),1)</f>
        <v>0</v>
      </c>
      <c r="AO153">
        <f>INDEX(Table3[MC4],MATCH($A153,Table3[ID],0),1)</f>
        <v>1</v>
      </c>
      <c r="AP153">
        <f>INDEX(Table3[MC5],MATCH($A153,Table3[ID],0),1)</f>
        <v>1</v>
      </c>
      <c r="AQ153">
        <f>_xlfn.XLOOKUP($A153,Table3[ID],Table3[Complaint],"Not Found",0)</f>
        <v>0</v>
      </c>
      <c r="AR153">
        <f>_xlfn.XLOOKUP($A153,Table3[ID],Table3[Pilot],"Not Found",0)</f>
        <v>1</v>
      </c>
      <c r="AS153" s="6">
        <f>_xlfn.XLOOKUP($A153,Table3[ID],Table3[Enrollment],"Not Found",0)</f>
        <v>43569</v>
      </c>
    </row>
    <row r="154" spans="1:45" x14ac:dyDescent="0.25">
      <c r="A154">
        <v>2627</v>
      </c>
      <c r="B154" t="s">
        <v>270</v>
      </c>
      <c r="C154" t="s">
        <v>109</v>
      </c>
      <c r="D154" t="s">
        <v>110</v>
      </c>
      <c r="E154" t="s">
        <v>105</v>
      </c>
      <c r="F154" t="s">
        <v>125</v>
      </c>
      <c r="G154" s="22">
        <v>16.48</v>
      </c>
      <c r="H154">
        <v>6</v>
      </c>
      <c r="I154">
        <v>4.944</v>
      </c>
      <c r="J154" s="22">
        <v>103.824</v>
      </c>
      <c r="K154" s="6">
        <v>43503</v>
      </c>
      <c r="L154" s="21">
        <v>0.76597222222222217</v>
      </c>
      <c r="M154" t="s">
        <v>107</v>
      </c>
      <c r="N154" s="22">
        <v>98.88</v>
      </c>
      <c r="O154">
        <v>4.7619047620000003</v>
      </c>
      <c r="P154" s="22">
        <v>4.944</v>
      </c>
      <c r="Q154">
        <v>9.9</v>
      </c>
      <c r="R154" t="str">
        <f>IFERROR(VLOOKUP(Table5[[#This Row],[CustomerID]],Table1[],16,FALSE),"Not Found")</f>
        <v>Single</v>
      </c>
      <c r="S154">
        <f>IFERROR(VLOOKUP(Table5[[#This Row],[CustomerID]],Table1[],5,FALSE),"Not Found")</f>
        <v>59</v>
      </c>
      <c r="T154" t="str">
        <f>IFERROR(VLOOKUP(Table5[[#This Row],[CustomerID]],Table1[],17,FALSE),"Not Found")</f>
        <v>Graduate</v>
      </c>
      <c r="U154">
        <f>_xlfn.XLOOKUP(Table5[[#This Row],[CustomerID]],Table1[ID],Table1[Kids],"Not Found",0)</f>
        <v>0</v>
      </c>
      <c r="V154">
        <f>_xlfn.XLOOKUP(Table5[[#This Row],[CustomerID]],Table1[ID],Table1[Teens],"Not found",0)</f>
        <v>0</v>
      </c>
      <c r="W154" s="16">
        <f>IFERROR(VLOOKUP(Table5[[#This Row],[CustomerID]],Table1[],2,FALSE),"Not Found")</f>
        <v>182014</v>
      </c>
      <c r="X154" t="str">
        <f>_xlfn.XLOOKUP(Table5[[#This Row],[CustomerID]],Table1[ID],Table1[State],"Not Found",0)</f>
        <v>State-California</v>
      </c>
      <c r="Y154">
        <f>_xlfn.XLOOKUP(Table5[[#This Row],[CustomerID]],Table2[ID],Table2[Recency/Days],"Not Found",0)</f>
        <v>48</v>
      </c>
      <c r="Z154" s="22">
        <f>IFERROR(VLOOKUP(Table5[[#This Row],[CustomerID]],Table2[],3,FALSE),"Not Found")</f>
        <v>2175</v>
      </c>
      <c r="AA154" s="22">
        <f>IFERROR(VLOOKUP($A154,Table2[],4,FALSE),"Not Found")</f>
        <v>82</v>
      </c>
      <c r="AB154" s="22">
        <f>IFERROR(VLOOKUP($A154,Table2[],5,FALSE),"Not Found")</f>
        <v>588</v>
      </c>
      <c r="AC154" s="22">
        <f>IFERROR(VLOOKUP($A154,Table2[],6,FALSE),"Not Found")</f>
        <v>78</v>
      </c>
      <c r="AD154" s="22">
        <f>IFERROR(VLOOKUP($A154,Table2[],7,FALSE),"Not Found")</f>
        <v>362</v>
      </c>
      <c r="AE154" s="22">
        <f>IFERROR(VLOOKUP($A154,Table2[],8,FALSE),"Not Found")</f>
        <v>69</v>
      </c>
      <c r="AF154" s="22">
        <f>IFERROR(VLOOKUP($A154,Table2[],9,FALSE),"Not Found")</f>
        <v>3216</v>
      </c>
      <c r="AG154">
        <f>IFERROR(VLOOKUP($A154,Table2[],10,FALSE),"Not Found")</f>
        <v>1</v>
      </c>
      <c r="AH154">
        <f>IFERROR(VLOOKUP($A154,Table2[],11,FALSE),"Not Found")</f>
        <v>3</v>
      </c>
      <c r="AI154">
        <f>IFERROR(VLOOKUP($A154,Table2[],12,FALSE),"Not Found")</f>
        <v>6</v>
      </c>
      <c r="AJ154">
        <f>IFERROR(VLOOKUP($A154,Table2[],13,FALSE),"Not Found")</f>
        <v>12</v>
      </c>
      <c r="AK154">
        <f>IFERROR(VLOOKUP($A154,Table2[],14,FALSE),"Not Found")</f>
        <v>6</v>
      </c>
      <c r="AL154">
        <f>INDEX('Marketing data'!E:E,MATCH($A154,'Marketing data'!B:B,0),1)</f>
        <v>0</v>
      </c>
      <c r="AM154">
        <f>INDEX('Marketing data'!F:F,MATCH($A154,'Marketing data'!B:B,0),1)</f>
        <v>0</v>
      </c>
      <c r="AN154">
        <f>INDEX(Table3[MC3],MATCH($A154,Table3[ID],0),1)</f>
        <v>0</v>
      </c>
      <c r="AO154">
        <f>INDEX(Table3[MC4],MATCH($A154,Table3[ID],0),1)</f>
        <v>0</v>
      </c>
      <c r="AP154">
        <f>INDEX(Table3[MC5],MATCH($A154,Table3[ID],0),1)</f>
        <v>0</v>
      </c>
      <c r="AQ154">
        <f>_xlfn.XLOOKUP($A154,Table3[ID],Table3[Complaint],"Not Found",0)</f>
        <v>0</v>
      </c>
      <c r="AR154">
        <f>_xlfn.XLOOKUP($A154,Table3[ID],Table3[Pilot],"Not Found",0)</f>
        <v>1</v>
      </c>
      <c r="AS154" s="6">
        <f>_xlfn.XLOOKUP($A154,Table3[ID],Table3[Enrollment],"Not Found",0)</f>
        <v>43490</v>
      </c>
    </row>
    <row r="155" spans="1:45" x14ac:dyDescent="0.25">
      <c r="A155">
        <v>1219</v>
      </c>
      <c r="B155" t="s">
        <v>271</v>
      </c>
      <c r="C155" t="s">
        <v>109</v>
      </c>
      <c r="D155" t="s">
        <v>110</v>
      </c>
      <c r="E155" t="s">
        <v>105</v>
      </c>
      <c r="F155" t="s">
        <v>118</v>
      </c>
      <c r="G155" s="22">
        <v>80.97</v>
      </c>
      <c r="H155">
        <v>8</v>
      </c>
      <c r="I155">
        <v>32.387999999999998</v>
      </c>
      <c r="J155" s="22">
        <v>680.14800000000002</v>
      </c>
      <c r="K155" s="6">
        <v>43493</v>
      </c>
      <c r="L155" s="21">
        <v>0.54513888888888895</v>
      </c>
      <c r="M155" t="s">
        <v>112</v>
      </c>
      <c r="N155" s="22">
        <v>647.76</v>
      </c>
      <c r="O155">
        <v>4.7619047620000003</v>
      </c>
      <c r="P155" s="22">
        <v>32.387999999999998</v>
      </c>
      <c r="Q155">
        <v>9.3000000000000007</v>
      </c>
      <c r="R155" t="str">
        <f>IFERROR(VLOOKUP(Table5[[#This Row],[CustomerID]],Table1[],16,FALSE),"Not Found")</f>
        <v>Divorced</v>
      </c>
      <c r="S155">
        <f>IFERROR(VLOOKUP(Table5[[#This Row],[CustomerID]],Table1[],5,FALSE),"Not Found")</f>
        <v>58</v>
      </c>
      <c r="T155" t="str">
        <f>IFERROR(VLOOKUP(Table5[[#This Row],[CustomerID]],Table1[],17,FALSE),"Not Found")</f>
        <v>Other</v>
      </c>
      <c r="U155">
        <f>_xlfn.XLOOKUP(Table5[[#This Row],[CustomerID]],Table1[ID],Table1[Kids],"Not Found",0)</f>
        <v>0</v>
      </c>
      <c r="V155">
        <f>_xlfn.XLOOKUP(Table5[[#This Row],[CustomerID]],Table1[ID],Table1[Teens],"Not found",0)</f>
        <v>1</v>
      </c>
      <c r="W155" s="16">
        <f>IFERROR(VLOOKUP(Table5[[#This Row],[CustomerID]],Table1[],2,FALSE),"Not Found")</f>
        <v>181975</v>
      </c>
      <c r="X155" t="str">
        <f>_xlfn.XLOOKUP(Table5[[#This Row],[CustomerID]],Table1[ID],Table1[State],"Not Found",0)</f>
        <v>State-Illinois</v>
      </c>
      <c r="Y155">
        <f>_xlfn.XLOOKUP(Table5[[#This Row],[CustomerID]],Table2[ID],Table2[Recency/Days],"Not Found",0)</f>
        <v>2</v>
      </c>
      <c r="Z155" s="22">
        <f>IFERROR(VLOOKUP(Table5[[#This Row],[CustomerID]],Table2[],3,FALSE),"Not Found")</f>
        <v>2182</v>
      </c>
      <c r="AA155" s="22">
        <f>IFERROR(VLOOKUP($A155,Table2[],4,FALSE),"Not Found")</f>
        <v>169</v>
      </c>
      <c r="AB155" s="22">
        <f>IFERROR(VLOOKUP($A155,Table2[],5,FALSE),"Not Found")</f>
        <v>408</v>
      </c>
      <c r="AC155" s="22">
        <f>IFERROR(VLOOKUP($A155,Table2[],6,FALSE),"Not Found")</f>
        <v>400</v>
      </c>
      <c r="AD155" s="22">
        <f>IFERROR(VLOOKUP($A155,Table2[],7,FALSE),"Not Found")</f>
        <v>306</v>
      </c>
      <c r="AE155" s="22">
        <f>IFERROR(VLOOKUP($A155,Table2[],8,FALSE),"Not Found")</f>
        <v>60</v>
      </c>
      <c r="AF155" s="22">
        <f>IFERROR(VLOOKUP($A155,Table2[],9,FALSE),"Not Found")</f>
        <v>3405</v>
      </c>
      <c r="AG155">
        <f>IFERROR(VLOOKUP($A155,Table2[],10,FALSE),"Not Found")</f>
        <v>1</v>
      </c>
      <c r="AH155">
        <f>IFERROR(VLOOKUP($A155,Table2[],11,FALSE),"Not Found")</f>
        <v>6</v>
      </c>
      <c r="AI155">
        <f>IFERROR(VLOOKUP($A155,Table2[],12,FALSE),"Not Found")</f>
        <v>3</v>
      </c>
      <c r="AJ155">
        <f>IFERROR(VLOOKUP($A155,Table2[],13,FALSE),"Not Found")</f>
        <v>4</v>
      </c>
      <c r="AK155">
        <f>IFERROR(VLOOKUP($A155,Table2[],14,FALSE),"Not Found")</f>
        <v>7</v>
      </c>
      <c r="AL155">
        <f>INDEX('Marketing data'!E:E,MATCH($A155,'Marketing data'!B:B,0),1)</f>
        <v>0</v>
      </c>
      <c r="AM155">
        <f>INDEX('Marketing data'!F:F,MATCH($A155,'Marketing data'!B:B,0),1)</f>
        <v>0</v>
      </c>
      <c r="AN155">
        <f>INDEX(Table3[MC3],MATCH($A155,Table3[ID],0),1)</f>
        <v>0</v>
      </c>
      <c r="AO155">
        <f>INDEX(Table3[MC4],MATCH($A155,Table3[ID],0),1)</f>
        <v>0</v>
      </c>
      <c r="AP155">
        <f>INDEX(Table3[MC5],MATCH($A155,Table3[ID],0),1)</f>
        <v>1</v>
      </c>
      <c r="AQ155">
        <f>_xlfn.XLOOKUP($A155,Table3[ID],Table3[Complaint],"Not Found",0)</f>
        <v>0</v>
      </c>
      <c r="AR155">
        <f>_xlfn.XLOOKUP($A155,Table3[ID],Table3[Pilot],"Not Found",0)</f>
        <v>0</v>
      </c>
      <c r="AS155" s="6">
        <f>_xlfn.XLOOKUP($A155,Table3[ID],Table3[Enrollment],"Not Found",0)</f>
        <v>43628</v>
      </c>
    </row>
    <row r="156" spans="1:45" x14ac:dyDescent="0.25">
      <c r="A156">
        <v>3067</v>
      </c>
      <c r="B156" t="s">
        <v>272</v>
      </c>
      <c r="C156" t="s">
        <v>103</v>
      </c>
      <c r="D156" t="s">
        <v>104</v>
      </c>
      <c r="E156" t="s">
        <v>114</v>
      </c>
      <c r="F156" t="s">
        <v>125</v>
      </c>
      <c r="G156" s="22">
        <v>92.29</v>
      </c>
      <c r="H156">
        <v>5</v>
      </c>
      <c r="I156">
        <v>23.072500000000002</v>
      </c>
      <c r="J156" s="22">
        <v>484.52249999999998</v>
      </c>
      <c r="K156" s="6">
        <v>43516</v>
      </c>
      <c r="L156" s="21">
        <v>0.66319444444444442</v>
      </c>
      <c r="M156" t="s">
        <v>116</v>
      </c>
      <c r="N156" s="22">
        <v>461.45</v>
      </c>
      <c r="O156">
        <v>4.7619047620000003</v>
      </c>
      <c r="P156" s="22">
        <v>23.072500000000002</v>
      </c>
      <c r="Q156">
        <v>9</v>
      </c>
      <c r="R156" t="str">
        <f>IFERROR(VLOOKUP(Table5[[#This Row],[CustomerID]],Table1[],16,FALSE),"Not Found")</f>
        <v>Married</v>
      </c>
      <c r="S156">
        <f>IFERROR(VLOOKUP(Table5[[#This Row],[CustomerID]],Table1[],5,FALSE),"Not Found")</f>
        <v>44</v>
      </c>
      <c r="T156" t="str">
        <f>IFERROR(VLOOKUP(Table5[[#This Row],[CustomerID]],Table1[],17,FALSE),"Not Found")</f>
        <v>Master</v>
      </c>
      <c r="U156">
        <f>_xlfn.XLOOKUP(Table5[[#This Row],[CustomerID]],Table1[ID],Table1[Kids],"Not Found",0)</f>
        <v>1</v>
      </c>
      <c r="V156">
        <f>_xlfn.XLOOKUP(Table5[[#This Row],[CustomerID]],Table1[ID],Table1[Teens],"Not found",0)</f>
        <v>0</v>
      </c>
      <c r="W156" s="16">
        <f>IFERROR(VLOOKUP(Table5[[#This Row],[CustomerID]],Table1[],2,FALSE),"Not Found")</f>
        <v>181929</v>
      </c>
      <c r="X156" t="str">
        <f>_xlfn.XLOOKUP(Table5[[#This Row],[CustomerID]],Table1[ID],Table1[State],"Not Found",0)</f>
        <v>State-Illinois</v>
      </c>
      <c r="Y156">
        <f>_xlfn.XLOOKUP(Table5[[#This Row],[CustomerID]],Table2[ID],Table2[Recency/Days],"Not Found",0)</f>
        <v>60</v>
      </c>
      <c r="Z156" s="22">
        <f>IFERROR(VLOOKUP(Table5[[#This Row],[CustomerID]],Table2[],3,FALSE),"Not Found")</f>
        <v>3300</v>
      </c>
      <c r="AA156" s="22">
        <f>IFERROR(VLOOKUP($A156,Table2[],4,FALSE),"Not Found")</f>
        <v>122</v>
      </c>
      <c r="AB156" s="22">
        <f>IFERROR(VLOOKUP($A156,Table2[],5,FALSE),"Not Found")</f>
        <v>617</v>
      </c>
      <c r="AC156" s="22">
        <f>IFERROR(VLOOKUP($A156,Table2[],6,FALSE),"Not Found")</f>
        <v>109</v>
      </c>
      <c r="AD156" s="22">
        <f>IFERROR(VLOOKUP($A156,Table2[],7,FALSE),"Not Found")</f>
        <v>0</v>
      </c>
      <c r="AE156" s="22">
        <f>IFERROR(VLOOKUP($A156,Table2[],8,FALSE),"Not Found")</f>
        <v>411</v>
      </c>
      <c r="AF156" s="22">
        <f>IFERROR(VLOOKUP($A156,Table2[],9,FALSE),"Not Found")</f>
        <v>3737</v>
      </c>
      <c r="AG156">
        <f>IFERROR(VLOOKUP($A156,Table2[],10,FALSE),"Not Found")</f>
        <v>2</v>
      </c>
      <c r="AH156">
        <f>IFERROR(VLOOKUP($A156,Table2[],11,FALSE),"Not Found")</f>
        <v>4</v>
      </c>
      <c r="AI156">
        <f>IFERROR(VLOOKUP($A156,Table2[],12,FALSE),"Not Found")</f>
        <v>4</v>
      </c>
      <c r="AJ156">
        <f>IFERROR(VLOOKUP($A156,Table2[],13,FALSE),"Not Found")</f>
        <v>10</v>
      </c>
      <c r="AK156">
        <f>IFERROR(VLOOKUP($A156,Table2[],14,FALSE),"Not Found")</f>
        <v>6</v>
      </c>
      <c r="AL156">
        <f>INDEX('Marketing data'!E:E,MATCH($A156,'Marketing data'!B:B,0),1)</f>
        <v>0</v>
      </c>
      <c r="AM156">
        <f>INDEX('Marketing data'!F:F,MATCH($A156,'Marketing data'!B:B,0),1)</f>
        <v>0</v>
      </c>
      <c r="AN156">
        <f>INDEX(Table3[MC3],MATCH($A156,Table3[ID],0),1)</f>
        <v>1</v>
      </c>
      <c r="AO156">
        <f>INDEX(Table3[MC4],MATCH($A156,Table3[ID],0),1)</f>
        <v>0</v>
      </c>
      <c r="AP156">
        <f>INDEX(Table3[MC5],MATCH($A156,Table3[ID],0),1)</f>
        <v>1</v>
      </c>
      <c r="AQ156">
        <f>_xlfn.XLOOKUP($A156,Table3[ID],Table3[Complaint],"Not Found",0)</f>
        <v>0</v>
      </c>
      <c r="AR156">
        <f>_xlfn.XLOOKUP($A156,Table3[ID],Table3[Pilot],"Not Found",0)</f>
        <v>1</v>
      </c>
      <c r="AS156" s="6">
        <f>_xlfn.XLOOKUP($A156,Table3[ID],Table3[Enrollment],"Not Found",0)</f>
        <v>43530</v>
      </c>
    </row>
    <row r="157" spans="1:45" x14ac:dyDescent="0.25">
      <c r="A157">
        <v>2300</v>
      </c>
      <c r="B157" t="s">
        <v>273</v>
      </c>
      <c r="C157" t="s">
        <v>124</v>
      </c>
      <c r="D157" t="s">
        <v>104</v>
      </c>
      <c r="E157" t="s">
        <v>114</v>
      </c>
      <c r="F157" t="s">
        <v>111</v>
      </c>
      <c r="G157" s="22">
        <v>72.17</v>
      </c>
      <c r="H157">
        <v>1</v>
      </c>
      <c r="I157">
        <v>3.6084999999999998</v>
      </c>
      <c r="J157" s="22">
        <v>75.778499999999994</v>
      </c>
      <c r="K157" s="6">
        <v>43469</v>
      </c>
      <c r="L157" s="21">
        <v>0.81944444444444453</v>
      </c>
      <c r="M157" t="s">
        <v>112</v>
      </c>
      <c r="N157" s="22">
        <v>72.17</v>
      </c>
      <c r="O157">
        <v>4.7619047620000003</v>
      </c>
      <c r="P157" s="22">
        <v>3.6084999999999998</v>
      </c>
      <c r="Q157">
        <v>6.1</v>
      </c>
      <c r="R157" t="str">
        <f>IFERROR(VLOOKUP(Table5[[#This Row],[CustomerID]],Table1[],16,FALSE),"Not Found")</f>
        <v>Married</v>
      </c>
      <c r="S157">
        <f>IFERROR(VLOOKUP(Table5[[#This Row],[CustomerID]],Table1[],5,FALSE),"Not Found")</f>
        <v>60</v>
      </c>
      <c r="T157" t="str">
        <f>IFERROR(VLOOKUP(Table5[[#This Row],[CustomerID]],Table1[],17,FALSE),"Not Found")</f>
        <v>Master</v>
      </c>
      <c r="U157">
        <f>_xlfn.XLOOKUP(Table5[[#This Row],[CustomerID]],Table1[ID],Table1[Kids],"Not Found",0)</f>
        <v>0</v>
      </c>
      <c r="V157">
        <f>_xlfn.XLOOKUP(Table5[[#This Row],[CustomerID]],Table1[ID],Table1[Teens],"Not found",0)</f>
        <v>0</v>
      </c>
      <c r="W157" s="16">
        <f>IFERROR(VLOOKUP(Table5[[#This Row],[CustomerID]],Table1[],2,FALSE),"Not Found")</f>
        <v>181843</v>
      </c>
      <c r="X157" t="str">
        <f>_xlfn.XLOOKUP(Table5[[#This Row],[CustomerID]],Table1[ID],Table1[State],"Not Found",0)</f>
        <v>State-New York</v>
      </c>
      <c r="Y157">
        <f>_xlfn.XLOOKUP(Table5[[#This Row],[CustomerID]],Table2[ID],Table2[Recency/Days],"Not Found",0)</f>
        <v>13</v>
      </c>
      <c r="Z157" s="22">
        <f>IFERROR(VLOOKUP(Table5[[#This Row],[CustomerID]],Table2[],3,FALSE),"Not Found")</f>
        <v>1731</v>
      </c>
      <c r="AA157" s="22">
        <f>IFERROR(VLOOKUP($A157,Table2[],4,FALSE),"Not Found")</f>
        <v>191</v>
      </c>
      <c r="AB157" s="22">
        <f>IFERROR(VLOOKUP($A157,Table2[],5,FALSE),"Not Found")</f>
        <v>1193</v>
      </c>
      <c r="AC157" s="22">
        <f>IFERROR(VLOOKUP($A157,Table2[],6,FALSE),"Not Found")</f>
        <v>76</v>
      </c>
      <c r="AD157" s="22">
        <f>IFERROR(VLOOKUP($A157,Table2[],7,FALSE),"Not Found")</f>
        <v>153</v>
      </c>
      <c r="AE157" s="22">
        <f>IFERROR(VLOOKUP($A157,Table2[],8,FALSE),"Not Found")</f>
        <v>307</v>
      </c>
      <c r="AF157" s="22">
        <f>IFERROR(VLOOKUP($A157,Table2[],9,FALSE),"Not Found")</f>
        <v>3037</v>
      </c>
      <c r="AG157">
        <f>IFERROR(VLOOKUP($A157,Table2[],10,FALSE),"Not Found")</f>
        <v>1</v>
      </c>
      <c r="AH157">
        <f>IFERROR(VLOOKUP($A157,Table2[],11,FALSE),"Not Found")</f>
        <v>5</v>
      </c>
      <c r="AI157">
        <f>IFERROR(VLOOKUP($A157,Table2[],12,FALSE),"Not Found")</f>
        <v>9</v>
      </c>
      <c r="AJ157">
        <f>IFERROR(VLOOKUP($A157,Table2[],13,FALSE),"Not Found")</f>
        <v>12</v>
      </c>
      <c r="AK157">
        <f>IFERROR(VLOOKUP($A157,Table2[],14,FALSE),"Not Found")</f>
        <v>3</v>
      </c>
      <c r="AL157">
        <f>INDEX('Marketing data'!E:E,MATCH($A157,'Marketing data'!B:B,0),1)</f>
        <v>0</v>
      </c>
      <c r="AM157">
        <f>INDEX('Marketing data'!F:F,MATCH($A157,'Marketing data'!B:B,0),1)</f>
        <v>0</v>
      </c>
      <c r="AN157">
        <f>INDEX(Table3[MC3],MATCH($A157,Table3[ID],0),1)</f>
        <v>0</v>
      </c>
      <c r="AO157">
        <f>INDEX(Table3[MC4],MATCH($A157,Table3[ID],0),1)</f>
        <v>0</v>
      </c>
      <c r="AP157">
        <f>INDEX(Table3[MC5],MATCH($A157,Table3[ID],0),1)</f>
        <v>0</v>
      </c>
      <c r="AQ157">
        <f>_xlfn.XLOOKUP($A157,Table3[ID],Table3[Complaint],"Not Found",0)</f>
        <v>0</v>
      </c>
      <c r="AR157">
        <f>_xlfn.XLOOKUP($A157,Table3[ID],Table3[Pilot],"Not Found",0)</f>
        <v>0</v>
      </c>
      <c r="AS157" s="6">
        <f>_xlfn.XLOOKUP($A157,Table3[ID],Table3[Enrollment],"Not Found",0)</f>
        <v>43735</v>
      </c>
    </row>
    <row r="158" spans="1:45" x14ac:dyDescent="0.25">
      <c r="A158">
        <v>2720</v>
      </c>
      <c r="B158" t="s">
        <v>274</v>
      </c>
      <c r="C158" t="s">
        <v>124</v>
      </c>
      <c r="D158" t="s">
        <v>110</v>
      </c>
      <c r="E158" t="s">
        <v>114</v>
      </c>
      <c r="F158" t="s">
        <v>115</v>
      </c>
      <c r="G158" s="22">
        <v>50.28</v>
      </c>
      <c r="H158">
        <v>5</v>
      </c>
      <c r="I158">
        <v>12.57</v>
      </c>
      <c r="J158" s="22">
        <v>263.97000000000003</v>
      </c>
      <c r="K158" s="6">
        <v>43531</v>
      </c>
      <c r="L158" s="21">
        <v>0.58194444444444449</v>
      </c>
      <c r="M158" t="s">
        <v>107</v>
      </c>
      <c r="N158" s="22">
        <v>251.4</v>
      </c>
      <c r="O158">
        <v>4.7619047620000003</v>
      </c>
      <c r="P158" s="22">
        <v>12.57</v>
      </c>
      <c r="Q158">
        <v>9.6999999999999993</v>
      </c>
      <c r="R158" t="str">
        <f>IFERROR(VLOOKUP(Table5[[#This Row],[CustomerID]],Table1[],16,FALSE),"Not Found")</f>
        <v>Married</v>
      </c>
      <c r="S158">
        <f>IFERROR(VLOOKUP(Table5[[#This Row],[CustomerID]],Table1[],5,FALSE),"Not Found")</f>
        <v>68</v>
      </c>
      <c r="T158" t="str">
        <f>IFERROR(VLOOKUP(Table5[[#This Row],[CustomerID]],Table1[],17,FALSE),"Not Found")</f>
        <v>Graduate</v>
      </c>
      <c r="U158">
        <f>_xlfn.XLOOKUP(Table5[[#This Row],[CustomerID]],Table1[ID],Table1[Kids],"Not Found",0)</f>
        <v>0</v>
      </c>
      <c r="V158">
        <f>_xlfn.XLOOKUP(Table5[[#This Row],[CustomerID]],Table1[ID],Table1[Teens],"Not found",0)</f>
        <v>0</v>
      </c>
      <c r="W158" s="16">
        <f>IFERROR(VLOOKUP(Table5[[#This Row],[CustomerID]],Table1[],2,FALSE),"Not Found")</f>
        <v>181795</v>
      </c>
      <c r="X158" t="str">
        <f>_xlfn.XLOOKUP(Table5[[#This Row],[CustomerID]],Table1[ID],Table1[State],"Not Found",0)</f>
        <v>State-New York</v>
      </c>
      <c r="Y158">
        <f>_xlfn.XLOOKUP(Table5[[#This Row],[CustomerID]],Table2[ID],Table2[Recency/Days],"Not Found",0)</f>
        <v>74</v>
      </c>
      <c r="Z158" s="22">
        <f>IFERROR(VLOOKUP(Table5[[#This Row],[CustomerID]],Table2[],3,FALSE),"Not Found")</f>
        <v>720</v>
      </c>
      <c r="AA158" s="22">
        <f>IFERROR(VLOOKUP($A158,Table2[],4,FALSE),"Not Found")</f>
        <v>293</v>
      </c>
      <c r="AB158" s="22">
        <f>IFERROR(VLOOKUP($A158,Table2[],5,FALSE),"Not Found")</f>
        <v>1540</v>
      </c>
      <c r="AC158" s="22">
        <f>IFERROR(VLOOKUP($A158,Table2[],6,FALSE),"Not Found")</f>
        <v>60</v>
      </c>
      <c r="AD158" s="22">
        <f>IFERROR(VLOOKUP($A158,Table2[],7,FALSE),"Not Found")</f>
        <v>262</v>
      </c>
      <c r="AE158" s="22">
        <f>IFERROR(VLOOKUP($A158,Table2[],8,FALSE),"Not Found")</f>
        <v>196</v>
      </c>
      <c r="AF158" s="22">
        <f>IFERROR(VLOOKUP($A158,Table2[],9,FALSE),"Not Found")</f>
        <v>2680</v>
      </c>
      <c r="AG158">
        <f>IFERROR(VLOOKUP($A158,Table2[],10,FALSE),"Not Found")</f>
        <v>1</v>
      </c>
      <c r="AH158">
        <f>IFERROR(VLOOKUP($A158,Table2[],11,FALSE),"Not Found")</f>
        <v>4</v>
      </c>
      <c r="AI158">
        <f>IFERROR(VLOOKUP($A158,Table2[],12,FALSE),"Not Found")</f>
        <v>11</v>
      </c>
      <c r="AJ158">
        <f>IFERROR(VLOOKUP($A158,Table2[],13,FALSE),"Not Found")</f>
        <v>7</v>
      </c>
      <c r="AK158">
        <f>IFERROR(VLOOKUP($A158,Table2[],14,FALSE),"Not Found")</f>
        <v>2</v>
      </c>
      <c r="AL158">
        <f>INDEX('Marketing data'!E:E,MATCH($A158,'Marketing data'!B:B,0),1)</f>
        <v>0</v>
      </c>
      <c r="AM158">
        <f>INDEX('Marketing data'!F:F,MATCH($A158,'Marketing data'!B:B,0),1)</f>
        <v>0</v>
      </c>
      <c r="AN158">
        <f>INDEX(Table3[MC3],MATCH($A158,Table3[ID],0),1)</f>
        <v>0</v>
      </c>
      <c r="AO158">
        <f>INDEX(Table3[MC4],MATCH($A158,Table3[ID],0),1)</f>
        <v>0</v>
      </c>
      <c r="AP158">
        <f>INDEX(Table3[MC5],MATCH($A158,Table3[ID],0),1)</f>
        <v>0</v>
      </c>
      <c r="AQ158">
        <f>_xlfn.XLOOKUP($A158,Table3[ID],Table3[Complaint],"Not Found",0)</f>
        <v>0</v>
      </c>
      <c r="AR158">
        <f>_xlfn.XLOOKUP($A158,Table3[ID],Table3[Pilot],"Not Found",0)</f>
        <v>0</v>
      </c>
      <c r="AS158" s="6">
        <f>_xlfn.XLOOKUP($A158,Table3[ID],Table3[Enrollment],"Not Found",0)</f>
        <v>43557</v>
      </c>
    </row>
    <row r="159" spans="1:45" x14ac:dyDescent="0.25">
      <c r="A159">
        <v>1545</v>
      </c>
      <c r="B159" t="s">
        <v>275</v>
      </c>
      <c r="C159" t="s">
        <v>124</v>
      </c>
      <c r="D159" t="s">
        <v>104</v>
      </c>
      <c r="E159" t="s">
        <v>114</v>
      </c>
      <c r="F159" t="s">
        <v>106</v>
      </c>
      <c r="G159" s="22">
        <v>97.22</v>
      </c>
      <c r="H159">
        <v>9</v>
      </c>
      <c r="I159">
        <v>43.749000000000002</v>
      </c>
      <c r="J159" s="22">
        <v>918.72900000000004</v>
      </c>
      <c r="K159" s="6">
        <v>43554</v>
      </c>
      <c r="L159" s="21">
        <v>0.61319444444444449</v>
      </c>
      <c r="M159" t="s">
        <v>107</v>
      </c>
      <c r="N159" s="22">
        <v>874.98</v>
      </c>
      <c r="O159">
        <v>4.7619047620000003</v>
      </c>
      <c r="P159" s="22">
        <v>43.749000000000002</v>
      </c>
      <c r="Q159">
        <v>6</v>
      </c>
      <c r="R159" t="str">
        <f>IFERROR(VLOOKUP(Table5[[#This Row],[CustomerID]],Table1[],16,FALSE),"Not Found")</f>
        <v>Single</v>
      </c>
      <c r="S159">
        <f>IFERROR(VLOOKUP(Table5[[#This Row],[CustomerID]],Table1[],5,FALSE),"Not Found")</f>
        <v>40</v>
      </c>
      <c r="T159" t="str">
        <f>IFERROR(VLOOKUP(Table5[[#This Row],[CustomerID]],Table1[],17,FALSE),"Not Found")</f>
        <v>Graduate</v>
      </c>
      <c r="U159">
        <f>_xlfn.XLOOKUP(Table5[[#This Row],[CustomerID]],Table1[ID],Table1[Kids],"Not Found",0)</f>
        <v>0</v>
      </c>
      <c r="V159">
        <f>_xlfn.XLOOKUP(Table5[[#This Row],[CustomerID]],Table1[ID],Table1[Teens],"Not found",0)</f>
        <v>0</v>
      </c>
      <c r="W159" s="16">
        <f>IFERROR(VLOOKUP(Table5[[#This Row],[CustomerID]],Table1[],2,FALSE),"Not Found")</f>
        <v>181741</v>
      </c>
      <c r="X159" t="str">
        <f>_xlfn.XLOOKUP(Table5[[#This Row],[CustomerID]],Table1[ID],Table1[State],"Not Found",0)</f>
        <v>State-Texas</v>
      </c>
      <c r="Y159">
        <f>_xlfn.XLOOKUP(Table5[[#This Row],[CustomerID]],Table2[ID],Table2[Recency/Days],"Not Found",0)</f>
        <v>75</v>
      </c>
      <c r="Z159" s="22">
        <f>IFERROR(VLOOKUP(Table5[[#This Row],[CustomerID]],Table2[],3,FALSE),"Not Found")</f>
        <v>554</v>
      </c>
      <c r="AA159" s="22">
        <f>IFERROR(VLOOKUP($A159,Table2[],4,FALSE),"Not Found")</f>
        <v>340</v>
      </c>
      <c r="AB159" s="22">
        <f>IFERROR(VLOOKUP($A159,Table2[],5,FALSE),"Not Found")</f>
        <v>2090</v>
      </c>
      <c r="AC159" s="22">
        <f>IFERROR(VLOOKUP($A159,Table2[],6,FALSE),"Not Found")</f>
        <v>129</v>
      </c>
      <c r="AD159" s="22">
        <f>IFERROR(VLOOKUP($A159,Table2[],7,FALSE),"Not Found")</f>
        <v>298</v>
      </c>
      <c r="AE159" s="22">
        <f>IFERROR(VLOOKUP($A159,Table2[],8,FALSE),"Not Found")</f>
        <v>84</v>
      </c>
      <c r="AF159" s="22">
        <f>IFERROR(VLOOKUP($A159,Table2[],9,FALSE),"Not Found")</f>
        <v>3326</v>
      </c>
      <c r="AG159">
        <f>IFERROR(VLOOKUP($A159,Table2[],10,FALSE),"Not Found")</f>
        <v>0</v>
      </c>
      <c r="AH159">
        <f>IFERROR(VLOOKUP($A159,Table2[],11,FALSE),"Not Found")</f>
        <v>6</v>
      </c>
      <c r="AI159">
        <f>IFERROR(VLOOKUP($A159,Table2[],12,FALSE),"Not Found")</f>
        <v>6</v>
      </c>
      <c r="AJ159">
        <f>IFERROR(VLOOKUP($A159,Table2[],13,FALSE),"Not Found")</f>
        <v>7</v>
      </c>
      <c r="AK159">
        <f>IFERROR(VLOOKUP($A159,Table2[],14,FALSE),"Not Found")</f>
        <v>2</v>
      </c>
      <c r="AL159">
        <f>INDEX('Marketing data'!E:E,MATCH($A159,'Marketing data'!B:B,0),1)</f>
        <v>0</v>
      </c>
      <c r="AM159">
        <f>INDEX('Marketing data'!F:F,MATCH($A159,'Marketing data'!B:B,0),1)</f>
        <v>0</v>
      </c>
      <c r="AN159">
        <f>INDEX(Table3[MC3],MATCH($A159,Table3[ID],0),1)</f>
        <v>0</v>
      </c>
      <c r="AO159">
        <f>INDEX(Table3[MC4],MATCH($A159,Table3[ID],0),1)</f>
        <v>0</v>
      </c>
      <c r="AP159">
        <f>INDEX(Table3[MC5],MATCH($A159,Table3[ID],0),1)</f>
        <v>0</v>
      </c>
      <c r="AQ159">
        <f>_xlfn.XLOOKUP($A159,Table3[ID],Table3[Complaint],"Not Found",0)</f>
        <v>0</v>
      </c>
      <c r="AR159">
        <f>_xlfn.XLOOKUP($A159,Table3[ID],Table3[Pilot],"Not Found",0)</f>
        <v>0</v>
      </c>
      <c r="AS159" s="6">
        <f>_xlfn.XLOOKUP($A159,Table3[ID],Table3[Enrollment],"Not Found",0)</f>
        <v>43790</v>
      </c>
    </row>
    <row r="160" spans="1:45" x14ac:dyDescent="0.25">
      <c r="A160">
        <v>1818</v>
      </c>
      <c r="B160" t="s">
        <v>276</v>
      </c>
      <c r="C160" t="s">
        <v>124</v>
      </c>
      <c r="D160" t="s">
        <v>110</v>
      </c>
      <c r="E160" t="s">
        <v>114</v>
      </c>
      <c r="F160" t="s">
        <v>118</v>
      </c>
      <c r="G160" s="22">
        <v>93.39</v>
      </c>
      <c r="H160">
        <v>6</v>
      </c>
      <c r="I160">
        <v>28.016999999999999</v>
      </c>
      <c r="J160" s="22">
        <v>588.35699999999997</v>
      </c>
      <c r="K160" s="6">
        <v>43551</v>
      </c>
      <c r="L160" s="21">
        <v>0.8041666666666667</v>
      </c>
      <c r="M160" t="s">
        <v>107</v>
      </c>
      <c r="N160" s="22">
        <v>560.34</v>
      </c>
      <c r="O160">
        <v>4.7619047620000003</v>
      </c>
      <c r="P160" s="22">
        <v>28.016999999999999</v>
      </c>
      <c r="Q160">
        <v>10</v>
      </c>
      <c r="R160" t="str">
        <f>IFERROR(VLOOKUP(Table5[[#This Row],[CustomerID]],Table1[],16,FALSE),"Not Found")</f>
        <v>Divorced</v>
      </c>
      <c r="S160">
        <f>IFERROR(VLOOKUP(Table5[[#This Row],[CustomerID]],Table1[],5,FALSE),"Not Found")</f>
        <v>40</v>
      </c>
      <c r="T160" t="str">
        <f>IFERROR(VLOOKUP(Table5[[#This Row],[CustomerID]],Table1[],17,FALSE),"Not Found")</f>
        <v>Graduate</v>
      </c>
      <c r="U160">
        <f>_xlfn.XLOOKUP(Table5[[#This Row],[CustomerID]],Table1[ID],Table1[Kids],"Not Found",0)</f>
        <v>0</v>
      </c>
      <c r="V160">
        <f>_xlfn.XLOOKUP(Table5[[#This Row],[CustomerID]],Table1[ID],Table1[Teens],"Not found",0)</f>
        <v>0</v>
      </c>
      <c r="W160" s="16">
        <f>IFERROR(VLOOKUP(Table5[[#This Row],[CustomerID]],Table1[],2,FALSE),"Not Found")</f>
        <v>181702</v>
      </c>
      <c r="X160" t="str">
        <f>_xlfn.XLOOKUP(Table5[[#This Row],[CustomerID]],Table1[ID],Table1[State],"Not Found",0)</f>
        <v>State-Florida</v>
      </c>
      <c r="Y160">
        <f>_xlfn.XLOOKUP(Table5[[#This Row],[CustomerID]],Table2[ID],Table2[Recency/Days],"Not Found",0)</f>
        <v>98</v>
      </c>
      <c r="Z160" s="22">
        <f>IFERROR(VLOOKUP(Table5[[#This Row],[CustomerID]],Table2[],3,FALSE),"Not Found")</f>
        <v>1252</v>
      </c>
      <c r="AA160" s="22">
        <f>IFERROR(VLOOKUP($A160,Table2[],4,FALSE),"Not Found")</f>
        <v>111</v>
      </c>
      <c r="AB160" s="22">
        <f>IFERROR(VLOOKUP($A160,Table2[],5,FALSE),"Not Found")</f>
        <v>1721</v>
      </c>
      <c r="AC160" s="22">
        <f>IFERROR(VLOOKUP($A160,Table2[],6,FALSE),"Not Found")</f>
        <v>62</v>
      </c>
      <c r="AD160" s="22">
        <f>IFERROR(VLOOKUP($A160,Table2[],7,FALSE),"Not Found")</f>
        <v>69</v>
      </c>
      <c r="AE160" s="22">
        <f>IFERROR(VLOOKUP($A160,Table2[],8,FALSE),"Not Found")</f>
        <v>416</v>
      </c>
      <c r="AF160" s="22">
        <f>IFERROR(VLOOKUP($A160,Table2[],9,FALSE),"Not Found")</f>
        <v>2800</v>
      </c>
      <c r="AG160">
        <f>IFERROR(VLOOKUP($A160,Table2[],10,FALSE),"Not Found")</f>
        <v>1</v>
      </c>
      <c r="AH160">
        <f>IFERROR(VLOOKUP($A160,Table2[],11,FALSE),"Not Found")</f>
        <v>7</v>
      </c>
      <c r="AI160">
        <f>IFERROR(VLOOKUP($A160,Table2[],12,FALSE),"Not Found")</f>
        <v>7</v>
      </c>
      <c r="AJ160">
        <f>IFERROR(VLOOKUP($A160,Table2[],13,FALSE),"Not Found")</f>
        <v>12</v>
      </c>
      <c r="AK160">
        <f>IFERROR(VLOOKUP($A160,Table2[],14,FALSE),"Not Found")</f>
        <v>3</v>
      </c>
      <c r="AL160">
        <f>INDEX('Marketing data'!E:E,MATCH($A160,'Marketing data'!B:B,0),1)</f>
        <v>0</v>
      </c>
      <c r="AM160">
        <f>INDEX('Marketing data'!F:F,MATCH($A160,'Marketing data'!B:B,0),1)</f>
        <v>0</v>
      </c>
      <c r="AN160">
        <f>INDEX(Table3[MC3],MATCH($A160,Table3[ID],0),1)</f>
        <v>0</v>
      </c>
      <c r="AO160">
        <f>INDEX(Table3[MC4],MATCH($A160,Table3[ID],0),1)</f>
        <v>0</v>
      </c>
      <c r="AP160">
        <f>INDEX(Table3[MC5],MATCH($A160,Table3[ID],0),1)</f>
        <v>0</v>
      </c>
      <c r="AQ160">
        <f>_xlfn.XLOOKUP($A160,Table3[ID],Table3[Complaint],"Not Found",0)</f>
        <v>0</v>
      </c>
      <c r="AR160">
        <f>_xlfn.XLOOKUP($A160,Table3[ID],Table3[Pilot],"Not Found",0)</f>
        <v>0</v>
      </c>
      <c r="AS160" s="6">
        <f>_xlfn.XLOOKUP($A160,Table3[ID],Table3[Enrollment],"Not Found",0)</f>
        <v>43524</v>
      </c>
    </row>
    <row r="161" spans="1:45" x14ac:dyDescent="0.25">
      <c r="A161">
        <v>1538</v>
      </c>
      <c r="B161" t="s">
        <v>277</v>
      </c>
      <c r="C161" t="s">
        <v>109</v>
      </c>
      <c r="D161" t="s">
        <v>110</v>
      </c>
      <c r="E161" t="s">
        <v>105</v>
      </c>
      <c r="F161" t="s">
        <v>125</v>
      </c>
      <c r="G161" s="22">
        <v>43.18</v>
      </c>
      <c r="H161">
        <v>8</v>
      </c>
      <c r="I161">
        <v>17.271999999999998</v>
      </c>
      <c r="J161" s="22">
        <v>362.71199999999999</v>
      </c>
      <c r="K161" s="6">
        <v>43484</v>
      </c>
      <c r="L161" s="21">
        <v>0.81874999999999998</v>
      </c>
      <c r="M161" t="s">
        <v>116</v>
      </c>
      <c r="N161" s="22">
        <v>345.44</v>
      </c>
      <c r="O161">
        <v>4.7619047620000003</v>
      </c>
      <c r="P161" s="22">
        <v>17.271999999999998</v>
      </c>
      <c r="Q161">
        <v>8.3000000000000007</v>
      </c>
      <c r="R161" t="str">
        <f>IFERROR(VLOOKUP(Table5[[#This Row],[CustomerID]],Table1[],16,FALSE),"Not Found")</f>
        <v>Married</v>
      </c>
      <c r="S161">
        <f>IFERROR(VLOOKUP(Table5[[#This Row],[CustomerID]],Table1[],5,FALSE),"Not Found")</f>
        <v>71</v>
      </c>
      <c r="T161" t="str">
        <f>IFERROR(VLOOKUP(Table5[[#This Row],[CustomerID]],Table1[],17,FALSE),"Not Found")</f>
        <v>Master</v>
      </c>
      <c r="U161">
        <f>_xlfn.XLOOKUP(Table5[[#This Row],[CustomerID]],Table1[ID],Table1[Kids],"Not Found",0)</f>
        <v>0</v>
      </c>
      <c r="V161">
        <f>_xlfn.XLOOKUP(Table5[[#This Row],[CustomerID]],Table1[ID],Table1[Teens],"Not found",0)</f>
        <v>0</v>
      </c>
      <c r="W161" s="16">
        <f>IFERROR(VLOOKUP(Table5[[#This Row],[CustomerID]],Table1[],2,FALSE),"Not Found")</f>
        <v>181698</v>
      </c>
      <c r="X161" t="str">
        <f>_xlfn.XLOOKUP(Table5[[#This Row],[CustomerID]],Table1[ID],Table1[State],"Not Found",0)</f>
        <v>State-New York</v>
      </c>
      <c r="Y161">
        <f>_xlfn.XLOOKUP(Table5[[#This Row],[CustomerID]],Table2[ID],Table2[Recency/Days],"Not Found",0)</f>
        <v>4</v>
      </c>
      <c r="Z161" s="22">
        <f>IFERROR(VLOOKUP(Table5[[#This Row],[CustomerID]],Table2[],3,FALSE),"Not Found")</f>
        <v>398</v>
      </c>
      <c r="AA161" s="22">
        <f>IFERROR(VLOOKUP($A161,Table2[],4,FALSE),"Not Found")</f>
        <v>62</v>
      </c>
      <c r="AB161" s="22">
        <f>IFERROR(VLOOKUP($A161,Table2[],5,FALSE),"Not Found")</f>
        <v>1156</v>
      </c>
      <c r="AC161" s="22">
        <f>IFERROR(VLOOKUP($A161,Table2[],6,FALSE),"Not Found")</f>
        <v>247</v>
      </c>
      <c r="AD161" s="22">
        <f>IFERROR(VLOOKUP($A161,Table2[],7,FALSE),"Not Found")</f>
        <v>274</v>
      </c>
      <c r="AE161" s="22">
        <f>IFERROR(VLOOKUP($A161,Table2[],8,FALSE),"Not Found")</f>
        <v>105</v>
      </c>
      <c r="AF161" s="22">
        <f>IFERROR(VLOOKUP($A161,Table2[],9,FALSE),"Not Found")</f>
        <v>2033</v>
      </c>
      <c r="AG161">
        <f>IFERROR(VLOOKUP($A161,Table2[],10,FALSE),"Not Found")</f>
        <v>1</v>
      </c>
      <c r="AH161">
        <f>IFERROR(VLOOKUP($A161,Table2[],11,FALSE),"Not Found")</f>
        <v>3</v>
      </c>
      <c r="AI161">
        <f>IFERROR(VLOOKUP($A161,Table2[],12,FALSE),"Not Found")</f>
        <v>8</v>
      </c>
      <c r="AJ161">
        <f>IFERROR(VLOOKUP($A161,Table2[],13,FALSE),"Not Found")</f>
        <v>13</v>
      </c>
      <c r="AK161">
        <f>IFERROR(VLOOKUP($A161,Table2[],14,FALSE),"Not Found")</f>
        <v>1</v>
      </c>
      <c r="AL161">
        <f>INDEX('Marketing data'!E:E,MATCH($A161,'Marketing data'!B:B,0),1)</f>
        <v>0</v>
      </c>
      <c r="AM161">
        <f>INDEX('Marketing data'!F:F,MATCH($A161,'Marketing data'!B:B,0),1)</f>
        <v>0</v>
      </c>
      <c r="AN161">
        <f>INDEX(Table3[MC3],MATCH($A161,Table3[ID],0),1)</f>
        <v>0</v>
      </c>
      <c r="AO161">
        <f>INDEX(Table3[MC4],MATCH($A161,Table3[ID],0),1)</f>
        <v>0</v>
      </c>
      <c r="AP161">
        <f>INDEX(Table3[MC5],MATCH($A161,Table3[ID],0),1)</f>
        <v>0</v>
      </c>
      <c r="AQ161">
        <f>_xlfn.XLOOKUP($A161,Table3[ID],Table3[Complaint],"Not Found",0)</f>
        <v>0</v>
      </c>
      <c r="AR161">
        <f>_xlfn.XLOOKUP($A161,Table3[ID],Table3[Pilot],"Not Found",0)</f>
        <v>1</v>
      </c>
      <c r="AS161" s="6">
        <f>_xlfn.XLOOKUP($A161,Table3[ID],Table3[Enrollment],"Not Found",0)</f>
        <v>43933</v>
      </c>
    </row>
    <row r="162" spans="1:45" x14ac:dyDescent="0.25">
      <c r="A162">
        <v>2092</v>
      </c>
      <c r="B162" t="s">
        <v>278</v>
      </c>
      <c r="C162" t="s">
        <v>103</v>
      </c>
      <c r="D162" t="s">
        <v>110</v>
      </c>
      <c r="E162" t="s">
        <v>114</v>
      </c>
      <c r="F162" t="s">
        <v>118</v>
      </c>
      <c r="G162" s="22">
        <v>63.69</v>
      </c>
      <c r="H162">
        <v>1</v>
      </c>
      <c r="I162">
        <v>3.1844999999999999</v>
      </c>
      <c r="J162" s="22">
        <v>66.874499999999998</v>
      </c>
      <c r="K162" s="6">
        <v>43521</v>
      </c>
      <c r="L162" s="21">
        <v>0.68125000000000002</v>
      </c>
      <c r="M162" t="s">
        <v>112</v>
      </c>
      <c r="N162" s="22">
        <v>63.69</v>
      </c>
      <c r="O162">
        <v>4.7619047620000003</v>
      </c>
      <c r="P162" s="22">
        <v>3.1844999999999999</v>
      </c>
      <c r="Q162">
        <v>6</v>
      </c>
      <c r="R162" t="str">
        <f>IFERROR(VLOOKUP(Table5[[#This Row],[CustomerID]],Table1[],16,FALSE),"Not Found")</f>
        <v>Single</v>
      </c>
      <c r="S162">
        <f>IFERROR(VLOOKUP(Table5[[#This Row],[CustomerID]],Table1[],5,FALSE),"Not Found")</f>
        <v>37</v>
      </c>
      <c r="T162" t="str">
        <f>IFERROR(VLOOKUP(Table5[[#This Row],[CustomerID]],Table1[],17,FALSE),"Not Found")</f>
        <v>Other</v>
      </c>
      <c r="U162">
        <f>_xlfn.XLOOKUP(Table5[[#This Row],[CustomerID]],Table1[ID],Table1[Kids],"Not Found",0)</f>
        <v>0</v>
      </c>
      <c r="V162">
        <f>_xlfn.XLOOKUP(Table5[[#This Row],[CustomerID]],Table1[ID],Table1[Teens],"Not found",0)</f>
        <v>0</v>
      </c>
      <c r="W162" s="16">
        <f>IFERROR(VLOOKUP(Table5[[#This Row],[CustomerID]],Table1[],2,FALSE),"Not Found")</f>
        <v>181698</v>
      </c>
      <c r="X162" t="str">
        <f>_xlfn.XLOOKUP(Table5[[#This Row],[CustomerID]],Table1[ID],Table1[State],"Not Found",0)</f>
        <v>State-Other</v>
      </c>
      <c r="Y162">
        <f>_xlfn.XLOOKUP(Table5[[#This Row],[CustomerID]],Table2[ID],Table2[Recency/Days],"Not Found",0)</f>
        <v>1</v>
      </c>
      <c r="Z162" s="22">
        <f>IFERROR(VLOOKUP(Table5[[#This Row],[CustomerID]],Table2[],3,FALSE),"Not Found")</f>
        <v>1577</v>
      </c>
      <c r="AA162" s="22">
        <f>IFERROR(VLOOKUP($A162,Table2[],4,FALSE),"Not Found")</f>
        <v>100</v>
      </c>
      <c r="AB162" s="22">
        <f>IFERROR(VLOOKUP($A162,Table2[],5,FALSE),"Not Found")</f>
        <v>256</v>
      </c>
      <c r="AC162" s="22">
        <f>IFERROR(VLOOKUP($A162,Table2[],6,FALSE),"Not Found")</f>
        <v>67</v>
      </c>
      <c r="AD162" s="22">
        <f>IFERROR(VLOOKUP($A162,Table2[],7,FALSE),"Not Found")</f>
        <v>356</v>
      </c>
      <c r="AE162" s="22">
        <f>IFERROR(VLOOKUP($A162,Table2[],8,FALSE),"Not Found")</f>
        <v>100</v>
      </c>
      <c r="AF162" s="22">
        <f>IFERROR(VLOOKUP($A162,Table2[],9,FALSE),"Not Found")</f>
        <v>2255</v>
      </c>
      <c r="AG162">
        <f>IFERROR(VLOOKUP($A162,Table2[],10,FALSE),"Not Found")</f>
        <v>1</v>
      </c>
      <c r="AH162">
        <f>IFERROR(VLOOKUP($A162,Table2[],11,FALSE),"Not Found")</f>
        <v>8</v>
      </c>
      <c r="AI162">
        <f>IFERROR(VLOOKUP($A162,Table2[],12,FALSE),"Not Found")</f>
        <v>2</v>
      </c>
      <c r="AJ162">
        <f>IFERROR(VLOOKUP($A162,Table2[],13,FALSE),"Not Found")</f>
        <v>5</v>
      </c>
      <c r="AK162">
        <f>IFERROR(VLOOKUP($A162,Table2[],14,FALSE),"Not Found")</f>
        <v>5</v>
      </c>
      <c r="AL162">
        <f>INDEX('Marketing data'!E:E,MATCH($A162,'Marketing data'!B:B,0),1)</f>
        <v>1</v>
      </c>
      <c r="AM162">
        <f>INDEX('Marketing data'!F:F,MATCH($A162,'Marketing data'!B:B,0),1)</f>
        <v>0</v>
      </c>
      <c r="AN162">
        <f>INDEX(Table3[MC3],MATCH($A162,Table3[ID],0),1)</f>
        <v>0</v>
      </c>
      <c r="AO162">
        <f>INDEX(Table3[MC4],MATCH($A162,Table3[ID],0),1)</f>
        <v>0</v>
      </c>
      <c r="AP162">
        <f>INDEX(Table3[MC5],MATCH($A162,Table3[ID],0),1)</f>
        <v>0</v>
      </c>
      <c r="AQ162">
        <f>_xlfn.XLOOKUP($A162,Table3[ID],Table3[Complaint],"Not Found",0)</f>
        <v>0</v>
      </c>
      <c r="AR162">
        <f>_xlfn.XLOOKUP($A162,Table3[ID],Table3[Pilot],"Not Found",0)</f>
        <v>1</v>
      </c>
      <c r="AS162" s="6">
        <f>_xlfn.XLOOKUP($A162,Table3[ID],Table3[Enrollment],"Not Found",0)</f>
        <v>43683</v>
      </c>
    </row>
    <row r="163" spans="1:45" x14ac:dyDescent="0.25">
      <c r="A163">
        <v>2150</v>
      </c>
      <c r="B163" t="s">
        <v>279</v>
      </c>
      <c r="C163" t="s">
        <v>103</v>
      </c>
      <c r="D163" t="s">
        <v>110</v>
      </c>
      <c r="E163" t="s">
        <v>114</v>
      </c>
      <c r="F163" t="s">
        <v>125</v>
      </c>
      <c r="G163" s="22">
        <v>45.79</v>
      </c>
      <c r="H163">
        <v>7</v>
      </c>
      <c r="I163">
        <v>16.026499999999999</v>
      </c>
      <c r="J163" s="22">
        <v>336.55650000000003</v>
      </c>
      <c r="K163" s="6">
        <v>43537</v>
      </c>
      <c r="L163" s="21">
        <v>0.8222222222222223</v>
      </c>
      <c r="M163" t="s">
        <v>116</v>
      </c>
      <c r="N163" s="22">
        <v>320.52999999999997</v>
      </c>
      <c r="O163">
        <v>4.7619047620000003</v>
      </c>
      <c r="P163" s="22">
        <v>16.026499999999999</v>
      </c>
      <c r="Q163">
        <v>7</v>
      </c>
      <c r="R163" t="str">
        <f>IFERROR(VLOOKUP(Table5[[#This Row],[CustomerID]],Table1[],16,FALSE),"Not Found")</f>
        <v>Single</v>
      </c>
      <c r="S163">
        <f>IFERROR(VLOOKUP(Table5[[#This Row],[CustomerID]],Table1[],5,FALSE),"Not Found")</f>
        <v>51</v>
      </c>
      <c r="T163" t="str">
        <f>IFERROR(VLOOKUP(Table5[[#This Row],[CustomerID]],Table1[],17,FALSE),"Not Found")</f>
        <v>Graduate</v>
      </c>
      <c r="U163">
        <f>_xlfn.XLOOKUP(Table5[[#This Row],[CustomerID]],Table1[ID],Table1[Kids],"Not Found",0)</f>
        <v>0</v>
      </c>
      <c r="V163">
        <f>_xlfn.XLOOKUP(Table5[[#This Row],[CustomerID]],Table1[ID],Table1[Teens],"Not found",0)</f>
        <v>0</v>
      </c>
      <c r="W163" s="16">
        <f>IFERROR(VLOOKUP(Table5[[#This Row],[CustomerID]],Table1[],2,FALSE),"Not Found")</f>
        <v>181657</v>
      </c>
      <c r="X163" t="str">
        <f>_xlfn.XLOOKUP(Table5[[#This Row],[CustomerID]],Table1[ID],Table1[State],"Not Found",0)</f>
        <v>State-New York</v>
      </c>
      <c r="Y163">
        <f>_xlfn.XLOOKUP(Table5[[#This Row],[CustomerID]],Table2[ID],Table2[Recency/Days],"Not Found",0)</f>
        <v>69</v>
      </c>
      <c r="Z163" s="22">
        <f>IFERROR(VLOOKUP(Table5[[#This Row],[CustomerID]],Table2[],3,FALSE),"Not Found")</f>
        <v>810</v>
      </c>
      <c r="AA163" s="22">
        <f>IFERROR(VLOOKUP($A163,Table2[],4,FALSE),"Not Found")</f>
        <v>89</v>
      </c>
      <c r="AB163" s="22">
        <f>IFERROR(VLOOKUP($A163,Table2[],5,FALSE),"Not Found")</f>
        <v>945</v>
      </c>
      <c r="AC163" s="22">
        <f>IFERROR(VLOOKUP($A163,Table2[],6,FALSE),"Not Found")</f>
        <v>351</v>
      </c>
      <c r="AD163" s="22">
        <f>IFERROR(VLOOKUP($A163,Table2[],7,FALSE),"Not Found")</f>
        <v>133</v>
      </c>
      <c r="AE163" s="22">
        <f>IFERROR(VLOOKUP($A163,Table2[],8,FALSE),"Not Found")</f>
        <v>111</v>
      </c>
      <c r="AF163" s="22">
        <f>IFERROR(VLOOKUP($A163,Table2[],9,FALSE),"Not Found")</f>
        <v>2218</v>
      </c>
      <c r="AG163">
        <f>IFERROR(VLOOKUP($A163,Table2[],10,FALSE),"Not Found")</f>
        <v>1</v>
      </c>
      <c r="AH163">
        <f>IFERROR(VLOOKUP($A163,Table2[],11,FALSE),"Not Found")</f>
        <v>3</v>
      </c>
      <c r="AI163">
        <f>IFERROR(VLOOKUP($A163,Table2[],12,FALSE),"Not Found")</f>
        <v>4</v>
      </c>
      <c r="AJ163">
        <f>IFERROR(VLOOKUP($A163,Table2[],13,FALSE),"Not Found")</f>
        <v>8</v>
      </c>
      <c r="AK163">
        <f>IFERROR(VLOOKUP($A163,Table2[],14,FALSE),"Not Found")</f>
        <v>1</v>
      </c>
      <c r="AL163">
        <f>INDEX('Marketing data'!E:E,MATCH($A163,'Marketing data'!B:B,0),1)</f>
        <v>0</v>
      </c>
      <c r="AM163">
        <f>INDEX('Marketing data'!F:F,MATCH($A163,'Marketing data'!B:B,0),1)</f>
        <v>0</v>
      </c>
      <c r="AN163">
        <f>INDEX(Table3[MC3],MATCH($A163,Table3[ID],0),1)</f>
        <v>0</v>
      </c>
      <c r="AO163">
        <f>INDEX(Table3[MC4],MATCH($A163,Table3[ID],0),1)</f>
        <v>0</v>
      </c>
      <c r="AP163">
        <f>INDEX(Table3[MC5],MATCH($A163,Table3[ID],0),1)</f>
        <v>0</v>
      </c>
      <c r="AQ163">
        <f>_xlfn.XLOOKUP($A163,Table3[ID],Table3[Complaint],"Not Found",0)</f>
        <v>0</v>
      </c>
      <c r="AR163">
        <f>_xlfn.XLOOKUP($A163,Table3[ID],Table3[Pilot],"Not Found",0)</f>
        <v>0</v>
      </c>
      <c r="AS163" s="6">
        <f>_xlfn.XLOOKUP($A163,Table3[ID],Table3[Enrollment],"Not Found",0)</f>
        <v>44010</v>
      </c>
    </row>
    <row r="164" spans="1:45" x14ac:dyDescent="0.25">
      <c r="A164">
        <v>2553</v>
      </c>
      <c r="B164" t="s">
        <v>280</v>
      </c>
      <c r="C164" t="s">
        <v>109</v>
      </c>
      <c r="D164" t="s">
        <v>110</v>
      </c>
      <c r="E164" t="s">
        <v>114</v>
      </c>
      <c r="F164" t="s">
        <v>118</v>
      </c>
      <c r="G164" s="22">
        <v>76.400000000000006</v>
      </c>
      <c r="H164">
        <v>2</v>
      </c>
      <c r="I164">
        <v>7.64</v>
      </c>
      <c r="J164" s="22">
        <v>160.44</v>
      </c>
      <c r="K164" s="6">
        <v>43495</v>
      </c>
      <c r="L164" s="21">
        <v>0.8208333333333333</v>
      </c>
      <c r="M164" t="s">
        <v>107</v>
      </c>
      <c r="N164" s="22">
        <v>152.80000000000001</v>
      </c>
      <c r="O164">
        <v>4.7619047620000003</v>
      </c>
      <c r="P164" s="22">
        <v>7.64</v>
      </c>
      <c r="Q164">
        <v>6.5</v>
      </c>
      <c r="R164" t="str">
        <f>IFERROR(VLOOKUP(Table5[[#This Row],[CustomerID]],Table1[],16,FALSE),"Not Found")</f>
        <v>Together</v>
      </c>
      <c r="S164">
        <f>IFERROR(VLOOKUP(Table5[[#This Row],[CustomerID]],Table1[],5,FALSE),"Not Found")</f>
        <v>73</v>
      </c>
      <c r="T164" t="str">
        <f>IFERROR(VLOOKUP(Table5[[#This Row],[CustomerID]],Table1[],17,FALSE),"Not Found")</f>
        <v>PhD</v>
      </c>
      <c r="U164">
        <f>_xlfn.XLOOKUP(Table5[[#This Row],[CustomerID]],Table1[ID],Table1[Kids],"Not Found",0)</f>
        <v>0</v>
      </c>
      <c r="V164">
        <f>_xlfn.XLOOKUP(Table5[[#This Row],[CustomerID]],Table1[ID],Table1[Teens],"Not found",0)</f>
        <v>0</v>
      </c>
      <c r="W164" s="16">
        <f>IFERROR(VLOOKUP(Table5[[#This Row],[CustomerID]],Table1[],2,FALSE),"Not Found")</f>
        <v>181574</v>
      </c>
      <c r="X164" t="str">
        <f>_xlfn.XLOOKUP(Table5[[#This Row],[CustomerID]],Table1[ID],Table1[State],"Not Found",0)</f>
        <v>State-Texas</v>
      </c>
      <c r="Y164">
        <f>_xlfn.XLOOKUP(Table5[[#This Row],[CustomerID]],Table2[ID],Table2[Recency/Days],"Not Found",0)</f>
        <v>89</v>
      </c>
      <c r="Z164" s="22">
        <f>IFERROR(VLOOKUP(Table5[[#This Row],[CustomerID]],Table2[],3,FALSE),"Not Found")</f>
        <v>2787</v>
      </c>
      <c r="AA164" s="22">
        <f>IFERROR(VLOOKUP($A164,Table2[],4,FALSE),"Not Found")</f>
        <v>0</v>
      </c>
      <c r="AB164" s="22">
        <f>IFERROR(VLOOKUP($A164,Table2[],5,FALSE),"Not Found")</f>
        <v>1035</v>
      </c>
      <c r="AC164" s="22">
        <f>IFERROR(VLOOKUP($A164,Table2[],6,FALSE),"Not Found")</f>
        <v>102</v>
      </c>
      <c r="AD164" s="22">
        <f>IFERROR(VLOOKUP($A164,Table2[],7,FALSE),"Not Found")</f>
        <v>78</v>
      </c>
      <c r="AE164" s="22">
        <f>IFERROR(VLOOKUP($A164,Table2[],8,FALSE),"Not Found")</f>
        <v>0</v>
      </c>
      <c r="AF164" s="22">
        <f>IFERROR(VLOOKUP($A164,Table2[],9,FALSE),"Not Found")</f>
        <v>4002</v>
      </c>
      <c r="AG164">
        <f>IFERROR(VLOOKUP($A164,Table2[],10,FALSE),"Not Found")</f>
        <v>1</v>
      </c>
      <c r="AH164">
        <f>IFERROR(VLOOKUP($A164,Table2[],11,FALSE),"Not Found")</f>
        <v>4</v>
      </c>
      <c r="AI164">
        <f>IFERROR(VLOOKUP($A164,Table2[],12,FALSE),"Not Found")</f>
        <v>5</v>
      </c>
      <c r="AJ164">
        <f>IFERROR(VLOOKUP($A164,Table2[],13,FALSE),"Not Found")</f>
        <v>8</v>
      </c>
      <c r="AK164">
        <f>IFERROR(VLOOKUP($A164,Table2[],14,FALSE),"Not Found")</f>
        <v>1</v>
      </c>
      <c r="AL164">
        <f>INDEX('Marketing data'!E:E,MATCH($A164,'Marketing data'!B:B,0),1)</f>
        <v>0</v>
      </c>
      <c r="AM164">
        <f>INDEX('Marketing data'!F:F,MATCH($A164,'Marketing data'!B:B,0),1)</f>
        <v>0</v>
      </c>
      <c r="AN164">
        <f>INDEX(Table3[MC3],MATCH($A164,Table3[ID],0),1)</f>
        <v>0</v>
      </c>
      <c r="AO164">
        <f>INDEX(Table3[MC4],MATCH($A164,Table3[ID],0),1)</f>
        <v>1</v>
      </c>
      <c r="AP164">
        <f>INDEX(Table3[MC5],MATCH($A164,Table3[ID],0),1)</f>
        <v>1</v>
      </c>
      <c r="AQ164">
        <f>_xlfn.XLOOKUP($A164,Table3[ID],Table3[Complaint],"Not Found",0)</f>
        <v>0</v>
      </c>
      <c r="AR164">
        <f>_xlfn.XLOOKUP($A164,Table3[ID],Table3[Pilot],"Not Found",0)</f>
        <v>0</v>
      </c>
      <c r="AS164" s="6">
        <f>_xlfn.XLOOKUP($A164,Table3[ID],Table3[Enrollment],"Not Found",0)</f>
        <v>44106</v>
      </c>
    </row>
    <row r="165" spans="1:45" x14ac:dyDescent="0.25">
      <c r="A165">
        <v>3144</v>
      </c>
      <c r="B165" t="s">
        <v>281</v>
      </c>
      <c r="C165" t="s">
        <v>124</v>
      </c>
      <c r="D165" t="s">
        <v>110</v>
      </c>
      <c r="E165" t="s">
        <v>114</v>
      </c>
      <c r="F165" t="s">
        <v>125</v>
      </c>
      <c r="G165" s="22">
        <v>39.9</v>
      </c>
      <c r="H165">
        <v>10</v>
      </c>
      <c r="I165">
        <v>19.95</v>
      </c>
      <c r="J165" s="22">
        <v>418.95</v>
      </c>
      <c r="K165" s="6">
        <v>43516</v>
      </c>
      <c r="L165" s="21">
        <v>0.64166666666666672</v>
      </c>
      <c r="M165" t="s">
        <v>116</v>
      </c>
      <c r="N165" s="22">
        <v>399</v>
      </c>
      <c r="O165">
        <v>4.7619047620000003</v>
      </c>
      <c r="P165" s="22">
        <v>19.95</v>
      </c>
      <c r="Q165">
        <v>5.9</v>
      </c>
      <c r="R165" t="str">
        <f>IFERROR(VLOOKUP(Table5[[#This Row],[CustomerID]],Table1[],16,FALSE),"Not Found")</f>
        <v>Divorced</v>
      </c>
      <c r="S165">
        <f>IFERROR(VLOOKUP(Table5[[#This Row],[CustomerID]],Table1[],5,FALSE),"Not Found")</f>
        <v>53</v>
      </c>
      <c r="T165" t="str">
        <f>IFERROR(VLOOKUP(Table5[[#This Row],[CustomerID]],Table1[],17,FALSE),"Not Found")</f>
        <v>Master</v>
      </c>
      <c r="U165">
        <f>_xlfn.XLOOKUP(Table5[[#This Row],[CustomerID]],Table1[ID],Table1[Kids],"Not Found",0)</f>
        <v>0</v>
      </c>
      <c r="V165">
        <f>_xlfn.XLOOKUP(Table5[[#This Row],[CustomerID]],Table1[ID],Table1[Teens],"Not found",0)</f>
        <v>0</v>
      </c>
      <c r="W165" s="16">
        <f>IFERROR(VLOOKUP(Table5[[#This Row],[CustomerID]],Table1[],2,FALSE),"Not Found")</f>
        <v>181380</v>
      </c>
      <c r="X165" t="str">
        <f>_xlfn.XLOOKUP(Table5[[#This Row],[CustomerID]],Table1[ID],Table1[State],"Not Found",0)</f>
        <v>State-Florida</v>
      </c>
      <c r="Y165">
        <f>_xlfn.XLOOKUP(Table5[[#This Row],[CustomerID]],Table2[ID],Table2[Recency/Days],"Not Found",0)</f>
        <v>51</v>
      </c>
      <c r="Z165" s="22">
        <f>IFERROR(VLOOKUP(Table5[[#This Row],[CustomerID]],Table2[],3,FALSE),"Not Found")</f>
        <v>1652</v>
      </c>
      <c r="AA165" s="22">
        <f>IFERROR(VLOOKUP($A165,Table2[],4,FALSE),"Not Found")</f>
        <v>152</v>
      </c>
      <c r="AB165" s="22">
        <f>IFERROR(VLOOKUP($A165,Table2[],5,FALSE),"Not Found")</f>
        <v>1536</v>
      </c>
      <c r="AC165" s="22">
        <f>IFERROR(VLOOKUP($A165,Table2[],6,FALSE),"Not Found")</f>
        <v>499</v>
      </c>
      <c r="AD165" s="22">
        <f>IFERROR(VLOOKUP($A165,Table2[],7,FALSE),"Not Found")</f>
        <v>152</v>
      </c>
      <c r="AE165" s="22">
        <f>IFERROR(VLOOKUP($A165,Table2[],8,FALSE),"Not Found")</f>
        <v>230</v>
      </c>
      <c r="AF165" s="22">
        <f>IFERROR(VLOOKUP($A165,Table2[],9,FALSE),"Not Found")</f>
        <v>3760</v>
      </c>
      <c r="AG165">
        <f>IFERROR(VLOOKUP($A165,Table2[],10,FALSE),"Not Found")</f>
        <v>1</v>
      </c>
      <c r="AH165">
        <f>IFERROR(VLOOKUP($A165,Table2[],11,FALSE),"Not Found")</f>
        <v>4</v>
      </c>
      <c r="AI165">
        <f>IFERROR(VLOOKUP($A165,Table2[],12,FALSE),"Not Found")</f>
        <v>2</v>
      </c>
      <c r="AJ165">
        <f>IFERROR(VLOOKUP($A165,Table2[],13,FALSE),"Not Found")</f>
        <v>10</v>
      </c>
      <c r="AK165">
        <f>IFERROR(VLOOKUP($A165,Table2[],14,FALSE),"Not Found")</f>
        <v>2</v>
      </c>
      <c r="AL165">
        <f>INDEX('Marketing data'!E:E,MATCH($A165,'Marketing data'!B:B,0),1)</f>
        <v>0</v>
      </c>
      <c r="AM165">
        <f>INDEX('Marketing data'!F:F,MATCH($A165,'Marketing data'!B:B,0),1)</f>
        <v>0</v>
      </c>
      <c r="AN165">
        <f>INDEX(Table3[MC3],MATCH($A165,Table3[ID],0),1)</f>
        <v>0</v>
      </c>
      <c r="AO165">
        <f>INDEX(Table3[MC4],MATCH($A165,Table3[ID],0),1)</f>
        <v>0</v>
      </c>
      <c r="AP165">
        <f>INDEX(Table3[MC5],MATCH($A165,Table3[ID],0),1)</f>
        <v>0</v>
      </c>
      <c r="AQ165">
        <f>_xlfn.XLOOKUP($A165,Table3[ID],Table3[Complaint],"Not Found",0)</f>
        <v>0</v>
      </c>
      <c r="AR165">
        <f>_xlfn.XLOOKUP($A165,Table3[ID],Table3[Pilot],"Not Found",0)</f>
        <v>0</v>
      </c>
      <c r="AS165" s="6">
        <f>_xlfn.XLOOKUP($A165,Table3[ID],Table3[Enrollment],"Not Found",0)</f>
        <v>43614</v>
      </c>
    </row>
    <row r="166" spans="1:45" x14ac:dyDescent="0.25">
      <c r="A166">
        <v>1079</v>
      </c>
      <c r="B166" t="s">
        <v>282</v>
      </c>
      <c r="C166" t="s">
        <v>124</v>
      </c>
      <c r="D166" t="s">
        <v>104</v>
      </c>
      <c r="E166" t="s">
        <v>114</v>
      </c>
      <c r="F166" t="s">
        <v>106</v>
      </c>
      <c r="G166" s="22">
        <v>42.57</v>
      </c>
      <c r="H166">
        <v>8</v>
      </c>
      <c r="I166">
        <v>17.027999999999999</v>
      </c>
      <c r="J166" s="22">
        <v>357.58800000000002</v>
      </c>
      <c r="K166" s="6">
        <v>43521</v>
      </c>
      <c r="L166" s="21">
        <v>0.59166666666666667</v>
      </c>
      <c r="M166" t="s">
        <v>107</v>
      </c>
      <c r="N166" s="22">
        <v>340.56</v>
      </c>
      <c r="O166">
        <v>4.7619047620000003</v>
      </c>
      <c r="P166" s="22">
        <v>17.027999999999999</v>
      </c>
      <c r="Q166">
        <v>5.6</v>
      </c>
      <c r="R166" t="str">
        <f>IFERROR(VLOOKUP(Table5[[#This Row],[CustomerID]],Table1[],16,FALSE),"Not Found")</f>
        <v>Divorced</v>
      </c>
      <c r="S166">
        <f>IFERROR(VLOOKUP(Table5[[#This Row],[CustomerID]],Table1[],5,FALSE),"Not Found")</f>
        <v>33</v>
      </c>
      <c r="T166" t="str">
        <f>IFERROR(VLOOKUP(Table5[[#This Row],[CustomerID]],Table1[],17,FALSE),"Not Found")</f>
        <v>Graduate</v>
      </c>
      <c r="U166">
        <f>_xlfn.XLOOKUP(Table5[[#This Row],[CustomerID]],Table1[ID],Table1[Kids],"Not Found",0)</f>
        <v>0</v>
      </c>
      <c r="V166">
        <f>_xlfn.XLOOKUP(Table5[[#This Row],[CustomerID]],Table1[ID],Table1[Teens],"Not found",0)</f>
        <v>0</v>
      </c>
      <c r="W166" s="16">
        <f>IFERROR(VLOOKUP(Table5[[#This Row],[CustomerID]],Table1[],2,FALSE),"Not Found")</f>
        <v>181361</v>
      </c>
      <c r="X166" t="str">
        <f>_xlfn.XLOOKUP(Table5[[#This Row],[CustomerID]],Table1[ID],Table1[State],"Not Found",0)</f>
        <v>State-California</v>
      </c>
      <c r="Y166">
        <f>_xlfn.XLOOKUP(Table5[[#This Row],[CustomerID]],Table2[ID],Table2[Recency/Days],"Not Found",0)</f>
        <v>18</v>
      </c>
      <c r="Z166" s="22">
        <f>IFERROR(VLOOKUP(Table5[[#This Row],[CustomerID]],Table2[],3,FALSE),"Not Found")</f>
        <v>363</v>
      </c>
      <c r="AA166" s="22">
        <f>IFERROR(VLOOKUP($A166,Table2[],4,FALSE),"Not Found")</f>
        <v>51</v>
      </c>
      <c r="AB166" s="22">
        <f>IFERROR(VLOOKUP($A166,Table2[],5,FALSE),"Not Found")</f>
        <v>945</v>
      </c>
      <c r="AC166" s="22">
        <f>IFERROR(VLOOKUP($A166,Table2[],6,FALSE),"Not Found")</f>
        <v>60</v>
      </c>
      <c r="AD166" s="22">
        <f>IFERROR(VLOOKUP($A166,Table2[],7,FALSE),"Not Found")</f>
        <v>145</v>
      </c>
      <c r="AE166" s="22">
        <f>IFERROR(VLOOKUP($A166,Table2[],8,FALSE),"Not Found")</f>
        <v>169</v>
      </c>
      <c r="AF166" s="22">
        <f>IFERROR(VLOOKUP($A166,Table2[],9,FALSE),"Not Found")</f>
        <v>1395</v>
      </c>
      <c r="AG166">
        <f>IFERROR(VLOOKUP($A166,Table2[],10,FALSE),"Not Found")</f>
        <v>1</v>
      </c>
      <c r="AH166">
        <f>IFERROR(VLOOKUP($A166,Table2[],11,FALSE),"Not Found")</f>
        <v>3</v>
      </c>
      <c r="AI166">
        <f>IFERROR(VLOOKUP($A166,Table2[],12,FALSE),"Not Found")</f>
        <v>10</v>
      </c>
      <c r="AJ166">
        <f>IFERROR(VLOOKUP($A166,Table2[],13,FALSE),"Not Found")</f>
        <v>13</v>
      </c>
      <c r="AK166">
        <f>IFERROR(VLOOKUP($A166,Table2[],14,FALSE),"Not Found")</f>
        <v>1</v>
      </c>
      <c r="AL166">
        <f>INDEX('Marketing data'!E:E,MATCH($A166,'Marketing data'!B:B,0),1)</f>
        <v>0</v>
      </c>
      <c r="AM166">
        <f>INDEX('Marketing data'!F:F,MATCH($A166,'Marketing data'!B:B,0),1)</f>
        <v>0</v>
      </c>
      <c r="AN166">
        <f>INDEX(Table3[MC3],MATCH($A166,Table3[ID],0),1)</f>
        <v>0</v>
      </c>
      <c r="AO166">
        <f>INDEX(Table3[MC4],MATCH($A166,Table3[ID],0),1)</f>
        <v>0</v>
      </c>
      <c r="AP166">
        <f>INDEX(Table3[MC5],MATCH($A166,Table3[ID],0),1)</f>
        <v>0</v>
      </c>
      <c r="AQ166">
        <f>_xlfn.XLOOKUP($A166,Table3[ID],Table3[Complaint],"Not Found",0)</f>
        <v>0</v>
      </c>
      <c r="AR166">
        <f>_xlfn.XLOOKUP($A166,Table3[ID],Table3[Pilot],"Not Found",0)</f>
        <v>0</v>
      </c>
      <c r="AS166" s="6">
        <f>_xlfn.XLOOKUP($A166,Table3[ID],Table3[Enrollment],"Not Found",0)</f>
        <v>44044</v>
      </c>
    </row>
    <row r="167" spans="1:45" x14ac:dyDescent="0.25">
      <c r="A167">
        <v>2560</v>
      </c>
      <c r="B167" t="s">
        <v>283</v>
      </c>
      <c r="C167" t="s">
        <v>109</v>
      </c>
      <c r="D167" t="s">
        <v>110</v>
      </c>
      <c r="E167" t="s">
        <v>114</v>
      </c>
      <c r="F167" t="s">
        <v>115</v>
      </c>
      <c r="G167" s="22">
        <v>95.58</v>
      </c>
      <c r="H167">
        <v>10</v>
      </c>
      <c r="I167">
        <v>47.79</v>
      </c>
      <c r="J167" s="22">
        <v>1003.59</v>
      </c>
      <c r="K167" s="6">
        <v>43481</v>
      </c>
      <c r="L167" s="21">
        <v>0.56388888888888888</v>
      </c>
      <c r="M167" t="s">
        <v>112</v>
      </c>
      <c r="N167" s="22">
        <v>955.8</v>
      </c>
      <c r="O167">
        <v>4.7619047620000003</v>
      </c>
      <c r="P167" s="22">
        <v>47.79</v>
      </c>
      <c r="Q167">
        <v>4.8</v>
      </c>
      <c r="R167" t="str">
        <f>IFERROR(VLOOKUP(Table5[[#This Row],[CustomerID]],Table1[],16,FALSE),"Not Found")</f>
        <v>Divorced</v>
      </c>
      <c r="S167">
        <f>IFERROR(VLOOKUP(Table5[[#This Row],[CustomerID]],Table1[],5,FALSE),"Not Found")</f>
        <v>33</v>
      </c>
      <c r="T167" t="str">
        <f>IFERROR(VLOOKUP(Table5[[#This Row],[CustomerID]],Table1[],17,FALSE),"Not Found")</f>
        <v>Graduate</v>
      </c>
      <c r="U167">
        <f>_xlfn.XLOOKUP(Table5[[#This Row],[CustomerID]],Table1[ID],Table1[Kids],"Not Found",0)</f>
        <v>0</v>
      </c>
      <c r="V167">
        <f>_xlfn.XLOOKUP(Table5[[#This Row],[CustomerID]],Table1[ID],Table1[Teens],"Not found",0)</f>
        <v>0</v>
      </c>
      <c r="W167" s="16">
        <f>IFERROR(VLOOKUP(Table5[[#This Row],[CustomerID]],Table1[],2,FALSE),"Not Found")</f>
        <v>181361</v>
      </c>
      <c r="X167" t="str">
        <f>_xlfn.XLOOKUP(Table5[[#This Row],[CustomerID]],Table1[ID],Table1[State],"Not Found",0)</f>
        <v>State-Other</v>
      </c>
      <c r="Y167">
        <f>_xlfn.XLOOKUP(Table5[[#This Row],[CustomerID]],Table2[ID],Table2[Recency/Days],"Not Found",0)</f>
        <v>18</v>
      </c>
      <c r="Z167" s="22">
        <f>IFERROR(VLOOKUP(Table5[[#This Row],[CustomerID]],Table2[],3,FALSE),"Not Found")</f>
        <v>363</v>
      </c>
      <c r="AA167" s="22">
        <f>IFERROR(VLOOKUP($A167,Table2[],4,FALSE),"Not Found")</f>
        <v>51</v>
      </c>
      <c r="AB167" s="22">
        <f>IFERROR(VLOOKUP($A167,Table2[],5,FALSE),"Not Found")</f>
        <v>945</v>
      </c>
      <c r="AC167" s="22">
        <f>IFERROR(VLOOKUP($A167,Table2[],6,FALSE),"Not Found")</f>
        <v>60</v>
      </c>
      <c r="AD167" s="22">
        <f>IFERROR(VLOOKUP($A167,Table2[],7,FALSE),"Not Found")</f>
        <v>145</v>
      </c>
      <c r="AE167" s="22">
        <f>IFERROR(VLOOKUP($A167,Table2[],8,FALSE),"Not Found")</f>
        <v>169</v>
      </c>
      <c r="AF167" s="22">
        <f>IFERROR(VLOOKUP($A167,Table2[],9,FALSE),"Not Found")</f>
        <v>1395</v>
      </c>
      <c r="AG167">
        <f>IFERROR(VLOOKUP($A167,Table2[],10,FALSE),"Not Found")</f>
        <v>1</v>
      </c>
      <c r="AH167">
        <f>IFERROR(VLOOKUP($A167,Table2[],11,FALSE),"Not Found")</f>
        <v>3</v>
      </c>
      <c r="AI167">
        <f>IFERROR(VLOOKUP($A167,Table2[],12,FALSE),"Not Found")</f>
        <v>10</v>
      </c>
      <c r="AJ167">
        <f>IFERROR(VLOOKUP($A167,Table2[],13,FALSE),"Not Found")</f>
        <v>13</v>
      </c>
      <c r="AK167">
        <f>IFERROR(VLOOKUP($A167,Table2[],14,FALSE),"Not Found")</f>
        <v>1</v>
      </c>
      <c r="AL167">
        <f>INDEX('Marketing data'!E:E,MATCH($A167,'Marketing data'!B:B,0),1)</f>
        <v>0</v>
      </c>
      <c r="AM167">
        <f>INDEX('Marketing data'!F:F,MATCH($A167,'Marketing data'!B:B,0),1)</f>
        <v>0</v>
      </c>
      <c r="AN167">
        <f>INDEX(Table3[MC3],MATCH($A167,Table3[ID],0),1)</f>
        <v>0</v>
      </c>
      <c r="AO167">
        <f>INDEX(Table3[MC4],MATCH($A167,Table3[ID],0),1)</f>
        <v>0</v>
      </c>
      <c r="AP167">
        <f>INDEX(Table3[MC5],MATCH($A167,Table3[ID],0),1)</f>
        <v>0</v>
      </c>
      <c r="AQ167">
        <f>_xlfn.XLOOKUP($A167,Table3[ID],Table3[Complaint],"Not Found",0)</f>
        <v>0</v>
      </c>
      <c r="AR167">
        <f>_xlfn.XLOOKUP($A167,Table3[ID],Table3[Pilot],"Not Found",0)</f>
        <v>1</v>
      </c>
      <c r="AS167" s="6">
        <f>_xlfn.XLOOKUP($A167,Table3[ID],Table3[Enrollment],"Not Found",0)</f>
        <v>44044</v>
      </c>
    </row>
    <row r="168" spans="1:45" x14ac:dyDescent="0.25">
      <c r="A168">
        <v>1881</v>
      </c>
      <c r="B168" t="s">
        <v>284</v>
      </c>
      <c r="C168" t="s">
        <v>103</v>
      </c>
      <c r="D168" t="s">
        <v>110</v>
      </c>
      <c r="E168" t="s">
        <v>114</v>
      </c>
      <c r="F168" t="s">
        <v>127</v>
      </c>
      <c r="G168" s="22">
        <v>98.98</v>
      </c>
      <c r="H168">
        <v>10</v>
      </c>
      <c r="I168">
        <v>49.49</v>
      </c>
      <c r="J168" s="22">
        <v>1039.29</v>
      </c>
      <c r="K168" s="6">
        <v>43504</v>
      </c>
      <c r="L168" s="21">
        <v>0.68055555555555547</v>
      </c>
      <c r="M168" t="s">
        <v>116</v>
      </c>
      <c r="N168" s="22">
        <v>989.8</v>
      </c>
      <c r="O168">
        <v>4.7619047620000003</v>
      </c>
      <c r="P168" s="22">
        <v>49.49</v>
      </c>
      <c r="Q168">
        <v>8.6999999999999993</v>
      </c>
      <c r="R168" t="str">
        <f>IFERROR(VLOOKUP(Table5[[#This Row],[CustomerID]],Table1[],16,FALSE),"Not Found")</f>
        <v>Married</v>
      </c>
      <c r="S168">
        <f>IFERROR(VLOOKUP(Table5[[#This Row],[CustomerID]],Table1[],5,FALSE),"Not Found")</f>
        <v>62</v>
      </c>
      <c r="T168" t="str">
        <f>IFERROR(VLOOKUP(Table5[[#This Row],[CustomerID]],Table1[],17,FALSE),"Not Found")</f>
        <v>Graduate</v>
      </c>
      <c r="U168">
        <f>_xlfn.XLOOKUP(Table5[[#This Row],[CustomerID]],Table1[ID],Table1[Kids],"Not Found",0)</f>
        <v>0</v>
      </c>
      <c r="V168">
        <f>_xlfn.XLOOKUP(Table5[[#This Row],[CustomerID]],Table1[ID],Table1[Teens],"Not found",0)</f>
        <v>0</v>
      </c>
      <c r="W168" s="16">
        <f>IFERROR(VLOOKUP(Table5[[#This Row],[CustomerID]],Table1[],2,FALSE),"Not Found")</f>
        <v>181320</v>
      </c>
      <c r="X168" t="str">
        <f>_xlfn.XLOOKUP(Table5[[#This Row],[CustomerID]],Table1[ID],Table1[State],"Not Found",0)</f>
        <v>State-Texas</v>
      </c>
      <c r="Y168">
        <f>_xlfn.XLOOKUP(Table5[[#This Row],[CustomerID]],Table2[ID],Table2[Recency/Days],"Not Found",0)</f>
        <v>61</v>
      </c>
      <c r="Z168" s="22">
        <f>IFERROR(VLOOKUP(Table5[[#This Row],[CustomerID]],Table2[],3,FALSE),"Not Found")</f>
        <v>408</v>
      </c>
      <c r="AA168" s="22">
        <f>IFERROR(VLOOKUP($A168,Table2[],4,FALSE),"Not Found")</f>
        <v>74</v>
      </c>
      <c r="AB168" s="22">
        <f>IFERROR(VLOOKUP($A168,Table2[],5,FALSE),"Not Found")</f>
        <v>1099</v>
      </c>
      <c r="AC168" s="22">
        <f>IFERROR(VLOOKUP($A168,Table2[],6,FALSE),"Not Found")</f>
        <v>132</v>
      </c>
      <c r="AD168" s="22">
        <f>IFERROR(VLOOKUP($A168,Table2[],7,FALSE),"Not Found")</f>
        <v>230</v>
      </c>
      <c r="AE168" s="22">
        <f>IFERROR(VLOOKUP($A168,Table2[],8,FALSE),"Not Found")</f>
        <v>127</v>
      </c>
      <c r="AF168" s="22">
        <f>IFERROR(VLOOKUP($A168,Table2[],9,FALSE),"Not Found")</f>
        <v>1815</v>
      </c>
      <c r="AG168">
        <f>IFERROR(VLOOKUP($A168,Table2[],10,FALSE),"Not Found")</f>
        <v>1</v>
      </c>
      <c r="AH168">
        <f>IFERROR(VLOOKUP($A168,Table2[],11,FALSE),"Not Found")</f>
        <v>4</v>
      </c>
      <c r="AI168">
        <f>IFERROR(VLOOKUP($A168,Table2[],12,FALSE),"Not Found")</f>
        <v>3</v>
      </c>
      <c r="AJ168">
        <f>IFERROR(VLOOKUP($A168,Table2[],13,FALSE),"Not Found")</f>
        <v>10</v>
      </c>
      <c r="AK168">
        <f>IFERROR(VLOOKUP($A168,Table2[],14,FALSE),"Not Found")</f>
        <v>2</v>
      </c>
      <c r="AL168">
        <f>INDEX('Marketing data'!E:E,MATCH($A168,'Marketing data'!B:B,0),1)</f>
        <v>0</v>
      </c>
      <c r="AM168">
        <f>INDEX('Marketing data'!F:F,MATCH($A168,'Marketing data'!B:B,0),1)</f>
        <v>0</v>
      </c>
      <c r="AN168">
        <f>INDEX(Table3[MC3],MATCH($A168,Table3[ID],0),1)</f>
        <v>0</v>
      </c>
      <c r="AO168">
        <f>INDEX(Table3[MC4],MATCH($A168,Table3[ID],0),1)</f>
        <v>0</v>
      </c>
      <c r="AP168">
        <f>INDEX(Table3[MC5],MATCH($A168,Table3[ID],0),1)</f>
        <v>0</v>
      </c>
      <c r="AQ168">
        <f>_xlfn.XLOOKUP($A168,Table3[ID],Table3[Complaint],"Not Found",0)</f>
        <v>0</v>
      </c>
      <c r="AR168">
        <f>_xlfn.XLOOKUP($A168,Table3[ID],Table3[Pilot],"Not Found",0)</f>
        <v>0</v>
      </c>
      <c r="AS168" s="6">
        <f>_xlfn.XLOOKUP($A168,Table3[ID],Table3[Enrollment],"Not Found",0)</f>
        <v>43660</v>
      </c>
    </row>
    <row r="169" spans="1:45" x14ac:dyDescent="0.25">
      <c r="A169">
        <v>1658</v>
      </c>
      <c r="B169" t="s">
        <v>285</v>
      </c>
      <c r="C169" t="s">
        <v>103</v>
      </c>
      <c r="D169" t="s">
        <v>110</v>
      </c>
      <c r="E169" t="s">
        <v>114</v>
      </c>
      <c r="F169" t="s">
        <v>125</v>
      </c>
      <c r="G169" s="22">
        <v>51.28</v>
      </c>
      <c r="H169">
        <v>6</v>
      </c>
      <c r="I169">
        <v>15.384</v>
      </c>
      <c r="J169" s="22">
        <v>323.06400000000002</v>
      </c>
      <c r="K169" s="6">
        <v>43484</v>
      </c>
      <c r="L169" s="21">
        <v>0.68819444444444444</v>
      </c>
      <c r="M169" t="s">
        <v>112</v>
      </c>
      <c r="N169" s="22">
        <v>307.68</v>
      </c>
      <c r="O169">
        <v>4.7619047620000003</v>
      </c>
      <c r="P169" s="22">
        <v>15.384</v>
      </c>
      <c r="Q169">
        <v>6.5</v>
      </c>
      <c r="R169" t="str">
        <f>IFERROR(VLOOKUP(Table5[[#This Row],[CustomerID]],Table1[],16,FALSE),"Not Found")</f>
        <v>Married</v>
      </c>
      <c r="S169">
        <f>IFERROR(VLOOKUP(Table5[[#This Row],[CustomerID]],Table1[],5,FALSE),"Not Found")</f>
        <v>57</v>
      </c>
      <c r="T169" t="str">
        <f>IFERROR(VLOOKUP(Table5[[#This Row],[CustomerID]],Table1[],17,FALSE),"Not Found")</f>
        <v>PhD</v>
      </c>
      <c r="U169">
        <f>_xlfn.XLOOKUP(Table5[[#This Row],[CustomerID]],Table1[ID],Table1[Kids],"Not Found",0)</f>
        <v>0</v>
      </c>
      <c r="V169">
        <f>_xlfn.XLOOKUP(Table5[[#This Row],[CustomerID]],Table1[ID],Table1[Teens],"Not found",0)</f>
        <v>1</v>
      </c>
      <c r="W169" s="16">
        <f>IFERROR(VLOOKUP(Table5[[#This Row],[CustomerID]],Table1[],2,FALSE),"Not Found")</f>
        <v>181300</v>
      </c>
      <c r="X169" t="str">
        <f>_xlfn.XLOOKUP(Table5[[#This Row],[CustomerID]],Table1[ID],Table1[State],"Not Found",0)</f>
        <v>State-New York</v>
      </c>
      <c r="Y169">
        <f>_xlfn.XLOOKUP(Table5[[#This Row],[CustomerID]],Table2[ID],Table2[Recency/Days],"Not Found",0)</f>
        <v>17</v>
      </c>
      <c r="Z169" s="22">
        <f>IFERROR(VLOOKUP(Table5[[#This Row],[CustomerID]],Table2[],3,FALSE),"Not Found")</f>
        <v>2239</v>
      </c>
      <c r="AA169" s="22">
        <f>IFERROR(VLOOKUP($A169,Table2[],4,FALSE),"Not Found")</f>
        <v>27</v>
      </c>
      <c r="AB169" s="22">
        <f>IFERROR(VLOOKUP($A169,Table2[],5,FALSE),"Not Found")</f>
        <v>323</v>
      </c>
      <c r="AC169" s="22">
        <f>IFERROR(VLOOKUP($A169,Table2[],6,FALSE),"Not Found")</f>
        <v>71</v>
      </c>
      <c r="AD169" s="22">
        <f>IFERROR(VLOOKUP($A169,Table2[],7,FALSE),"Not Found")</f>
        <v>27</v>
      </c>
      <c r="AE169" s="22">
        <f>IFERROR(VLOOKUP($A169,Table2[],8,FALSE),"Not Found")</f>
        <v>80</v>
      </c>
      <c r="AF169" s="22">
        <f>IFERROR(VLOOKUP($A169,Table2[],9,FALSE),"Not Found")</f>
        <v>2607</v>
      </c>
      <c r="AG169">
        <f>IFERROR(VLOOKUP($A169,Table2[],10,FALSE),"Not Found")</f>
        <v>3</v>
      </c>
      <c r="AH169">
        <f>IFERROR(VLOOKUP($A169,Table2[],11,FALSE),"Not Found")</f>
        <v>10</v>
      </c>
      <c r="AI169">
        <f>IFERROR(VLOOKUP($A169,Table2[],12,FALSE),"Not Found")</f>
        <v>3</v>
      </c>
      <c r="AJ169">
        <f>IFERROR(VLOOKUP($A169,Table2[],13,FALSE),"Not Found")</f>
        <v>5</v>
      </c>
      <c r="AK169">
        <f>IFERROR(VLOOKUP($A169,Table2[],14,FALSE),"Not Found")</f>
        <v>5</v>
      </c>
      <c r="AL169">
        <f>INDEX('Marketing data'!E:E,MATCH($A169,'Marketing data'!B:B,0),1)</f>
        <v>1</v>
      </c>
      <c r="AM169">
        <f>INDEX('Marketing data'!F:F,MATCH($A169,'Marketing data'!B:B,0),1)</f>
        <v>0</v>
      </c>
      <c r="AN169">
        <f>INDEX(Table3[MC3],MATCH($A169,Table3[ID],0),1)</f>
        <v>0</v>
      </c>
      <c r="AO169">
        <f>INDEX(Table3[MC4],MATCH($A169,Table3[ID],0),1)</f>
        <v>0</v>
      </c>
      <c r="AP169">
        <f>INDEX(Table3[MC5],MATCH($A169,Table3[ID],0),1)</f>
        <v>0</v>
      </c>
      <c r="AQ169">
        <f>_xlfn.XLOOKUP($A169,Table3[ID],Table3[Complaint],"Not Found",0)</f>
        <v>0</v>
      </c>
      <c r="AR169">
        <f>_xlfn.XLOOKUP($A169,Table3[ID],Table3[Pilot],"Not Found",0)</f>
        <v>1</v>
      </c>
      <c r="AS169" s="6">
        <f>_xlfn.XLOOKUP($A169,Table3[ID],Table3[Enrollment],"Not Found",0)</f>
        <v>43561</v>
      </c>
    </row>
    <row r="170" spans="1:45" x14ac:dyDescent="0.25">
      <c r="A170">
        <v>1431</v>
      </c>
      <c r="B170" t="s">
        <v>286</v>
      </c>
      <c r="C170" t="s">
        <v>103</v>
      </c>
      <c r="D170" t="s">
        <v>104</v>
      </c>
      <c r="E170" t="s">
        <v>114</v>
      </c>
      <c r="F170" t="s">
        <v>118</v>
      </c>
      <c r="G170" s="22">
        <v>69.52</v>
      </c>
      <c r="H170">
        <v>7</v>
      </c>
      <c r="I170">
        <v>24.332000000000001</v>
      </c>
      <c r="J170" s="22">
        <v>510.97199999999998</v>
      </c>
      <c r="K170" s="6">
        <v>43497</v>
      </c>
      <c r="L170" s="21">
        <v>0.63194444444444442</v>
      </c>
      <c r="M170" t="s">
        <v>116</v>
      </c>
      <c r="N170" s="22">
        <v>486.64</v>
      </c>
      <c r="O170">
        <v>4.7619047620000003</v>
      </c>
      <c r="P170" s="22">
        <v>24.332000000000001</v>
      </c>
      <c r="Q170">
        <v>8.5</v>
      </c>
      <c r="R170" t="str">
        <f>IFERROR(VLOOKUP(Table5[[#This Row],[CustomerID]],Table1[],16,FALSE),"Not Found")</f>
        <v>Single</v>
      </c>
      <c r="S170">
        <f>IFERROR(VLOOKUP(Table5[[#This Row],[CustomerID]],Table1[],5,FALSE),"Not Found")</f>
        <v>56</v>
      </c>
      <c r="T170" t="str">
        <f>IFERROR(VLOOKUP(Table5[[#This Row],[CustomerID]],Table1[],17,FALSE),"Not Found")</f>
        <v>Graduate</v>
      </c>
      <c r="U170">
        <f>_xlfn.XLOOKUP(Table5[[#This Row],[CustomerID]],Table1[ID],Table1[Kids],"Not Found",0)</f>
        <v>0</v>
      </c>
      <c r="V170">
        <f>_xlfn.XLOOKUP(Table5[[#This Row],[CustomerID]],Table1[ID],Table1[Teens],"Not found",0)</f>
        <v>0</v>
      </c>
      <c r="W170" s="16">
        <f>IFERROR(VLOOKUP(Table5[[#This Row],[CustomerID]],Table1[],2,FALSE),"Not Found")</f>
        <v>181246</v>
      </c>
      <c r="X170" t="str">
        <f>_xlfn.XLOOKUP(Table5[[#This Row],[CustomerID]],Table1[ID],Table1[State],"Not Found",0)</f>
        <v>State-Texas</v>
      </c>
      <c r="Y170">
        <f>_xlfn.XLOOKUP(Table5[[#This Row],[CustomerID]],Table2[ID],Table2[Recency/Days],"Not Found",0)</f>
        <v>87</v>
      </c>
      <c r="Z170" s="22">
        <f>IFERROR(VLOOKUP(Table5[[#This Row],[CustomerID]],Table2[],3,FALSE),"Not Found")</f>
        <v>888</v>
      </c>
      <c r="AA170" s="22">
        <f>IFERROR(VLOOKUP($A170,Table2[],4,FALSE),"Not Found")</f>
        <v>424</v>
      </c>
      <c r="AB170" s="22">
        <f>IFERROR(VLOOKUP($A170,Table2[],5,FALSE),"Not Found")</f>
        <v>1198</v>
      </c>
      <c r="AC170" s="22">
        <f>IFERROR(VLOOKUP($A170,Table2[],6,FALSE),"Not Found")</f>
        <v>136</v>
      </c>
      <c r="AD170" s="22">
        <f>IFERROR(VLOOKUP($A170,Table2[],7,FALSE),"Not Found")</f>
        <v>348</v>
      </c>
      <c r="AE170" s="22">
        <f>IFERROR(VLOOKUP($A170,Table2[],8,FALSE),"Not Found")</f>
        <v>83</v>
      </c>
      <c r="AF170" s="22">
        <f>IFERROR(VLOOKUP($A170,Table2[],9,FALSE),"Not Found")</f>
        <v>2911</v>
      </c>
      <c r="AG170">
        <f>IFERROR(VLOOKUP($A170,Table2[],10,FALSE),"Not Found")</f>
        <v>1</v>
      </c>
      <c r="AH170">
        <f>IFERROR(VLOOKUP($A170,Table2[],11,FALSE),"Not Found")</f>
        <v>4</v>
      </c>
      <c r="AI170">
        <f>IFERROR(VLOOKUP($A170,Table2[],12,FALSE),"Not Found")</f>
        <v>5</v>
      </c>
      <c r="AJ170">
        <f>IFERROR(VLOOKUP($A170,Table2[],13,FALSE),"Not Found")</f>
        <v>7</v>
      </c>
      <c r="AK170">
        <f>IFERROR(VLOOKUP($A170,Table2[],14,FALSE),"Not Found")</f>
        <v>1</v>
      </c>
      <c r="AL170">
        <f>INDEX('Marketing data'!E:E,MATCH($A170,'Marketing data'!B:B,0),1)</f>
        <v>1</v>
      </c>
      <c r="AM170">
        <f>INDEX('Marketing data'!F:F,MATCH($A170,'Marketing data'!B:B,0),1)</f>
        <v>0</v>
      </c>
      <c r="AN170">
        <f>INDEX(Table3[MC3],MATCH($A170,Table3[ID],0),1)</f>
        <v>1</v>
      </c>
      <c r="AO170">
        <f>INDEX(Table3[MC4],MATCH($A170,Table3[ID],0),1)</f>
        <v>0</v>
      </c>
      <c r="AP170">
        <f>INDEX(Table3[MC5],MATCH($A170,Table3[ID],0),1)</f>
        <v>0</v>
      </c>
      <c r="AQ170">
        <f>_xlfn.XLOOKUP($A170,Table3[ID],Table3[Complaint],"Not Found",0)</f>
        <v>0</v>
      </c>
      <c r="AR170">
        <f>_xlfn.XLOOKUP($A170,Table3[ID],Table3[Pilot],"Not Found",0)</f>
        <v>0</v>
      </c>
      <c r="AS170" s="6">
        <f>_xlfn.XLOOKUP($A170,Table3[ID],Table3[Enrollment],"Not Found",0)</f>
        <v>43986</v>
      </c>
    </row>
    <row r="171" spans="1:45" x14ac:dyDescent="0.25">
      <c r="A171">
        <v>1491</v>
      </c>
      <c r="B171" t="s">
        <v>287</v>
      </c>
      <c r="C171" t="s">
        <v>103</v>
      </c>
      <c r="D171" t="s">
        <v>110</v>
      </c>
      <c r="E171" t="s">
        <v>114</v>
      </c>
      <c r="F171" t="s">
        <v>106</v>
      </c>
      <c r="G171" s="22">
        <v>70.010000000000005</v>
      </c>
      <c r="H171">
        <v>5</v>
      </c>
      <c r="I171">
        <v>17.502500000000001</v>
      </c>
      <c r="J171" s="22">
        <v>367.55250000000001</v>
      </c>
      <c r="K171" s="6">
        <v>43468</v>
      </c>
      <c r="L171" s="21">
        <v>0.48333333333333334</v>
      </c>
      <c r="M171" t="s">
        <v>107</v>
      </c>
      <c r="N171" s="22">
        <v>350.05</v>
      </c>
      <c r="O171">
        <v>4.7619047620000003</v>
      </c>
      <c r="P171" s="22">
        <v>17.502500000000001</v>
      </c>
      <c r="Q171">
        <v>5.5</v>
      </c>
      <c r="R171" t="str">
        <f>IFERROR(VLOOKUP(Table5[[#This Row],[CustomerID]],Table1[],16,FALSE),"Not Found")</f>
        <v>Single</v>
      </c>
      <c r="S171">
        <f>IFERROR(VLOOKUP(Table5[[#This Row],[CustomerID]],Table1[],5,FALSE),"Not Found")</f>
        <v>31</v>
      </c>
      <c r="T171" t="str">
        <f>IFERROR(VLOOKUP(Table5[[#This Row],[CustomerID]],Table1[],17,FALSE),"Not Found")</f>
        <v>Graduate</v>
      </c>
      <c r="U171">
        <f>_xlfn.XLOOKUP(Table5[[#This Row],[CustomerID]],Table1[ID],Table1[Kids],"Not Found",0)</f>
        <v>0</v>
      </c>
      <c r="V171">
        <f>_xlfn.XLOOKUP(Table5[[#This Row],[CustomerID]],Table1[ID],Table1[Teens],"Not found",0)</f>
        <v>0</v>
      </c>
      <c r="W171" s="16">
        <f>IFERROR(VLOOKUP(Table5[[#This Row],[CustomerID]],Table1[],2,FALSE),"Not Found")</f>
        <v>181217</v>
      </c>
      <c r="X171" t="str">
        <f>_xlfn.XLOOKUP(Table5[[#This Row],[CustomerID]],Table1[ID],Table1[State],"Not Found",0)</f>
        <v>State-Texas</v>
      </c>
      <c r="Y171">
        <f>_xlfn.XLOOKUP(Table5[[#This Row],[CustomerID]],Table2[ID],Table2[Recency/Days],"Not Found",0)</f>
        <v>77</v>
      </c>
      <c r="Z171" s="22">
        <f>IFERROR(VLOOKUP(Table5[[#This Row],[CustomerID]],Table2[],3,FALSE),"Not Found")</f>
        <v>1100</v>
      </c>
      <c r="AA171" s="22">
        <f>IFERROR(VLOOKUP($A171,Table2[],4,FALSE),"Not Found")</f>
        <v>156</v>
      </c>
      <c r="AB171" s="22">
        <f>IFERROR(VLOOKUP($A171,Table2[],5,FALSE),"Not Found")</f>
        <v>723</v>
      </c>
      <c r="AC171" s="22">
        <f>IFERROR(VLOOKUP($A171,Table2[],6,FALSE),"Not Found")</f>
        <v>326</v>
      </c>
      <c r="AD171" s="22">
        <f>IFERROR(VLOOKUP($A171,Table2[],7,FALSE),"Not Found")</f>
        <v>89</v>
      </c>
      <c r="AE171" s="22">
        <f>IFERROR(VLOOKUP($A171,Table2[],8,FALSE),"Not Found")</f>
        <v>187</v>
      </c>
      <c r="AF171" s="22">
        <f>IFERROR(VLOOKUP($A171,Table2[],9,FALSE),"Not Found")</f>
        <v>2207</v>
      </c>
      <c r="AG171">
        <f>IFERROR(VLOOKUP($A171,Table2[],10,FALSE),"Not Found")</f>
        <v>1</v>
      </c>
      <c r="AH171">
        <f>IFERROR(VLOOKUP($A171,Table2[],11,FALSE),"Not Found")</f>
        <v>3</v>
      </c>
      <c r="AI171">
        <f>IFERROR(VLOOKUP($A171,Table2[],12,FALSE),"Not Found")</f>
        <v>7</v>
      </c>
      <c r="AJ171">
        <f>IFERROR(VLOOKUP($A171,Table2[],13,FALSE),"Not Found")</f>
        <v>11</v>
      </c>
      <c r="AK171">
        <f>IFERROR(VLOOKUP($A171,Table2[],14,FALSE),"Not Found")</f>
        <v>1</v>
      </c>
      <c r="AL171">
        <f>INDEX('Marketing data'!E:E,MATCH($A171,'Marketing data'!B:B,0),1)</f>
        <v>0</v>
      </c>
      <c r="AM171">
        <f>INDEX('Marketing data'!F:F,MATCH($A171,'Marketing data'!B:B,0),1)</f>
        <v>0</v>
      </c>
      <c r="AN171">
        <f>INDEX(Table3[MC3],MATCH($A171,Table3[ID],0),1)</f>
        <v>0</v>
      </c>
      <c r="AO171">
        <f>INDEX(Table3[MC4],MATCH($A171,Table3[ID],0),1)</f>
        <v>0</v>
      </c>
      <c r="AP171">
        <f>INDEX(Table3[MC5],MATCH($A171,Table3[ID],0),1)</f>
        <v>0</v>
      </c>
      <c r="AQ171">
        <f>_xlfn.XLOOKUP($A171,Table3[ID],Table3[Complaint],"Not Found",0)</f>
        <v>0</v>
      </c>
      <c r="AR171">
        <f>_xlfn.XLOOKUP($A171,Table3[ID],Table3[Pilot],"Not Found",0)</f>
        <v>0</v>
      </c>
      <c r="AS171" s="6">
        <f>_xlfn.XLOOKUP($A171,Table3[ID],Table3[Enrollment],"Not Found",0)</f>
        <v>43823</v>
      </c>
    </row>
    <row r="172" spans="1:45" x14ac:dyDescent="0.25">
      <c r="A172">
        <v>2664</v>
      </c>
      <c r="B172" t="s">
        <v>288</v>
      </c>
      <c r="C172" t="s">
        <v>124</v>
      </c>
      <c r="D172" t="s">
        <v>104</v>
      </c>
      <c r="E172" t="s">
        <v>114</v>
      </c>
      <c r="F172" t="s">
        <v>125</v>
      </c>
      <c r="G172" s="22">
        <v>80.05</v>
      </c>
      <c r="H172">
        <v>5</v>
      </c>
      <c r="I172">
        <v>20.012499999999999</v>
      </c>
      <c r="J172" s="22">
        <v>420.26249999999999</v>
      </c>
      <c r="K172" s="6">
        <v>43491</v>
      </c>
      <c r="L172" s="21">
        <v>0.53125</v>
      </c>
      <c r="M172" t="s">
        <v>116</v>
      </c>
      <c r="N172" s="22">
        <v>400.25</v>
      </c>
      <c r="O172">
        <v>4.7619047620000003</v>
      </c>
      <c r="P172" s="22">
        <v>20.012499999999999</v>
      </c>
      <c r="Q172">
        <v>9.4</v>
      </c>
      <c r="R172" t="str">
        <f>IFERROR(VLOOKUP(Table5[[#This Row],[CustomerID]],Table1[],16,FALSE),"Not Found")</f>
        <v>Single</v>
      </c>
      <c r="S172">
        <f>IFERROR(VLOOKUP(Table5[[#This Row],[CustomerID]],Table1[],5,FALSE),"Not Found")</f>
        <v>31</v>
      </c>
      <c r="T172" t="str">
        <f>IFERROR(VLOOKUP(Table5[[#This Row],[CustomerID]],Table1[],17,FALSE),"Not Found")</f>
        <v>Graduate</v>
      </c>
      <c r="U172">
        <f>_xlfn.XLOOKUP(Table5[[#This Row],[CustomerID]],Table1[ID],Table1[Kids],"Not Found",0)</f>
        <v>0</v>
      </c>
      <c r="V172">
        <f>_xlfn.XLOOKUP(Table5[[#This Row],[CustomerID]],Table1[ID],Table1[Teens],"Not found",0)</f>
        <v>0</v>
      </c>
      <c r="W172" s="16">
        <f>IFERROR(VLOOKUP(Table5[[#This Row],[CustomerID]],Table1[],2,FALSE),"Not Found")</f>
        <v>181217</v>
      </c>
      <c r="X172" t="str">
        <f>_xlfn.XLOOKUP(Table5[[#This Row],[CustomerID]],Table1[ID],Table1[State],"Not Found",0)</f>
        <v>State-Florida</v>
      </c>
      <c r="Y172">
        <f>_xlfn.XLOOKUP(Table5[[#This Row],[CustomerID]],Table2[ID],Table2[Recency/Days],"Not Found",0)</f>
        <v>77</v>
      </c>
      <c r="Z172" s="22">
        <f>IFERROR(VLOOKUP(Table5[[#This Row],[CustomerID]],Table2[],3,FALSE),"Not Found")</f>
        <v>1100</v>
      </c>
      <c r="AA172" s="22">
        <f>IFERROR(VLOOKUP($A172,Table2[],4,FALSE),"Not Found")</f>
        <v>156</v>
      </c>
      <c r="AB172" s="22">
        <f>IFERROR(VLOOKUP($A172,Table2[],5,FALSE),"Not Found")</f>
        <v>723</v>
      </c>
      <c r="AC172" s="22">
        <f>IFERROR(VLOOKUP($A172,Table2[],6,FALSE),"Not Found")</f>
        <v>326</v>
      </c>
      <c r="AD172" s="22">
        <f>IFERROR(VLOOKUP($A172,Table2[],7,FALSE),"Not Found")</f>
        <v>89</v>
      </c>
      <c r="AE172" s="22">
        <f>IFERROR(VLOOKUP($A172,Table2[],8,FALSE),"Not Found")</f>
        <v>187</v>
      </c>
      <c r="AF172" s="22">
        <f>IFERROR(VLOOKUP($A172,Table2[],9,FALSE),"Not Found")</f>
        <v>2207</v>
      </c>
      <c r="AG172">
        <f>IFERROR(VLOOKUP($A172,Table2[],10,FALSE),"Not Found")</f>
        <v>1</v>
      </c>
      <c r="AH172">
        <f>IFERROR(VLOOKUP($A172,Table2[],11,FALSE),"Not Found")</f>
        <v>3</v>
      </c>
      <c r="AI172">
        <f>IFERROR(VLOOKUP($A172,Table2[],12,FALSE),"Not Found")</f>
        <v>7</v>
      </c>
      <c r="AJ172">
        <f>IFERROR(VLOOKUP($A172,Table2[],13,FALSE),"Not Found")</f>
        <v>11</v>
      </c>
      <c r="AK172">
        <f>IFERROR(VLOOKUP($A172,Table2[],14,FALSE),"Not Found")</f>
        <v>1</v>
      </c>
      <c r="AL172">
        <f>INDEX('Marketing data'!E:E,MATCH($A172,'Marketing data'!B:B,0),1)</f>
        <v>0</v>
      </c>
      <c r="AM172">
        <f>INDEX('Marketing data'!F:F,MATCH($A172,'Marketing data'!B:B,0),1)</f>
        <v>0</v>
      </c>
      <c r="AN172">
        <f>INDEX(Table3[MC3],MATCH($A172,Table3[ID],0),1)</f>
        <v>0</v>
      </c>
      <c r="AO172">
        <f>INDEX(Table3[MC4],MATCH($A172,Table3[ID],0),1)</f>
        <v>0</v>
      </c>
      <c r="AP172">
        <f>INDEX(Table3[MC5],MATCH($A172,Table3[ID],0),1)</f>
        <v>0</v>
      </c>
      <c r="AQ172">
        <f>_xlfn.XLOOKUP($A172,Table3[ID],Table3[Complaint],"Not Found",0)</f>
        <v>0</v>
      </c>
      <c r="AR172">
        <f>_xlfn.XLOOKUP($A172,Table3[ID],Table3[Pilot],"Not Found",0)</f>
        <v>0</v>
      </c>
      <c r="AS172" s="6">
        <f>_xlfn.XLOOKUP($A172,Table3[ID],Table3[Enrollment],"Not Found",0)</f>
        <v>43823</v>
      </c>
    </row>
    <row r="173" spans="1:45" x14ac:dyDescent="0.25">
      <c r="A173">
        <v>1826</v>
      </c>
      <c r="B173" t="s">
        <v>289</v>
      </c>
      <c r="C173" t="s">
        <v>109</v>
      </c>
      <c r="D173" t="s">
        <v>110</v>
      </c>
      <c r="E173" t="s">
        <v>114</v>
      </c>
      <c r="F173" t="s">
        <v>111</v>
      </c>
      <c r="G173" s="22">
        <v>20.85</v>
      </c>
      <c r="H173">
        <v>8</v>
      </c>
      <c r="I173">
        <v>8.34</v>
      </c>
      <c r="J173" s="22">
        <v>175.14</v>
      </c>
      <c r="K173" s="6">
        <v>43527</v>
      </c>
      <c r="L173" s="21">
        <v>0.80347222222222225</v>
      </c>
      <c r="M173" t="s">
        <v>112</v>
      </c>
      <c r="N173" s="22">
        <v>166.8</v>
      </c>
      <c r="O173">
        <v>4.7619047620000003</v>
      </c>
      <c r="P173" s="22">
        <v>8.34</v>
      </c>
      <c r="Q173">
        <v>6.3</v>
      </c>
      <c r="R173" t="str">
        <f>IFERROR(VLOOKUP(Table5[[#This Row],[CustomerID]],Table1[],16,FALSE),"Not Found")</f>
        <v>Together</v>
      </c>
      <c r="S173">
        <f>IFERROR(VLOOKUP(Table5[[#This Row],[CustomerID]],Table1[],5,FALSE),"Not Found")</f>
        <v>50</v>
      </c>
      <c r="T173" t="str">
        <f>IFERROR(VLOOKUP(Table5[[#This Row],[CustomerID]],Table1[],17,FALSE),"Not Found")</f>
        <v>Graduate</v>
      </c>
      <c r="U173">
        <f>_xlfn.XLOOKUP(Table5[[#This Row],[CustomerID]],Table1[ID],Table1[Kids],"Not Found",0)</f>
        <v>0</v>
      </c>
      <c r="V173">
        <f>_xlfn.XLOOKUP(Table5[[#This Row],[CustomerID]],Table1[ID],Table1[Teens],"Not found",0)</f>
        <v>0</v>
      </c>
      <c r="W173" s="16">
        <f>IFERROR(VLOOKUP(Table5[[#This Row],[CustomerID]],Table1[],2,FALSE),"Not Found")</f>
        <v>181205</v>
      </c>
      <c r="X173" t="str">
        <f>_xlfn.XLOOKUP(Table5[[#This Row],[CustomerID]],Table1[ID],Table1[State],"Not Found",0)</f>
        <v>State-New York</v>
      </c>
      <c r="Y173">
        <f>_xlfn.XLOOKUP(Table5[[#This Row],[CustomerID]],Table2[ID],Table2[Recency/Days],"Not Found",0)</f>
        <v>43</v>
      </c>
      <c r="Z173" s="22">
        <f>IFERROR(VLOOKUP(Table5[[#This Row],[CustomerID]],Table2[],3,FALSE),"Not Found")</f>
        <v>1616</v>
      </c>
      <c r="AA173" s="22">
        <f>IFERROR(VLOOKUP($A173,Table2[],4,FALSE),"Not Found")</f>
        <v>165</v>
      </c>
      <c r="AB173" s="22">
        <f>IFERROR(VLOOKUP($A173,Table2[],5,FALSE),"Not Found")</f>
        <v>2073</v>
      </c>
      <c r="AC173" s="22">
        <f>IFERROR(VLOOKUP($A173,Table2[],6,FALSE),"Not Found")</f>
        <v>216</v>
      </c>
      <c r="AD173" s="22">
        <f>IFERROR(VLOOKUP($A173,Table2[],7,FALSE),"Not Found")</f>
        <v>123</v>
      </c>
      <c r="AE173" s="22">
        <f>IFERROR(VLOOKUP($A173,Table2[],8,FALSE),"Not Found")</f>
        <v>290</v>
      </c>
      <c r="AF173" s="22">
        <f>IFERROR(VLOOKUP($A173,Table2[],9,FALSE),"Not Found")</f>
        <v>3903</v>
      </c>
      <c r="AG173">
        <f>IFERROR(VLOOKUP($A173,Table2[],10,FALSE),"Not Found")</f>
        <v>1</v>
      </c>
      <c r="AH173">
        <f>IFERROR(VLOOKUP($A173,Table2[],11,FALSE),"Not Found")</f>
        <v>5</v>
      </c>
      <c r="AI173">
        <f>IFERROR(VLOOKUP($A173,Table2[],12,FALSE),"Not Found")</f>
        <v>6</v>
      </c>
      <c r="AJ173">
        <f>IFERROR(VLOOKUP($A173,Table2[],13,FALSE),"Not Found")</f>
        <v>7</v>
      </c>
      <c r="AK173">
        <f>IFERROR(VLOOKUP($A173,Table2[],14,FALSE),"Not Found")</f>
        <v>2</v>
      </c>
      <c r="AL173">
        <f>INDEX('Marketing data'!E:E,MATCH($A173,'Marketing data'!B:B,0),1)</f>
        <v>0</v>
      </c>
      <c r="AM173">
        <f>INDEX('Marketing data'!F:F,MATCH($A173,'Marketing data'!B:B,0),1)</f>
        <v>1</v>
      </c>
      <c r="AN173">
        <f>INDEX(Table3[MC3],MATCH($A173,Table3[ID],0),1)</f>
        <v>1</v>
      </c>
      <c r="AO173">
        <f>INDEX(Table3[MC4],MATCH($A173,Table3[ID],0),1)</f>
        <v>0</v>
      </c>
      <c r="AP173">
        <f>INDEX(Table3[MC5],MATCH($A173,Table3[ID],0),1)</f>
        <v>1</v>
      </c>
      <c r="AQ173">
        <f>_xlfn.XLOOKUP($A173,Table3[ID],Table3[Complaint],"Not Found",0)</f>
        <v>0</v>
      </c>
      <c r="AR173">
        <f>_xlfn.XLOOKUP($A173,Table3[ID],Table3[Pilot],"Not Found",0)</f>
        <v>1</v>
      </c>
      <c r="AS173" s="6">
        <f>_xlfn.XLOOKUP($A173,Table3[ID],Table3[Enrollment],"Not Found",0)</f>
        <v>44001</v>
      </c>
    </row>
    <row r="174" spans="1:45" x14ac:dyDescent="0.25">
      <c r="A174">
        <v>1499</v>
      </c>
      <c r="B174" t="s">
        <v>290</v>
      </c>
      <c r="C174" t="s">
        <v>124</v>
      </c>
      <c r="D174" t="s">
        <v>104</v>
      </c>
      <c r="E174" t="s">
        <v>114</v>
      </c>
      <c r="F174" t="s">
        <v>111</v>
      </c>
      <c r="G174" s="22">
        <v>52.89</v>
      </c>
      <c r="H174">
        <v>6</v>
      </c>
      <c r="I174">
        <v>15.867000000000001</v>
      </c>
      <c r="J174" s="22">
        <v>333.20699999999999</v>
      </c>
      <c r="K174" s="6">
        <v>43484</v>
      </c>
      <c r="L174" s="21">
        <v>0.7319444444444444</v>
      </c>
      <c r="M174" t="s">
        <v>116</v>
      </c>
      <c r="N174" s="22">
        <v>317.33999999999997</v>
      </c>
      <c r="O174">
        <v>4.7619047620000003</v>
      </c>
      <c r="P174" s="22">
        <v>15.867000000000001</v>
      </c>
      <c r="Q174">
        <v>9.8000000000000007</v>
      </c>
      <c r="R174" t="str">
        <f>IFERROR(VLOOKUP(Table5[[#This Row],[CustomerID]],Table1[],16,FALSE),"Not Found")</f>
        <v>Single</v>
      </c>
      <c r="S174">
        <f>IFERROR(VLOOKUP(Table5[[#This Row],[CustomerID]],Table1[],5,FALSE),"Not Found")</f>
        <v>45</v>
      </c>
      <c r="T174" t="str">
        <f>IFERROR(VLOOKUP(Table5[[#This Row],[CustomerID]],Table1[],17,FALSE),"Not Found")</f>
        <v>Master</v>
      </c>
      <c r="U174">
        <f>_xlfn.XLOOKUP(Table5[[#This Row],[CustomerID]],Table1[ID],Table1[Kids],"Not Found",0)</f>
        <v>0</v>
      </c>
      <c r="V174">
        <f>_xlfn.XLOOKUP(Table5[[#This Row],[CustomerID]],Table1[ID],Table1[Teens],"Not found",0)</f>
        <v>0</v>
      </c>
      <c r="W174" s="16">
        <f>IFERROR(VLOOKUP(Table5[[#This Row],[CustomerID]],Table1[],2,FALSE),"Not Found")</f>
        <v>181169</v>
      </c>
      <c r="X174" t="str">
        <f>_xlfn.XLOOKUP(Table5[[#This Row],[CustomerID]],Table1[ID],Table1[State],"Not Found",0)</f>
        <v>State-California</v>
      </c>
      <c r="Y174">
        <f>_xlfn.XLOOKUP(Table5[[#This Row],[CustomerID]],Table2[ID],Table2[Recency/Days],"Not Found",0)</f>
        <v>47</v>
      </c>
      <c r="Z174" s="22">
        <f>IFERROR(VLOOKUP(Table5[[#This Row],[CustomerID]],Table2[],3,FALSE),"Not Found")</f>
        <v>2875</v>
      </c>
      <c r="AA174" s="22">
        <f>IFERROR(VLOOKUP($A174,Table2[],4,FALSE),"Not Found")</f>
        <v>45</v>
      </c>
      <c r="AB174" s="22">
        <f>IFERROR(VLOOKUP($A174,Table2[],5,FALSE),"Not Found")</f>
        <v>1368</v>
      </c>
      <c r="AC174" s="22">
        <f>IFERROR(VLOOKUP($A174,Table2[],6,FALSE),"Not Found")</f>
        <v>179</v>
      </c>
      <c r="AD174" s="22">
        <f>IFERROR(VLOOKUP($A174,Table2[],7,FALSE),"Not Found")</f>
        <v>136</v>
      </c>
      <c r="AE174" s="22">
        <f>IFERROR(VLOOKUP($A174,Table2[],8,FALSE),"Not Found")</f>
        <v>60</v>
      </c>
      <c r="AF174" s="22">
        <f>IFERROR(VLOOKUP($A174,Table2[],9,FALSE),"Not Found")</f>
        <v>4542</v>
      </c>
      <c r="AG174">
        <f>IFERROR(VLOOKUP($A174,Table2[],10,FALSE),"Not Found")</f>
        <v>1</v>
      </c>
      <c r="AH174">
        <f>IFERROR(VLOOKUP($A174,Table2[],11,FALSE),"Not Found")</f>
        <v>5</v>
      </c>
      <c r="AI174">
        <f>IFERROR(VLOOKUP($A174,Table2[],12,FALSE),"Not Found")</f>
        <v>7</v>
      </c>
      <c r="AJ174">
        <f>IFERROR(VLOOKUP($A174,Table2[],13,FALSE),"Not Found")</f>
        <v>9</v>
      </c>
      <c r="AK174">
        <f>IFERROR(VLOOKUP($A174,Table2[],14,FALSE),"Not Found")</f>
        <v>2</v>
      </c>
      <c r="AL174">
        <f>INDEX('Marketing data'!E:E,MATCH($A174,'Marketing data'!B:B,0),1)</f>
        <v>0</v>
      </c>
      <c r="AM174">
        <f>INDEX('Marketing data'!F:F,MATCH($A174,'Marketing data'!B:B,0),1)</f>
        <v>0</v>
      </c>
      <c r="AN174">
        <f>INDEX(Table3[MC3],MATCH($A174,Table3[ID],0),1)</f>
        <v>0</v>
      </c>
      <c r="AO174">
        <f>INDEX(Table3[MC4],MATCH($A174,Table3[ID],0),1)</f>
        <v>0</v>
      </c>
      <c r="AP174">
        <f>INDEX(Table3[MC5],MATCH($A174,Table3[ID],0),1)</f>
        <v>0</v>
      </c>
      <c r="AQ174">
        <f>_xlfn.XLOOKUP($A174,Table3[ID],Table3[Complaint],"Not Found",0)</f>
        <v>0</v>
      </c>
      <c r="AR174">
        <f>_xlfn.XLOOKUP($A174,Table3[ID],Table3[Pilot],"Not Found",0)</f>
        <v>0</v>
      </c>
      <c r="AS174" s="6">
        <f>_xlfn.XLOOKUP($A174,Table3[ID],Table3[Enrollment],"Not Found",0)</f>
        <v>43727</v>
      </c>
    </row>
    <row r="175" spans="1:45" x14ac:dyDescent="0.25">
      <c r="A175">
        <v>1593</v>
      </c>
      <c r="B175" t="s">
        <v>291</v>
      </c>
      <c r="C175" t="s">
        <v>124</v>
      </c>
      <c r="D175" t="s">
        <v>110</v>
      </c>
      <c r="E175" t="s">
        <v>114</v>
      </c>
      <c r="F175" t="s">
        <v>125</v>
      </c>
      <c r="G175" s="22">
        <v>19.79</v>
      </c>
      <c r="H175">
        <v>8</v>
      </c>
      <c r="I175">
        <v>7.9160000000000004</v>
      </c>
      <c r="J175" s="22">
        <v>166.23599999999999</v>
      </c>
      <c r="K175" s="6">
        <v>43483</v>
      </c>
      <c r="L175" s="21">
        <v>0.50277777777777777</v>
      </c>
      <c r="M175" t="s">
        <v>107</v>
      </c>
      <c r="N175" s="22">
        <v>158.32</v>
      </c>
      <c r="O175">
        <v>4.7619047620000003</v>
      </c>
      <c r="P175" s="22">
        <v>7.9160000000000004</v>
      </c>
      <c r="Q175">
        <v>8.6999999999999993</v>
      </c>
      <c r="R175" t="str">
        <f>IFERROR(VLOOKUP(Table5[[#This Row],[CustomerID]],Table1[],16,FALSE),"Not Found")</f>
        <v>Married</v>
      </c>
      <c r="S175">
        <f>IFERROR(VLOOKUP(Table5[[#This Row],[CustomerID]],Table1[],5,FALSE),"Not Found")</f>
        <v>55</v>
      </c>
      <c r="T175" t="str">
        <f>IFERROR(VLOOKUP(Table5[[#This Row],[CustomerID]],Table1[],17,FALSE),"Not Found")</f>
        <v>Graduate</v>
      </c>
      <c r="U175">
        <f>_xlfn.XLOOKUP(Table5[[#This Row],[CustomerID]],Table1[ID],Table1[Kids],"Not Found",0)</f>
        <v>0</v>
      </c>
      <c r="V175">
        <f>_xlfn.XLOOKUP(Table5[[#This Row],[CustomerID]],Table1[ID],Table1[Teens],"Not found",0)</f>
        <v>0</v>
      </c>
      <c r="W175" s="16">
        <f>IFERROR(VLOOKUP(Table5[[#This Row],[CustomerID]],Table1[],2,FALSE),"Not Found")</f>
        <v>181168</v>
      </c>
      <c r="X175" t="str">
        <f>_xlfn.XLOOKUP(Table5[[#This Row],[CustomerID]],Table1[ID],Table1[State],"Not Found",0)</f>
        <v>State-Texas</v>
      </c>
      <c r="Y175">
        <f>_xlfn.XLOOKUP(Table5[[#This Row],[CustomerID]],Table2[ID],Table2[Recency/Days],"Not Found",0)</f>
        <v>84</v>
      </c>
      <c r="Z175" s="22">
        <f>IFERROR(VLOOKUP(Table5[[#This Row],[CustomerID]],Table2[],3,FALSE),"Not Found")</f>
        <v>915</v>
      </c>
      <c r="AA175" s="22">
        <f>IFERROR(VLOOKUP($A175,Table2[],4,FALSE),"Not Found")</f>
        <v>0</v>
      </c>
      <c r="AB175" s="22">
        <f>IFERROR(VLOOKUP($A175,Table2[],5,FALSE),"Not Found")</f>
        <v>1321</v>
      </c>
      <c r="AC175" s="22">
        <f>IFERROR(VLOOKUP($A175,Table2[],6,FALSE),"Not Found")</f>
        <v>328</v>
      </c>
      <c r="AD175" s="22">
        <f>IFERROR(VLOOKUP($A175,Table2[],7,FALSE),"Not Found")</f>
        <v>49</v>
      </c>
      <c r="AE175" s="22">
        <f>IFERROR(VLOOKUP($A175,Table2[],8,FALSE),"Not Found")</f>
        <v>49</v>
      </c>
      <c r="AF175" s="22">
        <f>IFERROR(VLOOKUP($A175,Table2[],9,FALSE),"Not Found")</f>
        <v>2565</v>
      </c>
      <c r="AG175">
        <f>IFERROR(VLOOKUP($A175,Table2[],10,FALSE),"Not Found")</f>
        <v>1</v>
      </c>
      <c r="AH175">
        <f>IFERROR(VLOOKUP($A175,Table2[],11,FALSE),"Not Found")</f>
        <v>6</v>
      </c>
      <c r="AI175">
        <f>IFERROR(VLOOKUP($A175,Table2[],12,FALSE),"Not Found")</f>
        <v>4</v>
      </c>
      <c r="AJ175">
        <f>IFERROR(VLOOKUP($A175,Table2[],13,FALSE),"Not Found")</f>
        <v>7</v>
      </c>
      <c r="AK175">
        <f>IFERROR(VLOOKUP($A175,Table2[],14,FALSE),"Not Found")</f>
        <v>3</v>
      </c>
      <c r="AL175">
        <f>INDEX('Marketing data'!E:E,MATCH($A175,'Marketing data'!B:B,0),1)</f>
        <v>1</v>
      </c>
      <c r="AM175">
        <f>INDEX('Marketing data'!F:F,MATCH($A175,'Marketing data'!B:B,0),1)</f>
        <v>0</v>
      </c>
      <c r="AN175">
        <f>INDEX(Table3[MC3],MATCH($A175,Table3[ID],0),1)</f>
        <v>0</v>
      </c>
      <c r="AO175">
        <f>INDEX(Table3[MC4],MATCH($A175,Table3[ID],0),1)</f>
        <v>0</v>
      </c>
      <c r="AP175">
        <f>INDEX(Table3[MC5],MATCH($A175,Table3[ID],0),1)</f>
        <v>0</v>
      </c>
      <c r="AQ175">
        <f>_xlfn.XLOOKUP($A175,Table3[ID],Table3[Complaint],"Not Found",0)</f>
        <v>0</v>
      </c>
      <c r="AR175">
        <f>_xlfn.XLOOKUP($A175,Table3[ID],Table3[Pilot],"Not Found",0)</f>
        <v>0</v>
      </c>
      <c r="AS175" s="6">
        <f>_xlfn.XLOOKUP($A175,Table3[ID],Table3[Enrollment],"Not Found",0)</f>
        <v>44115</v>
      </c>
    </row>
    <row r="176" spans="1:45" x14ac:dyDescent="0.25">
      <c r="A176">
        <v>2287</v>
      </c>
      <c r="B176" t="s">
        <v>292</v>
      </c>
      <c r="C176" t="s">
        <v>103</v>
      </c>
      <c r="D176" t="s">
        <v>104</v>
      </c>
      <c r="E176" t="s">
        <v>114</v>
      </c>
      <c r="F176" t="s">
        <v>115</v>
      </c>
      <c r="G176" s="22">
        <v>33.840000000000003</v>
      </c>
      <c r="H176">
        <v>9</v>
      </c>
      <c r="I176">
        <v>15.228</v>
      </c>
      <c r="J176" s="22">
        <v>319.78800000000001</v>
      </c>
      <c r="K176" s="6">
        <v>43545</v>
      </c>
      <c r="L176" s="21">
        <v>0.68125000000000002</v>
      </c>
      <c r="M176" t="s">
        <v>107</v>
      </c>
      <c r="N176" s="22">
        <v>304.56</v>
      </c>
      <c r="O176">
        <v>4.7619047620000003</v>
      </c>
      <c r="P176" s="22">
        <v>15.228</v>
      </c>
      <c r="Q176">
        <v>8.8000000000000007</v>
      </c>
      <c r="R176" t="str">
        <f>IFERROR(VLOOKUP(Table5[[#This Row],[CustomerID]],Table1[],16,FALSE),"Not Found")</f>
        <v>Married</v>
      </c>
      <c r="S176">
        <f>IFERROR(VLOOKUP(Table5[[#This Row],[CustomerID]],Table1[],5,FALSE),"Not Found")</f>
        <v>55</v>
      </c>
      <c r="T176" t="str">
        <f>IFERROR(VLOOKUP(Table5[[#This Row],[CustomerID]],Table1[],17,FALSE),"Not Found")</f>
        <v>PhD</v>
      </c>
      <c r="U176">
        <f>_xlfn.XLOOKUP(Table5[[#This Row],[CustomerID]],Table1[ID],Table1[Kids],"Not Found",0)</f>
        <v>0</v>
      </c>
      <c r="V176">
        <f>_xlfn.XLOOKUP(Table5[[#This Row],[CustomerID]],Table1[ID],Table1[Teens],"Not found",0)</f>
        <v>0</v>
      </c>
      <c r="W176" s="16">
        <f>IFERROR(VLOOKUP(Table5[[#This Row],[CustomerID]],Table1[],2,FALSE),"Not Found")</f>
        <v>181051</v>
      </c>
      <c r="X176" t="str">
        <f>_xlfn.XLOOKUP(Table5[[#This Row],[CustomerID]],Table1[ID],Table1[State],"Not Found",0)</f>
        <v>State-Illinois</v>
      </c>
      <c r="Y176">
        <f>_xlfn.XLOOKUP(Table5[[#This Row],[CustomerID]],Table2[ID],Table2[Recency/Days],"Not Found",0)</f>
        <v>43</v>
      </c>
      <c r="Z176" s="22">
        <f>IFERROR(VLOOKUP(Table5[[#This Row],[CustomerID]],Table2[],3,FALSE),"Not Found")</f>
        <v>2551</v>
      </c>
      <c r="AA176" s="22">
        <f>IFERROR(VLOOKUP($A176,Table2[],4,FALSE),"Not Found")</f>
        <v>65</v>
      </c>
      <c r="AB176" s="22">
        <f>IFERROR(VLOOKUP($A176,Table2[],5,FALSE),"Not Found")</f>
        <v>556</v>
      </c>
      <c r="AC176" s="22">
        <f>IFERROR(VLOOKUP($A176,Table2[],6,FALSE),"Not Found")</f>
        <v>85</v>
      </c>
      <c r="AD176" s="22">
        <f>IFERROR(VLOOKUP($A176,Table2[],7,FALSE),"Not Found")</f>
        <v>65</v>
      </c>
      <c r="AE176" s="22">
        <f>IFERROR(VLOOKUP($A176,Table2[],8,FALSE),"Not Found")</f>
        <v>31</v>
      </c>
      <c r="AF176" s="22">
        <f>IFERROR(VLOOKUP($A176,Table2[],9,FALSE),"Not Found")</f>
        <v>3290</v>
      </c>
      <c r="AG176">
        <f>IFERROR(VLOOKUP($A176,Table2[],10,FALSE),"Not Found")</f>
        <v>1</v>
      </c>
      <c r="AH176">
        <f>IFERROR(VLOOKUP($A176,Table2[],11,FALSE),"Not Found")</f>
        <v>5</v>
      </c>
      <c r="AI176">
        <f>IFERROR(VLOOKUP($A176,Table2[],12,FALSE),"Not Found")</f>
        <v>5</v>
      </c>
      <c r="AJ176">
        <f>IFERROR(VLOOKUP($A176,Table2[],13,FALSE),"Not Found")</f>
        <v>12</v>
      </c>
      <c r="AK176">
        <f>IFERROR(VLOOKUP($A176,Table2[],14,FALSE),"Not Found")</f>
        <v>2</v>
      </c>
      <c r="AL176">
        <f>INDEX('Marketing data'!E:E,MATCH($A176,'Marketing data'!B:B,0),1)</f>
        <v>0</v>
      </c>
      <c r="AM176">
        <f>INDEX('Marketing data'!F:F,MATCH($A176,'Marketing data'!B:B,0),1)</f>
        <v>0</v>
      </c>
      <c r="AN176">
        <f>INDEX(Table3[MC3],MATCH($A176,Table3[ID],0),1)</f>
        <v>0</v>
      </c>
      <c r="AO176">
        <f>INDEX(Table3[MC4],MATCH($A176,Table3[ID],0),1)</f>
        <v>1</v>
      </c>
      <c r="AP176">
        <f>INDEX(Table3[MC5],MATCH($A176,Table3[ID],0),1)</f>
        <v>1</v>
      </c>
      <c r="AQ176">
        <f>_xlfn.XLOOKUP($A176,Table3[ID],Table3[Complaint],"Not Found",0)</f>
        <v>0</v>
      </c>
      <c r="AR176">
        <f>_xlfn.XLOOKUP($A176,Table3[ID],Table3[Pilot],"Not Found",0)</f>
        <v>0</v>
      </c>
      <c r="AS176" s="6">
        <f>_xlfn.XLOOKUP($A176,Table3[ID],Table3[Enrollment],"Not Found",0)</f>
        <v>44131</v>
      </c>
    </row>
    <row r="177" spans="1:45" x14ac:dyDescent="0.25">
      <c r="A177">
        <v>3024</v>
      </c>
      <c r="B177" t="s">
        <v>293</v>
      </c>
      <c r="C177" t="s">
        <v>103</v>
      </c>
      <c r="D177" t="s">
        <v>104</v>
      </c>
      <c r="E177" t="s">
        <v>114</v>
      </c>
      <c r="F177" t="s">
        <v>125</v>
      </c>
      <c r="G177" s="22">
        <v>22.17</v>
      </c>
      <c r="H177">
        <v>8</v>
      </c>
      <c r="I177">
        <v>8.8680000000000003</v>
      </c>
      <c r="J177" s="22">
        <v>186.22800000000001</v>
      </c>
      <c r="K177" s="6">
        <v>43527</v>
      </c>
      <c r="L177" s="21">
        <v>0.7090277777777777</v>
      </c>
      <c r="M177" t="s">
        <v>116</v>
      </c>
      <c r="N177" s="22">
        <v>177.36</v>
      </c>
      <c r="O177">
        <v>4.7619047620000003</v>
      </c>
      <c r="P177" s="22">
        <v>8.8680000000000003</v>
      </c>
      <c r="Q177">
        <v>9.6</v>
      </c>
      <c r="R177" t="str">
        <f>IFERROR(VLOOKUP(Table5[[#This Row],[CustomerID]],Table1[],16,FALSE),"Not Found")</f>
        <v>Married</v>
      </c>
      <c r="S177">
        <f>IFERROR(VLOOKUP(Table5[[#This Row],[CustomerID]],Table1[],5,FALSE),"Not Found")</f>
        <v>73</v>
      </c>
      <c r="T177" t="str">
        <f>IFERROR(VLOOKUP(Table5[[#This Row],[CustomerID]],Table1[],17,FALSE),"Not Found")</f>
        <v>Other</v>
      </c>
      <c r="U177">
        <f>_xlfn.XLOOKUP(Table5[[#This Row],[CustomerID]],Table1[ID],Table1[Kids],"Not Found",0)</f>
        <v>0</v>
      </c>
      <c r="V177">
        <f>_xlfn.XLOOKUP(Table5[[#This Row],[CustomerID]],Table1[ID],Table1[Teens],"Not found",0)</f>
        <v>0</v>
      </c>
      <c r="W177" s="16">
        <f>IFERROR(VLOOKUP(Table5[[#This Row],[CustomerID]],Table1[],2,FALSE),"Not Found")</f>
        <v>181044</v>
      </c>
      <c r="X177" t="str">
        <f>_xlfn.XLOOKUP(Table5[[#This Row],[CustomerID]],Table1[ID],Table1[State],"Not Found",0)</f>
        <v>State-Florida</v>
      </c>
      <c r="Y177">
        <f>_xlfn.XLOOKUP(Table5[[#This Row],[CustomerID]],Table2[ID],Table2[Recency/Days],"Not Found",0)</f>
        <v>0</v>
      </c>
      <c r="Z177" s="22">
        <f>IFERROR(VLOOKUP(Table5[[#This Row],[CustomerID]],Table2[],3,FALSE),"Not Found")</f>
        <v>1005</v>
      </c>
      <c r="AA177" s="22">
        <f>IFERROR(VLOOKUP($A177,Table2[],4,FALSE),"Not Found")</f>
        <v>58</v>
      </c>
      <c r="AB177" s="22">
        <f>IFERROR(VLOOKUP($A177,Table2[],5,FALSE),"Not Found")</f>
        <v>1195</v>
      </c>
      <c r="AC177" s="22">
        <f>IFERROR(VLOOKUP($A177,Table2[],6,FALSE),"Not Found")</f>
        <v>163</v>
      </c>
      <c r="AD177" s="22">
        <f>IFERROR(VLOOKUP($A177,Table2[],7,FALSE),"Not Found")</f>
        <v>219</v>
      </c>
      <c r="AE177" s="22">
        <f>IFERROR(VLOOKUP($A177,Table2[],8,FALSE),"Not Found")</f>
        <v>58</v>
      </c>
      <c r="AF177" s="22">
        <f>IFERROR(VLOOKUP($A177,Table2[],9,FALSE),"Not Found")</f>
        <v>2582</v>
      </c>
      <c r="AG177">
        <f>IFERROR(VLOOKUP($A177,Table2[],10,FALSE),"Not Found")</f>
        <v>1</v>
      </c>
      <c r="AH177">
        <f>IFERROR(VLOOKUP($A177,Table2[],11,FALSE),"Not Found")</f>
        <v>5</v>
      </c>
      <c r="AI177">
        <f>IFERROR(VLOOKUP($A177,Table2[],12,FALSE),"Not Found")</f>
        <v>6</v>
      </c>
      <c r="AJ177">
        <f>IFERROR(VLOOKUP($A177,Table2[],13,FALSE),"Not Found")</f>
        <v>10</v>
      </c>
      <c r="AK177">
        <f>IFERROR(VLOOKUP($A177,Table2[],14,FALSE),"Not Found")</f>
        <v>1</v>
      </c>
      <c r="AL177">
        <f>INDEX('Marketing data'!E:E,MATCH($A177,'Marketing data'!B:B,0),1)</f>
        <v>0</v>
      </c>
      <c r="AM177">
        <f>INDEX('Marketing data'!F:F,MATCH($A177,'Marketing data'!B:B,0),1)</f>
        <v>0</v>
      </c>
      <c r="AN177">
        <f>INDEX(Table3[MC3],MATCH($A177,Table3[ID],0),1)</f>
        <v>0</v>
      </c>
      <c r="AO177">
        <f>INDEX(Table3[MC4],MATCH($A177,Table3[ID],0),1)</f>
        <v>0</v>
      </c>
      <c r="AP177">
        <f>INDEX(Table3[MC5],MATCH($A177,Table3[ID],0),1)</f>
        <v>0</v>
      </c>
      <c r="AQ177">
        <f>_xlfn.XLOOKUP($A177,Table3[ID],Table3[Complaint],"Not Found",0)</f>
        <v>0</v>
      </c>
      <c r="AR177">
        <f>_xlfn.XLOOKUP($A177,Table3[ID],Table3[Pilot],"Not Found",0)</f>
        <v>0</v>
      </c>
      <c r="AS177" s="6">
        <f>_xlfn.XLOOKUP($A177,Table3[ID],Table3[Enrollment],"Not Found",0)</f>
        <v>43984</v>
      </c>
    </row>
    <row r="178" spans="1:45" x14ac:dyDescent="0.25">
      <c r="A178">
        <v>1809</v>
      </c>
      <c r="B178" t="s">
        <v>294</v>
      </c>
      <c r="C178" t="s">
        <v>109</v>
      </c>
      <c r="D178" t="s">
        <v>110</v>
      </c>
      <c r="E178" t="s">
        <v>105</v>
      </c>
      <c r="F178" t="s">
        <v>127</v>
      </c>
      <c r="G178" s="22">
        <v>22.51</v>
      </c>
      <c r="H178">
        <v>7</v>
      </c>
      <c r="I178">
        <v>7.8784999999999998</v>
      </c>
      <c r="J178" s="22">
        <v>165.4485</v>
      </c>
      <c r="K178" s="6">
        <v>43509</v>
      </c>
      <c r="L178" s="21">
        <v>0.4513888888888889</v>
      </c>
      <c r="M178" t="s">
        <v>116</v>
      </c>
      <c r="N178" s="22">
        <v>157.57</v>
      </c>
      <c r="O178">
        <v>4.7619047620000003</v>
      </c>
      <c r="P178" s="22">
        <v>7.8784999999999998</v>
      </c>
      <c r="Q178">
        <v>4.8</v>
      </c>
      <c r="R178" t="str">
        <f>IFERROR(VLOOKUP(Table5[[#This Row],[CustomerID]],Table1[],16,FALSE),"Not Found")</f>
        <v>Widow</v>
      </c>
      <c r="S178">
        <f>IFERROR(VLOOKUP(Table5[[#This Row],[CustomerID]],Table1[],5,FALSE),"Not Found")</f>
        <v>62</v>
      </c>
      <c r="T178" t="str">
        <f>IFERROR(VLOOKUP(Table5[[#This Row],[CustomerID]],Table1[],17,FALSE),"Not Found")</f>
        <v>PhD</v>
      </c>
      <c r="U178">
        <f>_xlfn.XLOOKUP(Table5[[#This Row],[CustomerID]],Table1[ID],Table1[Kids],"Not Found",0)</f>
        <v>0</v>
      </c>
      <c r="V178">
        <f>_xlfn.XLOOKUP(Table5[[#This Row],[CustomerID]],Table1[ID],Table1[Teens],"Not found",0)</f>
        <v>1</v>
      </c>
      <c r="W178" s="16">
        <f>IFERROR(VLOOKUP(Table5[[#This Row],[CustomerID]],Table1[],2,FALSE),"Not Found")</f>
        <v>180995</v>
      </c>
      <c r="X178" t="str">
        <f>_xlfn.XLOOKUP(Table5[[#This Row],[CustomerID]],Table1[ID],Table1[State],"Not Found",0)</f>
        <v>State-Texas</v>
      </c>
      <c r="Y178">
        <f>_xlfn.XLOOKUP(Table5[[#This Row],[CustomerID]],Table2[ID],Table2[Recency/Days],"Not Found",0)</f>
        <v>83</v>
      </c>
      <c r="Z178" s="22">
        <f>IFERROR(VLOOKUP(Table5[[#This Row],[CustomerID]],Table2[],3,FALSE),"Not Found")</f>
        <v>1922</v>
      </c>
      <c r="AA178" s="22">
        <f>IFERROR(VLOOKUP($A178,Table2[],4,FALSE),"Not Found")</f>
        <v>63</v>
      </c>
      <c r="AB178" s="22">
        <f>IFERROR(VLOOKUP($A178,Table2[],5,FALSE),"Not Found")</f>
        <v>914</v>
      </c>
      <c r="AC178" s="22">
        <f>IFERROR(VLOOKUP($A178,Table2[],6,FALSE),"Not Found")</f>
        <v>163</v>
      </c>
      <c r="AD178" s="22">
        <f>IFERROR(VLOOKUP($A178,Table2[],7,FALSE),"Not Found")</f>
        <v>125</v>
      </c>
      <c r="AE178" s="22">
        <f>IFERROR(VLOOKUP($A178,Table2[],8,FALSE),"Not Found")</f>
        <v>125</v>
      </c>
      <c r="AF178" s="22">
        <f>IFERROR(VLOOKUP($A178,Table2[],9,FALSE),"Not Found")</f>
        <v>3061</v>
      </c>
      <c r="AG178">
        <f>IFERROR(VLOOKUP($A178,Table2[],10,FALSE),"Not Found")</f>
        <v>1</v>
      </c>
      <c r="AH178">
        <f>IFERROR(VLOOKUP($A178,Table2[],11,FALSE),"Not Found")</f>
        <v>8</v>
      </c>
      <c r="AI178">
        <f>IFERROR(VLOOKUP($A178,Table2[],12,FALSE),"Not Found")</f>
        <v>9</v>
      </c>
      <c r="AJ178">
        <f>IFERROR(VLOOKUP($A178,Table2[],13,FALSE),"Not Found")</f>
        <v>4</v>
      </c>
      <c r="AK178">
        <f>IFERROR(VLOOKUP($A178,Table2[],14,FALSE),"Not Found")</f>
        <v>4</v>
      </c>
      <c r="AL178">
        <f>INDEX('Marketing data'!E:E,MATCH($A178,'Marketing data'!B:B,0),1)</f>
        <v>0</v>
      </c>
      <c r="AM178">
        <f>INDEX('Marketing data'!F:F,MATCH($A178,'Marketing data'!B:B,0),1)</f>
        <v>0</v>
      </c>
      <c r="AN178">
        <f>INDEX(Table3[MC3],MATCH($A178,Table3[ID],0),1)</f>
        <v>0</v>
      </c>
      <c r="AO178">
        <f>INDEX(Table3[MC4],MATCH($A178,Table3[ID],0),1)</f>
        <v>0</v>
      </c>
      <c r="AP178">
        <f>INDEX(Table3[MC5],MATCH($A178,Table3[ID],0),1)</f>
        <v>0</v>
      </c>
      <c r="AQ178">
        <f>_xlfn.XLOOKUP($A178,Table3[ID],Table3[Complaint],"Not Found",0)</f>
        <v>0</v>
      </c>
      <c r="AR178">
        <f>_xlfn.XLOOKUP($A178,Table3[ID],Table3[Pilot],"Not Found",0)</f>
        <v>0</v>
      </c>
      <c r="AS178" s="6">
        <f>_xlfn.XLOOKUP($A178,Table3[ID],Table3[Enrollment],"Not Found",0)</f>
        <v>43754</v>
      </c>
    </row>
    <row r="179" spans="1:45" x14ac:dyDescent="0.25">
      <c r="A179">
        <v>2899</v>
      </c>
      <c r="B179" t="s">
        <v>295</v>
      </c>
      <c r="C179" t="s">
        <v>103</v>
      </c>
      <c r="D179" t="s">
        <v>110</v>
      </c>
      <c r="E179" t="s">
        <v>114</v>
      </c>
      <c r="F179" t="s">
        <v>125</v>
      </c>
      <c r="G179" s="22">
        <v>73.88</v>
      </c>
      <c r="H179">
        <v>6</v>
      </c>
      <c r="I179">
        <v>22.164000000000001</v>
      </c>
      <c r="J179" s="22">
        <v>465.44400000000002</v>
      </c>
      <c r="K179" s="6">
        <v>43547</v>
      </c>
      <c r="L179" s="21">
        <v>0.8027777777777777</v>
      </c>
      <c r="M179" t="s">
        <v>107</v>
      </c>
      <c r="N179" s="22">
        <v>443.28</v>
      </c>
      <c r="O179">
        <v>4.7619047620000003</v>
      </c>
      <c r="P179" s="22">
        <v>22.164000000000001</v>
      </c>
      <c r="Q179">
        <v>4.4000000000000004</v>
      </c>
      <c r="R179" t="str">
        <f>IFERROR(VLOOKUP(Table5[[#This Row],[CustomerID]],Table1[],16,FALSE),"Not Found")</f>
        <v>Single</v>
      </c>
      <c r="S179">
        <f>IFERROR(VLOOKUP(Table5[[#This Row],[CustomerID]],Table1[],5,FALSE),"Not Found")</f>
        <v>61</v>
      </c>
      <c r="T179" t="str">
        <f>IFERROR(VLOOKUP(Table5[[#This Row],[CustomerID]],Table1[],17,FALSE),"Not Found")</f>
        <v>Graduate</v>
      </c>
      <c r="U179">
        <f>_xlfn.XLOOKUP(Table5[[#This Row],[CustomerID]],Table1[ID],Table1[Kids],"Not Found",0)</f>
        <v>1</v>
      </c>
      <c r="V179">
        <f>_xlfn.XLOOKUP(Table5[[#This Row],[CustomerID]],Table1[ID],Table1[Teens],"Not found",0)</f>
        <v>1</v>
      </c>
      <c r="W179" s="16">
        <f>IFERROR(VLOOKUP(Table5[[#This Row],[CustomerID]],Table1[],2,FALSE),"Not Found")</f>
        <v>180982</v>
      </c>
      <c r="X179" t="str">
        <f>_xlfn.XLOOKUP(Table5[[#This Row],[CustomerID]],Table1[ID],Table1[State],"Not Found",0)</f>
        <v>State-Illinois</v>
      </c>
      <c r="Y179">
        <f>_xlfn.XLOOKUP(Table5[[#This Row],[CustomerID]],Table2[ID],Table2[Recency/Days],"Not Found",0)</f>
        <v>48</v>
      </c>
      <c r="Z179" s="22">
        <f>IFERROR(VLOOKUP(Table5[[#This Row],[CustomerID]],Table2[],3,FALSE),"Not Found")</f>
        <v>1129</v>
      </c>
      <c r="AA179" s="22">
        <f>IFERROR(VLOOKUP($A179,Table2[],4,FALSE),"Not Found")</f>
        <v>306</v>
      </c>
      <c r="AB179" s="22">
        <f>IFERROR(VLOOKUP($A179,Table2[],5,FALSE),"Not Found")</f>
        <v>896</v>
      </c>
      <c r="AC179" s="22">
        <f>IFERROR(VLOOKUP($A179,Table2[],6,FALSE),"Not Found")</f>
        <v>232</v>
      </c>
      <c r="AD179" s="22">
        <f>IFERROR(VLOOKUP($A179,Table2[],7,FALSE),"Not Found")</f>
        <v>49</v>
      </c>
      <c r="AE179" s="22">
        <f>IFERROR(VLOOKUP($A179,Table2[],8,FALSE),"Not Found")</f>
        <v>49</v>
      </c>
      <c r="AF179" s="22">
        <f>IFERROR(VLOOKUP($A179,Table2[],9,FALSE),"Not Found")</f>
        <v>2563</v>
      </c>
      <c r="AG179">
        <f>IFERROR(VLOOKUP($A179,Table2[],10,FALSE),"Not Found")</f>
        <v>3</v>
      </c>
      <c r="AH179">
        <f>IFERROR(VLOOKUP($A179,Table2[],11,FALSE),"Not Found")</f>
        <v>11</v>
      </c>
      <c r="AI179">
        <f>IFERROR(VLOOKUP($A179,Table2[],12,FALSE),"Not Found")</f>
        <v>5</v>
      </c>
      <c r="AJ179">
        <f>IFERROR(VLOOKUP($A179,Table2[],13,FALSE),"Not Found")</f>
        <v>11</v>
      </c>
      <c r="AK179">
        <f>IFERROR(VLOOKUP($A179,Table2[],14,FALSE),"Not Found")</f>
        <v>5</v>
      </c>
      <c r="AL179">
        <f>INDEX('Marketing data'!E:E,MATCH($A179,'Marketing data'!B:B,0),1)</f>
        <v>0</v>
      </c>
      <c r="AM179">
        <f>INDEX('Marketing data'!F:F,MATCH($A179,'Marketing data'!B:B,0),1)</f>
        <v>0</v>
      </c>
      <c r="AN179">
        <f>INDEX(Table3[MC3],MATCH($A179,Table3[ID],0),1)</f>
        <v>0</v>
      </c>
      <c r="AO179">
        <f>INDEX(Table3[MC4],MATCH($A179,Table3[ID],0),1)</f>
        <v>0</v>
      </c>
      <c r="AP179">
        <f>INDEX(Table3[MC5],MATCH($A179,Table3[ID],0),1)</f>
        <v>0</v>
      </c>
      <c r="AQ179">
        <f>_xlfn.XLOOKUP($A179,Table3[ID],Table3[Complaint],"Not Found",0)</f>
        <v>1</v>
      </c>
      <c r="AR179">
        <f>_xlfn.XLOOKUP($A179,Table3[ID],Table3[Pilot],"Not Found",0)</f>
        <v>0</v>
      </c>
      <c r="AS179" s="6">
        <f>_xlfn.XLOOKUP($A179,Table3[ID],Table3[Enrollment],"Not Found",0)</f>
        <v>43631</v>
      </c>
    </row>
    <row r="180" spans="1:45" x14ac:dyDescent="0.25">
      <c r="A180">
        <v>1734</v>
      </c>
      <c r="B180" t="s">
        <v>296</v>
      </c>
      <c r="C180" t="s">
        <v>109</v>
      </c>
      <c r="D180" t="s">
        <v>104</v>
      </c>
      <c r="E180" t="s">
        <v>114</v>
      </c>
      <c r="F180" t="s">
        <v>106</v>
      </c>
      <c r="G180" s="22">
        <v>86.8</v>
      </c>
      <c r="H180">
        <v>3</v>
      </c>
      <c r="I180">
        <v>13.02</v>
      </c>
      <c r="J180" s="22">
        <v>273.42</v>
      </c>
      <c r="K180" s="6">
        <v>43493</v>
      </c>
      <c r="L180" s="21">
        <v>0.69930555555555562</v>
      </c>
      <c r="M180" t="s">
        <v>107</v>
      </c>
      <c r="N180" s="22">
        <v>260.39999999999998</v>
      </c>
      <c r="O180">
        <v>4.7619047620000003</v>
      </c>
      <c r="P180" s="22">
        <v>13.02</v>
      </c>
      <c r="Q180">
        <v>9.9</v>
      </c>
      <c r="R180" t="str">
        <f>IFERROR(VLOOKUP(Table5[[#This Row],[CustomerID]],Table1[],16,FALSE),"Not Found")</f>
        <v>Married</v>
      </c>
      <c r="S180">
        <f>IFERROR(VLOOKUP(Table5[[#This Row],[CustomerID]],Table1[],5,FALSE),"Not Found")</f>
        <v>51</v>
      </c>
      <c r="T180" t="str">
        <f>IFERROR(VLOOKUP(Table5[[#This Row],[CustomerID]],Table1[],17,FALSE),"Not Found")</f>
        <v>Graduate</v>
      </c>
      <c r="U180">
        <f>_xlfn.XLOOKUP(Table5[[#This Row],[CustomerID]],Table1[ID],Table1[Kids],"Not Found",0)</f>
        <v>0</v>
      </c>
      <c r="V180">
        <f>_xlfn.XLOOKUP(Table5[[#This Row],[CustomerID]],Table1[ID],Table1[Teens],"Not found",0)</f>
        <v>0</v>
      </c>
      <c r="W180" s="16">
        <f>IFERROR(VLOOKUP(Table5[[#This Row],[CustomerID]],Table1[],2,FALSE),"Not Found")</f>
        <v>180952</v>
      </c>
      <c r="X180" t="str">
        <f>_xlfn.XLOOKUP(Table5[[#This Row],[CustomerID]],Table1[ID],Table1[State],"Not Found",0)</f>
        <v>State-Florida</v>
      </c>
      <c r="Y180">
        <f>_xlfn.XLOOKUP(Table5[[#This Row],[CustomerID]],Table2[ID],Table2[Recency/Days],"Not Found",0)</f>
        <v>20</v>
      </c>
      <c r="Z180" s="22">
        <f>IFERROR(VLOOKUP(Table5[[#This Row],[CustomerID]],Table2[],3,FALSE),"Not Found")</f>
        <v>1739</v>
      </c>
      <c r="AA180" s="22">
        <f>IFERROR(VLOOKUP($A180,Table2[],4,FALSE),"Not Found")</f>
        <v>398</v>
      </c>
      <c r="AB180" s="22">
        <f>IFERROR(VLOOKUP($A180,Table2[],5,FALSE),"Not Found")</f>
        <v>1540</v>
      </c>
      <c r="AC180" s="22">
        <f>IFERROR(VLOOKUP($A180,Table2[],6,FALSE),"Not Found")</f>
        <v>92</v>
      </c>
      <c r="AD180" s="22">
        <f>IFERROR(VLOOKUP($A180,Table2[],7,FALSE),"Not Found")</f>
        <v>60</v>
      </c>
      <c r="AE180" s="22">
        <f>IFERROR(VLOOKUP($A180,Table2[],8,FALSE),"Not Found")</f>
        <v>98</v>
      </c>
      <c r="AF180" s="22">
        <f>IFERROR(VLOOKUP($A180,Table2[],9,FALSE),"Not Found")</f>
        <v>3731</v>
      </c>
      <c r="AG180">
        <f>IFERROR(VLOOKUP($A180,Table2[],10,FALSE),"Not Found")</f>
        <v>1</v>
      </c>
      <c r="AH180">
        <f>IFERROR(VLOOKUP($A180,Table2[],11,FALSE),"Not Found")</f>
        <v>8</v>
      </c>
      <c r="AI180">
        <f>IFERROR(VLOOKUP($A180,Table2[],12,FALSE),"Not Found")</f>
        <v>5</v>
      </c>
      <c r="AJ180">
        <f>IFERROR(VLOOKUP($A180,Table2[],13,FALSE),"Not Found")</f>
        <v>11</v>
      </c>
      <c r="AK180">
        <f>IFERROR(VLOOKUP($A180,Table2[],14,FALSE),"Not Found")</f>
        <v>8</v>
      </c>
      <c r="AL180">
        <f>INDEX('Marketing data'!E:E,MATCH($A180,'Marketing data'!B:B,0),1)</f>
        <v>1</v>
      </c>
      <c r="AM180">
        <f>INDEX('Marketing data'!F:F,MATCH($A180,'Marketing data'!B:B,0),1)</f>
        <v>0</v>
      </c>
      <c r="AN180">
        <f>INDEX(Table3[MC3],MATCH($A180,Table3[ID],0),1)</f>
        <v>0</v>
      </c>
      <c r="AO180">
        <f>INDEX(Table3[MC4],MATCH($A180,Table3[ID],0),1)</f>
        <v>1</v>
      </c>
      <c r="AP180">
        <f>INDEX(Table3[MC5],MATCH($A180,Table3[ID],0),1)</f>
        <v>1</v>
      </c>
      <c r="AQ180">
        <f>_xlfn.XLOOKUP($A180,Table3[ID],Table3[Complaint],"Not Found",0)</f>
        <v>0</v>
      </c>
      <c r="AR180">
        <f>_xlfn.XLOOKUP($A180,Table3[ID],Table3[Pilot],"Not Found",0)</f>
        <v>1</v>
      </c>
      <c r="AS180" s="6">
        <f>_xlfn.XLOOKUP($A180,Table3[ID],Table3[Enrollment],"Not Found",0)</f>
        <v>43682</v>
      </c>
    </row>
    <row r="181" spans="1:45" x14ac:dyDescent="0.25">
      <c r="A181">
        <v>1292</v>
      </c>
      <c r="B181" t="s">
        <v>297</v>
      </c>
      <c r="C181" t="s">
        <v>109</v>
      </c>
      <c r="D181" t="s">
        <v>110</v>
      </c>
      <c r="E181" t="s">
        <v>114</v>
      </c>
      <c r="F181" t="s">
        <v>127</v>
      </c>
      <c r="G181" s="22">
        <v>64.260000000000005</v>
      </c>
      <c r="H181">
        <v>7</v>
      </c>
      <c r="I181">
        <v>22.491</v>
      </c>
      <c r="J181" s="22">
        <v>472.31099999999998</v>
      </c>
      <c r="K181" s="6">
        <v>43505</v>
      </c>
      <c r="L181" s="21">
        <v>0.41666666666666669</v>
      </c>
      <c r="M181" t="s">
        <v>112</v>
      </c>
      <c r="N181" s="22">
        <v>449.82</v>
      </c>
      <c r="O181">
        <v>4.7619047620000003</v>
      </c>
      <c r="P181" s="22">
        <v>22.491</v>
      </c>
      <c r="Q181">
        <v>5.7</v>
      </c>
      <c r="R181" t="str">
        <f>IFERROR(VLOOKUP(Table5[[#This Row],[CustomerID]],Table1[],16,FALSE),"Not Found")</f>
        <v>Married</v>
      </c>
      <c r="S181">
        <f>IFERROR(VLOOKUP(Table5[[#This Row],[CustomerID]],Table1[],5,FALSE),"Not Found")</f>
        <v>59</v>
      </c>
      <c r="T181" t="str">
        <f>IFERROR(VLOOKUP(Table5[[#This Row],[CustomerID]],Table1[],17,FALSE),"Not Found")</f>
        <v>Master</v>
      </c>
      <c r="U181">
        <f>_xlfn.XLOOKUP(Table5[[#This Row],[CustomerID]],Table1[ID],Table1[Kids],"Not Found",0)</f>
        <v>0</v>
      </c>
      <c r="V181">
        <f>_xlfn.XLOOKUP(Table5[[#This Row],[CustomerID]],Table1[ID],Table1[Teens],"Not found",0)</f>
        <v>0</v>
      </c>
      <c r="W181" s="16">
        <f>IFERROR(VLOOKUP(Table5[[#This Row],[CustomerID]],Table1[],2,FALSE),"Not Found")</f>
        <v>180950</v>
      </c>
      <c r="X181" t="str">
        <f>_xlfn.XLOOKUP(Table5[[#This Row],[CustomerID]],Table1[ID],Table1[State],"Not Found",0)</f>
        <v>State-New York</v>
      </c>
      <c r="Y181">
        <f>_xlfn.XLOOKUP(Table5[[#This Row],[CustomerID]],Table2[ID],Table2[Recency/Days],"Not Found",0)</f>
        <v>44</v>
      </c>
      <c r="Z181" s="22">
        <f>IFERROR(VLOOKUP(Table5[[#This Row],[CustomerID]],Table2[],3,FALSE),"Not Found")</f>
        <v>1174</v>
      </c>
      <c r="AA181" s="22">
        <f>IFERROR(VLOOKUP($A181,Table2[],4,FALSE),"Not Found")</f>
        <v>329</v>
      </c>
      <c r="AB181" s="22">
        <f>IFERROR(VLOOKUP($A181,Table2[],5,FALSE),"Not Found")</f>
        <v>250</v>
      </c>
      <c r="AC181" s="22">
        <f>IFERROR(VLOOKUP($A181,Table2[],6,FALSE),"Not Found")</f>
        <v>490</v>
      </c>
      <c r="AD181" s="22">
        <f>IFERROR(VLOOKUP($A181,Table2[],7,FALSE),"Not Found")</f>
        <v>329</v>
      </c>
      <c r="AE181" s="22">
        <f>IFERROR(VLOOKUP($A181,Table2[],8,FALSE),"Not Found")</f>
        <v>141</v>
      </c>
      <c r="AF181" s="22">
        <f>IFERROR(VLOOKUP($A181,Table2[],9,FALSE),"Not Found")</f>
        <v>2430</v>
      </c>
      <c r="AG181">
        <f>IFERROR(VLOOKUP($A181,Table2[],10,FALSE),"Not Found")</f>
        <v>1</v>
      </c>
      <c r="AH181">
        <f>IFERROR(VLOOKUP($A181,Table2[],11,FALSE),"Not Found")</f>
        <v>6</v>
      </c>
      <c r="AI181">
        <f>IFERROR(VLOOKUP($A181,Table2[],12,FALSE),"Not Found")</f>
        <v>7</v>
      </c>
      <c r="AJ181">
        <f>IFERROR(VLOOKUP($A181,Table2[],13,FALSE),"Not Found")</f>
        <v>9</v>
      </c>
      <c r="AK181">
        <f>IFERROR(VLOOKUP($A181,Table2[],14,FALSE),"Not Found")</f>
        <v>2</v>
      </c>
      <c r="AL181">
        <f>INDEX('Marketing data'!E:E,MATCH($A181,'Marketing data'!B:B,0),1)</f>
        <v>1</v>
      </c>
      <c r="AM181">
        <f>INDEX('Marketing data'!F:F,MATCH($A181,'Marketing data'!B:B,0),1)</f>
        <v>0</v>
      </c>
      <c r="AN181">
        <f>INDEX(Table3[MC3],MATCH($A181,Table3[ID],0),1)</f>
        <v>0</v>
      </c>
      <c r="AO181">
        <f>INDEX(Table3[MC4],MATCH($A181,Table3[ID],0),1)</f>
        <v>0</v>
      </c>
      <c r="AP181">
        <f>INDEX(Table3[MC5],MATCH($A181,Table3[ID],0),1)</f>
        <v>0</v>
      </c>
      <c r="AQ181">
        <f>_xlfn.XLOOKUP($A181,Table3[ID],Table3[Complaint],"Not Found",0)</f>
        <v>0</v>
      </c>
      <c r="AR181">
        <f>_xlfn.XLOOKUP($A181,Table3[ID],Table3[Pilot],"Not Found",0)</f>
        <v>0</v>
      </c>
      <c r="AS181" s="6">
        <f>_xlfn.XLOOKUP($A181,Table3[ID],Table3[Enrollment],"Not Found",0)</f>
        <v>43710</v>
      </c>
    </row>
    <row r="182" spans="1:45" x14ac:dyDescent="0.25">
      <c r="A182">
        <v>2078</v>
      </c>
      <c r="B182" t="s">
        <v>298</v>
      </c>
      <c r="C182" t="s">
        <v>109</v>
      </c>
      <c r="D182" t="s">
        <v>104</v>
      </c>
      <c r="E182" t="s">
        <v>114</v>
      </c>
      <c r="F182" t="s">
        <v>125</v>
      </c>
      <c r="G182" s="22">
        <v>38.47</v>
      </c>
      <c r="H182">
        <v>8</v>
      </c>
      <c r="I182">
        <v>15.388</v>
      </c>
      <c r="J182" s="22">
        <v>323.14800000000002</v>
      </c>
      <c r="K182" s="6">
        <v>43488</v>
      </c>
      <c r="L182" s="21">
        <v>0.49374999999999997</v>
      </c>
      <c r="M182" t="s">
        <v>112</v>
      </c>
      <c r="N182" s="22">
        <v>307.76</v>
      </c>
      <c r="O182">
        <v>4.7619047620000003</v>
      </c>
      <c r="P182" s="22">
        <v>15.388</v>
      </c>
      <c r="Q182">
        <v>7.7</v>
      </c>
      <c r="R182" t="str">
        <f>IFERROR(VLOOKUP(Table5[[#This Row],[CustomerID]],Table1[],16,FALSE),"Not Found")</f>
        <v>Single</v>
      </c>
      <c r="S182">
        <f>IFERROR(VLOOKUP(Table5[[#This Row],[CustomerID]],Table1[],5,FALSE),"Not Found")</f>
        <v>34</v>
      </c>
      <c r="T182" t="str">
        <f>IFERROR(VLOOKUP(Table5[[#This Row],[CustomerID]],Table1[],17,FALSE),"Not Found")</f>
        <v>Other</v>
      </c>
      <c r="U182">
        <f>_xlfn.XLOOKUP(Table5[[#This Row],[CustomerID]],Table1[ID],Table1[Kids],"Not Found",0)</f>
        <v>0</v>
      </c>
      <c r="V182">
        <f>_xlfn.XLOOKUP(Table5[[#This Row],[CustomerID]],Table1[ID],Table1[Teens],"Not found",0)</f>
        <v>0</v>
      </c>
      <c r="W182" s="16">
        <f>IFERROR(VLOOKUP(Table5[[#This Row],[CustomerID]],Table1[],2,FALSE),"Not Found")</f>
        <v>180910</v>
      </c>
      <c r="X182" t="str">
        <f>_xlfn.XLOOKUP(Table5[[#This Row],[CustomerID]],Table1[ID],Table1[State],"Not Found",0)</f>
        <v>State-New York</v>
      </c>
      <c r="Y182">
        <f>_xlfn.XLOOKUP(Table5[[#This Row],[CustomerID]],Table2[ID],Table2[Recency/Days],"Not Found",0)</f>
        <v>71</v>
      </c>
      <c r="Z182" s="22">
        <f>IFERROR(VLOOKUP(Table5[[#This Row],[CustomerID]],Table2[],3,FALSE),"Not Found")</f>
        <v>358</v>
      </c>
      <c r="AA182" s="22">
        <f>IFERROR(VLOOKUP($A182,Table2[],4,FALSE),"Not Found")</f>
        <v>179</v>
      </c>
      <c r="AB182" s="22">
        <f>IFERROR(VLOOKUP($A182,Table2[],5,FALSE),"Not Found")</f>
        <v>825</v>
      </c>
      <c r="AC182" s="22">
        <f>IFERROR(VLOOKUP($A182,Table2[],6,FALSE),"Not Found")</f>
        <v>150</v>
      </c>
      <c r="AD182" s="22">
        <f>IFERROR(VLOOKUP($A182,Table2[],7,FALSE),"Not Found")</f>
        <v>87</v>
      </c>
      <c r="AE182" s="22">
        <f>IFERROR(VLOOKUP($A182,Table2[],8,FALSE),"Not Found")</f>
        <v>92</v>
      </c>
      <c r="AF182" s="22">
        <f>IFERROR(VLOOKUP($A182,Table2[],9,FALSE),"Not Found")</f>
        <v>1507</v>
      </c>
      <c r="AG182">
        <f>IFERROR(VLOOKUP($A182,Table2[],10,FALSE),"Not Found")</f>
        <v>1</v>
      </c>
      <c r="AH182">
        <f>IFERROR(VLOOKUP($A182,Table2[],11,FALSE),"Not Found")</f>
        <v>3</v>
      </c>
      <c r="AI182">
        <f>IFERROR(VLOOKUP($A182,Table2[],12,FALSE),"Not Found")</f>
        <v>3</v>
      </c>
      <c r="AJ182">
        <f>IFERROR(VLOOKUP($A182,Table2[],13,FALSE),"Not Found")</f>
        <v>8</v>
      </c>
      <c r="AK182">
        <f>IFERROR(VLOOKUP($A182,Table2[],14,FALSE),"Not Found")</f>
        <v>1</v>
      </c>
      <c r="AL182">
        <f>INDEX('Marketing data'!E:E,MATCH($A182,'Marketing data'!B:B,0),1)</f>
        <v>0</v>
      </c>
      <c r="AM182">
        <f>INDEX('Marketing data'!F:F,MATCH($A182,'Marketing data'!B:B,0),1)</f>
        <v>0</v>
      </c>
      <c r="AN182">
        <f>INDEX(Table3[MC3],MATCH($A182,Table3[ID],0),1)</f>
        <v>0</v>
      </c>
      <c r="AO182">
        <f>INDEX(Table3[MC4],MATCH($A182,Table3[ID],0),1)</f>
        <v>0</v>
      </c>
      <c r="AP182">
        <f>INDEX(Table3[MC5],MATCH($A182,Table3[ID],0),1)</f>
        <v>0</v>
      </c>
      <c r="AQ182">
        <f>_xlfn.XLOOKUP($A182,Table3[ID],Table3[Complaint],"Not Found",0)</f>
        <v>0</v>
      </c>
      <c r="AR182">
        <f>_xlfn.XLOOKUP($A182,Table3[ID],Table3[Pilot],"Not Found",0)</f>
        <v>0</v>
      </c>
      <c r="AS182" s="6">
        <f>_xlfn.XLOOKUP($A182,Table3[ID],Table3[Enrollment],"Not Found",0)</f>
        <v>43562</v>
      </c>
    </row>
    <row r="183" spans="1:45" x14ac:dyDescent="0.25">
      <c r="A183">
        <v>2927</v>
      </c>
      <c r="B183" t="s">
        <v>299</v>
      </c>
      <c r="C183" t="s">
        <v>103</v>
      </c>
      <c r="D183" t="s">
        <v>104</v>
      </c>
      <c r="E183" t="s">
        <v>114</v>
      </c>
      <c r="F183" t="s">
        <v>118</v>
      </c>
      <c r="G183" s="22">
        <v>15.5</v>
      </c>
      <c r="H183">
        <v>10</v>
      </c>
      <c r="I183">
        <v>7.75</v>
      </c>
      <c r="J183" s="22">
        <v>162.75</v>
      </c>
      <c r="K183" s="6">
        <v>43547</v>
      </c>
      <c r="L183" s="21">
        <v>0.4548611111111111</v>
      </c>
      <c r="M183" t="s">
        <v>107</v>
      </c>
      <c r="N183" s="22">
        <v>155</v>
      </c>
      <c r="O183">
        <v>4.7619047620000003</v>
      </c>
      <c r="P183" s="22">
        <v>7.75</v>
      </c>
      <c r="Q183">
        <v>8</v>
      </c>
      <c r="R183" t="str">
        <f>IFERROR(VLOOKUP(Table5[[#This Row],[CustomerID]],Table1[],16,FALSE),"Not Found")</f>
        <v>Single</v>
      </c>
      <c r="S183">
        <f>IFERROR(VLOOKUP(Table5[[#This Row],[CustomerID]],Table1[],5,FALSE),"Not Found")</f>
        <v>69</v>
      </c>
      <c r="T183" t="str">
        <f>IFERROR(VLOOKUP(Table5[[#This Row],[CustomerID]],Table1[],17,FALSE),"Not Found")</f>
        <v>Graduate</v>
      </c>
      <c r="U183">
        <f>_xlfn.XLOOKUP(Table5[[#This Row],[CustomerID]],Table1[ID],Table1[Kids],"Not Found",0)</f>
        <v>0</v>
      </c>
      <c r="V183">
        <f>_xlfn.XLOOKUP(Table5[[#This Row],[CustomerID]],Table1[ID],Table1[Teens],"Not found",0)</f>
        <v>0</v>
      </c>
      <c r="W183" s="16">
        <f>IFERROR(VLOOKUP(Table5[[#This Row],[CustomerID]],Table1[],2,FALSE),"Not Found")</f>
        <v>180872</v>
      </c>
      <c r="X183" t="str">
        <f>_xlfn.XLOOKUP(Table5[[#This Row],[CustomerID]],Table1[ID],Table1[State],"Not Found",0)</f>
        <v>State-California</v>
      </c>
      <c r="Y183">
        <f>_xlfn.XLOOKUP(Table5[[#This Row],[CustomerID]],Table2[ID],Table2[Recency/Days],"Not Found",0)</f>
        <v>60</v>
      </c>
      <c r="Z183" s="22">
        <f>IFERROR(VLOOKUP(Table5[[#This Row],[CustomerID]],Table2[],3,FALSE),"Not Found")</f>
        <v>1080</v>
      </c>
      <c r="AA183" s="22">
        <f>IFERROR(VLOOKUP($A183,Table2[],4,FALSE),"Not Found")</f>
        <v>161</v>
      </c>
      <c r="AB183" s="22">
        <f>IFERROR(VLOOKUP($A183,Table2[],5,FALSE),"Not Found")</f>
        <v>1268</v>
      </c>
      <c r="AC183" s="22">
        <f>IFERROR(VLOOKUP($A183,Table2[],6,FALSE),"Not Found")</f>
        <v>210</v>
      </c>
      <c r="AD183" s="22">
        <f>IFERROR(VLOOKUP($A183,Table2[],7,FALSE),"Not Found")</f>
        <v>27</v>
      </c>
      <c r="AE183" s="22">
        <f>IFERROR(VLOOKUP($A183,Table2[],8,FALSE),"Not Found")</f>
        <v>242</v>
      </c>
      <c r="AF183" s="22">
        <f>IFERROR(VLOOKUP($A183,Table2[],9,FALSE),"Not Found")</f>
        <v>2505</v>
      </c>
      <c r="AG183">
        <f>IFERROR(VLOOKUP($A183,Table2[],10,FALSE),"Not Found")</f>
        <v>1</v>
      </c>
      <c r="AH183">
        <f>IFERROR(VLOOKUP($A183,Table2[],11,FALSE),"Not Found")</f>
        <v>4</v>
      </c>
      <c r="AI183">
        <f>IFERROR(VLOOKUP($A183,Table2[],12,FALSE),"Not Found")</f>
        <v>4</v>
      </c>
      <c r="AJ183">
        <f>IFERROR(VLOOKUP($A183,Table2[],13,FALSE),"Not Found")</f>
        <v>10</v>
      </c>
      <c r="AK183">
        <f>IFERROR(VLOOKUP($A183,Table2[],14,FALSE),"Not Found")</f>
        <v>1</v>
      </c>
      <c r="AL183">
        <f>INDEX('Marketing data'!E:E,MATCH($A183,'Marketing data'!B:B,0),1)</f>
        <v>0</v>
      </c>
      <c r="AM183">
        <f>INDEX('Marketing data'!F:F,MATCH($A183,'Marketing data'!B:B,0),1)</f>
        <v>0</v>
      </c>
      <c r="AN183">
        <f>INDEX(Table3[MC3],MATCH($A183,Table3[ID],0),1)</f>
        <v>0</v>
      </c>
      <c r="AO183">
        <f>INDEX(Table3[MC4],MATCH($A183,Table3[ID],0),1)</f>
        <v>0</v>
      </c>
      <c r="AP183">
        <f>INDEX(Table3[MC5],MATCH($A183,Table3[ID],0),1)</f>
        <v>0</v>
      </c>
      <c r="AQ183">
        <f>_xlfn.XLOOKUP($A183,Table3[ID],Table3[Complaint],"Not Found",0)</f>
        <v>0</v>
      </c>
      <c r="AR183">
        <f>_xlfn.XLOOKUP($A183,Table3[ID],Table3[Pilot],"Not Found",0)</f>
        <v>0</v>
      </c>
      <c r="AS183" s="6">
        <f>_xlfn.XLOOKUP($A183,Table3[ID],Table3[Enrollment],"Not Found",0)</f>
        <v>44120</v>
      </c>
    </row>
    <row r="184" spans="1:45" x14ac:dyDescent="0.25">
      <c r="A184">
        <v>1856</v>
      </c>
      <c r="B184" t="s">
        <v>300</v>
      </c>
      <c r="C184" t="s">
        <v>109</v>
      </c>
      <c r="D184" t="s">
        <v>110</v>
      </c>
      <c r="E184" t="s">
        <v>114</v>
      </c>
      <c r="F184" t="s">
        <v>106</v>
      </c>
      <c r="G184" s="22">
        <v>34.31</v>
      </c>
      <c r="H184">
        <v>8</v>
      </c>
      <c r="I184">
        <v>13.724</v>
      </c>
      <c r="J184" s="22">
        <v>288.20400000000001</v>
      </c>
      <c r="K184" s="6">
        <v>43490</v>
      </c>
      <c r="L184" s="21">
        <v>0.625</v>
      </c>
      <c r="M184" t="s">
        <v>107</v>
      </c>
      <c r="N184" s="22">
        <v>274.48</v>
      </c>
      <c r="O184">
        <v>4.7619047620000003</v>
      </c>
      <c r="P184" s="22">
        <v>13.724</v>
      </c>
      <c r="Q184">
        <v>5.7</v>
      </c>
      <c r="R184" t="str">
        <f>IFERROR(VLOOKUP(Table5[[#This Row],[CustomerID]],Table1[],16,FALSE),"Not Found")</f>
        <v>Together</v>
      </c>
      <c r="S184">
        <f>IFERROR(VLOOKUP(Table5[[#This Row],[CustomerID]],Table1[],5,FALSE),"Not Found")</f>
        <v>67</v>
      </c>
      <c r="T184" t="str">
        <f>IFERROR(VLOOKUP(Table5[[#This Row],[CustomerID]],Table1[],17,FALSE),"Not Found")</f>
        <v>Graduate</v>
      </c>
      <c r="U184">
        <f>_xlfn.XLOOKUP(Table5[[#This Row],[CustomerID]],Table1[ID],Table1[Kids],"Not Found",0)</f>
        <v>0</v>
      </c>
      <c r="V184">
        <f>_xlfn.XLOOKUP(Table5[[#This Row],[CustomerID]],Table1[ID],Table1[Teens],"Not found",0)</f>
        <v>0</v>
      </c>
      <c r="W184" s="16">
        <f>IFERROR(VLOOKUP(Table5[[#This Row],[CustomerID]],Table1[],2,FALSE),"Not Found")</f>
        <v>180812</v>
      </c>
      <c r="X184" t="str">
        <f>_xlfn.XLOOKUP(Table5[[#This Row],[CustomerID]],Table1[ID],Table1[State],"Not Found",0)</f>
        <v>State-New York</v>
      </c>
      <c r="Y184">
        <f>_xlfn.XLOOKUP(Table5[[#This Row],[CustomerID]],Table2[ID],Table2[Recency/Days],"Not Found",0)</f>
        <v>95</v>
      </c>
      <c r="Z184" s="22">
        <f>IFERROR(VLOOKUP(Table5[[#This Row],[CustomerID]],Table2[],3,FALSE),"Not Found")</f>
        <v>1721</v>
      </c>
      <c r="AA184" s="22">
        <f>IFERROR(VLOOKUP($A184,Table2[],4,FALSE),"Not Found")</f>
        <v>49</v>
      </c>
      <c r="AB184" s="22">
        <f>IFERROR(VLOOKUP($A184,Table2[],5,FALSE),"Not Found")</f>
        <v>1119</v>
      </c>
      <c r="AC184" s="22">
        <f>IFERROR(VLOOKUP($A184,Table2[],6,FALSE),"Not Found")</f>
        <v>470</v>
      </c>
      <c r="AD184" s="22">
        <f>IFERROR(VLOOKUP($A184,Table2[],7,FALSE),"Not Found")</f>
        <v>320</v>
      </c>
      <c r="AE184" s="22">
        <f>IFERROR(VLOOKUP($A184,Table2[],8,FALSE),"Not Found")</f>
        <v>74</v>
      </c>
      <c r="AF184" s="22">
        <f>IFERROR(VLOOKUP($A184,Table2[],9,FALSE),"Not Found")</f>
        <v>3605</v>
      </c>
      <c r="AG184">
        <f>IFERROR(VLOOKUP($A184,Table2[],10,FALSE),"Not Found")</f>
        <v>1</v>
      </c>
      <c r="AH184">
        <f>IFERROR(VLOOKUP($A184,Table2[],11,FALSE),"Not Found")</f>
        <v>4</v>
      </c>
      <c r="AI184">
        <f>IFERROR(VLOOKUP($A184,Table2[],12,FALSE),"Not Found")</f>
        <v>8</v>
      </c>
      <c r="AJ184">
        <f>IFERROR(VLOOKUP($A184,Table2[],13,FALSE),"Not Found")</f>
        <v>5</v>
      </c>
      <c r="AK184">
        <f>IFERROR(VLOOKUP($A184,Table2[],14,FALSE),"Not Found")</f>
        <v>2</v>
      </c>
      <c r="AL184">
        <f>INDEX('Marketing data'!E:E,MATCH($A184,'Marketing data'!B:B,0),1)</f>
        <v>1</v>
      </c>
      <c r="AM184">
        <f>INDEX('Marketing data'!F:F,MATCH($A184,'Marketing data'!B:B,0),1)</f>
        <v>0</v>
      </c>
      <c r="AN184">
        <f>INDEX(Table3[MC3],MATCH($A184,Table3[ID],0),1)</f>
        <v>1</v>
      </c>
      <c r="AO184">
        <f>INDEX(Table3[MC4],MATCH($A184,Table3[ID],0),1)</f>
        <v>0</v>
      </c>
      <c r="AP184">
        <f>INDEX(Table3[MC5],MATCH($A184,Table3[ID],0),1)</f>
        <v>1</v>
      </c>
      <c r="AQ184">
        <f>_xlfn.XLOOKUP($A184,Table3[ID],Table3[Complaint],"Not Found",0)</f>
        <v>0</v>
      </c>
      <c r="AR184">
        <f>_xlfn.XLOOKUP($A184,Table3[ID],Table3[Pilot],"Not Found",0)</f>
        <v>0</v>
      </c>
      <c r="AS184" s="6">
        <f>_xlfn.XLOOKUP($A184,Table3[ID],Table3[Enrollment],"Not Found",0)</f>
        <v>43883</v>
      </c>
    </row>
    <row r="185" spans="1:45" x14ac:dyDescent="0.25">
      <c r="A185">
        <v>1965</v>
      </c>
      <c r="B185" t="s">
        <v>301</v>
      </c>
      <c r="C185" t="s">
        <v>103</v>
      </c>
      <c r="D185" t="s">
        <v>110</v>
      </c>
      <c r="E185" t="s">
        <v>105</v>
      </c>
      <c r="F185" t="s">
        <v>118</v>
      </c>
      <c r="G185" s="22">
        <v>12.34</v>
      </c>
      <c r="H185">
        <v>7</v>
      </c>
      <c r="I185">
        <v>4.319</v>
      </c>
      <c r="J185" s="22">
        <v>90.698999999999998</v>
      </c>
      <c r="K185" s="6">
        <v>43528</v>
      </c>
      <c r="L185" s="21">
        <v>0.47152777777777777</v>
      </c>
      <c r="M185" t="s">
        <v>116</v>
      </c>
      <c r="N185" s="22">
        <v>86.38</v>
      </c>
      <c r="O185">
        <v>4.7619047620000003</v>
      </c>
      <c r="P185" s="22">
        <v>4.319</v>
      </c>
      <c r="Q185">
        <v>6.7</v>
      </c>
      <c r="R185" t="str">
        <f>IFERROR(VLOOKUP(Table5[[#This Row],[CustomerID]],Table1[],16,FALSE),"Not Found")</f>
        <v>Married</v>
      </c>
      <c r="S185">
        <f>IFERROR(VLOOKUP(Table5[[#This Row],[CustomerID]],Table1[],5,FALSE),"Not Found")</f>
        <v>70</v>
      </c>
      <c r="T185" t="str">
        <f>IFERROR(VLOOKUP(Table5[[#This Row],[CustomerID]],Table1[],17,FALSE),"Not Found")</f>
        <v>Graduate</v>
      </c>
      <c r="U185">
        <f>_xlfn.XLOOKUP(Table5[[#This Row],[CustomerID]],Table1[ID],Table1[Kids],"Not Found",0)</f>
        <v>0</v>
      </c>
      <c r="V185">
        <f>_xlfn.XLOOKUP(Table5[[#This Row],[CustomerID]],Table1[ID],Table1[Teens],"Not found",0)</f>
        <v>0</v>
      </c>
      <c r="W185" s="16">
        <f>IFERROR(VLOOKUP(Table5[[#This Row],[CustomerID]],Table1[],2,FALSE),"Not Found")</f>
        <v>180763</v>
      </c>
      <c r="X185" t="str">
        <f>_xlfn.XLOOKUP(Table5[[#This Row],[CustomerID]],Table1[ID],Table1[State],"Not Found",0)</f>
        <v>State-Texas</v>
      </c>
      <c r="Y185">
        <f>_xlfn.XLOOKUP(Table5[[#This Row],[CustomerID]],Table2[ID],Table2[Recency/Days],"Not Found",0)</f>
        <v>17</v>
      </c>
      <c r="Z185" s="22">
        <f>IFERROR(VLOOKUP(Table5[[#This Row],[CustomerID]],Table2[],3,FALSE),"Not Found")</f>
        <v>1509</v>
      </c>
      <c r="AA185" s="22">
        <f>IFERROR(VLOOKUP($A185,Table2[],4,FALSE),"Not Found")</f>
        <v>376</v>
      </c>
      <c r="AB185" s="22">
        <f>IFERROR(VLOOKUP($A185,Table2[],5,FALSE),"Not Found")</f>
        <v>242</v>
      </c>
      <c r="AC185" s="22">
        <f>IFERROR(VLOOKUP($A185,Table2[],6,FALSE),"Not Found")</f>
        <v>430</v>
      </c>
      <c r="AD185" s="22">
        <f>IFERROR(VLOOKUP($A185,Table2[],7,FALSE),"Not Found")</f>
        <v>94</v>
      </c>
      <c r="AE185" s="22">
        <f>IFERROR(VLOOKUP($A185,Table2[],8,FALSE),"Not Found")</f>
        <v>517</v>
      </c>
      <c r="AF185" s="22">
        <f>IFERROR(VLOOKUP($A185,Table2[],9,FALSE),"Not Found")</f>
        <v>2133</v>
      </c>
      <c r="AG185">
        <f>IFERROR(VLOOKUP($A185,Table2[],10,FALSE),"Not Found")</f>
        <v>1</v>
      </c>
      <c r="AH185">
        <f>IFERROR(VLOOKUP($A185,Table2[],11,FALSE),"Not Found")</f>
        <v>5</v>
      </c>
      <c r="AI185">
        <f>IFERROR(VLOOKUP($A185,Table2[],12,FALSE),"Not Found")</f>
        <v>11</v>
      </c>
      <c r="AJ185">
        <f>IFERROR(VLOOKUP($A185,Table2[],13,FALSE),"Not Found")</f>
        <v>6</v>
      </c>
      <c r="AK185">
        <f>IFERROR(VLOOKUP($A185,Table2[],14,FALSE),"Not Found")</f>
        <v>3</v>
      </c>
      <c r="AL185">
        <f>INDEX('Marketing data'!E:E,MATCH($A185,'Marketing data'!B:B,0),1)</f>
        <v>1</v>
      </c>
      <c r="AM185">
        <f>INDEX('Marketing data'!F:F,MATCH($A185,'Marketing data'!B:B,0),1)</f>
        <v>0</v>
      </c>
      <c r="AN185">
        <f>INDEX(Table3[MC3],MATCH($A185,Table3[ID],0),1)</f>
        <v>0</v>
      </c>
      <c r="AO185">
        <f>INDEX(Table3[MC4],MATCH($A185,Table3[ID],0),1)</f>
        <v>0</v>
      </c>
      <c r="AP185">
        <f>INDEX(Table3[MC5],MATCH($A185,Table3[ID],0),1)</f>
        <v>1</v>
      </c>
      <c r="AQ185">
        <f>_xlfn.XLOOKUP($A185,Table3[ID],Table3[Complaint],"Not Found",0)</f>
        <v>0</v>
      </c>
      <c r="AR185">
        <f>_xlfn.XLOOKUP($A185,Table3[ID],Table3[Pilot],"Not Found",0)</f>
        <v>1</v>
      </c>
      <c r="AS185" s="6">
        <f>_xlfn.XLOOKUP($A185,Table3[ID],Table3[Enrollment],"Not Found",0)</f>
        <v>43850</v>
      </c>
    </row>
    <row r="186" spans="1:45" x14ac:dyDescent="0.25">
      <c r="A186">
        <v>2803</v>
      </c>
      <c r="B186" t="s">
        <v>302</v>
      </c>
      <c r="C186" t="s">
        <v>124</v>
      </c>
      <c r="D186" t="s">
        <v>104</v>
      </c>
      <c r="E186" t="s">
        <v>114</v>
      </c>
      <c r="F186" t="s">
        <v>125</v>
      </c>
      <c r="G186" s="22">
        <v>18.079999999999998</v>
      </c>
      <c r="H186">
        <v>3</v>
      </c>
      <c r="I186">
        <v>2.7120000000000002</v>
      </c>
      <c r="J186" s="22">
        <v>56.951999999999998</v>
      </c>
      <c r="K186" s="6">
        <v>43529</v>
      </c>
      <c r="L186" s="21">
        <v>0.82361111111111107</v>
      </c>
      <c r="M186" t="s">
        <v>107</v>
      </c>
      <c r="N186" s="22">
        <v>54.24</v>
      </c>
      <c r="O186">
        <v>4.7619047620000003</v>
      </c>
      <c r="P186" s="22">
        <v>2.7120000000000002</v>
      </c>
      <c r="Q186">
        <v>8</v>
      </c>
      <c r="R186" t="str">
        <f>IFERROR(VLOOKUP(Table5[[#This Row],[CustomerID]],Table1[],16,FALSE),"Not Found")</f>
        <v>Married</v>
      </c>
      <c r="S186">
        <f>IFERROR(VLOOKUP(Table5[[#This Row],[CustomerID]],Table1[],5,FALSE),"Not Found")</f>
        <v>62</v>
      </c>
      <c r="T186" t="str">
        <f>IFERROR(VLOOKUP(Table5[[#This Row],[CustomerID]],Table1[],17,FALSE),"Not Found")</f>
        <v>Master</v>
      </c>
      <c r="U186">
        <f>_xlfn.XLOOKUP(Table5[[#This Row],[CustomerID]],Table1[ID],Table1[Kids],"Not Found",0)</f>
        <v>0</v>
      </c>
      <c r="V186">
        <f>_xlfn.XLOOKUP(Table5[[#This Row],[CustomerID]],Table1[ID],Table1[Teens],"Not found",0)</f>
        <v>0</v>
      </c>
      <c r="W186" s="16">
        <f>IFERROR(VLOOKUP(Table5[[#This Row],[CustomerID]],Table1[],2,FALSE),"Not Found")</f>
        <v>180739</v>
      </c>
      <c r="X186" t="str">
        <f>_xlfn.XLOOKUP(Table5[[#This Row],[CustomerID]],Table1[ID],Table1[State],"Not Found",0)</f>
        <v>State-Illinois</v>
      </c>
      <c r="Y186">
        <f>_xlfn.XLOOKUP(Table5[[#This Row],[CustomerID]],Table2[ID],Table2[Recency/Days],"Not Found",0)</f>
        <v>92</v>
      </c>
      <c r="Z186" s="22">
        <f>IFERROR(VLOOKUP(Table5[[#This Row],[CustomerID]],Table2[],3,FALSE),"Not Found")</f>
        <v>1509</v>
      </c>
      <c r="AA186" s="22">
        <f>IFERROR(VLOOKUP($A186,Table2[],4,FALSE),"Not Found")</f>
        <v>206</v>
      </c>
      <c r="AB186" s="22">
        <f>IFERROR(VLOOKUP($A186,Table2[],5,FALSE),"Not Found")</f>
        <v>1648</v>
      </c>
      <c r="AC186" s="22">
        <f>IFERROR(VLOOKUP($A186,Table2[],6,FALSE),"Not Found")</f>
        <v>87</v>
      </c>
      <c r="AD186" s="22">
        <f>IFERROR(VLOOKUP($A186,Table2[],7,FALSE),"Not Found")</f>
        <v>0</v>
      </c>
      <c r="AE186" s="22">
        <f>IFERROR(VLOOKUP($A186,Table2[],8,FALSE),"Not Found")</f>
        <v>206</v>
      </c>
      <c r="AF186" s="22">
        <f>IFERROR(VLOOKUP($A186,Table2[],9,FALSE),"Not Found")</f>
        <v>3244</v>
      </c>
      <c r="AG186">
        <f>IFERROR(VLOOKUP($A186,Table2[],10,FALSE),"Not Found")</f>
        <v>1</v>
      </c>
      <c r="AH186">
        <f>IFERROR(VLOOKUP($A186,Table2[],11,FALSE),"Not Found")</f>
        <v>3</v>
      </c>
      <c r="AI186">
        <f>IFERROR(VLOOKUP($A186,Table2[],12,FALSE),"Not Found")</f>
        <v>11</v>
      </c>
      <c r="AJ186">
        <f>IFERROR(VLOOKUP($A186,Table2[],13,FALSE),"Not Found")</f>
        <v>9</v>
      </c>
      <c r="AK186">
        <f>IFERROR(VLOOKUP($A186,Table2[],14,FALSE),"Not Found")</f>
        <v>1</v>
      </c>
      <c r="AL186">
        <f>INDEX('Marketing data'!E:E,MATCH($A186,'Marketing data'!B:B,0),1)</f>
        <v>0</v>
      </c>
      <c r="AM186">
        <f>INDEX('Marketing data'!F:F,MATCH($A186,'Marketing data'!B:B,0),1)</f>
        <v>0</v>
      </c>
      <c r="AN186">
        <f>INDEX(Table3[MC3],MATCH($A186,Table3[ID],0),1)</f>
        <v>0</v>
      </c>
      <c r="AO186">
        <f>INDEX(Table3[MC4],MATCH($A186,Table3[ID],0),1)</f>
        <v>0</v>
      </c>
      <c r="AP186">
        <f>INDEX(Table3[MC5],MATCH($A186,Table3[ID],0),1)</f>
        <v>0</v>
      </c>
      <c r="AQ186">
        <f>_xlfn.XLOOKUP($A186,Table3[ID],Table3[Complaint],"Not Found",0)</f>
        <v>0</v>
      </c>
      <c r="AR186">
        <f>_xlfn.XLOOKUP($A186,Table3[ID],Table3[Pilot],"Not Found",0)</f>
        <v>0</v>
      </c>
      <c r="AS186" s="6">
        <f>_xlfn.XLOOKUP($A186,Table3[ID],Table3[Enrollment],"Not Found",0)</f>
        <v>43766</v>
      </c>
    </row>
    <row r="187" spans="1:45" x14ac:dyDescent="0.25">
      <c r="A187">
        <v>2338</v>
      </c>
      <c r="B187" t="s">
        <v>303</v>
      </c>
      <c r="C187" t="s">
        <v>124</v>
      </c>
      <c r="D187" t="s">
        <v>104</v>
      </c>
      <c r="E187" t="s">
        <v>105</v>
      </c>
      <c r="F187" t="s">
        <v>115</v>
      </c>
      <c r="G187" s="22">
        <v>94.49</v>
      </c>
      <c r="H187">
        <v>8</v>
      </c>
      <c r="I187">
        <v>37.795999999999999</v>
      </c>
      <c r="J187" s="22">
        <v>793.71600000000001</v>
      </c>
      <c r="K187" s="6">
        <v>43527</v>
      </c>
      <c r="L187" s="21">
        <v>0.79166666666666663</v>
      </c>
      <c r="M187" t="s">
        <v>107</v>
      </c>
      <c r="N187" s="22">
        <v>755.92</v>
      </c>
      <c r="O187">
        <v>4.7619047620000003</v>
      </c>
      <c r="P187" s="22">
        <v>37.795999999999999</v>
      </c>
      <c r="Q187">
        <v>7.5</v>
      </c>
      <c r="R187" t="str">
        <f>IFERROR(VLOOKUP(Table5[[#This Row],[CustomerID]],Table1[],16,FALSE),"Not Found")</f>
        <v>Single</v>
      </c>
      <c r="S187">
        <f>IFERROR(VLOOKUP(Table5[[#This Row],[CustomerID]],Table1[],5,FALSE),"Not Found")</f>
        <v>57</v>
      </c>
      <c r="T187" t="str">
        <f>IFERROR(VLOOKUP(Table5[[#This Row],[CustomerID]],Table1[],17,FALSE),"Not Found")</f>
        <v>Graduate</v>
      </c>
      <c r="U187">
        <f>_xlfn.XLOOKUP(Table5[[#This Row],[CustomerID]],Table1[ID],Table1[Kids],"Not Found",0)</f>
        <v>0</v>
      </c>
      <c r="V187">
        <f>_xlfn.XLOOKUP(Table5[[#This Row],[CustomerID]],Table1[ID],Table1[Teens],"Not found",0)</f>
        <v>0</v>
      </c>
      <c r="W187" s="16">
        <f>IFERROR(VLOOKUP(Table5[[#This Row],[CustomerID]],Table1[],2,FALSE),"Not Found")</f>
        <v>180695</v>
      </c>
      <c r="X187" t="str">
        <f>_xlfn.XLOOKUP(Table5[[#This Row],[CustomerID]],Table1[ID],Table1[State],"Not Found",0)</f>
        <v>State-Other</v>
      </c>
      <c r="Y187">
        <f>_xlfn.XLOOKUP(Table5[[#This Row],[CustomerID]],Table2[ID],Table2[Recency/Days],"Not Found",0)</f>
        <v>85</v>
      </c>
      <c r="Z187" s="22">
        <f>IFERROR(VLOOKUP(Table5[[#This Row],[CustomerID]],Table2[],3,FALSE),"Not Found")</f>
        <v>1247</v>
      </c>
      <c r="AA187" s="22">
        <f>IFERROR(VLOOKUP($A187,Table2[],4,FALSE),"Not Found")</f>
        <v>289</v>
      </c>
      <c r="AB187" s="22">
        <f>IFERROR(VLOOKUP($A187,Table2[],5,FALSE),"Not Found")</f>
        <v>2203</v>
      </c>
      <c r="AC187" s="22">
        <f>IFERROR(VLOOKUP($A187,Table2[],6,FALSE),"Not Found")</f>
        <v>432</v>
      </c>
      <c r="AD187" s="22">
        <f>IFERROR(VLOOKUP($A187,Table2[],7,FALSE),"Not Found")</f>
        <v>83</v>
      </c>
      <c r="AE187" s="22">
        <f>IFERROR(VLOOKUP($A187,Table2[],8,FALSE),"Not Found")</f>
        <v>40</v>
      </c>
      <c r="AF187" s="22">
        <f>IFERROR(VLOOKUP($A187,Table2[],9,FALSE),"Not Found")</f>
        <v>4214</v>
      </c>
      <c r="AG187">
        <f>IFERROR(VLOOKUP($A187,Table2[],10,FALSE),"Not Found")</f>
        <v>1</v>
      </c>
      <c r="AH187">
        <f>IFERROR(VLOOKUP($A187,Table2[],11,FALSE),"Not Found")</f>
        <v>5</v>
      </c>
      <c r="AI187">
        <f>IFERROR(VLOOKUP($A187,Table2[],12,FALSE),"Not Found")</f>
        <v>8</v>
      </c>
      <c r="AJ187">
        <f>IFERROR(VLOOKUP($A187,Table2[],13,FALSE),"Not Found")</f>
        <v>5</v>
      </c>
      <c r="AK187">
        <f>IFERROR(VLOOKUP($A187,Table2[],14,FALSE),"Not Found")</f>
        <v>2</v>
      </c>
      <c r="AL187">
        <f>INDEX('Marketing data'!E:E,MATCH($A187,'Marketing data'!B:B,0),1)</f>
        <v>0</v>
      </c>
      <c r="AM187">
        <f>INDEX('Marketing data'!F:F,MATCH($A187,'Marketing data'!B:B,0),1)</f>
        <v>0</v>
      </c>
      <c r="AN187">
        <f>INDEX(Table3[MC3],MATCH($A187,Table3[ID],0),1)</f>
        <v>0</v>
      </c>
      <c r="AO187">
        <f>INDEX(Table3[MC4],MATCH($A187,Table3[ID],0),1)</f>
        <v>0</v>
      </c>
      <c r="AP187">
        <f>INDEX(Table3[MC5],MATCH($A187,Table3[ID],0),1)</f>
        <v>0</v>
      </c>
      <c r="AQ187">
        <f>_xlfn.XLOOKUP($A187,Table3[ID],Table3[Complaint],"Not Found",0)</f>
        <v>0</v>
      </c>
      <c r="AR187">
        <f>_xlfn.XLOOKUP($A187,Table3[ID],Table3[Pilot],"Not Found",0)</f>
        <v>0</v>
      </c>
      <c r="AS187" s="6">
        <f>_xlfn.XLOOKUP($A187,Table3[ID],Table3[Enrollment],"Not Found",0)</f>
        <v>43986</v>
      </c>
    </row>
    <row r="188" spans="1:45" x14ac:dyDescent="0.25">
      <c r="A188">
        <v>2144</v>
      </c>
      <c r="B188" t="s">
        <v>304</v>
      </c>
      <c r="C188" t="s">
        <v>124</v>
      </c>
      <c r="D188" t="s">
        <v>104</v>
      </c>
      <c r="E188" t="s">
        <v>114</v>
      </c>
      <c r="F188" t="s">
        <v>115</v>
      </c>
      <c r="G188" s="22">
        <v>46.47</v>
      </c>
      <c r="H188">
        <v>4</v>
      </c>
      <c r="I188">
        <v>9.2940000000000005</v>
      </c>
      <c r="J188" s="22">
        <v>195.17400000000001</v>
      </c>
      <c r="K188" s="6">
        <v>43504</v>
      </c>
      <c r="L188" s="21">
        <v>0.45347222222222222</v>
      </c>
      <c r="M188" t="s">
        <v>112</v>
      </c>
      <c r="N188" s="22">
        <v>185.88</v>
      </c>
      <c r="O188">
        <v>4.7619047620000003</v>
      </c>
      <c r="P188" s="22">
        <v>9.2940000000000005</v>
      </c>
      <c r="Q188">
        <v>7</v>
      </c>
      <c r="R188" t="str">
        <f>IFERROR(VLOOKUP(Table5[[#This Row],[CustomerID]],Table1[],16,FALSE),"Not Found")</f>
        <v>Together</v>
      </c>
      <c r="S188">
        <f>IFERROR(VLOOKUP(Table5[[#This Row],[CustomerID]],Table1[],5,FALSE),"Not Found")</f>
        <v>26</v>
      </c>
      <c r="T188" t="str">
        <f>IFERROR(VLOOKUP(Table5[[#This Row],[CustomerID]],Table1[],17,FALSE),"Not Found")</f>
        <v>Graduate</v>
      </c>
      <c r="U188">
        <f>_xlfn.XLOOKUP(Table5[[#This Row],[CustomerID]],Table1[ID],Table1[Kids],"Not Found",0)</f>
        <v>0</v>
      </c>
      <c r="V188">
        <f>_xlfn.XLOOKUP(Table5[[#This Row],[CustomerID]],Table1[ID],Table1[Teens],"Not found",0)</f>
        <v>0</v>
      </c>
      <c r="W188" s="16">
        <f>IFERROR(VLOOKUP(Table5[[#This Row],[CustomerID]],Table1[],2,FALSE),"Not Found")</f>
        <v>180685</v>
      </c>
      <c r="X188" t="str">
        <f>_xlfn.XLOOKUP(Table5[[#This Row],[CustomerID]],Table1[ID],Table1[State],"Not Found",0)</f>
        <v>State-New York</v>
      </c>
      <c r="Y188">
        <f>_xlfn.XLOOKUP(Table5[[#This Row],[CustomerID]],Table2[ID],Table2[Recency/Days],"Not Found",0)</f>
        <v>55</v>
      </c>
      <c r="Z188" s="22">
        <f>IFERROR(VLOOKUP(Table5[[#This Row],[CustomerID]],Table2[],3,FALSE),"Not Found")</f>
        <v>540</v>
      </c>
      <c r="AA188" s="22">
        <f>IFERROR(VLOOKUP($A188,Table2[],4,FALSE),"Not Found")</f>
        <v>101</v>
      </c>
      <c r="AB188" s="22">
        <f>IFERROR(VLOOKUP($A188,Table2[],5,FALSE),"Not Found")</f>
        <v>1353</v>
      </c>
      <c r="AC188" s="22">
        <f>IFERROR(VLOOKUP($A188,Table2[],6,FALSE),"Not Found")</f>
        <v>76</v>
      </c>
      <c r="AD188" s="22">
        <f>IFERROR(VLOOKUP($A188,Table2[],7,FALSE),"Not Found")</f>
        <v>58</v>
      </c>
      <c r="AE188" s="22">
        <f>IFERROR(VLOOKUP($A188,Table2[],8,FALSE),"Not Found")</f>
        <v>121</v>
      </c>
      <c r="AF188" s="22">
        <f>IFERROR(VLOOKUP($A188,Table2[],9,FALSE),"Not Found")</f>
        <v>2006</v>
      </c>
      <c r="AG188">
        <f>IFERROR(VLOOKUP($A188,Table2[],10,FALSE),"Not Found")</f>
        <v>1</v>
      </c>
      <c r="AH188">
        <f>IFERROR(VLOOKUP($A188,Table2[],11,FALSE),"Not Found")</f>
        <v>6</v>
      </c>
      <c r="AI188">
        <f>IFERROR(VLOOKUP($A188,Table2[],12,FALSE),"Not Found")</f>
        <v>4</v>
      </c>
      <c r="AJ188">
        <f>IFERROR(VLOOKUP($A188,Table2[],13,FALSE),"Not Found")</f>
        <v>10</v>
      </c>
      <c r="AK188">
        <f>IFERROR(VLOOKUP($A188,Table2[],14,FALSE),"Not Found")</f>
        <v>2</v>
      </c>
      <c r="AL188">
        <f>INDEX('Marketing data'!E:E,MATCH($A188,'Marketing data'!B:B,0),1)</f>
        <v>0</v>
      </c>
      <c r="AM188">
        <f>INDEX('Marketing data'!F:F,MATCH($A188,'Marketing data'!B:B,0),1)</f>
        <v>0</v>
      </c>
      <c r="AN188">
        <f>INDEX(Table3[MC3],MATCH($A188,Table3[ID],0),1)</f>
        <v>0</v>
      </c>
      <c r="AO188">
        <f>INDEX(Table3[MC4],MATCH($A188,Table3[ID],0),1)</f>
        <v>0</v>
      </c>
      <c r="AP188">
        <f>INDEX(Table3[MC5],MATCH($A188,Table3[ID],0),1)</f>
        <v>0</v>
      </c>
      <c r="AQ188">
        <f>_xlfn.XLOOKUP($A188,Table3[ID],Table3[Complaint],"Not Found",0)</f>
        <v>0</v>
      </c>
      <c r="AR188">
        <f>_xlfn.XLOOKUP($A188,Table3[ID],Table3[Pilot],"Not Found",0)</f>
        <v>0</v>
      </c>
      <c r="AS188" s="6">
        <f>_xlfn.XLOOKUP($A188,Table3[ID],Table3[Enrollment],"Not Found",0)</f>
        <v>43492</v>
      </c>
    </row>
    <row r="189" spans="1:45" x14ac:dyDescent="0.25">
      <c r="A189">
        <v>3181</v>
      </c>
      <c r="B189" t="s">
        <v>305</v>
      </c>
      <c r="C189" t="s">
        <v>103</v>
      </c>
      <c r="D189" t="s">
        <v>110</v>
      </c>
      <c r="E189" t="s">
        <v>114</v>
      </c>
      <c r="F189" t="s">
        <v>115</v>
      </c>
      <c r="G189" s="22">
        <v>74.069999999999993</v>
      </c>
      <c r="H189">
        <v>1</v>
      </c>
      <c r="I189">
        <v>3.7035</v>
      </c>
      <c r="J189" s="22">
        <v>77.773499999999999</v>
      </c>
      <c r="K189" s="6">
        <v>43506</v>
      </c>
      <c r="L189" s="21">
        <v>0.53472222222222221</v>
      </c>
      <c r="M189" t="s">
        <v>107</v>
      </c>
      <c r="N189" s="22">
        <v>74.069999999999993</v>
      </c>
      <c r="O189">
        <v>4.7619047620000003</v>
      </c>
      <c r="P189" s="22">
        <v>3.7035</v>
      </c>
      <c r="Q189">
        <v>9.9</v>
      </c>
      <c r="R189" t="str">
        <f>IFERROR(VLOOKUP(Table5[[#This Row],[CustomerID]],Table1[],16,FALSE),"Not Found")</f>
        <v>Single</v>
      </c>
      <c r="S189">
        <f>IFERROR(VLOOKUP(Table5[[#This Row],[CustomerID]],Table1[],5,FALSE),"Not Found")</f>
        <v>25</v>
      </c>
      <c r="T189" t="str">
        <f>IFERROR(VLOOKUP(Table5[[#This Row],[CustomerID]],Table1[],17,FALSE),"Not Found")</f>
        <v>Other</v>
      </c>
      <c r="U189">
        <f>_xlfn.XLOOKUP(Table5[[#This Row],[CustomerID]],Table1[ID],Table1[Kids],"Not Found",0)</f>
        <v>0</v>
      </c>
      <c r="V189">
        <f>_xlfn.XLOOKUP(Table5[[#This Row],[CustomerID]],Table1[ID],Table1[Teens],"Not found",0)</f>
        <v>0</v>
      </c>
      <c r="W189" s="16">
        <f>IFERROR(VLOOKUP(Table5[[#This Row],[CustomerID]],Table1[],2,FALSE),"Not Found")</f>
        <v>180617</v>
      </c>
      <c r="X189" t="str">
        <f>_xlfn.XLOOKUP(Table5[[#This Row],[CustomerID]],Table1[ID],Table1[State],"Not Found",0)</f>
        <v>State-Illinois</v>
      </c>
      <c r="Y189">
        <f>_xlfn.XLOOKUP(Table5[[#This Row],[CustomerID]],Table2[ID],Table2[Recency/Days],"Not Found",0)</f>
        <v>42</v>
      </c>
      <c r="Z189" s="22">
        <f>IFERROR(VLOOKUP(Table5[[#This Row],[CustomerID]],Table2[],3,FALSE),"Not Found")</f>
        <v>1331</v>
      </c>
      <c r="AA189" s="22">
        <f>IFERROR(VLOOKUP($A189,Table2[],4,FALSE),"Not Found")</f>
        <v>114</v>
      </c>
      <c r="AB189" s="22">
        <f>IFERROR(VLOOKUP($A189,Table2[],5,FALSE),"Not Found")</f>
        <v>1414</v>
      </c>
      <c r="AC189" s="22">
        <f>IFERROR(VLOOKUP($A189,Table2[],6,FALSE),"Not Found")</f>
        <v>161</v>
      </c>
      <c r="AD189" s="22">
        <f>IFERROR(VLOOKUP($A189,Table2[],7,FALSE),"Not Found")</f>
        <v>123</v>
      </c>
      <c r="AE189" s="22">
        <f>IFERROR(VLOOKUP($A189,Table2[],8,FALSE),"Not Found")</f>
        <v>72</v>
      </c>
      <c r="AF189" s="22">
        <f>IFERROR(VLOOKUP($A189,Table2[],9,FALSE),"Not Found")</f>
        <v>3072</v>
      </c>
      <c r="AG189">
        <f>IFERROR(VLOOKUP($A189,Table2[],10,FALSE),"Not Found")</f>
        <v>1</v>
      </c>
      <c r="AH189">
        <f>IFERROR(VLOOKUP($A189,Table2[],11,FALSE),"Not Found")</f>
        <v>4</v>
      </c>
      <c r="AI189">
        <f>IFERROR(VLOOKUP($A189,Table2[],12,FALSE),"Not Found")</f>
        <v>6</v>
      </c>
      <c r="AJ189">
        <f>IFERROR(VLOOKUP($A189,Table2[],13,FALSE),"Not Found")</f>
        <v>8</v>
      </c>
      <c r="AK189">
        <f>IFERROR(VLOOKUP($A189,Table2[],14,FALSE),"Not Found")</f>
        <v>2</v>
      </c>
      <c r="AL189">
        <f>INDEX('Marketing data'!E:E,MATCH($A189,'Marketing data'!B:B,0),1)</f>
        <v>0</v>
      </c>
      <c r="AM189">
        <f>INDEX('Marketing data'!F:F,MATCH($A189,'Marketing data'!B:B,0),1)</f>
        <v>0</v>
      </c>
      <c r="AN189">
        <f>INDEX(Table3[MC3],MATCH($A189,Table3[ID],0),1)</f>
        <v>0</v>
      </c>
      <c r="AO189">
        <f>INDEX(Table3[MC4],MATCH($A189,Table3[ID],0),1)</f>
        <v>0</v>
      </c>
      <c r="AP189">
        <f>INDEX(Table3[MC5],MATCH($A189,Table3[ID],0),1)</f>
        <v>0</v>
      </c>
      <c r="AQ189">
        <f>_xlfn.XLOOKUP($A189,Table3[ID],Table3[Complaint],"Not Found",0)</f>
        <v>0</v>
      </c>
      <c r="AR189">
        <f>_xlfn.XLOOKUP($A189,Table3[ID],Table3[Pilot],"Not Found",0)</f>
        <v>0</v>
      </c>
      <c r="AS189" s="6">
        <f>_xlfn.XLOOKUP($A189,Table3[ID],Table3[Enrollment],"Not Found",0)</f>
        <v>43543</v>
      </c>
    </row>
    <row r="190" spans="1:45" x14ac:dyDescent="0.25">
      <c r="A190">
        <v>2389</v>
      </c>
      <c r="B190" t="s">
        <v>306</v>
      </c>
      <c r="C190" t="s">
        <v>109</v>
      </c>
      <c r="D190" t="s">
        <v>110</v>
      </c>
      <c r="E190" t="s">
        <v>105</v>
      </c>
      <c r="F190" t="s">
        <v>115</v>
      </c>
      <c r="G190" s="22">
        <v>69.81</v>
      </c>
      <c r="H190">
        <v>4</v>
      </c>
      <c r="I190">
        <v>13.962</v>
      </c>
      <c r="J190" s="22">
        <v>293.202</v>
      </c>
      <c r="K190" s="6">
        <v>43493</v>
      </c>
      <c r="L190" s="21">
        <v>0.86805555555555547</v>
      </c>
      <c r="M190" t="s">
        <v>116</v>
      </c>
      <c r="N190" s="22">
        <v>279.24</v>
      </c>
      <c r="O190">
        <v>4.7619047620000003</v>
      </c>
      <c r="P190" s="22">
        <v>13.962</v>
      </c>
      <c r="Q190">
        <v>5.9</v>
      </c>
      <c r="R190" t="str">
        <f>IFERROR(VLOOKUP(Table5[[#This Row],[CustomerID]],Table1[],16,FALSE),"Not Found")</f>
        <v>Married</v>
      </c>
      <c r="S190">
        <f>IFERROR(VLOOKUP(Table5[[#This Row],[CustomerID]],Table1[],5,FALSE),"Not Found")</f>
        <v>76</v>
      </c>
      <c r="T190" t="str">
        <f>IFERROR(VLOOKUP(Table5[[#This Row],[CustomerID]],Table1[],17,FALSE),"Not Found")</f>
        <v>Graduate</v>
      </c>
      <c r="U190">
        <f>_xlfn.XLOOKUP(Table5[[#This Row],[CustomerID]],Table1[ID],Table1[Kids],"Not Found",0)</f>
        <v>0</v>
      </c>
      <c r="V190">
        <f>_xlfn.XLOOKUP(Table5[[#This Row],[CustomerID]],Table1[ID],Table1[Teens],"Not found",0)</f>
        <v>0</v>
      </c>
      <c r="W190" s="16">
        <f>IFERROR(VLOOKUP(Table5[[#This Row],[CustomerID]],Table1[],2,FALSE),"Not Found")</f>
        <v>180589</v>
      </c>
      <c r="X190" t="str">
        <f>_xlfn.XLOOKUP(Table5[[#This Row],[CustomerID]],Table1[ID],Table1[State],"Not Found",0)</f>
        <v>State-Illinois</v>
      </c>
      <c r="Y190">
        <f>_xlfn.XLOOKUP(Table5[[#This Row],[CustomerID]],Table2[ID],Table2[Recency/Days],"Not Found",0)</f>
        <v>25</v>
      </c>
      <c r="Z190" s="22">
        <f>IFERROR(VLOOKUP(Table5[[#This Row],[CustomerID]],Table2[],3,FALSE),"Not Found")</f>
        <v>1136</v>
      </c>
      <c r="AA190" s="22">
        <f>IFERROR(VLOOKUP($A190,Table2[],4,FALSE),"Not Found")</f>
        <v>208</v>
      </c>
      <c r="AB190" s="22">
        <f>IFERROR(VLOOKUP($A190,Table2[],5,FALSE),"Not Found")</f>
        <v>1165</v>
      </c>
      <c r="AC190" s="22">
        <f>IFERROR(VLOOKUP($A190,Table2[],6,FALSE),"Not Found")</f>
        <v>542</v>
      </c>
      <c r="AD190" s="22">
        <f>IFERROR(VLOOKUP($A190,Table2[],7,FALSE),"Not Found")</f>
        <v>90</v>
      </c>
      <c r="AE190" s="22">
        <f>IFERROR(VLOOKUP($A190,Table2[],8,FALSE),"Not Found")</f>
        <v>58</v>
      </c>
      <c r="AF190" s="22">
        <f>IFERROR(VLOOKUP($A190,Table2[],9,FALSE),"Not Found")</f>
        <v>3083</v>
      </c>
      <c r="AG190">
        <f>IFERROR(VLOOKUP($A190,Table2[],10,FALSE),"Not Found")</f>
        <v>1</v>
      </c>
      <c r="AH190">
        <f>IFERROR(VLOOKUP($A190,Table2[],11,FALSE),"Not Found")</f>
        <v>5</v>
      </c>
      <c r="AI190">
        <f>IFERROR(VLOOKUP($A190,Table2[],12,FALSE),"Not Found")</f>
        <v>10</v>
      </c>
      <c r="AJ190">
        <f>IFERROR(VLOOKUP($A190,Table2[],13,FALSE),"Not Found")</f>
        <v>5</v>
      </c>
      <c r="AK190">
        <f>IFERROR(VLOOKUP($A190,Table2[],14,FALSE),"Not Found")</f>
        <v>1</v>
      </c>
      <c r="AL190">
        <f>INDEX('Marketing data'!E:E,MATCH($A190,'Marketing data'!B:B,0),1)</f>
        <v>1</v>
      </c>
      <c r="AM190">
        <f>INDEX('Marketing data'!F:F,MATCH($A190,'Marketing data'!B:B,0),1)</f>
        <v>0</v>
      </c>
      <c r="AN190">
        <f>INDEX(Table3[MC3],MATCH($A190,Table3[ID],0),1)</f>
        <v>0</v>
      </c>
      <c r="AO190">
        <f>INDEX(Table3[MC4],MATCH($A190,Table3[ID],0),1)</f>
        <v>0</v>
      </c>
      <c r="AP190">
        <f>INDEX(Table3[MC5],MATCH($A190,Table3[ID],0),1)</f>
        <v>0</v>
      </c>
      <c r="AQ190">
        <f>_xlfn.XLOOKUP($A190,Table3[ID],Table3[Complaint],"Not Found",0)</f>
        <v>0</v>
      </c>
      <c r="AR190">
        <f>_xlfn.XLOOKUP($A190,Table3[ID],Table3[Pilot],"Not Found",0)</f>
        <v>1</v>
      </c>
      <c r="AS190" s="6">
        <f>_xlfn.XLOOKUP($A190,Table3[ID],Table3[Enrollment],"Not Found",0)</f>
        <v>44010</v>
      </c>
    </row>
    <row r="191" spans="1:45" x14ac:dyDescent="0.25">
      <c r="A191">
        <v>1955</v>
      </c>
      <c r="B191" t="s">
        <v>307</v>
      </c>
      <c r="C191" t="s">
        <v>124</v>
      </c>
      <c r="D191" t="s">
        <v>110</v>
      </c>
      <c r="E191" t="s">
        <v>105</v>
      </c>
      <c r="F191" t="s">
        <v>115</v>
      </c>
      <c r="G191" s="22">
        <v>77.040000000000006</v>
      </c>
      <c r="H191">
        <v>3</v>
      </c>
      <c r="I191">
        <v>11.555999999999999</v>
      </c>
      <c r="J191" s="22">
        <v>242.67599999999999</v>
      </c>
      <c r="K191" s="6">
        <v>43507</v>
      </c>
      <c r="L191" s="21">
        <v>0.44375000000000003</v>
      </c>
      <c r="M191" t="s">
        <v>116</v>
      </c>
      <c r="N191" s="22">
        <v>231.12</v>
      </c>
      <c r="O191">
        <v>4.7619047620000003</v>
      </c>
      <c r="P191" s="22">
        <v>11.555999999999999</v>
      </c>
      <c r="Q191">
        <v>7.2</v>
      </c>
      <c r="R191" t="str">
        <f>IFERROR(VLOOKUP(Table5[[#This Row],[CustomerID]],Table1[],16,FALSE),"Not Found")</f>
        <v>Together</v>
      </c>
      <c r="S191">
        <f>IFERROR(VLOOKUP(Table5[[#This Row],[CustomerID]],Table1[],5,FALSE),"Not Found")</f>
        <v>49</v>
      </c>
      <c r="T191" t="str">
        <f>IFERROR(VLOOKUP(Table5[[#This Row],[CustomerID]],Table1[],17,FALSE),"Not Found")</f>
        <v>Master</v>
      </c>
      <c r="U191">
        <f>_xlfn.XLOOKUP(Table5[[#This Row],[CustomerID]],Table1[ID],Table1[Kids],"Not Found",0)</f>
        <v>0</v>
      </c>
      <c r="V191">
        <f>_xlfn.XLOOKUP(Table5[[#This Row],[CustomerID]],Table1[ID],Table1[Teens],"Not found",0)</f>
        <v>0</v>
      </c>
      <c r="W191" s="16">
        <f>IFERROR(VLOOKUP(Table5[[#This Row],[CustomerID]],Table1[],2,FALSE),"Not Found")</f>
        <v>180573</v>
      </c>
      <c r="X191" t="str">
        <f>_xlfn.XLOOKUP(Table5[[#This Row],[CustomerID]],Table1[ID],Table1[State],"Not Found",0)</f>
        <v>State-California</v>
      </c>
      <c r="Y191">
        <f>_xlfn.XLOOKUP(Table5[[#This Row],[CustomerID]],Table2[ID],Table2[Recency/Days],"Not Found",0)</f>
        <v>85</v>
      </c>
      <c r="Z191" s="22">
        <f>IFERROR(VLOOKUP(Table5[[#This Row],[CustomerID]],Table2[],3,FALSE),"Not Found")</f>
        <v>1858</v>
      </c>
      <c r="AA191" s="22">
        <f>IFERROR(VLOOKUP($A191,Table2[],4,FALSE),"Not Found")</f>
        <v>309</v>
      </c>
      <c r="AB191" s="22">
        <f>IFERROR(VLOOKUP($A191,Table2[],5,FALSE),"Not Found")</f>
        <v>964</v>
      </c>
      <c r="AC191" s="22">
        <f>IFERROR(VLOOKUP($A191,Table2[],6,FALSE),"Not Found")</f>
        <v>134</v>
      </c>
      <c r="AD191" s="22">
        <f>IFERROR(VLOOKUP($A191,Table2[],7,FALSE),"Not Found")</f>
        <v>206</v>
      </c>
      <c r="AE191" s="22">
        <f>IFERROR(VLOOKUP($A191,Table2[],8,FALSE),"Not Found")</f>
        <v>34</v>
      </c>
      <c r="AF191" s="22">
        <f>IFERROR(VLOOKUP($A191,Table2[],9,FALSE),"Not Found")</f>
        <v>3438</v>
      </c>
      <c r="AG191">
        <f>IFERROR(VLOOKUP($A191,Table2[],10,FALSE),"Not Found")</f>
        <v>1</v>
      </c>
      <c r="AH191">
        <f>IFERROR(VLOOKUP($A191,Table2[],11,FALSE),"Not Found")</f>
        <v>4</v>
      </c>
      <c r="AI191">
        <f>IFERROR(VLOOKUP($A191,Table2[],12,FALSE),"Not Found")</f>
        <v>6</v>
      </c>
      <c r="AJ191">
        <f>IFERROR(VLOOKUP($A191,Table2[],13,FALSE),"Not Found")</f>
        <v>13</v>
      </c>
      <c r="AK191">
        <f>IFERROR(VLOOKUP($A191,Table2[],14,FALSE),"Not Found")</f>
        <v>2</v>
      </c>
      <c r="AL191">
        <f>INDEX('Marketing data'!E:E,MATCH($A191,'Marketing data'!B:B,0),1)</f>
        <v>0</v>
      </c>
      <c r="AM191">
        <f>INDEX('Marketing data'!F:F,MATCH($A191,'Marketing data'!B:B,0),1)</f>
        <v>0</v>
      </c>
      <c r="AN191">
        <f>INDEX(Table3[MC3],MATCH($A191,Table3[ID],0),1)</f>
        <v>0</v>
      </c>
      <c r="AO191">
        <f>INDEX(Table3[MC4],MATCH($A191,Table3[ID],0),1)</f>
        <v>0</v>
      </c>
      <c r="AP191">
        <f>INDEX(Table3[MC5],MATCH($A191,Table3[ID],0),1)</f>
        <v>0</v>
      </c>
      <c r="AQ191">
        <f>_xlfn.XLOOKUP($A191,Table3[ID],Table3[Complaint],"Not Found",0)</f>
        <v>0</v>
      </c>
      <c r="AR191">
        <f>_xlfn.XLOOKUP($A191,Table3[ID],Table3[Pilot],"Not Found",0)</f>
        <v>0</v>
      </c>
      <c r="AS191" s="6">
        <f>_xlfn.XLOOKUP($A191,Table3[ID],Table3[Enrollment],"Not Found",0)</f>
        <v>43545</v>
      </c>
    </row>
    <row r="192" spans="1:45" x14ac:dyDescent="0.25">
      <c r="A192">
        <v>2887</v>
      </c>
      <c r="B192" t="s">
        <v>308</v>
      </c>
      <c r="C192" t="s">
        <v>124</v>
      </c>
      <c r="D192" t="s">
        <v>110</v>
      </c>
      <c r="E192" t="s">
        <v>105</v>
      </c>
      <c r="F192" t="s">
        <v>127</v>
      </c>
      <c r="G192" s="22">
        <v>73.52</v>
      </c>
      <c r="H192">
        <v>2</v>
      </c>
      <c r="I192">
        <v>7.3520000000000003</v>
      </c>
      <c r="J192" s="22">
        <v>154.392</v>
      </c>
      <c r="K192" s="6">
        <v>43480</v>
      </c>
      <c r="L192" s="21">
        <v>0.57013888888888886</v>
      </c>
      <c r="M192" t="s">
        <v>107</v>
      </c>
      <c r="N192" s="22">
        <v>147.04</v>
      </c>
      <c r="O192">
        <v>4.7619047620000003</v>
      </c>
      <c r="P192" s="22">
        <v>7.3520000000000003</v>
      </c>
      <c r="Q192">
        <v>4.5999999999999996</v>
      </c>
      <c r="R192" t="str">
        <f>IFERROR(VLOOKUP(Table5[[#This Row],[CustomerID]],Table1[],16,FALSE),"Not Found")</f>
        <v>Together</v>
      </c>
      <c r="S192">
        <f>IFERROR(VLOOKUP(Table5[[#This Row],[CustomerID]],Table1[],5,FALSE),"Not Found")</f>
        <v>49</v>
      </c>
      <c r="T192" t="str">
        <f>IFERROR(VLOOKUP(Table5[[#This Row],[CustomerID]],Table1[],17,FALSE),"Not Found")</f>
        <v>Master</v>
      </c>
      <c r="U192">
        <f>_xlfn.XLOOKUP(Table5[[#This Row],[CustomerID]],Table1[ID],Table1[Kids],"Not Found",0)</f>
        <v>0</v>
      </c>
      <c r="V192">
        <f>_xlfn.XLOOKUP(Table5[[#This Row],[CustomerID]],Table1[ID],Table1[Teens],"Not found",0)</f>
        <v>0</v>
      </c>
      <c r="W192" s="16">
        <f>IFERROR(VLOOKUP(Table5[[#This Row],[CustomerID]],Table1[],2,FALSE),"Not Found")</f>
        <v>180573</v>
      </c>
      <c r="X192" t="str">
        <f>_xlfn.XLOOKUP(Table5[[#This Row],[CustomerID]],Table1[ID],Table1[State],"Not Found",0)</f>
        <v>State-Illinois</v>
      </c>
      <c r="Y192">
        <f>_xlfn.XLOOKUP(Table5[[#This Row],[CustomerID]],Table2[ID],Table2[Recency/Days],"Not Found",0)</f>
        <v>85</v>
      </c>
      <c r="Z192" s="22">
        <f>IFERROR(VLOOKUP(Table5[[#This Row],[CustomerID]],Table2[],3,FALSE),"Not Found")</f>
        <v>1858</v>
      </c>
      <c r="AA192" s="22">
        <f>IFERROR(VLOOKUP($A192,Table2[],4,FALSE),"Not Found")</f>
        <v>309</v>
      </c>
      <c r="AB192" s="22">
        <f>IFERROR(VLOOKUP($A192,Table2[],5,FALSE),"Not Found")</f>
        <v>964</v>
      </c>
      <c r="AC192" s="22">
        <f>IFERROR(VLOOKUP($A192,Table2[],6,FALSE),"Not Found")</f>
        <v>134</v>
      </c>
      <c r="AD192" s="22">
        <f>IFERROR(VLOOKUP($A192,Table2[],7,FALSE),"Not Found")</f>
        <v>206</v>
      </c>
      <c r="AE192" s="22">
        <f>IFERROR(VLOOKUP($A192,Table2[],8,FALSE),"Not Found")</f>
        <v>34</v>
      </c>
      <c r="AF192" s="22">
        <f>IFERROR(VLOOKUP($A192,Table2[],9,FALSE),"Not Found")</f>
        <v>3438</v>
      </c>
      <c r="AG192">
        <f>IFERROR(VLOOKUP($A192,Table2[],10,FALSE),"Not Found")</f>
        <v>1</v>
      </c>
      <c r="AH192">
        <f>IFERROR(VLOOKUP($A192,Table2[],11,FALSE),"Not Found")</f>
        <v>4</v>
      </c>
      <c r="AI192">
        <f>IFERROR(VLOOKUP($A192,Table2[],12,FALSE),"Not Found")</f>
        <v>6</v>
      </c>
      <c r="AJ192">
        <f>IFERROR(VLOOKUP($A192,Table2[],13,FALSE),"Not Found")</f>
        <v>13</v>
      </c>
      <c r="AK192">
        <f>IFERROR(VLOOKUP($A192,Table2[],14,FALSE),"Not Found")</f>
        <v>2</v>
      </c>
      <c r="AL192">
        <f>INDEX('Marketing data'!E:E,MATCH($A192,'Marketing data'!B:B,0),1)</f>
        <v>0</v>
      </c>
      <c r="AM192">
        <f>INDEX('Marketing data'!F:F,MATCH($A192,'Marketing data'!B:B,0),1)</f>
        <v>0</v>
      </c>
      <c r="AN192">
        <f>INDEX(Table3[MC3],MATCH($A192,Table3[ID],0),1)</f>
        <v>0</v>
      </c>
      <c r="AO192">
        <f>INDEX(Table3[MC4],MATCH($A192,Table3[ID],0),1)</f>
        <v>0</v>
      </c>
      <c r="AP192">
        <f>INDEX(Table3[MC5],MATCH($A192,Table3[ID],0),1)</f>
        <v>0</v>
      </c>
      <c r="AQ192">
        <f>_xlfn.XLOOKUP($A192,Table3[ID],Table3[Complaint],"Not Found",0)</f>
        <v>0</v>
      </c>
      <c r="AR192">
        <f>_xlfn.XLOOKUP($A192,Table3[ID],Table3[Pilot],"Not Found",0)</f>
        <v>0</v>
      </c>
      <c r="AS192" s="6">
        <f>_xlfn.XLOOKUP($A192,Table3[ID],Table3[Enrollment],"Not Found",0)</f>
        <v>43545</v>
      </c>
    </row>
    <row r="193" spans="1:45" x14ac:dyDescent="0.25">
      <c r="A193">
        <v>1164</v>
      </c>
      <c r="B193" t="s">
        <v>309</v>
      </c>
      <c r="C193" t="s">
        <v>109</v>
      </c>
      <c r="D193" t="s">
        <v>110</v>
      </c>
      <c r="E193" t="s">
        <v>105</v>
      </c>
      <c r="F193" t="s">
        <v>125</v>
      </c>
      <c r="G193" s="22">
        <v>87.8</v>
      </c>
      <c r="H193">
        <v>9</v>
      </c>
      <c r="I193">
        <v>39.51</v>
      </c>
      <c r="J193" s="22">
        <v>829.71</v>
      </c>
      <c r="K193" s="6">
        <v>43540</v>
      </c>
      <c r="L193" s="21">
        <v>0.79722222222222217</v>
      </c>
      <c r="M193" t="s">
        <v>112</v>
      </c>
      <c r="N193" s="22">
        <v>790.2</v>
      </c>
      <c r="O193">
        <v>4.7619047620000003</v>
      </c>
      <c r="P193" s="22">
        <v>39.51</v>
      </c>
      <c r="Q193">
        <v>9.1999999999999993</v>
      </c>
      <c r="R193" t="str">
        <f>IFERROR(VLOOKUP(Table5[[#This Row],[CustomerID]],Table1[],16,FALSE),"Not Found")</f>
        <v>Married</v>
      </c>
      <c r="S193">
        <f>IFERROR(VLOOKUP(Table5[[#This Row],[CustomerID]],Table1[],5,FALSE),"Not Found")</f>
        <v>45</v>
      </c>
      <c r="T193" t="str">
        <f>IFERROR(VLOOKUP(Table5[[#This Row],[CustomerID]],Table1[],17,FALSE),"Not Found")</f>
        <v>PhD</v>
      </c>
      <c r="U193">
        <f>_xlfn.XLOOKUP(Table5[[#This Row],[CustomerID]],Table1[ID],Table1[Kids],"Not Found",0)</f>
        <v>0</v>
      </c>
      <c r="V193">
        <f>_xlfn.XLOOKUP(Table5[[#This Row],[CustomerID]],Table1[ID],Table1[Teens],"Not found",0)</f>
        <v>1</v>
      </c>
      <c r="W193" s="16">
        <f>IFERROR(VLOOKUP(Table5[[#This Row],[CustomerID]],Table1[],2,FALSE),"Not Found")</f>
        <v>180427</v>
      </c>
      <c r="X193" t="str">
        <f>_xlfn.XLOOKUP(Table5[[#This Row],[CustomerID]],Table1[ID],Table1[State],"Not Found",0)</f>
        <v>State-Florida</v>
      </c>
      <c r="Y193">
        <f>_xlfn.XLOOKUP(Table5[[#This Row],[CustomerID]],Table2[ID],Table2[Recency/Days],"Not Found",0)</f>
        <v>56</v>
      </c>
      <c r="Z193" s="22">
        <f>IFERROR(VLOOKUP(Table5[[#This Row],[CustomerID]],Table2[],3,FALSE),"Not Found")</f>
        <v>2578</v>
      </c>
      <c r="AA193" s="22">
        <f>IFERROR(VLOOKUP($A193,Table2[],4,FALSE),"Not Found")</f>
        <v>159</v>
      </c>
      <c r="AB193" s="22">
        <f>IFERROR(VLOOKUP($A193,Table2[],5,FALSE),"Not Found")</f>
        <v>1007</v>
      </c>
      <c r="AC193" s="22">
        <f>IFERROR(VLOOKUP($A193,Table2[],6,FALSE),"Not Found")</f>
        <v>155</v>
      </c>
      <c r="AD193" s="22">
        <f>IFERROR(VLOOKUP($A193,Table2[],7,FALSE),"Not Found")</f>
        <v>159</v>
      </c>
      <c r="AE193" s="22">
        <f>IFERROR(VLOOKUP($A193,Table2[],8,FALSE),"Not Found")</f>
        <v>58</v>
      </c>
      <c r="AF193" s="22">
        <f>IFERROR(VLOOKUP($A193,Table2[],9,FALSE),"Not Found")</f>
        <v>4000</v>
      </c>
      <c r="AG193">
        <f>IFERROR(VLOOKUP($A193,Table2[],10,FALSE),"Not Found")</f>
        <v>1</v>
      </c>
      <c r="AH193">
        <f>IFERROR(VLOOKUP($A193,Table2[],11,FALSE),"Not Found")</f>
        <v>11</v>
      </c>
      <c r="AI193">
        <f>IFERROR(VLOOKUP($A193,Table2[],12,FALSE),"Not Found")</f>
        <v>8</v>
      </c>
      <c r="AJ193">
        <f>IFERROR(VLOOKUP($A193,Table2[],13,FALSE),"Not Found")</f>
        <v>8</v>
      </c>
      <c r="AK193">
        <f>IFERROR(VLOOKUP($A193,Table2[],14,FALSE),"Not Found")</f>
        <v>5</v>
      </c>
      <c r="AL193">
        <f>INDEX('Marketing data'!E:E,MATCH($A193,'Marketing data'!B:B,0),1)</f>
        <v>0</v>
      </c>
      <c r="AM193">
        <f>INDEX('Marketing data'!F:F,MATCH($A193,'Marketing data'!B:B,0),1)</f>
        <v>0</v>
      </c>
      <c r="AN193">
        <f>INDEX(Table3[MC3],MATCH($A193,Table3[ID],0),1)</f>
        <v>0</v>
      </c>
      <c r="AO193">
        <f>INDEX(Table3[MC4],MATCH($A193,Table3[ID],0),1)</f>
        <v>0</v>
      </c>
      <c r="AP193">
        <f>INDEX(Table3[MC5],MATCH($A193,Table3[ID],0),1)</f>
        <v>0</v>
      </c>
      <c r="AQ193">
        <f>_xlfn.XLOOKUP($A193,Table3[ID],Table3[Complaint],"Not Found",0)</f>
        <v>0</v>
      </c>
      <c r="AR193">
        <f>_xlfn.XLOOKUP($A193,Table3[ID],Table3[Pilot],"Not Found",0)</f>
        <v>0</v>
      </c>
      <c r="AS193" s="6">
        <f>_xlfn.XLOOKUP($A193,Table3[ID],Table3[Enrollment],"Not Found",0)</f>
        <v>43513</v>
      </c>
    </row>
    <row r="194" spans="1:45" x14ac:dyDescent="0.25">
      <c r="A194">
        <v>2688</v>
      </c>
      <c r="B194" t="s">
        <v>310</v>
      </c>
      <c r="C194" t="s">
        <v>124</v>
      </c>
      <c r="D194" t="s">
        <v>110</v>
      </c>
      <c r="E194" t="s">
        <v>114</v>
      </c>
      <c r="F194" t="s">
        <v>115</v>
      </c>
      <c r="G194" s="22">
        <v>25.55</v>
      </c>
      <c r="H194">
        <v>4</v>
      </c>
      <c r="I194">
        <v>5.1100000000000003</v>
      </c>
      <c r="J194" s="22">
        <v>107.31</v>
      </c>
      <c r="K194" s="6">
        <v>43491</v>
      </c>
      <c r="L194" s="21">
        <v>0.84930555555555554</v>
      </c>
      <c r="M194" t="s">
        <v>107</v>
      </c>
      <c r="N194" s="22">
        <v>102.2</v>
      </c>
      <c r="O194">
        <v>4.7619047620000003</v>
      </c>
      <c r="P194" s="22">
        <v>5.1100000000000003</v>
      </c>
      <c r="Q194">
        <v>5.7</v>
      </c>
      <c r="R194" t="str">
        <f>IFERROR(VLOOKUP(Table5[[#This Row],[CustomerID]],Table1[],16,FALSE),"Not Found")</f>
        <v>Married</v>
      </c>
      <c r="S194">
        <f>IFERROR(VLOOKUP(Table5[[#This Row],[CustomerID]],Table1[],5,FALSE),"Not Found")</f>
        <v>54</v>
      </c>
      <c r="T194" t="str">
        <f>IFERROR(VLOOKUP(Table5[[#This Row],[CustomerID]],Table1[],17,FALSE),"Not Found")</f>
        <v>Graduate</v>
      </c>
      <c r="U194">
        <f>_xlfn.XLOOKUP(Table5[[#This Row],[CustomerID]],Table1[ID],Table1[Kids],"Not Found",0)</f>
        <v>0</v>
      </c>
      <c r="V194">
        <f>_xlfn.XLOOKUP(Table5[[#This Row],[CustomerID]],Table1[ID],Table1[Teens],"Not found",0)</f>
        <v>0</v>
      </c>
      <c r="W194" s="16">
        <f>IFERROR(VLOOKUP(Table5[[#This Row],[CustomerID]],Table1[],2,FALSE),"Not Found")</f>
        <v>180398</v>
      </c>
      <c r="X194" t="str">
        <f>_xlfn.XLOOKUP(Table5[[#This Row],[CustomerID]],Table1[ID],Table1[State],"Not Found",0)</f>
        <v>State-Florida</v>
      </c>
      <c r="Y194">
        <f>_xlfn.XLOOKUP(Table5[[#This Row],[CustomerID]],Table2[ID],Table2[Recency/Days],"Not Found",0)</f>
        <v>92</v>
      </c>
      <c r="Z194" s="22">
        <f>IFERROR(VLOOKUP(Table5[[#This Row],[CustomerID]],Table2[],3,FALSE),"Not Found")</f>
        <v>767</v>
      </c>
      <c r="AA194" s="22">
        <f>IFERROR(VLOOKUP($A194,Table2[],4,FALSE),"Not Found")</f>
        <v>114</v>
      </c>
      <c r="AB194" s="22">
        <f>IFERROR(VLOOKUP($A194,Table2[],5,FALSE),"Not Found")</f>
        <v>2100</v>
      </c>
      <c r="AC194" s="22">
        <f>IFERROR(VLOOKUP($A194,Table2[],6,FALSE),"Not Found")</f>
        <v>464</v>
      </c>
      <c r="AD194" s="22">
        <f>IFERROR(VLOOKUP($A194,Table2[],7,FALSE),"Not Found")</f>
        <v>79</v>
      </c>
      <c r="AE194" s="22">
        <f>IFERROR(VLOOKUP($A194,Table2[],8,FALSE),"Not Found")</f>
        <v>58</v>
      </c>
      <c r="AF194" s="22">
        <f>IFERROR(VLOOKUP($A194,Table2[],9,FALSE),"Not Found")</f>
        <v>3467</v>
      </c>
      <c r="AG194">
        <f>IFERROR(VLOOKUP($A194,Table2[],10,FALSE),"Not Found")</f>
        <v>1</v>
      </c>
      <c r="AH194">
        <f>IFERROR(VLOOKUP($A194,Table2[],11,FALSE),"Not Found")</f>
        <v>5</v>
      </c>
      <c r="AI194">
        <f>IFERROR(VLOOKUP($A194,Table2[],12,FALSE),"Not Found")</f>
        <v>8</v>
      </c>
      <c r="AJ194">
        <f>IFERROR(VLOOKUP($A194,Table2[],13,FALSE),"Not Found")</f>
        <v>12</v>
      </c>
      <c r="AK194">
        <f>IFERROR(VLOOKUP($A194,Table2[],14,FALSE),"Not Found")</f>
        <v>3</v>
      </c>
      <c r="AL194">
        <f>INDEX('Marketing data'!E:E,MATCH($A194,'Marketing data'!B:B,0),1)</f>
        <v>0</v>
      </c>
      <c r="AM194">
        <f>INDEX('Marketing data'!F:F,MATCH($A194,'Marketing data'!B:B,0),1)</f>
        <v>0</v>
      </c>
      <c r="AN194">
        <f>INDEX(Table3[MC3],MATCH($A194,Table3[ID],0),1)</f>
        <v>0</v>
      </c>
      <c r="AO194">
        <f>INDEX(Table3[MC4],MATCH($A194,Table3[ID],0),1)</f>
        <v>0</v>
      </c>
      <c r="AP194">
        <f>INDEX(Table3[MC5],MATCH($A194,Table3[ID],0),1)</f>
        <v>1</v>
      </c>
      <c r="AQ194">
        <f>_xlfn.XLOOKUP($A194,Table3[ID],Table3[Complaint],"Not Found",0)</f>
        <v>0</v>
      </c>
      <c r="AR194">
        <f>_xlfn.XLOOKUP($A194,Table3[ID],Table3[Pilot],"Not Found",0)</f>
        <v>0</v>
      </c>
      <c r="AS194" s="6">
        <f>_xlfn.XLOOKUP($A194,Table3[ID],Table3[Enrollment],"Not Found",0)</f>
        <v>43572</v>
      </c>
    </row>
    <row r="195" spans="1:45" x14ac:dyDescent="0.25">
      <c r="A195">
        <v>1707</v>
      </c>
      <c r="B195" t="s">
        <v>311</v>
      </c>
      <c r="C195" t="s">
        <v>103</v>
      </c>
      <c r="D195" t="s">
        <v>110</v>
      </c>
      <c r="E195" t="s">
        <v>114</v>
      </c>
      <c r="F195" t="s">
        <v>111</v>
      </c>
      <c r="G195" s="22">
        <v>32.71</v>
      </c>
      <c r="H195">
        <v>5</v>
      </c>
      <c r="I195">
        <v>8.1775000000000002</v>
      </c>
      <c r="J195" s="22">
        <v>171.72749999999999</v>
      </c>
      <c r="K195" s="6">
        <v>43543</v>
      </c>
      <c r="L195" s="21">
        <v>0.47916666666666669</v>
      </c>
      <c r="M195" t="s">
        <v>116</v>
      </c>
      <c r="N195" s="22">
        <v>163.55000000000001</v>
      </c>
      <c r="O195">
        <v>4.7619047620000003</v>
      </c>
      <c r="P195" s="22">
        <v>8.1775000000000002</v>
      </c>
      <c r="Q195">
        <v>9.9</v>
      </c>
      <c r="R195" t="str">
        <f>IFERROR(VLOOKUP(Table5[[#This Row],[CustomerID]],Table1[],16,FALSE),"Not Found")</f>
        <v>Married</v>
      </c>
      <c r="S195">
        <f>IFERROR(VLOOKUP(Table5[[#This Row],[CustomerID]],Table1[],5,FALSE),"Not Found")</f>
        <v>65</v>
      </c>
      <c r="T195" t="str">
        <f>IFERROR(VLOOKUP(Table5[[#This Row],[CustomerID]],Table1[],17,FALSE),"Not Found")</f>
        <v>Graduate</v>
      </c>
      <c r="U195">
        <f>_xlfn.XLOOKUP(Table5[[#This Row],[CustomerID]],Table1[ID],Table1[Kids],"Not Found",0)</f>
        <v>0</v>
      </c>
      <c r="V195">
        <f>_xlfn.XLOOKUP(Table5[[#This Row],[CustomerID]],Table1[ID],Table1[Teens],"Not found",0)</f>
        <v>0</v>
      </c>
      <c r="W195" s="16">
        <f>IFERROR(VLOOKUP(Table5[[#This Row],[CustomerID]],Table1[],2,FALSE),"Not Found")</f>
        <v>180395</v>
      </c>
      <c r="X195" t="str">
        <f>_xlfn.XLOOKUP(Table5[[#This Row],[CustomerID]],Table1[ID],Table1[State],"Not Found",0)</f>
        <v>State-Texas</v>
      </c>
      <c r="Y195">
        <f>_xlfn.XLOOKUP(Table5[[#This Row],[CustomerID]],Table2[ID],Table2[Recency/Days],"Not Found",0)</f>
        <v>62</v>
      </c>
      <c r="Z195" s="22">
        <f>IFERROR(VLOOKUP(Table5[[#This Row],[CustomerID]],Table2[],3,FALSE),"Not Found")</f>
        <v>999</v>
      </c>
      <c r="AA195" s="22">
        <f>IFERROR(VLOOKUP($A195,Table2[],4,FALSE),"Not Found")</f>
        <v>56</v>
      </c>
      <c r="AB195" s="22">
        <f>IFERROR(VLOOKUP($A195,Table2[],5,FALSE),"Not Found")</f>
        <v>1584</v>
      </c>
      <c r="AC195" s="22">
        <f>IFERROR(VLOOKUP($A195,Table2[],6,FALSE),"Not Found")</f>
        <v>180</v>
      </c>
      <c r="AD195" s="22">
        <f>IFERROR(VLOOKUP($A195,Table2[],7,FALSE),"Not Found")</f>
        <v>171</v>
      </c>
      <c r="AE195" s="22">
        <f>IFERROR(VLOOKUP($A195,Table2[],8,FALSE),"Not Found")</f>
        <v>108</v>
      </c>
      <c r="AF195" s="22">
        <f>IFERROR(VLOOKUP($A195,Table2[],9,FALSE),"Not Found")</f>
        <v>2881</v>
      </c>
      <c r="AG195">
        <f>IFERROR(VLOOKUP($A195,Table2[],10,FALSE),"Not Found")</f>
        <v>1</v>
      </c>
      <c r="AH195">
        <f>IFERROR(VLOOKUP($A195,Table2[],11,FALSE),"Not Found")</f>
        <v>6</v>
      </c>
      <c r="AI195">
        <f>IFERROR(VLOOKUP($A195,Table2[],12,FALSE),"Not Found")</f>
        <v>5</v>
      </c>
      <c r="AJ195">
        <f>IFERROR(VLOOKUP($A195,Table2[],13,FALSE),"Not Found")</f>
        <v>12</v>
      </c>
      <c r="AK195">
        <f>IFERROR(VLOOKUP($A195,Table2[],14,FALSE),"Not Found")</f>
        <v>2</v>
      </c>
      <c r="AL195">
        <f>INDEX('Marketing data'!E:E,MATCH($A195,'Marketing data'!B:B,0),1)</f>
        <v>1</v>
      </c>
      <c r="AM195">
        <f>INDEX('Marketing data'!F:F,MATCH($A195,'Marketing data'!B:B,0),1)</f>
        <v>0</v>
      </c>
      <c r="AN195">
        <f>INDEX(Table3[MC3],MATCH($A195,Table3[ID],0),1)</f>
        <v>0</v>
      </c>
      <c r="AO195">
        <f>INDEX(Table3[MC4],MATCH($A195,Table3[ID],0),1)</f>
        <v>0</v>
      </c>
      <c r="AP195">
        <f>INDEX(Table3[MC5],MATCH($A195,Table3[ID],0),1)</f>
        <v>0</v>
      </c>
      <c r="AQ195">
        <f>_xlfn.XLOOKUP($A195,Table3[ID],Table3[Complaint],"Not Found",0)</f>
        <v>0</v>
      </c>
      <c r="AR195">
        <f>_xlfn.XLOOKUP($A195,Table3[ID],Table3[Pilot],"Not Found",0)</f>
        <v>0</v>
      </c>
      <c r="AS195" s="6">
        <f>_xlfn.XLOOKUP($A195,Table3[ID],Table3[Enrollment],"Not Found",0)</f>
        <v>43950</v>
      </c>
    </row>
    <row r="196" spans="1:45" x14ac:dyDescent="0.25">
      <c r="A196">
        <v>2724</v>
      </c>
      <c r="B196" t="s">
        <v>312</v>
      </c>
      <c r="C196" t="s">
        <v>109</v>
      </c>
      <c r="D196" t="s">
        <v>104</v>
      </c>
      <c r="E196" t="s">
        <v>105</v>
      </c>
      <c r="F196" t="s">
        <v>127</v>
      </c>
      <c r="G196" s="22">
        <v>74.290000000000006</v>
      </c>
      <c r="H196">
        <v>1</v>
      </c>
      <c r="I196">
        <v>3.7145000000000001</v>
      </c>
      <c r="J196" s="22">
        <v>78.004499999999993</v>
      </c>
      <c r="K196" s="6">
        <v>43478</v>
      </c>
      <c r="L196" s="21">
        <v>0.8125</v>
      </c>
      <c r="M196" t="s">
        <v>112</v>
      </c>
      <c r="N196" s="22">
        <v>74.290000000000006</v>
      </c>
      <c r="O196">
        <v>4.7619047620000003</v>
      </c>
      <c r="P196" s="22">
        <v>3.7145000000000001</v>
      </c>
      <c r="Q196">
        <v>5</v>
      </c>
      <c r="R196" t="str">
        <f>IFERROR(VLOOKUP(Table5[[#This Row],[CustomerID]],Table1[],16,FALSE),"Not Found")</f>
        <v>Married</v>
      </c>
      <c r="S196">
        <f>IFERROR(VLOOKUP(Table5[[#This Row],[CustomerID]],Table1[],5,FALSE),"Not Found")</f>
        <v>71</v>
      </c>
      <c r="T196" t="str">
        <f>IFERROR(VLOOKUP(Table5[[#This Row],[CustomerID]],Table1[],17,FALSE),"Not Found")</f>
        <v>PhD</v>
      </c>
      <c r="U196">
        <f>_xlfn.XLOOKUP(Table5[[#This Row],[CustomerID]],Table1[ID],Table1[Kids],"Not Found",0)</f>
        <v>0</v>
      </c>
      <c r="V196">
        <f>_xlfn.XLOOKUP(Table5[[#This Row],[CustomerID]],Table1[ID],Table1[Teens],"Not found",0)</f>
        <v>0</v>
      </c>
      <c r="W196" s="16">
        <f>IFERROR(VLOOKUP(Table5[[#This Row],[CustomerID]],Table1[],2,FALSE),"Not Found")</f>
        <v>180360</v>
      </c>
      <c r="X196" t="str">
        <f>_xlfn.XLOOKUP(Table5[[#This Row],[CustomerID]],Table1[ID],Table1[State],"Not Found",0)</f>
        <v>State-Florida</v>
      </c>
      <c r="Y196">
        <f>_xlfn.XLOOKUP(Table5[[#This Row],[CustomerID]],Table2[ID],Table2[Recency/Days],"Not Found",0)</f>
        <v>56</v>
      </c>
      <c r="Z196" s="22">
        <f>IFERROR(VLOOKUP(Table5[[#This Row],[CustomerID]],Table2[],3,FALSE),"Not Found")</f>
        <v>3351</v>
      </c>
      <c r="AA196" s="22">
        <f>IFERROR(VLOOKUP($A196,Table2[],4,FALSE),"Not Found")</f>
        <v>193</v>
      </c>
      <c r="AB196" s="22">
        <f>IFERROR(VLOOKUP($A196,Table2[],5,FALSE),"Not Found")</f>
        <v>1019</v>
      </c>
      <c r="AC196" s="22">
        <f>IFERROR(VLOOKUP($A196,Table2[],6,FALSE),"Not Found")</f>
        <v>251</v>
      </c>
      <c r="AD196" s="22">
        <f>IFERROR(VLOOKUP($A196,Table2[],7,FALSE),"Not Found")</f>
        <v>97</v>
      </c>
      <c r="AE196" s="22">
        <f>IFERROR(VLOOKUP($A196,Table2[],8,FALSE),"Not Found")</f>
        <v>97</v>
      </c>
      <c r="AF196" s="22">
        <f>IFERROR(VLOOKUP($A196,Table2[],9,FALSE),"Not Found")</f>
        <v>4814</v>
      </c>
      <c r="AG196">
        <f>IFERROR(VLOOKUP($A196,Table2[],10,FALSE),"Not Found")</f>
        <v>2</v>
      </c>
      <c r="AH196">
        <f>IFERROR(VLOOKUP($A196,Table2[],11,FALSE),"Not Found")</f>
        <v>4</v>
      </c>
      <c r="AI196">
        <f>IFERROR(VLOOKUP($A196,Table2[],12,FALSE),"Not Found")</f>
        <v>4</v>
      </c>
      <c r="AJ196">
        <f>IFERROR(VLOOKUP($A196,Table2[],13,FALSE),"Not Found")</f>
        <v>5</v>
      </c>
      <c r="AK196">
        <f>IFERROR(VLOOKUP($A196,Table2[],14,FALSE),"Not Found")</f>
        <v>2</v>
      </c>
      <c r="AL196">
        <f>INDEX('Marketing data'!E:E,MATCH($A196,'Marketing data'!B:B,0),1)</f>
        <v>1</v>
      </c>
      <c r="AM196">
        <f>INDEX('Marketing data'!F:F,MATCH($A196,'Marketing data'!B:B,0),1)</f>
        <v>0</v>
      </c>
      <c r="AN196">
        <f>INDEX(Table3[MC3],MATCH($A196,Table3[ID],0),1)</f>
        <v>0</v>
      </c>
      <c r="AO196">
        <f>INDEX(Table3[MC4],MATCH($A196,Table3[ID],0),1)</f>
        <v>1</v>
      </c>
      <c r="AP196">
        <f>INDEX(Table3[MC5],MATCH($A196,Table3[ID],0),1)</f>
        <v>1</v>
      </c>
      <c r="AQ196">
        <f>_xlfn.XLOOKUP($A196,Table3[ID],Table3[Complaint],"Not Found",0)</f>
        <v>0</v>
      </c>
      <c r="AR196">
        <f>_xlfn.XLOOKUP($A196,Table3[ID],Table3[Pilot],"Not Found",0)</f>
        <v>0</v>
      </c>
      <c r="AS196" s="6">
        <f>_xlfn.XLOOKUP($A196,Table3[ID],Table3[Enrollment],"Not Found",0)</f>
        <v>43685</v>
      </c>
    </row>
    <row r="197" spans="1:45" x14ac:dyDescent="0.25">
      <c r="A197">
        <v>2811</v>
      </c>
      <c r="B197" t="s">
        <v>313</v>
      </c>
      <c r="C197" t="s">
        <v>109</v>
      </c>
      <c r="D197" t="s">
        <v>104</v>
      </c>
      <c r="E197" t="s">
        <v>114</v>
      </c>
      <c r="F197" t="s">
        <v>106</v>
      </c>
      <c r="G197" s="22">
        <v>43.7</v>
      </c>
      <c r="H197">
        <v>2</v>
      </c>
      <c r="I197">
        <v>4.37</v>
      </c>
      <c r="J197" s="22">
        <v>91.77</v>
      </c>
      <c r="K197" s="6">
        <v>43550</v>
      </c>
      <c r="L197" s="21">
        <v>0.75208333333333333</v>
      </c>
      <c r="M197" t="s">
        <v>112</v>
      </c>
      <c r="N197" s="22">
        <v>87.4</v>
      </c>
      <c r="O197">
        <v>4.7619047620000003</v>
      </c>
      <c r="P197" s="22">
        <v>4.37</v>
      </c>
      <c r="Q197">
        <v>4.9000000000000004</v>
      </c>
      <c r="R197" t="str">
        <f>IFERROR(VLOOKUP(Table5[[#This Row],[CustomerID]],Table1[],16,FALSE),"Not Found")</f>
        <v>Married</v>
      </c>
      <c r="S197">
        <f>IFERROR(VLOOKUP(Table5[[#This Row],[CustomerID]],Table1[],5,FALSE),"Not Found")</f>
        <v>50</v>
      </c>
      <c r="T197" t="str">
        <f>IFERROR(VLOOKUP(Table5[[#This Row],[CustomerID]],Table1[],17,FALSE),"Not Found")</f>
        <v>PhD</v>
      </c>
      <c r="U197">
        <f>_xlfn.XLOOKUP(Table5[[#This Row],[CustomerID]],Table1[ID],Table1[Kids],"Not Found",0)</f>
        <v>0</v>
      </c>
      <c r="V197">
        <f>_xlfn.XLOOKUP(Table5[[#This Row],[CustomerID]],Table1[ID],Table1[Teens],"Not found",0)</f>
        <v>0</v>
      </c>
      <c r="W197" s="16">
        <f>IFERROR(VLOOKUP(Table5[[#This Row],[CustomerID]],Table1[],2,FALSE),"Not Found")</f>
        <v>180336</v>
      </c>
      <c r="X197" t="str">
        <f>_xlfn.XLOOKUP(Table5[[#This Row],[CustomerID]],Table1[ID],Table1[State],"Not Found",0)</f>
        <v>State-Texas</v>
      </c>
      <c r="Y197">
        <f>_xlfn.XLOOKUP(Table5[[#This Row],[CustomerID]],Table2[ID],Table2[Recency/Days],"Not Found",0)</f>
        <v>12</v>
      </c>
      <c r="Z197" s="22">
        <f>IFERROR(VLOOKUP(Table5[[#This Row],[CustomerID]],Table2[],3,FALSE),"Not Found")</f>
        <v>469</v>
      </c>
      <c r="AA197" s="22">
        <f>IFERROR(VLOOKUP($A197,Table2[],4,FALSE),"Not Found")</f>
        <v>43</v>
      </c>
      <c r="AB197" s="22">
        <f>IFERROR(VLOOKUP($A197,Table2[],5,FALSE),"Not Found")</f>
        <v>1024</v>
      </c>
      <c r="AC197" s="22">
        <f>IFERROR(VLOOKUP($A197,Table2[],6,FALSE),"Not Found")</f>
        <v>359</v>
      </c>
      <c r="AD197" s="22">
        <f>IFERROR(VLOOKUP($A197,Table2[],7,FALSE),"Not Found")</f>
        <v>319</v>
      </c>
      <c r="AE197" s="22">
        <f>IFERROR(VLOOKUP($A197,Table2[],8,FALSE),"Not Found")</f>
        <v>148</v>
      </c>
      <c r="AF197" s="22">
        <f>IFERROR(VLOOKUP($A197,Table2[],9,FALSE),"Not Found")</f>
        <v>2065</v>
      </c>
      <c r="AG197">
        <f>IFERROR(VLOOKUP($A197,Table2[],10,FALSE),"Not Found")</f>
        <v>1</v>
      </c>
      <c r="AH197">
        <f>IFERROR(VLOOKUP($A197,Table2[],11,FALSE),"Not Found")</f>
        <v>2</v>
      </c>
      <c r="AI197">
        <f>IFERROR(VLOOKUP($A197,Table2[],12,FALSE),"Not Found")</f>
        <v>9</v>
      </c>
      <c r="AJ197">
        <f>IFERROR(VLOOKUP($A197,Table2[],13,FALSE),"Not Found")</f>
        <v>13</v>
      </c>
      <c r="AK197">
        <f>IFERROR(VLOOKUP($A197,Table2[],14,FALSE),"Not Found")</f>
        <v>1</v>
      </c>
      <c r="AL197">
        <f>INDEX('Marketing data'!E:E,MATCH($A197,'Marketing data'!B:B,0),1)</f>
        <v>0</v>
      </c>
      <c r="AM197">
        <f>INDEX('Marketing data'!F:F,MATCH($A197,'Marketing data'!B:B,0),1)</f>
        <v>0</v>
      </c>
      <c r="AN197">
        <f>INDEX(Table3[MC3],MATCH($A197,Table3[ID],0),1)</f>
        <v>0</v>
      </c>
      <c r="AO197">
        <f>INDEX(Table3[MC4],MATCH($A197,Table3[ID],0),1)</f>
        <v>0</v>
      </c>
      <c r="AP197">
        <f>INDEX(Table3[MC5],MATCH($A197,Table3[ID],0),1)</f>
        <v>0</v>
      </c>
      <c r="AQ197">
        <f>_xlfn.XLOOKUP($A197,Table3[ID],Table3[Complaint],"Not Found",0)</f>
        <v>0</v>
      </c>
      <c r="AR197">
        <f>_xlfn.XLOOKUP($A197,Table3[ID],Table3[Pilot],"Not Found",0)</f>
        <v>0</v>
      </c>
      <c r="AS197" s="6">
        <f>_xlfn.XLOOKUP($A197,Table3[ID],Table3[Enrollment],"Not Found",0)</f>
        <v>43875</v>
      </c>
    </row>
    <row r="198" spans="1:45" x14ac:dyDescent="0.25">
      <c r="A198">
        <v>1149</v>
      </c>
      <c r="B198" t="s">
        <v>314</v>
      </c>
      <c r="C198" t="s">
        <v>103</v>
      </c>
      <c r="D198" t="s">
        <v>110</v>
      </c>
      <c r="E198" t="s">
        <v>105</v>
      </c>
      <c r="F198" t="s">
        <v>115</v>
      </c>
      <c r="G198" s="22">
        <v>25.29</v>
      </c>
      <c r="H198">
        <v>1</v>
      </c>
      <c r="I198">
        <v>1.2645</v>
      </c>
      <c r="J198" s="22">
        <v>26.554500000000001</v>
      </c>
      <c r="K198" s="6">
        <v>43547</v>
      </c>
      <c r="L198" s="21">
        <v>0.42569444444444443</v>
      </c>
      <c r="M198" t="s">
        <v>107</v>
      </c>
      <c r="N198" s="22">
        <v>25.29</v>
      </c>
      <c r="O198">
        <v>4.7619047620000003</v>
      </c>
      <c r="P198" s="22">
        <v>1.2645</v>
      </c>
      <c r="Q198">
        <v>6.1</v>
      </c>
      <c r="R198" t="str">
        <f>IFERROR(VLOOKUP(Table5[[#This Row],[CustomerID]],Table1[],16,FALSE),"Not Found")</f>
        <v>Single</v>
      </c>
      <c r="S198">
        <f>IFERROR(VLOOKUP(Table5[[#This Row],[CustomerID]],Table1[],5,FALSE),"Not Found")</f>
        <v>65</v>
      </c>
      <c r="T198" t="str">
        <f>IFERROR(VLOOKUP(Table5[[#This Row],[CustomerID]],Table1[],17,FALSE),"Not Found")</f>
        <v>Graduate</v>
      </c>
      <c r="U198">
        <f>_xlfn.XLOOKUP(Table5[[#This Row],[CustomerID]],Table1[ID],Table1[Kids],"Not Found",0)</f>
        <v>0</v>
      </c>
      <c r="V198">
        <f>_xlfn.XLOOKUP(Table5[[#This Row],[CustomerID]],Table1[ID],Table1[Teens],"Not found",0)</f>
        <v>0</v>
      </c>
      <c r="W198" s="16">
        <f>IFERROR(VLOOKUP(Table5[[#This Row],[CustomerID]],Table1[],2,FALSE),"Not Found")</f>
        <v>180317</v>
      </c>
      <c r="X198" t="str">
        <f>_xlfn.XLOOKUP(Table5[[#This Row],[CustomerID]],Table1[ID],Table1[State],"Not Found",0)</f>
        <v>State-Texas</v>
      </c>
      <c r="Y198">
        <f>_xlfn.XLOOKUP(Table5[[#This Row],[CustomerID]],Table2[ID],Table2[Recency/Days],"Not Found",0)</f>
        <v>64</v>
      </c>
      <c r="Z198" s="22">
        <f>IFERROR(VLOOKUP(Table5[[#This Row],[CustomerID]],Table2[],3,FALSE),"Not Found")</f>
        <v>1203</v>
      </c>
      <c r="AA198" s="22">
        <f>IFERROR(VLOOKUP($A198,Table2[],4,FALSE),"Not Found")</f>
        <v>25</v>
      </c>
      <c r="AB198" s="22">
        <f>IFERROR(VLOOKUP($A198,Table2[],5,FALSE),"Not Found")</f>
        <v>869</v>
      </c>
      <c r="AC198" s="22">
        <f>IFERROR(VLOOKUP($A198,Table2[],6,FALSE),"Not Found")</f>
        <v>335</v>
      </c>
      <c r="AD198" s="22">
        <f>IFERROR(VLOOKUP($A198,Table2[],7,FALSE),"Not Found")</f>
        <v>204</v>
      </c>
      <c r="AE198" s="22">
        <f>IFERROR(VLOOKUP($A198,Table2[],8,FALSE),"Not Found")</f>
        <v>128</v>
      </c>
      <c r="AF198" s="22">
        <f>IFERROR(VLOOKUP($A198,Table2[],9,FALSE),"Not Found")</f>
        <v>2508</v>
      </c>
      <c r="AG198">
        <f>IFERROR(VLOOKUP($A198,Table2[],10,FALSE),"Not Found")</f>
        <v>1</v>
      </c>
      <c r="AH198">
        <f>IFERROR(VLOOKUP($A198,Table2[],11,FALSE),"Not Found")</f>
        <v>3</v>
      </c>
      <c r="AI198">
        <f>IFERROR(VLOOKUP($A198,Table2[],12,FALSE),"Not Found")</f>
        <v>4</v>
      </c>
      <c r="AJ198">
        <f>IFERROR(VLOOKUP($A198,Table2[],13,FALSE),"Not Found")</f>
        <v>10</v>
      </c>
      <c r="AK198">
        <f>IFERROR(VLOOKUP($A198,Table2[],14,FALSE),"Not Found")</f>
        <v>1</v>
      </c>
      <c r="AL198">
        <f>INDEX('Marketing data'!E:E,MATCH($A198,'Marketing data'!B:B,0),1)</f>
        <v>0</v>
      </c>
      <c r="AM198">
        <f>INDEX('Marketing data'!F:F,MATCH($A198,'Marketing data'!B:B,0),1)</f>
        <v>0</v>
      </c>
      <c r="AN198">
        <f>INDEX(Table3[MC3],MATCH($A198,Table3[ID],0),1)</f>
        <v>0</v>
      </c>
      <c r="AO198">
        <f>INDEX(Table3[MC4],MATCH($A198,Table3[ID],0),1)</f>
        <v>0</v>
      </c>
      <c r="AP198">
        <f>INDEX(Table3[MC5],MATCH($A198,Table3[ID],0),1)</f>
        <v>0</v>
      </c>
      <c r="AQ198">
        <f>_xlfn.XLOOKUP($A198,Table3[ID],Table3[Complaint],"Not Found",0)</f>
        <v>0</v>
      </c>
      <c r="AR198">
        <f>_xlfn.XLOOKUP($A198,Table3[ID],Table3[Pilot],"Not Found",0)</f>
        <v>0</v>
      </c>
      <c r="AS198" s="6">
        <f>_xlfn.XLOOKUP($A198,Table3[ID],Table3[Enrollment],"Not Found",0)</f>
        <v>43855</v>
      </c>
    </row>
    <row r="199" spans="1:45" x14ac:dyDescent="0.25">
      <c r="A199">
        <v>1503</v>
      </c>
      <c r="B199" t="s">
        <v>315</v>
      </c>
      <c r="C199" t="s">
        <v>109</v>
      </c>
      <c r="D199" t="s">
        <v>110</v>
      </c>
      <c r="E199" t="s">
        <v>114</v>
      </c>
      <c r="F199" t="s">
        <v>106</v>
      </c>
      <c r="G199" s="22">
        <v>41.5</v>
      </c>
      <c r="H199">
        <v>4</v>
      </c>
      <c r="I199">
        <v>8.3000000000000007</v>
      </c>
      <c r="J199" s="22">
        <v>174.3</v>
      </c>
      <c r="K199" s="6">
        <v>43536</v>
      </c>
      <c r="L199" s="21">
        <v>0.83194444444444438</v>
      </c>
      <c r="M199" t="s">
        <v>116</v>
      </c>
      <c r="N199" s="22">
        <v>166</v>
      </c>
      <c r="O199">
        <v>4.7619047620000003</v>
      </c>
      <c r="P199" s="22">
        <v>8.3000000000000007</v>
      </c>
      <c r="Q199">
        <v>8.1999999999999993</v>
      </c>
      <c r="R199" t="str">
        <f>IFERROR(VLOOKUP(Table5[[#This Row],[CustomerID]],Table1[],16,FALSE),"Not Found")</f>
        <v>Married</v>
      </c>
      <c r="S199">
        <f>IFERROR(VLOOKUP(Table5[[#This Row],[CustomerID]],Table1[],5,FALSE),"Not Found")</f>
        <v>76</v>
      </c>
      <c r="T199" t="str">
        <f>IFERROR(VLOOKUP(Table5[[#This Row],[CustomerID]],Table1[],17,FALSE),"Not Found")</f>
        <v>Master</v>
      </c>
      <c r="U199">
        <f>_xlfn.XLOOKUP(Table5[[#This Row],[CustomerID]],Table1[ID],Table1[Kids],"Not Found",0)</f>
        <v>0</v>
      </c>
      <c r="V199">
        <f>_xlfn.XLOOKUP(Table5[[#This Row],[CustomerID]],Table1[ID],Table1[Teens],"Not found",0)</f>
        <v>0</v>
      </c>
      <c r="W199" s="16">
        <f>IFERROR(VLOOKUP(Table5[[#This Row],[CustomerID]],Table1[],2,FALSE),"Not Found")</f>
        <v>180184</v>
      </c>
      <c r="X199" t="str">
        <f>_xlfn.XLOOKUP(Table5[[#This Row],[CustomerID]],Table1[ID],Table1[State],"Not Found",0)</f>
        <v>State-Texas</v>
      </c>
      <c r="Y199">
        <f>_xlfn.XLOOKUP(Table5[[#This Row],[CustomerID]],Table2[ID],Table2[Recency/Days],"Not Found",0)</f>
        <v>19</v>
      </c>
      <c r="Z199" s="22">
        <f>IFERROR(VLOOKUP(Table5[[#This Row],[CustomerID]],Table2[],3,FALSE),"Not Found")</f>
        <v>2326</v>
      </c>
      <c r="AA199" s="22">
        <f>IFERROR(VLOOKUP($A199,Table2[],4,FALSE),"Not Found")</f>
        <v>301</v>
      </c>
      <c r="AB199" s="22">
        <f>IFERROR(VLOOKUP($A199,Table2[],5,FALSE),"Not Found")</f>
        <v>1506</v>
      </c>
      <c r="AC199" s="22">
        <f>IFERROR(VLOOKUP($A199,Table2[],6,FALSE),"Not Found")</f>
        <v>56</v>
      </c>
      <c r="AD199" s="22">
        <f>IFERROR(VLOOKUP($A199,Table2[],7,FALSE),"Not Found")</f>
        <v>85</v>
      </c>
      <c r="AE199" s="22">
        <f>IFERROR(VLOOKUP($A199,Table2[],8,FALSE),"Not Found")</f>
        <v>0</v>
      </c>
      <c r="AF199" s="22">
        <f>IFERROR(VLOOKUP($A199,Table2[],9,FALSE),"Not Found")</f>
        <v>4274</v>
      </c>
      <c r="AG199">
        <f>IFERROR(VLOOKUP($A199,Table2[],10,FALSE),"Not Found")</f>
        <v>1</v>
      </c>
      <c r="AH199">
        <f>IFERROR(VLOOKUP($A199,Table2[],11,FALSE),"Not Found")</f>
        <v>6</v>
      </c>
      <c r="AI199">
        <f>IFERROR(VLOOKUP($A199,Table2[],12,FALSE),"Not Found")</f>
        <v>3</v>
      </c>
      <c r="AJ199">
        <f>IFERROR(VLOOKUP($A199,Table2[],13,FALSE),"Not Found")</f>
        <v>10</v>
      </c>
      <c r="AK199">
        <f>IFERROR(VLOOKUP($A199,Table2[],14,FALSE),"Not Found")</f>
        <v>3</v>
      </c>
      <c r="AL199">
        <f>INDEX('Marketing data'!E:E,MATCH($A199,'Marketing data'!B:B,0),1)</f>
        <v>1</v>
      </c>
      <c r="AM199">
        <f>INDEX('Marketing data'!F:F,MATCH($A199,'Marketing data'!B:B,0),1)</f>
        <v>0</v>
      </c>
      <c r="AN199">
        <f>INDEX(Table3[MC3],MATCH($A199,Table3[ID],0),1)</f>
        <v>0</v>
      </c>
      <c r="AO199">
        <f>INDEX(Table3[MC4],MATCH($A199,Table3[ID],0),1)</f>
        <v>0</v>
      </c>
      <c r="AP199">
        <f>INDEX(Table3[MC5],MATCH($A199,Table3[ID],0),1)</f>
        <v>1</v>
      </c>
      <c r="AQ199">
        <f>_xlfn.XLOOKUP($A199,Table3[ID],Table3[Complaint],"Not Found",0)</f>
        <v>0</v>
      </c>
      <c r="AR199">
        <f>_xlfn.XLOOKUP($A199,Table3[ID],Table3[Pilot],"Not Found",0)</f>
        <v>0</v>
      </c>
      <c r="AS199" s="6">
        <f>_xlfn.XLOOKUP($A199,Table3[ID],Table3[Enrollment],"Not Found",0)</f>
        <v>44048</v>
      </c>
    </row>
    <row r="200" spans="1:45" x14ac:dyDescent="0.25">
      <c r="A200">
        <v>3065</v>
      </c>
      <c r="B200" t="s">
        <v>316</v>
      </c>
      <c r="C200" t="s">
        <v>109</v>
      </c>
      <c r="D200" t="s">
        <v>104</v>
      </c>
      <c r="E200" t="s">
        <v>105</v>
      </c>
      <c r="F200" t="s">
        <v>125</v>
      </c>
      <c r="G200" s="22">
        <v>71.39</v>
      </c>
      <c r="H200">
        <v>5</v>
      </c>
      <c r="I200">
        <v>17.8475</v>
      </c>
      <c r="J200" s="22">
        <v>374.79750000000001</v>
      </c>
      <c r="K200" s="6">
        <v>43513</v>
      </c>
      <c r="L200" s="21">
        <v>0.83124999999999993</v>
      </c>
      <c r="M200" t="s">
        <v>116</v>
      </c>
      <c r="N200" s="22">
        <v>356.95</v>
      </c>
      <c r="O200">
        <v>4.7619047620000003</v>
      </c>
      <c r="P200" s="22">
        <v>17.8475</v>
      </c>
      <c r="Q200">
        <v>5.5</v>
      </c>
      <c r="R200" t="str">
        <f>IFERROR(VLOOKUP(Table5[[#This Row],[CustomerID]],Table1[],16,FALSE),"Not Found")</f>
        <v>Together</v>
      </c>
      <c r="S200">
        <f>IFERROR(VLOOKUP(Table5[[#This Row],[CustomerID]],Table1[],5,FALSE),"Not Found")</f>
        <v>45</v>
      </c>
      <c r="T200" t="str">
        <f>IFERROR(VLOOKUP(Table5[[#This Row],[CustomerID]],Table1[],17,FALSE),"Not Found")</f>
        <v>Graduate</v>
      </c>
      <c r="U200">
        <f>_xlfn.XLOOKUP(Table5[[#This Row],[CustomerID]],Table1[ID],Table1[Kids],"Not Found",0)</f>
        <v>0</v>
      </c>
      <c r="V200">
        <f>_xlfn.XLOOKUP(Table5[[#This Row],[CustomerID]],Table1[ID],Table1[Teens],"Not found",0)</f>
        <v>0</v>
      </c>
      <c r="W200" s="16">
        <f>IFERROR(VLOOKUP(Table5[[#This Row],[CustomerID]],Table1[],2,FALSE),"Not Found")</f>
        <v>180144</v>
      </c>
      <c r="X200" t="str">
        <f>_xlfn.XLOOKUP(Table5[[#This Row],[CustomerID]],Table1[ID],Table1[State],"Not Found",0)</f>
        <v>State-California</v>
      </c>
      <c r="Y200">
        <f>_xlfn.XLOOKUP(Table5[[#This Row],[CustomerID]],Table2[ID],Table2[Recency/Days],"Not Found",0)</f>
        <v>47</v>
      </c>
      <c r="Z200" s="22">
        <f>IFERROR(VLOOKUP(Table5[[#This Row],[CustomerID]],Table2[],3,FALSE),"Not Found")</f>
        <v>539</v>
      </c>
      <c r="AA200" s="22">
        <f>IFERROR(VLOOKUP($A200,Table2[],4,FALSE),"Not Found")</f>
        <v>297</v>
      </c>
      <c r="AB200" s="22">
        <f>IFERROR(VLOOKUP($A200,Table2[],5,FALSE),"Not Found")</f>
        <v>1000</v>
      </c>
      <c r="AC200" s="22">
        <f>IFERROR(VLOOKUP($A200,Table2[],6,FALSE),"Not Found")</f>
        <v>562</v>
      </c>
      <c r="AD200" s="22">
        <f>IFERROR(VLOOKUP($A200,Table2[],7,FALSE),"Not Found")</f>
        <v>432</v>
      </c>
      <c r="AE200" s="22">
        <f>IFERROR(VLOOKUP($A200,Table2[],8,FALSE),"Not Found")</f>
        <v>243</v>
      </c>
      <c r="AF200" s="22">
        <f>IFERROR(VLOOKUP($A200,Table2[],9,FALSE),"Not Found")</f>
        <v>2587</v>
      </c>
      <c r="AG200">
        <f>IFERROR(VLOOKUP($A200,Table2[],10,FALSE),"Not Found")</f>
        <v>1</v>
      </c>
      <c r="AH200">
        <f>IFERROR(VLOOKUP($A200,Table2[],11,FALSE),"Not Found")</f>
        <v>3</v>
      </c>
      <c r="AI200">
        <f>IFERROR(VLOOKUP($A200,Table2[],12,FALSE),"Not Found")</f>
        <v>7</v>
      </c>
      <c r="AJ200">
        <f>IFERROR(VLOOKUP($A200,Table2[],13,FALSE),"Not Found")</f>
        <v>8</v>
      </c>
      <c r="AK200">
        <f>IFERROR(VLOOKUP($A200,Table2[],14,FALSE),"Not Found")</f>
        <v>1</v>
      </c>
      <c r="AL200">
        <f>INDEX('Marketing data'!E:E,MATCH($A200,'Marketing data'!B:B,0),1)</f>
        <v>0</v>
      </c>
      <c r="AM200">
        <f>INDEX('Marketing data'!F:F,MATCH($A200,'Marketing data'!B:B,0),1)</f>
        <v>0</v>
      </c>
      <c r="AN200">
        <f>INDEX(Table3[MC3],MATCH($A200,Table3[ID],0),1)</f>
        <v>0</v>
      </c>
      <c r="AO200">
        <f>INDEX(Table3[MC4],MATCH($A200,Table3[ID],0),1)</f>
        <v>0</v>
      </c>
      <c r="AP200">
        <f>INDEX(Table3[MC5],MATCH($A200,Table3[ID],0),1)</f>
        <v>0</v>
      </c>
      <c r="AQ200">
        <f>_xlfn.XLOOKUP($A200,Table3[ID],Table3[Complaint],"Not Found",0)</f>
        <v>0</v>
      </c>
      <c r="AR200">
        <f>_xlfn.XLOOKUP($A200,Table3[ID],Table3[Pilot],"Not Found",0)</f>
        <v>0</v>
      </c>
      <c r="AS200" s="6">
        <f>_xlfn.XLOOKUP($A200,Table3[ID],Table3[Enrollment],"Not Found",0)</f>
        <v>43896</v>
      </c>
    </row>
    <row r="201" spans="1:45" x14ac:dyDescent="0.25">
      <c r="A201">
        <v>2647</v>
      </c>
      <c r="B201" t="s">
        <v>317</v>
      </c>
      <c r="C201" t="s">
        <v>109</v>
      </c>
      <c r="D201" t="s">
        <v>104</v>
      </c>
      <c r="E201" t="s">
        <v>105</v>
      </c>
      <c r="F201" t="s">
        <v>118</v>
      </c>
      <c r="G201" s="22">
        <v>19.149999999999999</v>
      </c>
      <c r="H201">
        <v>6</v>
      </c>
      <c r="I201">
        <v>5.7450000000000001</v>
      </c>
      <c r="J201" s="22">
        <v>120.645</v>
      </c>
      <c r="K201" s="6">
        <v>43494</v>
      </c>
      <c r="L201" s="21">
        <v>0.41736111111111113</v>
      </c>
      <c r="M201" t="s">
        <v>116</v>
      </c>
      <c r="N201" s="22">
        <v>114.9</v>
      </c>
      <c r="O201">
        <v>4.7619047620000003</v>
      </c>
      <c r="P201" s="22">
        <v>5.7450000000000001</v>
      </c>
      <c r="Q201">
        <v>6.8</v>
      </c>
      <c r="R201" t="str">
        <f>IFERROR(VLOOKUP(Table5[[#This Row],[CustomerID]],Table1[],16,FALSE),"Not Found")</f>
        <v>Married</v>
      </c>
      <c r="S201">
        <f>IFERROR(VLOOKUP(Table5[[#This Row],[CustomerID]],Table1[],5,FALSE),"Not Found")</f>
        <v>34</v>
      </c>
      <c r="T201" t="str">
        <f>IFERROR(VLOOKUP(Table5[[#This Row],[CustomerID]],Table1[],17,FALSE),"Not Found")</f>
        <v>Master</v>
      </c>
      <c r="U201">
        <f>_xlfn.XLOOKUP(Table5[[#This Row],[CustomerID]],Table1[ID],Table1[Kids],"Not Found",0)</f>
        <v>0</v>
      </c>
      <c r="V201">
        <f>_xlfn.XLOOKUP(Table5[[#This Row],[CustomerID]],Table1[ID],Table1[Teens],"Not found",0)</f>
        <v>0</v>
      </c>
      <c r="W201" s="16">
        <f>IFERROR(VLOOKUP(Table5[[#This Row],[CustomerID]],Table1[],2,FALSE),"Not Found")</f>
        <v>180141</v>
      </c>
      <c r="X201" t="str">
        <f>_xlfn.XLOOKUP(Table5[[#This Row],[CustomerID]],Table1[ID],Table1[State],"Not Found",0)</f>
        <v>State-Illinois</v>
      </c>
      <c r="Y201">
        <f>_xlfn.XLOOKUP(Table5[[#This Row],[CustomerID]],Table2[ID],Table2[Recency/Days],"Not Found",0)</f>
        <v>20</v>
      </c>
      <c r="Z201" s="22">
        <f>IFERROR(VLOOKUP(Table5[[#This Row],[CustomerID]],Table2[],3,FALSE),"Not Found")</f>
        <v>2661</v>
      </c>
      <c r="AA201" s="22">
        <f>IFERROR(VLOOKUP($A201,Table2[],4,FALSE),"Not Found")</f>
        <v>229</v>
      </c>
      <c r="AB201" s="22">
        <f>IFERROR(VLOOKUP($A201,Table2[],5,FALSE),"Not Found")</f>
        <v>1513</v>
      </c>
      <c r="AC201" s="22">
        <f>IFERROR(VLOOKUP($A201,Table2[],6,FALSE),"Not Found")</f>
        <v>117</v>
      </c>
      <c r="AD201" s="22">
        <f>IFERROR(VLOOKUP($A201,Table2[],7,FALSE),"Not Found")</f>
        <v>90</v>
      </c>
      <c r="AE201" s="22">
        <f>IFERROR(VLOOKUP($A201,Table2[],8,FALSE),"Not Found")</f>
        <v>90</v>
      </c>
      <c r="AF201" s="22">
        <f>IFERROR(VLOOKUP($A201,Table2[],9,FALSE),"Not Found")</f>
        <v>4520</v>
      </c>
      <c r="AG201">
        <f>IFERROR(VLOOKUP($A201,Table2[],10,FALSE),"Not Found")</f>
        <v>1</v>
      </c>
      <c r="AH201">
        <f>IFERROR(VLOOKUP($A201,Table2[],11,FALSE),"Not Found")</f>
        <v>7</v>
      </c>
      <c r="AI201">
        <f>IFERROR(VLOOKUP($A201,Table2[],12,FALSE),"Not Found")</f>
        <v>4</v>
      </c>
      <c r="AJ201">
        <f>IFERROR(VLOOKUP($A201,Table2[],13,FALSE),"Not Found")</f>
        <v>10</v>
      </c>
      <c r="AK201">
        <f>IFERROR(VLOOKUP($A201,Table2[],14,FALSE),"Not Found")</f>
        <v>6</v>
      </c>
      <c r="AL201">
        <f>INDEX('Marketing data'!E:E,MATCH($A201,'Marketing data'!B:B,0),1)</f>
        <v>0</v>
      </c>
      <c r="AM201">
        <f>INDEX('Marketing data'!F:F,MATCH($A201,'Marketing data'!B:B,0),1)</f>
        <v>0</v>
      </c>
      <c r="AN201">
        <f>INDEX(Table3[MC3],MATCH($A201,Table3[ID],0),1)</f>
        <v>0</v>
      </c>
      <c r="AO201">
        <f>INDEX(Table3[MC4],MATCH($A201,Table3[ID],0),1)</f>
        <v>0</v>
      </c>
      <c r="AP201">
        <f>INDEX(Table3[MC5],MATCH($A201,Table3[ID],0),1)</f>
        <v>1</v>
      </c>
      <c r="AQ201">
        <f>_xlfn.XLOOKUP($A201,Table3[ID],Table3[Complaint],"Not Found",0)</f>
        <v>0</v>
      </c>
      <c r="AR201">
        <f>_xlfn.XLOOKUP($A201,Table3[ID],Table3[Pilot],"Not Found",0)</f>
        <v>1</v>
      </c>
      <c r="AS201" s="6">
        <f>_xlfn.XLOOKUP($A201,Table3[ID],Table3[Enrollment],"Not Found",0)</f>
        <v>43634</v>
      </c>
    </row>
    <row r="202" spans="1:45" x14ac:dyDescent="0.25">
      <c r="A202">
        <v>1233</v>
      </c>
      <c r="B202" t="s">
        <v>318</v>
      </c>
      <c r="C202" t="s">
        <v>124</v>
      </c>
      <c r="D202" t="s">
        <v>104</v>
      </c>
      <c r="E202" t="s">
        <v>105</v>
      </c>
      <c r="F202" t="s">
        <v>111</v>
      </c>
      <c r="G202" s="22">
        <v>57.49</v>
      </c>
      <c r="H202">
        <v>4</v>
      </c>
      <c r="I202">
        <v>11.497999999999999</v>
      </c>
      <c r="J202" s="22">
        <v>241.458</v>
      </c>
      <c r="K202" s="6">
        <v>43539</v>
      </c>
      <c r="L202" s="21">
        <v>0.49791666666666662</v>
      </c>
      <c r="M202" t="s">
        <v>112</v>
      </c>
      <c r="N202" s="22">
        <v>229.96</v>
      </c>
      <c r="O202">
        <v>4.7619047620000003</v>
      </c>
      <c r="P202" s="22">
        <v>11.497999999999999</v>
      </c>
      <c r="Q202">
        <v>6.6</v>
      </c>
      <c r="R202" t="str">
        <f>IFERROR(VLOOKUP(Table5[[#This Row],[CustomerID]],Table1[],16,FALSE),"Not Found")</f>
        <v>Married</v>
      </c>
      <c r="S202">
        <f>IFERROR(VLOOKUP(Table5[[#This Row],[CustomerID]],Table1[],5,FALSE),"Not Found")</f>
        <v>48</v>
      </c>
      <c r="T202" t="str">
        <f>IFERROR(VLOOKUP(Table5[[#This Row],[CustomerID]],Table1[],17,FALSE),"Not Found")</f>
        <v>Graduate</v>
      </c>
      <c r="U202">
        <f>_xlfn.XLOOKUP(Table5[[#This Row],[CustomerID]],Table1[ID],Table1[Kids],"Not Found",0)</f>
        <v>1</v>
      </c>
      <c r="V202">
        <f>_xlfn.XLOOKUP(Table5[[#This Row],[CustomerID]],Table1[ID],Table1[Teens],"Not found",0)</f>
        <v>0</v>
      </c>
      <c r="W202" s="16">
        <f>IFERROR(VLOOKUP(Table5[[#This Row],[CustomerID]],Table1[],2,FALSE),"Not Found")</f>
        <v>180134</v>
      </c>
      <c r="X202" t="str">
        <f>_xlfn.XLOOKUP(Table5[[#This Row],[CustomerID]],Table1[ID],Table1[State],"Not Found",0)</f>
        <v>State-Texas</v>
      </c>
      <c r="Y202">
        <f>_xlfn.XLOOKUP(Table5[[#This Row],[CustomerID]],Table2[ID],Table2[Recency/Days],"Not Found",0)</f>
        <v>40</v>
      </c>
      <c r="Z202" s="22">
        <f>IFERROR(VLOOKUP(Table5[[#This Row],[CustomerID]],Table2[],3,FALSE),"Not Found")</f>
        <v>2738</v>
      </c>
      <c r="AA202" s="22">
        <f>IFERROR(VLOOKUP($A202,Table2[],4,FALSE),"Not Found")</f>
        <v>36</v>
      </c>
      <c r="AB202" s="22">
        <f>IFERROR(VLOOKUP($A202,Table2[],5,FALSE),"Not Found")</f>
        <v>611</v>
      </c>
      <c r="AC202" s="22">
        <f>IFERROR(VLOOKUP($A202,Table2[],6,FALSE),"Not Found")</f>
        <v>234</v>
      </c>
      <c r="AD202" s="22">
        <f>IFERROR(VLOOKUP($A202,Table2[],7,FALSE),"Not Found")</f>
        <v>0</v>
      </c>
      <c r="AE202" s="22">
        <f>IFERROR(VLOOKUP($A202,Table2[],8,FALSE),"Not Found")</f>
        <v>180</v>
      </c>
      <c r="AF202" s="22">
        <f>IFERROR(VLOOKUP($A202,Table2[],9,FALSE),"Not Found")</f>
        <v>3439</v>
      </c>
      <c r="AG202">
        <f>IFERROR(VLOOKUP($A202,Table2[],10,FALSE),"Not Found")</f>
        <v>2</v>
      </c>
      <c r="AH202">
        <f>IFERROR(VLOOKUP($A202,Table2[],11,FALSE),"Not Found")</f>
        <v>5</v>
      </c>
      <c r="AI202">
        <f>IFERROR(VLOOKUP($A202,Table2[],12,FALSE),"Not Found")</f>
        <v>3</v>
      </c>
      <c r="AJ202">
        <f>IFERROR(VLOOKUP($A202,Table2[],13,FALSE),"Not Found")</f>
        <v>6</v>
      </c>
      <c r="AK202">
        <f>IFERROR(VLOOKUP($A202,Table2[],14,FALSE),"Not Found")</f>
        <v>6</v>
      </c>
      <c r="AL202">
        <f>INDEX('Marketing data'!E:E,MATCH($A202,'Marketing data'!B:B,0),1)</f>
        <v>1</v>
      </c>
      <c r="AM202">
        <f>INDEX('Marketing data'!F:F,MATCH($A202,'Marketing data'!B:B,0),1)</f>
        <v>0</v>
      </c>
      <c r="AN202">
        <f>INDEX(Table3[MC3],MATCH($A202,Table3[ID],0),1)</f>
        <v>0</v>
      </c>
      <c r="AO202">
        <f>INDEX(Table3[MC4],MATCH($A202,Table3[ID],0),1)</f>
        <v>1</v>
      </c>
      <c r="AP202">
        <f>INDEX(Table3[MC5],MATCH($A202,Table3[ID],0),1)</f>
        <v>1</v>
      </c>
      <c r="AQ202">
        <f>_xlfn.XLOOKUP($A202,Table3[ID],Table3[Complaint],"Not Found",0)</f>
        <v>0</v>
      </c>
      <c r="AR202">
        <f>_xlfn.XLOOKUP($A202,Table3[ID],Table3[Pilot],"Not Found",0)</f>
        <v>1</v>
      </c>
      <c r="AS202" s="6">
        <f>_xlfn.XLOOKUP($A202,Table3[ID],Table3[Enrollment],"Not Found",0)</f>
        <v>43763</v>
      </c>
    </row>
    <row r="203" spans="1:45" x14ac:dyDescent="0.25">
      <c r="A203">
        <v>2387</v>
      </c>
      <c r="B203" t="s">
        <v>319</v>
      </c>
      <c r="C203" t="s">
        <v>109</v>
      </c>
      <c r="D203" t="s">
        <v>110</v>
      </c>
      <c r="E203" t="s">
        <v>114</v>
      </c>
      <c r="F203" t="s">
        <v>111</v>
      </c>
      <c r="G203" s="22">
        <v>61.41</v>
      </c>
      <c r="H203">
        <v>7</v>
      </c>
      <c r="I203">
        <v>21.493500000000001</v>
      </c>
      <c r="J203" s="22">
        <v>451.36349999999999</v>
      </c>
      <c r="K203" s="6">
        <v>43479</v>
      </c>
      <c r="L203" s="21">
        <v>0.41805555555555557</v>
      </c>
      <c r="M203" t="s">
        <v>112</v>
      </c>
      <c r="N203" s="22">
        <v>429.87</v>
      </c>
      <c r="O203">
        <v>4.7619047620000003</v>
      </c>
      <c r="P203" s="22">
        <v>21.493500000000001</v>
      </c>
      <c r="Q203">
        <v>9.8000000000000007</v>
      </c>
      <c r="R203" t="str">
        <f>IFERROR(VLOOKUP(Table5[[#This Row],[CustomerID]],Table1[],16,FALSE),"Not Found")</f>
        <v>Married</v>
      </c>
      <c r="S203">
        <f>IFERROR(VLOOKUP(Table5[[#This Row],[CustomerID]],Table1[],5,FALSE),"Not Found")</f>
        <v>48</v>
      </c>
      <c r="T203" t="str">
        <f>IFERROR(VLOOKUP(Table5[[#This Row],[CustomerID]],Table1[],17,FALSE),"Not Found")</f>
        <v>Graduate</v>
      </c>
      <c r="U203">
        <f>_xlfn.XLOOKUP(Table5[[#This Row],[CustomerID]],Table1[ID],Table1[Kids],"Not Found",0)</f>
        <v>1</v>
      </c>
      <c r="V203">
        <f>_xlfn.XLOOKUP(Table5[[#This Row],[CustomerID]],Table1[ID],Table1[Teens],"Not found",0)</f>
        <v>0</v>
      </c>
      <c r="W203" s="16">
        <f>IFERROR(VLOOKUP(Table5[[#This Row],[CustomerID]],Table1[],2,FALSE),"Not Found")</f>
        <v>180134</v>
      </c>
      <c r="X203" t="str">
        <f>_xlfn.XLOOKUP(Table5[[#This Row],[CustomerID]],Table1[ID],Table1[State],"Not Found",0)</f>
        <v>State-California</v>
      </c>
      <c r="Y203">
        <f>_xlfn.XLOOKUP(Table5[[#This Row],[CustomerID]],Table2[ID],Table2[Recency/Days],"Not Found",0)</f>
        <v>40</v>
      </c>
      <c r="Z203" s="22">
        <f>IFERROR(VLOOKUP(Table5[[#This Row],[CustomerID]],Table2[],3,FALSE),"Not Found")</f>
        <v>2738</v>
      </c>
      <c r="AA203" s="22">
        <f>IFERROR(VLOOKUP($A203,Table2[],4,FALSE),"Not Found")</f>
        <v>36</v>
      </c>
      <c r="AB203" s="22">
        <f>IFERROR(VLOOKUP($A203,Table2[],5,FALSE),"Not Found")</f>
        <v>611</v>
      </c>
      <c r="AC203" s="22">
        <f>IFERROR(VLOOKUP($A203,Table2[],6,FALSE),"Not Found")</f>
        <v>234</v>
      </c>
      <c r="AD203" s="22">
        <f>IFERROR(VLOOKUP($A203,Table2[],7,FALSE),"Not Found")</f>
        <v>0</v>
      </c>
      <c r="AE203" s="22">
        <f>IFERROR(VLOOKUP($A203,Table2[],8,FALSE),"Not Found")</f>
        <v>180</v>
      </c>
      <c r="AF203" s="22">
        <f>IFERROR(VLOOKUP($A203,Table2[],9,FALSE),"Not Found")</f>
        <v>3439</v>
      </c>
      <c r="AG203">
        <f>IFERROR(VLOOKUP($A203,Table2[],10,FALSE),"Not Found")</f>
        <v>2</v>
      </c>
      <c r="AH203">
        <f>IFERROR(VLOOKUP($A203,Table2[],11,FALSE),"Not Found")</f>
        <v>5</v>
      </c>
      <c r="AI203">
        <f>IFERROR(VLOOKUP($A203,Table2[],12,FALSE),"Not Found")</f>
        <v>3</v>
      </c>
      <c r="AJ203">
        <f>IFERROR(VLOOKUP($A203,Table2[],13,FALSE),"Not Found")</f>
        <v>6</v>
      </c>
      <c r="AK203">
        <f>IFERROR(VLOOKUP($A203,Table2[],14,FALSE),"Not Found")</f>
        <v>6</v>
      </c>
      <c r="AL203">
        <f>INDEX('Marketing data'!E:E,MATCH($A203,'Marketing data'!B:B,0),1)</f>
        <v>1</v>
      </c>
      <c r="AM203">
        <f>INDEX('Marketing data'!F:F,MATCH($A203,'Marketing data'!B:B,0),1)</f>
        <v>0</v>
      </c>
      <c r="AN203">
        <f>INDEX(Table3[MC3],MATCH($A203,Table3[ID],0),1)</f>
        <v>0</v>
      </c>
      <c r="AO203">
        <f>INDEX(Table3[MC4],MATCH($A203,Table3[ID],0),1)</f>
        <v>1</v>
      </c>
      <c r="AP203">
        <f>INDEX(Table3[MC5],MATCH($A203,Table3[ID],0),1)</f>
        <v>1</v>
      </c>
      <c r="AQ203">
        <f>_xlfn.XLOOKUP($A203,Table3[ID],Table3[Complaint],"Not Found",0)</f>
        <v>0</v>
      </c>
      <c r="AR203">
        <f>_xlfn.XLOOKUP($A203,Table3[ID],Table3[Pilot],"Not Found",0)</f>
        <v>1</v>
      </c>
      <c r="AS203" s="6">
        <f>_xlfn.XLOOKUP($A203,Table3[ID],Table3[Enrollment],"Not Found",0)</f>
        <v>43763</v>
      </c>
    </row>
    <row r="204" spans="1:45" x14ac:dyDescent="0.25">
      <c r="A204">
        <v>1401</v>
      </c>
      <c r="B204" t="s">
        <v>320</v>
      </c>
      <c r="C204" t="s">
        <v>124</v>
      </c>
      <c r="D204" t="s">
        <v>104</v>
      </c>
      <c r="E204" t="s">
        <v>114</v>
      </c>
      <c r="F204" t="s">
        <v>106</v>
      </c>
      <c r="G204" s="22">
        <v>25.9</v>
      </c>
      <c r="H204">
        <v>10</v>
      </c>
      <c r="I204">
        <v>12.95</v>
      </c>
      <c r="J204" s="22">
        <v>271.95</v>
      </c>
      <c r="K204" s="6">
        <v>43502</v>
      </c>
      <c r="L204" s="21">
        <v>0.61875000000000002</v>
      </c>
      <c r="M204" t="s">
        <v>107</v>
      </c>
      <c r="N204" s="22">
        <v>259</v>
      </c>
      <c r="O204">
        <v>4.7619047620000003</v>
      </c>
      <c r="P204" s="22">
        <v>12.95</v>
      </c>
      <c r="Q204">
        <v>8.6999999999999993</v>
      </c>
      <c r="R204" t="str">
        <f>IFERROR(VLOOKUP(Table5[[#This Row],[CustomerID]],Table1[],16,FALSE),"Not Found")</f>
        <v>Together</v>
      </c>
      <c r="S204">
        <f>IFERROR(VLOOKUP(Table5[[#This Row],[CustomerID]],Table1[],5,FALSE),"Not Found")</f>
        <v>26</v>
      </c>
      <c r="T204" t="str">
        <f>IFERROR(VLOOKUP(Table5[[#This Row],[CustomerID]],Table1[],17,FALSE),"Not Found")</f>
        <v>Graduate</v>
      </c>
      <c r="U204">
        <f>_xlfn.XLOOKUP(Table5[[#This Row],[CustomerID]],Table1[ID],Table1[Kids],"Not Found",0)</f>
        <v>0</v>
      </c>
      <c r="V204">
        <f>_xlfn.XLOOKUP(Table5[[#This Row],[CustomerID]],Table1[ID],Table1[Teens],"Not found",0)</f>
        <v>0</v>
      </c>
      <c r="W204" s="16">
        <f>IFERROR(VLOOKUP(Table5[[#This Row],[CustomerID]],Table1[],2,FALSE),"Not Found")</f>
        <v>180134</v>
      </c>
      <c r="X204" t="str">
        <f>_xlfn.XLOOKUP(Table5[[#This Row],[CustomerID]],Table1[ID],Table1[State],"Not Found",0)</f>
        <v>State-Texas</v>
      </c>
      <c r="Y204">
        <f>_xlfn.XLOOKUP(Table5[[#This Row],[CustomerID]],Table2[ID],Table2[Recency/Days],"Not Found",0)</f>
        <v>11</v>
      </c>
      <c r="Z204" s="22">
        <f>IFERROR(VLOOKUP(Table5[[#This Row],[CustomerID]],Table2[],3,FALSE),"Not Found")</f>
        <v>2171</v>
      </c>
      <c r="AA204" s="22">
        <f>IFERROR(VLOOKUP($A204,Table2[],4,FALSE),"Not Found")</f>
        <v>58</v>
      </c>
      <c r="AB204" s="22">
        <f>IFERROR(VLOOKUP($A204,Table2[],5,FALSE),"Not Found")</f>
        <v>634</v>
      </c>
      <c r="AC204" s="22">
        <f>IFERROR(VLOOKUP($A204,Table2[],6,FALSE),"Not Found")</f>
        <v>117</v>
      </c>
      <c r="AD204" s="22">
        <f>IFERROR(VLOOKUP($A204,Table2[],7,FALSE),"Not Found")</f>
        <v>58</v>
      </c>
      <c r="AE204" s="22">
        <f>IFERROR(VLOOKUP($A204,Table2[],8,FALSE),"Not Found")</f>
        <v>58</v>
      </c>
      <c r="AF204" s="22">
        <f>IFERROR(VLOOKUP($A204,Table2[],9,FALSE),"Not Found")</f>
        <v>2981</v>
      </c>
      <c r="AG204">
        <f>IFERROR(VLOOKUP($A204,Table2[],10,FALSE),"Not Found")</f>
        <v>1</v>
      </c>
      <c r="AH204">
        <f>IFERROR(VLOOKUP($A204,Table2[],11,FALSE),"Not Found")</f>
        <v>2</v>
      </c>
      <c r="AI204">
        <f>IFERROR(VLOOKUP($A204,Table2[],12,FALSE),"Not Found")</f>
        <v>7</v>
      </c>
      <c r="AJ204">
        <f>IFERROR(VLOOKUP($A204,Table2[],13,FALSE),"Not Found")</f>
        <v>11</v>
      </c>
      <c r="AK204">
        <f>IFERROR(VLOOKUP($A204,Table2[],14,FALSE),"Not Found")</f>
        <v>5</v>
      </c>
      <c r="AL204">
        <f>INDEX('Marketing data'!E:E,MATCH($A204,'Marketing data'!B:B,0),1)</f>
        <v>1</v>
      </c>
      <c r="AM204">
        <f>INDEX('Marketing data'!F:F,MATCH($A204,'Marketing data'!B:B,0),1)</f>
        <v>1</v>
      </c>
      <c r="AN204">
        <f>INDEX(Table3[MC3],MATCH($A204,Table3[ID],0),1)</f>
        <v>0</v>
      </c>
      <c r="AO204">
        <f>INDEX(Table3[MC4],MATCH($A204,Table3[ID],0),1)</f>
        <v>1</v>
      </c>
      <c r="AP204">
        <f>INDEX(Table3[MC5],MATCH($A204,Table3[ID],0),1)</f>
        <v>1</v>
      </c>
      <c r="AQ204">
        <f>_xlfn.XLOOKUP($A204,Table3[ID],Table3[Complaint],"Not Found",0)</f>
        <v>0</v>
      </c>
      <c r="AR204">
        <f>_xlfn.XLOOKUP($A204,Table3[ID],Table3[Pilot],"Not Found",0)</f>
        <v>0</v>
      </c>
      <c r="AS204" s="6">
        <f>_xlfn.XLOOKUP($A204,Table3[ID],Table3[Enrollment],"Not Found",0)</f>
        <v>44033</v>
      </c>
    </row>
    <row r="205" spans="1:45" x14ac:dyDescent="0.25">
      <c r="A205">
        <v>1253</v>
      </c>
      <c r="B205" t="s">
        <v>321</v>
      </c>
      <c r="C205" t="s">
        <v>124</v>
      </c>
      <c r="D205" t="s">
        <v>104</v>
      </c>
      <c r="E205" t="s">
        <v>114</v>
      </c>
      <c r="F205" t="s">
        <v>115</v>
      </c>
      <c r="G205" s="22">
        <v>17.77</v>
      </c>
      <c r="H205">
        <v>5</v>
      </c>
      <c r="I205">
        <v>4.4424999999999999</v>
      </c>
      <c r="J205" s="22">
        <v>93.292500000000004</v>
      </c>
      <c r="K205" s="6">
        <v>43511</v>
      </c>
      <c r="L205" s="21">
        <v>0.52916666666666667</v>
      </c>
      <c r="M205" t="s">
        <v>116</v>
      </c>
      <c r="N205" s="22">
        <v>88.85</v>
      </c>
      <c r="O205">
        <v>4.7619047620000003</v>
      </c>
      <c r="P205" s="22">
        <v>4.4424999999999999</v>
      </c>
      <c r="Q205">
        <v>5.4</v>
      </c>
      <c r="R205" t="str">
        <f>IFERROR(VLOOKUP(Table5[[#This Row],[CustomerID]],Table1[],16,FALSE),"Not Found")</f>
        <v>Married</v>
      </c>
      <c r="S205">
        <f>IFERROR(VLOOKUP(Table5[[#This Row],[CustomerID]],Table1[],5,FALSE),"Not Found")</f>
        <v>57</v>
      </c>
      <c r="T205" t="str">
        <f>IFERROR(VLOOKUP(Table5[[#This Row],[CustomerID]],Table1[],17,FALSE),"Not Found")</f>
        <v>Graduate</v>
      </c>
      <c r="U205">
        <f>_xlfn.XLOOKUP(Table5[[#This Row],[CustomerID]],Table1[ID],Table1[Kids],"Not Found",0)</f>
        <v>0</v>
      </c>
      <c r="V205">
        <f>_xlfn.XLOOKUP(Table5[[#This Row],[CustomerID]],Table1[ID],Table1[Teens],"Not found",0)</f>
        <v>0</v>
      </c>
      <c r="W205" s="16">
        <f>IFERROR(VLOOKUP(Table5[[#This Row],[CustomerID]],Table1[],2,FALSE),"Not Found")</f>
        <v>180124</v>
      </c>
      <c r="X205" t="str">
        <f>_xlfn.XLOOKUP(Table5[[#This Row],[CustomerID]],Table1[ID],Table1[State],"Not Found",0)</f>
        <v>State-California</v>
      </c>
      <c r="Y205">
        <f>_xlfn.XLOOKUP(Table5[[#This Row],[CustomerID]],Table2[ID],Table2[Recency/Days],"Not Found",0)</f>
        <v>47</v>
      </c>
      <c r="Z205" s="22">
        <f>IFERROR(VLOOKUP(Table5[[#This Row],[CustomerID]],Table2[],3,FALSE),"Not Found")</f>
        <v>1086</v>
      </c>
      <c r="AA205" s="22">
        <f>IFERROR(VLOOKUP($A205,Table2[],4,FALSE),"Not Found")</f>
        <v>189</v>
      </c>
      <c r="AB205" s="22">
        <f>IFERROR(VLOOKUP($A205,Table2[],5,FALSE),"Not Found")</f>
        <v>895</v>
      </c>
      <c r="AC205" s="22">
        <f>IFERROR(VLOOKUP($A205,Table2[],6,FALSE),"Not Found")</f>
        <v>461</v>
      </c>
      <c r="AD205" s="22">
        <f>IFERROR(VLOOKUP($A205,Table2[],7,FALSE),"Not Found")</f>
        <v>189</v>
      </c>
      <c r="AE205" s="22">
        <f>IFERROR(VLOOKUP($A205,Table2[],8,FALSE),"Not Found")</f>
        <v>542</v>
      </c>
      <c r="AF205" s="22">
        <f>IFERROR(VLOOKUP($A205,Table2[],9,FALSE),"Not Found")</f>
        <v>2277</v>
      </c>
      <c r="AG205">
        <f>IFERROR(VLOOKUP($A205,Table2[],10,FALSE),"Not Found")</f>
        <v>1</v>
      </c>
      <c r="AH205">
        <f>IFERROR(VLOOKUP($A205,Table2[],11,FALSE),"Not Found")</f>
        <v>3</v>
      </c>
      <c r="AI205">
        <f>IFERROR(VLOOKUP($A205,Table2[],12,FALSE),"Not Found")</f>
        <v>7</v>
      </c>
      <c r="AJ205">
        <f>IFERROR(VLOOKUP($A205,Table2[],13,FALSE),"Not Found")</f>
        <v>8</v>
      </c>
      <c r="AK205">
        <f>IFERROR(VLOOKUP($A205,Table2[],14,FALSE),"Not Found")</f>
        <v>1</v>
      </c>
      <c r="AL205">
        <f>INDEX('Marketing data'!E:E,MATCH($A205,'Marketing data'!B:B,0),1)</f>
        <v>0</v>
      </c>
      <c r="AM205">
        <f>INDEX('Marketing data'!F:F,MATCH($A205,'Marketing data'!B:B,0),1)</f>
        <v>0</v>
      </c>
      <c r="AN205">
        <f>INDEX(Table3[MC3],MATCH($A205,Table3[ID],0),1)</f>
        <v>1</v>
      </c>
      <c r="AO205">
        <f>INDEX(Table3[MC4],MATCH($A205,Table3[ID],0),1)</f>
        <v>0</v>
      </c>
      <c r="AP205">
        <f>INDEX(Table3[MC5],MATCH($A205,Table3[ID],0),1)</f>
        <v>0</v>
      </c>
      <c r="AQ205">
        <f>_xlfn.XLOOKUP($A205,Table3[ID],Table3[Complaint],"Not Found",0)</f>
        <v>0</v>
      </c>
      <c r="AR205">
        <f>_xlfn.XLOOKUP($A205,Table3[ID],Table3[Pilot],"Not Found",0)</f>
        <v>0</v>
      </c>
      <c r="AS205" s="6">
        <f>_xlfn.XLOOKUP($A205,Table3[ID],Table3[Enrollment],"Not Found",0)</f>
        <v>44165</v>
      </c>
    </row>
    <row r="206" spans="1:45" x14ac:dyDescent="0.25">
      <c r="A206">
        <v>1447</v>
      </c>
      <c r="B206" t="s">
        <v>322</v>
      </c>
      <c r="C206" t="s">
        <v>103</v>
      </c>
      <c r="D206" t="s">
        <v>110</v>
      </c>
      <c r="E206" t="s">
        <v>105</v>
      </c>
      <c r="F206" t="s">
        <v>106</v>
      </c>
      <c r="G206" s="22">
        <v>23.03</v>
      </c>
      <c r="H206">
        <v>9</v>
      </c>
      <c r="I206">
        <v>10.3635</v>
      </c>
      <c r="J206" s="22">
        <v>217.6335</v>
      </c>
      <c r="K206" s="6">
        <v>43468</v>
      </c>
      <c r="L206" s="21">
        <v>0.50138888888888888</v>
      </c>
      <c r="M206" t="s">
        <v>107</v>
      </c>
      <c r="N206" s="22">
        <v>207.27</v>
      </c>
      <c r="O206">
        <v>4.7619047620000003</v>
      </c>
      <c r="P206" s="22">
        <v>10.3635</v>
      </c>
      <c r="Q206">
        <v>7.9</v>
      </c>
      <c r="R206" t="str">
        <f>IFERROR(VLOOKUP(Table5[[#This Row],[CustomerID]],Table1[],16,FALSE),"Not Found")</f>
        <v>Married</v>
      </c>
      <c r="S206">
        <f>IFERROR(VLOOKUP(Table5[[#This Row],[CustomerID]],Table1[],5,FALSE),"Not Found")</f>
        <v>57</v>
      </c>
      <c r="T206" t="str">
        <f>IFERROR(VLOOKUP(Table5[[#This Row],[CustomerID]],Table1[],17,FALSE),"Not Found")</f>
        <v>Graduate</v>
      </c>
      <c r="U206">
        <f>_xlfn.XLOOKUP(Table5[[#This Row],[CustomerID]],Table1[ID],Table1[Kids],"Not Found",0)</f>
        <v>0</v>
      </c>
      <c r="V206">
        <f>_xlfn.XLOOKUP(Table5[[#This Row],[CustomerID]],Table1[ID],Table1[Teens],"Not found",0)</f>
        <v>0</v>
      </c>
      <c r="W206" s="16">
        <f>IFERROR(VLOOKUP(Table5[[#This Row],[CustomerID]],Table1[],2,FALSE),"Not Found")</f>
        <v>180124</v>
      </c>
      <c r="X206" t="str">
        <f>_xlfn.XLOOKUP(Table5[[#This Row],[CustomerID]],Table1[ID],Table1[State],"Not Found",0)</f>
        <v>State-Illinois</v>
      </c>
      <c r="Y206">
        <f>_xlfn.XLOOKUP(Table5[[#This Row],[CustomerID]],Table2[ID],Table2[Recency/Days],"Not Found",0)</f>
        <v>47</v>
      </c>
      <c r="Z206" s="22">
        <f>IFERROR(VLOOKUP(Table5[[#This Row],[CustomerID]],Table2[],3,FALSE),"Not Found")</f>
        <v>1086</v>
      </c>
      <c r="AA206" s="22">
        <f>IFERROR(VLOOKUP($A206,Table2[],4,FALSE),"Not Found")</f>
        <v>189</v>
      </c>
      <c r="AB206" s="22">
        <f>IFERROR(VLOOKUP($A206,Table2[],5,FALSE),"Not Found")</f>
        <v>895</v>
      </c>
      <c r="AC206" s="22">
        <f>IFERROR(VLOOKUP($A206,Table2[],6,FALSE),"Not Found")</f>
        <v>461</v>
      </c>
      <c r="AD206" s="22">
        <f>IFERROR(VLOOKUP($A206,Table2[],7,FALSE),"Not Found")</f>
        <v>189</v>
      </c>
      <c r="AE206" s="22">
        <f>IFERROR(VLOOKUP($A206,Table2[],8,FALSE),"Not Found")</f>
        <v>542</v>
      </c>
      <c r="AF206" s="22">
        <f>IFERROR(VLOOKUP($A206,Table2[],9,FALSE),"Not Found")</f>
        <v>2277</v>
      </c>
      <c r="AG206">
        <f>IFERROR(VLOOKUP($A206,Table2[],10,FALSE),"Not Found")</f>
        <v>1</v>
      </c>
      <c r="AH206">
        <f>IFERROR(VLOOKUP($A206,Table2[],11,FALSE),"Not Found")</f>
        <v>3</v>
      </c>
      <c r="AI206">
        <f>IFERROR(VLOOKUP($A206,Table2[],12,FALSE),"Not Found")</f>
        <v>7</v>
      </c>
      <c r="AJ206">
        <f>IFERROR(VLOOKUP($A206,Table2[],13,FALSE),"Not Found")</f>
        <v>8</v>
      </c>
      <c r="AK206">
        <f>IFERROR(VLOOKUP($A206,Table2[],14,FALSE),"Not Found")</f>
        <v>1</v>
      </c>
      <c r="AL206">
        <f>INDEX('Marketing data'!E:E,MATCH($A206,'Marketing data'!B:B,0),1)</f>
        <v>0</v>
      </c>
      <c r="AM206">
        <f>INDEX('Marketing data'!F:F,MATCH($A206,'Marketing data'!B:B,0),1)</f>
        <v>0</v>
      </c>
      <c r="AN206">
        <f>INDEX(Table3[MC3],MATCH($A206,Table3[ID],0),1)</f>
        <v>1</v>
      </c>
      <c r="AO206">
        <f>INDEX(Table3[MC4],MATCH($A206,Table3[ID],0),1)</f>
        <v>0</v>
      </c>
      <c r="AP206">
        <f>INDEX(Table3[MC5],MATCH($A206,Table3[ID],0),1)</f>
        <v>0</v>
      </c>
      <c r="AQ206">
        <f>_xlfn.XLOOKUP($A206,Table3[ID],Table3[Complaint],"Not Found",0)</f>
        <v>0</v>
      </c>
      <c r="AR206">
        <f>_xlfn.XLOOKUP($A206,Table3[ID],Table3[Pilot],"Not Found",0)</f>
        <v>0</v>
      </c>
      <c r="AS206" s="6">
        <f>_xlfn.XLOOKUP($A206,Table3[ID],Table3[Enrollment],"Not Found",0)</f>
        <v>44165</v>
      </c>
    </row>
    <row r="207" spans="1:45" x14ac:dyDescent="0.25">
      <c r="A207">
        <v>1185</v>
      </c>
      <c r="B207" t="s">
        <v>323</v>
      </c>
      <c r="C207" t="s">
        <v>109</v>
      </c>
      <c r="D207" t="s">
        <v>104</v>
      </c>
      <c r="E207" t="s">
        <v>105</v>
      </c>
      <c r="F207" t="s">
        <v>111</v>
      </c>
      <c r="G207" s="22">
        <v>66.650000000000006</v>
      </c>
      <c r="H207">
        <v>9</v>
      </c>
      <c r="I207">
        <v>29.9925</v>
      </c>
      <c r="J207" s="22">
        <v>629.84249999999997</v>
      </c>
      <c r="K207" s="6">
        <v>43469</v>
      </c>
      <c r="L207" s="21">
        <v>0.7631944444444444</v>
      </c>
      <c r="M207" t="s">
        <v>116</v>
      </c>
      <c r="N207" s="22">
        <v>599.85</v>
      </c>
      <c r="O207">
        <v>4.7619047620000003</v>
      </c>
      <c r="P207" s="22">
        <v>29.9925</v>
      </c>
      <c r="Q207">
        <v>9.6999999999999993</v>
      </c>
      <c r="R207" t="str">
        <f>IFERROR(VLOOKUP(Table5[[#This Row],[CustomerID]],Table1[],16,FALSE),"Not Found")</f>
        <v>Married</v>
      </c>
      <c r="S207">
        <f>IFERROR(VLOOKUP(Table5[[#This Row],[CustomerID]],Table1[],5,FALSE),"Not Found")</f>
        <v>66</v>
      </c>
      <c r="T207" t="str">
        <f>IFERROR(VLOOKUP(Table5[[#This Row],[CustomerID]],Table1[],17,FALSE),"Not Found")</f>
        <v>Graduate</v>
      </c>
      <c r="U207">
        <f>_xlfn.XLOOKUP(Table5[[#This Row],[CustomerID]],Table1[ID],Table1[Kids],"Not Found",0)</f>
        <v>0</v>
      </c>
      <c r="V207">
        <f>_xlfn.XLOOKUP(Table5[[#This Row],[CustomerID]],Table1[ID],Table1[Teens],"Not found",0)</f>
        <v>0</v>
      </c>
      <c r="W207" s="16">
        <f>IFERROR(VLOOKUP(Table5[[#This Row],[CustomerID]],Table1[],2,FALSE),"Not Found")</f>
        <v>180067</v>
      </c>
      <c r="X207" t="str">
        <f>_xlfn.XLOOKUP(Table5[[#This Row],[CustomerID]],Table1[ID],Table1[State],"Not Found",0)</f>
        <v>State-Texas</v>
      </c>
      <c r="Y207">
        <f>_xlfn.XLOOKUP(Table5[[#This Row],[CustomerID]],Table2[ID],Table2[Recency/Days],"Not Found",0)</f>
        <v>82</v>
      </c>
      <c r="Z207" s="22">
        <f>IFERROR(VLOOKUP(Table5[[#This Row],[CustomerID]],Table2[],3,FALSE),"Not Found")</f>
        <v>1167</v>
      </c>
      <c r="AA207" s="22">
        <f>IFERROR(VLOOKUP($A207,Table2[],4,FALSE),"Not Found")</f>
        <v>38</v>
      </c>
      <c r="AB207" s="22">
        <f>IFERROR(VLOOKUP($A207,Table2[],5,FALSE),"Not Found")</f>
        <v>1828</v>
      </c>
      <c r="AC207" s="22">
        <f>IFERROR(VLOOKUP($A207,Table2[],6,FALSE),"Not Found")</f>
        <v>61</v>
      </c>
      <c r="AD207" s="22">
        <f>IFERROR(VLOOKUP($A207,Table2[],7,FALSE),"Not Found")</f>
        <v>389</v>
      </c>
      <c r="AE207" s="22">
        <f>IFERROR(VLOOKUP($A207,Table2[],8,FALSE),"Not Found")</f>
        <v>115</v>
      </c>
      <c r="AF207" s="22">
        <f>IFERROR(VLOOKUP($A207,Table2[],9,FALSE),"Not Found")</f>
        <v>3369</v>
      </c>
      <c r="AG207">
        <f>IFERROR(VLOOKUP($A207,Table2[],10,FALSE),"Not Found")</f>
        <v>1</v>
      </c>
      <c r="AH207">
        <f>IFERROR(VLOOKUP($A207,Table2[],11,FALSE),"Not Found")</f>
        <v>4</v>
      </c>
      <c r="AI207">
        <f>IFERROR(VLOOKUP($A207,Table2[],12,FALSE),"Not Found")</f>
        <v>6</v>
      </c>
      <c r="AJ207">
        <f>IFERROR(VLOOKUP($A207,Table2[],13,FALSE),"Not Found")</f>
        <v>6</v>
      </c>
      <c r="AK207">
        <f>IFERROR(VLOOKUP($A207,Table2[],14,FALSE),"Not Found")</f>
        <v>2</v>
      </c>
      <c r="AL207">
        <f>INDEX('Marketing data'!E:E,MATCH($A207,'Marketing data'!B:B,0),1)</f>
        <v>0</v>
      </c>
      <c r="AM207">
        <f>INDEX('Marketing data'!F:F,MATCH($A207,'Marketing data'!B:B,0),1)</f>
        <v>0</v>
      </c>
      <c r="AN207">
        <f>INDEX(Table3[MC3],MATCH($A207,Table3[ID],0),1)</f>
        <v>0</v>
      </c>
      <c r="AO207">
        <f>INDEX(Table3[MC4],MATCH($A207,Table3[ID],0),1)</f>
        <v>0</v>
      </c>
      <c r="AP207">
        <f>INDEX(Table3[MC5],MATCH($A207,Table3[ID],0),1)</f>
        <v>1</v>
      </c>
      <c r="AQ207">
        <f>_xlfn.XLOOKUP($A207,Table3[ID],Table3[Complaint],"Not Found",0)</f>
        <v>0</v>
      </c>
      <c r="AR207">
        <f>_xlfn.XLOOKUP($A207,Table3[ID],Table3[Pilot],"Not Found",0)</f>
        <v>0</v>
      </c>
      <c r="AS207" s="6">
        <f>_xlfn.XLOOKUP($A207,Table3[ID],Table3[Enrollment],"Not Found",0)</f>
        <v>43885</v>
      </c>
    </row>
    <row r="208" spans="1:45" x14ac:dyDescent="0.25">
      <c r="A208">
        <v>1039</v>
      </c>
      <c r="B208" t="s">
        <v>324</v>
      </c>
      <c r="C208" t="s">
        <v>109</v>
      </c>
      <c r="D208" t="s">
        <v>104</v>
      </c>
      <c r="E208" t="s">
        <v>105</v>
      </c>
      <c r="F208" t="s">
        <v>115</v>
      </c>
      <c r="G208" s="22">
        <v>28.53</v>
      </c>
      <c r="H208">
        <v>10</v>
      </c>
      <c r="I208">
        <v>14.265000000000001</v>
      </c>
      <c r="J208" s="22">
        <v>299.565</v>
      </c>
      <c r="K208" s="6">
        <v>43542</v>
      </c>
      <c r="L208" s="21">
        <v>0.73472222222222217</v>
      </c>
      <c r="M208" t="s">
        <v>107</v>
      </c>
      <c r="N208" s="22">
        <v>285.3</v>
      </c>
      <c r="O208">
        <v>4.7619047620000003</v>
      </c>
      <c r="P208" s="22">
        <v>14.265000000000001</v>
      </c>
      <c r="Q208">
        <v>7.8</v>
      </c>
      <c r="R208" t="str">
        <f>IFERROR(VLOOKUP(Table5[[#This Row],[CustomerID]],Table1[],16,FALSE),"Not Found")</f>
        <v>Married</v>
      </c>
      <c r="S208">
        <f>IFERROR(VLOOKUP(Table5[[#This Row],[CustomerID]],Table1[],5,FALSE),"Not Found")</f>
        <v>40</v>
      </c>
      <c r="T208" t="str">
        <f>IFERROR(VLOOKUP(Table5[[#This Row],[CustomerID]],Table1[],17,FALSE),"Not Found")</f>
        <v>Graduate</v>
      </c>
      <c r="U208">
        <f>_xlfn.XLOOKUP(Table5[[#This Row],[CustomerID]],Table1[ID],Table1[Kids],"Not Found",0)</f>
        <v>0</v>
      </c>
      <c r="V208">
        <f>_xlfn.XLOOKUP(Table5[[#This Row],[CustomerID]],Table1[ID],Table1[Teens],"Not found",0)</f>
        <v>1</v>
      </c>
      <c r="W208" s="16">
        <f>IFERROR(VLOOKUP(Table5[[#This Row],[CustomerID]],Table1[],2,FALSE),"Not Found")</f>
        <v>180011</v>
      </c>
      <c r="X208" t="str">
        <f>_xlfn.XLOOKUP(Table5[[#This Row],[CustomerID]],Table1[ID],Table1[State],"Not Found",0)</f>
        <v>State-Illinois</v>
      </c>
      <c r="Y208">
        <f>_xlfn.XLOOKUP(Table5[[#This Row],[CustomerID]],Table2[ID],Table2[Recency/Days],"Not Found",0)</f>
        <v>3</v>
      </c>
      <c r="Z208" s="22">
        <f>IFERROR(VLOOKUP(Table5[[#This Row],[CustomerID]],Table2[],3,FALSE),"Not Found")</f>
        <v>947</v>
      </c>
      <c r="AA208" s="22">
        <f>IFERROR(VLOOKUP($A208,Table2[],4,FALSE),"Not Found")</f>
        <v>171</v>
      </c>
      <c r="AB208" s="22">
        <f>IFERROR(VLOOKUP($A208,Table2[],5,FALSE),"Not Found")</f>
        <v>1206</v>
      </c>
      <c r="AC208" s="22">
        <f>IFERROR(VLOOKUP($A208,Table2[],6,FALSE),"Not Found")</f>
        <v>184</v>
      </c>
      <c r="AD208" s="22">
        <f>IFERROR(VLOOKUP($A208,Table2[],7,FALSE),"Not Found")</f>
        <v>400</v>
      </c>
      <c r="AE208" s="22">
        <f>IFERROR(VLOOKUP($A208,Table2[],8,FALSE),"Not Found")</f>
        <v>229</v>
      </c>
      <c r="AF208" s="22">
        <f>IFERROR(VLOOKUP($A208,Table2[],9,FALSE),"Not Found")</f>
        <v>2680</v>
      </c>
      <c r="AG208">
        <f>IFERROR(VLOOKUP($A208,Table2[],10,FALSE),"Not Found")</f>
        <v>2</v>
      </c>
      <c r="AH208">
        <f>IFERROR(VLOOKUP($A208,Table2[],11,FALSE),"Not Found")</f>
        <v>8</v>
      </c>
      <c r="AI208">
        <f>IFERROR(VLOOKUP($A208,Table2[],12,FALSE),"Not Found")</f>
        <v>6</v>
      </c>
      <c r="AJ208">
        <f>IFERROR(VLOOKUP($A208,Table2[],13,FALSE),"Not Found")</f>
        <v>5</v>
      </c>
      <c r="AK208">
        <f>IFERROR(VLOOKUP($A208,Table2[],14,FALSE),"Not Found")</f>
        <v>4</v>
      </c>
      <c r="AL208">
        <f>INDEX('Marketing data'!E:E,MATCH($A208,'Marketing data'!B:B,0),1)</f>
        <v>0</v>
      </c>
      <c r="AM208">
        <f>INDEX('Marketing data'!F:F,MATCH($A208,'Marketing data'!B:B,0),1)</f>
        <v>0</v>
      </c>
      <c r="AN208">
        <f>INDEX(Table3[MC3],MATCH($A208,Table3[ID],0),1)</f>
        <v>0</v>
      </c>
      <c r="AO208">
        <f>INDEX(Table3[MC4],MATCH($A208,Table3[ID],0),1)</f>
        <v>0</v>
      </c>
      <c r="AP208">
        <f>INDEX(Table3[MC5],MATCH($A208,Table3[ID],0),1)</f>
        <v>0</v>
      </c>
      <c r="AQ208">
        <f>_xlfn.XLOOKUP($A208,Table3[ID],Table3[Complaint],"Not Found",0)</f>
        <v>0</v>
      </c>
      <c r="AR208">
        <f>_xlfn.XLOOKUP($A208,Table3[ID],Table3[Pilot],"Not Found",0)</f>
        <v>0</v>
      </c>
      <c r="AS208" s="6">
        <f>_xlfn.XLOOKUP($A208,Table3[ID],Table3[Enrollment],"Not Found",0)</f>
        <v>43742</v>
      </c>
    </row>
    <row r="209" spans="1:45" x14ac:dyDescent="0.25">
      <c r="A209">
        <v>1275</v>
      </c>
      <c r="B209" t="s">
        <v>325</v>
      </c>
      <c r="C209" t="s">
        <v>124</v>
      </c>
      <c r="D209" t="s">
        <v>110</v>
      </c>
      <c r="E209" t="s">
        <v>105</v>
      </c>
      <c r="F209" t="s">
        <v>127</v>
      </c>
      <c r="G209" s="22">
        <v>30.37</v>
      </c>
      <c r="H209">
        <v>3</v>
      </c>
      <c r="I209">
        <v>4.5555000000000003</v>
      </c>
      <c r="J209" s="22">
        <v>95.665499999999994</v>
      </c>
      <c r="K209" s="6">
        <v>43552</v>
      </c>
      <c r="L209" s="21">
        <v>0.57013888888888886</v>
      </c>
      <c r="M209" t="s">
        <v>107</v>
      </c>
      <c r="N209" s="22">
        <v>91.11</v>
      </c>
      <c r="O209">
        <v>4.7619047620000003</v>
      </c>
      <c r="P209" s="22">
        <v>4.5555000000000003</v>
      </c>
      <c r="Q209">
        <v>5.0999999999999996</v>
      </c>
      <c r="R209" t="str">
        <f>IFERROR(VLOOKUP(Table5[[#This Row],[CustomerID]],Table1[],16,FALSE),"Not Found")</f>
        <v>Widow</v>
      </c>
      <c r="S209">
        <f>IFERROR(VLOOKUP(Table5[[#This Row],[CustomerID]],Table1[],5,FALSE),"Not Found")</f>
        <v>54</v>
      </c>
      <c r="T209" t="str">
        <f>IFERROR(VLOOKUP(Table5[[#This Row],[CustomerID]],Table1[],17,FALSE),"Not Found")</f>
        <v>Graduate</v>
      </c>
      <c r="U209">
        <f>_xlfn.XLOOKUP(Table5[[#This Row],[CustomerID]],Table1[ID],Table1[Kids],"Not Found",0)</f>
        <v>0</v>
      </c>
      <c r="V209">
        <f>_xlfn.XLOOKUP(Table5[[#This Row],[CustomerID]],Table1[ID],Table1[Teens],"Not found",0)</f>
        <v>0</v>
      </c>
      <c r="W209" s="16">
        <f>IFERROR(VLOOKUP(Table5[[#This Row],[CustomerID]],Table1[],2,FALSE),"Not Found")</f>
        <v>179946</v>
      </c>
      <c r="X209" t="str">
        <f>_xlfn.XLOOKUP(Table5[[#This Row],[CustomerID]],Table1[ID],Table1[State],"Not Found",0)</f>
        <v>State-Texas</v>
      </c>
      <c r="Y209">
        <f>_xlfn.XLOOKUP(Table5[[#This Row],[CustomerID]],Table2[ID],Table2[Recency/Days],"Not Found",0)</f>
        <v>19</v>
      </c>
      <c r="Z209" s="22">
        <f>IFERROR(VLOOKUP(Table5[[#This Row],[CustomerID]],Table2[],3,FALSE),"Not Found")</f>
        <v>889</v>
      </c>
      <c r="AA209" s="22">
        <f>IFERROR(VLOOKUP($A209,Table2[],4,FALSE),"Not Found")</f>
        <v>412</v>
      </c>
      <c r="AB209" s="22">
        <f>IFERROR(VLOOKUP($A209,Table2[],5,FALSE),"Not Found")</f>
        <v>1272</v>
      </c>
      <c r="AC209" s="22">
        <f>IFERROR(VLOOKUP($A209,Table2[],6,FALSE),"Not Found")</f>
        <v>374</v>
      </c>
      <c r="AD209" s="22">
        <f>IFERROR(VLOOKUP($A209,Table2[],7,FALSE),"Not Found")</f>
        <v>317</v>
      </c>
      <c r="AE209" s="22">
        <f>IFERROR(VLOOKUP($A209,Table2[],8,FALSE),"Not Found")</f>
        <v>63</v>
      </c>
      <c r="AF209" s="22">
        <f>IFERROR(VLOOKUP($A209,Table2[],9,FALSE),"Not Found")</f>
        <v>3201</v>
      </c>
      <c r="AG209">
        <f>IFERROR(VLOOKUP($A209,Table2[],10,FALSE),"Not Found")</f>
        <v>1</v>
      </c>
      <c r="AH209">
        <f>IFERROR(VLOOKUP($A209,Table2[],11,FALSE),"Not Found")</f>
        <v>5</v>
      </c>
      <c r="AI209">
        <f>IFERROR(VLOOKUP($A209,Table2[],12,FALSE),"Not Found")</f>
        <v>11</v>
      </c>
      <c r="AJ209">
        <f>IFERROR(VLOOKUP($A209,Table2[],13,FALSE),"Not Found")</f>
        <v>5</v>
      </c>
      <c r="AK209">
        <f>IFERROR(VLOOKUP($A209,Table2[],14,FALSE),"Not Found")</f>
        <v>3</v>
      </c>
      <c r="AL209">
        <f>INDEX('Marketing data'!E:E,MATCH($A209,'Marketing data'!B:B,0),1)</f>
        <v>0</v>
      </c>
      <c r="AM209">
        <f>INDEX('Marketing data'!F:F,MATCH($A209,'Marketing data'!B:B,0),1)</f>
        <v>0</v>
      </c>
      <c r="AN209">
        <f>INDEX(Table3[MC3],MATCH($A209,Table3[ID],0),1)</f>
        <v>0</v>
      </c>
      <c r="AO209">
        <f>INDEX(Table3[MC4],MATCH($A209,Table3[ID],0),1)</f>
        <v>0</v>
      </c>
      <c r="AP209">
        <f>INDEX(Table3[MC5],MATCH($A209,Table3[ID],0),1)</f>
        <v>0</v>
      </c>
      <c r="AQ209">
        <f>_xlfn.XLOOKUP($A209,Table3[ID],Table3[Complaint],"Not Found",0)</f>
        <v>0</v>
      </c>
      <c r="AR209">
        <f>_xlfn.XLOOKUP($A209,Table3[ID],Table3[Pilot],"Not Found",0)</f>
        <v>0</v>
      </c>
      <c r="AS209" s="6">
        <f>_xlfn.XLOOKUP($A209,Table3[ID],Table3[Enrollment],"Not Found",0)</f>
        <v>44120</v>
      </c>
    </row>
    <row r="210" spans="1:45" x14ac:dyDescent="0.25">
      <c r="A210">
        <v>1043</v>
      </c>
      <c r="B210" t="s">
        <v>326</v>
      </c>
      <c r="C210" t="s">
        <v>124</v>
      </c>
      <c r="D210" t="s">
        <v>110</v>
      </c>
      <c r="E210" t="s">
        <v>105</v>
      </c>
      <c r="F210" t="s">
        <v>111</v>
      </c>
      <c r="G210" s="22">
        <v>99.73</v>
      </c>
      <c r="H210">
        <v>9</v>
      </c>
      <c r="I210">
        <v>44.878500000000003</v>
      </c>
      <c r="J210" s="22">
        <v>942.44849999999997</v>
      </c>
      <c r="K210" s="6">
        <v>43526</v>
      </c>
      <c r="L210" s="21">
        <v>0.8208333333333333</v>
      </c>
      <c r="M210" t="s">
        <v>116</v>
      </c>
      <c r="N210" s="22">
        <v>897.57</v>
      </c>
      <c r="O210">
        <v>4.7619047620000003</v>
      </c>
      <c r="P210" s="22">
        <v>44.878500000000003</v>
      </c>
      <c r="Q210">
        <v>6.5</v>
      </c>
      <c r="R210" t="str">
        <f>IFERROR(VLOOKUP(Table5[[#This Row],[CustomerID]],Table1[],16,FALSE),"Not Found")</f>
        <v>Single</v>
      </c>
      <c r="S210">
        <f>IFERROR(VLOOKUP(Table5[[#This Row],[CustomerID]],Table1[],5,FALSE),"Not Found")</f>
        <v>44</v>
      </c>
      <c r="T210" t="str">
        <f>IFERROR(VLOOKUP(Table5[[#This Row],[CustomerID]],Table1[],17,FALSE),"Not Found")</f>
        <v>Graduate</v>
      </c>
      <c r="U210">
        <f>_xlfn.XLOOKUP(Table5[[#This Row],[CustomerID]],Table1[ID],Table1[Kids],"Not Found",0)</f>
        <v>0</v>
      </c>
      <c r="V210">
        <f>_xlfn.XLOOKUP(Table5[[#This Row],[CustomerID]],Table1[ID],Table1[Teens],"Not found",0)</f>
        <v>0</v>
      </c>
      <c r="W210" s="16">
        <f>IFERROR(VLOOKUP(Table5[[#This Row],[CustomerID]],Table1[],2,FALSE),"Not Found")</f>
        <v>179941</v>
      </c>
      <c r="X210" t="str">
        <f>_xlfn.XLOOKUP(Table5[[#This Row],[CustomerID]],Table1[ID],Table1[State],"Not Found",0)</f>
        <v>State-California</v>
      </c>
      <c r="Y210">
        <f>_xlfn.XLOOKUP(Table5[[#This Row],[CustomerID]],Table2[ID],Table2[Recency/Days],"Not Found",0)</f>
        <v>72</v>
      </c>
      <c r="Z210" s="22">
        <f>IFERROR(VLOOKUP(Table5[[#This Row],[CustomerID]],Table2[],3,FALSE),"Not Found")</f>
        <v>277</v>
      </c>
      <c r="AA210" s="22">
        <f>IFERROR(VLOOKUP($A210,Table2[],4,FALSE),"Not Found")</f>
        <v>369</v>
      </c>
      <c r="AB210" s="22">
        <f>IFERROR(VLOOKUP($A210,Table2[],5,FALSE),"Not Found")</f>
        <v>599</v>
      </c>
      <c r="AC210" s="22">
        <f>IFERROR(VLOOKUP($A210,Table2[],6,FALSE),"Not Found")</f>
        <v>511</v>
      </c>
      <c r="AD210" s="22">
        <f>IFERROR(VLOOKUP($A210,Table2[],7,FALSE),"Not Found")</f>
        <v>68</v>
      </c>
      <c r="AE210" s="22">
        <f>IFERROR(VLOOKUP($A210,Table2[],8,FALSE),"Not Found")</f>
        <v>392</v>
      </c>
      <c r="AF210" s="22">
        <f>IFERROR(VLOOKUP($A210,Table2[],9,FALSE),"Not Found")</f>
        <v>1432</v>
      </c>
      <c r="AG210">
        <f>IFERROR(VLOOKUP($A210,Table2[],10,FALSE),"Not Found")</f>
        <v>1</v>
      </c>
      <c r="AH210">
        <f>IFERROR(VLOOKUP($A210,Table2[],11,FALSE),"Not Found")</f>
        <v>2</v>
      </c>
      <c r="AI210">
        <f>IFERROR(VLOOKUP($A210,Table2[],12,FALSE),"Not Found")</f>
        <v>4</v>
      </c>
      <c r="AJ210">
        <f>IFERROR(VLOOKUP($A210,Table2[],13,FALSE),"Not Found")</f>
        <v>9</v>
      </c>
      <c r="AK210">
        <f>IFERROR(VLOOKUP($A210,Table2[],14,FALSE),"Not Found")</f>
        <v>1</v>
      </c>
      <c r="AL210">
        <f>INDEX('Marketing data'!E:E,MATCH($A210,'Marketing data'!B:B,0),1)</f>
        <v>0</v>
      </c>
      <c r="AM210">
        <f>INDEX('Marketing data'!F:F,MATCH($A210,'Marketing data'!B:B,0),1)</f>
        <v>0</v>
      </c>
      <c r="AN210">
        <f>INDEX(Table3[MC3],MATCH($A210,Table3[ID],0),1)</f>
        <v>0</v>
      </c>
      <c r="AO210">
        <f>INDEX(Table3[MC4],MATCH($A210,Table3[ID],0),1)</f>
        <v>0</v>
      </c>
      <c r="AP210">
        <f>INDEX(Table3[MC5],MATCH($A210,Table3[ID],0),1)</f>
        <v>0</v>
      </c>
      <c r="AQ210">
        <f>_xlfn.XLOOKUP($A210,Table3[ID],Table3[Complaint],"Not Found",0)</f>
        <v>0</v>
      </c>
      <c r="AR210">
        <f>_xlfn.XLOOKUP($A210,Table3[ID],Table3[Pilot],"Not Found",0)</f>
        <v>0</v>
      </c>
      <c r="AS210" s="6">
        <f>_xlfn.XLOOKUP($A210,Table3[ID],Table3[Enrollment],"Not Found",0)</f>
        <v>44167</v>
      </c>
    </row>
    <row r="211" spans="1:45" x14ac:dyDescent="0.25">
      <c r="A211">
        <v>1216</v>
      </c>
      <c r="B211" t="s">
        <v>327</v>
      </c>
      <c r="C211" t="s">
        <v>103</v>
      </c>
      <c r="D211" t="s">
        <v>110</v>
      </c>
      <c r="E211" t="s">
        <v>114</v>
      </c>
      <c r="F211" t="s">
        <v>111</v>
      </c>
      <c r="G211" s="22">
        <v>26.23</v>
      </c>
      <c r="H211">
        <v>9</v>
      </c>
      <c r="I211">
        <v>11.8035</v>
      </c>
      <c r="J211" s="22">
        <v>247.87350000000001</v>
      </c>
      <c r="K211" s="6">
        <v>43490</v>
      </c>
      <c r="L211" s="21">
        <v>0.85</v>
      </c>
      <c r="M211" t="s">
        <v>107</v>
      </c>
      <c r="N211" s="22">
        <v>236.07</v>
      </c>
      <c r="O211">
        <v>4.7619047620000003</v>
      </c>
      <c r="P211" s="22">
        <v>11.8035</v>
      </c>
      <c r="Q211">
        <v>5.9</v>
      </c>
      <c r="R211" t="str">
        <f>IFERROR(VLOOKUP(Table5[[#This Row],[CustomerID]],Table1[],16,FALSE),"Not Found")</f>
        <v>Married</v>
      </c>
      <c r="S211">
        <f>IFERROR(VLOOKUP(Table5[[#This Row],[CustomerID]],Table1[],5,FALSE),"Not Found")</f>
        <v>48</v>
      </c>
      <c r="T211" t="str">
        <f>IFERROR(VLOOKUP(Table5[[#This Row],[CustomerID]],Table1[],17,FALSE),"Not Found")</f>
        <v>PhD</v>
      </c>
      <c r="U211">
        <f>_xlfn.XLOOKUP(Table5[[#This Row],[CustomerID]],Table1[ID],Table1[Kids],"Not Found",0)</f>
        <v>0</v>
      </c>
      <c r="V211">
        <f>_xlfn.XLOOKUP(Table5[[#This Row],[CustomerID]],Table1[ID],Table1[Teens],"Not found",0)</f>
        <v>0</v>
      </c>
      <c r="W211" s="16">
        <f>IFERROR(VLOOKUP(Table5[[#This Row],[CustomerID]],Table1[],2,FALSE),"Not Found")</f>
        <v>179930</v>
      </c>
      <c r="X211" t="str">
        <f>_xlfn.XLOOKUP(Table5[[#This Row],[CustomerID]],Table1[ID],Table1[State],"Not Found",0)</f>
        <v>State-Other</v>
      </c>
      <c r="Y211">
        <f>_xlfn.XLOOKUP(Table5[[#This Row],[CustomerID]],Table2[ID],Table2[Recency/Days],"Not Found",0)</f>
        <v>72</v>
      </c>
      <c r="Z211" s="22">
        <f>IFERROR(VLOOKUP(Table5[[#This Row],[CustomerID]],Table2[],3,FALSE),"Not Found")</f>
        <v>1783</v>
      </c>
      <c r="AA211" s="22">
        <f>IFERROR(VLOOKUP($A211,Table2[],4,FALSE),"Not Found")</f>
        <v>194</v>
      </c>
      <c r="AB211" s="22">
        <f>IFERROR(VLOOKUP($A211,Table2[],5,FALSE),"Not Found")</f>
        <v>1666</v>
      </c>
      <c r="AC211" s="22">
        <f>IFERROR(VLOOKUP($A211,Table2[],6,FALSE),"Not Found")</f>
        <v>151</v>
      </c>
      <c r="AD211" s="22">
        <f>IFERROR(VLOOKUP($A211,Table2[],7,FALSE),"Not Found")</f>
        <v>115</v>
      </c>
      <c r="AE211" s="22">
        <f>IFERROR(VLOOKUP($A211,Table2[],8,FALSE),"Not Found")</f>
        <v>38</v>
      </c>
      <c r="AF211" s="22">
        <f>IFERROR(VLOOKUP($A211,Table2[],9,FALSE),"Not Found")</f>
        <v>3870</v>
      </c>
      <c r="AG211">
        <f>IFERROR(VLOOKUP($A211,Table2[],10,FALSE),"Not Found")</f>
        <v>1</v>
      </c>
      <c r="AH211">
        <f>IFERROR(VLOOKUP($A211,Table2[],11,FALSE),"Not Found")</f>
        <v>3</v>
      </c>
      <c r="AI211">
        <f>IFERROR(VLOOKUP($A211,Table2[],12,FALSE),"Not Found")</f>
        <v>5</v>
      </c>
      <c r="AJ211">
        <f>IFERROR(VLOOKUP($A211,Table2[],13,FALSE),"Not Found")</f>
        <v>8</v>
      </c>
      <c r="AK211">
        <f>IFERROR(VLOOKUP($A211,Table2[],14,FALSE),"Not Found")</f>
        <v>2</v>
      </c>
      <c r="AL211">
        <f>INDEX('Marketing data'!E:E,MATCH($A211,'Marketing data'!B:B,0),1)</f>
        <v>0</v>
      </c>
      <c r="AM211">
        <f>INDEX('Marketing data'!F:F,MATCH($A211,'Marketing data'!B:B,0),1)</f>
        <v>0</v>
      </c>
      <c r="AN211">
        <f>INDEX(Table3[MC3],MATCH($A211,Table3[ID],0),1)</f>
        <v>0</v>
      </c>
      <c r="AO211">
        <f>INDEX(Table3[MC4],MATCH($A211,Table3[ID],0),1)</f>
        <v>0</v>
      </c>
      <c r="AP211">
        <f>INDEX(Table3[MC5],MATCH($A211,Table3[ID],0),1)</f>
        <v>0</v>
      </c>
      <c r="AQ211">
        <f>_xlfn.XLOOKUP($A211,Table3[ID],Table3[Complaint],"Not Found",0)</f>
        <v>0</v>
      </c>
      <c r="AR211">
        <f>_xlfn.XLOOKUP($A211,Table3[ID],Table3[Pilot],"Not Found",0)</f>
        <v>0</v>
      </c>
      <c r="AS211" s="6">
        <f>_xlfn.XLOOKUP($A211,Table3[ID],Table3[Enrollment],"Not Found",0)</f>
        <v>43478</v>
      </c>
    </row>
    <row r="212" spans="1:45" x14ac:dyDescent="0.25">
      <c r="A212">
        <v>1541</v>
      </c>
      <c r="B212" t="s">
        <v>328</v>
      </c>
      <c r="C212" t="s">
        <v>109</v>
      </c>
      <c r="D212" t="s">
        <v>110</v>
      </c>
      <c r="E212" t="s">
        <v>105</v>
      </c>
      <c r="F212" t="s">
        <v>125</v>
      </c>
      <c r="G212" s="22">
        <v>93.26</v>
      </c>
      <c r="H212">
        <v>9</v>
      </c>
      <c r="I212">
        <v>41.966999999999999</v>
      </c>
      <c r="J212" s="22">
        <v>881.30700000000002</v>
      </c>
      <c r="K212" s="6">
        <v>43481</v>
      </c>
      <c r="L212" s="21">
        <v>0.75555555555555554</v>
      </c>
      <c r="M212" t="s">
        <v>112</v>
      </c>
      <c r="N212" s="22">
        <v>839.34</v>
      </c>
      <c r="O212">
        <v>4.7619047620000003</v>
      </c>
      <c r="P212" s="22">
        <v>41.966999999999999</v>
      </c>
      <c r="Q212">
        <v>8.8000000000000007</v>
      </c>
      <c r="R212" t="str">
        <f>IFERROR(VLOOKUP(Table5[[#This Row],[CustomerID]],Table1[],16,FALSE),"Not Found")</f>
        <v>Married</v>
      </c>
      <c r="S212">
        <f>IFERROR(VLOOKUP(Table5[[#This Row],[CustomerID]],Table1[],5,FALSE),"Not Found")</f>
        <v>38</v>
      </c>
      <c r="T212" t="str">
        <f>IFERROR(VLOOKUP(Table5[[#This Row],[CustomerID]],Table1[],17,FALSE),"Not Found")</f>
        <v>Graduate</v>
      </c>
      <c r="U212">
        <f>_xlfn.XLOOKUP(Table5[[#This Row],[CustomerID]],Table1[ID],Table1[Kids],"Not Found",0)</f>
        <v>0</v>
      </c>
      <c r="V212">
        <f>_xlfn.XLOOKUP(Table5[[#This Row],[CustomerID]],Table1[ID],Table1[Teens],"Not found",0)</f>
        <v>0</v>
      </c>
      <c r="W212" s="16">
        <f>IFERROR(VLOOKUP(Table5[[#This Row],[CustomerID]],Table1[],2,FALSE),"Not Found")</f>
        <v>179908</v>
      </c>
      <c r="X212" t="str">
        <f>_xlfn.XLOOKUP(Table5[[#This Row],[CustomerID]],Table1[ID],Table1[State],"Not Found",0)</f>
        <v>State-California</v>
      </c>
      <c r="Y212">
        <f>_xlfn.XLOOKUP(Table5[[#This Row],[CustomerID]],Table2[ID],Table2[Recency/Days],"Not Found",0)</f>
        <v>30</v>
      </c>
      <c r="Z212" s="22">
        <f>IFERROR(VLOOKUP(Table5[[#This Row],[CustomerID]],Table2[],3,FALSE),"Not Found")</f>
        <v>1254</v>
      </c>
      <c r="AA212" s="22">
        <f>IFERROR(VLOOKUP($A212,Table2[],4,FALSE),"Not Found")</f>
        <v>290</v>
      </c>
      <c r="AB212" s="22">
        <f>IFERROR(VLOOKUP($A212,Table2[],5,FALSE),"Not Found")</f>
        <v>1713</v>
      </c>
      <c r="AC212" s="22">
        <f>IFERROR(VLOOKUP($A212,Table2[],6,FALSE),"Not Found")</f>
        <v>65</v>
      </c>
      <c r="AD212" s="22">
        <f>IFERROR(VLOOKUP($A212,Table2[],7,FALSE),"Not Found")</f>
        <v>417</v>
      </c>
      <c r="AE212" s="22">
        <f>IFERROR(VLOOKUP($A212,Table2[],8,FALSE),"Not Found")</f>
        <v>250</v>
      </c>
      <c r="AF212" s="22">
        <f>IFERROR(VLOOKUP($A212,Table2[],9,FALSE),"Not Found")</f>
        <v>3490</v>
      </c>
      <c r="AG212">
        <f>IFERROR(VLOOKUP($A212,Table2[],10,FALSE),"Not Found")</f>
        <v>1</v>
      </c>
      <c r="AH212">
        <f>IFERROR(VLOOKUP($A212,Table2[],11,FALSE),"Not Found")</f>
        <v>5</v>
      </c>
      <c r="AI212">
        <f>IFERROR(VLOOKUP($A212,Table2[],12,FALSE),"Not Found")</f>
        <v>6</v>
      </c>
      <c r="AJ212">
        <f>IFERROR(VLOOKUP($A212,Table2[],13,FALSE),"Not Found")</f>
        <v>7</v>
      </c>
      <c r="AK212">
        <f>IFERROR(VLOOKUP($A212,Table2[],14,FALSE),"Not Found")</f>
        <v>2</v>
      </c>
      <c r="AL212">
        <f>INDEX('Marketing data'!E:E,MATCH($A212,'Marketing data'!B:B,0),1)</f>
        <v>0</v>
      </c>
      <c r="AM212">
        <f>INDEX('Marketing data'!F:F,MATCH($A212,'Marketing data'!B:B,0),1)</f>
        <v>0</v>
      </c>
      <c r="AN212">
        <f>INDEX(Table3[MC3],MATCH($A212,Table3[ID],0),1)</f>
        <v>0</v>
      </c>
      <c r="AO212">
        <f>INDEX(Table3[MC4],MATCH($A212,Table3[ID],0),1)</f>
        <v>0</v>
      </c>
      <c r="AP212">
        <f>INDEX(Table3[MC5],MATCH($A212,Table3[ID],0),1)</f>
        <v>1</v>
      </c>
      <c r="AQ212">
        <f>_xlfn.XLOOKUP($A212,Table3[ID],Table3[Complaint],"Not Found",0)</f>
        <v>0</v>
      </c>
      <c r="AR212">
        <f>_xlfn.XLOOKUP($A212,Table3[ID],Table3[Pilot],"Not Found",0)</f>
        <v>0</v>
      </c>
      <c r="AS212" s="6">
        <f>_xlfn.XLOOKUP($A212,Table3[ID],Table3[Enrollment],"Not Found",0)</f>
        <v>43718</v>
      </c>
    </row>
    <row r="213" spans="1:45" x14ac:dyDescent="0.25">
      <c r="A213">
        <v>2539</v>
      </c>
      <c r="B213" t="s">
        <v>329</v>
      </c>
      <c r="C213" t="s">
        <v>124</v>
      </c>
      <c r="D213" t="s">
        <v>110</v>
      </c>
      <c r="E213" t="s">
        <v>114</v>
      </c>
      <c r="F213" t="s">
        <v>115</v>
      </c>
      <c r="G213" s="22">
        <v>92.36</v>
      </c>
      <c r="H213">
        <v>5</v>
      </c>
      <c r="I213">
        <v>23.09</v>
      </c>
      <c r="J213" s="22">
        <v>484.89</v>
      </c>
      <c r="K213" s="6">
        <v>43544</v>
      </c>
      <c r="L213" s="21">
        <v>0.80347222222222225</v>
      </c>
      <c r="M213" t="s">
        <v>107</v>
      </c>
      <c r="N213" s="22">
        <v>461.8</v>
      </c>
      <c r="O213">
        <v>4.7619047620000003</v>
      </c>
      <c r="P213" s="22">
        <v>23.09</v>
      </c>
      <c r="Q213">
        <v>4.9000000000000004</v>
      </c>
      <c r="R213" t="str">
        <f>IFERROR(VLOOKUP(Table5[[#This Row],[CustomerID]],Table1[],16,FALSE),"Not Found")</f>
        <v>Divorced</v>
      </c>
      <c r="S213">
        <f>IFERROR(VLOOKUP(Table5[[#This Row],[CustomerID]],Table1[],5,FALSE),"Not Found")</f>
        <v>66</v>
      </c>
      <c r="T213" t="str">
        <f>IFERROR(VLOOKUP(Table5[[#This Row],[CustomerID]],Table1[],17,FALSE),"Not Found")</f>
        <v>Graduate</v>
      </c>
      <c r="U213">
        <f>_xlfn.XLOOKUP(Table5[[#This Row],[CustomerID]],Table1[ID],Table1[Kids],"Not Found",0)</f>
        <v>0</v>
      </c>
      <c r="V213">
        <f>_xlfn.XLOOKUP(Table5[[#This Row],[CustomerID]],Table1[ID],Table1[Teens],"Not found",0)</f>
        <v>1</v>
      </c>
      <c r="W213" s="16">
        <f>IFERROR(VLOOKUP(Table5[[#This Row],[CustomerID]],Table1[],2,FALSE),"Not Found")</f>
        <v>179865</v>
      </c>
      <c r="X213" t="str">
        <f>_xlfn.XLOOKUP(Table5[[#This Row],[CustomerID]],Table1[ID],Table1[State],"Not Found",0)</f>
        <v>State-Illinois</v>
      </c>
      <c r="Y213">
        <f>_xlfn.XLOOKUP(Table5[[#This Row],[CustomerID]],Table2[ID],Table2[Recency/Days],"Not Found",0)</f>
        <v>12</v>
      </c>
      <c r="Z213" s="22">
        <f>IFERROR(VLOOKUP(Table5[[#This Row],[CustomerID]],Table2[],3,FALSE),"Not Found")</f>
        <v>160</v>
      </c>
      <c r="AA213" s="22">
        <f>IFERROR(VLOOKUP($A213,Table2[],4,FALSE),"Not Found")</f>
        <v>223</v>
      </c>
      <c r="AB213" s="22">
        <f>IFERROR(VLOOKUP($A213,Table2[],5,FALSE),"Not Found")</f>
        <v>626</v>
      </c>
      <c r="AC213" s="22">
        <f>IFERROR(VLOOKUP($A213,Table2[],6,FALSE),"Not Found")</f>
        <v>417</v>
      </c>
      <c r="AD213" s="22">
        <f>IFERROR(VLOOKUP($A213,Table2[],7,FALSE),"Not Found")</f>
        <v>273</v>
      </c>
      <c r="AE213" s="22">
        <f>IFERROR(VLOOKUP($A213,Table2[],8,FALSE),"Not Found")</f>
        <v>86</v>
      </c>
      <c r="AF213" s="22">
        <f>IFERROR(VLOOKUP($A213,Table2[],9,FALSE),"Not Found")</f>
        <v>1613</v>
      </c>
      <c r="AG213">
        <f>IFERROR(VLOOKUP($A213,Table2[],10,FALSE),"Not Found")</f>
        <v>1</v>
      </c>
      <c r="AH213">
        <f>IFERROR(VLOOKUP($A213,Table2[],11,FALSE),"Not Found")</f>
        <v>5</v>
      </c>
      <c r="AI213">
        <f>IFERROR(VLOOKUP($A213,Table2[],12,FALSE),"Not Found")</f>
        <v>10</v>
      </c>
      <c r="AJ213">
        <f>IFERROR(VLOOKUP($A213,Table2[],13,FALSE),"Not Found")</f>
        <v>5</v>
      </c>
      <c r="AK213">
        <f>IFERROR(VLOOKUP($A213,Table2[],14,FALSE),"Not Found")</f>
        <v>1</v>
      </c>
      <c r="AL213">
        <f>INDEX('Marketing data'!E:E,MATCH($A213,'Marketing data'!B:B,0),1)</f>
        <v>0</v>
      </c>
      <c r="AM213">
        <f>INDEX('Marketing data'!F:F,MATCH($A213,'Marketing data'!B:B,0),1)</f>
        <v>0</v>
      </c>
      <c r="AN213">
        <f>INDEX(Table3[MC3],MATCH($A213,Table3[ID],0),1)</f>
        <v>0</v>
      </c>
      <c r="AO213">
        <f>INDEX(Table3[MC4],MATCH($A213,Table3[ID],0),1)</f>
        <v>0</v>
      </c>
      <c r="AP213">
        <f>INDEX(Table3[MC5],MATCH($A213,Table3[ID],0),1)</f>
        <v>0</v>
      </c>
      <c r="AQ213">
        <f>_xlfn.XLOOKUP($A213,Table3[ID],Table3[Complaint],"Not Found",0)</f>
        <v>0</v>
      </c>
      <c r="AR213">
        <f>_xlfn.XLOOKUP($A213,Table3[ID],Table3[Pilot],"Not Found",0)</f>
        <v>0</v>
      </c>
      <c r="AS213" s="6">
        <f>_xlfn.XLOOKUP($A213,Table3[ID],Table3[Enrollment],"Not Found",0)</f>
        <v>44157</v>
      </c>
    </row>
    <row r="214" spans="1:45" x14ac:dyDescent="0.25">
      <c r="A214">
        <v>3056</v>
      </c>
      <c r="B214" t="s">
        <v>330</v>
      </c>
      <c r="C214" t="s">
        <v>124</v>
      </c>
      <c r="D214" t="s">
        <v>110</v>
      </c>
      <c r="E214" t="s">
        <v>114</v>
      </c>
      <c r="F214" t="s">
        <v>118</v>
      </c>
      <c r="G214" s="22">
        <v>46.42</v>
      </c>
      <c r="H214">
        <v>3</v>
      </c>
      <c r="I214">
        <v>6.9630000000000001</v>
      </c>
      <c r="J214" s="22">
        <v>146.22300000000001</v>
      </c>
      <c r="K214" s="6">
        <v>43469</v>
      </c>
      <c r="L214" s="21">
        <v>0.55833333333333335</v>
      </c>
      <c r="M214" t="s">
        <v>116</v>
      </c>
      <c r="N214" s="22">
        <v>139.26</v>
      </c>
      <c r="O214">
        <v>4.7619047620000003</v>
      </c>
      <c r="P214" s="22">
        <v>6.9630000000000001</v>
      </c>
      <c r="Q214">
        <v>4.4000000000000004</v>
      </c>
      <c r="R214" t="str">
        <f>IFERROR(VLOOKUP(Table5[[#This Row],[CustomerID]],Table1[],16,FALSE),"Not Found")</f>
        <v>Married</v>
      </c>
      <c r="S214">
        <f>IFERROR(VLOOKUP(Table5[[#This Row],[CustomerID]],Table1[],5,FALSE),"Not Found")</f>
        <v>61</v>
      </c>
      <c r="T214" t="str">
        <f>IFERROR(VLOOKUP(Table5[[#This Row],[CustomerID]],Table1[],17,FALSE),"Not Found")</f>
        <v>Graduate</v>
      </c>
      <c r="U214">
        <f>_xlfn.XLOOKUP(Table5[[#This Row],[CustomerID]],Table1[ID],Table1[Kids],"Not Found",0)</f>
        <v>0</v>
      </c>
      <c r="V214">
        <f>_xlfn.XLOOKUP(Table5[[#This Row],[CustomerID]],Table1[ID],Table1[Teens],"Not found",0)</f>
        <v>1</v>
      </c>
      <c r="W214" s="16">
        <f>IFERROR(VLOOKUP(Table5[[#This Row],[CustomerID]],Table1[],2,FALSE),"Not Found")</f>
        <v>179823</v>
      </c>
      <c r="X214" t="str">
        <f>_xlfn.XLOOKUP(Table5[[#This Row],[CustomerID]],Table1[ID],Table1[State],"Not Found",0)</f>
        <v>State-New York</v>
      </c>
      <c r="Y214">
        <f>_xlfn.XLOOKUP(Table5[[#This Row],[CustomerID]],Table2[ID],Table2[Recency/Days],"Not Found",0)</f>
        <v>6</v>
      </c>
      <c r="Z214" s="22">
        <f>IFERROR(VLOOKUP(Table5[[#This Row],[CustomerID]],Table2[],3,FALSE),"Not Found")</f>
        <v>1881</v>
      </c>
      <c r="AA214" s="22">
        <f>IFERROR(VLOOKUP($A214,Table2[],4,FALSE),"Not Found")</f>
        <v>164</v>
      </c>
      <c r="AB214" s="22">
        <f>IFERROR(VLOOKUP($A214,Table2[],5,FALSE),"Not Found")</f>
        <v>856</v>
      </c>
      <c r="AC214" s="22">
        <f>IFERROR(VLOOKUP($A214,Table2[],6,FALSE),"Not Found")</f>
        <v>257</v>
      </c>
      <c r="AD214" s="22">
        <f>IFERROR(VLOOKUP($A214,Table2[],7,FALSE),"Not Found")</f>
        <v>164</v>
      </c>
      <c r="AE214" s="22">
        <f>IFERROR(VLOOKUP($A214,Table2[],8,FALSE),"Not Found")</f>
        <v>97</v>
      </c>
      <c r="AF214" s="22">
        <f>IFERROR(VLOOKUP($A214,Table2[],9,FALSE),"Not Found")</f>
        <v>3226</v>
      </c>
      <c r="AG214">
        <f>IFERROR(VLOOKUP($A214,Table2[],10,FALSE),"Not Found")</f>
        <v>1</v>
      </c>
      <c r="AH214">
        <f>IFERROR(VLOOKUP($A214,Table2[],11,FALSE),"Not Found")</f>
        <v>6</v>
      </c>
      <c r="AI214">
        <f>IFERROR(VLOOKUP($A214,Table2[],12,FALSE),"Not Found")</f>
        <v>9</v>
      </c>
      <c r="AJ214">
        <f>IFERROR(VLOOKUP($A214,Table2[],13,FALSE),"Not Found")</f>
        <v>7</v>
      </c>
      <c r="AK214">
        <f>IFERROR(VLOOKUP($A214,Table2[],14,FALSE),"Not Found")</f>
        <v>2</v>
      </c>
      <c r="AL214">
        <f>INDEX('Marketing data'!E:E,MATCH($A214,'Marketing data'!B:B,0),1)</f>
        <v>0</v>
      </c>
      <c r="AM214">
        <f>INDEX('Marketing data'!F:F,MATCH($A214,'Marketing data'!B:B,0),1)</f>
        <v>0</v>
      </c>
      <c r="AN214">
        <f>INDEX(Table3[MC3],MATCH($A214,Table3[ID],0),1)</f>
        <v>0</v>
      </c>
      <c r="AO214">
        <f>INDEX(Table3[MC4],MATCH($A214,Table3[ID],0),1)</f>
        <v>1</v>
      </c>
      <c r="AP214">
        <f>INDEX(Table3[MC5],MATCH($A214,Table3[ID],0),1)</f>
        <v>0</v>
      </c>
      <c r="AQ214">
        <f>_xlfn.XLOOKUP($A214,Table3[ID],Table3[Complaint],"Not Found",0)</f>
        <v>0</v>
      </c>
      <c r="AR214">
        <f>_xlfn.XLOOKUP($A214,Table3[ID],Table3[Pilot],"Not Found",0)</f>
        <v>0</v>
      </c>
      <c r="AS214" s="6">
        <f>_xlfn.XLOOKUP($A214,Table3[ID],Table3[Enrollment],"Not Found",0)</f>
        <v>44078</v>
      </c>
    </row>
    <row r="215" spans="1:45" x14ac:dyDescent="0.25">
      <c r="A215">
        <v>2077</v>
      </c>
      <c r="B215" t="s">
        <v>331</v>
      </c>
      <c r="C215" t="s">
        <v>124</v>
      </c>
      <c r="D215" t="s">
        <v>104</v>
      </c>
      <c r="E215" t="s">
        <v>105</v>
      </c>
      <c r="F215" t="s">
        <v>118</v>
      </c>
      <c r="G215" s="22">
        <v>29.61</v>
      </c>
      <c r="H215">
        <v>7</v>
      </c>
      <c r="I215">
        <v>10.3635</v>
      </c>
      <c r="J215" s="22">
        <v>217.6335</v>
      </c>
      <c r="K215" s="6">
        <v>43535</v>
      </c>
      <c r="L215" s="21">
        <v>0.66180555555555554</v>
      </c>
      <c r="M215" t="s">
        <v>112</v>
      </c>
      <c r="N215" s="22">
        <v>207.27</v>
      </c>
      <c r="O215">
        <v>4.7619047620000003</v>
      </c>
      <c r="P215" s="22">
        <v>10.3635</v>
      </c>
      <c r="Q215">
        <v>6.5</v>
      </c>
      <c r="R215" t="str">
        <f>IFERROR(VLOOKUP(Table5[[#This Row],[CustomerID]],Table1[],16,FALSE),"Not Found")</f>
        <v>Divorced</v>
      </c>
      <c r="S215">
        <f>IFERROR(VLOOKUP(Table5[[#This Row],[CustomerID]],Table1[],5,FALSE),"Not Found")</f>
        <v>62</v>
      </c>
      <c r="T215" t="str">
        <f>IFERROR(VLOOKUP(Table5[[#This Row],[CustomerID]],Table1[],17,FALSE),"Not Found")</f>
        <v>Graduate</v>
      </c>
      <c r="U215">
        <f>_xlfn.XLOOKUP(Table5[[#This Row],[CustomerID]],Table1[ID],Table1[Kids],"Not Found",0)</f>
        <v>0</v>
      </c>
      <c r="V215">
        <f>_xlfn.XLOOKUP(Table5[[#This Row],[CustomerID]],Table1[ID],Table1[Teens],"Not found",0)</f>
        <v>1</v>
      </c>
      <c r="W215" s="16">
        <f>IFERROR(VLOOKUP(Table5[[#This Row],[CustomerID]],Table1[],2,FALSE),"Not Found")</f>
        <v>179803</v>
      </c>
      <c r="X215" t="str">
        <f>_xlfn.XLOOKUP(Table5[[#This Row],[CustomerID]],Table1[ID],Table1[State],"Not Found",0)</f>
        <v>State-Illinois</v>
      </c>
      <c r="Y215">
        <f>_xlfn.XLOOKUP(Table5[[#This Row],[CustomerID]],Table2[ID],Table2[Recency/Days],"Not Found",0)</f>
        <v>54</v>
      </c>
      <c r="Z215" s="22">
        <f>IFERROR(VLOOKUP(Table5[[#This Row],[CustomerID]],Table2[],3,FALSE),"Not Found")</f>
        <v>1293</v>
      </c>
      <c r="AA215" s="22">
        <f>IFERROR(VLOOKUP($A215,Table2[],4,FALSE),"Not Found")</f>
        <v>18</v>
      </c>
      <c r="AB215" s="22">
        <f>IFERROR(VLOOKUP($A215,Table2[],5,FALSE),"Not Found")</f>
        <v>487</v>
      </c>
      <c r="AC215" s="22">
        <f>IFERROR(VLOOKUP($A215,Table2[],6,FALSE),"Not Found")</f>
        <v>47</v>
      </c>
      <c r="AD215" s="22">
        <f>IFERROR(VLOOKUP($A215,Table2[],7,FALSE),"Not Found")</f>
        <v>36</v>
      </c>
      <c r="AE215" s="22">
        <f>IFERROR(VLOOKUP($A215,Table2[],8,FALSE),"Not Found")</f>
        <v>74</v>
      </c>
      <c r="AF215" s="22">
        <f>IFERROR(VLOOKUP($A215,Table2[],9,FALSE),"Not Found")</f>
        <v>1807</v>
      </c>
      <c r="AG215">
        <f>IFERROR(VLOOKUP($A215,Table2[],10,FALSE),"Not Found")</f>
        <v>1</v>
      </c>
      <c r="AH215">
        <f>IFERROR(VLOOKUP($A215,Table2[],11,FALSE),"Not Found")</f>
        <v>4</v>
      </c>
      <c r="AI215">
        <f>IFERROR(VLOOKUP($A215,Table2[],12,FALSE),"Not Found")</f>
        <v>3</v>
      </c>
      <c r="AJ215">
        <f>IFERROR(VLOOKUP($A215,Table2[],13,FALSE),"Not Found")</f>
        <v>5</v>
      </c>
      <c r="AK215">
        <f>IFERROR(VLOOKUP($A215,Table2[],14,FALSE),"Not Found")</f>
        <v>1</v>
      </c>
      <c r="AL215">
        <f>INDEX('Marketing data'!E:E,MATCH($A215,'Marketing data'!B:B,0),1)</f>
        <v>0</v>
      </c>
      <c r="AM215">
        <f>INDEX('Marketing data'!F:F,MATCH($A215,'Marketing data'!B:B,0),1)</f>
        <v>0</v>
      </c>
      <c r="AN215">
        <f>INDEX(Table3[MC3],MATCH($A215,Table3[ID],0),1)</f>
        <v>0</v>
      </c>
      <c r="AO215">
        <f>INDEX(Table3[MC4],MATCH($A215,Table3[ID],0),1)</f>
        <v>0</v>
      </c>
      <c r="AP215">
        <f>INDEX(Table3[MC5],MATCH($A215,Table3[ID],0),1)</f>
        <v>0</v>
      </c>
      <c r="AQ215">
        <f>_xlfn.XLOOKUP($A215,Table3[ID],Table3[Complaint],"Not Found",0)</f>
        <v>0</v>
      </c>
      <c r="AR215">
        <f>_xlfn.XLOOKUP($A215,Table3[ID],Table3[Pilot],"Not Found",0)</f>
        <v>0</v>
      </c>
      <c r="AS215" s="6">
        <f>_xlfn.XLOOKUP($A215,Table3[ID],Table3[Enrollment],"Not Found",0)</f>
        <v>44141</v>
      </c>
    </row>
    <row r="216" spans="1:45" x14ac:dyDescent="0.25">
      <c r="A216">
        <v>1570</v>
      </c>
      <c r="B216" t="s">
        <v>332</v>
      </c>
      <c r="C216" t="s">
        <v>103</v>
      </c>
      <c r="D216" t="s">
        <v>110</v>
      </c>
      <c r="E216" t="s">
        <v>114</v>
      </c>
      <c r="F216" t="s">
        <v>115</v>
      </c>
      <c r="G216" s="22">
        <v>18.28</v>
      </c>
      <c r="H216">
        <v>1</v>
      </c>
      <c r="I216">
        <v>0.91400000000000003</v>
      </c>
      <c r="J216" s="22">
        <v>19.193999999999999</v>
      </c>
      <c r="K216" s="6">
        <v>43546</v>
      </c>
      <c r="L216" s="21">
        <v>0.62847222222222221</v>
      </c>
      <c r="M216" t="s">
        <v>116</v>
      </c>
      <c r="N216" s="22">
        <v>18.28</v>
      </c>
      <c r="O216">
        <v>4.7619047620000003</v>
      </c>
      <c r="P216" s="22">
        <v>0.91400000000000003</v>
      </c>
      <c r="Q216">
        <v>8.3000000000000007</v>
      </c>
      <c r="R216" t="str">
        <f>IFERROR(VLOOKUP(Table5[[#This Row],[CustomerID]],Table1[],16,FALSE),"Not Found")</f>
        <v>Widow</v>
      </c>
      <c r="S216">
        <f>IFERROR(VLOOKUP(Table5[[#This Row],[CustomerID]],Table1[],5,FALSE),"Not Found")</f>
        <v>65</v>
      </c>
      <c r="T216" t="str">
        <f>IFERROR(VLOOKUP(Table5[[#This Row],[CustomerID]],Table1[],17,FALSE),"Not Found")</f>
        <v>Graduate</v>
      </c>
      <c r="U216">
        <f>_xlfn.XLOOKUP(Table5[[#This Row],[CustomerID]],Table1[ID],Table1[Kids],"Not Found",0)</f>
        <v>0</v>
      </c>
      <c r="V216">
        <f>_xlfn.XLOOKUP(Table5[[#This Row],[CustomerID]],Table1[ID],Table1[Teens],"Not found",0)</f>
        <v>0</v>
      </c>
      <c r="W216" s="16">
        <f>IFERROR(VLOOKUP(Table5[[#This Row],[CustomerID]],Table1[],2,FALSE),"Not Found")</f>
        <v>179800</v>
      </c>
      <c r="X216" t="str">
        <f>_xlfn.XLOOKUP(Table5[[#This Row],[CustomerID]],Table1[ID],Table1[State],"Not Found",0)</f>
        <v>State-Other</v>
      </c>
      <c r="Y216">
        <f>_xlfn.XLOOKUP(Table5[[#This Row],[CustomerID]],Table2[ID],Table2[Recency/Days],"Not Found",0)</f>
        <v>65</v>
      </c>
      <c r="Z216" s="22">
        <f>IFERROR(VLOOKUP(Table5[[#This Row],[CustomerID]],Table2[],3,FALSE),"Not Found")</f>
        <v>2388</v>
      </c>
      <c r="AA216" s="22">
        <f>IFERROR(VLOOKUP($A216,Table2[],4,FALSE),"Not Found")</f>
        <v>47</v>
      </c>
      <c r="AB216" s="22">
        <f>IFERROR(VLOOKUP($A216,Table2[],5,FALSE),"Not Found")</f>
        <v>1194</v>
      </c>
      <c r="AC216" s="22">
        <f>IFERROR(VLOOKUP($A216,Table2[],6,FALSE),"Not Found")</f>
        <v>72</v>
      </c>
      <c r="AD216" s="22">
        <f>IFERROR(VLOOKUP($A216,Table2[],7,FALSE),"Not Found")</f>
        <v>0</v>
      </c>
      <c r="AE216" s="22">
        <f>IFERROR(VLOOKUP($A216,Table2[],8,FALSE),"Not Found")</f>
        <v>505</v>
      </c>
      <c r="AF216" s="22">
        <f>IFERROR(VLOOKUP($A216,Table2[],9,FALSE),"Not Found")</f>
        <v>3197</v>
      </c>
      <c r="AG216">
        <f>IFERROR(VLOOKUP($A216,Table2[],10,FALSE),"Not Found")</f>
        <v>1</v>
      </c>
      <c r="AH216">
        <f>IFERROR(VLOOKUP($A216,Table2[],11,FALSE),"Not Found")</f>
        <v>5</v>
      </c>
      <c r="AI216">
        <f>IFERROR(VLOOKUP($A216,Table2[],12,FALSE),"Not Found")</f>
        <v>11</v>
      </c>
      <c r="AJ216">
        <f>IFERROR(VLOOKUP($A216,Table2[],13,FALSE),"Not Found")</f>
        <v>5</v>
      </c>
      <c r="AK216">
        <f>IFERROR(VLOOKUP($A216,Table2[],14,FALSE),"Not Found")</f>
        <v>3</v>
      </c>
      <c r="AL216">
        <f>INDEX('Marketing data'!E:E,MATCH($A216,'Marketing data'!B:B,0),1)</f>
        <v>1</v>
      </c>
      <c r="AM216">
        <f>INDEX('Marketing data'!F:F,MATCH($A216,'Marketing data'!B:B,0),1)</f>
        <v>0</v>
      </c>
      <c r="AN216">
        <f>INDEX(Table3[MC3],MATCH($A216,Table3[ID],0),1)</f>
        <v>1</v>
      </c>
      <c r="AO216">
        <f>INDEX(Table3[MC4],MATCH($A216,Table3[ID],0),1)</f>
        <v>0</v>
      </c>
      <c r="AP216">
        <f>INDEX(Table3[MC5],MATCH($A216,Table3[ID],0),1)</f>
        <v>1</v>
      </c>
      <c r="AQ216">
        <f>_xlfn.XLOOKUP($A216,Table3[ID],Table3[Complaint],"Not Found",0)</f>
        <v>0</v>
      </c>
      <c r="AR216">
        <f>_xlfn.XLOOKUP($A216,Table3[ID],Table3[Pilot],"Not Found",0)</f>
        <v>1</v>
      </c>
      <c r="AS216" s="6">
        <f>_xlfn.XLOOKUP($A216,Table3[ID],Table3[Enrollment],"Not Found",0)</f>
        <v>43524</v>
      </c>
    </row>
    <row r="217" spans="1:45" x14ac:dyDescent="0.25">
      <c r="A217">
        <v>1225</v>
      </c>
      <c r="B217" t="s">
        <v>333</v>
      </c>
      <c r="C217" t="s">
        <v>124</v>
      </c>
      <c r="D217" t="s">
        <v>110</v>
      </c>
      <c r="E217" t="s">
        <v>105</v>
      </c>
      <c r="F217" t="s">
        <v>118</v>
      </c>
      <c r="G217" s="22">
        <v>24.77</v>
      </c>
      <c r="H217">
        <v>5</v>
      </c>
      <c r="I217">
        <v>6.1924999999999999</v>
      </c>
      <c r="J217" s="22">
        <v>130.04249999999999</v>
      </c>
      <c r="K217" s="6">
        <v>43548</v>
      </c>
      <c r="L217" s="21">
        <v>0.76874999999999993</v>
      </c>
      <c r="M217" t="s">
        <v>112</v>
      </c>
      <c r="N217" s="22">
        <v>123.85</v>
      </c>
      <c r="O217">
        <v>4.7619047620000003</v>
      </c>
      <c r="P217" s="22">
        <v>6.1924999999999999</v>
      </c>
      <c r="Q217">
        <v>8.5</v>
      </c>
      <c r="R217" t="str">
        <f>IFERROR(VLOOKUP(Table5[[#This Row],[CustomerID]],Table1[],16,FALSE),"Not Found")</f>
        <v>Single</v>
      </c>
      <c r="S217">
        <f>IFERROR(VLOOKUP(Table5[[#This Row],[CustomerID]],Table1[],5,FALSE),"Not Found")</f>
        <v>62</v>
      </c>
      <c r="T217" t="str">
        <f>IFERROR(VLOOKUP(Table5[[#This Row],[CustomerID]],Table1[],17,FALSE),"Not Found")</f>
        <v>PhD</v>
      </c>
      <c r="U217">
        <f>_xlfn.XLOOKUP(Table5[[#This Row],[CustomerID]],Table1[ID],Table1[Kids],"Not Found",0)</f>
        <v>0</v>
      </c>
      <c r="V217">
        <f>_xlfn.XLOOKUP(Table5[[#This Row],[CustomerID]],Table1[ID],Table1[Teens],"Not found",0)</f>
        <v>1</v>
      </c>
      <c r="W217" s="16">
        <f>IFERROR(VLOOKUP(Table5[[#This Row],[CustomerID]],Table1[],2,FALSE),"Not Found")</f>
        <v>179761</v>
      </c>
      <c r="X217" t="str">
        <f>_xlfn.XLOOKUP(Table5[[#This Row],[CustomerID]],Table1[ID],Table1[State],"Not Found",0)</f>
        <v>State-Illinois</v>
      </c>
      <c r="Y217">
        <f>_xlfn.XLOOKUP(Table5[[#This Row],[CustomerID]],Table2[ID],Table2[Recency/Days],"Not Found",0)</f>
        <v>32</v>
      </c>
      <c r="Z217" s="22">
        <f>IFERROR(VLOOKUP(Table5[[#This Row],[CustomerID]],Table2[],3,FALSE),"Not Found")</f>
        <v>935</v>
      </c>
      <c r="AA217" s="22">
        <f>IFERROR(VLOOKUP($A217,Table2[],4,FALSE),"Not Found")</f>
        <v>11</v>
      </c>
      <c r="AB217" s="22">
        <f>IFERROR(VLOOKUP($A217,Table2[],5,FALSE),"Not Found")</f>
        <v>279</v>
      </c>
      <c r="AC217" s="22">
        <f>IFERROR(VLOOKUP($A217,Table2[],6,FALSE),"Not Found")</f>
        <v>34</v>
      </c>
      <c r="AD217" s="22">
        <f>IFERROR(VLOOKUP($A217,Table2[],7,FALSE),"Not Found")</f>
        <v>79</v>
      </c>
      <c r="AE217" s="22">
        <f>IFERROR(VLOOKUP($A217,Table2[],8,FALSE),"Not Found")</f>
        <v>25</v>
      </c>
      <c r="AF217" s="22">
        <f>IFERROR(VLOOKUP($A217,Table2[],9,FALSE),"Not Found")</f>
        <v>1314</v>
      </c>
      <c r="AG217">
        <f>IFERROR(VLOOKUP($A217,Table2[],10,FALSE),"Not Found")</f>
        <v>1</v>
      </c>
      <c r="AH217">
        <f>IFERROR(VLOOKUP($A217,Table2[],11,FALSE),"Not Found")</f>
        <v>5</v>
      </c>
      <c r="AI217">
        <f>IFERROR(VLOOKUP($A217,Table2[],12,FALSE),"Not Found")</f>
        <v>2</v>
      </c>
      <c r="AJ217">
        <f>IFERROR(VLOOKUP($A217,Table2[],13,FALSE),"Not Found")</f>
        <v>11</v>
      </c>
      <c r="AK217">
        <f>IFERROR(VLOOKUP($A217,Table2[],14,FALSE),"Not Found")</f>
        <v>3</v>
      </c>
      <c r="AL217">
        <f>INDEX('Marketing data'!E:E,MATCH($A217,'Marketing data'!B:B,0),1)</f>
        <v>0</v>
      </c>
      <c r="AM217">
        <f>INDEX('Marketing data'!F:F,MATCH($A217,'Marketing data'!B:B,0),1)</f>
        <v>0</v>
      </c>
      <c r="AN217">
        <f>INDEX(Table3[MC3],MATCH($A217,Table3[ID],0),1)</f>
        <v>0</v>
      </c>
      <c r="AO217">
        <f>INDEX(Table3[MC4],MATCH($A217,Table3[ID],0),1)</f>
        <v>0</v>
      </c>
      <c r="AP217">
        <f>INDEX(Table3[MC5],MATCH($A217,Table3[ID],0),1)</f>
        <v>0</v>
      </c>
      <c r="AQ217">
        <f>_xlfn.XLOOKUP($A217,Table3[ID],Table3[Complaint],"Not Found",0)</f>
        <v>0</v>
      </c>
      <c r="AR217">
        <f>_xlfn.XLOOKUP($A217,Table3[ID],Table3[Pilot],"Not Found",0)</f>
        <v>0</v>
      </c>
      <c r="AS217" s="6">
        <f>_xlfn.XLOOKUP($A217,Table3[ID],Table3[Enrollment],"Not Found",0)</f>
        <v>43900</v>
      </c>
    </row>
    <row r="218" spans="1:45" x14ac:dyDescent="0.25">
      <c r="A218">
        <v>2787</v>
      </c>
      <c r="B218" t="s">
        <v>334</v>
      </c>
      <c r="C218" t="s">
        <v>103</v>
      </c>
      <c r="D218" t="s">
        <v>104</v>
      </c>
      <c r="E218" t="s">
        <v>105</v>
      </c>
      <c r="F218" t="s">
        <v>111</v>
      </c>
      <c r="G218" s="22">
        <v>94.64</v>
      </c>
      <c r="H218">
        <v>3</v>
      </c>
      <c r="I218">
        <v>14.196</v>
      </c>
      <c r="J218" s="22">
        <v>298.11599999999999</v>
      </c>
      <c r="K218" s="6">
        <v>43517</v>
      </c>
      <c r="L218" s="21">
        <v>0.70486111111111116</v>
      </c>
      <c r="M218" t="s">
        <v>112</v>
      </c>
      <c r="N218" s="22">
        <v>283.92</v>
      </c>
      <c r="O218">
        <v>4.7619047620000003</v>
      </c>
      <c r="P218" s="22">
        <v>14.196</v>
      </c>
      <c r="Q218">
        <v>5.5</v>
      </c>
      <c r="R218" t="str">
        <f>IFERROR(VLOOKUP(Table5[[#This Row],[CustomerID]],Table1[],16,FALSE),"Not Found")</f>
        <v>Married</v>
      </c>
      <c r="S218">
        <f>IFERROR(VLOOKUP(Table5[[#This Row],[CustomerID]],Table1[],5,FALSE),"Not Found")</f>
        <v>51</v>
      </c>
      <c r="T218" t="str">
        <f>IFERROR(VLOOKUP(Table5[[#This Row],[CustomerID]],Table1[],17,FALSE),"Not Found")</f>
        <v>Master</v>
      </c>
      <c r="U218">
        <f>_xlfn.XLOOKUP(Table5[[#This Row],[CustomerID]],Table1[ID],Table1[Kids],"Not Found",0)</f>
        <v>0</v>
      </c>
      <c r="V218">
        <f>_xlfn.XLOOKUP(Table5[[#This Row],[CustomerID]],Table1[ID],Table1[Teens],"Not found",0)</f>
        <v>0</v>
      </c>
      <c r="W218" s="16">
        <f>IFERROR(VLOOKUP(Table5[[#This Row],[CustomerID]],Table1[],2,FALSE),"Not Found")</f>
        <v>179734</v>
      </c>
      <c r="X218" t="str">
        <f>_xlfn.XLOOKUP(Table5[[#This Row],[CustomerID]],Table1[ID],Table1[State],"Not Found",0)</f>
        <v>State-Texas</v>
      </c>
      <c r="Y218">
        <f>_xlfn.XLOOKUP(Table5[[#This Row],[CustomerID]],Table2[ID],Table2[Recency/Days],"Not Found",0)</f>
        <v>72</v>
      </c>
      <c r="Z218" s="22">
        <f>IFERROR(VLOOKUP(Table5[[#This Row],[CustomerID]],Table2[],3,FALSE),"Not Found")</f>
        <v>1289</v>
      </c>
      <c r="AA218" s="22">
        <f>IFERROR(VLOOKUP($A218,Table2[],4,FALSE),"Not Found")</f>
        <v>18</v>
      </c>
      <c r="AB218" s="22">
        <f>IFERROR(VLOOKUP($A218,Table2[],5,FALSE),"Not Found")</f>
        <v>523</v>
      </c>
      <c r="AC218" s="22">
        <f>IFERROR(VLOOKUP($A218,Table2[],6,FALSE),"Not Found")</f>
        <v>52</v>
      </c>
      <c r="AD218" s="22">
        <f>IFERROR(VLOOKUP($A218,Table2[],7,FALSE),"Not Found")</f>
        <v>140</v>
      </c>
      <c r="AE218" s="22">
        <f>IFERROR(VLOOKUP($A218,Table2[],8,FALSE),"Not Found")</f>
        <v>38</v>
      </c>
      <c r="AF218" s="22">
        <f>IFERROR(VLOOKUP($A218,Table2[],9,FALSE),"Not Found")</f>
        <v>1984</v>
      </c>
      <c r="AG218">
        <f>IFERROR(VLOOKUP($A218,Table2[],10,FALSE),"Not Found")</f>
        <v>1</v>
      </c>
      <c r="AH218">
        <f>IFERROR(VLOOKUP($A218,Table2[],11,FALSE),"Not Found")</f>
        <v>4</v>
      </c>
      <c r="AI218">
        <f>IFERROR(VLOOKUP($A218,Table2[],12,FALSE),"Not Found")</f>
        <v>3</v>
      </c>
      <c r="AJ218">
        <f>IFERROR(VLOOKUP($A218,Table2[],13,FALSE),"Not Found")</f>
        <v>6</v>
      </c>
      <c r="AK218">
        <f>IFERROR(VLOOKUP($A218,Table2[],14,FALSE),"Not Found")</f>
        <v>1</v>
      </c>
      <c r="AL218">
        <f>INDEX('Marketing data'!E:E,MATCH($A218,'Marketing data'!B:B,0),1)</f>
        <v>1</v>
      </c>
      <c r="AM218">
        <f>INDEX('Marketing data'!F:F,MATCH($A218,'Marketing data'!B:B,0),1)</f>
        <v>0</v>
      </c>
      <c r="AN218">
        <f>INDEX(Table3[MC3],MATCH($A218,Table3[ID],0),1)</f>
        <v>0</v>
      </c>
      <c r="AO218">
        <f>INDEX(Table3[MC4],MATCH($A218,Table3[ID],0),1)</f>
        <v>0</v>
      </c>
      <c r="AP218">
        <f>INDEX(Table3[MC5],MATCH($A218,Table3[ID],0),1)</f>
        <v>0</v>
      </c>
      <c r="AQ218">
        <f>_xlfn.XLOOKUP($A218,Table3[ID],Table3[Complaint],"Not Found",0)</f>
        <v>0</v>
      </c>
      <c r="AR218">
        <f>_xlfn.XLOOKUP($A218,Table3[ID],Table3[Pilot],"Not Found",0)</f>
        <v>0</v>
      </c>
      <c r="AS218" s="6">
        <f>_xlfn.XLOOKUP($A218,Table3[ID],Table3[Enrollment],"Not Found",0)</f>
        <v>44167</v>
      </c>
    </row>
    <row r="219" spans="1:45" x14ac:dyDescent="0.25">
      <c r="A219">
        <v>1969</v>
      </c>
      <c r="B219" t="s">
        <v>335</v>
      </c>
      <c r="C219" t="s">
        <v>124</v>
      </c>
      <c r="D219" t="s">
        <v>110</v>
      </c>
      <c r="E219" t="s">
        <v>114</v>
      </c>
      <c r="F219" t="s">
        <v>127</v>
      </c>
      <c r="G219" s="22">
        <v>94.87</v>
      </c>
      <c r="H219">
        <v>8</v>
      </c>
      <c r="I219">
        <v>37.948</v>
      </c>
      <c r="J219" s="22">
        <v>796.90800000000002</v>
      </c>
      <c r="K219" s="6">
        <v>43508</v>
      </c>
      <c r="L219" s="21">
        <v>0.54027777777777775</v>
      </c>
      <c r="M219" t="s">
        <v>107</v>
      </c>
      <c r="N219" s="22">
        <v>758.96</v>
      </c>
      <c r="O219">
        <v>4.7619047620000003</v>
      </c>
      <c r="P219" s="22">
        <v>37.948</v>
      </c>
      <c r="Q219">
        <v>8.6999999999999993</v>
      </c>
      <c r="R219" t="str">
        <f>IFERROR(VLOOKUP(Table5[[#This Row],[CustomerID]],Table1[],16,FALSE),"Not Found")</f>
        <v>Single</v>
      </c>
      <c r="S219">
        <f>IFERROR(VLOOKUP(Table5[[#This Row],[CustomerID]],Table1[],5,FALSE),"Not Found")</f>
        <v>44</v>
      </c>
      <c r="T219" t="str">
        <f>IFERROR(VLOOKUP(Table5[[#This Row],[CustomerID]],Table1[],17,FALSE),"Not Found")</f>
        <v>Other</v>
      </c>
      <c r="U219">
        <f>_xlfn.XLOOKUP(Table5[[#This Row],[CustomerID]],Table1[ID],Table1[Kids],"Not Found",0)</f>
        <v>0</v>
      </c>
      <c r="V219">
        <f>_xlfn.XLOOKUP(Table5[[#This Row],[CustomerID]],Table1[ID],Table1[Teens],"Not found",0)</f>
        <v>0</v>
      </c>
      <c r="W219" s="16">
        <f>IFERROR(VLOOKUP(Table5[[#This Row],[CustomerID]],Table1[],2,FALSE),"Not Found")</f>
        <v>179689</v>
      </c>
      <c r="X219" t="str">
        <f>_xlfn.XLOOKUP(Table5[[#This Row],[CustomerID]],Table1[ID],Table1[State],"Not Found",0)</f>
        <v>State-Illinois</v>
      </c>
      <c r="Y219">
        <f>_xlfn.XLOOKUP(Table5[[#This Row],[CustomerID]],Table2[ID],Table2[Recency/Days],"Not Found",0)</f>
        <v>65</v>
      </c>
      <c r="Z219" s="22">
        <f>IFERROR(VLOOKUP(Table5[[#This Row],[CustomerID]],Table2[],3,FALSE),"Not Found")</f>
        <v>701</v>
      </c>
      <c r="AA219" s="22">
        <f>IFERROR(VLOOKUP($A219,Table2[],4,FALSE),"Not Found")</f>
        <v>59</v>
      </c>
      <c r="AB219" s="22">
        <f>IFERROR(VLOOKUP($A219,Table2[],5,FALSE),"Not Found")</f>
        <v>1443</v>
      </c>
      <c r="AC219" s="22">
        <f>IFERROR(VLOOKUP($A219,Table2[],6,FALSE),"Not Found")</f>
        <v>406</v>
      </c>
      <c r="AD219" s="22">
        <f>IFERROR(VLOOKUP($A219,Table2[],7,FALSE),"Not Found")</f>
        <v>83</v>
      </c>
      <c r="AE219" s="22">
        <f>IFERROR(VLOOKUP($A219,Table2[],8,FALSE),"Not Found")</f>
        <v>273</v>
      </c>
      <c r="AF219" s="22">
        <f>IFERROR(VLOOKUP($A219,Table2[],9,FALSE),"Not Found")</f>
        <v>2419</v>
      </c>
      <c r="AG219">
        <f>IFERROR(VLOOKUP($A219,Table2[],10,FALSE),"Not Found")</f>
        <v>1</v>
      </c>
      <c r="AH219">
        <f>IFERROR(VLOOKUP($A219,Table2[],11,FALSE),"Not Found")</f>
        <v>4</v>
      </c>
      <c r="AI219">
        <f>IFERROR(VLOOKUP($A219,Table2[],12,FALSE),"Not Found")</f>
        <v>9</v>
      </c>
      <c r="AJ219">
        <f>IFERROR(VLOOKUP($A219,Table2[],13,FALSE),"Not Found")</f>
        <v>13</v>
      </c>
      <c r="AK219">
        <f>IFERROR(VLOOKUP($A219,Table2[],14,FALSE),"Not Found")</f>
        <v>2</v>
      </c>
      <c r="AL219">
        <f>INDEX('Marketing data'!E:E,MATCH($A219,'Marketing data'!B:B,0),1)</f>
        <v>0</v>
      </c>
      <c r="AM219">
        <f>INDEX('Marketing data'!F:F,MATCH($A219,'Marketing data'!B:B,0),1)</f>
        <v>0</v>
      </c>
      <c r="AN219">
        <f>INDEX(Table3[MC3],MATCH($A219,Table3[ID],0),1)</f>
        <v>0</v>
      </c>
      <c r="AO219">
        <f>INDEX(Table3[MC4],MATCH($A219,Table3[ID],0),1)</f>
        <v>0</v>
      </c>
      <c r="AP219">
        <f>INDEX(Table3[MC5],MATCH($A219,Table3[ID],0),1)</f>
        <v>0</v>
      </c>
      <c r="AQ219">
        <f>_xlfn.XLOOKUP($A219,Table3[ID],Table3[Complaint],"Not Found",0)</f>
        <v>0</v>
      </c>
      <c r="AR219">
        <f>_xlfn.XLOOKUP($A219,Table3[ID],Table3[Pilot],"Not Found",0)</f>
        <v>0</v>
      </c>
      <c r="AS219" s="6">
        <f>_xlfn.XLOOKUP($A219,Table3[ID],Table3[Enrollment],"Not Found",0)</f>
        <v>43755</v>
      </c>
    </row>
    <row r="220" spans="1:45" x14ac:dyDescent="0.25">
      <c r="A220">
        <v>1911</v>
      </c>
      <c r="B220" t="s">
        <v>336</v>
      </c>
      <c r="C220" t="s">
        <v>124</v>
      </c>
      <c r="D220" t="s">
        <v>110</v>
      </c>
      <c r="E220" t="s">
        <v>105</v>
      </c>
      <c r="F220" t="s">
        <v>125</v>
      </c>
      <c r="G220" s="22">
        <v>57.34</v>
      </c>
      <c r="H220">
        <v>3</v>
      </c>
      <c r="I220">
        <v>8.6010000000000009</v>
      </c>
      <c r="J220" s="22">
        <v>180.62100000000001</v>
      </c>
      <c r="K220" s="6">
        <v>43534</v>
      </c>
      <c r="L220" s="21">
        <v>0.7909722222222223</v>
      </c>
      <c r="M220" t="s">
        <v>116</v>
      </c>
      <c r="N220" s="22">
        <v>172.02</v>
      </c>
      <c r="O220">
        <v>4.7619047620000003</v>
      </c>
      <c r="P220" s="22">
        <v>8.6010000000000009</v>
      </c>
      <c r="Q220">
        <v>7.9</v>
      </c>
      <c r="R220" t="str">
        <f>IFERROR(VLOOKUP(Table5[[#This Row],[CustomerID]],Table1[],16,FALSE),"Not Found")</f>
        <v>Together</v>
      </c>
      <c r="S220">
        <f>IFERROR(VLOOKUP(Table5[[#This Row],[CustomerID]],Table1[],5,FALSE),"Not Found")</f>
        <v>46</v>
      </c>
      <c r="T220" t="str">
        <f>IFERROR(VLOOKUP(Table5[[#This Row],[CustomerID]],Table1[],17,FALSE),"Not Found")</f>
        <v>PhD</v>
      </c>
      <c r="U220">
        <f>_xlfn.XLOOKUP(Table5[[#This Row],[CustomerID]],Table1[ID],Table1[Kids],"Not Found",0)</f>
        <v>0</v>
      </c>
      <c r="V220">
        <f>_xlfn.XLOOKUP(Table5[[#This Row],[CustomerID]],Table1[ID],Table1[Teens],"Not found",0)</f>
        <v>0</v>
      </c>
      <c r="W220" s="16">
        <f>IFERROR(VLOOKUP(Table5[[#This Row],[CustomerID]],Table1[],2,FALSE),"Not Found")</f>
        <v>179632</v>
      </c>
      <c r="X220" t="str">
        <f>_xlfn.XLOOKUP(Table5[[#This Row],[CustomerID]],Table1[ID],Table1[State],"Not Found",0)</f>
        <v>State-Texas</v>
      </c>
      <c r="Y220">
        <f>_xlfn.XLOOKUP(Table5[[#This Row],[CustomerID]],Table2[ID],Table2[Recency/Days],"Not Found",0)</f>
        <v>42</v>
      </c>
      <c r="Z220" s="22">
        <f>IFERROR(VLOOKUP(Table5[[#This Row],[CustomerID]],Table2[],3,FALSE),"Not Found")</f>
        <v>1062</v>
      </c>
      <c r="AA220" s="22">
        <f>IFERROR(VLOOKUP($A220,Table2[],4,FALSE),"Not Found")</f>
        <v>0</v>
      </c>
      <c r="AB220" s="22">
        <f>IFERROR(VLOOKUP($A220,Table2[],5,FALSE),"Not Found")</f>
        <v>1150</v>
      </c>
      <c r="AC220" s="22">
        <f>IFERROR(VLOOKUP($A220,Table2[],6,FALSE),"Not Found")</f>
        <v>223</v>
      </c>
      <c r="AD220" s="22">
        <f>IFERROR(VLOOKUP($A220,Table2[],7,FALSE),"Not Found")</f>
        <v>47</v>
      </c>
      <c r="AE220" s="22">
        <f>IFERROR(VLOOKUP($A220,Table2[],8,FALSE),"Not Found")</f>
        <v>27</v>
      </c>
      <c r="AF220" s="22">
        <f>IFERROR(VLOOKUP($A220,Table2[],9,FALSE),"Not Found")</f>
        <v>2457</v>
      </c>
      <c r="AG220">
        <f>IFERROR(VLOOKUP($A220,Table2[],10,FALSE),"Not Found")</f>
        <v>1</v>
      </c>
      <c r="AH220">
        <f>IFERROR(VLOOKUP($A220,Table2[],11,FALSE),"Not Found")</f>
        <v>6</v>
      </c>
      <c r="AI220">
        <f>IFERROR(VLOOKUP($A220,Table2[],12,FALSE),"Not Found")</f>
        <v>4</v>
      </c>
      <c r="AJ220">
        <f>IFERROR(VLOOKUP($A220,Table2[],13,FALSE),"Not Found")</f>
        <v>9</v>
      </c>
      <c r="AK220">
        <f>IFERROR(VLOOKUP($A220,Table2[],14,FALSE),"Not Found")</f>
        <v>2</v>
      </c>
      <c r="AL220">
        <f>INDEX('Marketing data'!E:E,MATCH($A220,'Marketing data'!B:B,0),1)</f>
        <v>0</v>
      </c>
      <c r="AM220">
        <f>INDEX('Marketing data'!F:F,MATCH($A220,'Marketing data'!B:B,0),1)</f>
        <v>0</v>
      </c>
      <c r="AN220">
        <f>INDEX(Table3[MC3],MATCH($A220,Table3[ID],0),1)</f>
        <v>0</v>
      </c>
      <c r="AO220">
        <f>INDEX(Table3[MC4],MATCH($A220,Table3[ID],0),1)</f>
        <v>0</v>
      </c>
      <c r="AP220">
        <f>INDEX(Table3[MC5],MATCH($A220,Table3[ID],0),1)</f>
        <v>0</v>
      </c>
      <c r="AQ220">
        <f>_xlfn.XLOOKUP($A220,Table3[ID],Table3[Complaint],"Not Found",0)</f>
        <v>0</v>
      </c>
      <c r="AR220">
        <f>_xlfn.XLOOKUP($A220,Table3[ID],Table3[Pilot],"Not Found",0)</f>
        <v>0</v>
      </c>
      <c r="AS220" s="6">
        <f>_xlfn.XLOOKUP($A220,Table3[ID],Table3[Enrollment],"Not Found",0)</f>
        <v>44086</v>
      </c>
    </row>
    <row r="221" spans="1:45" x14ac:dyDescent="0.25">
      <c r="A221">
        <v>1118</v>
      </c>
      <c r="B221" t="s">
        <v>337</v>
      </c>
      <c r="C221" t="s">
        <v>124</v>
      </c>
      <c r="D221" t="s">
        <v>110</v>
      </c>
      <c r="E221" t="s">
        <v>114</v>
      </c>
      <c r="F221" t="s">
        <v>111</v>
      </c>
      <c r="G221" s="22">
        <v>45.35</v>
      </c>
      <c r="H221">
        <v>6</v>
      </c>
      <c r="I221">
        <v>13.605</v>
      </c>
      <c r="J221" s="22">
        <v>285.70499999999998</v>
      </c>
      <c r="K221" s="6">
        <v>43496</v>
      </c>
      <c r="L221" s="21">
        <v>0.57222222222222219</v>
      </c>
      <c r="M221" t="s">
        <v>107</v>
      </c>
      <c r="N221" s="22">
        <v>272.10000000000002</v>
      </c>
      <c r="O221">
        <v>4.7619047620000003</v>
      </c>
      <c r="P221" s="22">
        <v>13.605</v>
      </c>
      <c r="Q221">
        <v>6.1</v>
      </c>
      <c r="R221" t="str">
        <f>IFERROR(VLOOKUP(Table5[[#This Row],[CustomerID]],Table1[],16,FALSE),"Not Found")</f>
        <v>Single</v>
      </c>
      <c r="S221">
        <f>IFERROR(VLOOKUP(Table5[[#This Row],[CustomerID]],Table1[],5,FALSE),"Not Found")</f>
        <v>36</v>
      </c>
      <c r="T221" t="str">
        <f>IFERROR(VLOOKUP(Table5[[#This Row],[CustomerID]],Table1[],17,FALSE),"Not Found")</f>
        <v>Graduate</v>
      </c>
      <c r="U221">
        <f>_xlfn.XLOOKUP(Table5[[#This Row],[CustomerID]],Table1[ID],Table1[Kids],"Not Found",0)</f>
        <v>0</v>
      </c>
      <c r="V221">
        <f>_xlfn.XLOOKUP(Table5[[#This Row],[CustomerID]],Table1[ID],Table1[Teens],"Not found",0)</f>
        <v>0</v>
      </c>
      <c r="W221" s="16">
        <f>IFERROR(VLOOKUP(Table5[[#This Row],[CustomerID]],Table1[],2,FALSE),"Not Found")</f>
        <v>179607</v>
      </c>
      <c r="X221" t="str">
        <f>_xlfn.XLOOKUP(Table5[[#This Row],[CustomerID]],Table1[ID],Table1[State],"Not Found",0)</f>
        <v>State-New York</v>
      </c>
      <c r="Y221">
        <f>_xlfn.XLOOKUP(Table5[[#This Row],[CustomerID]],Table2[ID],Table2[Recency/Days],"Not Found",0)</f>
        <v>37</v>
      </c>
      <c r="Z221" s="22">
        <f>IFERROR(VLOOKUP(Table5[[#This Row],[CustomerID]],Table2[],3,FALSE),"Not Found")</f>
        <v>1015</v>
      </c>
      <c r="AA221" s="22">
        <f>IFERROR(VLOOKUP($A221,Table2[],4,FALSE),"Not Found")</f>
        <v>300</v>
      </c>
      <c r="AB221" s="22">
        <f>IFERROR(VLOOKUP($A221,Table2[],5,FALSE),"Not Found")</f>
        <v>2146</v>
      </c>
      <c r="AC221" s="22">
        <f>IFERROR(VLOOKUP($A221,Table2[],6,FALSE),"Not Found")</f>
        <v>390</v>
      </c>
      <c r="AD221" s="22">
        <f>IFERROR(VLOOKUP($A221,Table2[],7,FALSE),"Not Found")</f>
        <v>0</v>
      </c>
      <c r="AE221" s="22">
        <f>IFERROR(VLOOKUP($A221,Table2[],8,FALSE),"Not Found")</f>
        <v>487</v>
      </c>
      <c r="AF221" s="22">
        <f>IFERROR(VLOOKUP($A221,Table2[],9,FALSE),"Not Found")</f>
        <v>3364</v>
      </c>
      <c r="AG221">
        <f>IFERROR(VLOOKUP($A221,Table2[],10,FALSE),"Not Found")</f>
        <v>1</v>
      </c>
      <c r="AH221">
        <f>IFERROR(VLOOKUP($A221,Table2[],11,FALSE),"Not Found")</f>
        <v>3</v>
      </c>
      <c r="AI221">
        <f>IFERROR(VLOOKUP($A221,Table2[],12,FALSE),"Not Found")</f>
        <v>6</v>
      </c>
      <c r="AJ221">
        <f>IFERROR(VLOOKUP($A221,Table2[],13,FALSE),"Not Found")</f>
        <v>6</v>
      </c>
      <c r="AK221">
        <f>IFERROR(VLOOKUP($A221,Table2[],14,FALSE),"Not Found")</f>
        <v>1</v>
      </c>
      <c r="AL221">
        <f>INDEX('Marketing data'!E:E,MATCH($A221,'Marketing data'!B:B,0),1)</f>
        <v>0</v>
      </c>
      <c r="AM221">
        <f>INDEX('Marketing data'!F:F,MATCH($A221,'Marketing data'!B:B,0),1)</f>
        <v>0</v>
      </c>
      <c r="AN221">
        <f>INDEX(Table3[MC3],MATCH($A221,Table3[ID],0),1)</f>
        <v>0</v>
      </c>
      <c r="AO221">
        <f>INDEX(Table3[MC4],MATCH($A221,Table3[ID],0),1)</f>
        <v>0</v>
      </c>
      <c r="AP221">
        <f>INDEX(Table3[MC5],MATCH($A221,Table3[ID],0),1)</f>
        <v>0</v>
      </c>
      <c r="AQ221">
        <f>_xlfn.XLOOKUP($A221,Table3[ID],Table3[Complaint],"Not Found",0)</f>
        <v>0</v>
      </c>
      <c r="AR221">
        <f>_xlfn.XLOOKUP($A221,Table3[ID],Table3[Pilot],"Not Found",0)</f>
        <v>1</v>
      </c>
      <c r="AS221" s="6">
        <f>_xlfn.XLOOKUP($A221,Table3[ID],Table3[Enrollment],"Not Found",0)</f>
        <v>43734</v>
      </c>
    </row>
    <row r="222" spans="1:45" x14ac:dyDescent="0.25">
      <c r="A222">
        <v>1083</v>
      </c>
      <c r="B222" t="s">
        <v>338</v>
      </c>
      <c r="C222" t="s">
        <v>124</v>
      </c>
      <c r="D222" t="s">
        <v>110</v>
      </c>
      <c r="E222" t="s">
        <v>114</v>
      </c>
      <c r="F222" t="s">
        <v>125</v>
      </c>
      <c r="G222" s="22">
        <v>62.08</v>
      </c>
      <c r="H222">
        <v>7</v>
      </c>
      <c r="I222">
        <v>21.728000000000002</v>
      </c>
      <c r="J222" s="22">
        <v>456.28800000000001</v>
      </c>
      <c r="K222" s="6">
        <v>43530</v>
      </c>
      <c r="L222" s="21">
        <v>0.57361111111111118</v>
      </c>
      <c r="M222" t="s">
        <v>107</v>
      </c>
      <c r="N222" s="22">
        <v>434.56</v>
      </c>
      <c r="O222">
        <v>4.7619047620000003</v>
      </c>
      <c r="P222" s="22">
        <v>21.728000000000002</v>
      </c>
      <c r="Q222">
        <v>5.4</v>
      </c>
      <c r="R222" t="str">
        <f>IFERROR(VLOOKUP(Table5[[#This Row],[CustomerID]],Table1[],16,FALSE),"Not Found")</f>
        <v>Married</v>
      </c>
      <c r="S222">
        <f>IFERROR(VLOOKUP(Table5[[#This Row],[CustomerID]],Table1[],5,FALSE),"Not Found")</f>
        <v>47</v>
      </c>
      <c r="T222" t="str">
        <f>IFERROR(VLOOKUP(Table5[[#This Row],[CustomerID]],Table1[],17,FALSE),"Not Found")</f>
        <v>Graduate</v>
      </c>
      <c r="U222">
        <f>_xlfn.XLOOKUP(Table5[[#This Row],[CustomerID]],Table1[ID],Table1[Kids],"Not Found",0)</f>
        <v>0</v>
      </c>
      <c r="V222">
        <f>_xlfn.XLOOKUP(Table5[[#This Row],[CustomerID]],Table1[ID],Table1[Teens],"Not found",0)</f>
        <v>0</v>
      </c>
      <c r="W222" s="16">
        <f>IFERROR(VLOOKUP(Table5[[#This Row],[CustomerID]],Table1[],2,FALSE),"Not Found")</f>
        <v>179593</v>
      </c>
      <c r="X222" t="str">
        <f>_xlfn.XLOOKUP(Table5[[#This Row],[CustomerID]],Table1[ID],Table1[State],"Not Found",0)</f>
        <v>State-Texas</v>
      </c>
      <c r="Y222">
        <f>_xlfn.XLOOKUP(Table5[[#This Row],[CustomerID]],Table2[ID],Table2[Recency/Days],"Not Found",0)</f>
        <v>70</v>
      </c>
      <c r="Z222" s="22">
        <f>IFERROR(VLOOKUP(Table5[[#This Row],[CustomerID]],Table2[],3,FALSE),"Not Found")</f>
        <v>790</v>
      </c>
      <c r="AA222" s="22">
        <f>IFERROR(VLOOKUP($A222,Table2[],4,FALSE),"Not Found")</f>
        <v>135</v>
      </c>
      <c r="AB222" s="22">
        <f>IFERROR(VLOOKUP($A222,Table2[],5,FALSE),"Not Found")</f>
        <v>1282</v>
      </c>
      <c r="AC222" s="22">
        <f>IFERROR(VLOOKUP($A222,Table2[],6,FALSE),"Not Found")</f>
        <v>248</v>
      </c>
      <c r="AD222" s="22">
        <f>IFERROR(VLOOKUP($A222,Table2[],7,FALSE),"Not Found")</f>
        <v>300</v>
      </c>
      <c r="AE222" s="22">
        <f>IFERROR(VLOOKUP($A222,Table2[],8,FALSE),"Not Found")</f>
        <v>327</v>
      </c>
      <c r="AF222" s="22">
        <f>IFERROR(VLOOKUP($A222,Table2[],9,FALSE),"Not Found")</f>
        <v>2428</v>
      </c>
      <c r="AG222">
        <f>IFERROR(VLOOKUP($A222,Table2[],10,FALSE),"Not Found")</f>
        <v>1</v>
      </c>
      <c r="AH222">
        <f>IFERROR(VLOOKUP($A222,Table2[],11,FALSE),"Not Found")</f>
        <v>5</v>
      </c>
      <c r="AI222">
        <f>IFERROR(VLOOKUP($A222,Table2[],12,FALSE),"Not Found")</f>
        <v>6</v>
      </c>
      <c r="AJ222">
        <f>IFERROR(VLOOKUP($A222,Table2[],13,FALSE),"Not Found")</f>
        <v>7</v>
      </c>
      <c r="AK222">
        <f>IFERROR(VLOOKUP($A222,Table2[],14,FALSE),"Not Found")</f>
        <v>2</v>
      </c>
      <c r="AL222">
        <f>INDEX('Marketing data'!E:E,MATCH($A222,'Marketing data'!B:B,0),1)</f>
        <v>0</v>
      </c>
      <c r="AM222">
        <f>INDEX('Marketing data'!F:F,MATCH($A222,'Marketing data'!B:B,0),1)</f>
        <v>0</v>
      </c>
      <c r="AN222">
        <f>INDEX(Table3[MC3],MATCH($A222,Table3[ID],0),1)</f>
        <v>0</v>
      </c>
      <c r="AO222">
        <f>INDEX(Table3[MC4],MATCH($A222,Table3[ID],0),1)</f>
        <v>0</v>
      </c>
      <c r="AP222">
        <f>INDEX(Table3[MC5],MATCH($A222,Table3[ID],0),1)</f>
        <v>1</v>
      </c>
      <c r="AQ222">
        <f>_xlfn.XLOOKUP($A222,Table3[ID],Table3[Complaint],"Not Found",0)</f>
        <v>0</v>
      </c>
      <c r="AR222">
        <f>_xlfn.XLOOKUP($A222,Table3[ID],Table3[Pilot],"Not Found",0)</f>
        <v>0</v>
      </c>
      <c r="AS222" s="6">
        <f>_xlfn.XLOOKUP($A222,Table3[ID],Table3[Enrollment],"Not Found",0)</f>
        <v>44120</v>
      </c>
    </row>
    <row r="223" spans="1:45" x14ac:dyDescent="0.25">
      <c r="A223">
        <v>2015</v>
      </c>
      <c r="B223" t="s">
        <v>339</v>
      </c>
      <c r="C223" t="s">
        <v>109</v>
      </c>
      <c r="D223" t="s">
        <v>110</v>
      </c>
      <c r="E223" t="s">
        <v>114</v>
      </c>
      <c r="F223" t="s">
        <v>111</v>
      </c>
      <c r="G223" s="22">
        <v>11.81</v>
      </c>
      <c r="H223">
        <v>5</v>
      </c>
      <c r="I223">
        <v>2.9525000000000001</v>
      </c>
      <c r="J223" s="22">
        <v>62.002499999999998</v>
      </c>
      <c r="K223" s="6">
        <v>43513</v>
      </c>
      <c r="L223" s="21">
        <v>0.75416666666666676</v>
      </c>
      <c r="M223" t="s">
        <v>112</v>
      </c>
      <c r="N223" s="22">
        <v>59.05</v>
      </c>
      <c r="O223">
        <v>4.7619047620000003</v>
      </c>
      <c r="P223" s="22">
        <v>2.9525000000000001</v>
      </c>
      <c r="Q223">
        <v>9.4</v>
      </c>
      <c r="R223" t="str">
        <f>IFERROR(VLOOKUP(Table5[[#This Row],[CustomerID]],Table1[],16,FALSE),"Not Found")</f>
        <v>Married</v>
      </c>
      <c r="S223">
        <f>IFERROR(VLOOKUP(Table5[[#This Row],[CustomerID]],Table1[],5,FALSE),"Not Found")</f>
        <v>47</v>
      </c>
      <c r="T223" t="str">
        <f>IFERROR(VLOOKUP(Table5[[#This Row],[CustomerID]],Table1[],17,FALSE),"Not Found")</f>
        <v>Graduate</v>
      </c>
      <c r="U223">
        <f>_xlfn.XLOOKUP(Table5[[#This Row],[CustomerID]],Table1[ID],Table1[Kids],"Not Found",0)</f>
        <v>0</v>
      </c>
      <c r="V223">
        <f>_xlfn.XLOOKUP(Table5[[#This Row],[CustomerID]],Table1[ID],Table1[Teens],"Not found",0)</f>
        <v>0</v>
      </c>
      <c r="W223" s="16">
        <f>IFERROR(VLOOKUP(Table5[[#This Row],[CustomerID]],Table1[],2,FALSE),"Not Found")</f>
        <v>179593</v>
      </c>
      <c r="X223" t="str">
        <f>_xlfn.XLOOKUP(Table5[[#This Row],[CustomerID]],Table1[ID],Table1[State],"Not Found",0)</f>
        <v>State-California</v>
      </c>
      <c r="Y223">
        <f>_xlfn.XLOOKUP(Table5[[#This Row],[CustomerID]],Table2[ID],Table2[Recency/Days],"Not Found",0)</f>
        <v>70</v>
      </c>
      <c r="Z223" s="22">
        <f>IFERROR(VLOOKUP(Table5[[#This Row],[CustomerID]],Table2[],3,FALSE),"Not Found")</f>
        <v>790</v>
      </c>
      <c r="AA223" s="22">
        <f>IFERROR(VLOOKUP($A223,Table2[],4,FALSE),"Not Found")</f>
        <v>135</v>
      </c>
      <c r="AB223" s="22">
        <f>IFERROR(VLOOKUP($A223,Table2[],5,FALSE),"Not Found")</f>
        <v>1282</v>
      </c>
      <c r="AC223" s="22">
        <f>IFERROR(VLOOKUP($A223,Table2[],6,FALSE),"Not Found")</f>
        <v>248</v>
      </c>
      <c r="AD223" s="22">
        <f>IFERROR(VLOOKUP($A223,Table2[],7,FALSE),"Not Found")</f>
        <v>300</v>
      </c>
      <c r="AE223" s="22">
        <f>IFERROR(VLOOKUP($A223,Table2[],8,FALSE),"Not Found")</f>
        <v>327</v>
      </c>
      <c r="AF223" s="22">
        <f>IFERROR(VLOOKUP($A223,Table2[],9,FALSE),"Not Found")</f>
        <v>2428</v>
      </c>
      <c r="AG223">
        <f>IFERROR(VLOOKUP($A223,Table2[],10,FALSE),"Not Found")</f>
        <v>1</v>
      </c>
      <c r="AH223">
        <f>IFERROR(VLOOKUP($A223,Table2[],11,FALSE),"Not Found")</f>
        <v>5</v>
      </c>
      <c r="AI223">
        <f>IFERROR(VLOOKUP($A223,Table2[],12,FALSE),"Not Found")</f>
        <v>6</v>
      </c>
      <c r="AJ223">
        <f>IFERROR(VLOOKUP($A223,Table2[],13,FALSE),"Not Found")</f>
        <v>7</v>
      </c>
      <c r="AK223">
        <f>IFERROR(VLOOKUP($A223,Table2[],14,FALSE),"Not Found")</f>
        <v>2</v>
      </c>
      <c r="AL223">
        <f>INDEX('Marketing data'!E:E,MATCH($A223,'Marketing data'!B:B,0),1)</f>
        <v>0</v>
      </c>
      <c r="AM223">
        <f>INDEX('Marketing data'!F:F,MATCH($A223,'Marketing data'!B:B,0),1)</f>
        <v>0</v>
      </c>
      <c r="AN223">
        <f>INDEX(Table3[MC3],MATCH($A223,Table3[ID],0),1)</f>
        <v>0</v>
      </c>
      <c r="AO223">
        <f>INDEX(Table3[MC4],MATCH($A223,Table3[ID],0),1)</f>
        <v>0</v>
      </c>
      <c r="AP223">
        <f>INDEX(Table3[MC5],MATCH($A223,Table3[ID],0),1)</f>
        <v>1</v>
      </c>
      <c r="AQ223">
        <f>_xlfn.XLOOKUP($A223,Table3[ID],Table3[Complaint],"Not Found",0)</f>
        <v>0</v>
      </c>
      <c r="AR223">
        <f>_xlfn.XLOOKUP($A223,Table3[ID],Table3[Pilot],"Not Found",0)</f>
        <v>0</v>
      </c>
      <c r="AS223" s="6">
        <f>_xlfn.XLOOKUP($A223,Table3[ID],Table3[Enrollment],"Not Found",0)</f>
        <v>44120</v>
      </c>
    </row>
    <row r="224" spans="1:45" x14ac:dyDescent="0.25">
      <c r="A224">
        <v>1350</v>
      </c>
      <c r="B224" t="s">
        <v>340</v>
      </c>
      <c r="C224" t="s">
        <v>109</v>
      </c>
      <c r="D224" t="s">
        <v>104</v>
      </c>
      <c r="E224" t="s">
        <v>105</v>
      </c>
      <c r="F224" t="s">
        <v>127</v>
      </c>
      <c r="G224" s="22">
        <v>12.54</v>
      </c>
      <c r="H224">
        <v>1</v>
      </c>
      <c r="I224">
        <v>0.627</v>
      </c>
      <c r="J224" s="22">
        <v>13.167</v>
      </c>
      <c r="K224" s="6">
        <v>43517</v>
      </c>
      <c r="L224" s="21">
        <v>0.52638888888888891</v>
      </c>
      <c r="M224" t="s">
        <v>112</v>
      </c>
      <c r="N224" s="22">
        <v>12.54</v>
      </c>
      <c r="O224">
        <v>4.7619047620000003</v>
      </c>
      <c r="P224" s="22">
        <v>0.627</v>
      </c>
      <c r="Q224">
        <v>8.1999999999999993</v>
      </c>
      <c r="R224" t="str">
        <f>IFERROR(VLOOKUP(Table5[[#This Row],[CustomerID]],Table1[],16,FALSE),"Not Found")</f>
        <v>Married</v>
      </c>
      <c r="S224">
        <f>IFERROR(VLOOKUP(Table5[[#This Row],[CustomerID]],Table1[],5,FALSE),"Not Found")</f>
        <v>60</v>
      </c>
      <c r="T224" t="str">
        <f>IFERROR(VLOOKUP(Table5[[#This Row],[CustomerID]],Table1[],17,FALSE),"Not Found")</f>
        <v>Graduate</v>
      </c>
      <c r="U224">
        <f>_xlfn.XLOOKUP(Table5[[#This Row],[CustomerID]],Table1[ID],Table1[Kids],"Not Found",0)</f>
        <v>0</v>
      </c>
      <c r="V224">
        <f>_xlfn.XLOOKUP(Table5[[#This Row],[CustomerID]],Table1[ID],Table1[Teens],"Not found",0)</f>
        <v>0</v>
      </c>
      <c r="W224" s="16">
        <f>IFERROR(VLOOKUP(Table5[[#This Row],[CustomerID]],Table1[],2,FALSE),"Not Found")</f>
        <v>179530</v>
      </c>
      <c r="X224" t="str">
        <f>_xlfn.XLOOKUP(Table5[[#This Row],[CustomerID]],Table1[ID],Table1[State],"Not Found",0)</f>
        <v>State-Florida</v>
      </c>
      <c r="Y224">
        <f>_xlfn.XLOOKUP(Table5[[#This Row],[CustomerID]],Table2[ID],Table2[Recency/Days],"Not Found",0)</f>
        <v>64</v>
      </c>
      <c r="Z224" s="22">
        <f>IFERROR(VLOOKUP(Table5[[#This Row],[CustomerID]],Table2[],3,FALSE),"Not Found")</f>
        <v>752</v>
      </c>
      <c r="AA224" s="22">
        <f>IFERROR(VLOOKUP($A224,Table2[],4,FALSE),"Not Found")</f>
        <v>0</v>
      </c>
      <c r="AB224" s="22">
        <f>IFERROR(VLOOKUP($A224,Table2[],5,FALSE),"Not Found")</f>
        <v>1840</v>
      </c>
      <c r="AC224" s="22">
        <f>IFERROR(VLOOKUP($A224,Table2[],6,FALSE),"Not Found")</f>
        <v>291</v>
      </c>
      <c r="AD224" s="22">
        <f>IFERROR(VLOOKUP($A224,Table2[],7,FALSE),"Not Found")</f>
        <v>95</v>
      </c>
      <c r="AE224" s="22">
        <f>IFERROR(VLOOKUP($A224,Table2[],8,FALSE),"Not Found")</f>
        <v>65</v>
      </c>
      <c r="AF224" s="22">
        <f>IFERROR(VLOOKUP($A224,Table2[],9,FALSE),"Not Found")</f>
        <v>2912</v>
      </c>
      <c r="AG224">
        <f>IFERROR(VLOOKUP($A224,Table2[],10,FALSE),"Not Found")</f>
        <v>1</v>
      </c>
      <c r="AH224">
        <f>IFERROR(VLOOKUP($A224,Table2[],11,FALSE),"Not Found")</f>
        <v>4</v>
      </c>
      <c r="AI224">
        <f>IFERROR(VLOOKUP($A224,Table2[],12,FALSE),"Not Found")</f>
        <v>10</v>
      </c>
      <c r="AJ224">
        <f>IFERROR(VLOOKUP($A224,Table2[],13,FALSE),"Not Found")</f>
        <v>11</v>
      </c>
      <c r="AK224">
        <f>IFERROR(VLOOKUP($A224,Table2[],14,FALSE),"Not Found")</f>
        <v>2</v>
      </c>
      <c r="AL224">
        <f>INDEX('Marketing data'!E:E,MATCH($A224,'Marketing data'!B:B,0),1)</f>
        <v>0</v>
      </c>
      <c r="AM224">
        <f>INDEX('Marketing data'!F:F,MATCH($A224,'Marketing data'!B:B,0),1)</f>
        <v>0</v>
      </c>
      <c r="AN224">
        <f>INDEX(Table3[MC3],MATCH($A224,Table3[ID],0),1)</f>
        <v>0</v>
      </c>
      <c r="AO224">
        <f>INDEX(Table3[MC4],MATCH($A224,Table3[ID],0),1)</f>
        <v>0</v>
      </c>
      <c r="AP224">
        <f>INDEX(Table3[MC5],MATCH($A224,Table3[ID],0),1)</f>
        <v>0</v>
      </c>
      <c r="AQ224">
        <f>_xlfn.XLOOKUP($A224,Table3[ID],Table3[Complaint],"Not Found",0)</f>
        <v>0</v>
      </c>
      <c r="AR224">
        <f>_xlfn.XLOOKUP($A224,Table3[ID],Table3[Pilot],"Not Found",0)</f>
        <v>0</v>
      </c>
      <c r="AS224" s="6">
        <f>_xlfn.XLOOKUP($A224,Table3[ID],Table3[Enrollment],"Not Found",0)</f>
        <v>43760</v>
      </c>
    </row>
    <row r="225" spans="1:45" x14ac:dyDescent="0.25">
      <c r="A225">
        <v>2489</v>
      </c>
      <c r="B225" t="s">
        <v>341</v>
      </c>
      <c r="C225" t="s">
        <v>103</v>
      </c>
      <c r="D225" t="s">
        <v>110</v>
      </c>
      <c r="E225" t="s">
        <v>114</v>
      </c>
      <c r="F225" t="s">
        <v>125</v>
      </c>
      <c r="G225" s="22">
        <v>43.25</v>
      </c>
      <c r="H225">
        <v>2</v>
      </c>
      <c r="I225">
        <v>4.3250000000000002</v>
      </c>
      <c r="J225" s="22">
        <v>90.825000000000003</v>
      </c>
      <c r="K225" s="6">
        <v>43544</v>
      </c>
      <c r="L225" s="21">
        <v>0.66388888888888886</v>
      </c>
      <c r="M225" t="s">
        <v>112</v>
      </c>
      <c r="N225" s="22">
        <v>86.5</v>
      </c>
      <c r="O225">
        <v>4.7619047620000003</v>
      </c>
      <c r="P225" s="22">
        <v>4.3250000000000002</v>
      </c>
      <c r="Q225">
        <v>6.2</v>
      </c>
      <c r="R225" t="str">
        <f>IFERROR(VLOOKUP(Table5[[#This Row],[CustomerID]],Table1[],16,FALSE),"Not Found")</f>
        <v>Married</v>
      </c>
      <c r="S225">
        <f>IFERROR(VLOOKUP(Table5[[#This Row],[CustomerID]],Table1[],5,FALSE),"Not Found")</f>
        <v>34</v>
      </c>
      <c r="T225" t="str">
        <f>IFERROR(VLOOKUP(Table5[[#This Row],[CustomerID]],Table1[],17,FALSE),"Not Found")</f>
        <v>Graduate</v>
      </c>
      <c r="U225">
        <f>_xlfn.XLOOKUP(Table5[[#This Row],[CustomerID]],Table1[ID],Table1[Kids],"Not Found",0)</f>
        <v>0</v>
      </c>
      <c r="V225">
        <f>_xlfn.XLOOKUP(Table5[[#This Row],[CustomerID]],Table1[ID],Table1[Teens],"Not found",0)</f>
        <v>0</v>
      </c>
      <c r="W225" s="16">
        <f>IFERROR(VLOOKUP(Table5[[#This Row],[CustomerID]],Table1[],2,FALSE),"Not Found")</f>
        <v>179529</v>
      </c>
      <c r="X225" t="str">
        <f>_xlfn.XLOOKUP(Table5[[#This Row],[CustomerID]],Table1[ID],Table1[State],"Not Found",0)</f>
        <v>State-California</v>
      </c>
      <c r="Y225">
        <f>_xlfn.XLOOKUP(Table5[[#This Row],[CustomerID]],Table2[ID],Table2[Recency/Days],"Not Found",0)</f>
        <v>1</v>
      </c>
      <c r="Z225" s="22">
        <f>IFERROR(VLOOKUP(Table5[[#This Row],[CustomerID]],Table2[],3,FALSE),"Not Found")</f>
        <v>955</v>
      </c>
      <c r="AA225" s="22">
        <f>IFERROR(VLOOKUP($A225,Table2[],4,FALSE),"Not Found")</f>
        <v>95</v>
      </c>
      <c r="AB225" s="22">
        <f>IFERROR(VLOOKUP($A225,Table2[],5,FALSE),"Not Found")</f>
        <v>1594</v>
      </c>
      <c r="AC225" s="22">
        <f>IFERROR(VLOOKUP($A225,Table2[],6,FALSE),"Not Found")</f>
        <v>165</v>
      </c>
      <c r="AD225" s="22">
        <f>IFERROR(VLOOKUP($A225,Table2[],7,FALSE),"Not Found")</f>
        <v>445</v>
      </c>
      <c r="AE225" s="22">
        <f>IFERROR(VLOOKUP($A225,Table2[],8,FALSE),"Not Found")</f>
        <v>445</v>
      </c>
      <c r="AF225" s="22">
        <f>IFERROR(VLOOKUP($A225,Table2[],9,FALSE),"Not Found")</f>
        <v>2808</v>
      </c>
      <c r="AG225">
        <f>IFERROR(VLOOKUP($A225,Table2[],10,FALSE),"Not Found")</f>
        <v>1</v>
      </c>
      <c r="AH225">
        <f>IFERROR(VLOOKUP($A225,Table2[],11,FALSE),"Not Found")</f>
        <v>4</v>
      </c>
      <c r="AI225">
        <f>IFERROR(VLOOKUP($A225,Table2[],12,FALSE),"Not Found")</f>
        <v>8</v>
      </c>
      <c r="AJ225">
        <f>IFERROR(VLOOKUP($A225,Table2[],13,FALSE),"Not Found")</f>
        <v>9</v>
      </c>
      <c r="AK225">
        <f>IFERROR(VLOOKUP($A225,Table2[],14,FALSE),"Not Found")</f>
        <v>2</v>
      </c>
      <c r="AL225">
        <f>INDEX('Marketing data'!E:E,MATCH($A225,'Marketing data'!B:B,0),1)</f>
        <v>0</v>
      </c>
      <c r="AM225">
        <f>INDEX('Marketing data'!F:F,MATCH($A225,'Marketing data'!B:B,0),1)</f>
        <v>0</v>
      </c>
      <c r="AN225">
        <f>INDEX(Table3[MC3],MATCH($A225,Table3[ID],0),1)</f>
        <v>0</v>
      </c>
      <c r="AO225">
        <f>INDEX(Table3[MC4],MATCH($A225,Table3[ID],0),1)</f>
        <v>0</v>
      </c>
      <c r="AP225">
        <f>INDEX(Table3[MC5],MATCH($A225,Table3[ID],0),1)</f>
        <v>0</v>
      </c>
      <c r="AQ225">
        <f>_xlfn.XLOOKUP($A225,Table3[ID],Table3[Complaint],"Not Found",0)</f>
        <v>0</v>
      </c>
      <c r="AR225">
        <f>_xlfn.XLOOKUP($A225,Table3[ID],Table3[Pilot],"Not Found",0)</f>
        <v>0</v>
      </c>
      <c r="AS225" s="6">
        <f>_xlfn.XLOOKUP($A225,Table3[ID],Table3[Enrollment],"Not Found",0)</f>
        <v>44105</v>
      </c>
    </row>
    <row r="226" spans="1:45" x14ac:dyDescent="0.25">
      <c r="A226">
        <v>2063</v>
      </c>
      <c r="B226" t="s">
        <v>342</v>
      </c>
      <c r="C226" t="s">
        <v>109</v>
      </c>
      <c r="D226" t="s">
        <v>104</v>
      </c>
      <c r="E226" t="s">
        <v>105</v>
      </c>
      <c r="F226" t="s">
        <v>118</v>
      </c>
      <c r="G226" s="22">
        <v>87.16</v>
      </c>
      <c r="H226">
        <v>2</v>
      </c>
      <c r="I226">
        <v>8.7159999999999993</v>
      </c>
      <c r="J226" s="22">
        <v>183.036</v>
      </c>
      <c r="K226" s="6">
        <v>43476</v>
      </c>
      <c r="L226" s="21">
        <v>0.60347222222222219</v>
      </c>
      <c r="M226" t="s">
        <v>116</v>
      </c>
      <c r="N226" s="22">
        <v>174.32</v>
      </c>
      <c r="O226">
        <v>4.7619047620000003</v>
      </c>
      <c r="P226" s="22">
        <v>8.7159999999999993</v>
      </c>
      <c r="Q226">
        <v>9.6999999999999993</v>
      </c>
      <c r="R226" t="str">
        <f>IFERROR(VLOOKUP(Table5[[#This Row],[CustomerID]],Table1[],16,FALSE),"Not Found")</f>
        <v>Married</v>
      </c>
      <c r="S226">
        <f>IFERROR(VLOOKUP(Table5[[#This Row],[CustomerID]],Table1[],5,FALSE),"Not Found")</f>
        <v>64</v>
      </c>
      <c r="T226" t="str">
        <f>IFERROR(VLOOKUP(Table5[[#This Row],[CustomerID]],Table1[],17,FALSE),"Not Found")</f>
        <v>Graduate</v>
      </c>
      <c r="U226">
        <f>_xlfn.XLOOKUP(Table5[[#This Row],[CustomerID]],Table1[ID],Table1[Kids],"Not Found",0)</f>
        <v>0</v>
      </c>
      <c r="V226">
        <f>_xlfn.XLOOKUP(Table5[[#This Row],[CustomerID]],Table1[ID],Table1[Teens],"Not found",0)</f>
        <v>0</v>
      </c>
      <c r="W226" s="16">
        <f>IFERROR(VLOOKUP(Table5[[#This Row],[CustomerID]],Table1[],2,FALSE),"Not Found")</f>
        <v>179456</v>
      </c>
      <c r="X226" t="str">
        <f>_xlfn.XLOOKUP(Table5[[#This Row],[CustomerID]],Table1[ID],Table1[State],"Not Found",0)</f>
        <v>State-California</v>
      </c>
      <c r="Y226">
        <f>_xlfn.XLOOKUP(Table5[[#This Row],[CustomerID]],Table2[ID],Table2[Recency/Days],"Not Found",0)</f>
        <v>12</v>
      </c>
      <c r="Z226" s="22">
        <f>IFERROR(VLOOKUP(Table5[[#This Row],[CustomerID]],Table2[],3,FALSE),"Not Found")</f>
        <v>1276</v>
      </c>
      <c r="AA226" s="22">
        <f>IFERROR(VLOOKUP($A226,Table2[],4,FALSE),"Not Found")</f>
        <v>95</v>
      </c>
      <c r="AB226" s="22">
        <f>IFERROR(VLOOKUP($A226,Table2[],5,FALSE),"Not Found")</f>
        <v>1238</v>
      </c>
      <c r="AC226" s="22">
        <f>IFERROR(VLOOKUP($A226,Table2[],6,FALSE),"Not Found")</f>
        <v>145</v>
      </c>
      <c r="AD226" s="22">
        <f>IFERROR(VLOOKUP($A226,Table2[],7,FALSE),"Not Found")</f>
        <v>187</v>
      </c>
      <c r="AE226" s="22">
        <f>IFERROR(VLOOKUP($A226,Table2[],8,FALSE),"Not Found")</f>
        <v>224</v>
      </c>
      <c r="AF226" s="22">
        <f>IFERROR(VLOOKUP($A226,Table2[],9,FALSE),"Not Found")</f>
        <v>2717</v>
      </c>
      <c r="AG226">
        <f>IFERROR(VLOOKUP($A226,Table2[],10,FALSE),"Not Found")</f>
        <v>1</v>
      </c>
      <c r="AH226">
        <f>IFERROR(VLOOKUP($A226,Table2[],11,FALSE),"Not Found")</f>
        <v>5</v>
      </c>
      <c r="AI226">
        <f>IFERROR(VLOOKUP($A226,Table2[],12,FALSE),"Not Found")</f>
        <v>6</v>
      </c>
      <c r="AJ226">
        <f>IFERROR(VLOOKUP($A226,Table2[],13,FALSE),"Not Found")</f>
        <v>4</v>
      </c>
      <c r="AK226">
        <f>IFERROR(VLOOKUP($A226,Table2[],14,FALSE),"Not Found")</f>
        <v>3</v>
      </c>
      <c r="AL226">
        <f>INDEX('Marketing data'!E:E,MATCH($A226,'Marketing data'!B:B,0),1)</f>
        <v>0</v>
      </c>
      <c r="AM226">
        <f>INDEX('Marketing data'!F:F,MATCH($A226,'Marketing data'!B:B,0),1)</f>
        <v>0</v>
      </c>
      <c r="AN226">
        <f>INDEX(Table3[MC3],MATCH($A226,Table3[ID],0),1)</f>
        <v>0</v>
      </c>
      <c r="AO226">
        <f>INDEX(Table3[MC4],MATCH($A226,Table3[ID],0),1)</f>
        <v>0</v>
      </c>
      <c r="AP226">
        <f>INDEX(Table3[MC5],MATCH($A226,Table3[ID],0),1)</f>
        <v>0</v>
      </c>
      <c r="AQ226">
        <f>_xlfn.XLOOKUP($A226,Table3[ID],Table3[Complaint],"Not Found",0)</f>
        <v>0</v>
      </c>
      <c r="AR226">
        <f>_xlfn.XLOOKUP($A226,Table3[ID],Table3[Pilot],"Not Found",0)</f>
        <v>1</v>
      </c>
      <c r="AS226" s="6">
        <f>_xlfn.XLOOKUP($A226,Table3[ID],Table3[Enrollment],"Not Found",0)</f>
        <v>43492</v>
      </c>
    </row>
    <row r="227" spans="1:45" x14ac:dyDescent="0.25">
      <c r="A227">
        <v>2462</v>
      </c>
      <c r="B227" t="s">
        <v>343</v>
      </c>
      <c r="C227" t="s">
        <v>124</v>
      </c>
      <c r="D227" t="s">
        <v>104</v>
      </c>
      <c r="E227" t="s">
        <v>114</v>
      </c>
      <c r="F227" t="s">
        <v>106</v>
      </c>
      <c r="G227" s="22">
        <v>69.37</v>
      </c>
      <c r="H227">
        <v>9</v>
      </c>
      <c r="I227">
        <v>31.2165</v>
      </c>
      <c r="J227" s="22">
        <v>655.54650000000004</v>
      </c>
      <c r="K227" s="6">
        <v>43491</v>
      </c>
      <c r="L227" s="21">
        <v>0.80138888888888893</v>
      </c>
      <c r="M227" t="s">
        <v>107</v>
      </c>
      <c r="N227" s="22">
        <v>624.33000000000004</v>
      </c>
      <c r="O227">
        <v>4.7619047620000003</v>
      </c>
      <c r="P227" s="22">
        <v>31.2165</v>
      </c>
      <c r="Q227">
        <v>4</v>
      </c>
      <c r="R227" t="str">
        <f>IFERROR(VLOOKUP(Table5[[#This Row],[CustomerID]],Table1[],16,FALSE),"Not Found")</f>
        <v>Together</v>
      </c>
      <c r="S227">
        <f>IFERROR(VLOOKUP(Table5[[#This Row],[CustomerID]],Table1[],5,FALSE),"Not Found")</f>
        <v>50</v>
      </c>
      <c r="T227" t="str">
        <f>IFERROR(VLOOKUP(Table5[[#This Row],[CustomerID]],Table1[],17,FALSE),"Not Found")</f>
        <v>Master</v>
      </c>
      <c r="U227">
        <f>_xlfn.XLOOKUP(Table5[[#This Row],[CustomerID]],Table1[ID],Table1[Kids],"Not Found",0)</f>
        <v>0</v>
      </c>
      <c r="V227">
        <f>_xlfn.XLOOKUP(Table5[[#This Row],[CustomerID]],Table1[ID],Table1[Teens],"Not found",0)</f>
        <v>0</v>
      </c>
      <c r="W227" s="16">
        <f>IFERROR(VLOOKUP(Table5[[#This Row],[CustomerID]],Table1[],2,FALSE),"Not Found")</f>
        <v>179419</v>
      </c>
      <c r="X227" t="str">
        <f>_xlfn.XLOOKUP(Table5[[#This Row],[CustomerID]],Table1[ID],Table1[State],"Not Found",0)</f>
        <v>State-New York</v>
      </c>
      <c r="Y227">
        <f>_xlfn.XLOOKUP(Table5[[#This Row],[CustomerID]],Table2[ID],Table2[Recency/Days],"Not Found",0)</f>
        <v>96</v>
      </c>
      <c r="Z227" s="22">
        <f>IFERROR(VLOOKUP(Table5[[#This Row],[CustomerID]],Table2[],3,FALSE),"Not Found")</f>
        <v>1697</v>
      </c>
      <c r="AA227" s="22">
        <f>IFERROR(VLOOKUP($A227,Table2[],4,FALSE),"Not Found")</f>
        <v>287</v>
      </c>
      <c r="AB227" s="22">
        <f>IFERROR(VLOOKUP($A227,Table2[],5,FALSE),"Not Found")</f>
        <v>1552</v>
      </c>
      <c r="AC227" s="22">
        <f>IFERROR(VLOOKUP($A227,Table2[],6,FALSE),"Not Found")</f>
        <v>45</v>
      </c>
      <c r="AD227" s="22">
        <f>IFERROR(VLOOKUP($A227,Table2[],7,FALSE),"Not Found")</f>
        <v>34</v>
      </c>
      <c r="AE227" s="22">
        <f>IFERROR(VLOOKUP($A227,Table2[],8,FALSE),"Not Found")</f>
        <v>70</v>
      </c>
      <c r="AF227" s="22">
        <f>IFERROR(VLOOKUP($A227,Table2[],9,FALSE),"Not Found")</f>
        <v>3545</v>
      </c>
      <c r="AG227">
        <f>IFERROR(VLOOKUP($A227,Table2[],10,FALSE),"Not Found")</f>
        <v>1</v>
      </c>
      <c r="AH227">
        <f>IFERROR(VLOOKUP($A227,Table2[],11,FALSE),"Not Found")</f>
        <v>4</v>
      </c>
      <c r="AI227">
        <f>IFERROR(VLOOKUP($A227,Table2[],12,FALSE),"Not Found")</f>
        <v>6</v>
      </c>
      <c r="AJ227">
        <f>IFERROR(VLOOKUP($A227,Table2[],13,FALSE),"Not Found")</f>
        <v>4</v>
      </c>
      <c r="AK227">
        <f>IFERROR(VLOOKUP($A227,Table2[],14,FALSE),"Not Found")</f>
        <v>2</v>
      </c>
      <c r="AL227">
        <f>INDEX('Marketing data'!E:E,MATCH($A227,'Marketing data'!B:B,0),1)</f>
        <v>0</v>
      </c>
      <c r="AM227">
        <f>INDEX('Marketing data'!F:F,MATCH($A227,'Marketing data'!B:B,0),1)</f>
        <v>0</v>
      </c>
      <c r="AN227">
        <f>INDEX(Table3[MC3],MATCH($A227,Table3[ID],0),1)</f>
        <v>0</v>
      </c>
      <c r="AO227">
        <f>INDEX(Table3[MC4],MATCH($A227,Table3[ID],0),1)</f>
        <v>0</v>
      </c>
      <c r="AP227">
        <f>INDEX(Table3[MC5],MATCH($A227,Table3[ID],0),1)</f>
        <v>0</v>
      </c>
      <c r="AQ227">
        <f>_xlfn.XLOOKUP($A227,Table3[ID],Table3[Complaint],"Not Found",0)</f>
        <v>0</v>
      </c>
      <c r="AR227">
        <f>_xlfn.XLOOKUP($A227,Table3[ID],Table3[Pilot],"Not Found",0)</f>
        <v>0</v>
      </c>
      <c r="AS227" s="6">
        <f>_xlfn.XLOOKUP($A227,Table3[ID],Table3[Enrollment],"Not Found",0)</f>
        <v>44161</v>
      </c>
    </row>
    <row r="228" spans="1:45" x14ac:dyDescent="0.25">
      <c r="A228">
        <v>2139</v>
      </c>
      <c r="B228" t="s">
        <v>344</v>
      </c>
      <c r="C228" t="s">
        <v>109</v>
      </c>
      <c r="D228" t="s">
        <v>104</v>
      </c>
      <c r="E228" t="s">
        <v>114</v>
      </c>
      <c r="F228" t="s">
        <v>111</v>
      </c>
      <c r="G228" s="22">
        <v>37.06</v>
      </c>
      <c r="H228">
        <v>4</v>
      </c>
      <c r="I228">
        <v>7.4119999999999999</v>
      </c>
      <c r="J228" s="22">
        <v>155.65199999999999</v>
      </c>
      <c r="K228" s="6">
        <v>43496</v>
      </c>
      <c r="L228" s="21">
        <v>0.68333333333333324</v>
      </c>
      <c r="M228" t="s">
        <v>107</v>
      </c>
      <c r="N228" s="22">
        <v>148.24</v>
      </c>
      <c r="O228">
        <v>4.7619047620000003</v>
      </c>
      <c r="P228" s="22">
        <v>7.4119999999999999</v>
      </c>
      <c r="Q228">
        <v>9.6999999999999993</v>
      </c>
      <c r="R228" t="str">
        <f>IFERROR(VLOOKUP(Table5[[#This Row],[CustomerID]],Table1[],16,FALSE),"Not Found")</f>
        <v>Married</v>
      </c>
      <c r="S228">
        <f>IFERROR(VLOOKUP(Table5[[#This Row],[CustomerID]],Table1[],5,FALSE),"Not Found")</f>
        <v>59</v>
      </c>
      <c r="T228" t="str">
        <f>IFERROR(VLOOKUP(Table5[[#This Row],[CustomerID]],Table1[],17,FALSE),"Not Found")</f>
        <v>Graduate</v>
      </c>
      <c r="U228">
        <f>_xlfn.XLOOKUP(Table5[[#This Row],[CustomerID]],Table1[ID],Table1[Kids],"Not Found",0)</f>
        <v>0</v>
      </c>
      <c r="V228">
        <f>_xlfn.XLOOKUP(Table5[[#This Row],[CustomerID]],Table1[ID],Table1[Teens],"Not found",0)</f>
        <v>0</v>
      </c>
      <c r="W228" s="16">
        <f>IFERROR(VLOOKUP(Table5[[#This Row],[CustomerID]],Table1[],2,FALSE),"Not Found")</f>
        <v>179410</v>
      </c>
      <c r="X228" t="str">
        <f>_xlfn.XLOOKUP(Table5[[#This Row],[CustomerID]],Table1[ID],Table1[State],"Not Found",0)</f>
        <v>State-Texas</v>
      </c>
      <c r="Y228">
        <f>_xlfn.XLOOKUP(Table5[[#This Row],[CustomerID]],Table2[ID],Table2[Recency/Days],"Not Found",0)</f>
        <v>19</v>
      </c>
      <c r="Z228" s="22">
        <f>IFERROR(VLOOKUP(Table5[[#This Row],[CustomerID]],Table2[],3,FALSE),"Not Found")</f>
        <v>1487</v>
      </c>
      <c r="AA228" s="22">
        <f>IFERROR(VLOOKUP($A228,Table2[],4,FALSE),"Not Found")</f>
        <v>181</v>
      </c>
      <c r="AB228" s="22">
        <f>IFERROR(VLOOKUP($A228,Table2[],5,FALSE),"Not Found")</f>
        <v>1091</v>
      </c>
      <c r="AC228" s="22">
        <f>IFERROR(VLOOKUP($A228,Table2[],6,FALSE),"Not Found")</f>
        <v>278</v>
      </c>
      <c r="AD228" s="22">
        <f>IFERROR(VLOOKUP($A228,Table2[],7,FALSE),"Not Found")</f>
        <v>29</v>
      </c>
      <c r="AE228" s="22">
        <f>IFERROR(VLOOKUP($A228,Table2[],8,FALSE),"Not Found")</f>
        <v>29</v>
      </c>
      <c r="AF228" s="22">
        <f>IFERROR(VLOOKUP($A228,Table2[],9,FALSE),"Not Found")</f>
        <v>3036</v>
      </c>
      <c r="AG228">
        <f>IFERROR(VLOOKUP($A228,Table2[],10,FALSE),"Not Found")</f>
        <v>1</v>
      </c>
      <c r="AH228">
        <f>IFERROR(VLOOKUP($A228,Table2[],11,FALSE),"Not Found")</f>
        <v>3</v>
      </c>
      <c r="AI228">
        <f>IFERROR(VLOOKUP($A228,Table2[],12,FALSE),"Not Found")</f>
        <v>2</v>
      </c>
      <c r="AJ228">
        <f>IFERROR(VLOOKUP($A228,Table2[],13,FALSE),"Not Found")</f>
        <v>5</v>
      </c>
      <c r="AK228">
        <f>IFERROR(VLOOKUP($A228,Table2[],14,FALSE),"Not Found")</f>
        <v>1</v>
      </c>
      <c r="AL228">
        <f>INDEX('Marketing data'!E:E,MATCH($A228,'Marketing data'!B:B,0),1)</f>
        <v>0</v>
      </c>
      <c r="AM228">
        <f>INDEX('Marketing data'!F:F,MATCH($A228,'Marketing data'!B:B,0),1)</f>
        <v>0</v>
      </c>
      <c r="AN228">
        <f>INDEX(Table3[MC3],MATCH($A228,Table3[ID],0),1)</f>
        <v>0</v>
      </c>
      <c r="AO228">
        <f>INDEX(Table3[MC4],MATCH($A228,Table3[ID],0),1)</f>
        <v>0</v>
      </c>
      <c r="AP228">
        <f>INDEX(Table3[MC5],MATCH($A228,Table3[ID],0),1)</f>
        <v>0</v>
      </c>
      <c r="AQ228">
        <f>_xlfn.XLOOKUP($A228,Table3[ID],Table3[Complaint],"Not Found",0)</f>
        <v>0</v>
      </c>
      <c r="AR228">
        <f>_xlfn.XLOOKUP($A228,Table3[ID],Table3[Pilot],"Not Found",0)</f>
        <v>0</v>
      </c>
      <c r="AS228" s="6">
        <f>_xlfn.XLOOKUP($A228,Table3[ID],Table3[Enrollment],"Not Found",0)</f>
        <v>44137</v>
      </c>
    </row>
    <row r="229" spans="1:45" x14ac:dyDescent="0.25">
      <c r="A229">
        <v>3062</v>
      </c>
      <c r="B229" t="s">
        <v>345</v>
      </c>
      <c r="C229" t="s">
        <v>124</v>
      </c>
      <c r="D229" t="s">
        <v>104</v>
      </c>
      <c r="E229" t="s">
        <v>105</v>
      </c>
      <c r="F229" t="s">
        <v>111</v>
      </c>
      <c r="G229" s="22">
        <v>90.7</v>
      </c>
      <c r="H229">
        <v>6</v>
      </c>
      <c r="I229">
        <v>27.21</v>
      </c>
      <c r="J229" s="22">
        <v>571.41</v>
      </c>
      <c r="K229" s="6">
        <v>43522</v>
      </c>
      <c r="L229" s="21">
        <v>0.45277777777777778</v>
      </c>
      <c r="M229" t="s">
        <v>112</v>
      </c>
      <c r="N229" s="22">
        <v>544.20000000000005</v>
      </c>
      <c r="O229">
        <v>4.7619047620000003</v>
      </c>
      <c r="P229" s="22">
        <v>27.21</v>
      </c>
      <c r="Q229">
        <v>5.3</v>
      </c>
      <c r="R229" t="str">
        <f>IFERROR(VLOOKUP(Table5[[#This Row],[CustomerID]],Table1[],16,FALSE),"Not Found")</f>
        <v>Single</v>
      </c>
      <c r="S229">
        <f>IFERROR(VLOOKUP(Table5[[#This Row],[CustomerID]],Table1[],5,FALSE),"Not Found")</f>
        <v>27</v>
      </c>
      <c r="T229" t="str">
        <f>IFERROR(VLOOKUP(Table5[[#This Row],[CustomerID]],Table1[],17,FALSE),"Not Found")</f>
        <v>Graduate</v>
      </c>
      <c r="U229">
        <f>_xlfn.XLOOKUP(Table5[[#This Row],[CustomerID]],Table1[ID],Table1[Kids],"Not Found",0)</f>
        <v>0</v>
      </c>
      <c r="V229">
        <f>_xlfn.XLOOKUP(Table5[[#This Row],[CustomerID]],Table1[ID],Table1[Teens],"Not found",0)</f>
        <v>0</v>
      </c>
      <c r="W229" s="16">
        <f>IFERROR(VLOOKUP(Table5[[#This Row],[CustomerID]],Table1[],2,FALSE),"Not Found")</f>
        <v>179244</v>
      </c>
      <c r="X229" t="str">
        <f>_xlfn.XLOOKUP(Table5[[#This Row],[CustomerID]],Table1[ID],Table1[State],"Not Found",0)</f>
        <v>State-New York</v>
      </c>
      <c r="Y229">
        <f>_xlfn.XLOOKUP(Table5[[#This Row],[CustomerID]],Table2[ID],Table2[Recency/Days],"Not Found",0)</f>
        <v>58</v>
      </c>
      <c r="Z229" s="22">
        <f>IFERROR(VLOOKUP(Table5[[#This Row],[CustomerID]],Table2[],3,FALSE),"Not Found")</f>
        <v>1065</v>
      </c>
      <c r="AA229" s="22">
        <f>IFERROR(VLOOKUP($A229,Table2[],4,FALSE),"Not Found")</f>
        <v>231</v>
      </c>
      <c r="AB229" s="22">
        <f>IFERROR(VLOOKUP($A229,Table2[],5,FALSE),"Not Found")</f>
        <v>283</v>
      </c>
      <c r="AC229" s="22">
        <f>IFERROR(VLOOKUP($A229,Table2[],6,FALSE),"Not Found")</f>
        <v>480</v>
      </c>
      <c r="AD229" s="22">
        <f>IFERROR(VLOOKUP($A229,Table2[],7,FALSE),"Not Found")</f>
        <v>138</v>
      </c>
      <c r="AE229" s="22">
        <f>IFERROR(VLOOKUP($A229,Table2[],8,FALSE),"Not Found")</f>
        <v>554</v>
      </c>
      <c r="AF229" s="22">
        <f>IFERROR(VLOOKUP($A229,Table2[],9,FALSE),"Not Found")</f>
        <v>1642</v>
      </c>
      <c r="AG229">
        <f>IFERROR(VLOOKUP($A229,Table2[],10,FALSE),"Not Found")</f>
        <v>1</v>
      </c>
      <c r="AH229">
        <f>IFERROR(VLOOKUP($A229,Table2[],11,FALSE),"Not Found")</f>
        <v>4</v>
      </c>
      <c r="AI229">
        <f>IFERROR(VLOOKUP($A229,Table2[],12,FALSE),"Not Found")</f>
        <v>10</v>
      </c>
      <c r="AJ229">
        <f>IFERROR(VLOOKUP($A229,Table2[],13,FALSE),"Not Found")</f>
        <v>7</v>
      </c>
      <c r="AK229">
        <f>IFERROR(VLOOKUP($A229,Table2[],14,FALSE),"Not Found")</f>
        <v>1</v>
      </c>
      <c r="AL229">
        <f>INDEX('Marketing data'!E:E,MATCH($A229,'Marketing data'!B:B,0),1)</f>
        <v>1</v>
      </c>
      <c r="AM229">
        <f>INDEX('Marketing data'!F:F,MATCH($A229,'Marketing data'!B:B,0),1)</f>
        <v>0</v>
      </c>
      <c r="AN229">
        <f>INDEX(Table3[MC3],MATCH($A229,Table3[ID],0),1)</f>
        <v>0</v>
      </c>
      <c r="AO229">
        <f>INDEX(Table3[MC4],MATCH($A229,Table3[ID],0),1)</f>
        <v>0</v>
      </c>
      <c r="AP229">
        <f>INDEX(Table3[MC5],MATCH($A229,Table3[ID],0),1)</f>
        <v>1</v>
      </c>
      <c r="AQ229">
        <f>_xlfn.XLOOKUP($A229,Table3[ID],Table3[Complaint],"Not Found",0)</f>
        <v>0</v>
      </c>
      <c r="AR229">
        <f>_xlfn.XLOOKUP($A229,Table3[ID],Table3[Pilot],"Not Found",0)</f>
        <v>1</v>
      </c>
      <c r="AS229" s="6">
        <f>_xlfn.XLOOKUP($A229,Table3[ID],Table3[Enrollment],"Not Found",0)</f>
        <v>43611</v>
      </c>
    </row>
    <row r="230" spans="1:45" x14ac:dyDescent="0.25">
      <c r="A230">
        <v>2971</v>
      </c>
      <c r="B230" t="s">
        <v>346</v>
      </c>
      <c r="C230" t="s">
        <v>103</v>
      </c>
      <c r="D230" t="s">
        <v>110</v>
      </c>
      <c r="E230" t="s">
        <v>105</v>
      </c>
      <c r="F230" t="s">
        <v>115</v>
      </c>
      <c r="G230" s="22">
        <v>63.42</v>
      </c>
      <c r="H230">
        <v>8</v>
      </c>
      <c r="I230">
        <v>25.367999999999999</v>
      </c>
      <c r="J230" s="22">
        <v>532.72799999999995</v>
      </c>
      <c r="K230" s="6">
        <v>43535</v>
      </c>
      <c r="L230" s="21">
        <v>0.53819444444444442</v>
      </c>
      <c r="M230" t="s">
        <v>107</v>
      </c>
      <c r="N230" s="22">
        <v>507.36</v>
      </c>
      <c r="O230">
        <v>4.7619047620000003</v>
      </c>
      <c r="P230" s="22">
        <v>25.367999999999999</v>
      </c>
      <c r="Q230">
        <v>7.4</v>
      </c>
      <c r="R230" t="str">
        <f>IFERROR(VLOOKUP(Table5[[#This Row],[CustomerID]],Table1[],16,FALSE),"Not Found")</f>
        <v>Married</v>
      </c>
      <c r="S230">
        <f>IFERROR(VLOOKUP(Table5[[#This Row],[CustomerID]],Table1[],5,FALSE),"Not Found")</f>
        <v>45</v>
      </c>
      <c r="T230" t="str">
        <f>IFERROR(VLOOKUP(Table5[[#This Row],[CustomerID]],Table1[],17,FALSE),"Not Found")</f>
        <v>Graduate</v>
      </c>
      <c r="U230">
        <f>_xlfn.XLOOKUP(Table5[[#This Row],[CustomerID]],Table1[ID],Table1[Kids],"Not Found",0)</f>
        <v>0</v>
      </c>
      <c r="V230">
        <f>_xlfn.XLOOKUP(Table5[[#This Row],[CustomerID]],Table1[ID],Table1[Teens],"Not found",0)</f>
        <v>0</v>
      </c>
      <c r="W230" s="16">
        <f>IFERROR(VLOOKUP(Table5[[#This Row],[CustomerID]],Table1[],2,FALSE),"Not Found")</f>
        <v>179205</v>
      </c>
      <c r="X230" t="str">
        <f>_xlfn.XLOOKUP(Table5[[#This Row],[CustomerID]],Table1[ID],Table1[State],"Not Found",0)</f>
        <v>State-Illinois</v>
      </c>
      <c r="Y230">
        <f>_xlfn.XLOOKUP(Table5[[#This Row],[CustomerID]],Table2[ID],Table2[Recency/Days],"Not Found",0)</f>
        <v>73</v>
      </c>
      <c r="Z230" s="22">
        <f>IFERROR(VLOOKUP(Table5[[#This Row],[CustomerID]],Table2[],3,FALSE),"Not Found")</f>
        <v>1140</v>
      </c>
      <c r="AA230" s="22">
        <f>IFERROR(VLOOKUP($A230,Table2[],4,FALSE),"Not Found")</f>
        <v>52</v>
      </c>
      <c r="AB230" s="22">
        <f>IFERROR(VLOOKUP($A230,Table2[],5,FALSE),"Not Found")</f>
        <v>265</v>
      </c>
      <c r="AC230" s="22">
        <f>IFERROR(VLOOKUP($A230,Table2[],6,FALSE),"Not Found")</f>
        <v>405</v>
      </c>
      <c r="AD230" s="22">
        <f>IFERROR(VLOOKUP($A230,Table2[],7,FALSE),"Not Found")</f>
        <v>63</v>
      </c>
      <c r="AE230" s="22">
        <f>IFERROR(VLOOKUP($A230,Table2[],8,FALSE),"Not Found")</f>
        <v>100</v>
      </c>
      <c r="AF230" s="22">
        <f>IFERROR(VLOOKUP($A230,Table2[],9,FALSE),"Not Found")</f>
        <v>1826</v>
      </c>
      <c r="AG230">
        <f>IFERROR(VLOOKUP($A230,Table2[],10,FALSE),"Not Found")</f>
        <v>1</v>
      </c>
      <c r="AH230">
        <f>IFERROR(VLOOKUP($A230,Table2[],11,FALSE),"Not Found")</f>
        <v>6</v>
      </c>
      <c r="AI230">
        <f>IFERROR(VLOOKUP($A230,Table2[],12,FALSE),"Not Found")</f>
        <v>5</v>
      </c>
      <c r="AJ230">
        <f>IFERROR(VLOOKUP($A230,Table2[],13,FALSE),"Not Found")</f>
        <v>4</v>
      </c>
      <c r="AK230">
        <f>IFERROR(VLOOKUP($A230,Table2[],14,FALSE),"Not Found")</f>
        <v>4</v>
      </c>
      <c r="AL230">
        <f>INDEX('Marketing data'!E:E,MATCH($A230,'Marketing data'!B:B,0),1)</f>
        <v>1</v>
      </c>
      <c r="AM230">
        <f>INDEX('Marketing data'!F:F,MATCH($A230,'Marketing data'!B:B,0),1)</f>
        <v>0</v>
      </c>
      <c r="AN230">
        <f>INDEX(Table3[MC3],MATCH($A230,Table3[ID],0),1)</f>
        <v>0</v>
      </c>
      <c r="AO230">
        <f>INDEX(Table3[MC4],MATCH($A230,Table3[ID],0),1)</f>
        <v>0</v>
      </c>
      <c r="AP230">
        <f>INDEX(Table3[MC5],MATCH($A230,Table3[ID],0),1)</f>
        <v>0</v>
      </c>
      <c r="AQ230">
        <f>_xlfn.XLOOKUP($A230,Table3[ID],Table3[Complaint],"Not Found",0)</f>
        <v>0</v>
      </c>
      <c r="AR230">
        <f>_xlfn.XLOOKUP($A230,Table3[ID],Table3[Pilot],"Not Found",0)</f>
        <v>1</v>
      </c>
      <c r="AS230" s="6">
        <f>_xlfn.XLOOKUP($A230,Table3[ID],Table3[Enrollment],"Not Found",0)</f>
        <v>43499</v>
      </c>
    </row>
    <row r="231" spans="1:45" x14ac:dyDescent="0.25">
      <c r="A231">
        <v>3143</v>
      </c>
      <c r="B231" t="s">
        <v>347</v>
      </c>
      <c r="C231" t="s">
        <v>124</v>
      </c>
      <c r="D231" t="s">
        <v>110</v>
      </c>
      <c r="E231" t="s">
        <v>105</v>
      </c>
      <c r="F231" t="s">
        <v>127</v>
      </c>
      <c r="G231" s="22">
        <v>81.37</v>
      </c>
      <c r="H231">
        <v>2</v>
      </c>
      <c r="I231">
        <v>8.1370000000000005</v>
      </c>
      <c r="J231" s="22">
        <v>170.87700000000001</v>
      </c>
      <c r="K231" s="6">
        <v>43491</v>
      </c>
      <c r="L231" s="21">
        <v>0.81111111111111101</v>
      </c>
      <c r="M231" t="s">
        <v>112</v>
      </c>
      <c r="N231" s="22">
        <v>162.74</v>
      </c>
      <c r="O231">
        <v>4.7619047620000003</v>
      </c>
      <c r="P231" s="22">
        <v>8.1370000000000005</v>
      </c>
      <c r="Q231">
        <v>6.5</v>
      </c>
      <c r="R231" t="str">
        <f>IFERROR(VLOOKUP(Table5[[#This Row],[CustomerID]],Table1[],16,FALSE),"Not Found")</f>
        <v>Married</v>
      </c>
      <c r="S231">
        <f>IFERROR(VLOOKUP(Table5[[#This Row],[CustomerID]],Table1[],5,FALSE),"Not Found")</f>
        <v>45</v>
      </c>
      <c r="T231" t="str">
        <f>IFERROR(VLOOKUP(Table5[[#This Row],[CustomerID]],Table1[],17,FALSE),"Not Found")</f>
        <v>PhD</v>
      </c>
      <c r="U231">
        <f>_xlfn.XLOOKUP(Table5[[#This Row],[CustomerID]],Table1[ID],Table1[Kids],"Not Found",0)</f>
        <v>0</v>
      </c>
      <c r="V231">
        <f>_xlfn.XLOOKUP(Table5[[#This Row],[CustomerID]],Table1[ID],Table1[Teens],"Not found",0)</f>
        <v>0</v>
      </c>
      <c r="W231" s="16">
        <f>IFERROR(VLOOKUP(Table5[[#This Row],[CustomerID]],Table1[],2,FALSE),"Not Found")</f>
        <v>179174</v>
      </c>
      <c r="X231" t="str">
        <f>_xlfn.XLOOKUP(Table5[[#This Row],[CustomerID]],Table1[ID],Table1[State],"Not Found",0)</f>
        <v>State-California</v>
      </c>
      <c r="Y231">
        <f>_xlfn.XLOOKUP(Table5[[#This Row],[CustomerID]],Table2[ID],Table2[Recency/Days],"Not Found",0)</f>
        <v>2</v>
      </c>
      <c r="Z231" s="22">
        <f>IFERROR(VLOOKUP(Table5[[#This Row],[CustomerID]],Table2[],3,FALSE),"Not Found")</f>
        <v>2431</v>
      </c>
      <c r="AA231" s="22">
        <f>IFERROR(VLOOKUP($A231,Table2[],4,FALSE),"Not Found")</f>
        <v>84</v>
      </c>
      <c r="AB231" s="22">
        <f>IFERROR(VLOOKUP($A231,Table2[],5,FALSE),"Not Found")</f>
        <v>1172</v>
      </c>
      <c r="AC231" s="22">
        <f>IFERROR(VLOOKUP($A231,Table2[],6,FALSE),"Not Found")</f>
        <v>437</v>
      </c>
      <c r="AD231" s="22">
        <f>IFERROR(VLOOKUP($A231,Table2[],7,FALSE),"Not Found")</f>
        <v>208</v>
      </c>
      <c r="AE231" s="22">
        <f>IFERROR(VLOOKUP($A231,Table2[],8,FALSE),"Not Found")</f>
        <v>292</v>
      </c>
      <c r="AF231" s="22">
        <f>IFERROR(VLOOKUP($A231,Table2[],9,FALSE),"Not Found")</f>
        <v>4040</v>
      </c>
      <c r="AG231">
        <f>IFERROR(VLOOKUP($A231,Table2[],10,FALSE),"Not Found")</f>
        <v>1</v>
      </c>
      <c r="AH231">
        <f>IFERROR(VLOOKUP($A231,Table2[],11,FALSE),"Not Found")</f>
        <v>5</v>
      </c>
      <c r="AI231">
        <f>IFERROR(VLOOKUP($A231,Table2[],12,FALSE),"Not Found")</f>
        <v>6</v>
      </c>
      <c r="AJ231">
        <f>IFERROR(VLOOKUP($A231,Table2[],13,FALSE),"Not Found")</f>
        <v>7</v>
      </c>
      <c r="AK231">
        <f>IFERROR(VLOOKUP($A231,Table2[],14,FALSE),"Not Found")</f>
        <v>2</v>
      </c>
      <c r="AL231">
        <f>INDEX('Marketing data'!E:E,MATCH($A231,'Marketing data'!B:B,0),1)</f>
        <v>1</v>
      </c>
      <c r="AM231">
        <f>INDEX('Marketing data'!F:F,MATCH($A231,'Marketing data'!B:B,0),1)</f>
        <v>0</v>
      </c>
      <c r="AN231">
        <f>INDEX(Table3[MC3],MATCH($A231,Table3[ID],0),1)</f>
        <v>0</v>
      </c>
      <c r="AO231">
        <f>INDEX(Table3[MC4],MATCH($A231,Table3[ID],0),1)</f>
        <v>0</v>
      </c>
      <c r="AP231">
        <f>INDEX(Table3[MC5],MATCH($A231,Table3[ID],0),1)</f>
        <v>1</v>
      </c>
      <c r="AQ231">
        <f>_xlfn.XLOOKUP($A231,Table3[ID],Table3[Complaint],"Not Found",0)</f>
        <v>0</v>
      </c>
      <c r="AR231">
        <f>_xlfn.XLOOKUP($A231,Table3[ID],Table3[Pilot],"Not Found",0)</f>
        <v>1</v>
      </c>
      <c r="AS231" s="6">
        <f>_xlfn.XLOOKUP($A231,Table3[ID],Table3[Enrollment],"Not Found",0)</f>
        <v>43634</v>
      </c>
    </row>
    <row r="232" spans="1:45" x14ac:dyDescent="0.25">
      <c r="A232">
        <v>1742</v>
      </c>
      <c r="B232" t="s">
        <v>348</v>
      </c>
      <c r="C232" t="s">
        <v>124</v>
      </c>
      <c r="D232" t="s">
        <v>104</v>
      </c>
      <c r="E232" t="s">
        <v>105</v>
      </c>
      <c r="F232" t="s">
        <v>111</v>
      </c>
      <c r="G232" s="22">
        <v>10.59</v>
      </c>
      <c r="H232">
        <v>3</v>
      </c>
      <c r="I232">
        <v>1.5885</v>
      </c>
      <c r="J232" s="22">
        <v>33.358499999999999</v>
      </c>
      <c r="K232" s="6">
        <v>43536</v>
      </c>
      <c r="L232" s="21">
        <v>0.57777777777777783</v>
      </c>
      <c r="M232" t="s">
        <v>116</v>
      </c>
      <c r="N232" s="22">
        <v>31.77</v>
      </c>
      <c r="O232">
        <v>4.7619047620000003</v>
      </c>
      <c r="P232" s="22">
        <v>1.5885</v>
      </c>
      <c r="Q232">
        <v>8.6999999999999993</v>
      </c>
      <c r="R232" t="str">
        <f>IFERROR(VLOOKUP(Table5[[#This Row],[CustomerID]],Table1[],16,FALSE),"Not Found")</f>
        <v>Single</v>
      </c>
      <c r="S232">
        <f>IFERROR(VLOOKUP(Table5[[#This Row],[CustomerID]],Table1[],5,FALSE),"Not Found")</f>
        <v>53</v>
      </c>
      <c r="T232" t="str">
        <f>IFERROR(VLOOKUP(Table5[[#This Row],[CustomerID]],Table1[],17,FALSE),"Not Found")</f>
        <v>Graduate</v>
      </c>
      <c r="U232">
        <f>_xlfn.XLOOKUP(Table5[[#This Row],[CustomerID]],Table1[ID],Table1[Kids],"Not Found",0)</f>
        <v>1</v>
      </c>
      <c r="V232">
        <f>_xlfn.XLOOKUP(Table5[[#This Row],[CustomerID]],Table1[ID],Table1[Teens],"Not found",0)</f>
        <v>1</v>
      </c>
      <c r="W232" s="16">
        <f>IFERROR(VLOOKUP(Table5[[#This Row],[CustomerID]],Table1[],2,FALSE),"Not Found")</f>
        <v>179146</v>
      </c>
      <c r="X232" t="str">
        <f>_xlfn.XLOOKUP(Table5[[#This Row],[CustomerID]],Table1[ID],Table1[State],"Not Found",0)</f>
        <v>State-New York</v>
      </c>
      <c r="Y232">
        <f>_xlfn.XLOOKUP(Table5[[#This Row],[CustomerID]],Table2[ID],Table2[Recency/Days],"Not Found",0)</f>
        <v>33</v>
      </c>
      <c r="Z232" s="22">
        <f>IFERROR(VLOOKUP(Table5[[#This Row],[CustomerID]],Table2[],3,FALSE),"Not Found")</f>
        <v>555</v>
      </c>
      <c r="AA232" s="22">
        <f>IFERROR(VLOOKUP($A232,Table2[],4,FALSE),"Not Found")</f>
        <v>36</v>
      </c>
      <c r="AB232" s="22">
        <f>IFERROR(VLOOKUP($A232,Table2[],5,FALSE),"Not Found")</f>
        <v>505</v>
      </c>
      <c r="AC232" s="22">
        <f>IFERROR(VLOOKUP($A232,Table2[],6,FALSE),"Not Found")</f>
        <v>48</v>
      </c>
      <c r="AD232" s="22">
        <f>IFERROR(VLOOKUP($A232,Table2[],7,FALSE),"Not Found")</f>
        <v>97</v>
      </c>
      <c r="AE232" s="22">
        <f>IFERROR(VLOOKUP($A232,Table2[],8,FALSE),"Not Found")</f>
        <v>36</v>
      </c>
      <c r="AF232" s="22">
        <f>IFERROR(VLOOKUP($A232,Table2[],9,FALSE),"Not Found")</f>
        <v>1204</v>
      </c>
      <c r="AG232">
        <f>IFERROR(VLOOKUP($A232,Table2[],10,FALSE),"Not Found")</f>
        <v>2</v>
      </c>
      <c r="AH232">
        <f>IFERROR(VLOOKUP($A232,Table2[],11,FALSE),"Not Found")</f>
        <v>8</v>
      </c>
      <c r="AI232">
        <f>IFERROR(VLOOKUP($A232,Table2[],12,FALSE),"Not Found")</f>
        <v>1</v>
      </c>
      <c r="AJ232">
        <f>IFERROR(VLOOKUP($A232,Table2[],13,FALSE),"Not Found")</f>
        <v>8</v>
      </c>
      <c r="AK232">
        <f>IFERROR(VLOOKUP($A232,Table2[],14,FALSE),"Not Found")</f>
        <v>6</v>
      </c>
      <c r="AL232">
        <f>INDEX('Marketing data'!E:E,MATCH($A232,'Marketing data'!B:B,0),1)</f>
        <v>0</v>
      </c>
      <c r="AM232">
        <f>INDEX('Marketing data'!F:F,MATCH($A232,'Marketing data'!B:B,0),1)</f>
        <v>0</v>
      </c>
      <c r="AN232">
        <f>INDEX(Table3[MC3],MATCH($A232,Table3[ID],0),1)</f>
        <v>0</v>
      </c>
      <c r="AO232">
        <f>INDEX(Table3[MC4],MATCH($A232,Table3[ID],0),1)</f>
        <v>0</v>
      </c>
      <c r="AP232">
        <f>INDEX(Table3[MC5],MATCH($A232,Table3[ID],0),1)</f>
        <v>0</v>
      </c>
      <c r="AQ232">
        <f>_xlfn.XLOOKUP($A232,Table3[ID],Table3[Complaint],"Not Found",0)</f>
        <v>0</v>
      </c>
      <c r="AR232">
        <f>_xlfn.XLOOKUP($A232,Table3[ID],Table3[Pilot],"Not Found",0)</f>
        <v>0</v>
      </c>
      <c r="AS232" s="6">
        <f>_xlfn.XLOOKUP($A232,Table3[ID],Table3[Enrollment],"Not Found",0)</f>
        <v>44102</v>
      </c>
    </row>
    <row r="233" spans="1:45" x14ac:dyDescent="0.25">
      <c r="A233">
        <v>2711</v>
      </c>
      <c r="B233" t="s">
        <v>349</v>
      </c>
      <c r="C233" t="s">
        <v>124</v>
      </c>
      <c r="D233" t="s">
        <v>110</v>
      </c>
      <c r="E233" t="s">
        <v>105</v>
      </c>
      <c r="F233" t="s">
        <v>106</v>
      </c>
      <c r="G233" s="22">
        <v>84.09</v>
      </c>
      <c r="H233">
        <v>9</v>
      </c>
      <c r="I233">
        <v>37.840499999999999</v>
      </c>
      <c r="J233" s="22">
        <v>794.65049999999997</v>
      </c>
      <c r="K233" s="6">
        <v>43507</v>
      </c>
      <c r="L233" s="21">
        <v>0.45416666666666666</v>
      </c>
      <c r="M233" t="s">
        <v>112</v>
      </c>
      <c r="N233" s="22">
        <v>756.81</v>
      </c>
      <c r="O233">
        <v>4.7619047620000003</v>
      </c>
      <c r="P233" s="22">
        <v>37.840499999999999</v>
      </c>
      <c r="Q233">
        <v>8</v>
      </c>
      <c r="R233" t="str">
        <f>IFERROR(VLOOKUP(Table5[[#This Row],[CustomerID]],Table1[],16,FALSE),"Not Found")</f>
        <v>Single</v>
      </c>
      <c r="S233">
        <f>IFERROR(VLOOKUP(Table5[[#This Row],[CustomerID]],Table1[],5,FALSE),"Not Found")</f>
        <v>53</v>
      </c>
      <c r="T233" t="str">
        <f>IFERROR(VLOOKUP(Table5[[#This Row],[CustomerID]],Table1[],17,FALSE),"Not Found")</f>
        <v>Graduate</v>
      </c>
      <c r="U233">
        <f>_xlfn.XLOOKUP(Table5[[#This Row],[CustomerID]],Table1[ID],Table1[Kids],"Not Found",0)</f>
        <v>1</v>
      </c>
      <c r="V233">
        <f>_xlfn.XLOOKUP(Table5[[#This Row],[CustomerID]],Table1[ID],Table1[Teens],"Not found",0)</f>
        <v>1</v>
      </c>
      <c r="W233" s="16">
        <f>IFERROR(VLOOKUP(Table5[[#This Row],[CustomerID]],Table1[],2,FALSE),"Not Found")</f>
        <v>179146</v>
      </c>
      <c r="X233" t="str">
        <f>_xlfn.XLOOKUP(Table5[[#This Row],[CustomerID]],Table1[ID],Table1[State],"Not Found",0)</f>
        <v>State-California</v>
      </c>
      <c r="Y233">
        <f>_xlfn.XLOOKUP(Table5[[#This Row],[CustomerID]],Table2[ID],Table2[Recency/Days],"Not Found",0)</f>
        <v>33</v>
      </c>
      <c r="Z233" s="22">
        <f>IFERROR(VLOOKUP(Table5[[#This Row],[CustomerID]],Table2[],3,FALSE),"Not Found")</f>
        <v>555</v>
      </c>
      <c r="AA233" s="22">
        <f>IFERROR(VLOOKUP($A233,Table2[],4,FALSE),"Not Found")</f>
        <v>36</v>
      </c>
      <c r="AB233" s="22">
        <f>IFERROR(VLOOKUP($A233,Table2[],5,FALSE),"Not Found")</f>
        <v>505</v>
      </c>
      <c r="AC233" s="22">
        <f>IFERROR(VLOOKUP($A233,Table2[],6,FALSE),"Not Found")</f>
        <v>48</v>
      </c>
      <c r="AD233" s="22">
        <f>IFERROR(VLOOKUP($A233,Table2[],7,FALSE),"Not Found")</f>
        <v>97</v>
      </c>
      <c r="AE233" s="22">
        <f>IFERROR(VLOOKUP($A233,Table2[],8,FALSE),"Not Found")</f>
        <v>36</v>
      </c>
      <c r="AF233" s="22">
        <f>IFERROR(VLOOKUP($A233,Table2[],9,FALSE),"Not Found")</f>
        <v>1204</v>
      </c>
      <c r="AG233">
        <f>IFERROR(VLOOKUP($A233,Table2[],10,FALSE),"Not Found")</f>
        <v>2</v>
      </c>
      <c r="AH233">
        <f>IFERROR(VLOOKUP($A233,Table2[],11,FALSE),"Not Found")</f>
        <v>8</v>
      </c>
      <c r="AI233">
        <f>IFERROR(VLOOKUP($A233,Table2[],12,FALSE),"Not Found")</f>
        <v>1</v>
      </c>
      <c r="AJ233">
        <f>IFERROR(VLOOKUP($A233,Table2[],13,FALSE),"Not Found")</f>
        <v>8</v>
      </c>
      <c r="AK233">
        <f>IFERROR(VLOOKUP($A233,Table2[],14,FALSE),"Not Found")</f>
        <v>6</v>
      </c>
      <c r="AL233">
        <f>INDEX('Marketing data'!E:E,MATCH($A233,'Marketing data'!B:B,0),1)</f>
        <v>0</v>
      </c>
      <c r="AM233">
        <f>INDEX('Marketing data'!F:F,MATCH($A233,'Marketing data'!B:B,0),1)</f>
        <v>0</v>
      </c>
      <c r="AN233">
        <f>INDEX(Table3[MC3],MATCH($A233,Table3[ID],0),1)</f>
        <v>0</v>
      </c>
      <c r="AO233">
        <f>INDEX(Table3[MC4],MATCH($A233,Table3[ID],0),1)</f>
        <v>0</v>
      </c>
      <c r="AP233">
        <f>INDEX(Table3[MC5],MATCH($A233,Table3[ID],0),1)</f>
        <v>0</v>
      </c>
      <c r="AQ233">
        <f>_xlfn.XLOOKUP($A233,Table3[ID],Table3[Complaint],"Not Found",0)</f>
        <v>0</v>
      </c>
      <c r="AR233">
        <f>_xlfn.XLOOKUP($A233,Table3[ID],Table3[Pilot],"Not Found",0)</f>
        <v>0</v>
      </c>
      <c r="AS233" s="6">
        <f>_xlfn.XLOOKUP($A233,Table3[ID],Table3[Enrollment],"Not Found",0)</f>
        <v>44102</v>
      </c>
    </row>
    <row r="234" spans="1:45" x14ac:dyDescent="0.25">
      <c r="A234">
        <v>1048</v>
      </c>
      <c r="B234" t="s">
        <v>350</v>
      </c>
      <c r="C234" t="s">
        <v>124</v>
      </c>
      <c r="D234" t="s">
        <v>104</v>
      </c>
      <c r="E234" t="s">
        <v>114</v>
      </c>
      <c r="F234" t="s">
        <v>127</v>
      </c>
      <c r="G234" s="22">
        <v>73.819999999999993</v>
      </c>
      <c r="H234">
        <v>4</v>
      </c>
      <c r="I234">
        <v>14.763999999999999</v>
      </c>
      <c r="J234" s="22">
        <v>310.04399999999998</v>
      </c>
      <c r="K234" s="6">
        <v>43517</v>
      </c>
      <c r="L234" s="21">
        <v>0.7715277777777777</v>
      </c>
      <c r="M234" t="s">
        <v>112</v>
      </c>
      <c r="N234" s="22">
        <v>295.27999999999997</v>
      </c>
      <c r="O234">
        <v>4.7619047620000003</v>
      </c>
      <c r="P234" s="22">
        <v>14.763999999999999</v>
      </c>
      <c r="Q234">
        <v>6.7</v>
      </c>
      <c r="R234" t="str">
        <f>IFERROR(VLOOKUP(Table5[[#This Row],[CustomerID]],Table1[],16,FALSE),"Not Found")</f>
        <v>Married</v>
      </c>
      <c r="S234">
        <f>IFERROR(VLOOKUP(Table5[[#This Row],[CustomerID]],Table1[],5,FALSE),"Not Found")</f>
        <v>56</v>
      </c>
      <c r="T234" t="str">
        <f>IFERROR(VLOOKUP(Table5[[#This Row],[CustomerID]],Table1[],17,FALSE),"Not Found")</f>
        <v>Master</v>
      </c>
      <c r="U234">
        <f>_xlfn.XLOOKUP(Table5[[#This Row],[CustomerID]],Table1[ID],Table1[Kids],"Not Found",0)</f>
        <v>0</v>
      </c>
      <c r="V234">
        <f>_xlfn.XLOOKUP(Table5[[#This Row],[CustomerID]],Table1[ID],Table1[Teens],"Not found",0)</f>
        <v>0</v>
      </c>
      <c r="W234" s="16">
        <f>IFERROR(VLOOKUP(Table5[[#This Row],[CustomerID]],Table1[],2,FALSE),"Not Found")</f>
        <v>179143</v>
      </c>
      <c r="X234" t="str">
        <f>_xlfn.XLOOKUP(Table5[[#This Row],[CustomerID]],Table1[ID],Table1[State],"Not Found",0)</f>
        <v>State-Other</v>
      </c>
      <c r="Y234">
        <f>_xlfn.XLOOKUP(Table5[[#This Row],[CustomerID]],Table2[ID],Table2[Recency/Days],"Not Found",0)</f>
        <v>2</v>
      </c>
      <c r="Z234" s="22">
        <f>IFERROR(VLOOKUP(Table5[[#This Row],[CustomerID]],Table2[],3,FALSE),"Not Found")</f>
        <v>1471</v>
      </c>
      <c r="AA234" s="22">
        <f>IFERROR(VLOOKUP($A234,Table2[],4,FALSE),"Not Found")</f>
        <v>84</v>
      </c>
      <c r="AB234" s="22">
        <f>IFERROR(VLOOKUP($A234,Table2[],5,FALSE),"Not Found")</f>
        <v>1766</v>
      </c>
      <c r="AC234" s="22">
        <f>IFERROR(VLOOKUP($A234,Table2[],6,FALSE),"Not Found")</f>
        <v>61</v>
      </c>
      <c r="AD234" s="22">
        <f>IFERROR(VLOOKUP($A234,Table2[],7,FALSE),"Not Found")</f>
        <v>378</v>
      </c>
      <c r="AE234" s="22">
        <f>IFERROR(VLOOKUP($A234,Table2[],8,FALSE),"Not Found")</f>
        <v>72</v>
      </c>
      <c r="AF234" s="22">
        <f>IFERROR(VLOOKUP($A234,Table2[],9,FALSE),"Not Found")</f>
        <v>3687</v>
      </c>
      <c r="AG234">
        <f>IFERROR(VLOOKUP($A234,Table2[],10,FALSE),"Not Found")</f>
        <v>1</v>
      </c>
      <c r="AH234">
        <f>IFERROR(VLOOKUP($A234,Table2[],11,FALSE),"Not Found")</f>
        <v>6</v>
      </c>
      <c r="AI234">
        <f>IFERROR(VLOOKUP($A234,Table2[],12,FALSE),"Not Found")</f>
        <v>9</v>
      </c>
      <c r="AJ234">
        <f>IFERROR(VLOOKUP($A234,Table2[],13,FALSE),"Not Found")</f>
        <v>13</v>
      </c>
      <c r="AK234">
        <f>IFERROR(VLOOKUP($A234,Table2[],14,FALSE),"Not Found")</f>
        <v>3</v>
      </c>
      <c r="AL234">
        <f>INDEX('Marketing data'!E:E,MATCH($A234,'Marketing data'!B:B,0),1)</f>
        <v>0</v>
      </c>
      <c r="AM234">
        <f>INDEX('Marketing data'!F:F,MATCH($A234,'Marketing data'!B:B,0),1)</f>
        <v>0</v>
      </c>
      <c r="AN234">
        <f>INDEX(Table3[MC3],MATCH($A234,Table3[ID],0),1)</f>
        <v>0</v>
      </c>
      <c r="AO234">
        <f>INDEX(Table3[MC4],MATCH($A234,Table3[ID],0),1)</f>
        <v>0</v>
      </c>
      <c r="AP234">
        <f>INDEX(Table3[MC5],MATCH($A234,Table3[ID],0),1)</f>
        <v>0</v>
      </c>
      <c r="AQ234">
        <f>_xlfn.XLOOKUP($A234,Table3[ID],Table3[Complaint],"Not Found",0)</f>
        <v>0</v>
      </c>
      <c r="AR234">
        <f>_xlfn.XLOOKUP($A234,Table3[ID],Table3[Pilot],"Not Found",0)</f>
        <v>0</v>
      </c>
      <c r="AS234" s="6">
        <f>_xlfn.XLOOKUP($A234,Table3[ID],Table3[Enrollment],"Not Found",0)</f>
        <v>43481</v>
      </c>
    </row>
    <row r="235" spans="1:45" x14ac:dyDescent="0.25">
      <c r="A235">
        <v>1474</v>
      </c>
      <c r="B235" t="s">
        <v>351</v>
      </c>
      <c r="C235" t="s">
        <v>103</v>
      </c>
      <c r="D235" t="s">
        <v>104</v>
      </c>
      <c r="E235" t="s">
        <v>114</v>
      </c>
      <c r="F235" t="s">
        <v>106</v>
      </c>
      <c r="G235" s="22">
        <v>51.94</v>
      </c>
      <c r="H235">
        <v>10</v>
      </c>
      <c r="I235">
        <v>25.97</v>
      </c>
      <c r="J235" s="22">
        <v>545.37</v>
      </c>
      <c r="K235" s="6">
        <v>43533</v>
      </c>
      <c r="L235" s="21">
        <v>0.76666666666666661</v>
      </c>
      <c r="M235" t="s">
        <v>107</v>
      </c>
      <c r="N235" s="22">
        <v>519.4</v>
      </c>
      <c r="O235">
        <v>4.7619047620000003</v>
      </c>
      <c r="P235" s="22">
        <v>25.97</v>
      </c>
      <c r="Q235">
        <v>6.5</v>
      </c>
      <c r="R235" t="str">
        <f>IFERROR(VLOOKUP(Table5[[#This Row],[CustomerID]],Table1[],16,FALSE),"Not Found")</f>
        <v>Together</v>
      </c>
      <c r="S235">
        <f>IFERROR(VLOOKUP(Table5[[#This Row],[CustomerID]],Table1[],5,FALSE),"Not Found")</f>
        <v>62</v>
      </c>
      <c r="T235" t="str">
        <f>IFERROR(VLOOKUP(Table5[[#This Row],[CustomerID]],Table1[],17,FALSE),"Not Found")</f>
        <v>PhD</v>
      </c>
      <c r="U235">
        <f>_xlfn.XLOOKUP(Table5[[#This Row],[CustomerID]],Table1[ID],Table1[Kids],"Not Found",0)</f>
        <v>0</v>
      </c>
      <c r="V235">
        <f>_xlfn.XLOOKUP(Table5[[#This Row],[CustomerID]],Table1[ID],Table1[Teens],"Not found",0)</f>
        <v>1</v>
      </c>
      <c r="W235" s="16">
        <f>IFERROR(VLOOKUP(Table5[[#This Row],[CustomerID]],Table1[],2,FALSE),"Not Found")</f>
        <v>178952</v>
      </c>
      <c r="X235" t="str">
        <f>_xlfn.XLOOKUP(Table5[[#This Row],[CustomerID]],Table1[ID],Table1[State],"Not Found",0)</f>
        <v>State-Other</v>
      </c>
      <c r="Y235">
        <f>_xlfn.XLOOKUP(Table5[[#This Row],[CustomerID]],Table2[ID],Table2[Recency/Days],"Not Found",0)</f>
        <v>11</v>
      </c>
      <c r="Z235" s="22">
        <f>IFERROR(VLOOKUP(Table5[[#This Row],[CustomerID]],Table2[],3,FALSE),"Not Found")</f>
        <v>2652</v>
      </c>
      <c r="AA235" s="22">
        <f>IFERROR(VLOOKUP($A235,Table2[],4,FALSE),"Not Found")</f>
        <v>43</v>
      </c>
      <c r="AB235" s="22">
        <f>IFERROR(VLOOKUP($A235,Table2[],5,FALSE),"Not Found")</f>
        <v>1346</v>
      </c>
      <c r="AC235" s="22">
        <f>IFERROR(VLOOKUP($A235,Table2[],6,FALSE),"Not Found")</f>
        <v>224</v>
      </c>
      <c r="AD235" s="22">
        <f>IFERROR(VLOOKUP($A235,Table2[],7,FALSE),"Not Found")</f>
        <v>172</v>
      </c>
      <c r="AE235" s="22">
        <f>IFERROR(VLOOKUP($A235,Table2[],8,FALSE),"Not Found")</f>
        <v>304</v>
      </c>
      <c r="AF235" s="22">
        <f>IFERROR(VLOOKUP($A235,Table2[],9,FALSE),"Not Found")</f>
        <v>4134</v>
      </c>
      <c r="AG235">
        <f>IFERROR(VLOOKUP($A235,Table2[],10,FALSE),"Not Found")</f>
        <v>2</v>
      </c>
      <c r="AH235">
        <f>IFERROR(VLOOKUP($A235,Table2[],11,FALSE),"Not Found")</f>
        <v>2</v>
      </c>
      <c r="AI235">
        <f>IFERROR(VLOOKUP($A235,Table2[],12,FALSE),"Not Found")</f>
        <v>5</v>
      </c>
      <c r="AJ235">
        <f>IFERROR(VLOOKUP($A235,Table2[],13,FALSE),"Not Found")</f>
        <v>12</v>
      </c>
      <c r="AK235">
        <f>IFERROR(VLOOKUP($A235,Table2[],14,FALSE),"Not Found")</f>
        <v>6</v>
      </c>
      <c r="AL235">
        <f>INDEX('Marketing data'!E:E,MATCH($A235,'Marketing data'!B:B,0),1)</f>
        <v>0</v>
      </c>
      <c r="AM235">
        <f>INDEX('Marketing data'!F:F,MATCH($A235,'Marketing data'!B:B,0),1)</f>
        <v>0</v>
      </c>
      <c r="AN235">
        <f>INDEX(Table3[MC3],MATCH($A235,Table3[ID],0),1)</f>
        <v>0</v>
      </c>
      <c r="AO235">
        <f>INDEX(Table3[MC4],MATCH($A235,Table3[ID],0),1)</f>
        <v>0</v>
      </c>
      <c r="AP235">
        <f>INDEX(Table3[MC5],MATCH($A235,Table3[ID],0),1)</f>
        <v>0</v>
      </c>
      <c r="AQ235">
        <f>_xlfn.XLOOKUP($A235,Table3[ID],Table3[Complaint],"Not Found",0)</f>
        <v>0</v>
      </c>
      <c r="AR235">
        <f>_xlfn.XLOOKUP($A235,Table3[ID],Table3[Pilot],"Not Found",0)</f>
        <v>0</v>
      </c>
      <c r="AS235" s="6">
        <f>_xlfn.XLOOKUP($A235,Table3[ID],Table3[Enrollment],"Not Found",0)</f>
        <v>43525</v>
      </c>
    </row>
    <row r="236" spans="1:45" x14ac:dyDescent="0.25">
      <c r="A236">
        <v>1752</v>
      </c>
      <c r="B236" t="s">
        <v>352</v>
      </c>
      <c r="C236" t="s">
        <v>103</v>
      </c>
      <c r="D236" t="s">
        <v>110</v>
      </c>
      <c r="E236" t="s">
        <v>105</v>
      </c>
      <c r="F236" t="s">
        <v>118</v>
      </c>
      <c r="G236" s="22">
        <v>93.14</v>
      </c>
      <c r="H236">
        <v>2</v>
      </c>
      <c r="I236">
        <v>9.3140000000000001</v>
      </c>
      <c r="J236" s="22">
        <v>195.59399999999999</v>
      </c>
      <c r="K236" s="6">
        <v>43485</v>
      </c>
      <c r="L236" s="21">
        <v>0.75624999999999998</v>
      </c>
      <c r="M236" t="s">
        <v>107</v>
      </c>
      <c r="N236" s="22">
        <v>186.28</v>
      </c>
      <c r="O236">
        <v>4.7619047620000003</v>
      </c>
      <c r="P236" s="22">
        <v>9.3140000000000001</v>
      </c>
      <c r="Q236">
        <v>4.0999999999999996</v>
      </c>
      <c r="R236" t="str">
        <f>IFERROR(VLOOKUP(Table5[[#This Row],[CustomerID]],Table1[],16,FALSE),"Not Found")</f>
        <v>Married</v>
      </c>
      <c r="S236">
        <f>IFERROR(VLOOKUP(Table5[[#This Row],[CustomerID]],Table1[],5,FALSE),"Not Found")</f>
        <v>69</v>
      </c>
      <c r="T236" t="str">
        <f>IFERROR(VLOOKUP(Table5[[#This Row],[CustomerID]],Table1[],17,FALSE),"Not Found")</f>
        <v>PhD</v>
      </c>
      <c r="U236">
        <f>_xlfn.XLOOKUP(Table5[[#This Row],[CustomerID]],Table1[ID],Table1[Kids],"Not Found",0)</f>
        <v>0</v>
      </c>
      <c r="V236">
        <f>_xlfn.XLOOKUP(Table5[[#This Row],[CustomerID]],Table1[ID],Table1[Teens],"Not found",0)</f>
        <v>0</v>
      </c>
      <c r="W236" s="16">
        <f>IFERROR(VLOOKUP(Table5[[#This Row],[CustomerID]],Table1[],2,FALSE),"Not Found")</f>
        <v>178939</v>
      </c>
      <c r="X236" t="str">
        <f>_xlfn.XLOOKUP(Table5[[#This Row],[CustomerID]],Table1[ID],Table1[State],"Not Found",0)</f>
        <v>State-Florida</v>
      </c>
      <c r="Y236">
        <f>_xlfn.XLOOKUP(Table5[[#This Row],[CustomerID]],Table2[ID],Table2[Recency/Days],"Not Found",0)</f>
        <v>57</v>
      </c>
      <c r="Z236" s="22">
        <f>IFERROR(VLOOKUP(Table5[[#This Row],[CustomerID]],Table2[],3,FALSE),"Not Found")</f>
        <v>1800</v>
      </c>
      <c r="AA236" s="22">
        <f>IFERROR(VLOOKUP($A236,Table2[],4,FALSE),"Not Found")</f>
        <v>261</v>
      </c>
      <c r="AB236" s="22">
        <f>IFERROR(VLOOKUP($A236,Table2[],5,FALSE),"Not Found")</f>
        <v>551</v>
      </c>
      <c r="AC236" s="22">
        <f>IFERROR(VLOOKUP($A236,Table2[],6,FALSE),"Not Found")</f>
        <v>340</v>
      </c>
      <c r="AD236" s="22">
        <f>IFERROR(VLOOKUP($A236,Table2[],7,FALSE),"Not Found")</f>
        <v>0</v>
      </c>
      <c r="AE236" s="22">
        <f>IFERROR(VLOOKUP($A236,Table2[],8,FALSE),"Not Found")</f>
        <v>465</v>
      </c>
      <c r="AF236" s="22">
        <f>IFERROR(VLOOKUP($A236,Table2[],9,FALSE),"Not Found")</f>
        <v>2487</v>
      </c>
      <c r="AG236">
        <f>IFERROR(VLOOKUP($A236,Table2[],10,FALSE),"Not Found")</f>
        <v>1</v>
      </c>
      <c r="AH236">
        <f>IFERROR(VLOOKUP($A236,Table2[],11,FALSE),"Not Found")</f>
        <v>8</v>
      </c>
      <c r="AI236">
        <f>IFERROR(VLOOKUP($A236,Table2[],12,FALSE),"Not Found")</f>
        <v>5</v>
      </c>
      <c r="AJ236">
        <f>IFERROR(VLOOKUP($A236,Table2[],13,FALSE),"Not Found")</f>
        <v>6</v>
      </c>
      <c r="AK236">
        <f>IFERROR(VLOOKUP($A236,Table2[],14,FALSE),"Not Found")</f>
        <v>3</v>
      </c>
      <c r="AL236">
        <f>INDEX('Marketing data'!E:E,MATCH($A236,'Marketing data'!B:B,0),1)</f>
        <v>0</v>
      </c>
      <c r="AM236">
        <f>INDEX('Marketing data'!F:F,MATCH($A236,'Marketing data'!B:B,0),1)</f>
        <v>0</v>
      </c>
      <c r="AN236">
        <f>INDEX(Table3[MC3],MATCH($A236,Table3[ID],0),1)</f>
        <v>0</v>
      </c>
      <c r="AO236">
        <f>INDEX(Table3[MC4],MATCH($A236,Table3[ID],0),1)</f>
        <v>0</v>
      </c>
      <c r="AP236">
        <f>INDEX(Table3[MC5],MATCH($A236,Table3[ID],0),1)</f>
        <v>0</v>
      </c>
      <c r="AQ236">
        <f>_xlfn.XLOOKUP($A236,Table3[ID],Table3[Complaint],"Not Found",0)</f>
        <v>0</v>
      </c>
      <c r="AR236">
        <f>_xlfn.XLOOKUP($A236,Table3[ID],Table3[Pilot],"Not Found",0)</f>
        <v>0</v>
      </c>
      <c r="AS236" s="6">
        <f>_xlfn.XLOOKUP($A236,Table3[ID],Table3[Enrollment],"Not Found",0)</f>
        <v>43969</v>
      </c>
    </row>
    <row r="237" spans="1:45" x14ac:dyDescent="0.25">
      <c r="A237">
        <v>2484</v>
      </c>
      <c r="B237" t="s">
        <v>353</v>
      </c>
      <c r="C237" t="s">
        <v>109</v>
      </c>
      <c r="D237" t="s">
        <v>110</v>
      </c>
      <c r="E237" t="s">
        <v>114</v>
      </c>
      <c r="F237" t="s">
        <v>106</v>
      </c>
      <c r="G237" s="22">
        <v>17.41</v>
      </c>
      <c r="H237">
        <v>5</v>
      </c>
      <c r="I237">
        <v>4.3525</v>
      </c>
      <c r="J237" s="22">
        <v>91.402500000000003</v>
      </c>
      <c r="K237" s="6">
        <v>43493</v>
      </c>
      <c r="L237" s="21">
        <v>0.63611111111111118</v>
      </c>
      <c r="M237" t="s">
        <v>116</v>
      </c>
      <c r="N237" s="22">
        <v>87.05</v>
      </c>
      <c r="O237">
        <v>4.7619047620000003</v>
      </c>
      <c r="P237" s="22">
        <v>4.3525</v>
      </c>
      <c r="Q237">
        <v>4.9000000000000004</v>
      </c>
      <c r="R237" t="str">
        <f>IFERROR(VLOOKUP(Table5[[#This Row],[CustomerID]],Table1[],16,FALSE),"Not Found")</f>
        <v>Married</v>
      </c>
      <c r="S237">
        <f>IFERROR(VLOOKUP(Table5[[#This Row],[CustomerID]],Table1[],5,FALSE),"Not Found")</f>
        <v>49</v>
      </c>
      <c r="T237" t="str">
        <f>IFERROR(VLOOKUP(Table5[[#This Row],[CustomerID]],Table1[],17,FALSE),"Not Found")</f>
        <v>PhD</v>
      </c>
      <c r="U237">
        <f>_xlfn.XLOOKUP(Table5[[#This Row],[CustomerID]],Table1[ID],Table1[Kids],"Not Found",0)</f>
        <v>0</v>
      </c>
      <c r="V237">
        <f>_xlfn.XLOOKUP(Table5[[#This Row],[CustomerID]],Table1[ID],Table1[Teens],"Not found",0)</f>
        <v>0</v>
      </c>
      <c r="W237" s="16">
        <f>IFERROR(VLOOKUP(Table5[[#This Row],[CustomerID]],Table1[],2,FALSE),"Not Found")</f>
        <v>178931</v>
      </c>
      <c r="X237" t="str">
        <f>_xlfn.XLOOKUP(Table5[[#This Row],[CustomerID]],Table1[ID],Table1[State],"Not Found",0)</f>
        <v>State-Florida</v>
      </c>
      <c r="Y237">
        <f>_xlfn.XLOOKUP(Table5[[#This Row],[CustomerID]],Table2[ID],Table2[Recency/Days],"Not Found",0)</f>
        <v>19</v>
      </c>
      <c r="Z237" s="22">
        <f>IFERROR(VLOOKUP(Table5[[#This Row],[CustomerID]],Table2[],3,FALSE),"Not Found")</f>
        <v>750</v>
      </c>
      <c r="AA237" s="22">
        <f>IFERROR(VLOOKUP($A237,Table2[],4,FALSE),"Not Found")</f>
        <v>447</v>
      </c>
      <c r="AB237" s="22">
        <f>IFERROR(VLOOKUP($A237,Table2[],5,FALSE),"Not Found")</f>
        <v>385</v>
      </c>
      <c r="AC237" s="22">
        <f>IFERROR(VLOOKUP($A237,Table2[],6,FALSE),"Not Found")</f>
        <v>131</v>
      </c>
      <c r="AD237" s="22">
        <f>IFERROR(VLOOKUP($A237,Table2[],7,FALSE),"Not Found")</f>
        <v>345</v>
      </c>
      <c r="AE237" s="22">
        <f>IFERROR(VLOOKUP($A237,Table2[],8,FALSE),"Not Found")</f>
        <v>79</v>
      </c>
      <c r="AF237" s="22">
        <f>IFERROR(VLOOKUP($A237,Table2[],9,FALSE),"Not Found")</f>
        <v>1979</v>
      </c>
      <c r="AG237">
        <f>IFERROR(VLOOKUP($A237,Table2[],10,FALSE),"Not Found")</f>
        <v>1</v>
      </c>
      <c r="AH237">
        <f>IFERROR(VLOOKUP($A237,Table2[],11,FALSE),"Not Found")</f>
        <v>2</v>
      </c>
      <c r="AI237">
        <f>IFERROR(VLOOKUP($A237,Table2[],12,FALSE),"Not Found")</f>
        <v>8</v>
      </c>
      <c r="AJ237">
        <f>IFERROR(VLOOKUP($A237,Table2[],13,FALSE),"Not Found")</f>
        <v>13</v>
      </c>
      <c r="AK237">
        <f>IFERROR(VLOOKUP($A237,Table2[],14,FALSE),"Not Found")</f>
        <v>1</v>
      </c>
      <c r="AL237">
        <f>INDEX('Marketing data'!E:E,MATCH($A237,'Marketing data'!B:B,0),1)</f>
        <v>0</v>
      </c>
      <c r="AM237">
        <f>INDEX('Marketing data'!F:F,MATCH($A237,'Marketing data'!B:B,0),1)</f>
        <v>0</v>
      </c>
      <c r="AN237">
        <f>INDEX(Table3[MC3],MATCH($A237,Table3[ID],0),1)</f>
        <v>0</v>
      </c>
      <c r="AO237">
        <f>INDEX(Table3[MC4],MATCH($A237,Table3[ID],0),1)</f>
        <v>0</v>
      </c>
      <c r="AP237">
        <f>INDEX(Table3[MC5],MATCH($A237,Table3[ID],0),1)</f>
        <v>0</v>
      </c>
      <c r="AQ237">
        <f>_xlfn.XLOOKUP($A237,Table3[ID],Table3[Complaint],"Not Found",0)</f>
        <v>0</v>
      </c>
      <c r="AR237">
        <f>_xlfn.XLOOKUP($A237,Table3[ID],Table3[Pilot],"Not Found",0)</f>
        <v>0</v>
      </c>
      <c r="AS237" s="6">
        <f>_xlfn.XLOOKUP($A237,Table3[ID],Table3[Enrollment],"Not Found",0)</f>
        <v>43921</v>
      </c>
    </row>
    <row r="238" spans="1:45" x14ac:dyDescent="0.25">
      <c r="A238">
        <v>1681</v>
      </c>
      <c r="B238" t="s">
        <v>354</v>
      </c>
      <c r="C238" t="s">
        <v>109</v>
      </c>
      <c r="D238" t="s">
        <v>104</v>
      </c>
      <c r="E238" t="s">
        <v>105</v>
      </c>
      <c r="F238" t="s">
        <v>127</v>
      </c>
      <c r="G238" s="22">
        <v>44.22</v>
      </c>
      <c r="H238">
        <v>5</v>
      </c>
      <c r="I238">
        <v>11.055</v>
      </c>
      <c r="J238" s="22">
        <v>232.155</v>
      </c>
      <c r="K238" s="6">
        <v>43529</v>
      </c>
      <c r="L238" s="21">
        <v>0.71319444444444446</v>
      </c>
      <c r="M238" t="s">
        <v>116</v>
      </c>
      <c r="N238" s="22">
        <v>221.1</v>
      </c>
      <c r="O238">
        <v>4.7619047620000003</v>
      </c>
      <c r="P238" s="22">
        <v>11.055</v>
      </c>
      <c r="Q238">
        <v>8.6</v>
      </c>
      <c r="R238" t="str">
        <f>IFERROR(VLOOKUP(Table5[[#This Row],[CustomerID]],Table1[],16,FALSE),"Not Found")</f>
        <v>Divorced</v>
      </c>
      <c r="S238">
        <f>IFERROR(VLOOKUP(Table5[[#This Row],[CustomerID]],Table1[],5,FALSE),"Not Found")</f>
        <v>47</v>
      </c>
      <c r="T238" t="str">
        <f>IFERROR(VLOOKUP(Table5[[#This Row],[CustomerID]],Table1[],17,FALSE),"Not Found")</f>
        <v>Graduate</v>
      </c>
      <c r="U238">
        <f>_xlfn.XLOOKUP(Table5[[#This Row],[CustomerID]],Table1[ID],Table1[Kids],"Not Found",0)</f>
        <v>0</v>
      </c>
      <c r="V238">
        <f>_xlfn.XLOOKUP(Table5[[#This Row],[CustomerID]],Table1[ID],Table1[Teens],"Not found",0)</f>
        <v>1</v>
      </c>
      <c r="W238" s="16">
        <f>IFERROR(VLOOKUP(Table5[[#This Row],[CustomerID]],Table1[],2,FALSE),"Not Found")</f>
        <v>178901</v>
      </c>
      <c r="X238" t="str">
        <f>_xlfn.XLOOKUP(Table5[[#This Row],[CustomerID]],Table1[ID],Table1[State],"Not Found",0)</f>
        <v>State-Illinois</v>
      </c>
      <c r="Y238">
        <f>_xlfn.XLOOKUP(Table5[[#This Row],[CustomerID]],Table2[ID],Table2[Recency/Days],"Not Found",0)</f>
        <v>99</v>
      </c>
      <c r="Z238" s="22">
        <f>IFERROR(VLOOKUP(Table5[[#This Row],[CustomerID]],Table2[],3,FALSE),"Not Found")</f>
        <v>728</v>
      </c>
      <c r="AA238" s="22">
        <f>IFERROR(VLOOKUP($A238,Table2[],4,FALSE),"Not Found")</f>
        <v>25</v>
      </c>
      <c r="AB238" s="22">
        <f>IFERROR(VLOOKUP($A238,Table2[],5,FALSE),"Not Found")</f>
        <v>701</v>
      </c>
      <c r="AC238" s="22">
        <f>IFERROR(VLOOKUP($A238,Table2[],6,FALSE),"Not Found")</f>
        <v>75</v>
      </c>
      <c r="AD238" s="22">
        <f>IFERROR(VLOOKUP($A238,Table2[],7,FALSE),"Not Found")</f>
        <v>59</v>
      </c>
      <c r="AE238" s="22">
        <f>IFERROR(VLOOKUP($A238,Table2[],8,FALSE),"Not Found")</f>
        <v>77</v>
      </c>
      <c r="AF238" s="22">
        <f>IFERROR(VLOOKUP($A238,Table2[],9,FALSE),"Not Found")</f>
        <v>1510</v>
      </c>
      <c r="AG238">
        <f>IFERROR(VLOOKUP($A238,Table2[],10,FALSE),"Not Found")</f>
        <v>3</v>
      </c>
      <c r="AH238">
        <f>IFERROR(VLOOKUP($A238,Table2[],11,FALSE),"Not Found")</f>
        <v>9</v>
      </c>
      <c r="AI238">
        <f>IFERROR(VLOOKUP($A238,Table2[],12,FALSE),"Not Found")</f>
        <v>3</v>
      </c>
      <c r="AJ238">
        <f>IFERROR(VLOOKUP($A238,Table2[],13,FALSE),"Not Found")</f>
        <v>5</v>
      </c>
      <c r="AK238">
        <f>IFERROR(VLOOKUP($A238,Table2[],14,FALSE),"Not Found")</f>
        <v>4</v>
      </c>
      <c r="AL238">
        <f>INDEX('Marketing data'!E:E,MATCH($A238,'Marketing data'!B:B,0),1)</f>
        <v>0</v>
      </c>
      <c r="AM238">
        <f>INDEX('Marketing data'!F:F,MATCH($A238,'Marketing data'!B:B,0),1)</f>
        <v>0</v>
      </c>
      <c r="AN238">
        <f>INDEX(Table3[MC3],MATCH($A238,Table3[ID],0),1)</f>
        <v>0</v>
      </c>
      <c r="AO238">
        <f>INDEX(Table3[MC4],MATCH($A238,Table3[ID],0),1)</f>
        <v>0</v>
      </c>
      <c r="AP238">
        <f>INDEX(Table3[MC5],MATCH($A238,Table3[ID],0),1)</f>
        <v>0</v>
      </c>
      <c r="AQ238">
        <f>_xlfn.XLOOKUP($A238,Table3[ID],Table3[Complaint],"Not Found",0)</f>
        <v>0</v>
      </c>
      <c r="AR238">
        <f>_xlfn.XLOOKUP($A238,Table3[ID],Table3[Pilot],"Not Found",0)</f>
        <v>0</v>
      </c>
      <c r="AS238" s="6">
        <f>_xlfn.XLOOKUP($A238,Table3[ID],Table3[Enrollment],"Not Found",0)</f>
        <v>43883</v>
      </c>
    </row>
    <row r="239" spans="1:45" x14ac:dyDescent="0.25">
      <c r="A239">
        <v>1469</v>
      </c>
      <c r="B239" t="s">
        <v>355</v>
      </c>
      <c r="C239" t="s">
        <v>124</v>
      </c>
      <c r="D239" t="s">
        <v>104</v>
      </c>
      <c r="E239" t="s">
        <v>105</v>
      </c>
      <c r="F239" t="s">
        <v>111</v>
      </c>
      <c r="G239" s="22">
        <v>13.22</v>
      </c>
      <c r="H239">
        <v>5</v>
      </c>
      <c r="I239">
        <v>3.3050000000000002</v>
      </c>
      <c r="J239" s="22">
        <v>69.405000000000001</v>
      </c>
      <c r="K239" s="6">
        <v>43526</v>
      </c>
      <c r="L239" s="21">
        <v>0.80972222222222223</v>
      </c>
      <c r="M239" t="s">
        <v>112</v>
      </c>
      <c r="N239" s="22">
        <v>66.099999999999994</v>
      </c>
      <c r="O239">
        <v>4.7619047620000003</v>
      </c>
      <c r="P239" s="22">
        <v>3.3050000000000002</v>
      </c>
      <c r="Q239">
        <v>4.3</v>
      </c>
      <c r="R239" t="str">
        <f>IFERROR(VLOOKUP(Table5[[#This Row],[CustomerID]],Table1[],16,FALSE),"Not Found")</f>
        <v>Divorced</v>
      </c>
      <c r="S239">
        <f>IFERROR(VLOOKUP(Table5[[#This Row],[CustomerID]],Table1[],5,FALSE),"Not Found")</f>
        <v>56</v>
      </c>
      <c r="T239" t="str">
        <f>IFERROR(VLOOKUP(Table5[[#This Row],[CustomerID]],Table1[],17,FALSE),"Not Found")</f>
        <v>PhD</v>
      </c>
      <c r="U239">
        <f>_xlfn.XLOOKUP(Table5[[#This Row],[CustomerID]],Table1[ID],Table1[Kids],"Not Found",0)</f>
        <v>0</v>
      </c>
      <c r="V239">
        <f>_xlfn.XLOOKUP(Table5[[#This Row],[CustomerID]],Table1[ID],Table1[Teens],"Not found",0)</f>
        <v>0</v>
      </c>
      <c r="W239" s="16">
        <f>IFERROR(VLOOKUP(Table5[[#This Row],[CustomerID]],Table1[],2,FALSE),"Not Found")</f>
        <v>178825</v>
      </c>
      <c r="X239" t="str">
        <f>_xlfn.XLOOKUP(Table5[[#This Row],[CustomerID]],Table1[ID],Table1[State],"Not Found",0)</f>
        <v>State-California</v>
      </c>
      <c r="Y239">
        <f>_xlfn.XLOOKUP(Table5[[#This Row],[CustomerID]],Table2[ID],Table2[Recency/Days],"Not Found",0)</f>
        <v>35</v>
      </c>
      <c r="Z239" s="22">
        <f>IFERROR(VLOOKUP(Table5[[#This Row],[CustomerID]],Table2[],3,FALSE),"Not Found")</f>
        <v>1096</v>
      </c>
      <c r="AA239" s="22">
        <f>IFERROR(VLOOKUP($A239,Table2[],4,FALSE),"Not Found")</f>
        <v>168</v>
      </c>
      <c r="AB239" s="22">
        <f>IFERROR(VLOOKUP($A239,Table2[],5,FALSE),"Not Found")</f>
        <v>259</v>
      </c>
      <c r="AC239" s="22">
        <f>IFERROR(VLOOKUP($A239,Table2[],6,FALSE),"Not Found")</f>
        <v>383</v>
      </c>
      <c r="AD239" s="22">
        <f>IFERROR(VLOOKUP($A239,Table2[],7,FALSE),"Not Found")</f>
        <v>84</v>
      </c>
      <c r="AE239" s="22">
        <f>IFERROR(VLOOKUP($A239,Table2[],8,FALSE),"Not Found")</f>
        <v>41</v>
      </c>
      <c r="AF239" s="22">
        <f>IFERROR(VLOOKUP($A239,Table2[],9,FALSE),"Not Found")</f>
        <v>1949</v>
      </c>
      <c r="AG239">
        <f>IFERROR(VLOOKUP($A239,Table2[],10,FALSE),"Not Found")</f>
        <v>1</v>
      </c>
      <c r="AH239">
        <f>IFERROR(VLOOKUP($A239,Table2[],11,FALSE),"Not Found")</f>
        <v>5</v>
      </c>
      <c r="AI239">
        <f>IFERROR(VLOOKUP($A239,Table2[],12,FALSE),"Not Found")</f>
        <v>10</v>
      </c>
      <c r="AJ239">
        <f>IFERROR(VLOOKUP($A239,Table2[],13,FALSE),"Not Found")</f>
        <v>13</v>
      </c>
      <c r="AK239">
        <f>IFERROR(VLOOKUP($A239,Table2[],14,FALSE),"Not Found")</f>
        <v>3</v>
      </c>
      <c r="AL239">
        <f>INDEX('Marketing data'!E:E,MATCH($A239,'Marketing data'!B:B,0),1)</f>
        <v>0</v>
      </c>
      <c r="AM239">
        <f>INDEX('Marketing data'!F:F,MATCH($A239,'Marketing data'!B:B,0),1)</f>
        <v>0</v>
      </c>
      <c r="AN239">
        <f>INDEX(Table3[MC3],MATCH($A239,Table3[ID],0),1)</f>
        <v>0</v>
      </c>
      <c r="AO239">
        <f>INDEX(Table3[MC4],MATCH($A239,Table3[ID],0),1)</f>
        <v>0</v>
      </c>
      <c r="AP239">
        <f>INDEX(Table3[MC5],MATCH($A239,Table3[ID],0),1)</f>
        <v>0</v>
      </c>
      <c r="AQ239">
        <f>_xlfn.XLOOKUP($A239,Table3[ID],Table3[Complaint],"Not Found",0)</f>
        <v>0</v>
      </c>
      <c r="AR239">
        <f>_xlfn.XLOOKUP($A239,Table3[ID],Table3[Pilot],"Not Found",0)</f>
        <v>1</v>
      </c>
      <c r="AS239" s="6">
        <f>_xlfn.XLOOKUP($A239,Table3[ID],Table3[Enrollment],"Not Found",0)</f>
        <v>43515</v>
      </c>
    </row>
    <row r="240" spans="1:45" x14ac:dyDescent="0.25">
      <c r="A240">
        <v>2661</v>
      </c>
      <c r="B240" t="s">
        <v>356</v>
      </c>
      <c r="C240" t="s">
        <v>103</v>
      </c>
      <c r="D240" t="s">
        <v>110</v>
      </c>
      <c r="E240" t="s">
        <v>114</v>
      </c>
      <c r="F240" t="s">
        <v>127</v>
      </c>
      <c r="G240" s="22">
        <v>89.69</v>
      </c>
      <c r="H240">
        <v>1</v>
      </c>
      <c r="I240">
        <v>4.4844999999999997</v>
      </c>
      <c r="J240" s="22">
        <v>94.174499999999995</v>
      </c>
      <c r="K240" s="6">
        <v>43476</v>
      </c>
      <c r="L240" s="21">
        <v>0.47222222222222227</v>
      </c>
      <c r="M240" t="s">
        <v>107</v>
      </c>
      <c r="N240" s="22">
        <v>89.69</v>
      </c>
      <c r="O240">
        <v>4.7619047620000003</v>
      </c>
      <c r="P240" s="22">
        <v>4.4844999999999997</v>
      </c>
      <c r="Q240">
        <v>4.9000000000000004</v>
      </c>
      <c r="R240" t="str">
        <f>IFERROR(VLOOKUP(Table5[[#This Row],[CustomerID]],Table1[],16,FALSE),"Not Found")</f>
        <v>Divorced</v>
      </c>
      <c r="S240">
        <f>IFERROR(VLOOKUP(Table5[[#This Row],[CustomerID]],Table1[],5,FALSE),"Not Found")</f>
        <v>40</v>
      </c>
      <c r="T240" t="str">
        <f>IFERROR(VLOOKUP(Table5[[#This Row],[CustomerID]],Table1[],17,FALSE),"Not Found")</f>
        <v>Master</v>
      </c>
      <c r="U240">
        <f>_xlfn.XLOOKUP(Table5[[#This Row],[CustomerID]],Table1[ID],Table1[Kids],"Not Found",0)</f>
        <v>0</v>
      </c>
      <c r="V240">
        <f>_xlfn.XLOOKUP(Table5[[#This Row],[CustomerID]],Table1[ID],Table1[Teens],"Not found",0)</f>
        <v>0</v>
      </c>
      <c r="W240" s="16">
        <f>IFERROR(VLOOKUP(Table5[[#This Row],[CustomerID]],Table1[],2,FALSE),"Not Found")</f>
        <v>178789</v>
      </c>
      <c r="X240" t="str">
        <f>_xlfn.XLOOKUP(Table5[[#This Row],[CustomerID]],Table1[ID],Table1[State],"Not Found",0)</f>
        <v>State-Texas</v>
      </c>
      <c r="Y240">
        <f>_xlfn.XLOOKUP(Table5[[#This Row],[CustomerID]],Table2[ID],Table2[Recency/Days],"Not Found",0)</f>
        <v>12</v>
      </c>
      <c r="Z240" s="22">
        <f>IFERROR(VLOOKUP(Table5[[#This Row],[CustomerID]],Table2[],3,FALSE),"Not Found")</f>
        <v>1514</v>
      </c>
      <c r="AA240" s="22">
        <f>IFERROR(VLOOKUP($A240,Table2[],4,FALSE),"Not Found")</f>
        <v>113</v>
      </c>
      <c r="AB240" s="22">
        <f>IFERROR(VLOOKUP($A240,Table2[],5,FALSE),"Not Found")</f>
        <v>1929</v>
      </c>
      <c r="AC240" s="22">
        <f>IFERROR(VLOOKUP($A240,Table2[],6,FALSE),"Not Found")</f>
        <v>48</v>
      </c>
      <c r="AD240" s="22">
        <f>IFERROR(VLOOKUP($A240,Table2[],7,FALSE),"Not Found")</f>
        <v>188</v>
      </c>
      <c r="AE240" s="22">
        <f>IFERROR(VLOOKUP($A240,Table2[],8,FALSE),"Not Found")</f>
        <v>188</v>
      </c>
      <c r="AF240" s="22">
        <f>IFERROR(VLOOKUP($A240,Table2[],9,FALSE),"Not Found")</f>
        <v>3604</v>
      </c>
      <c r="AG240">
        <f>IFERROR(VLOOKUP($A240,Table2[],10,FALSE),"Not Found")</f>
        <v>1</v>
      </c>
      <c r="AH240">
        <f>IFERROR(VLOOKUP($A240,Table2[],11,FALSE),"Not Found")</f>
        <v>4</v>
      </c>
      <c r="AI240">
        <f>IFERROR(VLOOKUP($A240,Table2[],12,FALSE),"Not Found")</f>
        <v>6</v>
      </c>
      <c r="AJ240">
        <f>IFERROR(VLOOKUP($A240,Table2[],13,FALSE),"Not Found")</f>
        <v>5</v>
      </c>
      <c r="AK240">
        <f>IFERROR(VLOOKUP($A240,Table2[],14,FALSE),"Not Found")</f>
        <v>2</v>
      </c>
      <c r="AL240">
        <f>INDEX('Marketing data'!E:E,MATCH($A240,'Marketing data'!B:B,0),1)</f>
        <v>0</v>
      </c>
      <c r="AM240">
        <f>INDEX('Marketing data'!F:F,MATCH($A240,'Marketing data'!B:B,0),1)</f>
        <v>0</v>
      </c>
      <c r="AN240">
        <f>INDEX(Table3[MC3],MATCH($A240,Table3[ID],0),1)</f>
        <v>0</v>
      </c>
      <c r="AO240">
        <f>INDEX(Table3[MC4],MATCH($A240,Table3[ID],0),1)</f>
        <v>0</v>
      </c>
      <c r="AP240">
        <f>INDEX(Table3[MC5],MATCH($A240,Table3[ID],0),1)</f>
        <v>0</v>
      </c>
      <c r="AQ240">
        <f>_xlfn.XLOOKUP($A240,Table3[ID],Table3[Complaint],"Not Found",0)</f>
        <v>0</v>
      </c>
      <c r="AR240">
        <f>_xlfn.XLOOKUP($A240,Table3[ID],Table3[Pilot],"Not Found",0)</f>
        <v>1</v>
      </c>
      <c r="AS240" s="6">
        <f>_xlfn.XLOOKUP($A240,Table3[ID],Table3[Enrollment],"Not Found",0)</f>
        <v>43478</v>
      </c>
    </row>
    <row r="241" spans="1:45" x14ac:dyDescent="0.25">
      <c r="A241">
        <v>1631</v>
      </c>
      <c r="B241" t="s">
        <v>357</v>
      </c>
      <c r="C241" t="s">
        <v>103</v>
      </c>
      <c r="D241" t="s">
        <v>110</v>
      </c>
      <c r="E241" t="s">
        <v>114</v>
      </c>
      <c r="F241" t="s">
        <v>125</v>
      </c>
      <c r="G241" s="22">
        <v>24.94</v>
      </c>
      <c r="H241">
        <v>9</v>
      </c>
      <c r="I241">
        <v>11.223000000000001</v>
      </c>
      <c r="J241" s="22">
        <v>235.68299999999999</v>
      </c>
      <c r="K241" s="6">
        <v>43476</v>
      </c>
      <c r="L241" s="21">
        <v>0.7006944444444444</v>
      </c>
      <c r="M241" t="s">
        <v>116</v>
      </c>
      <c r="N241" s="22">
        <v>224.46</v>
      </c>
      <c r="O241">
        <v>4.7619047620000003</v>
      </c>
      <c r="P241" s="22">
        <v>11.223000000000001</v>
      </c>
      <c r="Q241">
        <v>5.6</v>
      </c>
      <c r="R241" t="str">
        <f>IFERROR(VLOOKUP(Table5[[#This Row],[CustomerID]],Table1[],16,FALSE),"Not Found")</f>
        <v>Married</v>
      </c>
      <c r="S241">
        <f>IFERROR(VLOOKUP(Table5[[#This Row],[CustomerID]],Table1[],5,FALSE),"Not Found")</f>
        <v>43</v>
      </c>
      <c r="T241" t="str">
        <f>IFERROR(VLOOKUP(Table5[[#This Row],[CustomerID]],Table1[],17,FALSE),"Not Found")</f>
        <v>Master</v>
      </c>
      <c r="U241">
        <f>_xlfn.XLOOKUP(Table5[[#This Row],[CustomerID]],Table1[ID],Table1[Kids],"Not Found",0)</f>
        <v>0</v>
      </c>
      <c r="V241">
        <f>_xlfn.XLOOKUP(Table5[[#This Row],[CustomerID]],Table1[ID],Table1[Teens],"Not found",0)</f>
        <v>1</v>
      </c>
      <c r="W241" s="16">
        <f>IFERROR(VLOOKUP(Table5[[#This Row],[CustomerID]],Table1[],2,FALSE),"Not Found")</f>
        <v>178710</v>
      </c>
      <c r="X241" t="str">
        <f>_xlfn.XLOOKUP(Table5[[#This Row],[CustomerID]],Table1[ID],Table1[State],"Not Found",0)</f>
        <v>State-California</v>
      </c>
      <c r="Y241">
        <f>_xlfn.XLOOKUP(Table5[[#This Row],[CustomerID]],Table2[ID],Table2[Recency/Days],"Not Found",0)</f>
        <v>42</v>
      </c>
      <c r="Z241" s="22">
        <f>IFERROR(VLOOKUP(Table5[[#This Row],[CustomerID]],Table2[],3,FALSE),"Not Found")</f>
        <v>1637</v>
      </c>
      <c r="AA241" s="22">
        <f>IFERROR(VLOOKUP($A241,Table2[],4,FALSE),"Not Found")</f>
        <v>0</v>
      </c>
      <c r="AB241" s="22">
        <f>IFERROR(VLOOKUP($A241,Table2[],5,FALSE),"Not Found")</f>
        <v>345</v>
      </c>
      <c r="AC241" s="22">
        <f>IFERROR(VLOOKUP($A241,Table2[],6,FALSE),"Not Found")</f>
        <v>270</v>
      </c>
      <c r="AD241" s="22">
        <f>IFERROR(VLOOKUP($A241,Table2[],7,FALSE),"Not Found")</f>
        <v>114</v>
      </c>
      <c r="AE241" s="22">
        <f>IFERROR(VLOOKUP($A241,Table2[],8,FALSE),"Not Found")</f>
        <v>114</v>
      </c>
      <c r="AF241" s="22">
        <f>IFERROR(VLOOKUP($A241,Table2[],9,FALSE),"Not Found")</f>
        <v>2252</v>
      </c>
      <c r="AG241">
        <f>IFERROR(VLOOKUP($A241,Table2[],10,FALSE),"Not Found")</f>
        <v>3</v>
      </c>
      <c r="AH241">
        <f>IFERROR(VLOOKUP($A241,Table2[],11,FALSE),"Not Found")</f>
        <v>7</v>
      </c>
      <c r="AI241">
        <f>IFERROR(VLOOKUP($A241,Table2[],12,FALSE),"Not Found")</f>
        <v>6</v>
      </c>
      <c r="AJ241">
        <f>IFERROR(VLOOKUP($A241,Table2[],13,FALSE),"Not Found")</f>
        <v>12</v>
      </c>
      <c r="AK241">
        <f>IFERROR(VLOOKUP($A241,Table2[],14,FALSE),"Not Found")</f>
        <v>4</v>
      </c>
      <c r="AL241">
        <f>INDEX('Marketing data'!E:E,MATCH($A241,'Marketing data'!B:B,0),1)</f>
        <v>0</v>
      </c>
      <c r="AM241">
        <f>INDEX('Marketing data'!F:F,MATCH($A241,'Marketing data'!B:B,0),1)</f>
        <v>0</v>
      </c>
      <c r="AN241">
        <f>INDEX(Table3[MC3],MATCH($A241,Table3[ID],0),1)</f>
        <v>0</v>
      </c>
      <c r="AO241">
        <f>INDEX(Table3[MC4],MATCH($A241,Table3[ID],0),1)</f>
        <v>0</v>
      </c>
      <c r="AP241">
        <f>INDEX(Table3[MC5],MATCH($A241,Table3[ID],0),1)</f>
        <v>0</v>
      </c>
      <c r="AQ241">
        <f>_xlfn.XLOOKUP($A241,Table3[ID],Table3[Complaint],"Not Found",0)</f>
        <v>0</v>
      </c>
      <c r="AR241">
        <f>_xlfn.XLOOKUP($A241,Table3[ID],Table3[Pilot],"Not Found",0)</f>
        <v>0</v>
      </c>
      <c r="AS241" s="6">
        <f>_xlfn.XLOOKUP($A241,Table3[ID],Table3[Enrollment],"Not Found",0)</f>
        <v>44131</v>
      </c>
    </row>
    <row r="242" spans="1:45" x14ac:dyDescent="0.25">
      <c r="A242">
        <v>2261</v>
      </c>
      <c r="B242" t="s">
        <v>358</v>
      </c>
      <c r="C242" t="s">
        <v>103</v>
      </c>
      <c r="D242" t="s">
        <v>110</v>
      </c>
      <c r="E242" t="s">
        <v>114</v>
      </c>
      <c r="F242" t="s">
        <v>106</v>
      </c>
      <c r="G242" s="22">
        <v>59.77</v>
      </c>
      <c r="H242">
        <v>2</v>
      </c>
      <c r="I242">
        <v>5.9770000000000003</v>
      </c>
      <c r="J242" s="22">
        <v>125.517</v>
      </c>
      <c r="K242" s="6">
        <v>43535</v>
      </c>
      <c r="L242" s="21">
        <v>0.50069444444444444</v>
      </c>
      <c r="M242" t="s">
        <v>116</v>
      </c>
      <c r="N242" s="22">
        <v>119.54</v>
      </c>
      <c r="O242">
        <v>4.7619047620000003</v>
      </c>
      <c r="P242" s="22">
        <v>5.9770000000000003</v>
      </c>
      <c r="Q242">
        <v>5.8</v>
      </c>
      <c r="R242" t="str">
        <f>IFERROR(VLOOKUP(Table5[[#This Row],[CustomerID]],Table1[],16,FALSE),"Not Found")</f>
        <v>Together</v>
      </c>
      <c r="S242">
        <f>IFERROR(VLOOKUP(Table5[[#This Row],[CustomerID]],Table1[],5,FALSE),"Not Found")</f>
        <v>37</v>
      </c>
      <c r="T242" t="str">
        <f>IFERROR(VLOOKUP(Table5[[#This Row],[CustomerID]],Table1[],17,FALSE),"Not Found")</f>
        <v>Graduate</v>
      </c>
      <c r="U242">
        <f>_xlfn.XLOOKUP(Table5[[#This Row],[CustomerID]],Table1[ID],Table1[Kids],"Not Found",0)</f>
        <v>0</v>
      </c>
      <c r="V242">
        <f>_xlfn.XLOOKUP(Table5[[#This Row],[CustomerID]],Table1[ID],Table1[Teens],"Not found",0)</f>
        <v>0</v>
      </c>
      <c r="W242" s="16">
        <f>IFERROR(VLOOKUP(Table5[[#This Row],[CustomerID]],Table1[],2,FALSE),"Not Found")</f>
        <v>178687</v>
      </c>
      <c r="X242" t="str">
        <f>_xlfn.XLOOKUP(Table5[[#This Row],[CustomerID]],Table1[ID],Table1[State],"Not Found",0)</f>
        <v>State-California</v>
      </c>
      <c r="Y242">
        <f>_xlfn.XLOOKUP(Table5[[#This Row],[CustomerID]],Table2[ID],Table2[Recency/Days],"Not Found",0)</f>
        <v>13</v>
      </c>
      <c r="Z242" s="22">
        <f>IFERROR(VLOOKUP(Table5[[#This Row],[CustomerID]],Table2[],3,FALSE),"Not Found")</f>
        <v>1855</v>
      </c>
      <c r="AA242" s="22">
        <f>IFERROR(VLOOKUP($A242,Table2[],4,FALSE),"Not Found")</f>
        <v>420</v>
      </c>
      <c r="AB242" s="22">
        <f>IFERROR(VLOOKUP($A242,Table2[],5,FALSE),"Not Found")</f>
        <v>1560</v>
      </c>
      <c r="AC242" s="22">
        <f>IFERROR(VLOOKUP($A242,Table2[],6,FALSE),"Not Found")</f>
        <v>329</v>
      </c>
      <c r="AD242" s="22">
        <f>IFERROR(VLOOKUP($A242,Table2[],7,FALSE),"Not Found")</f>
        <v>125</v>
      </c>
      <c r="AE242" s="22">
        <f>IFERROR(VLOOKUP($A242,Table2[],8,FALSE),"Not Found")</f>
        <v>547</v>
      </c>
      <c r="AF242" s="22">
        <f>IFERROR(VLOOKUP($A242,Table2[],9,FALSE),"Not Found")</f>
        <v>3742</v>
      </c>
      <c r="AG242">
        <f>IFERROR(VLOOKUP($A242,Table2[],10,FALSE),"Not Found")</f>
        <v>1</v>
      </c>
      <c r="AH242">
        <f>IFERROR(VLOOKUP($A242,Table2[],11,FALSE),"Not Found")</f>
        <v>4</v>
      </c>
      <c r="AI242">
        <f>IFERROR(VLOOKUP($A242,Table2[],12,FALSE),"Not Found")</f>
        <v>6</v>
      </c>
      <c r="AJ242">
        <f>IFERROR(VLOOKUP($A242,Table2[],13,FALSE),"Not Found")</f>
        <v>8</v>
      </c>
      <c r="AK242">
        <f>IFERROR(VLOOKUP($A242,Table2[],14,FALSE),"Not Found")</f>
        <v>2</v>
      </c>
      <c r="AL242">
        <f>INDEX('Marketing data'!E:E,MATCH($A242,'Marketing data'!B:B,0),1)</f>
        <v>0</v>
      </c>
      <c r="AM242">
        <f>INDEX('Marketing data'!F:F,MATCH($A242,'Marketing data'!B:B,0),1)</f>
        <v>0</v>
      </c>
      <c r="AN242">
        <f>INDEX(Table3[MC3],MATCH($A242,Table3[ID],0),1)</f>
        <v>0</v>
      </c>
      <c r="AO242">
        <f>INDEX(Table3[MC4],MATCH($A242,Table3[ID],0),1)</f>
        <v>0</v>
      </c>
      <c r="AP242">
        <f>INDEX(Table3[MC5],MATCH($A242,Table3[ID],0),1)</f>
        <v>1</v>
      </c>
      <c r="AQ242">
        <f>_xlfn.XLOOKUP($A242,Table3[ID],Table3[Complaint],"Not Found",0)</f>
        <v>0</v>
      </c>
      <c r="AR242">
        <f>_xlfn.XLOOKUP($A242,Table3[ID],Table3[Pilot],"Not Found",0)</f>
        <v>1</v>
      </c>
      <c r="AS242" s="6">
        <f>_xlfn.XLOOKUP($A242,Table3[ID],Table3[Enrollment],"Not Found",0)</f>
        <v>43479</v>
      </c>
    </row>
    <row r="243" spans="1:45" x14ac:dyDescent="0.25">
      <c r="A243">
        <v>1481</v>
      </c>
      <c r="B243" t="s">
        <v>359</v>
      </c>
      <c r="C243" t="s">
        <v>109</v>
      </c>
      <c r="D243" t="s">
        <v>104</v>
      </c>
      <c r="E243" t="s">
        <v>114</v>
      </c>
      <c r="F243" t="s">
        <v>127</v>
      </c>
      <c r="G243" s="22">
        <v>93.2</v>
      </c>
      <c r="H243">
        <v>2</v>
      </c>
      <c r="I243">
        <v>9.32</v>
      </c>
      <c r="J243" s="22">
        <v>195.72</v>
      </c>
      <c r="K243" s="6">
        <v>43524</v>
      </c>
      <c r="L243" s="21">
        <v>0.77569444444444446</v>
      </c>
      <c r="M243" t="s">
        <v>116</v>
      </c>
      <c r="N243" s="22">
        <v>186.4</v>
      </c>
      <c r="O243">
        <v>4.7619047620000003</v>
      </c>
      <c r="P243" s="22">
        <v>9.32</v>
      </c>
      <c r="Q243">
        <v>6</v>
      </c>
      <c r="R243" t="str">
        <f>IFERROR(VLOOKUP(Table5[[#This Row],[CustomerID]],Table1[],16,FALSE),"Not Found")</f>
        <v>Together</v>
      </c>
      <c r="S243">
        <f>IFERROR(VLOOKUP(Table5[[#This Row],[CustomerID]],Table1[],5,FALSE),"Not Found")</f>
        <v>49</v>
      </c>
      <c r="T243" t="str">
        <f>IFERROR(VLOOKUP(Table5[[#This Row],[CustomerID]],Table1[],17,FALSE),"Not Found")</f>
        <v>PhD</v>
      </c>
      <c r="U243">
        <f>_xlfn.XLOOKUP(Table5[[#This Row],[CustomerID]],Table1[ID],Table1[Kids],"Not Found",0)</f>
        <v>0</v>
      </c>
      <c r="V243">
        <f>_xlfn.XLOOKUP(Table5[[#This Row],[CustomerID]],Table1[ID],Table1[Teens],"Not found",0)</f>
        <v>1</v>
      </c>
      <c r="W243" s="16">
        <f>IFERROR(VLOOKUP(Table5[[#This Row],[CustomerID]],Table1[],2,FALSE),"Not Found")</f>
        <v>178642</v>
      </c>
      <c r="X243" t="str">
        <f>_xlfn.XLOOKUP(Table5[[#This Row],[CustomerID]],Table1[ID],Table1[State],"Not Found",0)</f>
        <v>State-California</v>
      </c>
      <c r="Y243">
        <f>_xlfn.XLOOKUP(Table5[[#This Row],[CustomerID]],Table2[ID],Table2[Recency/Days],"Not Found",0)</f>
        <v>83</v>
      </c>
      <c r="Z243" s="22">
        <f>IFERROR(VLOOKUP(Table5[[#This Row],[CustomerID]],Table2[],3,FALSE),"Not Found")</f>
        <v>3171</v>
      </c>
      <c r="AA243" s="22">
        <f>IFERROR(VLOOKUP($A243,Table2[],4,FALSE),"Not Found")</f>
        <v>0</v>
      </c>
      <c r="AB243" s="22">
        <f>IFERROR(VLOOKUP($A243,Table2[],5,FALSE),"Not Found")</f>
        <v>731</v>
      </c>
      <c r="AC243" s="22">
        <f>IFERROR(VLOOKUP($A243,Table2[],6,FALSE),"Not Found")</f>
        <v>104</v>
      </c>
      <c r="AD243" s="22">
        <f>IFERROR(VLOOKUP($A243,Table2[],7,FALSE),"Not Found")</f>
        <v>80</v>
      </c>
      <c r="AE243" s="22">
        <f>IFERROR(VLOOKUP($A243,Table2[],8,FALSE),"Not Found")</f>
        <v>39</v>
      </c>
      <c r="AF243" s="22">
        <f>IFERROR(VLOOKUP($A243,Table2[],9,FALSE),"Not Found")</f>
        <v>4048</v>
      </c>
      <c r="AG243">
        <f>IFERROR(VLOOKUP($A243,Table2[],10,FALSE),"Not Found")</f>
        <v>1</v>
      </c>
      <c r="AH243">
        <f>IFERROR(VLOOKUP($A243,Table2[],11,FALSE),"Not Found")</f>
        <v>4</v>
      </c>
      <c r="AI243">
        <f>IFERROR(VLOOKUP($A243,Table2[],12,FALSE),"Not Found")</f>
        <v>9</v>
      </c>
      <c r="AJ243">
        <f>IFERROR(VLOOKUP($A243,Table2[],13,FALSE),"Not Found")</f>
        <v>4</v>
      </c>
      <c r="AK243">
        <f>IFERROR(VLOOKUP($A243,Table2[],14,FALSE),"Not Found")</f>
        <v>6</v>
      </c>
      <c r="AL243">
        <f>INDEX('Marketing data'!E:E,MATCH($A243,'Marketing data'!B:B,0),1)</f>
        <v>0</v>
      </c>
      <c r="AM243">
        <f>INDEX('Marketing data'!F:F,MATCH($A243,'Marketing data'!B:B,0),1)</f>
        <v>0</v>
      </c>
      <c r="AN243">
        <f>INDEX(Table3[MC3],MATCH($A243,Table3[ID],0),1)</f>
        <v>0</v>
      </c>
      <c r="AO243">
        <f>INDEX(Table3[MC4],MATCH($A243,Table3[ID],0),1)</f>
        <v>0</v>
      </c>
      <c r="AP243">
        <f>INDEX(Table3[MC5],MATCH($A243,Table3[ID],0),1)</f>
        <v>0</v>
      </c>
      <c r="AQ243">
        <f>_xlfn.XLOOKUP($A243,Table3[ID],Table3[Complaint],"Not Found",0)</f>
        <v>0</v>
      </c>
      <c r="AR243">
        <f>_xlfn.XLOOKUP($A243,Table3[ID],Table3[Pilot],"Not Found",0)</f>
        <v>0</v>
      </c>
      <c r="AS243" s="6">
        <f>_xlfn.XLOOKUP($A243,Table3[ID],Table3[Enrollment],"Not Found",0)</f>
        <v>43734</v>
      </c>
    </row>
    <row r="244" spans="1:45" x14ac:dyDescent="0.25">
      <c r="A244">
        <v>1344</v>
      </c>
      <c r="B244" t="s">
        <v>360</v>
      </c>
      <c r="C244" t="s">
        <v>103</v>
      </c>
      <c r="D244" t="s">
        <v>104</v>
      </c>
      <c r="E244" t="s">
        <v>114</v>
      </c>
      <c r="F244" t="s">
        <v>115</v>
      </c>
      <c r="G244" s="22">
        <v>62.65</v>
      </c>
      <c r="H244">
        <v>4</v>
      </c>
      <c r="I244">
        <v>12.53</v>
      </c>
      <c r="J244" s="22">
        <v>263.13</v>
      </c>
      <c r="K244" s="6">
        <v>43470</v>
      </c>
      <c r="L244" s="21">
        <v>0.47569444444444442</v>
      </c>
      <c r="M244" t="s">
        <v>112</v>
      </c>
      <c r="N244" s="22">
        <v>250.6</v>
      </c>
      <c r="O244">
        <v>4.7619047620000003</v>
      </c>
      <c r="P244" s="22">
        <v>12.53</v>
      </c>
      <c r="Q244">
        <v>4.2</v>
      </c>
      <c r="R244" t="str">
        <f>IFERROR(VLOOKUP(Table5[[#This Row],[CustomerID]],Table1[],16,FALSE),"Not Found")</f>
        <v>Married</v>
      </c>
      <c r="S244">
        <f>IFERROR(VLOOKUP(Table5[[#This Row],[CustomerID]],Table1[],5,FALSE),"Not Found")</f>
        <v>63</v>
      </c>
      <c r="T244" t="str">
        <f>IFERROR(VLOOKUP(Table5[[#This Row],[CustomerID]],Table1[],17,FALSE),"Not Found")</f>
        <v>Graduate</v>
      </c>
      <c r="U244">
        <f>_xlfn.XLOOKUP(Table5[[#This Row],[CustomerID]],Table1[ID],Table1[Kids],"Not Found",0)</f>
        <v>0</v>
      </c>
      <c r="V244">
        <f>_xlfn.XLOOKUP(Table5[[#This Row],[CustomerID]],Table1[ID],Table1[Teens],"Not found",0)</f>
        <v>0</v>
      </c>
      <c r="W244" s="16">
        <f>IFERROR(VLOOKUP(Table5[[#This Row],[CustomerID]],Table1[],2,FALSE),"Not Found")</f>
        <v>178618</v>
      </c>
      <c r="X244" t="str">
        <f>_xlfn.XLOOKUP(Table5[[#This Row],[CustomerID]],Table1[ID],Table1[State],"Not Found",0)</f>
        <v>State-Florida</v>
      </c>
      <c r="Y244">
        <f>_xlfn.XLOOKUP(Table5[[#This Row],[CustomerID]],Table2[ID],Table2[Recency/Days],"Not Found",0)</f>
        <v>87</v>
      </c>
      <c r="Z244" s="22">
        <f>IFERROR(VLOOKUP(Table5[[#This Row],[CustomerID]],Table2[],3,FALSE),"Not Found")</f>
        <v>1672</v>
      </c>
      <c r="AA244" s="22">
        <f>IFERROR(VLOOKUP($A244,Table2[],4,FALSE),"Not Found")</f>
        <v>370</v>
      </c>
      <c r="AB244" s="22">
        <f>IFERROR(VLOOKUP($A244,Table2[],5,FALSE),"Not Found")</f>
        <v>1858</v>
      </c>
      <c r="AC244" s="22">
        <f>IFERROR(VLOOKUP($A244,Table2[],6,FALSE),"Not Found")</f>
        <v>482</v>
      </c>
      <c r="AD244" s="22">
        <f>IFERROR(VLOOKUP($A244,Table2[],7,FALSE),"Not Found")</f>
        <v>370</v>
      </c>
      <c r="AE244" s="22">
        <f>IFERROR(VLOOKUP($A244,Table2[],8,FALSE),"Not Found")</f>
        <v>139</v>
      </c>
      <c r="AF244" s="22">
        <f>IFERROR(VLOOKUP($A244,Table2[],9,FALSE),"Not Found")</f>
        <v>4614</v>
      </c>
      <c r="AG244">
        <f>IFERROR(VLOOKUP($A244,Table2[],10,FALSE),"Not Found")</f>
        <v>1</v>
      </c>
      <c r="AH244">
        <f>IFERROR(VLOOKUP($A244,Table2[],11,FALSE),"Not Found")</f>
        <v>4</v>
      </c>
      <c r="AI244">
        <f>IFERROR(VLOOKUP($A244,Table2[],12,FALSE),"Not Found")</f>
        <v>7</v>
      </c>
      <c r="AJ244">
        <f>IFERROR(VLOOKUP($A244,Table2[],13,FALSE),"Not Found")</f>
        <v>10</v>
      </c>
      <c r="AK244">
        <f>IFERROR(VLOOKUP($A244,Table2[],14,FALSE),"Not Found")</f>
        <v>2</v>
      </c>
      <c r="AL244">
        <f>INDEX('Marketing data'!E:E,MATCH($A244,'Marketing data'!B:B,0),1)</f>
        <v>0</v>
      </c>
      <c r="AM244">
        <f>INDEX('Marketing data'!F:F,MATCH($A244,'Marketing data'!B:B,0),1)</f>
        <v>0</v>
      </c>
      <c r="AN244">
        <f>INDEX(Table3[MC3],MATCH($A244,Table3[ID],0),1)</f>
        <v>0</v>
      </c>
      <c r="AO244">
        <f>INDEX(Table3[MC4],MATCH($A244,Table3[ID],0),1)</f>
        <v>1</v>
      </c>
      <c r="AP244">
        <f>INDEX(Table3[MC5],MATCH($A244,Table3[ID],0),1)</f>
        <v>0</v>
      </c>
      <c r="AQ244">
        <f>_xlfn.XLOOKUP($A244,Table3[ID],Table3[Complaint],"Not Found",0)</f>
        <v>0</v>
      </c>
      <c r="AR244">
        <f>_xlfn.XLOOKUP($A244,Table3[ID],Table3[Pilot],"Not Found",0)</f>
        <v>0</v>
      </c>
      <c r="AS244" s="6">
        <f>_xlfn.XLOOKUP($A244,Table3[ID],Table3[Enrollment],"Not Found",0)</f>
        <v>43529</v>
      </c>
    </row>
    <row r="245" spans="1:45" x14ac:dyDescent="0.25">
      <c r="A245">
        <v>2171</v>
      </c>
      <c r="B245" t="s">
        <v>361</v>
      </c>
      <c r="C245" t="s">
        <v>124</v>
      </c>
      <c r="D245" t="s">
        <v>110</v>
      </c>
      <c r="E245" t="s">
        <v>114</v>
      </c>
      <c r="F245" t="s">
        <v>115</v>
      </c>
      <c r="G245" s="22">
        <v>93.87</v>
      </c>
      <c r="H245">
        <v>8</v>
      </c>
      <c r="I245">
        <v>37.548000000000002</v>
      </c>
      <c r="J245" s="22">
        <v>788.50800000000004</v>
      </c>
      <c r="K245" s="6">
        <v>43498</v>
      </c>
      <c r="L245" s="21">
        <v>0.77916666666666667</v>
      </c>
      <c r="M245" t="s">
        <v>116</v>
      </c>
      <c r="N245" s="22">
        <v>750.96</v>
      </c>
      <c r="O245">
        <v>4.7619047620000003</v>
      </c>
      <c r="P245" s="22">
        <v>37.548000000000002</v>
      </c>
      <c r="Q245">
        <v>8.3000000000000007</v>
      </c>
      <c r="R245" t="str">
        <f>IFERROR(VLOOKUP(Table5[[#This Row],[CustomerID]],Table1[],16,FALSE),"Not Found")</f>
        <v>Divorced</v>
      </c>
      <c r="S245">
        <f>IFERROR(VLOOKUP(Table5[[#This Row],[CustomerID]],Table1[],5,FALSE),"Not Found")</f>
        <v>50</v>
      </c>
      <c r="T245" t="str">
        <f>IFERROR(VLOOKUP(Table5[[#This Row],[CustomerID]],Table1[],17,FALSE),"Not Found")</f>
        <v>Master</v>
      </c>
      <c r="U245">
        <f>_xlfn.XLOOKUP(Table5[[#This Row],[CustomerID]],Table1[ID],Table1[Kids],"Not Found",0)</f>
        <v>0</v>
      </c>
      <c r="V245">
        <f>_xlfn.XLOOKUP(Table5[[#This Row],[CustomerID]],Table1[ID],Table1[Teens],"Not found",0)</f>
        <v>0</v>
      </c>
      <c r="W245" s="16">
        <f>IFERROR(VLOOKUP(Table5[[#This Row],[CustomerID]],Table1[],2,FALSE),"Not Found")</f>
        <v>178579</v>
      </c>
      <c r="X245" t="str">
        <f>_xlfn.XLOOKUP(Table5[[#This Row],[CustomerID]],Table1[ID],Table1[State],"Not Found",0)</f>
        <v>State-California</v>
      </c>
      <c r="Y245">
        <f>_xlfn.XLOOKUP(Table5[[#This Row],[CustomerID]],Table2[ID],Table2[Recency/Days],"Not Found",0)</f>
        <v>35</v>
      </c>
      <c r="Z245" s="22">
        <f>IFERROR(VLOOKUP(Table5[[#This Row],[CustomerID]],Table2[],3,FALSE),"Not Found")</f>
        <v>1854</v>
      </c>
      <c r="AA245" s="22">
        <f>IFERROR(VLOOKUP($A245,Table2[],4,FALSE),"Not Found")</f>
        <v>150</v>
      </c>
      <c r="AB245" s="22">
        <f>IFERROR(VLOOKUP($A245,Table2[],5,FALSE),"Not Found")</f>
        <v>1248</v>
      </c>
      <c r="AC245" s="22">
        <f>IFERROR(VLOOKUP($A245,Table2[],6,FALSE),"Not Found")</f>
        <v>491</v>
      </c>
      <c r="AD245" s="22">
        <f>IFERROR(VLOOKUP($A245,Table2[],7,FALSE),"Not Found")</f>
        <v>150</v>
      </c>
      <c r="AE245" s="22">
        <f>IFERROR(VLOOKUP($A245,Table2[],8,FALSE),"Not Found")</f>
        <v>225</v>
      </c>
      <c r="AF245" s="22">
        <f>IFERROR(VLOOKUP($A245,Table2[],9,FALSE),"Not Found")</f>
        <v>3668</v>
      </c>
      <c r="AG245">
        <f>IFERROR(VLOOKUP($A245,Table2[],10,FALSE),"Not Found")</f>
        <v>1</v>
      </c>
      <c r="AH245">
        <f>IFERROR(VLOOKUP($A245,Table2[],11,FALSE),"Not Found")</f>
        <v>5</v>
      </c>
      <c r="AI245">
        <f>IFERROR(VLOOKUP($A245,Table2[],12,FALSE),"Not Found")</f>
        <v>6</v>
      </c>
      <c r="AJ245">
        <f>IFERROR(VLOOKUP($A245,Table2[],13,FALSE),"Not Found")</f>
        <v>4</v>
      </c>
      <c r="AK245">
        <f>IFERROR(VLOOKUP($A245,Table2[],14,FALSE),"Not Found")</f>
        <v>3</v>
      </c>
      <c r="AL245">
        <f>INDEX('Marketing data'!E:E,MATCH($A245,'Marketing data'!B:B,0),1)</f>
        <v>0</v>
      </c>
      <c r="AM245">
        <f>INDEX('Marketing data'!F:F,MATCH($A245,'Marketing data'!B:B,0),1)</f>
        <v>0</v>
      </c>
      <c r="AN245">
        <f>INDEX(Table3[MC3],MATCH($A245,Table3[ID],0),1)</f>
        <v>0</v>
      </c>
      <c r="AO245">
        <f>INDEX(Table3[MC4],MATCH($A245,Table3[ID],0),1)</f>
        <v>0</v>
      </c>
      <c r="AP245">
        <f>INDEX(Table3[MC5],MATCH($A245,Table3[ID],0),1)</f>
        <v>0</v>
      </c>
      <c r="AQ245">
        <f>_xlfn.XLOOKUP($A245,Table3[ID],Table3[Complaint],"Not Found",0)</f>
        <v>0</v>
      </c>
      <c r="AR245">
        <f>_xlfn.XLOOKUP($A245,Table3[ID],Table3[Pilot],"Not Found",0)</f>
        <v>1</v>
      </c>
      <c r="AS245" s="6">
        <f>_xlfn.XLOOKUP($A245,Table3[ID],Table3[Enrollment],"Not Found",0)</f>
        <v>43614</v>
      </c>
    </row>
    <row r="246" spans="1:45" x14ac:dyDescent="0.25">
      <c r="A246">
        <v>2279</v>
      </c>
      <c r="B246" t="s">
        <v>362</v>
      </c>
      <c r="C246" t="s">
        <v>103</v>
      </c>
      <c r="D246" t="s">
        <v>104</v>
      </c>
      <c r="E246" t="s">
        <v>114</v>
      </c>
      <c r="F246" t="s">
        <v>115</v>
      </c>
      <c r="G246" s="22">
        <v>47.59</v>
      </c>
      <c r="H246">
        <v>8</v>
      </c>
      <c r="I246">
        <v>19.036000000000001</v>
      </c>
      <c r="J246" s="22">
        <v>399.75599999999997</v>
      </c>
      <c r="K246" s="6">
        <v>43466</v>
      </c>
      <c r="L246" s="21">
        <v>0.61597222222222225</v>
      </c>
      <c r="M246" t="s">
        <v>112</v>
      </c>
      <c r="N246" s="22">
        <v>380.72</v>
      </c>
      <c r="O246">
        <v>4.7619047620000003</v>
      </c>
      <c r="P246" s="22">
        <v>19.036000000000001</v>
      </c>
      <c r="Q246">
        <v>5.7</v>
      </c>
      <c r="R246" t="str">
        <f>IFERROR(VLOOKUP(Table5[[#This Row],[CustomerID]],Table1[],16,FALSE),"Not Found")</f>
        <v>Married</v>
      </c>
      <c r="S246">
        <f>IFERROR(VLOOKUP(Table5[[#This Row],[CustomerID]],Table1[],5,FALSE),"Not Found")</f>
        <v>74</v>
      </c>
      <c r="T246" t="str">
        <f>IFERROR(VLOOKUP(Table5[[#This Row],[CustomerID]],Table1[],17,FALSE),"Not Found")</f>
        <v>Graduate</v>
      </c>
      <c r="U246">
        <f>_xlfn.XLOOKUP(Table5[[#This Row],[CustomerID]],Table1[ID],Table1[Kids],"Not Found",0)</f>
        <v>0</v>
      </c>
      <c r="V246">
        <f>_xlfn.XLOOKUP(Table5[[#This Row],[CustomerID]],Table1[ID],Table1[Teens],"Not found",0)</f>
        <v>0</v>
      </c>
      <c r="W246" s="16">
        <f>IFERROR(VLOOKUP(Table5[[#This Row],[CustomerID]],Table1[],2,FALSE),"Not Found")</f>
        <v>178569</v>
      </c>
      <c r="X246" t="str">
        <f>_xlfn.XLOOKUP(Table5[[#This Row],[CustomerID]],Table1[ID],Table1[State],"Not Found",0)</f>
        <v>State-California</v>
      </c>
      <c r="Y246">
        <f>_xlfn.XLOOKUP(Table5[[#This Row],[CustomerID]],Table2[ID],Table2[Recency/Days],"Not Found",0)</f>
        <v>14</v>
      </c>
      <c r="Z246" s="22">
        <f>IFERROR(VLOOKUP(Table5[[#This Row],[CustomerID]],Table2[],3,FALSE),"Not Found")</f>
        <v>1268</v>
      </c>
      <c r="AA246" s="22">
        <f>IFERROR(VLOOKUP($A246,Table2[],4,FALSE),"Not Found")</f>
        <v>180</v>
      </c>
      <c r="AB246" s="22">
        <f>IFERROR(VLOOKUP($A246,Table2[],5,FALSE),"Not Found")</f>
        <v>1414</v>
      </c>
      <c r="AC246" s="22">
        <f>IFERROR(VLOOKUP($A246,Table2[],6,FALSE),"Not Found")</f>
        <v>470</v>
      </c>
      <c r="AD246" s="22">
        <f>IFERROR(VLOOKUP($A246,Table2[],7,FALSE),"Not Found")</f>
        <v>398</v>
      </c>
      <c r="AE246" s="22">
        <f>IFERROR(VLOOKUP($A246,Table2[],8,FALSE),"Not Found")</f>
        <v>216</v>
      </c>
      <c r="AF246" s="22">
        <f>IFERROR(VLOOKUP($A246,Table2[],9,FALSE),"Not Found")</f>
        <v>3514</v>
      </c>
      <c r="AG246">
        <f>IFERROR(VLOOKUP($A246,Table2[],10,FALSE),"Not Found")</f>
        <v>1</v>
      </c>
      <c r="AH246">
        <f>IFERROR(VLOOKUP($A246,Table2[],11,FALSE),"Not Found")</f>
        <v>4</v>
      </c>
      <c r="AI246">
        <f>IFERROR(VLOOKUP($A246,Table2[],12,FALSE),"Not Found")</f>
        <v>6</v>
      </c>
      <c r="AJ246">
        <f>IFERROR(VLOOKUP($A246,Table2[],13,FALSE),"Not Found")</f>
        <v>4</v>
      </c>
      <c r="AK246">
        <f>IFERROR(VLOOKUP($A246,Table2[],14,FALSE),"Not Found")</f>
        <v>1</v>
      </c>
      <c r="AL246">
        <f>INDEX('Marketing data'!E:E,MATCH($A246,'Marketing data'!B:B,0),1)</f>
        <v>0</v>
      </c>
      <c r="AM246">
        <f>INDEX('Marketing data'!F:F,MATCH($A246,'Marketing data'!B:B,0),1)</f>
        <v>0</v>
      </c>
      <c r="AN246">
        <f>INDEX(Table3[MC3],MATCH($A246,Table3[ID],0),1)</f>
        <v>0</v>
      </c>
      <c r="AO246">
        <f>INDEX(Table3[MC4],MATCH($A246,Table3[ID],0),1)</f>
        <v>0</v>
      </c>
      <c r="AP246">
        <f>INDEX(Table3[MC5],MATCH($A246,Table3[ID],0),1)</f>
        <v>1</v>
      </c>
      <c r="AQ246">
        <f>_xlfn.XLOOKUP($A246,Table3[ID],Table3[Complaint],"Not Found",0)</f>
        <v>0</v>
      </c>
      <c r="AR246">
        <f>_xlfn.XLOOKUP($A246,Table3[ID],Table3[Pilot],"Not Found",0)</f>
        <v>1</v>
      </c>
      <c r="AS246" s="6">
        <f>_xlfn.XLOOKUP($A246,Table3[ID],Table3[Enrollment],"Not Found",0)</f>
        <v>44038</v>
      </c>
    </row>
    <row r="247" spans="1:45" x14ac:dyDescent="0.25">
      <c r="A247">
        <v>3113</v>
      </c>
      <c r="B247" t="s">
        <v>363</v>
      </c>
      <c r="C247" t="s">
        <v>124</v>
      </c>
      <c r="D247" t="s">
        <v>104</v>
      </c>
      <c r="E247" t="s">
        <v>105</v>
      </c>
      <c r="F247" t="s">
        <v>111</v>
      </c>
      <c r="G247" s="22">
        <v>81.400000000000006</v>
      </c>
      <c r="H247">
        <v>3</v>
      </c>
      <c r="I247">
        <v>12.21</v>
      </c>
      <c r="J247" s="22">
        <v>256.41000000000003</v>
      </c>
      <c r="K247" s="6">
        <v>43505</v>
      </c>
      <c r="L247" s="21">
        <v>0.82152777777777775</v>
      </c>
      <c r="M247" t="s">
        <v>112</v>
      </c>
      <c r="N247" s="22">
        <v>244.2</v>
      </c>
      <c r="O247">
        <v>4.7619047620000003</v>
      </c>
      <c r="P247" s="22">
        <v>12.21</v>
      </c>
      <c r="Q247">
        <v>4.8</v>
      </c>
      <c r="R247" t="str">
        <f>IFERROR(VLOOKUP(Table5[[#This Row],[CustomerID]],Table1[],16,FALSE),"Not Found")</f>
        <v>Single</v>
      </c>
      <c r="S247">
        <f>IFERROR(VLOOKUP(Table5[[#This Row],[CustomerID]],Table1[],5,FALSE),"Not Found")</f>
        <v>63</v>
      </c>
      <c r="T247" t="str">
        <f>IFERROR(VLOOKUP(Table5[[#This Row],[CustomerID]],Table1[],17,FALSE),"Not Found")</f>
        <v>Graduate</v>
      </c>
      <c r="U247">
        <f>_xlfn.XLOOKUP(Table5[[#This Row],[CustomerID]],Table1[ID],Table1[Kids],"Not Found",0)</f>
        <v>0</v>
      </c>
      <c r="V247">
        <f>_xlfn.XLOOKUP(Table5[[#This Row],[CustomerID]],Table1[ID],Table1[Teens],"Not found",0)</f>
        <v>0</v>
      </c>
      <c r="W247" s="16">
        <f>IFERROR(VLOOKUP(Table5[[#This Row],[CustomerID]],Table1[],2,FALSE),"Not Found")</f>
        <v>178499</v>
      </c>
      <c r="X247" t="str">
        <f>_xlfn.XLOOKUP(Table5[[#This Row],[CustomerID]],Table1[ID],Table1[State],"Not Found",0)</f>
        <v>State-California</v>
      </c>
      <c r="Y247">
        <f>_xlfn.XLOOKUP(Table5[[#This Row],[CustomerID]],Table2[ID],Table2[Recency/Days],"Not Found",0)</f>
        <v>12</v>
      </c>
      <c r="Z247" s="22">
        <f>IFERROR(VLOOKUP(Table5[[#This Row],[CustomerID]],Table2[],3,FALSE),"Not Found")</f>
        <v>2074</v>
      </c>
      <c r="AA247" s="22">
        <f>IFERROR(VLOOKUP($A247,Table2[],4,FALSE),"Not Found")</f>
        <v>164</v>
      </c>
      <c r="AB247" s="22">
        <f>IFERROR(VLOOKUP($A247,Table2[],5,FALSE),"Not Found")</f>
        <v>387</v>
      </c>
      <c r="AC247" s="22">
        <f>IFERROR(VLOOKUP($A247,Table2[],6,FALSE),"Not Found")</f>
        <v>107</v>
      </c>
      <c r="AD247" s="22">
        <f>IFERROR(VLOOKUP($A247,Table2[],7,FALSE),"Not Found")</f>
        <v>82</v>
      </c>
      <c r="AE247" s="22">
        <f>IFERROR(VLOOKUP($A247,Table2[],8,FALSE),"Not Found")</f>
        <v>221</v>
      </c>
      <c r="AF247" s="22">
        <f>IFERROR(VLOOKUP($A247,Table2[],9,FALSE),"Not Found")</f>
        <v>2592</v>
      </c>
      <c r="AG247">
        <f>IFERROR(VLOOKUP($A247,Table2[],10,FALSE),"Not Found")</f>
        <v>1</v>
      </c>
      <c r="AH247">
        <f>IFERROR(VLOOKUP($A247,Table2[],11,FALSE),"Not Found")</f>
        <v>11</v>
      </c>
      <c r="AI247">
        <f>IFERROR(VLOOKUP($A247,Table2[],12,FALSE),"Not Found")</f>
        <v>3</v>
      </c>
      <c r="AJ247">
        <f>IFERROR(VLOOKUP($A247,Table2[],13,FALSE),"Not Found")</f>
        <v>4</v>
      </c>
      <c r="AK247">
        <f>IFERROR(VLOOKUP($A247,Table2[],14,FALSE),"Not Found")</f>
        <v>4</v>
      </c>
      <c r="AL247">
        <f>INDEX('Marketing data'!E:E,MATCH($A247,'Marketing data'!B:B,0),1)</f>
        <v>0</v>
      </c>
      <c r="AM247">
        <f>INDEX('Marketing data'!F:F,MATCH($A247,'Marketing data'!B:B,0),1)</f>
        <v>0</v>
      </c>
      <c r="AN247">
        <f>INDEX(Table3[MC3],MATCH($A247,Table3[ID],0),1)</f>
        <v>0</v>
      </c>
      <c r="AO247">
        <f>INDEX(Table3[MC4],MATCH($A247,Table3[ID],0),1)</f>
        <v>0</v>
      </c>
      <c r="AP247">
        <f>INDEX(Table3[MC5],MATCH($A247,Table3[ID],0),1)</f>
        <v>1</v>
      </c>
      <c r="AQ247">
        <f>_xlfn.XLOOKUP($A247,Table3[ID],Table3[Complaint],"Not Found",0)</f>
        <v>0</v>
      </c>
      <c r="AR247">
        <f>_xlfn.XLOOKUP($A247,Table3[ID],Table3[Pilot],"Not Found",0)</f>
        <v>1</v>
      </c>
      <c r="AS247" s="6">
        <f>_xlfn.XLOOKUP($A247,Table3[ID],Table3[Enrollment],"Not Found",0)</f>
        <v>43950</v>
      </c>
    </row>
    <row r="248" spans="1:45" x14ac:dyDescent="0.25">
      <c r="A248">
        <v>1090</v>
      </c>
      <c r="B248" t="s">
        <v>364</v>
      </c>
      <c r="C248" t="s">
        <v>103</v>
      </c>
      <c r="D248" t="s">
        <v>104</v>
      </c>
      <c r="E248" t="s">
        <v>114</v>
      </c>
      <c r="F248" t="s">
        <v>127</v>
      </c>
      <c r="G248" s="22">
        <v>17.940000000000001</v>
      </c>
      <c r="H248">
        <v>5</v>
      </c>
      <c r="I248">
        <v>4.4850000000000003</v>
      </c>
      <c r="J248" s="22">
        <v>94.185000000000002</v>
      </c>
      <c r="K248" s="6">
        <v>43488</v>
      </c>
      <c r="L248" s="21">
        <v>0.58611111111111114</v>
      </c>
      <c r="M248" t="s">
        <v>107</v>
      </c>
      <c r="N248" s="22">
        <v>89.7</v>
      </c>
      <c r="O248">
        <v>4.7619047620000003</v>
      </c>
      <c r="P248" s="22">
        <v>4.4850000000000003</v>
      </c>
      <c r="Q248">
        <v>6.8</v>
      </c>
      <c r="R248" t="str">
        <f>IFERROR(VLOOKUP(Table5[[#This Row],[CustomerID]],Table1[],16,FALSE),"Not Found")</f>
        <v>Married</v>
      </c>
      <c r="S248">
        <f>IFERROR(VLOOKUP(Table5[[#This Row],[CustomerID]],Table1[],5,FALSE),"Not Found")</f>
        <v>69</v>
      </c>
      <c r="T248" t="str">
        <f>IFERROR(VLOOKUP(Table5[[#This Row],[CustomerID]],Table1[],17,FALSE),"Not Found")</f>
        <v>Other</v>
      </c>
      <c r="U248">
        <f>_xlfn.XLOOKUP(Table5[[#This Row],[CustomerID]],Table1[ID],Table1[Kids],"Not Found",0)</f>
        <v>0</v>
      </c>
      <c r="V248">
        <f>_xlfn.XLOOKUP(Table5[[#This Row],[CustomerID]],Table1[ID],Table1[Teens],"Not found",0)</f>
        <v>0</v>
      </c>
      <c r="W248" s="16">
        <f>IFERROR(VLOOKUP(Table5[[#This Row],[CustomerID]],Table1[],2,FALSE),"Not Found")</f>
        <v>178497</v>
      </c>
      <c r="X248" t="str">
        <f>_xlfn.XLOOKUP(Table5[[#This Row],[CustomerID]],Table1[ID],Table1[State],"Not Found",0)</f>
        <v>State-Other</v>
      </c>
      <c r="Y248">
        <f>_xlfn.XLOOKUP(Table5[[#This Row],[CustomerID]],Table2[ID],Table2[Recency/Days],"Not Found",0)</f>
        <v>44</v>
      </c>
      <c r="Z248" s="22">
        <f>IFERROR(VLOOKUP(Table5[[#This Row],[CustomerID]],Table2[],3,FALSE),"Not Found")</f>
        <v>471</v>
      </c>
      <c r="AA248" s="22">
        <f>IFERROR(VLOOKUP($A248,Table2[],4,FALSE),"Not Found")</f>
        <v>59</v>
      </c>
      <c r="AB248" s="22">
        <f>IFERROR(VLOOKUP($A248,Table2[],5,FALSE),"Not Found")</f>
        <v>1016</v>
      </c>
      <c r="AC248" s="22">
        <f>IFERROR(VLOOKUP($A248,Table2[],6,FALSE),"Not Found")</f>
        <v>171</v>
      </c>
      <c r="AD248" s="22">
        <f>IFERROR(VLOOKUP($A248,Table2[],7,FALSE),"Not Found")</f>
        <v>0</v>
      </c>
      <c r="AE248" s="22">
        <f>IFERROR(VLOOKUP($A248,Table2[],8,FALSE),"Not Found")</f>
        <v>507</v>
      </c>
      <c r="AF248" s="22">
        <f>IFERROR(VLOOKUP($A248,Table2[],9,FALSE),"Not Found")</f>
        <v>1210</v>
      </c>
      <c r="AG248">
        <f>IFERROR(VLOOKUP($A248,Table2[],10,FALSE),"Not Found")</f>
        <v>1</v>
      </c>
      <c r="AH248">
        <f>IFERROR(VLOOKUP($A248,Table2[],11,FALSE),"Not Found")</f>
        <v>5</v>
      </c>
      <c r="AI248">
        <f>IFERROR(VLOOKUP($A248,Table2[],12,FALSE),"Not Found")</f>
        <v>7</v>
      </c>
      <c r="AJ248">
        <f>IFERROR(VLOOKUP($A248,Table2[],13,FALSE),"Not Found")</f>
        <v>12</v>
      </c>
      <c r="AK248">
        <f>IFERROR(VLOOKUP($A248,Table2[],14,FALSE),"Not Found")</f>
        <v>2</v>
      </c>
      <c r="AL248">
        <f>INDEX('Marketing data'!E:E,MATCH($A248,'Marketing data'!B:B,0),1)</f>
        <v>1</v>
      </c>
      <c r="AM248">
        <f>INDEX('Marketing data'!F:F,MATCH($A248,'Marketing data'!B:B,0),1)</f>
        <v>0</v>
      </c>
      <c r="AN248">
        <f>INDEX(Table3[MC3],MATCH($A248,Table3[ID],0),1)</f>
        <v>0</v>
      </c>
      <c r="AO248">
        <f>INDEX(Table3[MC4],MATCH($A248,Table3[ID],0),1)</f>
        <v>0</v>
      </c>
      <c r="AP248">
        <f>INDEX(Table3[MC5],MATCH($A248,Table3[ID],0),1)</f>
        <v>0</v>
      </c>
      <c r="AQ248">
        <f>_xlfn.XLOOKUP($A248,Table3[ID],Table3[Complaint],"Not Found",0)</f>
        <v>0</v>
      </c>
      <c r="AR248">
        <f>_xlfn.XLOOKUP($A248,Table3[ID],Table3[Pilot],"Not Found",0)</f>
        <v>0</v>
      </c>
      <c r="AS248" s="6">
        <f>_xlfn.XLOOKUP($A248,Table3[ID],Table3[Enrollment],"Not Found",0)</f>
        <v>43958</v>
      </c>
    </row>
    <row r="249" spans="1:45" x14ac:dyDescent="0.25">
      <c r="A249">
        <v>1168</v>
      </c>
      <c r="B249" t="s">
        <v>365</v>
      </c>
      <c r="C249" t="s">
        <v>103</v>
      </c>
      <c r="D249" t="s">
        <v>104</v>
      </c>
      <c r="E249" t="s">
        <v>114</v>
      </c>
      <c r="F249" t="s">
        <v>111</v>
      </c>
      <c r="G249" s="22">
        <v>77.72</v>
      </c>
      <c r="H249">
        <v>4</v>
      </c>
      <c r="I249">
        <v>15.544</v>
      </c>
      <c r="J249" s="22">
        <v>326.42399999999998</v>
      </c>
      <c r="K249" s="6">
        <v>43472</v>
      </c>
      <c r="L249" s="21">
        <v>0.6743055555555556</v>
      </c>
      <c r="M249" t="s">
        <v>116</v>
      </c>
      <c r="N249" s="22">
        <v>310.88</v>
      </c>
      <c r="O249">
        <v>4.7619047620000003</v>
      </c>
      <c r="P249" s="22">
        <v>15.544</v>
      </c>
      <c r="Q249">
        <v>8.8000000000000007</v>
      </c>
      <c r="R249" t="str">
        <f>IFERROR(VLOOKUP(Table5[[#This Row],[CustomerID]],Table1[],16,FALSE),"Not Found")</f>
        <v>Married</v>
      </c>
      <c r="S249">
        <f>IFERROR(VLOOKUP(Table5[[#This Row],[CustomerID]],Table1[],5,FALSE),"Not Found")</f>
        <v>69</v>
      </c>
      <c r="T249" t="str">
        <f>IFERROR(VLOOKUP(Table5[[#This Row],[CustomerID]],Table1[],17,FALSE),"Not Found")</f>
        <v>Other</v>
      </c>
      <c r="U249">
        <f>_xlfn.XLOOKUP(Table5[[#This Row],[CustomerID]],Table1[ID],Table1[Kids],"Not Found",0)</f>
        <v>0</v>
      </c>
      <c r="V249">
        <f>_xlfn.XLOOKUP(Table5[[#This Row],[CustomerID]],Table1[ID],Table1[Teens],"Not found",0)</f>
        <v>0</v>
      </c>
      <c r="W249" s="16">
        <f>IFERROR(VLOOKUP(Table5[[#This Row],[CustomerID]],Table1[],2,FALSE),"Not Found")</f>
        <v>178497</v>
      </c>
      <c r="X249" t="str">
        <f>_xlfn.XLOOKUP(Table5[[#This Row],[CustomerID]],Table1[ID],Table1[State],"Not Found",0)</f>
        <v>State-Other</v>
      </c>
      <c r="Y249">
        <f>_xlfn.XLOOKUP(Table5[[#This Row],[CustomerID]],Table2[ID],Table2[Recency/Days],"Not Found",0)</f>
        <v>44</v>
      </c>
      <c r="Z249" s="22">
        <f>IFERROR(VLOOKUP(Table5[[#This Row],[CustomerID]],Table2[],3,FALSE),"Not Found")</f>
        <v>471</v>
      </c>
      <c r="AA249" s="22">
        <f>IFERROR(VLOOKUP($A249,Table2[],4,FALSE),"Not Found")</f>
        <v>59</v>
      </c>
      <c r="AB249" s="22">
        <f>IFERROR(VLOOKUP($A249,Table2[],5,FALSE),"Not Found")</f>
        <v>1016</v>
      </c>
      <c r="AC249" s="22">
        <f>IFERROR(VLOOKUP($A249,Table2[],6,FALSE),"Not Found")</f>
        <v>171</v>
      </c>
      <c r="AD249" s="22">
        <f>IFERROR(VLOOKUP($A249,Table2[],7,FALSE),"Not Found")</f>
        <v>0</v>
      </c>
      <c r="AE249" s="22">
        <f>IFERROR(VLOOKUP($A249,Table2[],8,FALSE),"Not Found")</f>
        <v>507</v>
      </c>
      <c r="AF249" s="22">
        <f>IFERROR(VLOOKUP($A249,Table2[],9,FALSE),"Not Found")</f>
        <v>1210</v>
      </c>
      <c r="AG249">
        <f>IFERROR(VLOOKUP($A249,Table2[],10,FALSE),"Not Found")</f>
        <v>1</v>
      </c>
      <c r="AH249">
        <f>IFERROR(VLOOKUP($A249,Table2[],11,FALSE),"Not Found")</f>
        <v>5</v>
      </c>
      <c r="AI249">
        <f>IFERROR(VLOOKUP($A249,Table2[],12,FALSE),"Not Found")</f>
        <v>7</v>
      </c>
      <c r="AJ249">
        <f>IFERROR(VLOOKUP($A249,Table2[],13,FALSE),"Not Found")</f>
        <v>12</v>
      </c>
      <c r="AK249">
        <f>IFERROR(VLOOKUP($A249,Table2[],14,FALSE),"Not Found")</f>
        <v>2</v>
      </c>
      <c r="AL249">
        <f>INDEX('Marketing data'!E:E,MATCH($A249,'Marketing data'!B:B,0),1)</f>
        <v>1</v>
      </c>
      <c r="AM249">
        <f>INDEX('Marketing data'!F:F,MATCH($A249,'Marketing data'!B:B,0),1)</f>
        <v>0</v>
      </c>
      <c r="AN249">
        <f>INDEX(Table3[MC3],MATCH($A249,Table3[ID],0),1)</f>
        <v>0</v>
      </c>
      <c r="AO249">
        <f>INDEX(Table3[MC4],MATCH($A249,Table3[ID],0),1)</f>
        <v>0</v>
      </c>
      <c r="AP249">
        <f>INDEX(Table3[MC5],MATCH($A249,Table3[ID],0),1)</f>
        <v>0</v>
      </c>
      <c r="AQ249">
        <f>_xlfn.XLOOKUP($A249,Table3[ID],Table3[Complaint],"Not Found",0)</f>
        <v>0</v>
      </c>
      <c r="AR249">
        <f>_xlfn.XLOOKUP($A249,Table3[ID],Table3[Pilot],"Not Found",0)</f>
        <v>0</v>
      </c>
      <c r="AS249" s="6">
        <f>_xlfn.XLOOKUP($A249,Table3[ID],Table3[Enrollment],"Not Found",0)</f>
        <v>43958</v>
      </c>
    </row>
    <row r="250" spans="1:45" x14ac:dyDescent="0.25">
      <c r="A250">
        <v>1680</v>
      </c>
      <c r="B250" t="s">
        <v>366</v>
      </c>
      <c r="C250" t="s">
        <v>124</v>
      </c>
      <c r="D250" t="s">
        <v>110</v>
      </c>
      <c r="E250" t="s">
        <v>114</v>
      </c>
      <c r="F250" t="s">
        <v>125</v>
      </c>
      <c r="G250" s="22">
        <v>73.06</v>
      </c>
      <c r="H250">
        <v>7</v>
      </c>
      <c r="I250">
        <v>25.571000000000002</v>
      </c>
      <c r="J250" s="22">
        <v>536.99099999999999</v>
      </c>
      <c r="K250" s="6">
        <v>43479</v>
      </c>
      <c r="L250" s="21">
        <v>0.79583333333333339</v>
      </c>
      <c r="M250" t="s">
        <v>116</v>
      </c>
      <c r="N250" s="22">
        <v>511.42</v>
      </c>
      <c r="O250">
        <v>4.7619047620000003</v>
      </c>
      <c r="P250" s="22">
        <v>25.571000000000002</v>
      </c>
      <c r="Q250">
        <v>4.2</v>
      </c>
      <c r="R250" t="str">
        <f>IFERROR(VLOOKUP(Table5[[#This Row],[CustomerID]],Table1[],16,FALSE),"Not Found")</f>
        <v>Together</v>
      </c>
      <c r="S250">
        <f>IFERROR(VLOOKUP(Table5[[#This Row],[CustomerID]],Table1[],5,FALSE),"Not Found")</f>
        <v>60</v>
      </c>
      <c r="T250" t="str">
        <f>IFERROR(VLOOKUP(Table5[[#This Row],[CustomerID]],Table1[],17,FALSE),"Not Found")</f>
        <v>Graduate</v>
      </c>
      <c r="U250">
        <f>_xlfn.XLOOKUP(Table5[[#This Row],[CustomerID]],Table1[ID],Table1[Kids],"Not Found",0)</f>
        <v>0</v>
      </c>
      <c r="V250">
        <f>_xlfn.XLOOKUP(Table5[[#This Row],[CustomerID]],Table1[ID],Table1[Teens],"Not found",0)</f>
        <v>0</v>
      </c>
      <c r="W250" s="16">
        <f>IFERROR(VLOOKUP(Table5[[#This Row],[CustomerID]],Table1[],2,FALSE),"Not Found")</f>
        <v>178468</v>
      </c>
      <c r="X250" t="str">
        <f>_xlfn.XLOOKUP(Table5[[#This Row],[CustomerID]],Table1[ID],Table1[State],"Not Found",0)</f>
        <v>State-Florida</v>
      </c>
      <c r="Y250">
        <f>_xlfn.XLOOKUP(Table5[[#This Row],[CustomerID]],Table2[ID],Table2[Recency/Days],"Not Found",0)</f>
        <v>29</v>
      </c>
      <c r="Z250" s="22">
        <f>IFERROR(VLOOKUP(Table5[[#This Row],[CustomerID]],Table2[],3,FALSE),"Not Found")</f>
        <v>987</v>
      </c>
      <c r="AA250" s="22">
        <f>IFERROR(VLOOKUP($A250,Table2[],4,FALSE),"Not Found")</f>
        <v>50</v>
      </c>
      <c r="AB250" s="22">
        <f>IFERROR(VLOOKUP($A250,Table2[],5,FALSE),"Not Found")</f>
        <v>882</v>
      </c>
      <c r="AC250" s="22">
        <f>IFERROR(VLOOKUP($A250,Table2[],6,FALSE),"Not Found")</f>
        <v>237</v>
      </c>
      <c r="AD250" s="22">
        <f>IFERROR(VLOOKUP($A250,Table2[],7,FALSE),"Not Found")</f>
        <v>50</v>
      </c>
      <c r="AE250" s="22">
        <f>IFERROR(VLOOKUP($A250,Table2[],8,FALSE),"Not Found")</f>
        <v>77</v>
      </c>
      <c r="AF250" s="22">
        <f>IFERROR(VLOOKUP($A250,Table2[],9,FALSE),"Not Found")</f>
        <v>2129</v>
      </c>
      <c r="AG250">
        <f>IFERROR(VLOOKUP($A250,Table2[],10,FALSE),"Not Found")</f>
        <v>1</v>
      </c>
      <c r="AH250">
        <f>IFERROR(VLOOKUP($A250,Table2[],11,FALSE),"Not Found")</f>
        <v>10</v>
      </c>
      <c r="AI250">
        <f>IFERROR(VLOOKUP($A250,Table2[],12,FALSE),"Not Found")</f>
        <v>7</v>
      </c>
      <c r="AJ250">
        <f>IFERROR(VLOOKUP($A250,Table2[],13,FALSE),"Not Found")</f>
        <v>10</v>
      </c>
      <c r="AK250">
        <f>IFERROR(VLOOKUP($A250,Table2[],14,FALSE),"Not Found")</f>
        <v>4</v>
      </c>
      <c r="AL250">
        <f>INDEX('Marketing data'!E:E,MATCH($A250,'Marketing data'!B:B,0),1)</f>
        <v>1</v>
      </c>
      <c r="AM250">
        <f>INDEX('Marketing data'!F:F,MATCH($A250,'Marketing data'!B:B,0),1)</f>
        <v>0</v>
      </c>
      <c r="AN250">
        <f>INDEX(Table3[MC3],MATCH($A250,Table3[ID],0),1)</f>
        <v>0</v>
      </c>
      <c r="AO250">
        <f>INDEX(Table3[MC4],MATCH($A250,Table3[ID],0),1)</f>
        <v>0</v>
      </c>
      <c r="AP250">
        <f>INDEX(Table3[MC5],MATCH($A250,Table3[ID],0),1)</f>
        <v>0</v>
      </c>
      <c r="AQ250">
        <f>_xlfn.XLOOKUP($A250,Table3[ID],Table3[Complaint],"Not Found",0)</f>
        <v>0</v>
      </c>
      <c r="AR250">
        <f>_xlfn.XLOOKUP($A250,Table3[ID],Table3[Pilot],"Not Found",0)</f>
        <v>0</v>
      </c>
      <c r="AS250" s="6">
        <f>_xlfn.XLOOKUP($A250,Table3[ID],Table3[Enrollment],"Not Found",0)</f>
        <v>44087</v>
      </c>
    </row>
    <row r="251" spans="1:45" x14ac:dyDescent="0.25">
      <c r="A251">
        <v>2419</v>
      </c>
      <c r="B251" t="s">
        <v>367</v>
      </c>
      <c r="C251" t="s">
        <v>124</v>
      </c>
      <c r="D251" t="s">
        <v>104</v>
      </c>
      <c r="E251" t="s">
        <v>114</v>
      </c>
      <c r="F251" t="s">
        <v>125</v>
      </c>
      <c r="G251" s="22">
        <v>46.55</v>
      </c>
      <c r="H251">
        <v>9</v>
      </c>
      <c r="I251">
        <v>20.947500000000002</v>
      </c>
      <c r="J251" s="22">
        <v>439.89749999999998</v>
      </c>
      <c r="K251" s="6">
        <v>43498</v>
      </c>
      <c r="L251" s="21">
        <v>0.64861111111111114</v>
      </c>
      <c r="M251" t="s">
        <v>107</v>
      </c>
      <c r="N251" s="22">
        <v>418.95</v>
      </c>
      <c r="O251">
        <v>4.7619047620000003</v>
      </c>
      <c r="P251" s="22">
        <v>20.947500000000002</v>
      </c>
      <c r="Q251">
        <v>6.4</v>
      </c>
      <c r="R251" t="str">
        <f>IFERROR(VLOOKUP(Table5[[#This Row],[CustomerID]],Table1[],16,FALSE),"Not Found")</f>
        <v>Widow</v>
      </c>
      <c r="S251">
        <f>IFERROR(VLOOKUP(Table5[[#This Row],[CustomerID]],Table1[],5,FALSE),"Not Found")</f>
        <v>72</v>
      </c>
      <c r="T251" t="str">
        <f>IFERROR(VLOOKUP(Table5[[#This Row],[CustomerID]],Table1[],17,FALSE),"Not Found")</f>
        <v>Master</v>
      </c>
      <c r="U251">
        <f>_xlfn.XLOOKUP(Table5[[#This Row],[CustomerID]],Table1[ID],Table1[Kids],"Not Found",0)</f>
        <v>0</v>
      </c>
      <c r="V251">
        <f>_xlfn.XLOOKUP(Table5[[#This Row],[CustomerID]],Table1[ID],Table1[Teens],"Not found",0)</f>
        <v>0</v>
      </c>
      <c r="W251" s="16">
        <f>IFERROR(VLOOKUP(Table5[[#This Row],[CustomerID]],Table1[],2,FALSE),"Not Found")</f>
        <v>178427</v>
      </c>
      <c r="X251" t="str">
        <f>_xlfn.XLOOKUP(Table5[[#This Row],[CustomerID]],Table1[ID],Table1[State],"Not Found",0)</f>
        <v>State-Illinois</v>
      </c>
      <c r="Y251">
        <f>_xlfn.XLOOKUP(Table5[[#This Row],[CustomerID]],Table2[ID],Table2[Recency/Days],"Not Found",0)</f>
        <v>36</v>
      </c>
      <c r="Z251" s="22">
        <f>IFERROR(VLOOKUP(Table5[[#This Row],[CustomerID]],Table2[],3,FALSE),"Not Found")</f>
        <v>2211</v>
      </c>
      <c r="AA251" s="22">
        <f>IFERROR(VLOOKUP($A251,Table2[],4,FALSE),"Not Found")</f>
        <v>43</v>
      </c>
      <c r="AB251" s="22">
        <f>IFERROR(VLOOKUP($A251,Table2[],5,FALSE),"Not Found")</f>
        <v>1354</v>
      </c>
      <c r="AC251" s="22">
        <f>IFERROR(VLOOKUP($A251,Table2[],6,FALSE),"Not Found")</f>
        <v>410</v>
      </c>
      <c r="AD251" s="22">
        <f>IFERROR(VLOOKUP($A251,Table2[],7,FALSE),"Not Found")</f>
        <v>59</v>
      </c>
      <c r="AE251" s="22">
        <f>IFERROR(VLOOKUP($A251,Table2[],8,FALSE),"Not Found")</f>
        <v>314</v>
      </c>
      <c r="AF251" s="22">
        <f>IFERROR(VLOOKUP($A251,Table2[],9,FALSE),"Not Found")</f>
        <v>3763</v>
      </c>
      <c r="AG251">
        <f>IFERROR(VLOOKUP($A251,Table2[],10,FALSE),"Not Found")</f>
        <v>3</v>
      </c>
      <c r="AH251">
        <f>IFERROR(VLOOKUP($A251,Table2[],11,FALSE),"Not Found")</f>
        <v>3</v>
      </c>
      <c r="AI251">
        <f>IFERROR(VLOOKUP($A251,Table2[],12,FALSE),"Not Found")</f>
        <v>7</v>
      </c>
      <c r="AJ251">
        <f>IFERROR(VLOOKUP($A251,Table2[],13,FALSE),"Not Found")</f>
        <v>10</v>
      </c>
      <c r="AK251">
        <f>IFERROR(VLOOKUP($A251,Table2[],14,FALSE),"Not Found")</f>
        <v>3</v>
      </c>
      <c r="AL251">
        <f>INDEX('Marketing data'!E:E,MATCH($A251,'Marketing data'!B:B,0),1)</f>
        <v>1</v>
      </c>
      <c r="AM251">
        <f>INDEX('Marketing data'!F:F,MATCH($A251,'Marketing data'!B:B,0),1)</f>
        <v>0</v>
      </c>
      <c r="AN251">
        <f>INDEX(Table3[MC3],MATCH($A251,Table3[ID],0),1)</f>
        <v>0</v>
      </c>
      <c r="AO251">
        <f>INDEX(Table3[MC4],MATCH($A251,Table3[ID],0),1)</f>
        <v>0</v>
      </c>
      <c r="AP251">
        <f>INDEX(Table3[MC5],MATCH($A251,Table3[ID],0),1)</f>
        <v>0</v>
      </c>
      <c r="AQ251">
        <f>_xlfn.XLOOKUP($A251,Table3[ID],Table3[Complaint],"Not Found",0)</f>
        <v>0</v>
      </c>
      <c r="AR251">
        <f>_xlfn.XLOOKUP($A251,Table3[ID],Table3[Pilot],"Not Found",0)</f>
        <v>1</v>
      </c>
      <c r="AS251" s="6">
        <f>_xlfn.XLOOKUP($A251,Table3[ID],Table3[Enrollment],"Not Found",0)</f>
        <v>43555</v>
      </c>
    </row>
    <row r="252" spans="1:45" x14ac:dyDescent="0.25">
      <c r="A252">
        <v>1891</v>
      </c>
      <c r="B252" t="s">
        <v>368</v>
      </c>
      <c r="C252" t="s">
        <v>109</v>
      </c>
      <c r="D252" t="s">
        <v>104</v>
      </c>
      <c r="E252" t="s">
        <v>114</v>
      </c>
      <c r="F252" t="s">
        <v>127</v>
      </c>
      <c r="G252" s="22">
        <v>35.19</v>
      </c>
      <c r="H252">
        <v>10</v>
      </c>
      <c r="I252">
        <v>17.594999999999999</v>
      </c>
      <c r="J252" s="22">
        <v>369.495</v>
      </c>
      <c r="K252" s="6">
        <v>43541</v>
      </c>
      <c r="L252" s="21">
        <v>0.79583333333333339</v>
      </c>
      <c r="M252" t="s">
        <v>116</v>
      </c>
      <c r="N252" s="22">
        <v>351.9</v>
      </c>
      <c r="O252">
        <v>4.7619047620000003</v>
      </c>
      <c r="P252" s="22">
        <v>17.594999999999999</v>
      </c>
      <c r="Q252">
        <v>8.4</v>
      </c>
      <c r="R252" t="str">
        <f>IFERROR(VLOOKUP(Table5[[#This Row],[CustomerID]],Table1[],16,FALSE),"Not Found")</f>
        <v>Single</v>
      </c>
      <c r="S252">
        <f>IFERROR(VLOOKUP(Table5[[#This Row],[CustomerID]],Table1[],5,FALSE),"Not Found")</f>
        <v>54</v>
      </c>
      <c r="T252" t="str">
        <f>IFERROR(VLOOKUP(Table5[[#This Row],[CustomerID]],Table1[],17,FALSE),"Not Found")</f>
        <v>PhD</v>
      </c>
      <c r="U252">
        <f>_xlfn.XLOOKUP(Table5[[#This Row],[CustomerID]],Table1[ID],Table1[Kids],"Not Found",0)</f>
        <v>0</v>
      </c>
      <c r="V252">
        <f>_xlfn.XLOOKUP(Table5[[#This Row],[CustomerID]],Table1[ID],Table1[Teens],"Not found",0)</f>
        <v>0</v>
      </c>
      <c r="W252" s="16">
        <f>IFERROR(VLOOKUP(Table5[[#This Row],[CustomerID]],Table1[],2,FALSE),"Not Found")</f>
        <v>178420</v>
      </c>
      <c r="X252" t="str">
        <f>_xlfn.XLOOKUP(Table5[[#This Row],[CustomerID]],Table1[ID],Table1[State],"Not Found",0)</f>
        <v>State-Illinois</v>
      </c>
      <c r="Y252">
        <f>_xlfn.XLOOKUP(Table5[[#This Row],[CustomerID]],Table2[ID],Table2[Recency/Days],"Not Found",0)</f>
        <v>75</v>
      </c>
      <c r="Z252" s="22">
        <f>IFERROR(VLOOKUP(Table5[[#This Row],[CustomerID]],Table2[],3,FALSE),"Not Found")</f>
        <v>1374</v>
      </c>
      <c r="AA252" s="22">
        <f>IFERROR(VLOOKUP($A252,Table2[],4,FALSE),"Not Found")</f>
        <v>64</v>
      </c>
      <c r="AB252" s="22">
        <f>IFERROR(VLOOKUP($A252,Table2[],5,FALSE),"Not Found")</f>
        <v>1533</v>
      </c>
      <c r="AC252" s="22">
        <f>IFERROR(VLOOKUP($A252,Table2[],6,FALSE),"Not Found")</f>
        <v>207</v>
      </c>
      <c r="AD252" s="22">
        <f>IFERROR(VLOOKUP($A252,Table2[],7,FALSE),"Not Found")</f>
        <v>64</v>
      </c>
      <c r="AE252" s="22">
        <f>IFERROR(VLOOKUP($A252,Table2[],8,FALSE),"Not Found")</f>
        <v>64</v>
      </c>
      <c r="AF252" s="22">
        <f>IFERROR(VLOOKUP($A252,Table2[],9,FALSE),"Not Found")</f>
        <v>3178</v>
      </c>
      <c r="AG252">
        <f>IFERROR(VLOOKUP($A252,Table2[],10,FALSE),"Not Found")</f>
        <v>1</v>
      </c>
      <c r="AH252">
        <f>IFERROR(VLOOKUP($A252,Table2[],11,FALSE),"Not Found")</f>
        <v>3</v>
      </c>
      <c r="AI252">
        <f>IFERROR(VLOOKUP($A252,Table2[],12,FALSE),"Not Found")</f>
        <v>10</v>
      </c>
      <c r="AJ252">
        <f>IFERROR(VLOOKUP($A252,Table2[],13,FALSE),"Not Found")</f>
        <v>8</v>
      </c>
      <c r="AK252">
        <f>IFERROR(VLOOKUP($A252,Table2[],14,FALSE),"Not Found")</f>
        <v>1</v>
      </c>
      <c r="AL252">
        <f>INDEX('Marketing data'!E:E,MATCH($A252,'Marketing data'!B:B,0),1)</f>
        <v>0</v>
      </c>
      <c r="AM252">
        <f>INDEX('Marketing data'!F:F,MATCH($A252,'Marketing data'!B:B,0),1)</f>
        <v>0</v>
      </c>
      <c r="AN252">
        <f>INDEX(Table3[MC3],MATCH($A252,Table3[ID],0),1)</f>
        <v>0</v>
      </c>
      <c r="AO252">
        <f>INDEX(Table3[MC4],MATCH($A252,Table3[ID],0),1)</f>
        <v>0</v>
      </c>
      <c r="AP252">
        <f>INDEX(Table3[MC5],MATCH($A252,Table3[ID],0),1)</f>
        <v>0</v>
      </c>
      <c r="AQ252">
        <f>_xlfn.XLOOKUP($A252,Table3[ID],Table3[Complaint],"Not Found",0)</f>
        <v>0</v>
      </c>
      <c r="AR252">
        <f>_xlfn.XLOOKUP($A252,Table3[ID],Table3[Pilot],"Not Found",0)</f>
        <v>0</v>
      </c>
      <c r="AS252" s="6">
        <f>_xlfn.XLOOKUP($A252,Table3[ID],Table3[Enrollment],"Not Found",0)</f>
        <v>43803</v>
      </c>
    </row>
    <row r="253" spans="1:45" x14ac:dyDescent="0.25">
      <c r="A253">
        <v>2775</v>
      </c>
      <c r="B253" t="s">
        <v>369</v>
      </c>
      <c r="C253" t="s">
        <v>109</v>
      </c>
      <c r="D253" t="s">
        <v>110</v>
      </c>
      <c r="E253" t="s">
        <v>105</v>
      </c>
      <c r="F253" t="s">
        <v>118</v>
      </c>
      <c r="G253" s="22">
        <v>14.39</v>
      </c>
      <c r="H253">
        <v>2</v>
      </c>
      <c r="I253">
        <v>1.4390000000000001</v>
      </c>
      <c r="J253" s="22">
        <v>30.219000000000001</v>
      </c>
      <c r="K253" s="6">
        <v>43526</v>
      </c>
      <c r="L253" s="21">
        <v>0.8222222222222223</v>
      </c>
      <c r="M253" t="s">
        <v>116</v>
      </c>
      <c r="N253" s="22">
        <v>28.78</v>
      </c>
      <c r="O253">
        <v>4.7619047620000003</v>
      </c>
      <c r="P253" s="22">
        <v>1.4390000000000001</v>
      </c>
      <c r="Q253">
        <v>7.2</v>
      </c>
      <c r="R253" t="str">
        <f>IFERROR(VLOOKUP(Table5[[#This Row],[CustomerID]],Table1[],16,FALSE),"Not Found")</f>
        <v>Together</v>
      </c>
      <c r="S253">
        <f>IFERROR(VLOOKUP(Table5[[#This Row],[CustomerID]],Table1[],5,FALSE),"Not Found")</f>
        <v>44</v>
      </c>
      <c r="T253" t="str">
        <f>IFERROR(VLOOKUP(Table5[[#This Row],[CustomerID]],Table1[],17,FALSE),"Not Found")</f>
        <v>Graduate</v>
      </c>
      <c r="U253">
        <f>_xlfn.XLOOKUP(Table5[[#This Row],[CustomerID]],Table1[ID],Table1[Kids],"Not Found",0)</f>
        <v>0</v>
      </c>
      <c r="V253">
        <f>_xlfn.XLOOKUP(Table5[[#This Row],[CustomerID]],Table1[ID],Table1[Teens],"Not found",0)</f>
        <v>1</v>
      </c>
      <c r="W253" s="16">
        <f>IFERROR(VLOOKUP(Table5[[#This Row],[CustomerID]],Table1[],2,FALSE),"Not Found")</f>
        <v>178416</v>
      </c>
      <c r="X253" t="str">
        <f>_xlfn.XLOOKUP(Table5[[#This Row],[CustomerID]],Table1[ID],Table1[State],"Not Found",0)</f>
        <v>State-Texas</v>
      </c>
      <c r="Y253">
        <f>_xlfn.XLOOKUP(Table5[[#This Row],[CustomerID]],Table2[ID],Table2[Recency/Days],"Not Found",0)</f>
        <v>99</v>
      </c>
      <c r="Z253" s="22">
        <f>IFERROR(VLOOKUP(Table5[[#This Row],[CustomerID]],Table2[],3,FALSE),"Not Found")</f>
        <v>1031</v>
      </c>
      <c r="AA253" s="22">
        <f>IFERROR(VLOOKUP($A253,Table2[],4,FALSE),"Not Found")</f>
        <v>86</v>
      </c>
      <c r="AB253" s="22">
        <f>IFERROR(VLOOKUP($A253,Table2[],5,FALSE),"Not Found")</f>
        <v>635</v>
      </c>
      <c r="AC253" s="22">
        <f>IFERROR(VLOOKUP($A253,Table2[],6,FALSE),"Not Found")</f>
        <v>428</v>
      </c>
      <c r="AD253" s="22">
        <f>IFERROR(VLOOKUP($A253,Table2[],7,FALSE),"Not Found")</f>
        <v>86</v>
      </c>
      <c r="AE253" s="22">
        <f>IFERROR(VLOOKUP($A253,Table2[],8,FALSE),"Not Found")</f>
        <v>416</v>
      </c>
      <c r="AF253" s="22">
        <f>IFERROR(VLOOKUP($A253,Table2[],9,FALSE),"Not Found")</f>
        <v>1850</v>
      </c>
      <c r="AG253">
        <f>IFERROR(VLOOKUP($A253,Table2[],10,FALSE),"Not Found")</f>
        <v>2</v>
      </c>
      <c r="AH253">
        <f>IFERROR(VLOOKUP($A253,Table2[],11,FALSE),"Not Found")</f>
        <v>7</v>
      </c>
      <c r="AI253">
        <f>IFERROR(VLOOKUP($A253,Table2[],12,FALSE),"Not Found")</f>
        <v>7</v>
      </c>
      <c r="AJ253">
        <f>IFERROR(VLOOKUP($A253,Table2[],13,FALSE),"Not Found")</f>
        <v>10</v>
      </c>
      <c r="AK253">
        <f>IFERROR(VLOOKUP($A253,Table2[],14,FALSE),"Not Found")</f>
        <v>3</v>
      </c>
      <c r="AL253">
        <f>INDEX('Marketing data'!E:E,MATCH($A253,'Marketing data'!B:B,0),1)</f>
        <v>0</v>
      </c>
      <c r="AM253">
        <f>INDEX('Marketing data'!F:F,MATCH($A253,'Marketing data'!B:B,0),1)</f>
        <v>0</v>
      </c>
      <c r="AN253">
        <f>INDEX(Table3[MC3],MATCH($A253,Table3[ID],0),1)</f>
        <v>0</v>
      </c>
      <c r="AO253">
        <f>INDEX(Table3[MC4],MATCH($A253,Table3[ID],0),1)</f>
        <v>0</v>
      </c>
      <c r="AP253">
        <f>INDEX(Table3[MC5],MATCH($A253,Table3[ID],0),1)</f>
        <v>0</v>
      </c>
      <c r="AQ253">
        <f>_xlfn.XLOOKUP($A253,Table3[ID],Table3[Complaint],"Not Found",0)</f>
        <v>0</v>
      </c>
      <c r="AR253">
        <f>_xlfn.XLOOKUP($A253,Table3[ID],Table3[Pilot],"Not Found",0)</f>
        <v>0</v>
      </c>
      <c r="AS253" s="6">
        <f>_xlfn.XLOOKUP($A253,Table3[ID],Table3[Enrollment],"Not Found",0)</f>
        <v>44166</v>
      </c>
    </row>
    <row r="254" spans="1:45" x14ac:dyDescent="0.25">
      <c r="A254">
        <v>2802</v>
      </c>
      <c r="B254" t="s">
        <v>370</v>
      </c>
      <c r="C254" t="s">
        <v>103</v>
      </c>
      <c r="D254" t="s">
        <v>110</v>
      </c>
      <c r="E254" t="s">
        <v>114</v>
      </c>
      <c r="F254" t="s">
        <v>115</v>
      </c>
      <c r="G254" s="22">
        <v>23.75</v>
      </c>
      <c r="H254">
        <v>4</v>
      </c>
      <c r="I254">
        <v>4.75</v>
      </c>
      <c r="J254" s="22">
        <v>99.75</v>
      </c>
      <c r="K254" s="6">
        <v>43540</v>
      </c>
      <c r="L254" s="21">
        <v>0.47361111111111115</v>
      </c>
      <c r="M254" t="s">
        <v>112</v>
      </c>
      <c r="N254" s="22">
        <v>95</v>
      </c>
      <c r="O254">
        <v>4.7619047620000003</v>
      </c>
      <c r="P254" s="22">
        <v>4.75</v>
      </c>
      <c r="Q254">
        <v>5.2</v>
      </c>
      <c r="R254" t="str">
        <f>IFERROR(VLOOKUP(Table5[[#This Row],[CustomerID]],Table1[],16,FALSE),"Not Found")</f>
        <v>Together</v>
      </c>
      <c r="S254">
        <f>IFERROR(VLOOKUP(Table5[[#This Row],[CustomerID]],Table1[],5,FALSE),"Not Found")</f>
        <v>34</v>
      </c>
      <c r="T254" t="str">
        <f>IFERROR(VLOOKUP(Table5[[#This Row],[CustomerID]],Table1[],17,FALSE),"Not Found")</f>
        <v>Graduate</v>
      </c>
      <c r="U254">
        <f>_xlfn.XLOOKUP(Table5[[#This Row],[CustomerID]],Table1[ID],Table1[Kids],"Not Found",0)</f>
        <v>0</v>
      </c>
      <c r="V254">
        <f>_xlfn.XLOOKUP(Table5[[#This Row],[CustomerID]],Table1[ID],Table1[Teens],"Not found",0)</f>
        <v>0</v>
      </c>
      <c r="W254" s="16">
        <f>IFERROR(VLOOKUP(Table5[[#This Row],[CustomerID]],Table1[],2,FALSE),"Not Found")</f>
        <v>178394</v>
      </c>
      <c r="X254" t="str">
        <f>_xlfn.XLOOKUP(Table5[[#This Row],[CustomerID]],Table1[ID],Table1[State],"Not Found",0)</f>
        <v>State-Florida</v>
      </c>
      <c r="Y254">
        <f>_xlfn.XLOOKUP(Table5[[#This Row],[CustomerID]],Table2[ID],Table2[Recency/Days],"Not Found",0)</f>
        <v>13</v>
      </c>
      <c r="Z254" s="22">
        <f>IFERROR(VLOOKUP(Table5[[#This Row],[CustomerID]],Table2[],3,FALSE),"Not Found")</f>
        <v>678</v>
      </c>
      <c r="AA254" s="22">
        <f>IFERROR(VLOOKUP($A254,Table2[],4,FALSE),"Not Found")</f>
        <v>61</v>
      </c>
      <c r="AB254" s="22">
        <f>IFERROR(VLOOKUP($A254,Table2[],5,FALSE),"Not Found")</f>
        <v>1586</v>
      </c>
      <c r="AC254" s="22">
        <f>IFERROR(VLOOKUP($A254,Table2[],6,FALSE),"Not Found")</f>
        <v>492</v>
      </c>
      <c r="AD254" s="22">
        <f>IFERROR(VLOOKUP($A254,Table2[],7,FALSE),"Not Found")</f>
        <v>55</v>
      </c>
      <c r="AE254" s="22">
        <f>IFERROR(VLOOKUP($A254,Table2[],8,FALSE),"Not Found")</f>
        <v>378</v>
      </c>
      <c r="AF254" s="22">
        <f>IFERROR(VLOOKUP($A254,Table2[],9,FALSE),"Not Found")</f>
        <v>2494</v>
      </c>
      <c r="AG254">
        <f>IFERROR(VLOOKUP($A254,Table2[],10,FALSE),"Not Found")</f>
        <v>1</v>
      </c>
      <c r="AH254">
        <f>IFERROR(VLOOKUP($A254,Table2[],11,FALSE),"Not Found")</f>
        <v>4</v>
      </c>
      <c r="AI254">
        <f>IFERROR(VLOOKUP($A254,Table2[],12,FALSE),"Not Found")</f>
        <v>6</v>
      </c>
      <c r="AJ254">
        <f>IFERROR(VLOOKUP($A254,Table2[],13,FALSE),"Not Found")</f>
        <v>5</v>
      </c>
      <c r="AK254">
        <f>IFERROR(VLOOKUP($A254,Table2[],14,FALSE),"Not Found")</f>
        <v>2</v>
      </c>
      <c r="AL254">
        <f>INDEX('Marketing data'!E:E,MATCH($A254,'Marketing data'!B:B,0),1)</f>
        <v>0</v>
      </c>
      <c r="AM254">
        <f>INDEX('Marketing data'!F:F,MATCH($A254,'Marketing data'!B:B,0),1)</f>
        <v>0</v>
      </c>
      <c r="AN254">
        <f>INDEX(Table3[MC3],MATCH($A254,Table3[ID],0),1)</f>
        <v>0</v>
      </c>
      <c r="AO254">
        <f>INDEX(Table3[MC4],MATCH($A254,Table3[ID],0),1)</f>
        <v>0</v>
      </c>
      <c r="AP254">
        <f>INDEX(Table3[MC5],MATCH($A254,Table3[ID],0),1)</f>
        <v>0</v>
      </c>
      <c r="AQ254">
        <f>_xlfn.XLOOKUP($A254,Table3[ID],Table3[Complaint],"Not Found",0)</f>
        <v>0</v>
      </c>
      <c r="AR254">
        <f>_xlfn.XLOOKUP($A254,Table3[ID],Table3[Pilot],"Not Found",0)</f>
        <v>1</v>
      </c>
      <c r="AS254" s="6">
        <f>_xlfn.XLOOKUP($A254,Table3[ID],Table3[Enrollment],"Not Found",0)</f>
        <v>43669</v>
      </c>
    </row>
    <row r="255" spans="1:45" x14ac:dyDescent="0.25">
      <c r="A255">
        <v>1806</v>
      </c>
      <c r="B255" t="s">
        <v>371</v>
      </c>
      <c r="C255" t="s">
        <v>103</v>
      </c>
      <c r="D255" t="s">
        <v>104</v>
      </c>
      <c r="E255" t="s">
        <v>114</v>
      </c>
      <c r="F255" t="s">
        <v>115</v>
      </c>
      <c r="G255" s="22">
        <v>58.9</v>
      </c>
      <c r="H255">
        <v>8</v>
      </c>
      <c r="I255">
        <v>23.56</v>
      </c>
      <c r="J255" s="22">
        <v>494.76</v>
      </c>
      <c r="K255" s="6">
        <v>43471</v>
      </c>
      <c r="L255" s="21">
        <v>0.47430555555555554</v>
      </c>
      <c r="M255" t="s">
        <v>112</v>
      </c>
      <c r="N255" s="22">
        <v>471.2</v>
      </c>
      <c r="O255">
        <v>4.7619047620000003</v>
      </c>
      <c r="P255" s="22">
        <v>23.56</v>
      </c>
      <c r="Q255">
        <v>8.9</v>
      </c>
      <c r="R255" t="str">
        <f>IFERROR(VLOOKUP(Table5[[#This Row],[CustomerID]],Table1[],16,FALSE),"Not Found")</f>
        <v>Divorced</v>
      </c>
      <c r="S255">
        <f>IFERROR(VLOOKUP(Table5[[#This Row],[CustomerID]],Table1[],5,FALSE),"Not Found")</f>
        <v>61</v>
      </c>
      <c r="T255" t="str">
        <f>IFERROR(VLOOKUP(Table5[[#This Row],[CustomerID]],Table1[],17,FALSE),"Not Found")</f>
        <v>Other</v>
      </c>
      <c r="U255">
        <f>_xlfn.XLOOKUP(Table5[[#This Row],[CustomerID]],Table1[ID],Table1[Kids],"Not Found",0)</f>
        <v>0</v>
      </c>
      <c r="V255">
        <f>_xlfn.XLOOKUP(Table5[[#This Row],[CustomerID]],Table1[ID],Table1[Teens],"Not found",0)</f>
        <v>1</v>
      </c>
      <c r="W255" s="16">
        <f>IFERROR(VLOOKUP(Table5[[#This Row],[CustomerID]],Table1[],2,FALSE),"Not Found")</f>
        <v>178353</v>
      </c>
      <c r="X255" t="str">
        <f>_xlfn.XLOOKUP(Table5[[#This Row],[CustomerID]],Table1[ID],Table1[State],"Not Found",0)</f>
        <v>State-Florida</v>
      </c>
      <c r="Y255">
        <f>_xlfn.XLOOKUP(Table5[[#This Row],[CustomerID]],Table2[ID],Table2[Recency/Days],"Not Found",0)</f>
        <v>51</v>
      </c>
      <c r="Z255" s="22">
        <f>IFERROR(VLOOKUP(Table5[[#This Row],[CustomerID]],Table2[],3,FALSE),"Not Found")</f>
        <v>1712</v>
      </c>
      <c r="AA255" s="22">
        <f>IFERROR(VLOOKUP($A255,Table2[],4,FALSE),"Not Found")</f>
        <v>278</v>
      </c>
      <c r="AB255" s="22">
        <f>IFERROR(VLOOKUP($A255,Table2[],5,FALSE),"Not Found")</f>
        <v>1084</v>
      </c>
      <c r="AC255" s="22">
        <f>IFERROR(VLOOKUP($A255,Table2[],6,FALSE),"Not Found")</f>
        <v>89</v>
      </c>
      <c r="AD255" s="22">
        <f>IFERROR(VLOOKUP($A255,Table2[],7,FALSE),"Not Found")</f>
        <v>348</v>
      </c>
      <c r="AE255" s="22">
        <f>IFERROR(VLOOKUP($A255,Table2[],8,FALSE),"Not Found")</f>
        <v>77</v>
      </c>
      <c r="AF255" s="22">
        <f>IFERROR(VLOOKUP($A255,Table2[],9,FALSE),"Not Found")</f>
        <v>3433</v>
      </c>
      <c r="AG255">
        <f>IFERROR(VLOOKUP($A255,Table2[],10,FALSE),"Not Found")</f>
        <v>1</v>
      </c>
      <c r="AH255">
        <f>IFERROR(VLOOKUP($A255,Table2[],11,FALSE),"Not Found")</f>
        <v>10</v>
      </c>
      <c r="AI255">
        <f>IFERROR(VLOOKUP($A255,Table2[],12,FALSE),"Not Found")</f>
        <v>2</v>
      </c>
      <c r="AJ255">
        <f>IFERROR(VLOOKUP($A255,Table2[],13,FALSE),"Not Found")</f>
        <v>11</v>
      </c>
      <c r="AK255">
        <f>IFERROR(VLOOKUP($A255,Table2[],14,FALSE),"Not Found")</f>
        <v>8</v>
      </c>
      <c r="AL255">
        <f>INDEX('Marketing data'!E:E,MATCH($A255,'Marketing data'!B:B,0),1)</f>
        <v>0</v>
      </c>
      <c r="AM255">
        <f>INDEX('Marketing data'!F:F,MATCH($A255,'Marketing data'!B:B,0),1)</f>
        <v>0</v>
      </c>
      <c r="AN255">
        <f>INDEX(Table3[MC3],MATCH($A255,Table3[ID],0),1)</f>
        <v>0</v>
      </c>
      <c r="AO255">
        <f>INDEX(Table3[MC4],MATCH($A255,Table3[ID],0),1)</f>
        <v>0</v>
      </c>
      <c r="AP255">
        <f>INDEX(Table3[MC5],MATCH($A255,Table3[ID],0),1)</f>
        <v>0</v>
      </c>
      <c r="AQ255">
        <f>_xlfn.XLOOKUP($A255,Table3[ID],Table3[Complaint],"Not Found",0)</f>
        <v>0</v>
      </c>
      <c r="AR255">
        <f>_xlfn.XLOOKUP($A255,Table3[ID],Table3[Pilot],"Not Found",0)</f>
        <v>0</v>
      </c>
      <c r="AS255" s="6">
        <f>_xlfn.XLOOKUP($A255,Table3[ID],Table3[Enrollment],"Not Found",0)</f>
        <v>43729</v>
      </c>
    </row>
    <row r="256" spans="1:45" x14ac:dyDescent="0.25">
      <c r="A256">
        <v>1878</v>
      </c>
      <c r="B256" t="s">
        <v>372</v>
      </c>
      <c r="C256" t="s">
        <v>124</v>
      </c>
      <c r="D256" t="s">
        <v>104</v>
      </c>
      <c r="E256" t="s">
        <v>114</v>
      </c>
      <c r="F256" t="s">
        <v>127</v>
      </c>
      <c r="G256" s="22">
        <v>32.619999999999997</v>
      </c>
      <c r="H256">
        <v>4</v>
      </c>
      <c r="I256">
        <v>6.524</v>
      </c>
      <c r="J256" s="22">
        <v>137.00399999999999</v>
      </c>
      <c r="K256" s="6">
        <v>43494</v>
      </c>
      <c r="L256" s="21">
        <v>0.59166666666666667</v>
      </c>
      <c r="M256" t="s">
        <v>112</v>
      </c>
      <c r="N256" s="22">
        <v>130.47999999999999</v>
      </c>
      <c r="O256">
        <v>4.7619047620000003</v>
      </c>
      <c r="P256" s="22">
        <v>6.524</v>
      </c>
      <c r="Q256">
        <v>9</v>
      </c>
      <c r="R256" t="str">
        <f>IFERROR(VLOOKUP(Table5[[#This Row],[CustomerID]],Table1[],16,FALSE),"Not Found")</f>
        <v>Divorced</v>
      </c>
      <c r="S256">
        <f>IFERROR(VLOOKUP(Table5[[#This Row],[CustomerID]],Table1[],5,FALSE),"Not Found")</f>
        <v>62</v>
      </c>
      <c r="T256" t="str">
        <f>IFERROR(VLOOKUP(Table5[[#This Row],[CustomerID]],Table1[],17,FALSE),"Not Found")</f>
        <v>Graduate</v>
      </c>
      <c r="U256">
        <f>_xlfn.XLOOKUP(Table5[[#This Row],[CustomerID]],Table1[ID],Table1[Kids],"Not Found",0)</f>
        <v>0</v>
      </c>
      <c r="V256">
        <f>_xlfn.XLOOKUP(Table5[[#This Row],[CustomerID]],Table1[ID],Table1[Teens],"Not found",0)</f>
        <v>1</v>
      </c>
      <c r="W256" s="16">
        <f>IFERROR(VLOOKUP(Table5[[#This Row],[CustomerID]],Table1[],2,FALSE),"Not Found")</f>
        <v>178331</v>
      </c>
      <c r="X256" t="str">
        <f>_xlfn.XLOOKUP(Table5[[#This Row],[CustomerID]],Table1[ID],Table1[State],"Not Found",0)</f>
        <v>State-Florida</v>
      </c>
      <c r="Y256">
        <f>_xlfn.XLOOKUP(Table5[[#This Row],[CustomerID]],Table2[ID],Table2[Recency/Days],"Not Found",0)</f>
        <v>97</v>
      </c>
      <c r="Z256" s="22">
        <f>IFERROR(VLOOKUP(Table5[[#This Row],[CustomerID]],Table2[],3,FALSE),"Not Found")</f>
        <v>1721</v>
      </c>
      <c r="AA256" s="22">
        <f>IFERROR(VLOOKUP($A256,Table2[],4,FALSE),"Not Found")</f>
        <v>314</v>
      </c>
      <c r="AB256" s="22">
        <f>IFERROR(VLOOKUP($A256,Table2[],5,FALSE),"Not Found")</f>
        <v>806</v>
      </c>
      <c r="AC256" s="22">
        <f>IFERROR(VLOOKUP($A256,Table2[],6,FALSE),"Not Found")</f>
        <v>364</v>
      </c>
      <c r="AD256" s="22">
        <f>IFERROR(VLOOKUP($A256,Table2[],7,FALSE),"Not Found")</f>
        <v>385</v>
      </c>
      <c r="AE256" s="22">
        <f>IFERROR(VLOOKUP($A256,Table2[],8,FALSE),"Not Found")</f>
        <v>139</v>
      </c>
      <c r="AF256" s="22">
        <f>IFERROR(VLOOKUP($A256,Table2[],9,FALSE),"Not Found")</f>
        <v>3451</v>
      </c>
      <c r="AG256">
        <f>IFERROR(VLOOKUP($A256,Table2[],10,FALSE),"Not Found")</f>
        <v>2</v>
      </c>
      <c r="AH256">
        <f>IFERROR(VLOOKUP($A256,Table2[],11,FALSE),"Not Found")</f>
        <v>10</v>
      </c>
      <c r="AI256">
        <f>IFERROR(VLOOKUP($A256,Table2[],12,FALSE),"Not Found")</f>
        <v>6</v>
      </c>
      <c r="AJ256">
        <f>IFERROR(VLOOKUP($A256,Table2[],13,FALSE),"Not Found")</f>
        <v>7</v>
      </c>
      <c r="AK256">
        <f>IFERROR(VLOOKUP($A256,Table2[],14,FALSE),"Not Found")</f>
        <v>4</v>
      </c>
      <c r="AL256">
        <f>INDEX('Marketing data'!E:E,MATCH($A256,'Marketing data'!B:B,0),1)</f>
        <v>0</v>
      </c>
      <c r="AM256">
        <f>INDEX('Marketing data'!F:F,MATCH($A256,'Marketing data'!B:B,0),1)</f>
        <v>0</v>
      </c>
      <c r="AN256">
        <f>INDEX(Table3[MC3],MATCH($A256,Table3[ID],0),1)</f>
        <v>0</v>
      </c>
      <c r="AO256">
        <f>INDEX(Table3[MC4],MATCH($A256,Table3[ID],0),1)</f>
        <v>0</v>
      </c>
      <c r="AP256">
        <f>INDEX(Table3[MC5],MATCH($A256,Table3[ID],0),1)</f>
        <v>0</v>
      </c>
      <c r="AQ256">
        <f>_xlfn.XLOOKUP($A256,Table3[ID],Table3[Complaint],"Not Found",0)</f>
        <v>0</v>
      </c>
      <c r="AR256">
        <f>_xlfn.XLOOKUP($A256,Table3[ID],Table3[Pilot],"Not Found",0)</f>
        <v>0</v>
      </c>
      <c r="AS256" s="6">
        <f>_xlfn.XLOOKUP($A256,Table3[ID],Table3[Enrollment],"Not Found",0)</f>
        <v>44011</v>
      </c>
    </row>
    <row r="257" spans="1:45" x14ac:dyDescent="0.25">
      <c r="A257">
        <v>1743</v>
      </c>
      <c r="B257" t="s">
        <v>373</v>
      </c>
      <c r="C257" t="s">
        <v>103</v>
      </c>
      <c r="D257" t="s">
        <v>104</v>
      </c>
      <c r="E257" t="s">
        <v>114</v>
      </c>
      <c r="F257" t="s">
        <v>111</v>
      </c>
      <c r="G257" s="22">
        <v>66.349999999999994</v>
      </c>
      <c r="H257">
        <v>1</v>
      </c>
      <c r="I257">
        <v>3.3174999999999999</v>
      </c>
      <c r="J257" s="22">
        <v>69.667500000000004</v>
      </c>
      <c r="K257" s="6">
        <v>43496</v>
      </c>
      <c r="L257" s="21">
        <v>0.44861111111111113</v>
      </c>
      <c r="M257" t="s">
        <v>116</v>
      </c>
      <c r="N257" s="22">
        <v>66.349999999999994</v>
      </c>
      <c r="O257">
        <v>4.7619047620000003</v>
      </c>
      <c r="P257" s="22">
        <v>3.3174999999999999</v>
      </c>
      <c r="Q257">
        <v>9.6999999999999993</v>
      </c>
      <c r="R257" t="str">
        <f>IFERROR(VLOOKUP(Table5[[#This Row],[CustomerID]],Table1[],16,FALSE),"Not Found")</f>
        <v>Married</v>
      </c>
      <c r="S257">
        <f>IFERROR(VLOOKUP(Table5[[#This Row],[CustomerID]],Table1[],5,FALSE),"Not Found")</f>
        <v>32</v>
      </c>
      <c r="T257" t="str">
        <f>IFERROR(VLOOKUP(Table5[[#This Row],[CustomerID]],Table1[],17,FALSE),"Not Found")</f>
        <v>Master</v>
      </c>
      <c r="U257">
        <f>_xlfn.XLOOKUP(Table5[[#This Row],[CustomerID]],Table1[ID],Table1[Kids],"Not Found",0)</f>
        <v>0</v>
      </c>
      <c r="V257">
        <f>_xlfn.XLOOKUP(Table5[[#This Row],[CustomerID]],Table1[ID],Table1[Teens],"Not found",0)</f>
        <v>0</v>
      </c>
      <c r="W257" s="16">
        <f>IFERROR(VLOOKUP(Table5[[#This Row],[CustomerID]],Table1[],2,FALSE),"Not Found")</f>
        <v>178285</v>
      </c>
      <c r="X257" t="str">
        <f>_xlfn.XLOOKUP(Table5[[#This Row],[CustomerID]],Table1[ID],Table1[State],"Not Found",0)</f>
        <v>State-Texas</v>
      </c>
      <c r="Y257">
        <f>_xlfn.XLOOKUP(Table5[[#This Row],[CustomerID]],Table2[ID],Table2[Recency/Days],"Not Found",0)</f>
        <v>13</v>
      </c>
      <c r="Z257" s="22">
        <f>IFERROR(VLOOKUP(Table5[[#This Row],[CustomerID]],Table2[],3,FALSE),"Not Found")</f>
        <v>1473</v>
      </c>
      <c r="AA257" s="22">
        <f>IFERROR(VLOOKUP($A257,Table2[],4,FALSE),"Not Found")</f>
        <v>244</v>
      </c>
      <c r="AB257" s="22">
        <f>IFERROR(VLOOKUP($A257,Table2[],5,FALSE),"Not Found")</f>
        <v>890</v>
      </c>
      <c r="AC257" s="22">
        <f>IFERROR(VLOOKUP($A257,Table2[],6,FALSE),"Not Found")</f>
        <v>399</v>
      </c>
      <c r="AD257" s="22">
        <f>IFERROR(VLOOKUP($A257,Table2[],7,FALSE),"Not Found")</f>
        <v>153</v>
      </c>
      <c r="AE257" s="22">
        <f>IFERROR(VLOOKUP($A257,Table2[],8,FALSE),"Not Found")</f>
        <v>91</v>
      </c>
      <c r="AF257" s="22">
        <f>IFERROR(VLOOKUP($A257,Table2[],9,FALSE),"Not Found")</f>
        <v>3068</v>
      </c>
      <c r="AG257">
        <f>IFERROR(VLOOKUP($A257,Table2[],10,FALSE),"Not Found")</f>
        <v>1</v>
      </c>
      <c r="AH257">
        <f>IFERROR(VLOOKUP($A257,Table2[],11,FALSE),"Not Found")</f>
        <v>6</v>
      </c>
      <c r="AI257">
        <f>IFERROR(VLOOKUP($A257,Table2[],12,FALSE),"Not Found")</f>
        <v>4</v>
      </c>
      <c r="AJ257">
        <f>IFERROR(VLOOKUP($A257,Table2[],13,FALSE),"Not Found")</f>
        <v>10</v>
      </c>
      <c r="AK257">
        <f>IFERROR(VLOOKUP($A257,Table2[],14,FALSE),"Not Found")</f>
        <v>3</v>
      </c>
      <c r="AL257">
        <f>INDEX('Marketing data'!E:E,MATCH($A257,'Marketing data'!B:B,0),1)</f>
        <v>0</v>
      </c>
      <c r="AM257">
        <f>INDEX('Marketing data'!F:F,MATCH($A257,'Marketing data'!B:B,0),1)</f>
        <v>0</v>
      </c>
      <c r="AN257">
        <f>INDEX(Table3[MC3],MATCH($A257,Table3[ID],0),1)</f>
        <v>0</v>
      </c>
      <c r="AO257">
        <f>INDEX(Table3[MC4],MATCH($A257,Table3[ID],0),1)</f>
        <v>0</v>
      </c>
      <c r="AP257">
        <f>INDEX(Table3[MC5],MATCH($A257,Table3[ID],0),1)</f>
        <v>0</v>
      </c>
      <c r="AQ257">
        <f>_xlfn.XLOOKUP($A257,Table3[ID],Table3[Complaint],"Not Found",0)</f>
        <v>0</v>
      </c>
      <c r="AR257">
        <f>_xlfn.XLOOKUP($A257,Table3[ID],Table3[Pilot],"Not Found",0)</f>
        <v>0</v>
      </c>
      <c r="AS257" s="6">
        <f>_xlfn.XLOOKUP($A257,Table3[ID],Table3[Enrollment],"Not Found",0)</f>
        <v>43924</v>
      </c>
    </row>
    <row r="258" spans="1:45" x14ac:dyDescent="0.25">
      <c r="A258">
        <v>3072</v>
      </c>
      <c r="B258" t="s">
        <v>374</v>
      </c>
      <c r="C258" t="s">
        <v>103</v>
      </c>
      <c r="D258" t="s">
        <v>104</v>
      </c>
      <c r="E258" t="s">
        <v>114</v>
      </c>
      <c r="F258" t="s">
        <v>115</v>
      </c>
      <c r="G258" s="22">
        <v>25.91</v>
      </c>
      <c r="H258">
        <v>6</v>
      </c>
      <c r="I258">
        <v>7.7729999999999997</v>
      </c>
      <c r="J258" s="22">
        <v>163.233</v>
      </c>
      <c r="K258" s="6">
        <v>43501</v>
      </c>
      <c r="L258" s="21">
        <v>0.42777777777777781</v>
      </c>
      <c r="M258" t="s">
        <v>107</v>
      </c>
      <c r="N258" s="22">
        <v>155.46</v>
      </c>
      <c r="O258">
        <v>4.7619047620000003</v>
      </c>
      <c r="P258" s="22">
        <v>7.7729999999999997</v>
      </c>
      <c r="Q258">
        <v>8.6999999999999993</v>
      </c>
      <c r="R258" t="str">
        <f>IFERROR(VLOOKUP(Table5[[#This Row],[CustomerID]],Table1[],16,FALSE),"Not Found")</f>
        <v>Married</v>
      </c>
      <c r="S258">
        <f>IFERROR(VLOOKUP(Table5[[#This Row],[CustomerID]],Table1[],5,FALSE),"Not Found")</f>
        <v>46</v>
      </c>
      <c r="T258" t="str">
        <f>IFERROR(VLOOKUP(Table5[[#This Row],[CustomerID]],Table1[],17,FALSE),"Not Found")</f>
        <v>PhD</v>
      </c>
      <c r="U258">
        <f>_xlfn.XLOOKUP(Table5[[#This Row],[CustomerID]],Table1[ID],Table1[Kids],"Not Found",0)</f>
        <v>0</v>
      </c>
      <c r="V258">
        <f>_xlfn.XLOOKUP(Table5[[#This Row],[CustomerID]],Table1[ID],Table1[Teens],"Not found",0)</f>
        <v>1</v>
      </c>
      <c r="W258" s="16">
        <f>IFERROR(VLOOKUP(Table5[[#This Row],[CustomerID]],Table1[],2,FALSE),"Not Found")</f>
        <v>178128</v>
      </c>
      <c r="X258" t="str">
        <f>_xlfn.XLOOKUP(Table5[[#This Row],[CustomerID]],Table1[ID],Table1[State],"Not Found",0)</f>
        <v>State-Florida</v>
      </c>
      <c r="Y258">
        <f>_xlfn.XLOOKUP(Table5[[#This Row],[CustomerID]],Table2[ID],Table2[Recency/Days],"Not Found",0)</f>
        <v>89</v>
      </c>
      <c r="Z258" s="22">
        <f>IFERROR(VLOOKUP(Table5[[#This Row],[CustomerID]],Table2[],3,FALSE),"Not Found")</f>
        <v>2129</v>
      </c>
      <c r="AA258" s="22">
        <f>IFERROR(VLOOKUP($A258,Table2[],4,FALSE),"Not Found")</f>
        <v>55</v>
      </c>
      <c r="AB258" s="22">
        <f>IFERROR(VLOOKUP($A258,Table2[],5,FALSE),"Not Found")</f>
        <v>524</v>
      </c>
      <c r="AC258" s="22">
        <f>IFERROR(VLOOKUP($A258,Table2[],6,FALSE),"Not Found")</f>
        <v>36</v>
      </c>
      <c r="AD258" s="22">
        <f>IFERROR(VLOOKUP($A258,Table2[],7,FALSE),"Not Found")</f>
        <v>55</v>
      </c>
      <c r="AE258" s="22">
        <f>IFERROR(VLOOKUP($A258,Table2[],8,FALSE),"Not Found")</f>
        <v>82</v>
      </c>
      <c r="AF258" s="22">
        <f>IFERROR(VLOOKUP($A258,Table2[],9,FALSE),"Not Found")</f>
        <v>2718</v>
      </c>
      <c r="AG258">
        <f>IFERROR(VLOOKUP($A258,Table2[],10,FALSE),"Not Found")</f>
        <v>2</v>
      </c>
      <c r="AH258">
        <f>IFERROR(VLOOKUP($A258,Table2[],11,FALSE),"Not Found")</f>
        <v>8</v>
      </c>
      <c r="AI258">
        <f>IFERROR(VLOOKUP($A258,Table2[],12,FALSE),"Not Found")</f>
        <v>4</v>
      </c>
      <c r="AJ258">
        <f>IFERROR(VLOOKUP($A258,Table2[],13,FALSE),"Not Found")</f>
        <v>6</v>
      </c>
      <c r="AK258">
        <f>IFERROR(VLOOKUP($A258,Table2[],14,FALSE),"Not Found")</f>
        <v>3</v>
      </c>
      <c r="AL258">
        <f>INDEX('Marketing data'!E:E,MATCH($A258,'Marketing data'!B:B,0),1)</f>
        <v>0</v>
      </c>
      <c r="AM258">
        <f>INDEX('Marketing data'!F:F,MATCH($A258,'Marketing data'!B:B,0),1)</f>
        <v>0</v>
      </c>
      <c r="AN258">
        <f>INDEX(Table3[MC3],MATCH($A258,Table3[ID],0),1)</f>
        <v>0</v>
      </c>
      <c r="AO258">
        <f>INDEX(Table3[MC4],MATCH($A258,Table3[ID],0),1)</f>
        <v>1</v>
      </c>
      <c r="AP258">
        <f>INDEX(Table3[MC5],MATCH($A258,Table3[ID],0),1)</f>
        <v>1</v>
      </c>
      <c r="AQ258">
        <f>_xlfn.XLOOKUP($A258,Table3[ID],Table3[Complaint],"Not Found",0)</f>
        <v>0</v>
      </c>
      <c r="AR258">
        <f>_xlfn.XLOOKUP($A258,Table3[ID],Table3[Pilot],"Not Found",0)</f>
        <v>0</v>
      </c>
      <c r="AS258" s="6">
        <f>_xlfn.XLOOKUP($A258,Table3[ID],Table3[Enrollment],"Not Found",0)</f>
        <v>44038</v>
      </c>
    </row>
    <row r="259" spans="1:45" x14ac:dyDescent="0.25">
      <c r="A259">
        <v>2557</v>
      </c>
      <c r="B259" t="s">
        <v>375</v>
      </c>
      <c r="C259" t="s">
        <v>103</v>
      </c>
      <c r="D259" t="s">
        <v>104</v>
      </c>
      <c r="E259" t="s">
        <v>114</v>
      </c>
      <c r="F259" t="s">
        <v>111</v>
      </c>
      <c r="G259" s="22">
        <v>32.25</v>
      </c>
      <c r="H259">
        <v>4</v>
      </c>
      <c r="I259">
        <v>6.45</v>
      </c>
      <c r="J259" s="22">
        <v>135.44999999999999</v>
      </c>
      <c r="K259" s="6">
        <v>43509</v>
      </c>
      <c r="L259" s="21">
        <v>0.52638888888888891</v>
      </c>
      <c r="M259" t="s">
        <v>107</v>
      </c>
      <c r="N259" s="22">
        <v>129</v>
      </c>
      <c r="O259">
        <v>4.7619047620000003</v>
      </c>
      <c r="P259" s="22">
        <v>6.45</v>
      </c>
      <c r="Q259">
        <v>6.5</v>
      </c>
      <c r="R259" t="str">
        <f>IFERROR(VLOOKUP(Table5[[#This Row],[CustomerID]],Table1[],16,FALSE),"Not Found")</f>
        <v>Together</v>
      </c>
      <c r="S259">
        <f>IFERROR(VLOOKUP(Table5[[#This Row],[CustomerID]],Table1[],5,FALSE),"Not Found")</f>
        <v>73</v>
      </c>
      <c r="T259" t="str">
        <f>IFERROR(VLOOKUP(Table5[[#This Row],[CustomerID]],Table1[],17,FALSE),"Not Found")</f>
        <v>Master</v>
      </c>
      <c r="U259">
        <f>_xlfn.XLOOKUP(Table5[[#This Row],[CustomerID]],Table1[ID],Table1[Kids],"Not Found",0)</f>
        <v>0</v>
      </c>
      <c r="V259">
        <f>_xlfn.XLOOKUP(Table5[[#This Row],[CustomerID]],Table1[ID],Table1[Teens],"Not found",0)</f>
        <v>0</v>
      </c>
      <c r="W259" s="16">
        <f>IFERROR(VLOOKUP(Table5[[#This Row],[CustomerID]],Table1[],2,FALSE),"Not Found")</f>
        <v>178093</v>
      </c>
      <c r="X259" t="str">
        <f>_xlfn.XLOOKUP(Table5[[#This Row],[CustomerID]],Table1[ID],Table1[State],"Not Found",0)</f>
        <v>State-Illinois</v>
      </c>
      <c r="Y259">
        <f>_xlfn.XLOOKUP(Table5[[#This Row],[CustomerID]],Table2[ID],Table2[Recency/Days],"Not Found",0)</f>
        <v>53</v>
      </c>
      <c r="Z259" s="22">
        <f>IFERROR(VLOOKUP(Table5[[#This Row],[CustomerID]],Table2[],3,FALSE),"Not Found")</f>
        <v>839</v>
      </c>
      <c r="AA259" s="22">
        <f>IFERROR(VLOOKUP($A259,Table2[],4,FALSE),"Not Found")</f>
        <v>73</v>
      </c>
      <c r="AB259" s="22">
        <f>IFERROR(VLOOKUP($A259,Table2[],5,FALSE),"Not Found")</f>
        <v>1457</v>
      </c>
      <c r="AC259" s="22">
        <f>IFERROR(VLOOKUP($A259,Table2[],6,FALSE),"Not Found")</f>
        <v>30</v>
      </c>
      <c r="AD259" s="22">
        <f>IFERROR(VLOOKUP($A259,Table2[],7,FALSE),"Not Found")</f>
        <v>98</v>
      </c>
      <c r="AE259" s="22">
        <f>IFERROR(VLOOKUP($A259,Table2[],8,FALSE),"Not Found")</f>
        <v>23</v>
      </c>
      <c r="AF259" s="22">
        <f>IFERROR(VLOOKUP($A259,Table2[],9,FALSE),"Not Found")</f>
        <v>2474</v>
      </c>
      <c r="AG259">
        <f>IFERROR(VLOOKUP($A259,Table2[],10,FALSE),"Not Found")</f>
        <v>1</v>
      </c>
      <c r="AH259">
        <f>IFERROR(VLOOKUP($A259,Table2[],11,FALSE),"Not Found")</f>
        <v>4</v>
      </c>
      <c r="AI259">
        <f>IFERROR(VLOOKUP($A259,Table2[],12,FALSE),"Not Found")</f>
        <v>7</v>
      </c>
      <c r="AJ259">
        <f>IFERROR(VLOOKUP($A259,Table2[],13,FALSE),"Not Found")</f>
        <v>5</v>
      </c>
      <c r="AK259">
        <f>IFERROR(VLOOKUP($A259,Table2[],14,FALSE),"Not Found")</f>
        <v>1</v>
      </c>
      <c r="AL259">
        <f>INDEX('Marketing data'!E:E,MATCH($A259,'Marketing data'!B:B,0),1)</f>
        <v>0</v>
      </c>
      <c r="AM259">
        <f>INDEX('Marketing data'!F:F,MATCH($A259,'Marketing data'!B:B,0),1)</f>
        <v>0</v>
      </c>
      <c r="AN259">
        <f>INDEX(Table3[MC3],MATCH($A259,Table3[ID],0),1)</f>
        <v>0</v>
      </c>
      <c r="AO259">
        <f>INDEX(Table3[MC4],MATCH($A259,Table3[ID],0),1)</f>
        <v>0</v>
      </c>
      <c r="AP259">
        <f>INDEX(Table3[MC5],MATCH($A259,Table3[ID],0),1)</f>
        <v>0</v>
      </c>
      <c r="AQ259">
        <f>_xlfn.XLOOKUP($A259,Table3[ID],Table3[Complaint],"Not Found",0)</f>
        <v>0</v>
      </c>
      <c r="AR259">
        <f>_xlfn.XLOOKUP($A259,Table3[ID],Table3[Pilot],"Not Found",0)</f>
        <v>0</v>
      </c>
      <c r="AS259" s="6">
        <f>_xlfn.XLOOKUP($A259,Table3[ID],Table3[Enrollment],"Not Found",0)</f>
        <v>43968</v>
      </c>
    </row>
    <row r="260" spans="1:45" x14ac:dyDescent="0.25">
      <c r="A260">
        <v>2179</v>
      </c>
      <c r="B260" t="s">
        <v>376</v>
      </c>
      <c r="C260" t="s">
        <v>109</v>
      </c>
      <c r="D260" t="s">
        <v>104</v>
      </c>
      <c r="E260" t="s">
        <v>114</v>
      </c>
      <c r="F260" t="s">
        <v>111</v>
      </c>
      <c r="G260" s="22">
        <v>65.94</v>
      </c>
      <c r="H260">
        <v>4</v>
      </c>
      <c r="I260">
        <v>13.188000000000001</v>
      </c>
      <c r="J260" s="22">
        <v>276.94799999999998</v>
      </c>
      <c r="K260" s="6">
        <v>43503</v>
      </c>
      <c r="L260" s="21">
        <v>0.54513888888888895</v>
      </c>
      <c r="M260" t="s">
        <v>116</v>
      </c>
      <c r="N260" s="22">
        <v>263.76</v>
      </c>
      <c r="O260">
        <v>4.7619047620000003</v>
      </c>
      <c r="P260" s="22">
        <v>13.188000000000001</v>
      </c>
      <c r="Q260">
        <v>6.9</v>
      </c>
      <c r="R260" t="str">
        <f>IFERROR(VLOOKUP(Table5[[#This Row],[CustomerID]],Table1[],16,FALSE),"Not Found")</f>
        <v>Married</v>
      </c>
      <c r="S260">
        <f>IFERROR(VLOOKUP(Table5[[#This Row],[CustomerID]],Table1[],5,FALSE),"Not Found")</f>
        <v>48</v>
      </c>
      <c r="T260" t="str">
        <f>IFERROR(VLOOKUP(Table5[[#This Row],[CustomerID]],Table1[],17,FALSE),"Not Found")</f>
        <v>PhD</v>
      </c>
      <c r="U260">
        <f>_xlfn.XLOOKUP(Table5[[#This Row],[CustomerID]],Table1[ID],Table1[Kids],"Not Found",0)</f>
        <v>0</v>
      </c>
      <c r="V260">
        <f>_xlfn.XLOOKUP(Table5[[#This Row],[CustomerID]],Table1[ID],Table1[Teens],"Not found",0)</f>
        <v>0</v>
      </c>
      <c r="W260" s="16">
        <f>IFERROR(VLOOKUP(Table5[[#This Row],[CustomerID]],Table1[],2,FALSE),"Not Found")</f>
        <v>178075</v>
      </c>
      <c r="X260" t="str">
        <f>_xlfn.XLOOKUP(Table5[[#This Row],[CustomerID]],Table1[ID],Table1[State],"Not Found",0)</f>
        <v>State-Illinois</v>
      </c>
      <c r="Y260">
        <f>_xlfn.XLOOKUP(Table5[[#This Row],[CustomerID]],Table2[ID],Table2[Recency/Days],"Not Found",0)</f>
        <v>72</v>
      </c>
      <c r="Z260" s="22">
        <f>IFERROR(VLOOKUP(Table5[[#This Row],[CustomerID]],Table2[],3,FALSE),"Not Found")</f>
        <v>1305</v>
      </c>
      <c r="AA260" s="22">
        <f>IFERROR(VLOOKUP($A260,Table2[],4,FALSE),"Not Found")</f>
        <v>18</v>
      </c>
      <c r="AB260" s="22">
        <f>IFERROR(VLOOKUP($A260,Table2[],5,FALSE),"Not Found")</f>
        <v>591</v>
      </c>
      <c r="AC260" s="22">
        <f>IFERROR(VLOOKUP($A260,Table2[],6,FALSE),"Not Found")</f>
        <v>78</v>
      </c>
      <c r="AD260" s="22">
        <f>IFERROR(VLOOKUP($A260,Table2[],7,FALSE),"Not Found")</f>
        <v>80</v>
      </c>
      <c r="AE260" s="22">
        <f>IFERROR(VLOOKUP($A260,Table2[],8,FALSE),"Not Found")</f>
        <v>182</v>
      </c>
      <c r="AF260" s="22">
        <f>IFERROR(VLOOKUP($A260,Table2[],9,FALSE),"Not Found")</f>
        <v>1889</v>
      </c>
      <c r="AG260">
        <f>IFERROR(VLOOKUP($A260,Table2[],10,FALSE),"Not Found")</f>
        <v>1</v>
      </c>
      <c r="AH260">
        <f>IFERROR(VLOOKUP($A260,Table2[],11,FALSE),"Not Found")</f>
        <v>3</v>
      </c>
      <c r="AI260">
        <f>IFERROR(VLOOKUP($A260,Table2[],12,FALSE),"Not Found")</f>
        <v>5</v>
      </c>
      <c r="AJ260">
        <f>IFERROR(VLOOKUP($A260,Table2[],13,FALSE),"Not Found")</f>
        <v>5</v>
      </c>
      <c r="AK260">
        <f>IFERROR(VLOOKUP($A260,Table2[],14,FALSE),"Not Found")</f>
        <v>1</v>
      </c>
      <c r="AL260">
        <f>INDEX('Marketing data'!E:E,MATCH($A260,'Marketing data'!B:B,0),1)</f>
        <v>0</v>
      </c>
      <c r="AM260">
        <f>INDEX('Marketing data'!F:F,MATCH($A260,'Marketing data'!B:B,0),1)</f>
        <v>0</v>
      </c>
      <c r="AN260">
        <f>INDEX(Table3[MC3],MATCH($A260,Table3[ID],0),1)</f>
        <v>0</v>
      </c>
      <c r="AO260">
        <f>INDEX(Table3[MC4],MATCH($A260,Table3[ID],0),1)</f>
        <v>0</v>
      </c>
      <c r="AP260">
        <f>INDEX(Table3[MC5],MATCH($A260,Table3[ID],0),1)</f>
        <v>0</v>
      </c>
      <c r="AQ260">
        <f>_xlfn.XLOOKUP($A260,Table3[ID],Table3[Complaint],"Not Found",0)</f>
        <v>0</v>
      </c>
      <c r="AR260">
        <f>_xlfn.XLOOKUP($A260,Table3[ID],Table3[Pilot],"Not Found",0)</f>
        <v>0</v>
      </c>
      <c r="AS260" s="6">
        <f>_xlfn.XLOOKUP($A260,Table3[ID],Table3[Enrollment],"Not Found",0)</f>
        <v>44083</v>
      </c>
    </row>
    <row r="261" spans="1:45" x14ac:dyDescent="0.25">
      <c r="A261">
        <v>2422</v>
      </c>
      <c r="B261" t="s">
        <v>377</v>
      </c>
      <c r="C261" t="s">
        <v>103</v>
      </c>
      <c r="D261" t="s">
        <v>110</v>
      </c>
      <c r="E261" t="s">
        <v>105</v>
      </c>
      <c r="F261" t="s">
        <v>111</v>
      </c>
      <c r="G261" s="22">
        <v>75.06</v>
      </c>
      <c r="H261">
        <v>9</v>
      </c>
      <c r="I261">
        <v>33.777000000000001</v>
      </c>
      <c r="J261" s="22">
        <v>709.31700000000001</v>
      </c>
      <c r="K261" s="6">
        <v>43543</v>
      </c>
      <c r="L261" s="21">
        <v>0.55902777777777779</v>
      </c>
      <c r="M261" t="s">
        <v>107</v>
      </c>
      <c r="N261" s="22">
        <v>675.54</v>
      </c>
      <c r="O261">
        <v>4.7619047620000003</v>
      </c>
      <c r="P261" s="22">
        <v>33.777000000000001</v>
      </c>
      <c r="Q261">
        <v>6.2</v>
      </c>
      <c r="R261" t="str">
        <f>IFERROR(VLOOKUP(Table5[[#This Row],[CustomerID]],Table1[],16,FALSE),"Not Found")</f>
        <v>Married</v>
      </c>
      <c r="S261">
        <f>IFERROR(VLOOKUP(Table5[[#This Row],[CustomerID]],Table1[],5,FALSE),"Not Found")</f>
        <v>49</v>
      </c>
      <c r="T261" t="str">
        <f>IFERROR(VLOOKUP(Table5[[#This Row],[CustomerID]],Table1[],17,FALSE),"Not Found")</f>
        <v>Other</v>
      </c>
      <c r="U261">
        <f>_xlfn.XLOOKUP(Table5[[#This Row],[CustomerID]],Table1[ID],Table1[Kids],"Not Found",0)</f>
        <v>0</v>
      </c>
      <c r="V261">
        <f>_xlfn.XLOOKUP(Table5[[#This Row],[CustomerID]],Table1[ID],Table1[Teens],"Not found",0)</f>
        <v>0</v>
      </c>
      <c r="W261" s="16">
        <f>IFERROR(VLOOKUP(Table5[[#This Row],[CustomerID]],Table1[],2,FALSE),"Not Found")</f>
        <v>178041</v>
      </c>
      <c r="X261" t="str">
        <f>_xlfn.XLOOKUP(Table5[[#This Row],[CustomerID]],Table1[ID],Table1[State],"Not Found",0)</f>
        <v>State-Other</v>
      </c>
      <c r="Y261">
        <f>_xlfn.XLOOKUP(Table5[[#This Row],[CustomerID]],Table2[ID],Table2[Recency/Days],"Not Found",0)</f>
        <v>93</v>
      </c>
      <c r="Z261" s="22">
        <f>IFERROR(VLOOKUP(Table5[[#This Row],[CustomerID]],Table2[],3,FALSE),"Not Found")</f>
        <v>1100</v>
      </c>
      <c r="AA261" s="22">
        <f>IFERROR(VLOOKUP($A261,Table2[],4,FALSE),"Not Found")</f>
        <v>80</v>
      </c>
      <c r="AB261" s="22">
        <f>IFERROR(VLOOKUP($A261,Table2[],5,FALSE),"Not Found")</f>
        <v>1262</v>
      </c>
      <c r="AC261" s="22">
        <f>IFERROR(VLOOKUP($A261,Table2[],6,FALSE),"Not Found")</f>
        <v>164</v>
      </c>
      <c r="AD261" s="22">
        <f>IFERROR(VLOOKUP($A261,Table2[],7,FALSE),"Not Found")</f>
        <v>365</v>
      </c>
      <c r="AE261" s="22">
        <f>IFERROR(VLOOKUP($A261,Table2[],8,FALSE),"Not Found")</f>
        <v>39</v>
      </c>
      <c r="AF261" s="22">
        <f>IFERROR(VLOOKUP($A261,Table2[],9,FALSE),"Not Found")</f>
        <v>2932</v>
      </c>
      <c r="AG261">
        <f>IFERROR(VLOOKUP($A261,Table2[],10,FALSE),"Not Found")</f>
        <v>1</v>
      </c>
      <c r="AH261">
        <f>IFERROR(VLOOKUP($A261,Table2[],11,FALSE),"Not Found")</f>
        <v>4</v>
      </c>
      <c r="AI261">
        <f>IFERROR(VLOOKUP($A261,Table2[],12,FALSE),"Not Found")</f>
        <v>4</v>
      </c>
      <c r="AJ261">
        <f>IFERROR(VLOOKUP($A261,Table2[],13,FALSE),"Not Found")</f>
        <v>9</v>
      </c>
      <c r="AK261">
        <f>IFERROR(VLOOKUP($A261,Table2[],14,FALSE),"Not Found")</f>
        <v>2</v>
      </c>
      <c r="AL261">
        <f>INDEX('Marketing data'!E:E,MATCH($A261,'Marketing data'!B:B,0),1)</f>
        <v>0</v>
      </c>
      <c r="AM261">
        <f>INDEX('Marketing data'!F:F,MATCH($A261,'Marketing data'!B:B,0),1)</f>
        <v>0</v>
      </c>
      <c r="AN261">
        <f>INDEX(Table3[MC3],MATCH($A261,Table3[ID],0),1)</f>
        <v>0</v>
      </c>
      <c r="AO261">
        <f>INDEX(Table3[MC4],MATCH($A261,Table3[ID],0),1)</f>
        <v>0</v>
      </c>
      <c r="AP261">
        <f>INDEX(Table3[MC5],MATCH($A261,Table3[ID],0),1)</f>
        <v>0</v>
      </c>
      <c r="AQ261">
        <f>_xlfn.XLOOKUP($A261,Table3[ID],Table3[Complaint],"Not Found",0)</f>
        <v>0</v>
      </c>
      <c r="AR261">
        <f>_xlfn.XLOOKUP($A261,Table3[ID],Table3[Pilot],"Not Found",0)</f>
        <v>0</v>
      </c>
      <c r="AS261" s="6">
        <f>_xlfn.XLOOKUP($A261,Table3[ID],Table3[Enrollment],"Not Found",0)</f>
        <v>43608</v>
      </c>
    </row>
    <row r="262" spans="1:45" x14ac:dyDescent="0.25">
      <c r="A262">
        <v>1981</v>
      </c>
      <c r="B262" t="s">
        <v>378</v>
      </c>
      <c r="C262" t="s">
        <v>109</v>
      </c>
      <c r="D262" t="s">
        <v>110</v>
      </c>
      <c r="E262" t="s">
        <v>105</v>
      </c>
      <c r="F262" t="s">
        <v>127</v>
      </c>
      <c r="G262" s="22">
        <v>16.45</v>
      </c>
      <c r="H262">
        <v>4</v>
      </c>
      <c r="I262">
        <v>3.29</v>
      </c>
      <c r="J262" s="22">
        <v>69.09</v>
      </c>
      <c r="K262" s="6">
        <v>43531</v>
      </c>
      <c r="L262" s="21">
        <v>0.62013888888888891</v>
      </c>
      <c r="M262" t="s">
        <v>107</v>
      </c>
      <c r="N262" s="22">
        <v>65.8</v>
      </c>
      <c r="O262">
        <v>4.7619047620000003</v>
      </c>
      <c r="P262" s="22">
        <v>3.29</v>
      </c>
      <c r="Q262">
        <v>5.6</v>
      </c>
      <c r="R262" t="str">
        <f>IFERROR(VLOOKUP(Table5[[#This Row],[CustomerID]],Table1[],16,FALSE),"Not Found")</f>
        <v>Widow</v>
      </c>
      <c r="S262">
        <f>IFERROR(VLOOKUP(Table5[[#This Row],[CustomerID]],Table1[],5,FALSE),"Not Found")</f>
        <v>64</v>
      </c>
      <c r="T262" t="str">
        <f>IFERROR(VLOOKUP(Table5[[#This Row],[CustomerID]],Table1[],17,FALSE),"Not Found")</f>
        <v>PhD</v>
      </c>
      <c r="U262">
        <f>_xlfn.XLOOKUP(Table5[[#This Row],[CustomerID]],Table1[ID],Table1[Kids],"Not Found",0)</f>
        <v>0</v>
      </c>
      <c r="V262">
        <f>_xlfn.XLOOKUP(Table5[[#This Row],[CustomerID]],Table1[ID],Table1[Teens],"Not found",0)</f>
        <v>1</v>
      </c>
      <c r="W262" s="16">
        <f>IFERROR(VLOOKUP(Table5[[#This Row],[CustomerID]],Table1[],2,FALSE),"Not Found")</f>
        <v>178028</v>
      </c>
      <c r="X262" t="str">
        <f>_xlfn.XLOOKUP(Table5[[#This Row],[CustomerID]],Table1[ID],Table1[State],"Not Found",0)</f>
        <v>State-Illinois</v>
      </c>
      <c r="Y262">
        <f>_xlfn.XLOOKUP(Table5[[#This Row],[CustomerID]],Table2[ID],Table2[Recency/Days],"Not Found",0)</f>
        <v>38</v>
      </c>
      <c r="Z262" s="22">
        <f>IFERROR(VLOOKUP(Table5[[#This Row],[CustomerID]],Table2[],3,FALSE),"Not Found")</f>
        <v>360</v>
      </c>
      <c r="AA262" s="22">
        <f>IFERROR(VLOOKUP($A262,Table2[],4,FALSE),"Not Found")</f>
        <v>43</v>
      </c>
      <c r="AB262" s="22">
        <f>IFERROR(VLOOKUP($A262,Table2[],5,FALSE),"Not Found")</f>
        <v>657</v>
      </c>
      <c r="AC262" s="22">
        <f>IFERROR(VLOOKUP($A262,Table2[],6,FALSE),"Not Found")</f>
        <v>57</v>
      </c>
      <c r="AD262" s="22">
        <f>IFERROR(VLOOKUP($A262,Table2[],7,FALSE),"Not Found")</f>
        <v>0</v>
      </c>
      <c r="AE262" s="22">
        <f>IFERROR(VLOOKUP($A262,Table2[],8,FALSE),"Not Found")</f>
        <v>87</v>
      </c>
      <c r="AF262" s="22">
        <f>IFERROR(VLOOKUP($A262,Table2[],9,FALSE),"Not Found")</f>
        <v>1031</v>
      </c>
      <c r="AG262">
        <f>IFERROR(VLOOKUP($A262,Table2[],10,FALSE),"Not Found")</f>
        <v>1</v>
      </c>
      <c r="AH262">
        <f>IFERROR(VLOOKUP($A262,Table2[],11,FALSE),"Not Found")</f>
        <v>6</v>
      </c>
      <c r="AI262">
        <f>IFERROR(VLOOKUP($A262,Table2[],12,FALSE),"Not Found")</f>
        <v>4</v>
      </c>
      <c r="AJ262">
        <f>IFERROR(VLOOKUP($A262,Table2[],13,FALSE),"Not Found")</f>
        <v>9</v>
      </c>
      <c r="AK262">
        <f>IFERROR(VLOOKUP($A262,Table2[],14,FALSE),"Not Found")</f>
        <v>7</v>
      </c>
      <c r="AL262">
        <f>INDEX('Marketing data'!E:E,MATCH($A262,'Marketing data'!B:B,0),1)</f>
        <v>0</v>
      </c>
      <c r="AM262">
        <f>INDEX('Marketing data'!F:F,MATCH($A262,'Marketing data'!B:B,0),1)</f>
        <v>0</v>
      </c>
      <c r="AN262">
        <f>INDEX(Table3[MC3],MATCH($A262,Table3[ID],0),1)</f>
        <v>0</v>
      </c>
      <c r="AO262">
        <f>INDEX(Table3[MC4],MATCH($A262,Table3[ID],0),1)</f>
        <v>1</v>
      </c>
      <c r="AP262">
        <f>INDEX(Table3[MC5],MATCH($A262,Table3[ID],0),1)</f>
        <v>1</v>
      </c>
      <c r="AQ262">
        <f>_xlfn.XLOOKUP($A262,Table3[ID],Table3[Complaint],"Not Found",0)</f>
        <v>0</v>
      </c>
      <c r="AR262">
        <f>_xlfn.XLOOKUP($A262,Table3[ID],Table3[Pilot],"Not Found",0)</f>
        <v>1</v>
      </c>
      <c r="AS262" s="6">
        <f>_xlfn.XLOOKUP($A262,Table3[ID],Table3[Enrollment],"Not Found",0)</f>
        <v>43511</v>
      </c>
    </row>
    <row r="263" spans="1:45" x14ac:dyDescent="0.25">
      <c r="A263">
        <v>2734</v>
      </c>
      <c r="B263" t="s">
        <v>379</v>
      </c>
      <c r="C263" t="s">
        <v>124</v>
      </c>
      <c r="D263" t="s">
        <v>104</v>
      </c>
      <c r="E263" t="s">
        <v>105</v>
      </c>
      <c r="F263" t="s">
        <v>127</v>
      </c>
      <c r="G263" s="22">
        <v>38.299999999999997</v>
      </c>
      <c r="H263">
        <v>4</v>
      </c>
      <c r="I263">
        <v>7.66</v>
      </c>
      <c r="J263" s="22">
        <v>160.86000000000001</v>
      </c>
      <c r="K263" s="6">
        <v>43537</v>
      </c>
      <c r="L263" s="21">
        <v>0.80694444444444446</v>
      </c>
      <c r="M263" t="s">
        <v>112</v>
      </c>
      <c r="N263" s="22">
        <v>153.19999999999999</v>
      </c>
      <c r="O263">
        <v>4.7619047620000003</v>
      </c>
      <c r="P263" s="22">
        <v>7.66</v>
      </c>
      <c r="Q263">
        <v>5.7</v>
      </c>
      <c r="R263" t="str">
        <f>IFERROR(VLOOKUP(Table5[[#This Row],[CustomerID]],Table1[],16,FALSE),"Not Found")</f>
        <v>Married</v>
      </c>
      <c r="S263">
        <f>IFERROR(VLOOKUP(Table5[[#This Row],[CustomerID]],Table1[],5,FALSE),"Not Found")</f>
        <v>48</v>
      </c>
      <c r="T263" t="str">
        <f>IFERROR(VLOOKUP(Table5[[#This Row],[CustomerID]],Table1[],17,FALSE),"Not Found")</f>
        <v>Graduate</v>
      </c>
      <c r="U263">
        <f>_xlfn.XLOOKUP(Table5[[#This Row],[CustomerID]],Table1[ID],Table1[Kids],"Not Found",0)</f>
        <v>1</v>
      </c>
      <c r="V263">
        <f>_xlfn.XLOOKUP(Table5[[#This Row],[CustomerID]],Table1[ID],Table1[Teens],"Not found",0)</f>
        <v>0</v>
      </c>
      <c r="W263" s="16">
        <f>IFERROR(VLOOKUP(Table5[[#This Row],[CustomerID]],Table1[],2,FALSE),"Not Found")</f>
        <v>177981</v>
      </c>
      <c r="X263" t="str">
        <f>_xlfn.XLOOKUP(Table5[[#This Row],[CustomerID]],Table1[ID],Table1[State],"Not Found",0)</f>
        <v>State-Other</v>
      </c>
      <c r="Y263">
        <f>_xlfn.XLOOKUP(Table5[[#This Row],[CustomerID]],Table2[ID],Table2[Recency/Days],"Not Found",0)</f>
        <v>78</v>
      </c>
      <c r="Z263" s="22">
        <f>IFERROR(VLOOKUP(Table5[[#This Row],[CustomerID]],Table2[],3,FALSE),"Not Found")</f>
        <v>315</v>
      </c>
      <c r="AA263" s="22">
        <f>IFERROR(VLOOKUP($A263,Table2[],4,FALSE),"Not Found")</f>
        <v>274</v>
      </c>
      <c r="AB263" s="22">
        <f>IFERROR(VLOOKUP($A263,Table2[],5,FALSE),"Not Found")</f>
        <v>466</v>
      </c>
      <c r="AC263" s="22">
        <f>IFERROR(VLOOKUP($A263,Table2[],6,FALSE),"Not Found")</f>
        <v>37</v>
      </c>
      <c r="AD263" s="22">
        <f>IFERROR(VLOOKUP($A263,Table2[],7,FALSE),"Not Found")</f>
        <v>288</v>
      </c>
      <c r="AE263" s="22">
        <f>IFERROR(VLOOKUP($A263,Table2[],8,FALSE),"Not Found")</f>
        <v>137</v>
      </c>
      <c r="AF263" s="22">
        <f>IFERROR(VLOOKUP($A263,Table2[],9,FALSE),"Not Found")</f>
        <v>1242</v>
      </c>
      <c r="AG263">
        <f>IFERROR(VLOOKUP($A263,Table2[],10,FALSE),"Not Found")</f>
        <v>3</v>
      </c>
      <c r="AH263">
        <f>IFERROR(VLOOKUP($A263,Table2[],11,FALSE),"Not Found")</f>
        <v>7</v>
      </c>
      <c r="AI263">
        <f>IFERROR(VLOOKUP($A263,Table2[],12,FALSE),"Not Found")</f>
        <v>4</v>
      </c>
      <c r="AJ263">
        <f>IFERROR(VLOOKUP($A263,Table2[],13,FALSE),"Not Found")</f>
        <v>7</v>
      </c>
      <c r="AK263">
        <f>IFERROR(VLOOKUP($A263,Table2[],14,FALSE),"Not Found")</f>
        <v>5</v>
      </c>
      <c r="AL263">
        <f>INDEX('Marketing data'!E:E,MATCH($A263,'Marketing data'!B:B,0),1)</f>
        <v>0</v>
      </c>
      <c r="AM263">
        <f>INDEX('Marketing data'!F:F,MATCH($A263,'Marketing data'!B:B,0),1)</f>
        <v>0</v>
      </c>
      <c r="AN263">
        <f>INDEX(Table3[MC3],MATCH($A263,Table3[ID],0),1)</f>
        <v>0</v>
      </c>
      <c r="AO263">
        <f>INDEX(Table3[MC4],MATCH($A263,Table3[ID],0),1)</f>
        <v>0</v>
      </c>
      <c r="AP263">
        <f>INDEX(Table3[MC5],MATCH($A263,Table3[ID],0),1)</f>
        <v>0</v>
      </c>
      <c r="AQ263">
        <f>_xlfn.XLOOKUP($A263,Table3[ID],Table3[Complaint],"Not Found",0)</f>
        <v>0</v>
      </c>
      <c r="AR263">
        <f>_xlfn.XLOOKUP($A263,Table3[ID],Table3[Pilot],"Not Found",0)</f>
        <v>0</v>
      </c>
      <c r="AS263" s="6">
        <f>_xlfn.XLOOKUP($A263,Table3[ID],Table3[Enrollment],"Not Found",0)</f>
        <v>43769</v>
      </c>
    </row>
    <row r="264" spans="1:45" x14ac:dyDescent="0.25">
      <c r="A264">
        <v>1199</v>
      </c>
      <c r="B264" t="s">
        <v>380</v>
      </c>
      <c r="C264" t="s">
        <v>103</v>
      </c>
      <c r="D264" t="s">
        <v>104</v>
      </c>
      <c r="E264" t="s">
        <v>105</v>
      </c>
      <c r="F264" t="s">
        <v>118</v>
      </c>
      <c r="G264" s="22">
        <v>22.24</v>
      </c>
      <c r="H264">
        <v>10</v>
      </c>
      <c r="I264">
        <v>11.12</v>
      </c>
      <c r="J264" s="22">
        <v>233.52</v>
      </c>
      <c r="K264" s="6">
        <v>43505</v>
      </c>
      <c r="L264" s="21">
        <v>0.45833333333333331</v>
      </c>
      <c r="M264" t="s">
        <v>112</v>
      </c>
      <c r="N264" s="22">
        <v>222.4</v>
      </c>
      <c r="O264">
        <v>4.7619047620000003</v>
      </c>
      <c r="P264" s="22">
        <v>11.12</v>
      </c>
      <c r="Q264">
        <v>4.2</v>
      </c>
      <c r="R264" t="str">
        <f>IFERROR(VLOOKUP(Table5[[#This Row],[CustomerID]],Table1[],16,FALSE),"Not Found")</f>
        <v>Together</v>
      </c>
      <c r="S264">
        <f>IFERROR(VLOOKUP(Table5[[#This Row],[CustomerID]],Table1[],5,FALSE),"Not Found")</f>
        <v>66</v>
      </c>
      <c r="T264" t="str">
        <f>IFERROR(VLOOKUP(Table5[[#This Row],[CustomerID]],Table1[],17,FALSE),"Not Found")</f>
        <v>Graduate</v>
      </c>
      <c r="U264">
        <f>_xlfn.XLOOKUP(Table5[[#This Row],[CustomerID]],Table1[ID],Table1[Kids],"Not Found",0)</f>
        <v>0</v>
      </c>
      <c r="V264">
        <f>_xlfn.XLOOKUP(Table5[[#This Row],[CustomerID]],Table1[ID],Table1[Teens],"Not found",0)</f>
        <v>0</v>
      </c>
      <c r="W264" s="16">
        <f>IFERROR(VLOOKUP(Table5[[#This Row],[CustomerID]],Table1[],2,FALSE),"Not Found")</f>
        <v>177972</v>
      </c>
      <c r="X264" t="str">
        <f>_xlfn.XLOOKUP(Table5[[#This Row],[CustomerID]],Table1[ID],Table1[State],"Not Found",0)</f>
        <v>State-California</v>
      </c>
      <c r="Y264">
        <f>_xlfn.XLOOKUP(Table5[[#This Row],[CustomerID]],Table2[ID],Table2[Recency/Days],"Not Found",0)</f>
        <v>18</v>
      </c>
      <c r="Z264" s="22">
        <f>IFERROR(VLOOKUP(Table5[[#This Row],[CustomerID]],Table2[],3,FALSE),"Not Found")</f>
        <v>1399</v>
      </c>
      <c r="AA264" s="22">
        <f>IFERROR(VLOOKUP($A264,Table2[],4,FALSE),"Not Found")</f>
        <v>50</v>
      </c>
      <c r="AB264" s="22">
        <f>IFERROR(VLOOKUP($A264,Table2[],5,FALSE),"Not Found")</f>
        <v>728</v>
      </c>
      <c r="AC264" s="22">
        <f>IFERROR(VLOOKUP($A264,Table2[],6,FALSE),"Not Found")</f>
        <v>75</v>
      </c>
      <c r="AD264" s="22">
        <f>IFERROR(VLOOKUP($A264,Table2[],7,FALSE),"Not Found")</f>
        <v>233</v>
      </c>
      <c r="AE264" s="22">
        <f>IFERROR(VLOOKUP($A264,Table2[],8,FALSE),"Not Found")</f>
        <v>27</v>
      </c>
      <c r="AF264" s="22">
        <f>IFERROR(VLOOKUP($A264,Table2[],9,FALSE),"Not Found")</f>
        <v>2458</v>
      </c>
      <c r="AG264">
        <f>IFERROR(VLOOKUP($A264,Table2[],10,FALSE),"Not Found")</f>
        <v>1</v>
      </c>
      <c r="AH264">
        <f>IFERROR(VLOOKUP($A264,Table2[],11,FALSE),"Not Found")</f>
        <v>4</v>
      </c>
      <c r="AI264">
        <f>IFERROR(VLOOKUP($A264,Table2[],12,FALSE),"Not Found")</f>
        <v>6</v>
      </c>
      <c r="AJ264">
        <f>IFERROR(VLOOKUP($A264,Table2[],13,FALSE),"Not Found")</f>
        <v>9</v>
      </c>
      <c r="AK264">
        <f>IFERROR(VLOOKUP($A264,Table2[],14,FALSE),"Not Found")</f>
        <v>1</v>
      </c>
      <c r="AL264">
        <f>INDEX('Marketing data'!E:E,MATCH($A264,'Marketing data'!B:B,0),1)</f>
        <v>0</v>
      </c>
      <c r="AM264">
        <f>INDEX('Marketing data'!F:F,MATCH($A264,'Marketing data'!B:B,0),1)</f>
        <v>0</v>
      </c>
      <c r="AN264">
        <f>INDEX(Table3[MC3],MATCH($A264,Table3[ID],0),1)</f>
        <v>0</v>
      </c>
      <c r="AO264">
        <f>INDEX(Table3[MC4],MATCH($A264,Table3[ID],0),1)</f>
        <v>0</v>
      </c>
      <c r="AP264">
        <f>INDEX(Table3[MC5],MATCH($A264,Table3[ID],0),1)</f>
        <v>0</v>
      </c>
      <c r="AQ264">
        <f>_xlfn.XLOOKUP($A264,Table3[ID],Table3[Complaint],"Not Found",0)</f>
        <v>0</v>
      </c>
      <c r="AR264">
        <f>_xlfn.XLOOKUP($A264,Table3[ID],Table3[Pilot],"Not Found",0)</f>
        <v>0</v>
      </c>
      <c r="AS264" s="6">
        <f>_xlfn.XLOOKUP($A264,Table3[ID],Table3[Enrollment],"Not Found",0)</f>
        <v>44065</v>
      </c>
    </row>
    <row r="265" spans="1:45" x14ac:dyDescent="0.25">
      <c r="A265">
        <v>1264</v>
      </c>
      <c r="B265" t="s">
        <v>381</v>
      </c>
      <c r="C265" t="s">
        <v>124</v>
      </c>
      <c r="D265" t="s">
        <v>110</v>
      </c>
      <c r="E265" t="s">
        <v>114</v>
      </c>
      <c r="F265" t="s">
        <v>118</v>
      </c>
      <c r="G265" s="22">
        <v>54.45</v>
      </c>
      <c r="H265">
        <v>1</v>
      </c>
      <c r="I265">
        <v>2.7225000000000001</v>
      </c>
      <c r="J265" s="22">
        <v>57.172499999999999</v>
      </c>
      <c r="K265" s="6">
        <v>43522</v>
      </c>
      <c r="L265" s="21">
        <v>0.80833333333333324</v>
      </c>
      <c r="M265" t="s">
        <v>107</v>
      </c>
      <c r="N265" s="22">
        <v>54.45</v>
      </c>
      <c r="O265">
        <v>4.7619047620000003</v>
      </c>
      <c r="P265" s="22">
        <v>2.7225000000000001</v>
      </c>
      <c r="Q265">
        <v>7.9</v>
      </c>
      <c r="R265" t="str">
        <f>IFERROR(VLOOKUP(Table5[[#This Row],[CustomerID]],Table1[],16,FALSE),"Not Found")</f>
        <v>Together</v>
      </c>
      <c r="S265">
        <f>IFERROR(VLOOKUP(Table5[[#This Row],[CustomerID]],Table1[],5,FALSE),"Not Found")</f>
        <v>39</v>
      </c>
      <c r="T265" t="str">
        <f>IFERROR(VLOOKUP(Table5[[#This Row],[CustomerID]],Table1[],17,FALSE),"Not Found")</f>
        <v>Master</v>
      </c>
      <c r="U265">
        <f>_xlfn.XLOOKUP(Table5[[#This Row],[CustomerID]],Table1[ID],Table1[Kids],"Not Found",0)</f>
        <v>0</v>
      </c>
      <c r="V265">
        <f>_xlfn.XLOOKUP(Table5[[#This Row],[CustomerID]],Table1[ID],Table1[Teens],"Not found",0)</f>
        <v>0</v>
      </c>
      <c r="W265" s="16">
        <f>IFERROR(VLOOKUP(Table5[[#This Row],[CustomerID]],Table1[],2,FALSE),"Not Found")</f>
        <v>177882</v>
      </c>
      <c r="X265" t="str">
        <f>_xlfn.XLOOKUP(Table5[[#This Row],[CustomerID]],Table1[ID],Table1[State],"Not Found",0)</f>
        <v>State-Other</v>
      </c>
      <c r="Y265">
        <f>_xlfn.XLOOKUP(Table5[[#This Row],[CustomerID]],Table2[ID],Table2[Recency/Days],"Not Found",0)</f>
        <v>29</v>
      </c>
      <c r="Z265" s="22">
        <f>IFERROR(VLOOKUP(Table5[[#This Row],[CustomerID]],Table2[],3,FALSE),"Not Found")</f>
        <v>155</v>
      </c>
      <c r="AA265" s="22">
        <f>IFERROR(VLOOKUP($A265,Table2[],4,FALSE),"Not Found")</f>
        <v>295</v>
      </c>
      <c r="AB265" s="22">
        <f>IFERROR(VLOOKUP($A265,Table2[],5,FALSE),"Not Found")</f>
        <v>904</v>
      </c>
      <c r="AC265" s="22">
        <f>IFERROR(VLOOKUP($A265,Table2[],6,FALSE),"Not Found")</f>
        <v>429</v>
      </c>
      <c r="AD265" s="22">
        <f>IFERROR(VLOOKUP($A265,Table2[],7,FALSE),"Not Found")</f>
        <v>50</v>
      </c>
      <c r="AE265" s="22">
        <f>IFERROR(VLOOKUP($A265,Table2[],8,FALSE),"Not Found")</f>
        <v>34</v>
      </c>
      <c r="AF265" s="22">
        <f>IFERROR(VLOOKUP($A265,Table2[],9,FALSE),"Not Found")</f>
        <v>1800</v>
      </c>
      <c r="AG265">
        <f>IFERROR(VLOOKUP($A265,Table2[],10,FALSE),"Not Found")</f>
        <v>1</v>
      </c>
      <c r="AH265">
        <f>IFERROR(VLOOKUP($A265,Table2[],11,FALSE),"Not Found")</f>
        <v>3</v>
      </c>
      <c r="AI265">
        <f>IFERROR(VLOOKUP($A265,Table2[],12,FALSE),"Not Found")</f>
        <v>3</v>
      </c>
      <c r="AJ265">
        <f>IFERROR(VLOOKUP($A265,Table2[],13,FALSE),"Not Found")</f>
        <v>5</v>
      </c>
      <c r="AK265">
        <f>IFERROR(VLOOKUP($A265,Table2[],14,FALSE),"Not Found")</f>
        <v>1</v>
      </c>
      <c r="AL265">
        <f>INDEX('Marketing data'!E:E,MATCH($A265,'Marketing data'!B:B,0),1)</f>
        <v>0</v>
      </c>
      <c r="AM265">
        <f>INDEX('Marketing data'!F:F,MATCH($A265,'Marketing data'!B:B,0),1)</f>
        <v>0</v>
      </c>
      <c r="AN265">
        <f>INDEX(Table3[MC3],MATCH($A265,Table3[ID],0),1)</f>
        <v>0</v>
      </c>
      <c r="AO265">
        <f>INDEX(Table3[MC4],MATCH($A265,Table3[ID],0),1)</f>
        <v>0</v>
      </c>
      <c r="AP265">
        <f>INDEX(Table3[MC5],MATCH($A265,Table3[ID],0),1)</f>
        <v>0</v>
      </c>
      <c r="AQ265">
        <f>_xlfn.XLOOKUP($A265,Table3[ID],Table3[Complaint],"Not Found",0)</f>
        <v>0</v>
      </c>
      <c r="AR265">
        <f>_xlfn.XLOOKUP($A265,Table3[ID],Table3[Pilot],"Not Found",0)</f>
        <v>0</v>
      </c>
      <c r="AS265" s="6">
        <f>_xlfn.XLOOKUP($A265,Table3[ID],Table3[Enrollment],"Not Found",0)</f>
        <v>44108</v>
      </c>
    </row>
    <row r="266" spans="1:45" x14ac:dyDescent="0.25">
      <c r="A266">
        <v>2888</v>
      </c>
      <c r="B266" t="s">
        <v>382</v>
      </c>
      <c r="C266" t="s">
        <v>103</v>
      </c>
      <c r="D266" t="s">
        <v>104</v>
      </c>
      <c r="E266" t="s">
        <v>105</v>
      </c>
      <c r="F266" t="s">
        <v>118</v>
      </c>
      <c r="G266" s="22">
        <v>98.4</v>
      </c>
      <c r="H266">
        <v>7</v>
      </c>
      <c r="I266">
        <v>34.44</v>
      </c>
      <c r="J266" s="22">
        <v>723.24</v>
      </c>
      <c r="K266" s="6">
        <v>43536</v>
      </c>
      <c r="L266" s="21">
        <v>0.52986111111111112</v>
      </c>
      <c r="M266" t="s">
        <v>116</v>
      </c>
      <c r="N266" s="22">
        <v>688.8</v>
      </c>
      <c r="O266">
        <v>4.7619047620000003</v>
      </c>
      <c r="P266" s="22">
        <v>34.44</v>
      </c>
      <c r="Q266">
        <v>8.6999999999999993</v>
      </c>
      <c r="R266" t="str">
        <f>IFERROR(VLOOKUP(Table5[[#This Row],[CustomerID]],Table1[],16,FALSE),"Not Found")</f>
        <v>Married</v>
      </c>
      <c r="S266">
        <f>IFERROR(VLOOKUP(Table5[[#This Row],[CustomerID]],Table1[],5,FALSE),"Not Found")</f>
        <v>53</v>
      </c>
      <c r="T266" t="str">
        <f>IFERROR(VLOOKUP(Table5[[#This Row],[CustomerID]],Table1[],17,FALSE),"Not Found")</f>
        <v>Graduate</v>
      </c>
      <c r="U266">
        <f>_xlfn.XLOOKUP(Table5[[#This Row],[CustomerID]],Table1[ID],Table1[Kids],"Not Found",0)</f>
        <v>0</v>
      </c>
      <c r="V266">
        <f>_xlfn.XLOOKUP(Table5[[#This Row],[CustomerID]],Table1[ID],Table1[Teens],"Not found",0)</f>
        <v>1</v>
      </c>
      <c r="W266" s="16">
        <f>IFERROR(VLOOKUP(Table5[[#This Row],[CustomerID]],Table1[],2,FALSE),"Not Found")</f>
        <v>177870</v>
      </c>
      <c r="X266" t="str">
        <f>_xlfn.XLOOKUP(Table5[[#This Row],[CustomerID]],Table1[ID],Table1[State],"Not Found",0)</f>
        <v>State-New York</v>
      </c>
      <c r="Y266">
        <f>_xlfn.XLOOKUP(Table5[[#This Row],[CustomerID]],Table2[ID],Table2[Recency/Days],"Not Found",0)</f>
        <v>93</v>
      </c>
      <c r="Z266" s="22">
        <f>IFERROR(VLOOKUP(Table5[[#This Row],[CustomerID]],Table2[],3,FALSE),"Not Found")</f>
        <v>2323</v>
      </c>
      <c r="AA266" s="22">
        <f>IFERROR(VLOOKUP($A266,Table2[],4,FALSE),"Not Found")</f>
        <v>114</v>
      </c>
      <c r="AB266" s="22">
        <f>IFERROR(VLOOKUP($A266,Table2[],5,FALSE),"Not Found")</f>
        <v>1142</v>
      </c>
      <c r="AC266" s="22">
        <f>IFERROR(VLOOKUP($A266,Table2[],6,FALSE),"Not Found")</f>
        <v>148</v>
      </c>
      <c r="AD266" s="22">
        <f>IFERROR(VLOOKUP($A266,Table2[],7,FALSE),"Not Found")</f>
        <v>114</v>
      </c>
      <c r="AE266" s="22">
        <f>IFERROR(VLOOKUP($A266,Table2[],8,FALSE),"Not Found")</f>
        <v>304</v>
      </c>
      <c r="AF266" s="22">
        <f>IFERROR(VLOOKUP($A266,Table2[],9,FALSE),"Not Found")</f>
        <v>3538</v>
      </c>
      <c r="AG266">
        <f>IFERROR(VLOOKUP($A266,Table2[],10,FALSE),"Not Found")</f>
        <v>3</v>
      </c>
      <c r="AH266">
        <f>IFERROR(VLOOKUP($A266,Table2[],11,FALSE),"Not Found")</f>
        <v>5</v>
      </c>
      <c r="AI266">
        <f>IFERROR(VLOOKUP($A266,Table2[],12,FALSE),"Not Found")</f>
        <v>5</v>
      </c>
      <c r="AJ266">
        <f>IFERROR(VLOOKUP($A266,Table2[],13,FALSE),"Not Found")</f>
        <v>5</v>
      </c>
      <c r="AK266">
        <f>IFERROR(VLOOKUP($A266,Table2[],14,FALSE),"Not Found")</f>
        <v>8</v>
      </c>
      <c r="AL266">
        <f>INDEX('Marketing data'!E:E,MATCH($A266,'Marketing data'!B:B,0),1)</f>
        <v>1</v>
      </c>
      <c r="AM266">
        <f>INDEX('Marketing data'!F:F,MATCH($A266,'Marketing data'!B:B,0),1)</f>
        <v>0</v>
      </c>
      <c r="AN266">
        <f>INDEX(Table3[MC3],MATCH($A266,Table3[ID],0),1)</f>
        <v>0</v>
      </c>
      <c r="AO266">
        <f>INDEX(Table3[MC4],MATCH($A266,Table3[ID],0),1)</f>
        <v>1</v>
      </c>
      <c r="AP266">
        <f>INDEX(Table3[MC5],MATCH($A266,Table3[ID],0),1)</f>
        <v>0</v>
      </c>
      <c r="AQ266">
        <f>_xlfn.XLOOKUP($A266,Table3[ID],Table3[Complaint],"Not Found",0)</f>
        <v>0</v>
      </c>
      <c r="AR266">
        <f>_xlfn.XLOOKUP($A266,Table3[ID],Table3[Pilot],"Not Found",0)</f>
        <v>1</v>
      </c>
      <c r="AS266" s="6">
        <f>_xlfn.XLOOKUP($A266,Table3[ID],Table3[Enrollment],"Not Found",0)</f>
        <v>43492</v>
      </c>
    </row>
    <row r="267" spans="1:45" x14ac:dyDescent="0.25">
      <c r="A267">
        <v>1510</v>
      </c>
      <c r="B267" t="s">
        <v>383</v>
      </c>
      <c r="C267" t="s">
        <v>109</v>
      </c>
      <c r="D267" t="s">
        <v>110</v>
      </c>
      <c r="E267" t="s">
        <v>114</v>
      </c>
      <c r="F267" t="s">
        <v>115</v>
      </c>
      <c r="G267" s="22">
        <v>35.47</v>
      </c>
      <c r="H267">
        <v>4</v>
      </c>
      <c r="I267">
        <v>7.0940000000000003</v>
      </c>
      <c r="J267" s="22">
        <v>148.97399999999999</v>
      </c>
      <c r="K267" s="6">
        <v>43538</v>
      </c>
      <c r="L267" s="21">
        <v>0.72361111111111109</v>
      </c>
      <c r="M267" t="s">
        <v>116</v>
      </c>
      <c r="N267" s="22">
        <v>141.88</v>
      </c>
      <c r="O267">
        <v>4.7619047620000003</v>
      </c>
      <c r="P267" s="22">
        <v>7.0940000000000003</v>
      </c>
      <c r="Q267">
        <v>6.9</v>
      </c>
      <c r="R267" t="str">
        <f>IFERROR(VLOOKUP(Table5[[#This Row],[CustomerID]],Table1[],16,FALSE),"Not Found")</f>
        <v>Together</v>
      </c>
      <c r="S267">
        <f>IFERROR(VLOOKUP(Table5[[#This Row],[CustomerID]],Table1[],5,FALSE),"Not Found")</f>
        <v>62</v>
      </c>
      <c r="T267" t="str">
        <f>IFERROR(VLOOKUP(Table5[[#This Row],[CustomerID]],Table1[],17,FALSE),"Not Found")</f>
        <v>PhD</v>
      </c>
      <c r="U267">
        <f>_xlfn.XLOOKUP(Table5[[#This Row],[CustomerID]],Table1[ID],Table1[Kids],"Not Found",0)</f>
        <v>0</v>
      </c>
      <c r="V267">
        <f>_xlfn.XLOOKUP(Table5[[#This Row],[CustomerID]],Table1[ID],Table1[Teens],"Not found",0)</f>
        <v>0</v>
      </c>
      <c r="W267" s="16">
        <f>IFERROR(VLOOKUP(Table5[[#This Row],[CustomerID]],Table1[],2,FALSE),"Not Found")</f>
        <v>177863</v>
      </c>
      <c r="X267" t="str">
        <f>_xlfn.XLOOKUP(Table5[[#This Row],[CustomerID]],Table1[ID],Table1[State],"Not Found",0)</f>
        <v>State-Other</v>
      </c>
      <c r="Y267">
        <f>_xlfn.XLOOKUP(Table5[[#This Row],[CustomerID]],Table2[ID],Table2[Recency/Days],"Not Found",0)</f>
        <v>20</v>
      </c>
      <c r="Z267" s="22">
        <f>IFERROR(VLOOKUP(Table5[[#This Row],[CustomerID]],Table2[],3,FALSE),"Not Found")</f>
        <v>2012</v>
      </c>
      <c r="AA267" s="22">
        <f>IFERROR(VLOOKUP($A267,Table2[],4,FALSE),"Not Found")</f>
        <v>87</v>
      </c>
      <c r="AB267" s="22">
        <f>IFERROR(VLOOKUP($A267,Table2[],5,FALSE),"Not Found")</f>
        <v>729</v>
      </c>
      <c r="AC267" s="22">
        <f>IFERROR(VLOOKUP($A267,Table2[],6,FALSE),"Not Found")</f>
        <v>37</v>
      </c>
      <c r="AD267" s="22">
        <f>IFERROR(VLOOKUP($A267,Table2[],7,FALSE),"Not Found")</f>
        <v>57</v>
      </c>
      <c r="AE267" s="22">
        <f>IFERROR(VLOOKUP($A267,Table2[],8,FALSE),"Not Found")</f>
        <v>27</v>
      </c>
      <c r="AF267" s="22">
        <f>IFERROR(VLOOKUP($A267,Table2[],9,FALSE),"Not Found")</f>
        <v>2894</v>
      </c>
      <c r="AG267">
        <f>IFERROR(VLOOKUP($A267,Table2[],10,FALSE),"Not Found")</f>
        <v>1</v>
      </c>
      <c r="AH267">
        <f>IFERROR(VLOOKUP($A267,Table2[],11,FALSE),"Not Found")</f>
        <v>4</v>
      </c>
      <c r="AI267">
        <f>IFERROR(VLOOKUP($A267,Table2[],12,FALSE),"Not Found")</f>
        <v>5</v>
      </c>
      <c r="AJ267">
        <f>IFERROR(VLOOKUP($A267,Table2[],13,FALSE),"Not Found")</f>
        <v>10</v>
      </c>
      <c r="AK267">
        <f>IFERROR(VLOOKUP($A267,Table2[],14,FALSE),"Not Found")</f>
        <v>2</v>
      </c>
      <c r="AL267">
        <f>INDEX('Marketing data'!E:E,MATCH($A267,'Marketing data'!B:B,0),1)</f>
        <v>0</v>
      </c>
      <c r="AM267">
        <f>INDEX('Marketing data'!F:F,MATCH($A267,'Marketing data'!B:B,0),1)</f>
        <v>0</v>
      </c>
      <c r="AN267">
        <f>INDEX(Table3[MC3],MATCH($A267,Table3[ID],0),1)</f>
        <v>0</v>
      </c>
      <c r="AO267">
        <f>INDEX(Table3[MC4],MATCH($A267,Table3[ID],0),1)</f>
        <v>0</v>
      </c>
      <c r="AP267">
        <f>INDEX(Table3[MC5],MATCH($A267,Table3[ID],0),1)</f>
        <v>0</v>
      </c>
      <c r="AQ267">
        <f>_xlfn.XLOOKUP($A267,Table3[ID],Table3[Complaint],"Not Found",0)</f>
        <v>0</v>
      </c>
      <c r="AR267">
        <f>_xlfn.XLOOKUP($A267,Table3[ID],Table3[Pilot],"Not Found",0)</f>
        <v>0</v>
      </c>
      <c r="AS267" s="6">
        <f>_xlfn.XLOOKUP($A267,Table3[ID],Table3[Enrollment],"Not Found",0)</f>
        <v>43954</v>
      </c>
    </row>
    <row r="268" spans="1:45" x14ac:dyDescent="0.25">
      <c r="A268">
        <v>1669</v>
      </c>
      <c r="B268" t="s">
        <v>384</v>
      </c>
      <c r="C268" t="s">
        <v>124</v>
      </c>
      <c r="D268" t="s">
        <v>104</v>
      </c>
      <c r="E268" t="s">
        <v>105</v>
      </c>
      <c r="F268" t="s">
        <v>125</v>
      </c>
      <c r="G268" s="22">
        <v>74.599999999999994</v>
      </c>
      <c r="H268">
        <v>10</v>
      </c>
      <c r="I268">
        <v>37.299999999999997</v>
      </c>
      <c r="J268" s="22">
        <v>783.3</v>
      </c>
      <c r="K268" s="6">
        <v>43473</v>
      </c>
      <c r="L268" s="21">
        <v>0.87152777777777779</v>
      </c>
      <c r="M268" t="s">
        <v>112</v>
      </c>
      <c r="N268" s="22">
        <v>746</v>
      </c>
      <c r="O268">
        <v>4.7619047620000003</v>
      </c>
      <c r="P268" s="22">
        <v>37.299999999999997</v>
      </c>
      <c r="Q268">
        <v>9.5</v>
      </c>
      <c r="R268" t="str">
        <f>IFERROR(VLOOKUP(Table5[[#This Row],[CustomerID]],Table1[],16,FALSE),"Not Found")</f>
        <v>Together</v>
      </c>
      <c r="S268">
        <f>IFERROR(VLOOKUP(Table5[[#This Row],[CustomerID]],Table1[],5,FALSE),"Not Found")</f>
        <v>31</v>
      </c>
      <c r="T268" t="str">
        <f>IFERROR(VLOOKUP(Table5[[#This Row],[CustomerID]],Table1[],17,FALSE),"Not Found")</f>
        <v>PhD</v>
      </c>
      <c r="U268">
        <f>_xlfn.XLOOKUP(Table5[[#This Row],[CustomerID]],Table1[ID],Table1[Kids],"Not Found",0)</f>
        <v>0</v>
      </c>
      <c r="V268">
        <f>_xlfn.XLOOKUP(Table5[[#This Row],[CustomerID]],Table1[ID],Table1[Teens],"Not found",0)</f>
        <v>0</v>
      </c>
      <c r="W268" s="16">
        <f>IFERROR(VLOOKUP(Table5[[#This Row],[CustomerID]],Table1[],2,FALSE),"Not Found")</f>
        <v>177845</v>
      </c>
      <c r="X268" t="str">
        <f>_xlfn.XLOOKUP(Table5[[#This Row],[CustomerID]],Table1[ID],Table1[State],"Not Found",0)</f>
        <v>State-Illinois</v>
      </c>
      <c r="Y268">
        <f>_xlfn.XLOOKUP(Table5[[#This Row],[CustomerID]],Table2[ID],Table2[Recency/Days],"Not Found",0)</f>
        <v>40</v>
      </c>
      <c r="Z268" s="22">
        <f>IFERROR(VLOOKUP(Table5[[#This Row],[CustomerID]],Table2[],3,FALSE),"Not Found")</f>
        <v>1736</v>
      </c>
      <c r="AA268" s="22">
        <f>IFERROR(VLOOKUP($A268,Table2[],4,FALSE),"Not Found")</f>
        <v>91</v>
      </c>
      <c r="AB268" s="22">
        <f>IFERROR(VLOOKUP($A268,Table2[],5,FALSE),"Not Found")</f>
        <v>1097</v>
      </c>
      <c r="AC268" s="22">
        <f>IFERROR(VLOOKUP($A268,Table2[],6,FALSE),"Not Found")</f>
        <v>0</v>
      </c>
      <c r="AD268" s="22">
        <f>IFERROR(VLOOKUP($A268,Table2[],7,FALSE),"Not Found")</f>
        <v>91</v>
      </c>
      <c r="AE268" s="22">
        <f>IFERROR(VLOOKUP($A268,Table2[],8,FALSE),"Not Found")</f>
        <v>59</v>
      </c>
      <c r="AF268" s="22">
        <f>IFERROR(VLOOKUP($A268,Table2[],9,FALSE),"Not Found")</f>
        <v>2956</v>
      </c>
      <c r="AG268">
        <f>IFERROR(VLOOKUP($A268,Table2[],10,FALSE),"Not Found")</f>
        <v>1</v>
      </c>
      <c r="AH268">
        <f>IFERROR(VLOOKUP($A268,Table2[],11,FALSE),"Not Found")</f>
        <v>3</v>
      </c>
      <c r="AI268">
        <f>IFERROR(VLOOKUP($A268,Table2[],12,FALSE),"Not Found")</f>
        <v>5</v>
      </c>
      <c r="AJ268">
        <f>IFERROR(VLOOKUP($A268,Table2[],13,FALSE),"Not Found")</f>
        <v>12</v>
      </c>
      <c r="AK268">
        <f>IFERROR(VLOOKUP($A268,Table2[],14,FALSE),"Not Found")</f>
        <v>1</v>
      </c>
      <c r="AL268">
        <f>INDEX('Marketing data'!E:E,MATCH($A268,'Marketing data'!B:B,0),1)</f>
        <v>1</v>
      </c>
      <c r="AM268">
        <f>INDEX('Marketing data'!F:F,MATCH($A268,'Marketing data'!B:B,0),1)</f>
        <v>0</v>
      </c>
      <c r="AN268">
        <f>INDEX(Table3[MC3],MATCH($A268,Table3[ID],0),1)</f>
        <v>0</v>
      </c>
      <c r="AO268">
        <f>INDEX(Table3[MC4],MATCH($A268,Table3[ID],0),1)</f>
        <v>0</v>
      </c>
      <c r="AP268">
        <f>INDEX(Table3[MC5],MATCH($A268,Table3[ID],0),1)</f>
        <v>1</v>
      </c>
      <c r="AQ268">
        <f>_xlfn.XLOOKUP($A268,Table3[ID],Table3[Complaint],"Not Found",0)</f>
        <v>0</v>
      </c>
      <c r="AR268">
        <f>_xlfn.XLOOKUP($A268,Table3[ID],Table3[Pilot],"Not Found",0)</f>
        <v>0</v>
      </c>
      <c r="AS268" s="6">
        <f>_xlfn.XLOOKUP($A268,Table3[ID],Table3[Enrollment],"Not Found",0)</f>
        <v>44124</v>
      </c>
    </row>
    <row r="269" spans="1:45" x14ac:dyDescent="0.25">
      <c r="A269">
        <v>2233</v>
      </c>
      <c r="B269" t="s">
        <v>385</v>
      </c>
      <c r="C269" t="s">
        <v>103</v>
      </c>
      <c r="D269" t="s">
        <v>104</v>
      </c>
      <c r="E269" t="s">
        <v>114</v>
      </c>
      <c r="F269" t="s">
        <v>115</v>
      </c>
      <c r="G269" s="22">
        <v>70.739999999999995</v>
      </c>
      <c r="H269">
        <v>4</v>
      </c>
      <c r="I269">
        <v>14.148</v>
      </c>
      <c r="J269" s="22">
        <v>297.108</v>
      </c>
      <c r="K269" s="6">
        <v>43470</v>
      </c>
      <c r="L269" s="21">
        <v>0.67013888888888884</v>
      </c>
      <c r="M269" t="s">
        <v>116</v>
      </c>
      <c r="N269" s="22">
        <v>282.95999999999998</v>
      </c>
      <c r="O269">
        <v>4.7619047620000003</v>
      </c>
      <c r="P269" s="22">
        <v>14.148</v>
      </c>
      <c r="Q269">
        <v>4.4000000000000004</v>
      </c>
      <c r="R269" t="str">
        <f>IFERROR(VLOOKUP(Table5[[#This Row],[CustomerID]],Table1[],16,FALSE),"Not Found")</f>
        <v>Married</v>
      </c>
      <c r="S269">
        <f>IFERROR(VLOOKUP(Table5[[#This Row],[CustomerID]],Table1[],5,FALSE),"Not Found")</f>
        <v>53</v>
      </c>
      <c r="T269" t="str">
        <f>IFERROR(VLOOKUP(Table5[[#This Row],[CustomerID]],Table1[],17,FALSE),"Not Found")</f>
        <v>PhD</v>
      </c>
      <c r="U269">
        <f>_xlfn.XLOOKUP(Table5[[#This Row],[CustomerID]],Table1[ID],Table1[Kids],"Not Found",0)</f>
        <v>0</v>
      </c>
      <c r="V269">
        <f>_xlfn.XLOOKUP(Table5[[#This Row],[CustomerID]],Table1[ID],Table1[Teens],"Not found",0)</f>
        <v>1</v>
      </c>
      <c r="W269" s="16">
        <f>IFERROR(VLOOKUP(Table5[[#This Row],[CustomerID]],Table1[],2,FALSE),"Not Found")</f>
        <v>177766</v>
      </c>
      <c r="X269" t="str">
        <f>_xlfn.XLOOKUP(Table5[[#This Row],[CustomerID]],Table1[ID],Table1[State],"Not Found",0)</f>
        <v>State-Illinois</v>
      </c>
      <c r="Y269">
        <f>_xlfn.XLOOKUP(Table5[[#This Row],[CustomerID]],Table2[ID],Table2[Recency/Days],"Not Found",0)</f>
        <v>97</v>
      </c>
      <c r="Z269" s="22">
        <f>IFERROR(VLOOKUP(Table5[[#This Row],[CustomerID]],Table2[],3,FALSE),"Not Found")</f>
        <v>2295</v>
      </c>
      <c r="AA269" s="22">
        <f>IFERROR(VLOOKUP($A269,Table2[],4,FALSE),"Not Found")</f>
        <v>135</v>
      </c>
      <c r="AB269" s="22">
        <f>IFERROR(VLOOKUP($A269,Table2[],5,FALSE),"Not Found")</f>
        <v>606</v>
      </c>
      <c r="AC269" s="22">
        <f>IFERROR(VLOOKUP($A269,Table2[],6,FALSE),"Not Found")</f>
        <v>263</v>
      </c>
      <c r="AD269" s="22">
        <f>IFERROR(VLOOKUP($A269,Table2[],7,FALSE),"Not Found")</f>
        <v>135</v>
      </c>
      <c r="AE269" s="22">
        <f>IFERROR(VLOOKUP($A269,Table2[],8,FALSE),"Not Found")</f>
        <v>62</v>
      </c>
      <c r="AF269" s="22">
        <f>IFERROR(VLOOKUP($A269,Table2[],9,FALSE),"Not Found")</f>
        <v>3372</v>
      </c>
      <c r="AG269">
        <f>IFERROR(VLOOKUP($A269,Table2[],10,FALSE),"Not Found")</f>
        <v>2</v>
      </c>
      <c r="AH269">
        <f>IFERROR(VLOOKUP($A269,Table2[],11,FALSE),"Not Found")</f>
        <v>11</v>
      </c>
      <c r="AI269">
        <f>IFERROR(VLOOKUP($A269,Table2[],12,FALSE),"Not Found")</f>
        <v>10</v>
      </c>
      <c r="AJ269">
        <f>IFERROR(VLOOKUP($A269,Table2[],13,FALSE),"Not Found")</f>
        <v>11</v>
      </c>
      <c r="AK269">
        <f>IFERROR(VLOOKUP($A269,Table2[],14,FALSE),"Not Found")</f>
        <v>6</v>
      </c>
      <c r="AL269">
        <f>INDEX('Marketing data'!E:E,MATCH($A269,'Marketing data'!B:B,0),1)</f>
        <v>0</v>
      </c>
      <c r="AM269">
        <f>INDEX('Marketing data'!F:F,MATCH($A269,'Marketing data'!B:B,0),1)</f>
        <v>0</v>
      </c>
      <c r="AN269">
        <f>INDEX(Table3[MC3],MATCH($A269,Table3[ID],0),1)</f>
        <v>1</v>
      </c>
      <c r="AO269">
        <f>INDEX(Table3[MC4],MATCH($A269,Table3[ID],0),1)</f>
        <v>0</v>
      </c>
      <c r="AP269">
        <f>INDEX(Table3[MC5],MATCH($A269,Table3[ID],0),1)</f>
        <v>0</v>
      </c>
      <c r="AQ269">
        <f>_xlfn.XLOOKUP($A269,Table3[ID],Table3[Complaint],"Not Found",0)</f>
        <v>0</v>
      </c>
      <c r="AR269">
        <f>_xlfn.XLOOKUP($A269,Table3[ID],Table3[Pilot],"Not Found",0)</f>
        <v>1</v>
      </c>
      <c r="AS269" s="6">
        <f>_xlfn.XLOOKUP($A269,Table3[ID],Table3[Enrollment],"Not Found",0)</f>
        <v>43676</v>
      </c>
    </row>
    <row r="270" spans="1:45" x14ac:dyDescent="0.25">
      <c r="A270">
        <v>2644</v>
      </c>
      <c r="B270" t="s">
        <v>386</v>
      </c>
      <c r="C270" t="s">
        <v>103</v>
      </c>
      <c r="D270" t="s">
        <v>104</v>
      </c>
      <c r="E270" t="s">
        <v>105</v>
      </c>
      <c r="F270" t="s">
        <v>115</v>
      </c>
      <c r="G270" s="22">
        <v>35.54</v>
      </c>
      <c r="H270">
        <v>10</v>
      </c>
      <c r="I270">
        <v>17.77</v>
      </c>
      <c r="J270" s="22">
        <v>373.17</v>
      </c>
      <c r="K270" s="6">
        <v>43469</v>
      </c>
      <c r="L270" s="21">
        <v>0.56527777777777777</v>
      </c>
      <c r="M270" t="s">
        <v>107</v>
      </c>
      <c r="N270" s="22">
        <v>355.4</v>
      </c>
      <c r="O270">
        <v>4.7619047620000003</v>
      </c>
      <c r="P270" s="22">
        <v>17.77</v>
      </c>
      <c r="Q270">
        <v>7</v>
      </c>
      <c r="R270" t="str">
        <f>IFERROR(VLOOKUP(Table5[[#This Row],[CustomerID]],Table1[],16,FALSE),"Not Found")</f>
        <v>Married</v>
      </c>
      <c r="S270">
        <f>IFERROR(VLOOKUP(Table5[[#This Row],[CustomerID]],Table1[],5,FALSE),"Not Found")</f>
        <v>53</v>
      </c>
      <c r="T270" t="str">
        <f>IFERROR(VLOOKUP(Table5[[#This Row],[CustomerID]],Table1[],17,FALSE),"Not Found")</f>
        <v>PhD</v>
      </c>
      <c r="U270">
        <f>_xlfn.XLOOKUP(Table5[[#This Row],[CustomerID]],Table1[ID],Table1[Kids],"Not Found",0)</f>
        <v>0</v>
      </c>
      <c r="V270">
        <f>_xlfn.XLOOKUP(Table5[[#This Row],[CustomerID]],Table1[ID],Table1[Teens],"Not found",0)</f>
        <v>1</v>
      </c>
      <c r="W270" s="16">
        <f>IFERROR(VLOOKUP(Table5[[#This Row],[CustomerID]],Table1[],2,FALSE),"Not Found")</f>
        <v>177766</v>
      </c>
      <c r="X270" t="str">
        <f>_xlfn.XLOOKUP(Table5[[#This Row],[CustomerID]],Table1[ID],Table1[State],"Not Found",0)</f>
        <v>State-Other</v>
      </c>
      <c r="Y270">
        <f>_xlfn.XLOOKUP(Table5[[#This Row],[CustomerID]],Table2[ID],Table2[Recency/Days],"Not Found",0)</f>
        <v>97</v>
      </c>
      <c r="Z270" s="22">
        <f>IFERROR(VLOOKUP(Table5[[#This Row],[CustomerID]],Table2[],3,FALSE),"Not Found")</f>
        <v>2295</v>
      </c>
      <c r="AA270" s="22">
        <f>IFERROR(VLOOKUP($A270,Table2[],4,FALSE),"Not Found")</f>
        <v>135</v>
      </c>
      <c r="AB270" s="22">
        <f>IFERROR(VLOOKUP($A270,Table2[],5,FALSE),"Not Found")</f>
        <v>606</v>
      </c>
      <c r="AC270" s="22">
        <f>IFERROR(VLOOKUP($A270,Table2[],6,FALSE),"Not Found")</f>
        <v>263</v>
      </c>
      <c r="AD270" s="22">
        <f>IFERROR(VLOOKUP($A270,Table2[],7,FALSE),"Not Found")</f>
        <v>135</v>
      </c>
      <c r="AE270" s="22">
        <f>IFERROR(VLOOKUP($A270,Table2[],8,FALSE),"Not Found")</f>
        <v>62</v>
      </c>
      <c r="AF270" s="22">
        <f>IFERROR(VLOOKUP($A270,Table2[],9,FALSE),"Not Found")</f>
        <v>3372</v>
      </c>
      <c r="AG270">
        <f>IFERROR(VLOOKUP($A270,Table2[],10,FALSE),"Not Found")</f>
        <v>2</v>
      </c>
      <c r="AH270">
        <f>IFERROR(VLOOKUP($A270,Table2[],11,FALSE),"Not Found")</f>
        <v>11</v>
      </c>
      <c r="AI270">
        <f>IFERROR(VLOOKUP($A270,Table2[],12,FALSE),"Not Found")</f>
        <v>10</v>
      </c>
      <c r="AJ270">
        <f>IFERROR(VLOOKUP($A270,Table2[],13,FALSE),"Not Found")</f>
        <v>11</v>
      </c>
      <c r="AK270">
        <f>IFERROR(VLOOKUP($A270,Table2[],14,FALSE),"Not Found")</f>
        <v>6</v>
      </c>
      <c r="AL270">
        <f>INDEX('Marketing data'!E:E,MATCH($A270,'Marketing data'!B:B,0),1)</f>
        <v>0</v>
      </c>
      <c r="AM270">
        <f>INDEX('Marketing data'!F:F,MATCH($A270,'Marketing data'!B:B,0),1)</f>
        <v>0</v>
      </c>
      <c r="AN270">
        <f>INDEX(Table3[MC3],MATCH($A270,Table3[ID],0),1)</f>
        <v>1</v>
      </c>
      <c r="AO270">
        <f>INDEX(Table3[MC4],MATCH($A270,Table3[ID],0),1)</f>
        <v>0</v>
      </c>
      <c r="AP270">
        <f>INDEX(Table3[MC5],MATCH($A270,Table3[ID],0),1)</f>
        <v>0</v>
      </c>
      <c r="AQ270">
        <f>_xlfn.XLOOKUP($A270,Table3[ID],Table3[Complaint],"Not Found",0)</f>
        <v>0</v>
      </c>
      <c r="AR270">
        <f>_xlfn.XLOOKUP($A270,Table3[ID],Table3[Pilot],"Not Found",0)</f>
        <v>1</v>
      </c>
      <c r="AS270" s="6">
        <f>_xlfn.XLOOKUP($A270,Table3[ID],Table3[Enrollment],"Not Found",0)</f>
        <v>43676</v>
      </c>
    </row>
    <row r="271" spans="1:45" x14ac:dyDescent="0.25">
      <c r="A271">
        <v>1627</v>
      </c>
      <c r="B271" t="s">
        <v>387</v>
      </c>
      <c r="C271" t="s">
        <v>124</v>
      </c>
      <c r="D271" t="s">
        <v>110</v>
      </c>
      <c r="E271" t="s">
        <v>105</v>
      </c>
      <c r="F271" t="s">
        <v>118</v>
      </c>
      <c r="G271" s="22">
        <v>67.430000000000007</v>
      </c>
      <c r="H271">
        <v>5</v>
      </c>
      <c r="I271">
        <v>16.857500000000002</v>
      </c>
      <c r="J271" s="22">
        <v>354.00749999999999</v>
      </c>
      <c r="K271" s="6">
        <v>43530</v>
      </c>
      <c r="L271" s="21">
        <v>0.75902777777777775</v>
      </c>
      <c r="M271" t="s">
        <v>107</v>
      </c>
      <c r="N271" s="22">
        <v>337.15</v>
      </c>
      <c r="O271">
        <v>4.7619047620000003</v>
      </c>
      <c r="P271" s="22">
        <v>16.857500000000002</v>
      </c>
      <c r="Q271">
        <v>6.3</v>
      </c>
      <c r="R271" t="str">
        <f>IFERROR(VLOOKUP(Table5[[#This Row],[CustomerID]],Table1[],16,FALSE),"Not Found")</f>
        <v>Together</v>
      </c>
      <c r="S271">
        <f>IFERROR(VLOOKUP(Table5[[#This Row],[CustomerID]],Table1[],5,FALSE),"Not Found")</f>
        <v>73</v>
      </c>
      <c r="T271" t="str">
        <f>IFERROR(VLOOKUP(Table5[[#This Row],[CustomerID]],Table1[],17,FALSE),"Not Found")</f>
        <v>Master</v>
      </c>
      <c r="U271">
        <f>_xlfn.XLOOKUP(Table5[[#This Row],[CustomerID]],Table1[ID],Table1[Kids],"Not Found",0)</f>
        <v>0</v>
      </c>
      <c r="V271">
        <f>_xlfn.XLOOKUP(Table5[[#This Row],[CustomerID]],Table1[ID],Table1[Teens],"Not found",0)</f>
        <v>0</v>
      </c>
      <c r="W271" s="16">
        <f>IFERROR(VLOOKUP(Table5[[#This Row],[CustomerID]],Table1[],2,FALSE),"Not Found")</f>
        <v>177632</v>
      </c>
      <c r="X271" t="str">
        <f>_xlfn.XLOOKUP(Table5[[#This Row],[CustomerID]],Table1[ID],Table1[State],"Not Found",0)</f>
        <v>State-Illinois</v>
      </c>
      <c r="Y271">
        <f>_xlfn.XLOOKUP(Table5[[#This Row],[CustomerID]],Table2[ID],Table2[Recency/Days],"Not Found",0)</f>
        <v>73</v>
      </c>
      <c r="Z271" s="22">
        <f>IFERROR(VLOOKUP(Table5[[#This Row],[CustomerID]],Table2[],3,FALSE),"Not Found")</f>
        <v>2746</v>
      </c>
      <c r="AA271" s="22">
        <f>IFERROR(VLOOKUP($A271,Table2[],4,FALSE),"Not Found")</f>
        <v>240</v>
      </c>
      <c r="AB271" s="22">
        <f>IFERROR(VLOOKUP($A271,Table2[],5,FALSE),"Not Found")</f>
        <v>1734</v>
      </c>
      <c r="AC271" s="22">
        <f>IFERROR(VLOOKUP($A271,Table2[],6,FALSE),"Not Found")</f>
        <v>0</v>
      </c>
      <c r="AD271" s="22">
        <f>IFERROR(VLOOKUP($A271,Table2[],7,FALSE),"Not Found")</f>
        <v>96</v>
      </c>
      <c r="AE271" s="22">
        <f>IFERROR(VLOOKUP($A271,Table2[],8,FALSE),"Not Found")</f>
        <v>336</v>
      </c>
      <c r="AF271" s="22">
        <f>IFERROR(VLOOKUP($A271,Table2[],9,FALSE),"Not Found")</f>
        <v>4480</v>
      </c>
      <c r="AG271">
        <f>IFERROR(VLOOKUP($A271,Table2[],10,FALSE),"Not Found")</f>
        <v>1</v>
      </c>
      <c r="AH271">
        <f>IFERROR(VLOOKUP($A271,Table2[],11,FALSE),"Not Found")</f>
        <v>4</v>
      </c>
      <c r="AI271">
        <f>IFERROR(VLOOKUP($A271,Table2[],12,FALSE),"Not Found")</f>
        <v>2</v>
      </c>
      <c r="AJ271">
        <f>IFERROR(VLOOKUP($A271,Table2[],13,FALSE),"Not Found")</f>
        <v>6</v>
      </c>
      <c r="AK271">
        <f>IFERROR(VLOOKUP($A271,Table2[],14,FALSE),"Not Found")</f>
        <v>2</v>
      </c>
      <c r="AL271">
        <f>INDEX('Marketing data'!E:E,MATCH($A271,'Marketing data'!B:B,0),1)</f>
        <v>0</v>
      </c>
      <c r="AM271">
        <f>INDEX('Marketing data'!F:F,MATCH($A271,'Marketing data'!B:B,0),1)</f>
        <v>0</v>
      </c>
      <c r="AN271">
        <f>INDEX(Table3[MC3],MATCH($A271,Table3[ID],0),1)</f>
        <v>0</v>
      </c>
      <c r="AO271">
        <f>INDEX(Table3[MC4],MATCH($A271,Table3[ID],0),1)</f>
        <v>1</v>
      </c>
      <c r="AP271">
        <f>INDEX(Table3[MC5],MATCH($A271,Table3[ID],0),1)</f>
        <v>1</v>
      </c>
      <c r="AQ271">
        <f>_xlfn.XLOOKUP($A271,Table3[ID],Table3[Complaint],"Not Found",0)</f>
        <v>0</v>
      </c>
      <c r="AR271">
        <f>_xlfn.XLOOKUP($A271,Table3[ID],Table3[Pilot],"Not Found",0)</f>
        <v>1</v>
      </c>
      <c r="AS271" s="6">
        <f>_xlfn.XLOOKUP($A271,Table3[ID],Table3[Enrollment],"Not Found",0)</f>
        <v>43692</v>
      </c>
    </row>
    <row r="272" spans="1:45" x14ac:dyDescent="0.25">
      <c r="A272">
        <v>1210</v>
      </c>
      <c r="B272" t="s">
        <v>388</v>
      </c>
      <c r="C272" t="s">
        <v>109</v>
      </c>
      <c r="D272" t="s">
        <v>104</v>
      </c>
      <c r="E272" t="s">
        <v>105</v>
      </c>
      <c r="F272" t="s">
        <v>106</v>
      </c>
      <c r="G272" s="22">
        <v>21.12</v>
      </c>
      <c r="H272">
        <v>2</v>
      </c>
      <c r="I272">
        <v>2.1120000000000001</v>
      </c>
      <c r="J272" s="22">
        <v>44.351999999999997</v>
      </c>
      <c r="K272" s="6">
        <v>43468</v>
      </c>
      <c r="L272" s="21">
        <v>0.80347222222222225</v>
      </c>
      <c r="M272" t="s">
        <v>112</v>
      </c>
      <c r="N272" s="22">
        <v>42.24</v>
      </c>
      <c r="O272">
        <v>4.7619047620000003</v>
      </c>
      <c r="P272" s="22">
        <v>2.1120000000000001</v>
      </c>
      <c r="Q272">
        <v>9.6999999999999993</v>
      </c>
      <c r="R272" t="str">
        <f>IFERROR(VLOOKUP(Table5[[#This Row],[CustomerID]],Table1[],16,FALSE),"Not Found")</f>
        <v>Together</v>
      </c>
      <c r="S272">
        <f>IFERROR(VLOOKUP(Table5[[#This Row],[CustomerID]],Table1[],5,FALSE),"Not Found")</f>
        <v>50</v>
      </c>
      <c r="T272" t="str">
        <f>IFERROR(VLOOKUP(Table5[[#This Row],[CustomerID]],Table1[],17,FALSE),"Not Found")</f>
        <v>PhD</v>
      </c>
      <c r="U272">
        <f>_xlfn.XLOOKUP(Table5[[#This Row],[CustomerID]],Table1[ID],Table1[Kids],"Not Found",0)</f>
        <v>0</v>
      </c>
      <c r="V272">
        <f>_xlfn.XLOOKUP(Table5[[#This Row],[CustomerID]],Table1[ID],Table1[Teens],"Not found",0)</f>
        <v>2</v>
      </c>
      <c r="W272" s="16">
        <f>IFERROR(VLOOKUP(Table5[[#This Row],[CustomerID]],Table1[],2,FALSE),"Not Found")</f>
        <v>177622</v>
      </c>
      <c r="X272" t="str">
        <f>_xlfn.XLOOKUP(Table5[[#This Row],[CustomerID]],Table1[ID],Table1[State],"Not Found",0)</f>
        <v>State-Other</v>
      </c>
      <c r="Y272">
        <f>_xlfn.XLOOKUP(Table5[[#This Row],[CustomerID]],Table2[ID],Table2[Recency/Days],"Not Found",0)</f>
        <v>3</v>
      </c>
      <c r="Z272" s="22">
        <f>IFERROR(VLOOKUP(Table5[[#This Row],[CustomerID]],Table2[],3,FALSE),"Not Found")</f>
        <v>1190</v>
      </c>
      <c r="AA272" s="22">
        <f>IFERROR(VLOOKUP($A272,Table2[],4,FALSE),"Not Found")</f>
        <v>16</v>
      </c>
      <c r="AB272" s="22">
        <f>IFERROR(VLOOKUP($A272,Table2[],5,FALSE),"Not Found")</f>
        <v>352</v>
      </c>
      <c r="AC272" s="22">
        <f>IFERROR(VLOOKUP($A272,Table2[],6,FALSE),"Not Found")</f>
        <v>43</v>
      </c>
      <c r="AD272" s="22">
        <f>IFERROR(VLOOKUP($A272,Table2[],7,FALSE),"Not Found")</f>
        <v>0</v>
      </c>
      <c r="AE272" s="22">
        <f>IFERROR(VLOOKUP($A272,Table2[],8,FALSE),"Not Found")</f>
        <v>32</v>
      </c>
      <c r="AF272" s="22">
        <f>IFERROR(VLOOKUP($A272,Table2[],9,FALSE),"Not Found")</f>
        <v>1570</v>
      </c>
      <c r="AG272">
        <f>IFERROR(VLOOKUP($A272,Table2[],10,FALSE),"Not Found")</f>
        <v>2</v>
      </c>
      <c r="AH272">
        <f>IFERROR(VLOOKUP($A272,Table2[],11,FALSE),"Not Found")</f>
        <v>6</v>
      </c>
      <c r="AI272">
        <f>IFERROR(VLOOKUP($A272,Table2[],12,FALSE),"Not Found")</f>
        <v>3</v>
      </c>
      <c r="AJ272">
        <f>IFERROR(VLOOKUP($A272,Table2[],13,FALSE),"Not Found")</f>
        <v>11</v>
      </c>
      <c r="AK272">
        <f>IFERROR(VLOOKUP($A272,Table2[],14,FALSE),"Not Found")</f>
        <v>3</v>
      </c>
      <c r="AL272">
        <f>INDEX('Marketing data'!E:E,MATCH($A272,'Marketing data'!B:B,0),1)</f>
        <v>0</v>
      </c>
      <c r="AM272">
        <f>INDEX('Marketing data'!F:F,MATCH($A272,'Marketing data'!B:B,0),1)</f>
        <v>0</v>
      </c>
      <c r="AN272">
        <f>INDEX(Table3[MC3],MATCH($A272,Table3[ID],0),1)</f>
        <v>0</v>
      </c>
      <c r="AO272">
        <f>INDEX(Table3[MC4],MATCH($A272,Table3[ID],0),1)</f>
        <v>0</v>
      </c>
      <c r="AP272">
        <f>INDEX(Table3[MC5],MATCH($A272,Table3[ID],0),1)</f>
        <v>0</v>
      </c>
      <c r="AQ272">
        <f>_xlfn.XLOOKUP($A272,Table3[ID],Table3[Complaint],"Not Found",0)</f>
        <v>0</v>
      </c>
      <c r="AR272">
        <f>_xlfn.XLOOKUP($A272,Table3[ID],Table3[Pilot],"Not Found",0)</f>
        <v>0</v>
      </c>
      <c r="AS272" s="6">
        <f>_xlfn.XLOOKUP($A272,Table3[ID],Table3[Enrollment],"Not Found",0)</f>
        <v>44092</v>
      </c>
    </row>
    <row r="273" spans="1:45" x14ac:dyDescent="0.25">
      <c r="A273">
        <v>3040</v>
      </c>
      <c r="B273" t="s">
        <v>389</v>
      </c>
      <c r="C273" t="s">
        <v>103</v>
      </c>
      <c r="D273" t="s">
        <v>104</v>
      </c>
      <c r="E273" t="s">
        <v>105</v>
      </c>
      <c r="F273" t="s">
        <v>115</v>
      </c>
      <c r="G273" s="22">
        <v>21.54</v>
      </c>
      <c r="H273">
        <v>9</v>
      </c>
      <c r="I273">
        <v>9.6929999999999996</v>
      </c>
      <c r="J273" s="22">
        <v>203.553</v>
      </c>
      <c r="K273" s="6">
        <v>43472</v>
      </c>
      <c r="L273" s="21">
        <v>0.48888888888888887</v>
      </c>
      <c r="M273" t="s">
        <v>116</v>
      </c>
      <c r="N273" s="22">
        <v>193.86</v>
      </c>
      <c r="O273">
        <v>4.7619047620000003</v>
      </c>
      <c r="P273" s="22">
        <v>9.6929999999999996</v>
      </c>
      <c r="Q273">
        <v>8.8000000000000007</v>
      </c>
      <c r="R273" t="str">
        <f>IFERROR(VLOOKUP(Table5[[#This Row],[CustomerID]],Table1[],16,FALSE),"Not Found")</f>
        <v>Married</v>
      </c>
      <c r="S273">
        <f>IFERROR(VLOOKUP(Table5[[#This Row],[CustomerID]],Table1[],5,FALSE),"Not Found")</f>
        <v>68</v>
      </c>
      <c r="T273" t="str">
        <f>IFERROR(VLOOKUP(Table5[[#This Row],[CustomerID]],Table1[],17,FALSE),"Not Found")</f>
        <v>PhD</v>
      </c>
      <c r="U273">
        <f>_xlfn.XLOOKUP(Table5[[#This Row],[CustomerID]],Table1[ID],Table1[Kids],"Not Found",0)</f>
        <v>0</v>
      </c>
      <c r="V273">
        <f>_xlfn.XLOOKUP(Table5[[#This Row],[CustomerID]],Table1[ID],Table1[Teens],"Not found",0)</f>
        <v>1</v>
      </c>
      <c r="W273" s="16">
        <f>IFERROR(VLOOKUP(Table5[[#This Row],[CustomerID]],Table1[],2,FALSE),"Not Found")</f>
        <v>177610</v>
      </c>
      <c r="X273" t="str">
        <f>_xlfn.XLOOKUP(Table5[[#This Row],[CustomerID]],Table1[ID],Table1[State],"Not Found",0)</f>
        <v>State-Other</v>
      </c>
      <c r="Y273">
        <f>_xlfn.XLOOKUP(Table5[[#This Row],[CustomerID]],Table2[ID],Table2[Recency/Days],"Not Found",0)</f>
        <v>70</v>
      </c>
      <c r="Z273" s="22">
        <f>IFERROR(VLOOKUP(Table5[[#This Row],[CustomerID]],Table2[],3,FALSE),"Not Found")</f>
        <v>2849</v>
      </c>
      <c r="AA273" s="22">
        <f>IFERROR(VLOOKUP($A273,Table2[],4,FALSE),"Not Found")</f>
        <v>76</v>
      </c>
      <c r="AB273" s="22">
        <f>IFERROR(VLOOKUP($A273,Table2[],5,FALSE),"Not Found")</f>
        <v>760</v>
      </c>
      <c r="AC273" s="22">
        <f>IFERROR(VLOOKUP($A273,Table2[],6,FALSE),"Not Found")</f>
        <v>48</v>
      </c>
      <c r="AD273" s="22">
        <f>IFERROR(VLOOKUP($A273,Table2[],7,FALSE),"Not Found")</f>
        <v>76</v>
      </c>
      <c r="AE273" s="22">
        <f>IFERROR(VLOOKUP($A273,Table2[],8,FALSE),"Not Found")</f>
        <v>37</v>
      </c>
      <c r="AF273" s="22">
        <f>IFERROR(VLOOKUP($A273,Table2[],9,FALSE),"Not Found")</f>
        <v>3771</v>
      </c>
      <c r="AG273">
        <f>IFERROR(VLOOKUP($A273,Table2[],10,FALSE),"Not Found")</f>
        <v>2</v>
      </c>
      <c r="AH273">
        <f>IFERROR(VLOOKUP($A273,Table2[],11,FALSE),"Not Found")</f>
        <v>4</v>
      </c>
      <c r="AI273">
        <f>IFERROR(VLOOKUP($A273,Table2[],12,FALSE),"Not Found")</f>
        <v>7</v>
      </c>
      <c r="AJ273">
        <f>IFERROR(VLOOKUP($A273,Table2[],13,FALSE),"Not Found")</f>
        <v>4</v>
      </c>
      <c r="AK273">
        <f>IFERROR(VLOOKUP($A273,Table2[],14,FALSE),"Not Found")</f>
        <v>7</v>
      </c>
      <c r="AL273">
        <f>INDEX('Marketing data'!E:E,MATCH($A273,'Marketing data'!B:B,0),1)</f>
        <v>0</v>
      </c>
      <c r="AM273">
        <f>INDEX('Marketing data'!F:F,MATCH($A273,'Marketing data'!B:B,0),1)</f>
        <v>0</v>
      </c>
      <c r="AN273">
        <f>INDEX(Table3[MC3],MATCH($A273,Table3[ID],0),1)</f>
        <v>0</v>
      </c>
      <c r="AO273">
        <f>INDEX(Table3[MC4],MATCH($A273,Table3[ID],0),1)</f>
        <v>0</v>
      </c>
      <c r="AP273">
        <f>INDEX(Table3[MC5],MATCH($A273,Table3[ID],0),1)</f>
        <v>0</v>
      </c>
      <c r="AQ273">
        <f>_xlfn.XLOOKUP($A273,Table3[ID],Table3[Complaint],"Not Found",0)</f>
        <v>0</v>
      </c>
      <c r="AR273">
        <f>_xlfn.XLOOKUP($A273,Table3[ID],Table3[Pilot],"Not Found",0)</f>
        <v>0</v>
      </c>
      <c r="AS273" s="6">
        <f>_xlfn.XLOOKUP($A273,Table3[ID],Table3[Enrollment],"Not Found",0)</f>
        <v>43560</v>
      </c>
    </row>
    <row r="274" spans="1:45" x14ac:dyDescent="0.25">
      <c r="A274">
        <v>2898</v>
      </c>
      <c r="B274" t="s">
        <v>390</v>
      </c>
      <c r="C274" t="s">
        <v>103</v>
      </c>
      <c r="D274" t="s">
        <v>110</v>
      </c>
      <c r="E274" t="s">
        <v>105</v>
      </c>
      <c r="F274" t="s">
        <v>115</v>
      </c>
      <c r="G274" s="22">
        <v>12.03</v>
      </c>
      <c r="H274">
        <v>2</v>
      </c>
      <c r="I274">
        <v>1.2030000000000001</v>
      </c>
      <c r="J274" s="22">
        <v>25.263000000000002</v>
      </c>
      <c r="K274" s="6">
        <v>43492</v>
      </c>
      <c r="L274" s="21">
        <v>0.66041666666666665</v>
      </c>
      <c r="M274" t="s">
        <v>112</v>
      </c>
      <c r="N274" s="22">
        <v>24.06</v>
      </c>
      <c r="O274">
        <v>4.7619047620000003</v>
      </c>
      <c r="P274" s="22">
        <v>1.2030000000000001</v>
      </c>
      <c r="Q274">
        <v>5.0999999999999996</v>
      </c>
      <c r="R274" t="str">
        <f>IFERROR(VLOOKUP(Table5[[#This Row],[CustomerID]],Table1[],16,FALSE),"Not Found")</f>
        <v>Single</v>
      </c>
      <c r="S274">
        <f>IFERROR(VLOOKUP(Table5[[#This Row],[CustomerID]],Table1[],5,FALSE),"Not Found")</f>
        <v>77</v>
      </c>
      <c r="T274" t="str">
        <f>IFERROR(VLOOKUP(Table5[[#This Row],[CustomerID]],Table1[],17,FALSE),"Not Found")</f>
        <v>Master</v>
      </c>
      <c r="U274">
        <f>_xlfn.XLOOKUP(Table5[[#This Row],[CustomerID]],Table1[ID],Table1[Kids],"Not Found",0)</f>
        <v>0</v>
      </c>
      <c r="V274">
        <f>_xlfn.XLOOKUP(Table5[[#This Row],[CustomerID]],Table1[ID],Table1[Teens],"Not found",0)</f>
        <v>0</v>
      </c>
      <c r="W274" s="16">
        <f>IFERROR(VLOOKUP(Table5[[#This Row],[CustomerID]],Table1[],2,FALSE),"Not Found")</f>
        <v>177598</v>
      </c>
      <c r="X274" t="str">
        <f>_xlfn.XLOOKUP(Table5[[#This Row],[CustomerID]],Table1[ID],Table1[State],"Not Found",0)</f>
        <v>State-Florida</v>
      </c>
      <c r="Y274">
        <f>_xlfn.XLOOKUP(Table5[[#This Row],[CustomerID]],Table2[ID],Table2[Recency/Days],"Not Found",0)</f>
        <v>53</v>
      </c>
      <c r="Z274" s="22">
        <f>IFERROR(VLOOKUP(Table5[[#This Row],[CustomerID]],Table2[],3,FALSE),"Not Found")</f>
        <v>2730</v>
      </c>
      <c r="AA274" s="22">
        <f>IFERROR(VLOOKUP($A274,Table2[],4,FALSE),"Not Found")</f>
        <v>76</v>
      </c>
      <c r="AB274" s="22">
        <f>IFERROR(VLOOKUP($A274,Table2[],5,FALSE),"Not Found")</f>
        <v>643</v>
      </c>
      <c r="AC274" s="22">
        <f>IFERROR(VLOOKUP($A274,Table2[],6,FALSE),"Not Found")</f>
        <v>295</v>
      </c>
      <c r="AD274" s="22">
        <f>IFERROR(VLOOKUP($A274,Table2[],7,FALSE),"Not Found")</f>
        <v>151</v>
      </c>
      <c r="AE274" s="22">
        <f>IFERROR(VLOOKUP($A274,Table2[],8,FALSE),"Not Found")</f>
        <v>76</v>
      </c>
      <c r="AF274" s="22">
        <f>IFERROR(VLOOKUP($A274,Table2[],9,FALSE),"Not Found")</f>
        <v>3820</v>
      </c>
      <c r="AG274">
        <f>IFERROR(VLOOKUP($A274,Table2[],10,FALSE),"Not Found")</f>
        <v>1</v>
      </c>
      <c r="AH274">
        <f>IFERROR(VLOOKUP($A274,Table2[],11,FALSE),"Not Found")</f>
        <v>7</v>
      </c>
      <c r="AI274">
        <f>IFERROR(VLOOKUP($A274,Table2[],12,FALSE),"Not Found")</f>
        <v>5</v>
      </c>
      <c r="AJ274">
        <f>IFERROR(VLOOKUP($A274,Table2[],13,FALSE),"Not Found")</f>
        <v>13</v>
      </c>
      <c r="AK274">
        <f>IFERROR(VLOOKUP($A274,Table2[],14,FALSE),"Not Found")</f>
        <v>3</v>
      </c>
      <c r="AL274">
        <f>INDEX('Marketing data'!E:E,MATCH($A274,'Marketing data'!B:B,0),1)</f>
        <v>0</v>
      </c>
      <c r="AM274">
        <f>INDEX('Marketing data'!F:F,MATCH($A274,'Marketing data'!B:B,0),1)</f>
        <v>0</v>
      </c>
      <c r="AN274">
        <f>INDEX(Table3[MC3],MATCH($A274,Table3[ID],0),1)</f>
        <v>0</v>
      </c>
      <c r="AO274">
        <f>INDEX(Table3[MC4],MATCH($A274,Table3[ID],0),1)</f>
        <v>0</v>
      </c>
      <c r="AP274">
        <f>INDEX(Table3[MC5],MATCH($A274,Table3[ID],0),1)</f>
        <v>1</v>
      </c>
      <c r="AQ274">
        <f>_xlfn.XLOOKUP($A274,Table3[ID],Table3[Complaint],"Not Found",0)</f>
        <v>0</v>
      </c>
      <c r="AR274">
        <f>_xlfn.XLOOKUP($A274,Table3[ID],Table3[Pilot],"Not Found",0)</f>
        <v>0</v>
      </c>
      <c r="AS274" s="6">
        <f>_xlfn.XLOOKUP($A274,Table3[ID],Table3[Enrollment],"Not Found",0)</f>
        <v>43897</v>
      </c>
    </row>
    <row r="275" spans="1:45" x14ac:dyDescent="0.25">
      <c r="A275">
        <v>1907</v>
      </c>
      <c r="B275" t="s">
        <v>391</v>
      </c>
      <c r="C275" t="s">
        <v>124</v>
      </c>
      <c r="D275" t="s">
        <v>110</v>
      </c>
      <c r="E275" t="s">
        <v>105</v>
      </c>
      <c r="F275" t="s">
        <v>106</v>
      </c>
      <c r="G275" s="22">
        <v>99.71</v>
      </c>
      <c r="H275">
        <v>6</v>
      </c>
      <c r="I275">
        <v>29.913</v>
      </c>
      <c r="J275" s="22">
        <v>628.173</v>
      </c>
      <c r="K275" s="6">
        <v>43522</v>
      </c>
      <c r="L275" s="21">
        <v>0.70277777777777783</v>
      </c>
      <c r="M275" t="s">
        <v>107</v>
      </c>
      <c r="N275" s="22">
        <v>598.26</v>
      </c>
      <c r="O275">
        <v>4.7619047620000003</v>
      </c>
      <c r="P275" s="22">
        <v>29.913</v>
      </c>
      <c r="Q275">
        <v>7.9</v>
      </c>
      <c r="R275" t="str">
        <f>IFERROR(VLOOKUP(Table5[[#This Row],[CustomerID]],Table1[],16,FALSE),"Not Found")</f>
        <v>Married</v>
      </c>
      <c r="S275">
        <f>IFERROR(VLOOKUP(Table5[[#This Row],[CustomerID]],Table1[],5,FALSE),"Not Found")</f>
        <v>42</v>
      </c>
      <c r="T275" t="str">
        <f>IFERROR(VLOOKUP(Table5[[#This Row],[CustomerID]],Table1[],17,FALSE),"Not Found")</f>
        <v>Graduate</v>
      </c>
      <c r="U275">
        <f>_xlfn.XLOOKUP(Table5[[#This Row],[CustomerID]],Table1[ID],Table1[Kids],"Not Found",0)</f>
        <v>0</v>
      </c>
      <c r="V275">
        <f>_xlfn.XLOOKUP(Table5[[#This Row],[CustomerID]],Table1[ID],Table1[Teens],"Not found",0)</f>
        <v>0</v>
      </c>
      <c r="W275" s="16">
        <f>IFERROR(VLOOKUP(Table5[[#This Row],[CustomerID]],Table1[],2,FALSE),"Not Found")</f>
        <v>177583</v>
      </c>
      <c r="X275" t="str">
        <f>_xlfn.XLOOKUP(Table5[[#This Row],[CustomerID]],Table1[ID],Table1[State],"Not Found",0)</f>
        <v>State-California</v>
      </c>
      <c r="Y275">
        <f>_xlfn.XLOOKUP(Table5[[#This Row],[CustomerID]],Table2[ID],Table2[Recency/Days],"Not Found",0)</f>
        <v>93</v>
      </c>
      <c r="Z275" s="22">
        <f>IFERROR(VLOOKUP(Table5[[#This Row],[CustomerID]],Table2[],3,FALSE),"Not Found")</f>
        <v>851</v>
      </c>
      <c r="AA275" s="22">
        <f>IFERROR(VLOOKUP($A275,Table2[],4,FALSE),"Not Found")</f>
        <v>53</v>
      </c>
      <c r="AB275" s="22">
        <f>IFERROR(VLOOKUP($A275,Table2[],5,FALSE),"Not Found")</f>
        <v>879</v>
      </c>
      <c r="AC275" s="22">
        <f>IFERROR(VLOOKUP($A275,Table2[],6,FALSE),"Not Found")</f>
        <v>572</v>
      </c>
      <c r="AD275" s="22">
        <f>IFERROR(VLOOKUP($A275,Table2[],7,FALSE),"Not Found")</f>
        <v>27</v>
      </c>
      <c r="AE275" s="22">
        <f>IFERROR(VLOOKUP($A275,Table2[],8,FALSE),"Not Found")</f>
        <v>247</v>
      </c>
      <c r="AF275" s="22">
        <f>IFERROR(VLOOKUP($A275,Table2[],9,FALSE),"Not Found")</f>
        <v>2136</v>
      </c>
      <c r="AG275">
        <f>IFERROR(VLOOKUP($A275,Table2[],10,FALSE),"Not Found")</f>
        <v>1</v>
      </c>
      <c r="AH275">
        <f>IFERROR(VLOOKUP($A275,Table2[],11,FALSE),"Not Found")</f>
        <v>4</v>
      </c>
      <c r="AI275">
        <f>IFERROR(VLOOKUP($A275,Table2[],12,FALSE),"Not Found")</f>
        <v>5</v>
      </c>
      <c r="AJ275">
        <f>IFERROR(VLOOKUP($A275,Table2[],13,FALSE),"Not Found")</f>
        <v>9</v>
      </c>
      <c r="AK275">
        <f>IFERROR(VLOOKUP($A275,Table2[],14,FALSE),"Not Found")</f>
        <v>2</v>
      </c>
      <c r="AL275">
        <f>INDEX('Marketing data'!E:E,MATCH($A275,'Marketing data'!B:B,0),1)</f>
        <v>1</v>
      </c>
      <c r="AM275">
        <f>INDEX('Marketing data'!F:F,MATCH($A275,'Marketing data'!B:B,0),1)</f>
        <v>0</v>
      </c>
      <c r="AN275">
        <f>INDEX(Table3[MC3],MATCH($A275,Table3[ID],0),1)</f>
        <v>0</v>
      </c>
      <c r="AO275">
        <f>INDEX(Table3[MC4],MATCH($A275,Table3[ID],0),1)</f>
        <v>0</v>
      </c>
      <c r="AP275">
        <f>INDEX(Table3[MC5],MATCH($A275,Table3[ID],0),1)</f>
        <v>0</v>
      </c>
      <c r="AQ275">
        <f>_xlfn.XLOOKUP($A275,Table3[ID],Table3[Complaint],"Not Found",0)</f>
        <v>0</v>
      </c>
      <c r="AR275">
        <f>_xlfn.XLOOKUP($A275,Table3[ID],Table3[Pilot],"Not Found",0)</f>
        <v>0</v>
      </c>
      <c r="AS275" s="6">
        <f>_xlfn.XLOOKUP($A275,Table3[ID],Table3[Enrollment],"Not Found",0)</f>
        <v>44029</v>
      </c>
    </row>
    <row r="276" spans="1:45" x14ac:dyDescent="0.25">
      <c r="A276">
        <v>1991</v>
      </c>
      <c r="B276" t="s">
        <v>392</v>
      </c>
      <c r="C276" t="s">
        <v>124</v>
      </c>
      <c r="D276" t="s">
        <v>110</v>
      </c>
      <c r="E276" t="s">
        <v>114</v>
      </c>
      <c r="F276" t="s">
        <v>127</v>
      </c>
      <c r="G276" s="22">
        <v>47.97</v>
      </c>
      <c r="H276">
        <v>7</v>
      </c>
      <c r="I276">
        <v>16.7895</v>
      </c>
      <c r="J276" s="22">
        <v>352.5795</v>
      </c>
      <c r="K276" s="6">
        <v>43472</v>
      </c>
      <c r="L276" s="21">
        <v>0.86944444444444446</v>
      </c>
      <c r="M276" t="s">
        <v>112</v>
      </c>
      <c r="N276" s="22">
        <v>335.79</v>
      </c>
      <c r="O276">
        <v>4.7619047620000003</v>
      </c>
      <c r="P276" s="22">
        <v>16.7895</v>
      </c>
      <c r="Q276">
        <v>6.2</v>
      </c>
      <c r="R276" t="str">
        <f>IFERROR(VLOOKUP(Table5[[#This Row],[CustomerID]],Table1[],16,FALSE),"Not Found")</f>
        <v>Together</v>
      </c>
      <c r="S276">
        <f>IFERROR(VLOOKUP(Table5[[#This Row],[CustomerID]],Table1[],5,FALSE),"Not Found")</f>
        <v>41</v>
      </c>
      <c r="T276" t="str">
        <f>IFERROR(VLOOKUP(Table5[[#This Row],[CustomerID]],Table1[],17,FALSE),"Not Found")</f>
        <v>Graduate</v>
      </c>
      <c r="U276">
        <f>_xlfn.XLOOKUP(Table5[[#This Row],[CustomerID]],Table1[ID],Table1[Kids],"Not Found",0)</f>
        <v>0</v>
      </c>
      <c r="V276">
        <f>_xlfn.XLOOKUP(Table5[[#This Row],[CustomerID]],Table1[ID],Table1[Teens],"Not found",0)</f>
        <v>1</v>
      </c>
      <c r="W276" s="16">
        <f>IFERROR(VLOOKUP(Table5[[#This Row],[CustomerID]],Table1[],2,FALSE),"Not Found")</f>
        <v>177568</v>
      </c>
      <c r="X276" t="str">
        <f>_xlfn.XLOOKUP(Table5[[#This Row],[CustomerID]],Table1[ID],Table1[State],"Not Found",0)</f>
        <v>State-California</v>
      </c>
      <c r="Y276">
        <f>_xlfn.XLOOKUP(Table5[[#This Row],[CustomerID]],Table2[ID],Table2[Recency/Days],"Not Found",0)</f>
        <v>30</v>
      </c>
      <c r="Z276" s="22">
        <f>IFERROR(VLOOKUP(Table5[[#This Row],[CustomerID]],Table2[],3,FALSE),"Not Found")</f>
        <v>2816</v>
      </c>
      <c r="AA276" s="22">
        <f>IFERROR(VLOOKUP($A276,Table2[],4,FALSE),"Not Found")</f>
        <v>0</v>
      </c>
      <c r="AB276" s="22">
        <f>IFERROR(VLOOKUP($A276,Table2[],5,FALSE),"Not Found")</f>
        <v>907</v>
      </c>
      <c r="AC276" s="22">
        <f>IFERROR(VLOOKUP($A276,Table2[],6,FALSE),"Not Found")</f>
        <v>531</v>
      </c>
      <c r="AD276" s="22">
        <f>IFERROR(VLOOKUP($A276,Table2[],7,FALSE),"Not Found")</f>
        <v>407</v>
      </c>
      <c r="AE276" s="22">
        <f>IFERROR(VLOOKUP($A276,Table2[],8,FALSE),"Not Found")</f>
        <v>362</v>
      </c>
      <c r="AF276" s="22">
        <f>IFERROR(VLOOKUP($A276,Table2[],9,FALSE),"Not Found")</f>
        <v>4299</v>
      </c>
      <c r="AG276">
        <f>IFERROR(VLOOKUP($A276,Table2[],10,FALSE),"Not Found")</f>
        <v>1</v>
      </c>
      <c r="AH276">
        <f>IFERROR(VLOOKUP($A276,Table2[],11,FALSE),"Not Found")</f>
        <v>10</v>
      </c>
      <c r="AI276">
        <f>IFERROR(VLOOKUP($A276,Table2[],12,FALSE),"Not Found")</f>
        <v>2</v>
      </c>
      <c r="AJ276">
        <f>IFERROR(VLOOKUP($A276,Table2[],13,FALSE),"Not Found")</f>
        <v>8</v>
      </c>
      <c r="AK276">
        <f>IFERROR(VLOOKUP($A276,Table2[],14,FALSE),"Not Found")</f>
        <v>5</v>
      </c>
      <c r="AL276">
        <f>INDEX('Marketing data'!E:E,MATCH($A276,'Marketing data'!B:B,0),1)</f>
        <v>1</v>
      </c>
      <c r="AM276">
        <f>INDEX('Marketing data'!F:F,MATCH($A276,'Marketing data'!B:B,0),1)</f>
        <v>0</v>
      </c>
      <c r="AN276">
        <f>INDEX(Table3[MC3],MATCH($A276,Table3[ID],0),1)</f>
        <v>0</v>
      </c>
      <c r="AO276">
        <f>INDEX(Table3[MC4],MATCH($A276,Table3[ID],0),1)</f>
        <v>1</v>
      </c>
      <c r="AP276">
        <f>INDEX(Table3[MC5],MATCH($A276,Table3[ID],0),1)</f>
        <v>1</v>
      </c>
      <c r="AQ276">
        <f>_xlfn.XLOOKUP($A276,Table3[ID],Table3[Complaint],"Not Found",0)</f>
        <v>0</v>
      </c>
      <c r="AR276">
        <f>_xlfn.XLOOKUP($A276,Table3[ID],Table3[Pilot],"Not Found",0)</f>
        <v>0</v>
      </c>
      <c r="AS276" s="6">
        <f>_xlfn.XLOOKUP($A276,Table3[ID],Table3[Enrollment],"Not Found",0)</f>
        <v>43495</v>
      </c>
    </row>
    <row r="277" spans="1:45" x14ac:dyDescent="0.25">
      <c r="A277">
        <v>2686</v>
      </c>
      <c r="B277" t="s">
        <v>393</v>
      </c>
      <c r="C277" t="s">
        <v>109</v>
      </c>
      <c r="D277" t="s">
        <v>104</v>
      </c>
      <c r="E277" t="s">
        <v>105</v>
      </c>
      <c r="F277" t="s">
        <v>115</v>
      </c>
      <c r="G277" s="22">
        <v>21.82</v>
      </c>
      <c r="H277">
        <v>10</v>
      </c>
      <c r="I277">
        <v>10.91</v>
      </c>
      <c r="J277" s="22">
        <v>229.11</v>
      </c>
      <c r="K277" s="6">
        <v>43472</v>
      </c>
      <c r="L277" s="21">
        <v>0.73333333333333339</v>
      </c>
      <c r="M277" t="s">
        <v>112</v>
      </c>
      <c r="N277" s="22">
        <v>218.2</v>
      </c>
      <c r="O277">
        <v>4.7619047620000003</v>
      </c>
      <c r="P277" s="22">
        <v>10.91</v>
      </c>
      <c r="Q277">
        <v>7.1</v>
      </c>
      <c r="R277" t="str">
        <f>IFERROR(VLOOKUP(Table5[[#This Row],[CustomerID]],Table1[],16,FALSE),"Not Found")</f>
        <v>Married</v>
      </c>
      <c r="S277">
        <f>IFERROR(VLOOKUP(Table5[[#This Row],[CustomerID]],Table1[],5,FALSE),"Not Found")</f>
        <v>61</v>
      </c>
      <c r="T277" t="str">
        <f>IFERROR(VLOOKUP(Table5[[#This Row],[CustomerID]],Table1[],17,FALSE),"Not Found")</f>
        <v>Master</v>
      </c>
      <c r="U277">
        <f>_xlfn.XLOOKUP(Table5[[#This Row],[CustomerID]],Table1[ID],Table1[Kids],"Not Found",0)</f>
        <v>0</v>
      </c>
      <c r="V277">
        <f>_xlfn.XLOOKUP(Table5[[#This Row],[CustomerID]],Table1[ID],Table1[Teens],"Not found",0)</f>
        <v>1</v>
      </c>
      <c r="W277" s="16">
        <f>IFERROR(VLOOKUP(Table5[[#This Row],[CustomerID]],Table1[],2,FALSE),"Not Found")</f>
        <v>177520</v>
      </c>
      <c r="X277" t="str">
        <f>_xlfn.XLOOKUP(Table5[[#This Row],[CustomerID]],Table1[ID],Table1[State],"Not Found",0)</f>
        <v>State-Other</v>
      </c>
      <c r="Y277">
        <f>_xlfn.XLOOKUP(Table5[[#This Row],[CustomerID]],Table2[ID],Table2[Recency/Days],"Not Found",0)</f>
        <v>30</v>
      </c>
      <c r="Z277" s="22">
        <f>IFERROR(VLOOKUP(Table5[[#This Row],[CustomerID]],Table2[],3,FALSE),"Not Found")</f>
        <v>2153</v>
      </c>
      <c r="AA277" s="22">
        <f>IFERROR(VLOOKUP($A277,Table2[],4,FALSE),"Not Found")</f>
        <v>101</v>
      </c>
      <c r="AB277" s="22">
        <f>IFERROR(VLOOKUP($A277,Table2[],5,FALSE),"Not Found")</f>
        <v>907</v>
      </c>
      <c r="AC277" s="22">
        <f>IFERROR(VLOOKUP($A277,Table2[],6,FALSE),"Not Found")</f>
        <v>0</v>
      </c>
      <c r="AD277" s="22">
        <f>IFERROR(VLOOKUP($A277,Table2[],7,FALSE),"Not Found")</f>
        <v>202</v>
      </c>
      <c r="AE277" s="22">
        <f>IFERROR(VLOOKUP($A277,Table2[],8,FALSE),"Not Found")</f>
        <v>133</v>
      </c>
      <c r="AF277" s="22">
        <f>IFERROR(VLOOKUP($A277,Table2[],9,FALSE),"Not Found")</f>
        <v>3229</v>
      </c>
      <c r="AG277">
        <f>IFERROR(VLOOKUP($A277,Table2[],10,FALSE),"Not Found")</f>
        <v>1</v>
      </c>
      <c r="AH277">
        <f>IFERROR(VLOOKUP($A277,Table2[],11,FALSE),"Not Found")</f>
        <v>8</v>
      </c>
      <c r="AI277">
        <f>IFERROR(VLOOKUP($A277,Table2[],12,FALSE),"Not Found")</f>
        <v>7</v>
      </c>
      <c r="AJ277">
        <f>IFERROR(VLOOKUP($A277,Table2[],13,FALSE),"Not Found")</f>
        <v>7</v>
      </c>
      <c r="AK277">
        <f>IFERROR(VLOOKUP($A277,Table2[],14,FALSE),"Not Found")</f>
        <v>4</v>
      </c>
      <c r="AL277">
        <f>INDEX('Marketing data'!E:E,MATCH($A277,'Marketing data'!B:B,0),1)</f>
        <v>1</v>
      </c>
      <c r="AM277">
        <f>INDEX('Marketing data'!F:F,MATCH($A277,'Marketing data'!B:B,0),1)</f>
        <v>0</v>
      </c>
      <c r="AN277">
        <f>INDEX(Table3[MC3],MATCH($A277,Table3[ID],0),1)</f>
        <v>1</v>
      </c>
      <c r="AO277">
        <f>INDEX(Table3[MC4],MATCH($A277,Table3[ID],0),1)</f>
        <v>0</v>
      </c>
      <c r="AP277">
        <f>INDEX(Table3[MC5],MATCH($A277,Table3[ID],0),1)</f>
        <v>1</v>
      </c>
      <c r="AQ277">
        <f>_xlfn.XLOOKUP($A277,Table3[ID],Table3[Complaint],"Not Found",0)</f>
        <v>0</v>
      </c>
      <c r="AR277">
        <f>_xlfn.XLOOKUP($A277,Table3[ID],Table3[Pilot],"Not Found",0)</f>
        <v>1</v>
      </c>
      <c r="AS277" s="6">
        <f>_xlfn.XLOOKUP($A277,Table3[ID],Table3[Enrollment],"Not Found",0)</f>
        <v>43863</v>
      </c>
    </row>
    <row r="278" spans="1:45" x14ac:dyDescent="0.25">
      <c r="A278">
        <v>1294</v>
      </c>
      <c r="B278" t="s">
        <v>394</v>
      </c>
      <c r="C278" t="s">
        <v>109</v>
      </c>
      <c r="D278" t="s">
        <v>110</v>
      </c>
      <c r="E278" t="s">
        <v>105</v>
      </c>
      <c r="F278" t="s">
        <v>127</v>
      </c>
      <c r="G278" s="22">
        <v>95.42</v>
      </c>
      <c r="H278">
        <v>4</v>
      </c>
      <c r="I278">
        <v>19.084</v>
      </c>
      <c r="J278" s="22">
        <v>400.76400000000001</v>
      </c>
      <c r="K278" s="6">
        <v>43498</v>
      </c>
      <c r="L278" s="21">
        <v>0.55763888888888891</v>
      </c>
      <c r="M278" t="s">
        <v>107</v>
      </c>
      <c r="N278" s="22">
        <v>381.68</v>
      </c>
      <c r="O278">
        <v>4.7619047620000003</v>
      </c>
      <c r="P278" s="22">
        <v>19.084</v>
      </c>
      <c r="Q278">
        <v>6.4</v>
      </c>
      <c r="R278" t="str">
        <f>IFERROR(VLOOKUP(Table5[[#This Row],[CustomerID]],Table1[],16,FALSE),"Not Found")</f>
        <v>Single</v>
      </c>
      <c r="S278">
        <f>IFERROR(VLOOKUP(Table5[[#This Row],[CustomerID]],Table1[],5,FALSE),"Not Found")</f>
        <v>73</v>
      </c>
      <c r="T278" t="str">
        <f>IFERROR(VLOOKUP(Table5[[#This Row],[CustomerID]],Table1[],17,FALSE),"Not Found")</f>
        <v>Graduate</v>
      </c>
      <c r="U278">
        <f>_xlfn.XLOOKUP(Table5[[#This Row],[CustomerID]],Table1[ID],Table1[Kids],"Not Found",0)</f>
        <v>0</v>
      </c>
      <c r="V278">
        <f>_xlfn.XLOOKUP(Table5[[#This Row],[CustomerID]],Table1[ID],Table1[Teens],"Not found",0)</f>
        <v>0</v>
      </c>
      <c r="W278" s="16">
        <f>IFERROR(VLOOKUP(Table5[[#This Row],[CustomerID]],Table1[],2,FALSE),"Not Found")</f>
        <v>177457</v>
      </c>
      <c r="X278" t="str">
        <f>_xlfn.XLOOKUP(Table5[[#This Row],[CustomerID]],Table1[ID],Table1[State],"Not Found",0)</f>
        <v>State-Other</v>
      </c>
      <c r="Y278">
        <f>_xlfn.XLOOKUP(Table5[[#This Row],[CustomerID]],Table2[ID],Table2[Recency/Days],"Not Found",0)</f>
        <v>85</v>
      </c>
      <c r="Z278" s="22">
        <f>IFERROR(VLOOKUP(Table5[[#This Row],[CustomerID]],Table2[],3,FALSE),"Not Found")</f>
        <v>1546</v>
      </c>
      <c r="AA278" s="22">
        <f>IFERROR(VLOOKUP($A278,Table2[],4,FALSE),"Not Found")</f>
        <v>25</v>
      </c>
      <c r="AB278" s="22">
        <f>IFERROR(VLOOKUP($A278,Table2[],5,FALSE),"Not Found")</f>
        <v>916</v>
      </c>
      <c r="AC278" s="22">
        <f>IFERROR(VLOOKUP($A278,Table2[],6,FALSE),"Not Found")</f>
        <v>34</v>
      </c>
      <c r="AD278" s="22">
        <f>IFERROR(VLOOKUP($A278,Table2[],7,FALSE),"Not Found")</f>
        <v>103</v>
      </c>
      <c r="AE278" s="22">
        <f>IFERROR(VLOOKUP($A278,Table2[],8,FALSE),"Not Found")</f>
        <v>25</v>
      </c>
      <c r="AF278" s="22">
        <f>IFERROR(VLOOKUP($A278,Table2[],9,FALSE),"Not Found")</f>
        <v>2600</v>
      </c>
      <c r="AG278">
        <f>IFERROR(VLOOKUP($A278,Table2[],10,FALSE),"Not Found")</f>
        <v>1</v>
      </c>
      <c r="AH278">
        <f>IFERROR(VLOOKUP($A278,Table2[],11,FALSE),"Not Found")</f>
        <v>2</v>
      </c>
      <c r="AI278">
        <f>IFERROR(VLOOKUP($A278,Table2[],12,FALSE),"Not Found")</f>
        <v>5</v>
      </c>
      <c r="AJ278">
        <f>IFERROR(VLOOKUP($A278,Table2[],13,FALSE),"Not Found")</f>
        <v>10</v>
      </c>
      <c r="AK278">
        <f>IFERROR(VLOOKUP($A278,Table2[],14,FALSE),"Not Found")</f>
        <v>1</v>
      </c>
      <c r="AL278">
        <f>INDEX('Marketing data'!E:E,MATCH($A278,'Marketing data'!B:B,0),1)</f>
        <v>0</v>
      </c>
      <c r="AM278">
        <f>INDEX('Marketing data'!F:F,MATCH($A278,'Marketing data'!B:B,0),1)</f>
        <v>0</v>
      </c>
      <c r="AN278">
        <f>INDEX(Table3[MC3],MATCH($A278,Table3[ID],0),1)</f>
        <v>0</v>
      </c>
      <c r="AO278">
        <f>INDEX(Table3[MC4],MATCH($A278,Table3[ID],0),1)</f>
        <v>0</v>
      </c>
      <c r="AP278">
        <f>INDEX(Table3[MC5],MATCH($A278,Table3[ID],0),1)</f>
        <v>1</v>
      </c>
      <c r="AQ278">
        <f>_xlfn.XLOOKUP($A278,Table3[ID],Table3[Complaint],"Not Found",0)</f>
        <v>0</v>
      </c>
      <c r="AR278">
        <f>_xlfn.XLOOKUP($A278,Table3[ID],Table3[Pilot],"Not Found",0)</f>
        <v>0</v>
      </c>
      <c r="AS278" s="6">
        <f>_xlfn.XLOOKUP($A278,Table3[ID],Table3[Enrollment],"Not Found",0)</f>
        <v>44052</v>
      </c>
    </row>
    <row r="279" spans="1:45" x14ac:dyDescent="0.25">
      <c r="A279">
        <v>2712</v>
      </c>
      <c r="B279" t="s">
        <v>395</v>
      </c>
      <c r="C279" t="s">
        <v>109</v>
      </c>
      <c r="D279" t="s">
        <v>104</v>
      </c>
      <c r="E279" t="s">
        <v>114</v>
      </c>
      <c r="F279" t="s">
        <v>127</v>
      </c>
      <c r="G279" s="22">
        <v>70.989999999999995</v>
      </c>
      <c r="H279">
        <v>10</v>
      </c>
      <c r="I279">
        <v>35.494999999999997</v>
      </c>
      <c r="J279" s="22">
        <v>745.39499999999998</v>
      </c>
      <c r="K279" s="6">
        <v>43544</v>
      </c>
      <c r="L279" s="21">
        <v>0.68611111111111101</v>
      </c>
      <c r="M279" t="s">
        <v>112</v>
      </c>
      <c r="N279" s="22">
        <v>709.9</v>
      </c>
      <c r="O279">
        <v>4.7619047620000003</v>
      </c>
      <c r="P279" s="22">
        <v>35.494999999999997</v>
      </c>
      <c r="Q279">
        <v>5.7</v>
      </c>
      <c r="R279" t="str">
        <f>IFERROR(VLOOKUP(Table5[[#This Row],[CustomerID]],Table1[],16,FALSE),"Not Found")</f>
        <v>Married</v>
      </c>
      <c r="S279">
        <f>IFERROR(VLOOKUP(Table5[[#This Row],[CustomerID]],Table1[],5,FALSE),"Not Found")</f>
        <v>57</v>
      </c>
      <c r="T279" t="str">
        <f>IFERROR(VLOOKUP(Table5[[#This Row],[CustomerID]],Table1[],17,FALSE),"Not Found")</f>
        <v>Graduate</v>
      </c>
      <c r="U279">
        <f>_xlfn.XLOOKUP(Table5[[#This Row],[CustomerID]],Table1[ID],Table1[Kids],"Not Found",0)</f>
        <v>0</v>
      </c>
      <c r="V279">
        <f>_xlfn.XLOOKUP(Table5[[#This Row],[CustomerID]],Table1[ID],Table1[Teens],"Not found",0)</f>
        <v>0</v>
      </c>
      <c r="W279" s="16">
        <f>IFERROR(VLOOKUP(Table5[[#This Row],[CustomerID]],Table1[],2,FALSE),"Not Found")</f>
        <v>177437</v>
      </c>
      <c r="X279" t="str">
        <f>_xlfn.XLOOKUP(Table5[[#This Row],[CustomerID]],Table1[ID],Table1[State],"Not Found",0)</f>
        <v>State-Florida</v>
      </c>
      <c r="Y279">
        <f>_xlfn.XLOOKUP(Table5[[#This Row],[CustomerID]],Table2[ID],Table2[Recency/Days],"Not Found",0)</f>
        <v>70</v>
      </c>
      <c r="Z279" s="22">
        <f>IFERROR(VLOOKUP(Table5[[#This Row],[CustomerID]],Table2[],3,FALSE),"Not Found")</f>
        <v>1283</v>
      </c>
      <c r="AA279" s="22">
        <f>IFERROR(VLOOKUP($A279,Table2[],4,FALSE),"Not Found")</f>
        <v>48</v>
      </c>
      <c r="AB279" s="22">
        <f>IFERROR(VLOOKUP($A279,Table2[],5,FALSE),"Not Found")</f>
        <v>1013</v>
      </c>
      <c r="AC279" s="22">
        <f>IFERROR(VLOOKUP($A279,Table2[],6,FALSE),"Not Found")</f>
        <v>66</v>
      </c>
      <c r="AD279" s="22">
        <f>IFERROR(VLOOKUP($A279,Table2[],7,FALSE),"Not Found")</f>
        <v>101</v>
      </c>
      <c r="AE279" s="22">
        <f>IFERROR(VLOOKUP($A279,Table2[],8,FALSE),"Not Found")</f>
        <v>66</v>
      </c>
      <c r="AF279" s="22">
        <f>IFERROR(VLOOKUP($A279,Table2[],9,FALSE),"Not Found")</f>
        <v>2445</v>
      </c>
      <c r="AG279">
        <f>IFERROR(VLOOKUP($A279,Table2[],10,FALSE),"Not Found")</f>
        <v>1</v>
      </c>
      <c r="AH279">
        <f>IFERROR(VLOOKUP($A279,Table2[],11,FALSE),"Not Found")</f>
        <v>4</v>
      </c>
      <c r="AI279">
        <f>IFERROR(VLOOKUP($A279,Table2[],12,FALSE),"Not Found")</f>
        <v>5</v>
      </c>
      <c r="AJ279">
        <f>IFERROR(VLOOKUP($A279,Table2[],13,FALSE),"Not Found")</f>
        <v>13</v>
      </c>
      <c r="AK279">
        <f>IFERROR(VLOOKUP($A279,Table2[],14,FALSE),"Not Found")</f>
        <v>1</v>
      </c>
      <c r="AL279">
        <f>INDEX('Marketing data'!E:E,MATCH($A279,'Marketing data'!B:B,0),1)</f>
        <v>0</v>
      </c>
      <c r="AM279">
        <f>INDEX('Marketing data'!F:F,MATCH($A279,'Marketing data'!B:B,0),1)</f>
        <v>0</v>
      </c>
      <c r="AN279">
        <f>INDEX(Table3[MC3],MATCH($A279,Table3[ID],0),1)</f>
        <v>0</v>
      </c>
      <c r="AO279">
        <f>INDEX(Table3[MC4],MATCH($A279,Table3[ID],0),1)</f>
        <v>0</v>
      </c>
      <c r="AP279">
        <f>INDEX(Table3[MC5],MATCH($A279,Table3[ID],0),1)</f>
        <v>1</v>
      </c>
      <c r="AQ279">
        <f>_xlfn.XLOOKUP($A279,Table3[ID],Table3[Complaint],"Not Found",0)</f>
        <v>0</v>
      </c>
      <c r="AR279">
        <f>_xlfn.XLOOKUP($A279,Table3[ID],Table3[Pilot],"Not Found",0)</f>
        <v>0</v>
      </c>
      <c r="AS279" s="6">
        <f>_xlfn.XLOOKUP($A279,Table3[ID],Table3[Enrollment],"Not Found",0)</f>
        <v>43953</v>
      </c>
    </row>
    <row r="280" spans="1:45" x14ac:dyDescent="0.25">
      <c r="A280">
        <v>2302</v>
      </c>
      <c r="B280" t="s">
        <v>396</v>
      </c>
      <c r="C280" t="s">
        <v>103</v>
      </c>
      <c r="D280" t="s">
        <v>104</v>
      </c>
      <c r="E280" t="s">
        <v>114</v>
      </c>
      <c r="F280" t="s">
        <v>118</v>
      </c>
      <c r="G280" s="22">
        <v>44.02</v>
      </c>
      <c r="H280">
        <v>10</v>
      </c>
      <c r="I280">
        <v>22.01</v>
      </c>
      <c r="J280" s="22">
        <v>462.21</v>
      </c>
      <c r="K280" s="6">
        <v>43544</v>
      </c>
      <c r="L280" s="21">
        <v>0.83124999999999993</v>
      </c>
      <c r="M280" t="s">
        <v>116</v>
      </c>
      <c r="N280" s="22">
        <v>440.2</v>
      </c>
      <c r="O280">
        <v>4.7619047620000003</v>
      </c>
      <c r="P280" s="22">
        <v>22.01</v>
      </c>
      <c r="Q280">
        <v>9.6</v>
      </c>
      <c r="R280" t="str">
        <f>IFERROR(VLOOKUP(Table5[[#This Row],[CustomerID]],Table1[],16,FALSE),"Not Found")</f>
        <v>Together</v>
      </c>
      <c r="S280">
        <f>IFERROR(VLOOKUP(Table5[[#This Row],[CustomerID]],Table1[],5,FALSE),"Not Found")</f>
        <v>52</v>
      </c>
      <c r="T280" t="str">
        <f>IFERROR(VLOOKUP(Table5[[#This Row],[CustomerID]],Table1[],17,FALSE),"Not Found")</f>
        <v>Graduate</v>
      </c>
      <c r="U280">
        <f>_xlfn.XLOOKUP(Table5[[#This Row],[CustomerID]],Table1[ID],Table1[Kids],"Not Found",0)</f>
        <v>0</v>
      </c>
      <c r="V280">
        <f>_xlfn.XLOOKUP(Table5[[#This Row],[CustomerID]],Table1[ID],Table1[Teens],"Not found",0)</f>
        <v>1</v>
      </c>
      <c r="W280" s="16">
        <f>IFERROR(VLOOKUP(Table5[[#This Row],[CustomerID]],Table1[],2,FALSE),"Not Found")</f>
        <v>177382</v>
      </c>
      <c r="X280" t="str">
        <f>_xlfn.XLOOKUP(Table5[[#This Row],[CustomerID]],Table1[ID],Table1[State],"Not Found",0)</f>
        <v>State-Other</v>
      </c>
      <c r="Y280">
        <f>_xlfn.XLOOKUP(Table5[[#This Row],[CustomerID]],Table2[ID],Table2[Recency/Days],"Not Found",0)</f>
        <v>36</v>
      </c>
      <c r="Z280" s="22">
        <f>IFERROR(VLOOKUP(Table5[[#This Row],[CustomerID]],Table2[],3,FALSE),"Not Found")</f>
        <v>1126</v>
      </c>
      <c r="AA280" s="22">
        <f>IFERROR(VLOOKUP($A280,Table2[],4,FALSE),"Not Found")</f>
        <v>110</v>
      </c>
      <c r="AB280" s="22">
        <f>IFERROR(VLOOKUP($A280,Table2[],5,FALSE),"Not Found")</f>
        <v>530</v>
      </c>
      <c r="AC280" s="22">
        <f>IFERROR(VLOOKUP($A280,Table2[],6,FALSE),"Not Found")</f>
        <v>257</v>
      </c>
      <c r="AD280" s="22">
        <f>IFERROR(VLOOKUP($A280,Table2[],7,FALSE),"Not Found")</f>
        <v>241</v>
      </c>
      <c r="AE280" s="22">
        <f>IFERROR(VLOOKUP($A280,Table2[],8,FALSE),"Not Found")</f>
        <v>307</v>
      </c>
      <c r="AF280" s="22">
        <f>IFERROR(VLOOKUP($A280,Table2[],9,FALSE),"Not Found")</f>
        <v>1955</v>
      </c>
      <c r="AG280">
        <f>IFERROR(VLOOKUP($A280,Table2[],10,FALSE),"Not Found")</f>
        <v>2</v>
      </c>
      <c r="AH280">
        <f>IFERROR(VLOOKUP($A280,Table2[],11,FALSE),"Not Found")</f>
        <v>5</v>
      </c>
      <c r="AI280">
        <f>IFERROR(VLOOKUP($A280,Table2[],12,FALSE),"Not Found")</f>
        <v>7</v>
      </c>
      <c r="AJ280">
        <f>IFERROR(VLOOKUP($A280,Table2[],13,FALSE),"Not Found")</f>
        <v>12</v>
      </c>
      <c r="AK280">
        <f>IFERROR(VLOOKUP($A280,Table2[],14,FALSE),"Not Found")</f>
        <v>1</v>
      </c>
      <c r="AL280">
        <f>INDEX('Marketing data'!E:E,MATCH($A280,'Marketing data'!B:B,0),1)</f>
        <v>0</v>
      </c>
      <c r="AM280">
        <f>INDEX('Marketing data'!F:F,MATCH($A280,'Marketing data'!B:B,0),1)</f>
        <v>0</v>
      </c>
      <c r="AN280">
        <f>INDEX(Table3[MC3],MATCH($A280,Table3[ID],0),1)</f>
        <v>0</v>
      </c>
      <c r="AO280">
        <f>INDEX(Table3[MC4],MATCH($A280,Table3[ID],0),1)</f>
        <v>0</v>
      </c>
      <c r="AP280">
        <f>INDEX(Table3[MC5],MATCH($A280,Table3[ID],0),1)</f>
        <v>1</v>
      </c>
      <c r="AQ280">
        <f>_xlfn.XLOOKUP($A280,Table3[ID],Table3[Complaint],"Not Found",0)</f>
        <v>0</v>
      </c>
      <c r="AR280">
        <f>_xlfn.XLOOKUP($A280,Table3[ID],Table3[Pilot],"Not Found",0)</f>
        <v>0</v>
      </c>
      <c r="AS280" s="6">
        <f>_xlfn.XLOOKUP($A280,Table3[ID],Table3[Enrollment],"Not Found",0)</f>
        <v>43995</v>
      </c>
    </row>
    <row r="281" spans="1:45" x14ac:dyDescent="0.25">
      <c r="A281">
        <v>1120</v>
      </c>
      <c r="B281" t="s">
        <v>397</v>
      </c>
      <c r="C281" t="s">
        <v>103</v>
      </c>
      <c r="D281" t="s">
        <v>110</v>
      </c>
      <c r="E281" t="s">
        <v>105</v>
      </c>
      <c r="F281" t="s">
        <v>115</v>
      </c>
      <c r="G281" s="22">
        <v>69.959999999999994</v>
      </c>
      <c r="H281">
        <v>8</v>
      </c>
      <c r="I281">
        <v>27.984000000000002</v>
      </c>
      <c r="J281" s="22">
        <v>587.66399999999999</v>
      </c>
      <c r="K281" s="6">
        <v>43511</v>
      </c>
      <c r="L281" s="21">
        <v>0.7090277777777777</v>
      </c>
      <c r="M281" t="s">
        <v>116</v>
      </c>
      <c r="N281" s="22">
        <v>559.67999999999995</v>
      </c>
      <c r="O281">
        <v>4.7619047620000003</v>
      </c>
      <c r="P281" s="22">
        <v>27.984000000000002</v>
      </c>
      <c r="Q281">
        <v>6.4</v>
      </c>
      <c r="R281" t="str">
        <f>IFERROR(VLOOKUP(Table5[[#This Row],[CustomerID]],Table1[],16,FALSE),"Not Found")</f>
        <v>Together</v>
      </c>
      <c r="S281">
        <f>IFERROR(VLOOKUP(Table5[[#This Row],[CustomerID]],Table1[],5,FALSE),"Not Found")</f>
        <v>64</v>
      </c>
      <c r="T281" t="str">
        <f>IFERROR(VLOOKUP(Table5[[#This Row],[CustomerID]],Table1[],17,FALSE),"Not Found")</f>
        <v>PhD</v>
      </c>
      <c r="U281">
        <f>_xlfn.XLOOKUP(Table5[[#This Row],[CustomerID]],Table1[ID],Table1[Kids],"Not Found",0)</f>
        <v>1</v>
      </c>
      <c r="V281">
        <f>_xlfn.XLOOKUP(Table5[[#This Row],[CustomerID]],Table1[ID],Table1[Teens],"Not found",0)</f>
        <v>1</v>
      </c>
      <c r="W281" s="16">
        <f>IFERROR(VLOOKUP(Table5[[#This Row],[CustomerID]],Table1[],2,FALSE),"Not Found")</f>
        <v>177376</v>
      </c>
      <c r="X281" t="str">
        <f>_xlfn.XLOOKUP(Table5[[#This Row],[CustomerID]],Table1[ID],Table1[State],"Not Found",0)</f>
        <v>State-Other</v>
      </c>
      <c r="Y281">
        <f>_xlfn.XLOOKUP(Table5[[#This Row],[CustomerID]],Table2[ID],Table2[Recency/Days],"Not Found",0)</f>
        <v>72</v>
      </c>
      <c r="Z281" s="22">
        <f>IFERROR(VLOOKUP(Table5[[#This Row],[CustomerID]],Table2[],3,FALSE),"Not Found")</f>
        <v>1128</v>
      </c>
      <c r="AA281" s="22">
        <f>IFERROR(VLOOKUP($A281,Table2[],4,FALSE),"Not Found")</f>
        <v>44</v>
      </c>
      <c r="AB281" s="22">
        <f>IFERROR(VLOOKUP($A281,Table2[],5,FALSE),"Not Found")</f>
        <v>252</v>
      </c>
      <c r="AC281" s="22">
        <f>IFERROR(VLOOKUP($A281,Table2[],6,FALSE),"Not Found")</f>
        <v>37</v>
      </c>
      <c r="AD281" s="22">
        <f>IFERROR(VLOOKUP($A281,Table2[],7,FALSE),"Not Found")</f>
        <v>28</v>
      </c>
      <c r="AE281" s="22">
        <f>IFERROR(VLOOKUP($A281,Table2[],8,FALSE),"Not Found")</f>
        <v>28</v>
      </c>
      <c r="AF281" s="22">
        <f>IFERROR(VLOOKUP($A281,Table2[],9,FALSE),"Not Found")</f>
        <v>1460</v>
      </c>
      <c r="AG281">
        <f>IFERROR(VLOOKUP($A281,Table2[],10,FALSE),"Not Found")</f>
        <v>4</v>
      </c>
      <c r="AH281">
        <f>IFERROR(VLOOKUP($A281,Table2[],11,FALSE),"Not Found")</f>
        <v>6</v>
      </c>
      <c r="AI281">
        <f>IFERROR(VLOOKUP($A281,Table2[],12,FALSE),"Not Found")</f>
        <v>3</v>
      </c>
      <c r="AJ281">
        <f>IFERROR(VLOOKUP($A281,Table2[],13,FALSE),"Not Found")</f>
        <v>10</v>
      </c>
      <c r="AK281">
        <f>IFERROR(VLOOKUP($A281,Table2[],14,FALSE),"Not Found")</f>
        <v>4</v>
      </c>
      <c r="AL281">
        <f>INDEX('Marketing data'!E:E,MATCH($A281,'Marketing data'!B:B,0),1)</f>
        <v>0</v>
      </c>
      <c r="AM281">
        <f>INDEX('Marketing data'!F:F,MATCH($A281,'Marketing data'!B:B,0),1)</f>
        <v>0</v>
      </c>
      <c r="AN281">
        <f>INDEX(Table3[MC3],MATCH($A281,Table3[ID],0),1)</f>
        <v>0</v>
      </c>
      <c r="AO281">
        <f>INDEX(Table3[MC4],MATCH($A281,Table3[ID],0),1)</f>
        <v>0</v>
      </c>
      <c r="AP281">
        <f>INDEX(Table3[MC5],MATCH($A281,Table3[ID],0),1)</f>
        <v>0</v>
      </c>
      <c r="AQ281">
        <f>_xlfn.XLOOKUP($A281,Table3[ID],Table3[Complaint],"Not Found",0)</f>
        <v>0</v>
      </c>
      <c r="AR281">
        <f>_xlfn.XLOOKUP($A281,Table3[ID],Table3[Pilot],"Not Found",0)</f>
        <v>0</v>
      </c>
      <c r="AS281" s="6">
        <f>_xlfn.XLOOKUP($A281,Table3[ID],Table3[Enrollment],"Not Found",0)</f>
        <v>44118</v>
      </c>
    </row>
    <row r="282" spans="1:45" x14ac:dyDescent="0.25">
      <c r="A282">
        <v>1655</v>
      </c>
      <c r="B282" t="s">
        <v>398</v>
      </c>
      <c r="C282" t="s">
        <v>109</v>
      </c>
      <c r="D282" t="s">
        <v>110</v>
      </c>
      <c r="E282" t="s">
        <v>114</v>
      </c>
      <c r="F282" t="s">
        <v>115</v>
      </c>
      <c r="G282" s="22">
        <v>37</v>
      </c>
      <c r="H282">
        <v>1</v>
      </c>
      <c r="I282">
        <v>1.85</v>
      </c>
      <c r="J282" s="22">
        <v>38.85</v>
      </c>
      <c r="K282" s="6">
        <v>43530</v>
      </c>
      <c r="L282" s="21">
        <v>0.56180555555555556</v>
      </c>
      <c r="M282" t="s">
        <v>116</v>
      </c>
      <c r="N282" s="22">
        <v>37</v>
      </c>
      <c r="O282">
        <v>4.7619047620000003</v>
      </c>
      <c r="P282" s="22">
        <v>1.85</v>
      </c>
      <c r="Q282">
        <v>7.9</v>
      </c>
      <c r="R282" t="str">
        <f>IFERROR(VLOOKUP(Table5[[#This Row],[CustomerID]],Table1[],16,FALSE),"Not Found")</f>
        <v>Married</v>
      </c>
      <c r="S282">
        <f>IFERROR(VLOOKUP(Table5[[#This Row],[CustomerID]],Table1[],5,FALSE),"Not Found")</f>
        <v>40</v>
      </c>
      <c r="T282" t="str">
        <f>IFERROR(VLOOKUP(Table5[[#This Row],[CustomerID]],Table1[],17,FALSE),"Not Found")</f>
        <v>Graduate</v>
      </c>
      <c r="U282">
        <f>_xlfn.XLOOKUP(Table5[[#This Row],[CustomerID]],Table1[ID],Table1[Kids],"Not Found",0)</f>
        <v>0</v>
      </c>
      <c r="V282">
        <f>_xlfn.XLOOKUP(Table5[[#This Row],[CustomerID]],Table1[ID],Table1[Teens],"Not found",0)</f>
        <v>1</v>
      </c>
      <c r="W282" s="16">
        <f>IFERROR(VLOOKUP(Table5[[#This Row],[CustomerID]],Table1[],2,FALSE),"Not Found")</f>
        <v>177353</v>
      </c>
      <c r="X282" t="str">
        <f>_xlfn.XLOOKUP(Table5[[#This Row],[CustomerID]],Table1[ID],Table1[State],"Not Found",0)</f>
        <v>State-California</v>
      </c>
      <c r="Y282">
        <f>_xlfn.XLOOKUP(Table5[[#This Row],[CustomerID]],Table2[ID],Table2[Recency/Days],"Not Found",0)</f>
        <v>38</v>
      </c>
      <c r="Z282" s="22">
        <f>IFERROR(VLOOKUP(Table5[[#This Row],[CustomerID]],Table2[],3,FALSE),"Not Found")</f>
        <v>631</v>
      </c>
      <c r="AA282" s="22">
        <f>IFERROR(VLOOKUP($A282,Table2[],4,FALSE),"Not Found")</f>
        <v>135</v>
      </c>
      <c r="AB282" s="22">
        <f>IFERROR(VLOOKUP($A282,Table2[],5,FALSE),"Not Found")</f>
        <v>245</v>
      </c>
      <c r="AC282" s="22">
        <f>IFERROR(VLOOKUP($A282,Table2[],6,FALSE),"Not Found")</f>
        <v>158</v>
      </c>
      <c r="AD282" s="22">
        <f>IFERROR(VLOOKUP($A282,Table2[],7,FALSE),"Not Found")</f>
        <v>232</v>
      </c>
      <c r="AE282" s="22">
        <f>IFERROR(VLOOKUP($A282,Table2[],8,FALSE),"Not Found")</f>
        <v>135</v>
      </c>
      <c r="AF282" s="22">
        <f>IFERROR(VLOOKUP($A282,Table2[],9,FALSE),"Not Found")</f>
        <v>1266</v>
      </c>
      <c r="AG282">
        <f>IFERROR(VLOOKUP($A282,Table2[],10,FALSE),"Not Found")</f>
        <v>2</v>
      </c>
      <c r="AH282">
        <f>IFERROR(VLOOKUP($A282,Table2[],11,FALSE),"Not Found")</f>
        <v>6</v>
      </c>
      <c r="AI282">
        <f>IFERROR(VLOOKUP($A282,Table2[],12,FALSE),"Not Found")</f>
        <v>4</v>
      </c>
      <c r="AJ282">
        <f>IFERROR(VLOOKUP($A282,Table2[],13,FALSE),"Not Found")</f>
        <v>8</v>
      </c>
      <c r="AK282">
        <f>IFERROR(VLOOKUP($A282,Table2[],14,FALSE),"Not Found")</f>
        <v>4</v>
      </c>
      <c r="AL282">
        <f>INDEX('Marketing data'!E:E,MATCH($A282,'Marketing data'!B:B,0),1)</f>
        <v>0</v>
      </c>
      <c r="AM282">
        <f>INDEX('Marketing data'!F:F,MATCH($A282,'Marketing data'!B:B,0),1)</f>
        <v>0</v>
      </c>
      <c r="AN282">
        <f>INDEX(Table3[MC3],MATCH($A282,Table3[ID],0),1)</f>
        <v>0</v>
      </c>
      <c r="AO282">
        <f>INDEX(Table3[MC4],MATCH($A282,Table3[ID],0),1)</f>
        <v>0</v>
      </c>
      <c r="AP282">
        <f>INDEX(Table3[MC5],MATCH($A282,Table3[ID],0),1)</f>
        <v>0</v>
      </c>
      <c r="AQ282">
        <f>_xlfn.XLOOKUP($A282,Table3[ID],Table3[Complaint],"Not Found",0)</f>
        <v>0</v>
      </c>
      <c r="AR282">
        <f>_xlfn.XLOOKUP($A282,Table3[ID],Table3[Pilot],"Not Found",0)</f>
        <v>0</v>
      </c>
      <c r="AS282" s="6">
        <f>_xlfn.XLOOKUP($A282,Table3[ID],Table3[Enrollment],"Not Found",0)</f>
        <v>43973</v>
      </c>
    </row>
    <row r="283" spans="1:45" x14ac:dyDescent="0.25">
      <c r="A283">
        <v>2427</v>
      </c>
      <c r="B283" t="s">
        <v>399</v>
      </c>
      <c r="C283" t="s">
        <v>103</v>
      </c>
      <c r="D283" t="s">
        <v>110</v>
      </c>
      <c r="E283" t="s">
        <v>105</v>
      </c>
      <c r="F283" t="s">
        <v>118</v>
      </c>
      <c r="G283" s="22">
        <v>15.34</v>
      </c>
      <c r="H283">
        <v>1</v>
      </c>
      <c r="I283">
        <v>0.76700000000000002</v>
      </c>
      <c r="J283" s="22">
        <v>16.106999999999999</v>
      </c>
      <c r="K283" s="6">
        <v>43471</v>
      </c>
      <c r="L283" s="21">
        <v>0.46458333333333335</v>
      </c>
      <c r="M283" t="s">
        <v>112</v>
      </c>
      <c r="N283" s="22">
        <v>15.34</v>
      </c>
      <c r="O283">
        <v>4.7619047620000003</v>
      </c>
      <c r="P283" s="22">
        <v>0.76700000000000002</v>
      </c>
      <c r="Q283">
        <v>6.5</v>
      </c>
      <c r="R283" t="str">
        <f>IFERROR(VLOOKUP(Table5[[#This Row],[CustomerID]],Table1[],16,FALSE),"Not Found")</f>
        <v>Married</v>
      </c>
      <c r="S283">
        <f>IFERROR(VLOOKUP(Table5[[#This Row],[CustomerID]],Table1[],5,FALSE),"Not Found")</f>
        <v>55</v>
      </c>
      <c r="T283" t="str">
        <f>IFERROR(VLOOKUP(Table5[[#This Row],[CustomerID]],Table1[],17,FALSE),"Not Found")</f>
        <v>Graduate</v>
      </c>
      <c r="U283">
        <f>_xlfn.XLOOKUP(Table5[[#This Row],[CustomerID]],Table1[ID],Table1[Kids],"Not Found",0)</f>
        <v>0</v>
      </c>
      <c r="V283">
        <f>_xlfn.XLOOKUP(Table5[[#This Row],[CustomerID]],Table1[ID],Table1[Teens],"Not found",0)</f>
        <v>0</v>
      </c>
      <c r="W283" s="16">
        <f>IFERROR(VLOOKUP(Table5[[#This Row],[CustomerID]],Table1[],2,FALSE),"Not Found")</f>
        <v>177343</v>
      </c>
      <c r="X283" t="str">
        <f>_xlfn.XLOOKUP(Table5[[#This Row],[CustomerID]],Table1[ID],Table1[State],"Not Found",0)</f>
        <v>State-Texas</v>
      </c>
      <c r="Y283">
        <f>_xlfn.XLOOKUP(Table5[[#This Row],[CustomerID]],Table2[ID],Table2[Recency/Days],"Not Found",0)</f>
        <v>28</v>
      </c>
      <c r="Z283" s="22">
        <f>IFERROR(VLOOKUP(Table5[[#This Row],[CustomerID]],Table2[],3,FALSE),"Not Found")</f>
        <v>520</v>
      </c>
      <c r="AA283" s="22">
        <f>IFERROR(VLOOKUP($A283,Table2[],4,FALSE),"Not Found")</f>
        <v>346</v>
      </c>
      <c r="AB283" s="22">
        <f>IFERROR(VLOOKUP($A283,Table2[],5,FALSE),"Not Found")</f>
        <v>1314</v>
      </c>
      <c r="AC283" s="22">
        <f>IFERROR(VLOOKUP($A283,Table2[],6,FALSE),"Not Found")</f>
        <v>225</v>
      </c>
      <c r="AD283" s="22">
        <f>IFERROR(VLOOKUP($A283,Table2[],7,FALSE),"Not Found")</f>
        <v>124</v>
      </c>
      <c r="AE283" s="22">
        <f>IFERROR(VLOOKUP($A283,Table2[],8,FALSE),"Not Found")</f>
        <v>71</v>
      </c>
      <c r="AF283" s="22">
        <f>IFERROR(VLOOKUP($A283,Table2[],9,FALSE),"Not Found")</f>
        <v>2458</v>
      </c>
      <c r="AG283">
        <f>IFERROR(VLOOKUP($A283,Table2[],10,FALSE),"Not Found")</f>
        <v>1</v>
      </c>
      <c r="AH283">
        <f>IFERROR(VLOOKUP($A283,Table2[],11,FALSE),"Not Found")</f>
        <v>3</v>
      </c>
      <c r="AI283">
        <f>IFERROR(VLOOKUP($A283,Table2[],12,FALSE),"Not Found")</f>
        <v>4</v>
      </c>
      <c r="AJ283">
        <f>IFERROR(VLOOKUP($A283,Table2[],13,FALSE),"Not Found")</f>
        <v>9</v>
      </c>
      <c r="AK283">
        <f>IFERROR(VLOOKUP($A283,Table2[],14,FALSE),"Not Found")</f>
        <v>1</v>
      </c>
      <c r="AL283">
        <f>INDEX('Marketing data'!E:E,MATCH($A283,'Marketing data'!B:B,0),1)</f>
        <v>0</v>
      </c>
      <c r="AM283">
        <f>INDEX('Marketing data'!F:F,MATCH($A283,'Marketing data'!B:B,0),1)</f>
        <v>0</v>
      </c>
      <c r="AN283">
        <f>INDEX(Table3[MC3],MATCH($A283,Table3[ID],0),1)</f>
        <v>0</v>
      </c>
      <c r="AO283">
        <f>INDEX(Table3[MC4],MATCH($A283,Table3[ID],0),1)</f>
        <v>0</v>
      </c>
      <c r="AP283">
        <f>INDEX(Table3[MC5],MATCH($A283,Table3[ID],0),1)</f>
        <v>0</v>
      </c>
      <c r="AQ283">
        <f>_xlfn.XLOOKUP($A283,Table3[ID],Table3[Complaint],"Not Found",0)</f>
        <v>0</v>
      </c>
      <c r="AR283">
        <f>_xlfn.XLOOKUP($A283,Table3[ID],Table3[Pilot],"Not Found",0)</f>
        <v>0</v>
      </c>
      <c r="AS283" s="6">
        <f>_xlfn.XLOOKUP($A283,Table3[ID],Table3[Enrollment],"Not Found",0)</f>
        <v>44148</v>
      </c>
    </row>
    <row r="284" spans="1:45" x14ac:dyDescent="0.25">
      <c r="A284">
        <v>1102</v>
      </c>
      <c r="B284" t="s">
        <v>400</v>
      </c>
      <c r="C284" t="s">
        <v>103</v>
      </c>
      <c r="D284" t="s">
        <v>104</v>
      </c>
      <c r="E284" t="s">
        <v>114</v>
      </c>
      <c r="F284" t="s">
        <v>106</v>
      </c>
      <c r="G284" s="22">
        <v>99.83</v>
      </c>
      <c r="H284">
        <v>6</v>
      </c>
      <c r="I284">
        <v>29.949000000000002</v>
      </c>
      <c r="J284" s="22">
        <v>628.92899999999997</v>
      </c>
      <c r="K284" s="6">
        <v>43528</v>
      </c>
      <c r="L284" s="21">
        <v>0.62638888888888888</v>
      </c>
      <c r="M284" t="s">
        <v>107</v>
      </c>
      <c r="N284" s="22">
        <v>598.98</v>
      </c>
      <c r="O284">
        <v>4.7619047620000003</v>
      </c>
      <c r="P284" s="22">
        <v>29.949000000000002</v>
      </c>
      <c r="Q284">
        <v>8.5</v>
      </c>
      <c r="R284" t="str">
        <f>IFERROR(VLOOKUP(Table5[[#This Row],[CustomerID]],Table1[],16,FALSE),"Not Found")</f>
        <v>Together</v>
      </c>
      <c r="S284">
        <f>IFERROR(VLOOKUP(Table5[[#This Row],[CustomerID]],Table1[],5,FALSE),"Not Found")</f>
        <v>41</v>
      </c>
      <c r="T284" t="str">
        <f>IFERROR(VLOOKUP(Table5[[#This Row],[CustomerID]],Table1[],17,FALSE),"Not Found")</f>
        <v>Graduate</v>
      </c>
      <c r="U284">
        <f>_xlfn.XLOOKUP(Table5[[#This Row],[CustomerID]],Table1[ID],Table1[Kids],"Not Found",0)</f>
        <v>0</v>
      </c>
      <c r="V284">
        <f>_xlfn.XLOOKUP(Table5[[#This Row],[CustomerID]],Table1[ID],Table1[Teens],"Not found",0)</f>
        <v>1</v>
      </c>
      <c r="W284" s="16">
        <f>IFERROR(VLOOKUP(Table5[[#This Row],[CustomerID]],Table1[],2,FALSE),"Not Found")</f>
        <v>177298</v>
      </c>
      <c r="X284" t="str">
        <f>_xlfn.XLOOKUP(Table5[[#This Row],[CustomerID]],Table1[ID],Table1[State],"Not Found",0)</f>
        <v>State-Other</v>
      </c>
      <c r="Y284">
        <f>_xlfn.XLOOKUP(Table5[[#This Row],[CustomerID]],Table2[ID],Table2[Recency/Days],"Not Found",0)</f>
        <v>46</v>
      </c>
      <c r="Z284" s="22">
        <f>IFERROR(VLOOKUP(Table5[[#This Row],[CustomerID]],Table2[],3,FALSE),"Not Found")</f>
        <v>975</v>
      </c>
      <c r="AA284" s="22">
        <f>IFERROR(VLOOKUP($A284,Table2[],4,FALSE),"Not Found")</f>
        <v>264</v>
      </c>
      <c r="AB284" s="22">
        <f>IFERROR(VLOOKUP($A284,Table2[],5,FALSE),"Not Found")</f>
        <v>670</v>
      </c>
      <c r="AC284" s="22">
        <f>IFERROR(VLOOKUP($A284,Table2[],6,FALSE),"Not Found")</f>
        <v>53</v>
      </c>
      <c r="AD284" s="22">
        <f>IFERROR(VLOOKUP($A284,Table2[],7,FALSE),"Not Found")</f>
        <v>80</v>
      </c>
      <c r="AE284" s="22">
        <f>IFERROR(VLOOKUP($A284,Table2[],8,FALSE),"Not Found")</f>
        <v>181</v>
      </c>
      <c r="AF284" s="22">
        <f>IFERROR(VLOOKUP($A284,Table2[],9,FALSE),"Not Found")</f>
        <v>1860</v>
      </c>
      <c r="AG284">
        <f>IFERROR(VLOOKUP($A284,Table2[],10,FALSE),"Not Found")</f>
        <v>1</v>
      </c>
      <c r="AH284">
        <f>IFERROR(VLOOKUP($A284,Table2[],11,FALSE),"Not Found")</f>
        <v>6</v>
      </c>
      <c r="AI284">
        <f>IFERROR(VLOOKUP($A284,Table2[],12,FALSE),"Not Found")</f>
        <v>6</v>
      </c>
      <c r="AJ284">
        <f>IFERROR(VLOOKUP($A284,Table2[],13,FALSE),"Not Found")</f>
        <v>11</v>
      </c>
      <c r="AK284">
        <f>IFERROR(VLOOKUP($A284,Table2[],14,FALSE),"Not Found")</f>
        <v>3</v>
      </c>
      <c r="AL284">
        <f>INDEX('Marketing data'!E:E,MATCH($A284,'Marketing data'!B:B,0),1)</f>
        <v>0</v>
      </c>
      <c r="AM284">
        <f>INDEX('Marketing data'!F:F,MATCH($A284,'Marketing data'!B:B,0),1)</f>
        <v>0</v>
      </c>
      <c r="AN284">
        <f>INDEX(Table3[MC3],MATCH($A284,Table3[ID],0),1)</f>
        <v>0</v>
      </c>
      <c r="AO284">
        <f>INDEX(Table3[MC4],MATCH($A284,Table3[ID],0),1)</f>
        <v>0</v>
      </c>
      <c r="AP284">
        <f>INDEX(Table3[MC5],MATCH($A284,Table3[ID],0),1)</f>
        <v>0</v>
      </c>
      <c r="AQ284">
        <f>_xlfn.XLOOKUP($A284,Table3[ID],Table3[Complaint],"Not Found",0)</f>
        <v>0</v>
      </c>
      <c r="AR284">
        <f>_xlfn.XLOOKUP($A284,Table3[ID],Table3[Pilot],"Not Found",0)</f>
        <v>0</v>
      </c>
      <c r="AS284" s="6">
        <f>_xlfn.XLOOKUP($A284,Table3[ID],Table3[Enrollment],"Not Found",0)</f>
        <v>43929</v>
      </c>
    </row>
    <row r="285" spans="1:45" x14ac:dyDescent="0.25">
      <c r="A285">
        <v>2764</v>
      </c>
      <c r="B285" t="s">
        <v>401</v>
      </c>
      <c r="C285" t="s">
        <v>103</v>
      </c>
      <c r="D285" t="s">
        <v>104</v>
      </c>
      <c r="E285" t="s">
        <v>105</v>
      </c>
      <c r="F285" t="s">
        <v>106</v>
      </c>
      <c r="G285" s="22">
        <v>47.67</v>
      </c>
      <c r="H285">
        <v>4</v>
      </c>
      <c r="I285">
        <v>9.5340000000000007</v>
      </c>
      <c r="J285" s="22">
        <v>200.214</v>
      </c>
      <c r="K285" s="6">
        <v>43536</v>
      </c>
      <c r="L285" s="21">
        <v>0.59791666666666665</v>
      </c>
      <c r="M285" t="s">
        <v>112</v>
      </c>
      <c r="N285" s="22">
        <v>190.68</v>
      </c>
      <c r="O285">
        <v>4.7619047620000003</v>
      </c>
      <c r="P285" s="22">
        <v>9.5340000000000007</v>
      </c>
      <c r="Q285">
        <v>9.1</v>
      </c>
      <c r="R285" t="str">
        <f>IFERROR(VLOOKUP(Table5[[#This Row],[CustomerID]],Table1[],16,FALSE),"Not Found")</f>
        <v>Together</v>
      </c>
      <c r="S285">
        <f>IFERROR(VLOOKUP(Table5[[#This Row],[CustomerID]],Table1[],5,FALSE),"Not Found")</f>
        <v>41</v>
      </c>
      <c r="T285" t="str">
        <f>IFERROR(VLOOKUP(Table5[[#This Row],[CustomerID]],Table1[],17,FALSE),"Not Found")</f>
        <v>Graduate</v>
      </c>
      <c r="U285">
        <f>_xlfn.XLOOKUP(Table5[[#This Row],[CustomerID]],Table1[ID],Table1[Kids],"Not Found",0)</f>
        <v>0</v>
      </c>
      <c r="V285">
        <f>_xlfn.XLOOKUP(Table5[[#This Row],[CustomerID]],Table1[ID],Table1[Teens],"Not found",0)</f>
        <v>1</v>
      </c>
      <c r="W285" s="16">
        <f>IFERROR(VLOOKUP(Table5[[#This Row],[CustomerID]],Table1[],2,FALSE),"Not Found")</f>
        <v>177298</v>
      </c>
      <c r="X285" t="str">
        <f>_xlfn.XLOOKUP(Table5[[#This Row],[CustomerID]],Table1[ID],Table1[State],"Not Found",0)</f>
        <v>State-Other</v>
      </c>
      <c r="Y285">
        <f>_xlfn.XLOOKUP(Table5[[#This Row],[CustomerID]],Table2[ID],Table2[Recency/Days],"Not Found",0)</f>
        <v>46</v>
      </c>
      <c r="Z285" s="22">
        <f>IFERROR(VLOOKUP(Table5[[#This Row],[CustomerID]],Table2[],3,FALSE),"Not Found")</f>
        <v>975</v>
      </c>
      <c r="AA285" s="22">
        <f>IFERROR(VLOOKUP($A285,Table2[],4,FALSE),"Not Found")</f>
        <v>264</v>
      </c>
      <c r="AB285" s="22">
        <f>IFERROR(VLOOKUP($A285,Table2[],5,FALSE),"Not Found")</f>
        <v>670</v>
      </c>
      <c r="AC285" s="22">
        <f>IFERROR(VLOOKUP($A285,Table2[],6,FALSE),"Not Found")</f>
        <v>53</v>
      </c>
      <c r="AD285" s="22">
        <f>IFERROR(VLOOKUP($A285,Table2[],7,FALSE),"Not Found")</f>
        <v>80</v>
      </c>
      <c r="AE285" s="22">
        <f>IFERROR(VLOOKUP($A285,Table2[],8,FALSE),"Not Found")</f>
        <v>181</v>
      </c>
      <c r="AF285" s="22">
        <f>IFERROR(VLOOKUP($A285,Table2[],9,FALSE),"Not Found")</f>
        <v>1860</v>
      </c>
      <c r="AG285">
        <f>IFERROR(VLOOKUP($A285,Table2[],10,FALSE),"Not Found")</f>
        <v>1</v>
      </c>
      <c r="AH285">
        <f>IFERROR(VLOOKUP($A285,Table2[],11,FALSE),"Not Found")</f>
        <v>6</v>
      </c>
      <c r="AI285">
        <f>IFERROR(VLOOKUP($A285,Table2[],12,FALSE),"Not Found")</f>
        <v>6</v>
      </c>
      <c r="AJ285">
        <f>IFERROR(VLOOKUP($A285,Table2[],13,FALSE),"Not Found")</f>
        <v>11</v>
      </c>
      <c r="AK285">
        <f>IFERROR(VLOOKUP($A285,Table2[],14,FALSE),"Not Found")</f>
        <v>3</v>
      </c>
      <c r="AL285">
        <f>INDEX('Marketing data'!E:E,MATCH($A285,'Marketing data'!B:B,0),1)</f>
        <v>0</v>
      </c>
      <c r="AM285">
        <f>INDEX('Marketing data'!F:F,MATCH($A285,'Marketing data'!B:B,0),1)</f>
        <v>0</v>
      </c>
      <c r="AN285">
        <f>INDEX(Table3[MC3],MATCH($A285,Table3[ID],0),1)</f>
        <v>0</v>
      </c>
      <c r="AO285">
        <f>INDEX(Table3[MC4],MATCH($A285,Table3[ID],0),1)</f>
        <v>0</v>
      </c>
      <c r="AP285">
        <f>INDEX(Table3[MC5],MATCH($A285,Table3[ID],0),1)</f>
        <v>0</v>
      </c>
      <c r="AQ285">
        <f>_xlfn.XLOOKUP($A285,Table3[ID],Table3[Complaint],"Not Found",0)</f>
        <v>0</v>
      </c>
      <c r="AR285">
        <f>_xlfn.XLOOKUP($A285,Table3[ID],Table3[Pilot],"Not Found",0)</f>
        <v>0</v>
      </c>
      <c r="AS285" s="6">
        <f>_xlfn.XLOOKUP($A285,Table3[ID],Table3[Enrollment],"Not Found",0)</f>
        <v>43929</v>
      </c>
    </row>
    <row r="286" spans="1:45" x14ac:dyDescent="0.25">
      <c r="A286">
        <v>2203</v>
      </c>
      <c r="B286" t="s">
        <v>402</v>
      </c>
      <c r="C286" t="s">
        <v>124</v>
      </c>
      <c r="D286" t="s">
        <v>110</v>
      </c>
      <c r="E286" t="s">
        <v>114</v>
      </c>
      <c r="F286" t="s">
        <v>106</v>
      </c>
      <c r="G286" s="22">
        <v>66.680000000000007</v>
      </c>
      <c r="H286">
        <v>5</v>
      </c>
      <c r="I286">
        <v>16.670000000000002</v>
      </c>
      <c r="J286" s="22">
        <v>350.07</v>
      </c>
      <c r="K286" s="6">
        <v>43516</v>
      </c>
      <c r="L286" s="21">
        <v>0.75069444444444444</v>
      </c>
      <c r="M286" t="s">
        <v>112</v>
      </c>
      <c r="N286" s="22">
        <v>333.4</v>
      </c>
      <c r="O286">
        <v>4.7619047620000003</v>
      </c>
      <c r="P286" s="22">
        <v>16.670000000000002</v>
      </c>
      <c r="Q286">
        <v>7.6</v>
      </c>
      <c r="R286" t="str">
        <f>IFERROR(VLOOKUP(Table5[[#This Row],[CustomerID]],Table1[],16,FALSE),"Not Found")</f>
        <v>Divorced</v>
      </c>
      <c r="S286">
        <f>IFERROR(VLOOKUP(Table5[[#This Row],[CustomerID]],Table1[],5,FALSE),"Not Found")</f>
        <v>63</v>
      </c>
      <c r="T286" t="str">
        <f>IFERROR(VLOOKUP(Table5[[#This Row],[CustomerID]],Table1[],17,FALSE),"Not Found")</f>
        <v>Other</v>
      </c>
      <c r="U286">
        <f>_xlfn.XLOOKUP(Table5[[#This Row],[CustomerID]],Table1[ID],Table1[Kids],"Not Found",0)</f>
        <v>0</v>
      </c>
      <c r="V286">
        <f>_xlfn.XLOOKUP(Table5[[#This Row],[CustomerID]],Table1[ID],Table1[Teens],"Not found",0)</f>
        <v>0</v>
      </c>
      <c r="W286" s="16">
        <f>IFERROR(VLOOKUP(Table5[[#This Row],[CustomerID]],Table1[],2,FALSE),"Not Found")</f>
        <v>177297</v>
      </c>
      <c r="X286" t="str">
        <f>_xlfn.XLOOKUP(Table5[[#This Row],[CustomerID]],Table1[ID],Table1[State],"Not Found",0)</f>
        <v>State-Illinois</v>
      </c>
      <c r="Y286">
        <f>_xlfn.XLOOKUP(Table5[[#This Row],[CustomerID]],Table2[ID],Table2[Recency/Days],"Not Found",0)</f>
        <v>84</v>
      </c>
      <c r="Z286" s="22">
        <f>IFERROR(VLOOKUP(Table5[[#This Row],[CustomerID]],Table2[],3,FALSE),"Not Found")</f>
        <v>936</v>
      </c>
      <c r="AA286" s="22">
        <f>IFERROR(VLOOKUP($A286,Table2[],4,FALSE),"Not Found")</f>
        <v>140</v>
      </c>
      <c r="AB286" s="22">
        <f>IFERROR(VLOOKUP($A286,Table2[],5,FALSE),"Not Found")</f>
        <v>250</v>
      </c>
      <c r="AC286" s="22">
        <f>IFERROR(VLOOKUP($A286,Table2[],6,FALSE),"Not Found")</f>
        <v>110</v>
      </c>
      <c r="AD286" s="22">
        <f>IFERROR(VLOOKUP($A286,Table2[],7,FALSE),"Not Found")</f>
        <v>280</v>
      </c>
      <c r="AE286" s="22">
        <f>IFERROR(VLOOKUP($A286,Table2[],8,FALSE),"Not Found")</f>
        <v>94</v>
      </c>
      <c r="AF286" s="22">
        <f>IFERROR(VLOOKUP($A286,Table2[],9,FALSE),"Not Found")</f>
        <v>1622</v>
      </c>
      <c r="AG286">
        <f>IFERROR(VLOOKUP($A286,Table2[],10,FALSE),"Not Found")</f>
        <v>1</v>
      </c>
      <c r="AH286">
        <f>IFERROR(VLOOKUP($A286,Table2[],11,FALSE),"Not Found")</f>
        <v>5</v>
      </c>
      <c r="AI286">
        <f>IFERROR(VLOOKUP($A286,Table2[],12,FALSE),"Not Found")</f>
        <v>7</v>
      </c>
      <c r="AJ286">
        <f>IFERROR(VLOOKUP($A286,Table2[],13,FALSE),"Not Found")</f>
        <v>9</v>
      </c>
      <c r="AK286">
        <f>IFERROR(VLOOKUP($A286,Table2[],14,FALSE),"Not Found")</f>
        <v>4</v>
      </c>
      <c r="AL286">
        <f>INDEX('Marketing data'!E:E,MATCH($A286,'Marketing data'!B:B,0),1)</f>
        <v>1</v>
      </c>
      <c r="AM286">
        <f>INDEX('Marketing data'!F:F,MATCH($A286,'Marketing data'!B:B,0),1)</f>
        <v>0</v>
      </c>
      <c r="AN286">
        <f>INDEX(Table3[MC3],MATCH($A286,Table3[ID],0),1)</f>
        <v>0</v>
      </c>
      <c r="AO286">
        <f>INDEX(Table3[MC4],MATCH($A286,Table3[ID],0),1)</f>
        <v>0</v>
      </c>
      <c r="AP286">
        <f>INDEX(Table3[MC5],MATCH($A286,Table3[ID],0),1)</f>
        <v>0</v>
      </c>
      <c r="AQ286">
        <f>_xlfn.XLOOKUP($A286,Table3[ID],Table3[Complaint],"Not Found",0)</f>
        <v>0</v>
      </c>
      <c r="AR286">
        <f>_xlfn.XLOOKUP($A286,Table3[ID],Table3[Pilot],"Not Found",0)</f>
        <v>0</v>
      </c>
      <c r="AS286" s="6">
        <f>_xlfn.XLOOKUP($A286,Table3[ID],Table3[Enrollment],"Not Found",0)</f>
        <v>43649</v>
      </c>
    </row>
    <row r="287" spans="1:45" x14ac:dyDescent="0.25">
      <c r="A287">
        <v>2942</v>
      </c>
      <c r="B287" t="s">
        <v>403</v>
      </c>
      <c r="C287" t="s">
        <v>109</v>
      </c>
      <c r="D287" t="s">
        <v>104</v>
      </c>
      <c r="E287" t="s">
        <v>114</v>
      </c>
      <c r="F287" t="s">
        <v>115</v>
      </c>
      <c r="G287" s="22">
        <v>74.86</v>
      </c>
      <c r="H287">
        <v>1</v>
      </c>
      <c r="I287">
        <v>3.7429999999999999</v>
      </c>
      <c r="J287" s="22">
        <v>78.602999999999994</v>
      </c>
      <c r="K287" s="6">
        <v>43548</v>
      </c>
      <c r="L287" s="21">
        <v>0.61736111111111114</v>
      </c>
      <c r="M287" t="s">
        <v>112</v>
      </c>
      <c r="N287" s="22">
        <v>74.86</v>
      </c>
      <c r="O287">
        <v>4.7619047620000003</v>
      </c>
      <c r="P287" s="22">
        <v>3.7429999999999999</v>
      </c>
      <c r="Q287">
        <v>6.9</v>
      </c>
      <c r="R287" t="str">
        <f>IFERROR(VLOOKUP(Table5[[#This Row],[CustomerID]],Table1[],16,FALSE),"Not Found")</f>
        <v>Together</v>
      </c>
      <c r="S287">
        <f>IFERROR(VLOOKUP(Table5[[#This Row],[CustomerID]],Table1[],5,FALSE),"Not Found")</f>
        <v>57</v>
      </c>
      <c r="T287" t="str">
        <f>IFERROR(VLOOKUP(Table5[[#This Row],[CustomerID]],Table1[],17,FALSE),"Not Found")</f>
        <v>Graduate</v>
      </c>
      <c r="U287">
        <f>_xlfn.XLOOKUP(Table5[[#This Row],[CustomerID]],Table1[ID],Table1[Kids],"Not Found",0)</f>
        <v>0</v>
      </c>
      <c r="V287">
        <f>_xlfn.XLOOKUP(Table5[[#This Row],[CustomerID]],Table1[ID],Table1[Teens],"Not found",0)</f>
        <v>1</v>
      </c>
      <c r="W287" s="16">
        <f>IFERROR(VLOOKUP(Table5[[#This Row],[CustomerID]],Table1[],2,FALSE),"Not Found")</f>
        <v>177226</v>
      </c>
      <c r="X287" t="str">
        <f>_xlfn.XLOOKUP(Table5[[#This Row],[CustomerID]],Table1[ID],Table1[State],"Not Found",0)</f>
        <v>State-New York</v>
      </c>
      <c r="Y287">
        <f>_xlfn.XLOOKUP(Table5[[#This Row],[CustomerID]],Table2[ID],Table2[Recency/Days],"Not Found",0)</f>
        <v>29</v>
      </c>
      <c r="Z287" s="22">
        <f>IFERROR(VLOOKUP(Table5[[#This Row],[CustomerID]],Table2[],3,FALSE),"Not Found")</f>
        <v>1448</v>
      </c>
      <c r="AA287" s="22">
        <f>IFERROR(VLOOKUP($A287,Table2[],4,FALSE),"Not Found")</f>
        <v>99</v>
      </c>
      <c r="AB287" s="22">
        <f>IFERROR(VLOOKUP($A287,Table2[],5,FALSE),"Not Found")</f>
        <v>548</v>
      </c>
      <c r="AC287" s="22">
        <f>IFERROR(VLOOKUP($A287,Table2[],6,FALSE),"Not Found")</f>
        <v>294</v>
      </c>
      <c r="AD287" s="22">
        <f>IFERROR(VLOOKUP($A287,Table2[],7,FALSE),"Not Found")</f>
        <v>174</v>
      </c>
      <c r="AE287" s="22">
        <f>IFERROR(VLOOKUP($A287,Table2[],8,FALSE),"Not Found")</f>
        <v>48</v>
      </c>
      <c r="AF287" s="22">
        <f>IFERROR(VLOOKUP($A287,Table2[],9,FALSE),"Not Found")</f>
        <v>2515</v>
      </c>
      <c r="AG287">
        <f>IFERROR(VLOOKUP($A287,Table2[],10,FALSE),"Not Found")</f>
        <v>2</v>
      </c>
      <c r="AH287">
        <f>IFERROR(VLOOKUP($A287,Table2[],11,FALSE),"Not Found")</f>
        <v>6</v>
      </c>
      <c r="AI287">
        <f>IFERROR(VLOOKUP($A287,Table2[],12,FALSE),"Not Found")</f>
        <v>8</v>
      </c>
      <c r="AJ287">
        <f>IFERROR(VLOOKUP($A287,Table2[],13,FALSE),"Not Found")</f>
        <v>12</v>
      </c>
      <c r="AK287">
        <f>IFERROR(VLOOKUP($A287,Table2[],14,FALSE),"Not Found")</f>
        <v>3</v>
      </c>
      <c r="AL287">
        <f>INDEX('Marketing data'!E:E,MATCH($A287,'Marketing data'!B:B,0),1)</f>
        <v>0</v>
      </c>
      <c r="AM287">
        <f>INDEX('Marketing data'!F:F,MATCH($A287,'Marketing data'!B:B,0),1)</f>
        <v>0</v>
      </c>
      <c r="AN287">
        <f>INDEX(Table3[MC3],MATCH($A287,Table3[ID],0),1)</f>
        <v>0</v>
      </c>
      <c r="AO287">
        <f>INDEX(Table3[MC4],MATCH($A287,Table3[ID],0),1)</f>
        <v>0</v>
      </c>
      <c r="AP287">
        <f>INDEX(Table3[MC5],MATCH($A287,Table3[ID],0),1)</f>
        <v>0</v>
      </c>
      <c r="AQ287">
        <f>_xlfn.XLOOKUP($A287,Table3[ID],Table3[Complaint],"Not Found",0)</f>
        <v>0</v>
      </c>
      <c r="AR287">
        <f>_xlfn.XLOOKUP($A287,Table3[ID],Table3[Pilot],"Not Found",0)</f>
        <v>0</v>
      </c>
      <c r="AS287" s="6">
        <f>_xlfn.XLOOKUP($A287,Table3[ID],Table3[Enrollment],"Not Found",0)</f>
        <v>44047</v>
      </c>
    </row>
    <row r="288" spans="1:45" x14ac:dyDescent="0.25">
      <c r="A288">
        <v>2149</v>
      </c>
      <c r="B288" t="s">
        <v>404</v>
      </c>
      <c r="C288" t="s">
        <v>109</v>
      </c>
      <c r="D288" t="s">
        <v>110</v>
      </c>
      <c r="E288" t="s">
        <v>105</v>
      </c>
      <c r="F288" t="s">
        <v>118</v>
      </c>
      <c r="G288" s="22">
        <v>23.75</v>
      </c>
      <c r="H288">
        <v>9</v>
      </c>
      <c r="I288">
        <v>10.6875</v>
      </c>
      <c r="J288" s="22">
        <v>224.4375</v>
      </c>
      <c r="K288" s="6">
        <v>43496</v>
      </c>
      <c r="L288" s="21">
        <v>0.50138888888888888</v>
      </c>
      <c r="M288" t="s">
        <v>112</v>
      </c>
      <c r="N288" s="22">
        <v>213.75</v>
      </c>
      <c r="O288">
        <v>4.7619047620000003</v>
      </c>
      <c r="P288" s="22">
        <v>10.6875</v>
      </c>
      <c r="Q288">
        <v>9.5</v>
      </c>
      <c r="R288" t="str">
        <f>IFERROR(VLOOKUP(Table5[[#This Row],[CustomerID]],Table1[],16,FALSE),"Not Found")</f>
        <v>Married</v>
      </c>
      <c r="S288">
        <f>IFERROR(VLOOKUP(Table5[[#This Row],[CustomerID]],Table1[],5,FALSE),"Not Found")</f>
        <v>72</v>
      </c>
      <c r="T288" t="str">
        <f>IFERROR(VLOOKUP(Table5[[#This Row],[CustomerID]],Table1[],17,FALSE),"Not Found")</f>
        <v>Graduate</v>
      </c>
      <c r="U288">
        <f>_xlfn.XLOOKUP(Table5[[#This Row],[CustomerID]],Table1[ID],Table1[Kids],"Not Found",0)</f>
        <v>0</v>
      </c>
      <c r="V288">
        <f>_xlfn.XLOOKUP(Table5[[#This Row],[CustomerID]],Table1[ID],Table1[Teens],"Not found",0)</f>
        <v>0</v>
      </c>
      <c r="W288" s="16">
        <f>IFERROR(VLOOKUP(Table5[[#This Row],[CustomerID]],Table1[],2,FALSE),"Not Found")</f>
        <v>177142</v>
      </c>
      <c r="X288" t="str">
        <f>_xlfn.XLOOKUP(Table5[[#This Row],[CustomerID]],Table1[ID],Table1[State],"Not Found",0)</f>
        <v>State-Illinois</v>
      </c>
      <c r="Y288">
        <f>_xlfn.XLOOKUP(Table5[[#This Row],[CustomerID]],Table2[ID],Table2[Recency/Days],"Not Found",0)</f>
        <v>54</v>
      </c>
      <c r="Z288" s="22">
        <f>IFERROR(VLOOKUP(Table5[[#This Row],[CustomerID]],Table2[],3,FALSE),"Not Found")</f>
        <v>1093</v>
      </c>
      <c r="AA288" s="22">
        <f>IFERROR(VLOOKUP($A288,Table2[],4,FALSE),"Not Found")</f>
        <v>172</v>
      </c>
      <c r="AB288" s="22">
        <f>IFERROR(VLOOKUP($A288,Table2[],5,FALSE),"Not Found")</f>
        <v>372</v>
      </c>
      <c r="AC288" s="22">
        <f>IFERROR(VLOOKUP($A288,Table2[],6,FALSE),"Not Found")</f>
        <v>67</v>
      </c>
      <c r="AD288" s="22">
        <f>IFERROR(VLOOKUP($A288,Table2[],7,FALSE),"Not Found")</f>
        <v>347</v>
      </c>
      <c r="AE288" s="22">
        <f>IFERROR(VLOOKUP($A288,Table2[],8,FALSE),"Not Found")</f>
        <v>223</v>
      </c>
      <c r="AF288" s="22">
        <f>IFERROR(VLOOKUP($A288,Table2[],9,FALSE),"Not Found")</f>
        <v>1828</v>
      </c>
      <c r="AG288">
        <f>IFERROR(VLOOKUP($A288,Table2[],10,FALSE),"Not Found")</f>
        <v>1</v>
      </c>
      <c r="AH288">
        <f>IFERROR(VLOOKUP($A288,Table2[],11,FALSE),"Not Found")</f>
        <v>4</v>
      </c>
      <c r="AI288">
        <f>IFERROR(VLOOKUP($A288,Table2[],12,FALSE),"Not Found")</f>
        <v>4</v>
      </c>
      <c r="AJ288">
        <f>IFERROR(VLOOKUP($A288,Table2[],13,FALSE),"Not Found")</f>
        <v>8</v>
      </c>
      <c r="AK288">
        <f>IFERROR(VLOOKUP($A288,Table2[],14,FALSE),"Not Found")</f>
        <v>2</v>
      </c>
      <c r="AL288">
        <f>INDEX('Marketing data'!E:E,MATCH($A288,'Marketing data'!B:B,0),1)</f>
        <v>0</v>
      </c>
      <c r="AM288">
        <f>INDEX('Marketing data'!F:F,MATCH($A288,'Marketing data'!B:B,0),1)</f>
        <v>0</v>
      </c>
      <c r="AN288">
        <f>INDEX(Table3[MC3],MATCH($A288,Table3[ID],0),1)</f>
        <v>0</v>
      </c>
      <c r="AO288">
        <f>INDEX(Table3[MC4],MATCH($A288,Table3[ID],0),1)</f>
        <v>0</v>
      </c>
      <c r="AP288">
        <f>INDEX(Table3[MC5],MATCH($A288,Table3[ID],0),1)</f>
        <v>0</v>
      </c>
      <c r="AQ288">
        <f>_xlfn.XLOOKUP($A288,Table3[ID],Table3[Complaint],"Not Found",0)</f>
        <v>0</v>
      </c>
      <c r="AR288">
        <f>_xlfn.XLOOKUP($A288,Table3[ID],Table3[Pilot],"Not Found",0)</f>
        <v>0</v>
      </c>
      <c r="AS288" s="6">
        <f>_xlfn.XLOOKUP($A288,Table3[ID],Table3[Enrollment],"Not Found",0)</f>
        <v>43772</v>
      </c>
    </row>
    <row r="289" spans="1:45" x14ac:dyDescent="0.25">
      <c r="A289">
        <v>2193</v>
      </c>
      <c r="B289" t="s">
        <v>405</v>
      </c>
      <c r="C289" t="s">
        <v>124</v>
      </c>
      <c r="D289" t="s">
        <v>110</v>
      </c>
      <c r="E289" t="s">
        <v>105</v>
      </c>
      <c r="F289" t="s">
        <v>125</v>
      </c>
      <c r="G289" s="22">
        <v>48.51</v>
      </c>
      <c r="H289">
        <v>7</v>
      </c>
      <c r="I289">
        <v>16.9785</v>
      </c>
      <c r="J289" s="22">
        <v>356.54849999999999</v>
      </c>
      <c r="K289" s="6">
        <v>43490</v>
      </c>
      <c r="L289" s="21">
        <v>0.5625</v>
      </c>
      <c r="M289" t="s">
        <v>116</v>
      </c>
      <c r="N289" s="22">
        <v>339.57</v>
      </c>
      <c r="O289">
        <v>4.7619047620000003</v>
      </c>
      <c r="P289" s="22">
        <v>16.9785</v>
      </c>
      <c r="Q289">
        <v>5.2</v>
      </c>
      <c r="R289" t="str">
        <f>IFERROR(VLOOKUP(Table5[[#This Row],[CustomerID]],Table1[],16,FALSE),"Not Found")</f>
        <v>Together</v>
      </c>
      <c r="S289">
        <f>IFERROR(VLOOKUP(Table5[[#This Row],[CustomerID]],Table1[],5,FALSE),"Not Found")</f>
        <v>48</v>
      </c>
      <c r="T289" t="str">
        <f>IFERROR(VLOOKUP(Table5[[#This Row],[CustomerID]],Table1[],17,FALSE),"Not Found")</f>
        <v>Graduate</v>
      </c>
      <c r="U289">
        <f>_xlfn.XLOOKUP(Table5[[#This Row],[CustomerID]],Table1[ID],Table1[Kids],"Not Found",0)</f>
        <v>0</v>
      </c>
      <c r="V289">
        <f>_xlfn.XLOOKUP(Table5[[#This Row],[CustomerID]],Table1[ID],Table1[Teens],"Not found",0)</f>
        <v>1</v>
      </c>
      <c r="W289" s="16">
        <f>IFERROR(VLOOKUP(Table5[[#This Row],[CustomerID]],Table1[],2,FALSE),"Not Found")</f>
        <v>177044</v>
      </c>
      <c r="X289" t="str">
        <f>_xlfn.XLOOKUP(Table5[[#This Row],[CustomerID]],Table1[ID],Table1[State],"Not Found",0)</f>
        <v>State-Texas</v>
      </c>
      <c r="Y289">
        <f>_xlfn.XLOOKUP(Table5[[#This Row],[CustomerID]],Table2[ID],Table2[Recency/Days],"Not Found",0)</f>
        <v>12</v>
      </c>
      <c r="Z289" s="22">
        <f>IFERROR(VLOOKUP(Table5[[#This Row],[CustomerID]],Table2[],3,FALSE),"Not Found")</f>
        <v>1436</v>
      </c>
      <c r="AA289" s="22">
        <f>IFERROR(VLOOKUP($A289,Table2[],4,FALSE),"Not Found")</f>
        <v>87</v>
      </c>
      <c r="AB289" s="22">
        <f>IFERROR(VLOOKUP($A289,Table2[],5,FALSE),"Not Found")</f>
        <v>556</v>
      </c>
      <c r="AC289" s="22">
        <f>IFERROR(VLOOKUP($A289,Table2[],6,FALSE),"Not Found")</f>
        <v>115</v>
      </c>
      <c r="AD289" s="22">
        <f>IFERROR(VLOOKUP($A289,Table2[],7,FALSE),"Not Found")</f>
        <v>78</v>
      </c>
      <c r="AE289" s="22">
        <f>IFERROR(VLOOKUP($A289,Table2[],8,FALSE),"Not Found")</f>
        <v>175</v>
      </c>
      <c r="AF289" s="22">
        <f>IFERROR(VLOOKUP($A289,Table2[],9,FALSE),"Not Found")</f>
        <v>2098</v>
      </c>
      <c r="AG289">
        <f>IFERROR(VLOOKUP($A289,Table2[],10,FALSE),"Not Found")</f>
        <v>2</v>
      </c>
      <c r="AH289">
        <f>IFERROR(VLOOKUP($A289,Table2[],11,FALSE),"Not Found")</f>
        <v>7</v>
      </c>
      <c r="AI289">
        <f>IFERROR(VLOOKUP($A289,Table2[],12,FALSE),"Not Found")</f>
        <v>11</v>
      </c>
      <c r="AJ289">
        <f>IFERROR(VLOOKUP($A289,Table2[],13,FALSE),"Not Found")</f>
        <v>11</v>
      </c>
      <c r="AK289">
        <f>IFERROR(VLOOKUP($A289,Table2[],14,FALSE),"Not Found")</f>
        <v>4</v>
      </c>
      <c r="AL289">
        <f>INDEX('Marketing data'!E:E,MATCH($A289,'Marketing data'!B:B,0),1)</f>
        <v>0</v>
      </c>
      <c r="AM289">
        <f>INDEX('Marketing data'!F:F,MATCH($A289,'Marketing data'!B:B,0),1)</f>
        <v>0</v>
      </c>
      <c r="AN289">
        <f>INDEX(Table3[MC3],MATCH($A289,Table3[ID],0),1)</f>
        <v>1</v>
      </c>
      <c r="AO289">
        <f>INDEX(Table3[MC4],MATCH($A289,Table3[ID],0),1)</f>
        <v>0</v>
      </c>
      <c r="AP289">
        <f>INDEX(Table3[MC5],MATCH($A289,Table3[ID],0),1)</f>
        <v>0</v>
      </c>
      <c r="AQ289">
        <f>_xlfn.XLOOKUP($A289,Table3[ID],Table3[Complaint],"Not Found",0)</f>
        <v>0</v>
      </c>
      <c r="AR289">
        <f>_xlfn.XLOOKUP($A289,Table3[ID],Table3[Pilot],"Not Found",0)</f>
        <v>0</v>
      </c>
      <c r="AS289" s="6">
        <f>_xlfn.XLOOKUP($A289,Table3[ID],Table3[Enrollment],"Not Found",0)</f>
        <v>43923</v>
      </c>
    </row>
    <row r="290" spans="1:45" x14ac:dyDescent="0.25">
      <c r="A290">
        <v>2028</v>
      </c>
      <c r="B290" t="s">
        <v>406</v>
      </c>
      <c r="C290" t="s">
        <v>103</v>
      </c>
      <c r="D290" t="s">
        <v>104</v>
      </c>
      <c r="E290" t="s">
        <v>105</v>
      </c>
      <c r="F290" t="s">
        <v>115</v>
      </c>
      <c r="G290" s="22">
        <v>94.88</v>
      </c>
      <c r="H290">
        <v>7</v>
      </c>
      <c r="I290">
        <v>33.207999999999998</v>
      </c>
      <c r="J290" s="22">
        <v>697.36800000000005</v>
      </c>
      <c r="K290" s="6">
        <v>43499</v>
      </c>
      <c r="L290" s="21">
        <v>0.60972222222222217</v>
      </c>
      <c r="M290" t="s">
        <v>112</v>
      </c>
      <c r="N290" s="22">
        <v>664.16</v>
      </c>
      <c r="O290">
        <v>4.7619047620000003</v>
      </c>
      <c r="P290" s="22">
        <v>33.207999999999998</v>
      </c>
      <c r="Q290">
        <v>4.2</v>
      </c>
      <c r="R290" t="str">
        <f>IFERROR(VLOOKUP(Table5[[#This Row],[CustomerID]],Table1[],16,FALSE),"Not Found")</f>
        <v>Married</v>
      </c>
      <c r="S290">
        <f>IFERROR(VLOOKUP(Table5[[#This Row],[CustomerID]],Table1[],5,FALSE),"Not Found")</f>
        <v>60</v>
      </c>
      <c r="T290" t="str">
        <f>IFERROR(VLOOKUP(Table5[[#This Row],[CustomerID]],Table1[],17,FALSE),"Not Found")</f>
        <v>PhD</v>
      </c>
      <c r="U290">
        <f>_xlfn.XLOOKUP(Table5[[#This Row],[CustomerID]],Table1[ID],Table1[Kids],"Not Found",0)</f>
        <v>0</v>
      </c>
      <c r="V290">
        <f>_xlfn.XLOOKUP(Table5[[#This Row],[CustomerID]],Table1[ID],Table1[Teens],"Not found",0)</f>
        <v>1</v>
      </c>
      <c r="W290" s="16">
        <f>IFERROR(VLOOKUP(Table5[[#This Row],[CustomerID]],Table1[],2,FALSE),"Not Found")</f>
        <v>177037</v>
      </c>
      <c r="X290" t="str">
        <f>_xlfn.XLOOKUP(Table5[[#This Row],[CustomerID]],Table1[ID],Table1[State],"Not Found",0)</f>
        <v>State-Florida</v>
      </c>
      <c r="Y290">
        <f>_xlfn.XLOOKUP(Table5[[#This Row],[CustomerID]],Table2[ID],Table2[Recency/Days],"Not Found",0)</f>
        <v>3</v>
      </c>
      <c r="Z290" s="22">
        <f>IFERROR(VLOOKUP(Table5[[#This Row],[CustomerID]],Table2[],3,FALSE),"Not Found")</f>
        <v>1064</v>
      </c>
      <c r="AA290" s="22">
        <f>IFERROR(VLOOKUP($A290,Table2[],4,FALSE),"Not Found")</f>
        <v>221</v>
      </c>
      <c r="AB290" s="22">
        <f>IFERROR(VLOOKUP($A290,Table2[],5,FALSE),"Not Found")</f>
        <v>765</v>
      </c>
      <c r="AC290" s="22">
        <f>IFERROR(VLOOKUP($A290,Table2[],6,FALSE),"Not Found")</f>
        <v>386</v>
      </c>
      <c r="AD290" s="22">
        <f>IFERROR(VLOOKUP($A290,Table2[],7,FALSE),"Not Found")</f>
        <v>122</v>
      </c>
      <c r="AE290" s="22">
        <f>IFERROR(VLOOKUP($A290,Table2[],8,FALSE),"Not Found")</f>
        <v>23</v>
      </c>
      <c r="AF290" s="22">
        <f>IFERROR(VLOOKUP($A290,Table2[],9,FALSE),"Not Found")</f>
        <v>2535</v>
      </c>
      <c r="AG290">
        <f>IFERROR(VLOOKUP($A290,Table2[],10,FALSE),"Not Found")</f>
        <v>1</v>
      </c>
      <c r="AH290">
        <f>IFERROR(VLOOKUP($A290,Table2[],11,FALSE),"Not Found")</f>
        <v>7</v>
      </c>
      <c r="AI290">
        <f>IFERROR(VLOOKUP($A290,Table2[],12,FALSE),"Not Found")</f>
        <v>7</v>
      </c>
      <c r="AJ290">
        <f>IFERROR(VLOOKUP($A290,Table2[],13,FALSE),"Not Found")</f>
        <v>12</v>
      </c>
      <c r="AK290">
        <f>IFERROR(VLOOKUP($A290,Table2[],14,FALSE),"Not Found")</f>
        <v>3</v>
      </c>
      <c r="AL290">
        <f>INDEX('Marketing data'!E:E,MATCH($A290,'Marketing data'!B:B,0),1)</f>
        <v>0</v>
      </c>
      <c r="AM290">
        <f>INDEX('Marketing data'!F:F,MATCH($A290,'Marketing data'!B:B,0),1)</f>
        <v>0</v>
      </c>
      <c r="AN290">
        <f>INDEX(Table3[MC3],MATCH($A290,Table3[ID],0),1)</f>
        <v>0</v>
      </c>
      <c r="AO290">
        <f>INDEX(Table3[MC4],MATCH($A290,Table3[ID],0),1)</f>
        <v>0</v>
      </c>
      <c r="AP290">
        <f>INDEX(Table3[MC5],MATCH($A290,Table3[ID],0),1)</f>
        <v>0</v>
      </c>
      <c r="AQ290">
        <f>_xlfn.XLOOKUP($A290,Table3[ID],Table3[Complaint],"Not Found",0)</f>
        <v>0</v>
      </c>
      <c r="AR290">
        <f>_xlfn.XLOOKUP($A290,Table3[ID],Table3[Pilot],"Not Found",0)</f>
        <v>0</v>
      </c>
      <c r="AS290" s="6">
        <f>_xlfn.XLOOKUP($A290,Table3[ID],Table3[Enrollment],"Not Found",0)</f>
        <v>43909</v>
      </c>
    </row>
    <row r="291" spans="1:45" x14ac:dyDescent="0.25">
      <c r="A291">
        <v>2998</v>
      </c>
      <c r="B291" t="s">
        <v>407</v>
      </c>
      <c r="C291" t="s">
        <v>124</v>
      </c>
      <c r="D291" t="s">
        <v>104</v>
      </c>
      <c r="E291" t="s">
        <v>114</v>
      </c>
      <c r="F291" t="s">
        <v>111</v>
      </c>
      <c r="G291" s="22">
        <v>40.299999999999997</v>
      </c>
      <c r="H291">
        <v>10</v>
      </c>
      <c r="I291">
        <v>20.149999999999999</v>
      </c>
      <c r="J291" s="22">
        <v>423.15</v>
      </c>
      <c r="K291" s="6">
        <v>43489</v>
      </c>
      <c r="L291" s="21">
        <v>0.73402777777777783</v>
      </c>
      <c r="M291" t="s">
        <v>116</v>
      </c>
      <c r="N291" s="22">
        <v>403</v>
      </c>
      <c r="O291">
        <v>4.7619047620000003</v>
      </c>
      <c r="P291" s="22">
        <v>20.149999999999999</v>
      </c>
      <c r="Q291">
        <v>7</v>
      </c>
      <c r="R291" t="str">
        <f>IFERROR(VLOOKUP(Table5[[#This Row],[CustomerID]],Table1[],16,FALSE),"Not Found")</f>
        <v>Married</v>
      </c>
      <c r="S291">
        <f>IFERROR(VLOOKUP(Table5[[#This Row],[CustomerID]],Table1[],5,FALSE),"Not Found")</f>
        <v>68</v>
      </c>
      <c r="T291" t="str">
        <f>IFERROR(VLOOKUP(Table5[[#This Row],[CustomerID]],Table1[],17,FALSE),"Not Found")</f>
        <v>Master</v>
      </c>
      <c r="U291">
        <f>_xlfn.XLOOKUP(Table5[[#This Row],[CustomerID]],Table1[ID],Table1[Kids],"Not Found",0)</f>
        <v>0</v>
      </c>
      <c r="V291">
        <f>_xlfn.XLOOKUP(Table5[[#This Row],[CustomerID]],Table1[ID],Table1[Teens],"Not found",0)</f>
        <v>1</v>
      </c>
      <c r="W291" s="16">
        <f>IFERROR(VLOOKUP(Table5[[#This Row],[CustomerID]],Table1[],2,FALSE),"Not Found")</f>
        <v>177027</v>
      </c>
      <c r="X291" t="str">
        <f>_xlfn.XLOOKUP(Table5[[#This Row],[CustomerID]],Table1[ID],Table1[State],"Not Found",0)</f>
        <v>State-Other</v>
      </c>
      <c r="Y291">
        <f>_xlfn.XLOOKUP(Table5[[#This Row],[CustomerID]],Table2[ID],Table2[Recency/Days],"Not Found",0)</f>
        <v>23</v>
      </c>
      <c r="Z291" s="22">
        <f>IFERROR(VLOOKUP(Table5[[#This Row],[CustomerID]],Table2[],3,FALSE),"Not Found")</f>
        <v>1885</v>
      </c>
      <c r="AA291" s="22">
        <f>IFERROR(VLOOKUP($A291,Table2[],4,FALSE),"Not Found")</f>
        <v>131</v>
      </c>
      <c r="AB291" s="22">
        <f>IFERROR(VLOOKUP($A291,Table2[],5,FALSE),"Not Found")</f>
        <v>556</v>
      </c>
      <c r="AC291" s="22">
        <f>IFERROR(VLOOKUP($A291,Table2[],6,FALSE),"Not Found")</f>
        <v>103</v>
      </c>
      <c r="AD291" s="22">
        <f>IFERROR(VLOOKUP($A291,Table2[],7,FALSE),"Not Found")</f>
        <v>0</v>
      </c>
      <c r="AE291" s="22">
        <f>IFERROR(VLOOKUP($A291,Table2[],8,FALSE),"Not Found")</f>
        <v>25</v>
      </c>
      <c r="AF291" s="22">
        <f>IFERROR(VLOOKUP($A291,Table2[],9,FALSE),"Not Found")</f>
        <v>2650</v>
      </c>
      <c r="AG291">
        <f>IFERROR(VLOOKUP($A291,Table2[],10,FALSE),"Not Found")</f>
        <v>2</v>
      </c>
      <c r="AH291">
        <f>IFERROR(VLOOKUP($A291,Table2[],11,FALSE),"Not Found")</f>
        <v>8</v>
      </c>
      <c r="AI291">
        <f>IFERROR(VLOOKUP($A291,Table2[],12,FALSE),"Not Found")</f>
        <v>3</v>
      </c>
      <c r="AJ291">
        <f>IFERROR(VLOOKUP($A291,Table2[],13,FALSE),"Not Found")</f>
        <v>6</v>
      </c>
      <c r="AK291">
        <f>IFERROR(VLOOKUP($A291,Table2[],14,FALSE),"Not Found")</f>
        <v>4</v>
      </c>
      <c r="AL291">
        <f>INDEX('Marketing data'!E:E,MATCH($A291,'Marketing data'!B:B,0),1)</f>
        <v>0</v>
      </c>
      <c r="AM291">
        <f>INDEX('Marketing data'!F:F,MATCH($A291,'Marketing data'!B:B,0),1)</f>
        <v>0</v>
      </c>
      <c r="AN291">
        <f>INDEX(Table3[MC3],MATCH($A291,Table3[ID],0),1)</f>
        <v>0</v>
      </c>
      <c r="AO291">
        <f>INDEX(Table3[MC4],MATCH($A291,Table3[ID],0),1)</f>
        <v>0</v>
      </c>
      <c r="AP291">
        <f>INDEX(Table3[MC5],MATCH($A291,Table3[ID],0),1)</f>
        <v>0</v>
      </c>
      <c r="AQ291">
        <f>_xlfn.XLOOKUP($A291,Table3[ID],Table3[Complaint],"Not Found",0)</f>
        <v>0</v>
      </c>
      <c r="AR291">
        <f>_xlfn.XLOOKUP($A291,Table3[ID],Table3[Pilot],"Not Found",0)</f>
        <v>0</v>
      </c>
      <c r="AS291" s="6">
        <f>_xlfn.XLOOKUP($A291,Table3[ID],Table3[Enrollment],"Not Found",0)</f>
        <v>44024</v>
      </c>
    </row>
    <row r="292" spans="1:45" x14ac:dyDescent="0.25">
      <c r="A292">
        <v>2464</v>
      </c>
      <c r="B292" t="s">
        <v>408</v>
      </c>
      <c r="C292" t="s">
        <v>109</v>
      </c>
      <c r="D292" t="s">
        <v>110</v>
      </c>
      <c r="E292" t="s">
        <v>114</v>
      </c>
      <c r="F292" t="s">
        <v>111</v>
      </c>
      <c r="G292" s="22">
        <v>27.85</v>
      </c>
      <c r="H292">
        <v>7</v>
      </c>
      <c r="I292">
        <v>9.7475000000000005</v>
      </c>
      <c r="J292" s="22">
        <v>204.69749999999999</v>
      </c>
      <c r="K292" s="6">
        <v>43538</v>
      </c>
      <c r="L292" s="21">
        <v>0.72222222222222221</v>
      </c>
      <c r="M292" t="s">
        <v>107</v>
      </c>
      <c r="N292" s="22">
        <v>194.95</v>
      </c>
      <c r="O292">
        <v>4.7619047620000003</v>
      </c>
      <c r="P292" s="22">
        <v>9.7475000000000005</v>
      </c>
      <c r="Q292">
        <v>6</v>
      </c>
      <c r="R292" t="str">
        <f>IFERROR(VLOOKUP(Table5[[#This Row],[CustomerID]],Table1[],16,FALSE),"Not Found")</f>
        <v>Married</v>
      </c>
      <c r="S292">
        <f>IFERROR(VLOOKUP(Table5[[#This Row],[CustomerID]],Table1[],5,FALSE),"Not Found")</f>
        <v>65</v>
      </c>
      <c r="T292" t="str">
        <f>IFERROR(VLOOKUP(Table5[[#This Row],[CustomerID]],Table1[],17,FALSE),"Not Found")</f>
        <v>Graduate</v>
      </c>
      <c r="U292">
        <f>_xlfn.XLOOKUP(Table5[[#This Row],[CustomerID]],Table1[ID],Table1[Kids],"Not Found",0)</f>
        <v>0</v>
      </c>
      <c r="V292">
        <f>_xlfn.XLOOKUP(Table5[[#This Row],[CustomerID]],Table1[ID],Table1[Teens],"Not found",0)</f>
        <v>1</v>
      </c>
      <c r="W292" s="16">
        <f>IFERROR(VLOOKUP(Table5[[#This Row],[CustomerID]],Table1[],2,FALSE),"Not Found")</f>
        <v>176998</v>
      </c>
      <c r="X292" t="str">
        <f>_xlfn.XLOOKUP(Table5[[#This Row],[CustomerID]],Table1[ID],Table1[State],"Not Found",0)</f>
        <v>State-Other</v>
      </c>
      <c r="Y292">
        <f>_xlfn.XLOOKUP(Table5[[#This Row],[CustomerID]],Table2[ID],Table2[Recency/Days],"Not Found",0)</f>
        <v>85</v>
      </c>
      <c r="Z292" s="22">
        <f>IFERROR(VLOOKUP(Table5[[#This Row],[CustomerID]],Table2[],3,FALSE),"Not Found")</f>
        <v>3331</v>
      </c>
      <c r="AA292" s="22">
        <f>IFERROR(VLOOKUP($A292,Table2[],4,FALSE),"Not Found")</f>
        <v>205</v>
      </c>
      <c r="AB292" s="22">
        <f>IFERROR(VLOOKUP($A292,Table2[],5,FALSE),"Not Found")</f>
        <v>370</v>
      </c>
      <c r="AC292" s="22">
        <f>IFERROR(VLOOKUP($A292,Table2[],6,FALSE),"Not Found")</f>
        <v>159</v>
      </c>
      <c r="AD292" s="22">
        <f>IFERROR(VLOOKUP($A292,Table2[],7,FALSE),"Not Found")</f>
        <v>80</v>
      </c>
      <c r="AE292" s="22">
        <f>IFERROR(VLOOKUP($A292,Table2[],8,FALSE),"Not Found")</f>
        <v>246</v>
      </c>
      <c r="AF292" s="22">
        <f>IFERROR(VLOOKUP($A292,Table2[],9,FALSE),"Not Found")</f>
        <v>3899</v>
      </c>
      <c r="AG292">
        <f>IFERROR(VLOOKUP($A292,Table2[],10,FALSE),"Not Found")</f>
        <v>2</v>
      </c>
      <c r="AH292">
        <f>IFERROR(VLOOKUP($A292,Table2[],11,FALSE),"Not Found")</f>
        <v>11</v>
      </c>
      <c r="AI292">
        <f>IFERROR(VLOOKUP($A292,Table2[],12,FALSE),"Not Found")</f>
        <v>8</v>
      </c>
      <c r="AJ292">
        <f>IFERROR(VLOOKUP($A292,Table2[],13,FALSE),"Not Found")</f>
        <v>8</v>
      </c>
      <c r="AK292">
        <f>IFERROR(VLOOKUP($A292,Table2[],14,FALSE),"Not Found")</f>
        <v>6</v>
      </c>
      <c r="AL292">
        <f>INDEX('Marketing data'!E:E,MATCH($A292,'Marketing data'!B:B,0),1)</f>
        <v>0</v>
      </c>
      <c r="AM292">
        <f>INDEX('Marketing data'!F:F,MATCH($A292,'Marketing data'!B:B,0),1)</f>
        <v>0</v>
      </c>
      <c r="AN292">
        <f>INDEX(Table3[MC3],MATCH($A292,Table3[ID],0),1)</f>
        <v>0</v>
      </c>
      <c r="AO292">
        <f>INDEX(Table3[MC4],MATCH($A292,Table3[ID],0),1)</f>
        <v>0</v>
      </c>
      <c r="AP292">
        <f>INDEX(Table3[MC5],MATCH($A292,Table3[ID],0),1)</f>
        <v>1</v>
      </c>
      <c r="AQ292">
        <f>_xlfn.XLOOKUP($A292,Table3[ID],Table3[Complaint],"Not Found",0)</f>
        <v>0</v>
      </c>
      <c r="AR292">
        <f>_xlfn.XLOOKUP($A292,Table3[ID],Table3[Pilot],"Not Found",0)</f>
        <v>0</v>
      </c>
      <c r="AS292" s="6">
        <f>_xlfn.XLOOKUP($A292,Table3[ID],Table3[Enrollment],"Not Found",0)</f>
        <v>43634</v>
      </c>
    </row>
    <row r="293" spans="1:45" x14ac:dyDescent="0.25">
      <c r="A293">
        <v>1018</v>
      </c>
      <c r="B293" t="s">
        <v>409</v>
      </c>
      <c r="C293" t="s">
        <v>103</v>
      </c>
      <c r="D293" t="s">
        <v>104</v>
      </c>
      <c r="E293" t="s">
        <v>105</v>
      </c>
      <c r="F293" t="s">
        <v>111</v>
      </c>
      <c r="G293" s="22">
        <v>62.48</v>
      </c>
      <c r="H293">
        <v>1</v>
      </c>
      <c r="I293">
        <v>3.1240000000000001</v>
      </c>
      <c r="J293" s="22">
        <v>65.603999999999999</v>
      </c>
      <c r="K293" s="6">
        <v>43514</v>
      </c>
      <c r="L293" s="21">
        <v>0.8534722222222223</v>
      </c>
      <c r="M293" t="s">
        <v>112</v>
      </c>
      <c r="N293" s="22">
        <v>62.48</v>
      </c>
      <c r="O293">
        <v>4.7619047620000003</v>
      </c>
      <c r="P293" s="22">
        <v>3.1240000000000001</v>
      </c>
      <c r="Q293">
        <v>4.7</v>
      </c>
      <c r="R293" t="str">
        <f>IFERROR(VLOOKUP(Table5[[#This Row],[CustomerID]],Table1[],16,FALSE),"Not Found")</f>
        <v>Married</v>
      </c>
      <c r="S293">
        <f>IFERROR(VLOOKUP(Table5[[#This Row],[CustomerID]],Table1[],5,FALSE),"Not Found")</f>
        <v>71</v>
      </c>
      <c r="T293" t="str">
        <f>IFERROR(VLOOKUP(Table5[[#This Row],[CustomerID]],Table1[],17,FALSE),"Not Found")</f>
        <v>Master</v>
      </c>
      <c r="U293">
        <f>_xlfn.XLOOKUP(Table5[[#This Row],[CustomerID]],Table1[ID],Table1[Kids],"Not Found",0)</f>
        <v>0</v>
      </c>
      <c r="V293">
        <f>_xlfn.XLOOKUP(Table5[[#This Row],[CustomerID]],Table1[ID],Table1[Teens],"Not found",0)</f>
        <v>1</v>
      </c>
      <c r="W293" s="16">
        <f>IFERROR(VLOOKUP(Table5[[#This Row],[CustomerID]],Table1[],2,FALSE),"Not Found")</f>
        <v>176995</v>
      </c>
      <c r="X293" t="str">
        <f>_xlfn.XLOOKUP(Table5[[#This Row],[CustomerID]],Table1[ID],Table1[State],"Not Found",0)</f>
        <v>State-Other</v>
      </c>
      <c r="Y293">
        <f>_xlfn.XLOOKUP(Table5[[#This Row],[CustomerID]],Table2[ID],Table2[Recency/Days],"Not Found",0)</f>
        <v>91</v>
      </c>
      <c r="Z293" s="22">
        <f>IFERROR(VLOOKUP(Table5[[#This Row],[CustomerID]],Table2[],3,FALSE),"Not Found")</f>
        <v>2326</v>
      </c>
      <c r="AA293" s="22">
        <f>IFERROR(VLOOKUP($A293,Table2[],4,FALSE),"Not Found")</f>
        <v>184</v>
      </c>
      <c r="AB293" s="22">
        <f>IFERROR(VLOOKUP($A293,Table2[],5,FALSE),"Not Found")</f>
        <v>1145</v>
      </c>
      <c r="AC293" s="22">
        <f>IFERROR(VLOOKUP($A293,Table2[],6,FALSE),"Not Found")</f>
        <v>0</v>
      </c>
      <c r="AD293" s="22">
        <f>IFERROR(VLOOKUP($A293,Table2[],7,FALSE),"Not Found")</f>
        <v>37</v>
      </c>
      <c r="AE293" s="22">
        <f>IFERROR(VLOOKUP($A293,Table2[],8,FALSE),"Not Found")</f>
        <v>405</v>
      </c>
      <c r="AF293" s="22">
        <f>IFERROR(VLOOKUP($A293,Table2[],9,FALSE),"Not Found")</f>
        <v>3287</v>
      </c>
      <c r="AG293">
        <f>IFERROR(VLOOKUP($A293,Table2[],10,FALSE),"Not Found")</f>
        <v>2</v>
      </c>
      <c r="AH293">
        <f>IFERROR(VLOOKUP($A293,Table2[],11,FALSE),"Not Found")</f>
        <v>11</v>
      </c>
      <c r="AI293">
        <f>IFERROR(VLOOKUP($A293,Table2[],12,FALSE),"Not Found")</f>
        <v>4</v>
      </c>
      <c r="AJ293">
        <f>IFERROR(VLOOKUP($A293,Table2[],13,FALSE),"Not Found")</f>
        <v>9</v>
      </c>
      <c r="AK293">
        <f>IFERROR(VLOOKUP($A293,Table2[],14,FALSE),"Not Found")</f>
        <v>5</v>
      </c>
      <c r="AL293">
        <f>INDEX('Marketing data'!E:E,MATCH($A293,'Marketing data'!B:B,0),1)</f>
        <v>1</v>
      </c>
      <c r="AM293">
        <f>INDEX('Marketing data'!F:F,MATCH($A293,'Marketing data'!B:B,0),1)</f>
        <v>0</v>
      </c>
      <c r="AN293">
        <f>INDEX(Table3[MC3],MATCH($A293,Table3[ID],0),1)</f>
        <v>0</v>
      </c>
      <c r="AO293">
        <f>INDEX(Table3[MC4],MATCH($A293,Table3[ID],0),1)</f>
        <v>0</v>
      </c>
      <c r="AP293">
        <f>INDEX(Table3[MC5],MATCH($A293,Table3[ID],0),1)</f>
        <v>0</v>
      </c>
      <c r="AQ293">
        <f>_xlfn.XLOOKUP($A293,Table3[ID],Table3[Complaint],"Not Found",0)</f>
        <v>0</v>
      </c>
      <c r="AR293">
        <f>_xlfn.XLOOKUP($A293,Table3[ID],Table3[Pilot],"Not Found",0)</f>
        <v>0</v>
      </c>
      <c r="AS293" s="6">
        <f>_xlfn.XLOOKUP($A293,Table3[ID],Table3[Enrollment],"Not Found",0)</f>
        <v>43710</v>
      </c>
    </row>
    <row r="294" spans="1:45" x14ac:dyDescent="0.25">
      <c r="A294">
        <v>1521</v>
      </c>
      <c r="B294" t="s">
        <v>410</v>
      </c>
      <c r="C294" t="s">
        <v>103</v>
      </c>
      <c r="D294" t="s">
        <v>104</v>
      </c>
      <c r="E294" t="s">
        <v>105</v>
      </c>
      <c r="F294" t="s">
        <v>125</v>
      </c>
      <c r="G294" s="22">
        <v>36.36</v>
      </c>
      <c r="H294">
        <v>2</v>
      </c>
      <c r="I294">
        <v>3.6360000000000001</v>
      </c>
      <c r="J294" s="22">
        <v>76.355999999999995</v>
      </c>
      <c r="K294" s="6">
        <v>43486</v>
      </c>
      <c r="L294" s="21">
        <v>0.41666666666666669</v>
      </c>
      <c r="M294" t="s">
        <v>112</v>
      </c>
      <c r="N294" s="22">
        <v>72.72</v>
      </c>
      <c r="O294">
        <v>4.7619047620000003</v>
      </c>
      <c r="P294" s="22">
        <v>3.6360000000000001</v>
      </c>
      <c r="Q294">
        <v>7.1</v>
      </c>
      <c r="R294" t="str">
        <f>IFERROR(VLOOKUP(Table5[[#This Row],[CustomerID]],Table1[],16,FALSE),"Not Found")</f>
        <v>Divorced</v>
      </c>
      <c r="S294">
        <f>IFERROR(VLOOKUP(Table5[[#This Row],[CustomerID]],Table1[],5,FALSE),"Not Found")</f>
        <v>53</v>
      </c>
      <c r="T294" t="str">
        <f>IFERROR(VLOOKUP(Table5[[#This Row],[CustomerID]],Table1[],17,FALSE),"Not Found")</f>
        <v>Graduate</v>
      </c>
      <c r="U294">
        <f>_xlfn.XLOOKUP(Table5[[#This Row],[CustomerID]],Table1[ID],Table1[Kids],"Not Found",0)</f>
        <v>0</v>
      </c>
      <c r="V294">
        <f>_xlfn.XLOOKUP(Table5[[#This Row],[CustomerID]],Table1[ID],Table1[Teens],"Not found",0)</f>
        <v>0</v>
      </c>
      <c r="W294" s="16">
        <f>IFERROR(VLOOKUP(Table5[[#This Row],[CustomerID]],Table1[],2,FALSE),"Not Found")</f>
        <v>176982</v>
      </c>
      <c r="X294" t="str">
        <f>_xlfn.XLOOKUP(Table5[[#This Row],[CustomerID]],Table1[ID],Table1[State],"Not Found",0)</f>
        <v>State-Texas</v>
      </c>
      <c r="Y294">
        <f>_xlfn.XLOOKUP(Table5[[#This Row],[CustomerID]],Table2[ID],Table2[Recency/Days],"Not Found",0)</f>
        <v>19</v>
      </c>
      <c r="Z294" s="22">
        <f>IFERROR(VLOOKUP(Table5[[#This Row],[CustomerID]],Table2[],3,FALSE),"Not Found")</f>
        <v>1067</v>
      </c>
      <c r="AA294" s="22">
        <f>IFERROR(VLOOKUP($A294,Table2[],4,FALSE),"Not Found")</f>
        <v>347</v>
      </c>
      <c r="AB294" s="22">
        <f>IFERROR(VLOOKUP($A294,Table2[],5,FALSE),"Not Found")</f>
        <v>671</v>
      </c>
      <c r="AC294" s="22">
        <f>IFERROR(VLOOKUP($A294,Table2[],6,FALSE),"Not Found")</f>
        <v>149</v>
      </c>
      <c r="AD294" s="22">
        <f>IFERROR(VLOOKUP($A294,Table2[],7,FALSE),"Not Found")</f>
        <v>138</v>
      </c>
      <c r="AE294" s="22">
        <f>IFERROR(VLOOKUP($A294,Table2[],8,FALSE),"Not Found")</f>
        <v>69</v>
      </c>
      <c r="AF294" s="22">
        <f>IFERROR(VLOOKUP($A294,Table2[],9,FALSE),"Not Found")</f>
        <v>2304</v>
      </c>
      <c r="AG294">
        <f>IFERROR(VLOOKUP($A294,Table2[],10,FALSE),"Not Found")</f>
        <v>1</v>
      </c>
      <c r="AH294">
        <f>IFERROR(VLOOKUP($A294,Table2[],11,FALSE),"Not Found")</f>
        <v>8</v>
      </c>
      <c r="AI294">
        <f>IFERROR(VLOOKUP($A294,Table2[],12,FALSE),"Not Found")</f>
        <v>3</v>
      </c>
      <c r="AJ294">
        <f>IFERROR(VLOOKUP($A294,Table2[],13,FALSE),"Not Found")</f>
        <v>4</v>
      </c>
      <c r="AK294">
        <f>IFERROR(VLOOKUP($A294,Table2[],14,FALSE),"Not Found")</f>
        <v>4</v>
      </c>
      <c r="AL294">
        <f>INDEX('Marketing data'!E:E,MATCH($A294,'Marketing data'!B:B,0),1)</f>
        <v>0</v>
      </c>
      <c r="AM294">
        <f>INDEX('Marketing data'!F:F,MATCH($A294,'Marketing data'!B:B,0),1)</f>
        <v>0</v>
      </c>
      <c r="AN294">
        <f>INDEX(Table3[MC3],MATCH($A294,Table3[ID],0),1)</f>
        <v>0</v>
      </c>
      <c r="AO294">
        <f>INDEX(Table3[MC4],MATCH($A294,Table3[ID],0),1)</f>
        <v>0</v>
      </c>
      <c r="AP294">
        <f>INDEX(Table3[MC5],MATCH($A294,Table3[ID],0),1)</f>
        <v>1</v>
      </c>
      <c r="AQ294">
        <f>_xlfn.XLOOKUP($A294,Table3[ID],Table3[Complaint],"Not Found",0)</f>
        <v>0</v>
      </c>
      <c r="AR294">
        <f>_xlfn.XLOOKUP($A294,Table3[ID],Table3[Pilot],"Not Found",0)</f>
        <v>1</v>
      </c>
      <c r="AS294" s="6">
        <f>_xlfn.XLOOKUP($A294,Table3[ID],Table3[Enrollment],"Not Found",0)</f>
        <v>44034</v>
      </c>
    </row>
    <row r="295" spans="1:45" x14ac:dyDescent="0.25">
      <c r="A295">
        <v>2930</v>
      </c>
      <c r="B295" t="s">
        <v>411</v>
      </c>
      <c r="C295" t="s">
        <v>124</v>
      </c>
      <c r="D295" t="s">
        <v>110</v>
      </c>
      <c r="E295" t="s">
        <v>114</v>
      </c>
      <c r="F295" t="s">
        <v>106</v>
      </c>
      <c r="G295" s="22">
        <v>18.11</v>
      </c>
      <c r="H295">
        <v>10</v>
      </c>
      <c r="I295">
        <v>9.0549999999999997</v>
      </c>
      <c r="J295" s="22">
        <v>190.155</v>
      </c>
      <c r="K295" s="6">
        <v>43537</v>
      </c>
      <c r="L295" s="21">
        <v>0.49027777777777781</v>
      </c>
      <c r="M295" t="s">
        <v>107</v>
      </c>
      <c r="N295" s="22">
        <v>181.1</v>
      </c>
      <c r="O295">
        <v>4.7619047620000003</v>
      </c>
      <c r="P295" s="22">
        <v>9.0549999999999997</v>
      </c>
      <c r="Q295">
        <v>5.9</v>
      </c>
      <c r="R295" t="str">
        <f>IFERROR(VLOOKUP(Table5[[#This Row],[CustomerID]],Table1[],16,FALSE),"Not Found")</f>
        <v>Widow</v>
      </c>
      <c r="S295">
        <f>IFERROR(VLOOKUP(Table5[[#This Row],[CustomerID]],Table1[],5,FALSE),"Not Found")</f>
        <v>70</v>
      </c>
      <c r="T295" t="str">
        <f>IFERROR(VLOOKUP(Table5[[#This Row],[CustomerID]],Table1[],17,FALSE),"Not Found")</f>
        <v>PhD</v>
      </c>
      <c r="U295">
        <f>_xlfn.XLOOKUP(Table5[[#This Row],[CustomerID]],Table1[ID],Table1[Kids],"Not Found",0)</f>
        <v>0</v>
      </c>
      <c r="V295">
        <f>_xlfn.XLOOKUP(Table5[[#This Row],[CustomerID]],Table1[ID],Table1[Teens],"Not found",0)</f>
        <v>0</v>
      </c>
      <c r="W295" s="16">
        <f>IFERROR(VLOOKUP(Table5[[#This Row],[CustomerID]],Table1[],2,FALSE),"Not Found")</f>
        <v>176842</v>
      </c>
      <c r="X295" t="str">
        <f>_xlfn.XLOOKUP(Table5[[#This Row],[CustomerID]],Table1[ID],Table1[State],"Not Found",0)</f>
        <v>State-New York</v>
      </c>
      <c r="Y295">
        <f>_xlfn.XLOOKUP(Table5[[#This Row],[CustomerID]],Table2[ID],Table2[Recency/Days],"Not Found",0)</f>
        <v>37</v>
      </c>
      <c r="Z295" s="22">
        <f>IFERROR(VLOOKUP(Table5[[#This Row],[CustomerID]],Table2[],3,FALSE),"Not Found")</f>
        <v>1392</v>
      </c>
      <c r="AA295" s="22">
        <f>IFERROR(VLOOKUP($A295,Table2[],4,FALSE),"Not Found")</f>
        <v>23</v>
      </c>
      <c r="AB295" s="22">
        <f>IFERROR(VLOOKUP($A295,Table2[],5,FALSE),"Not Found")</f>
        <v>794</v>
      </c>
      <c r="AC295" s="22">
        <f>IFERROR(VLOOKUP($A295,Table2[],6,FALSE),"Not Found")</f>
        <v>193</v>
      </c>
      <c r="AD295" s="22">
        <f>IFERROR(VLOOKUP($A295,Table2[],7,FALSE),"Not Found")</f>
        <v>124</v>
      </c>
      <c r="AE295" s="22">
        <f>IFERROR(VLOOKUP($A295,Table2[],8,FALSE),"Not Found")</f>
        <v>74</v>
      </c>
      <c r="AF295" s="22">
        <f>IFERROR(VLOOKUP($A295,Table2[],9,FALSE),"Not Found")</f>
        <v>2453</v>
      </c>
      <c r="AG295">
        <f>IFERROR(VLOOKUP($A295,Table2[],10,FALSE),"Not Found")</f>
        <v>1</v>
      </c>
      <c r="AH295">
        <f>IFERROR(VLOOKUP($A295,Table2[],11,FALSE),"Not Found")</f>
        <v>1</v>
      </c>
      <c r="AI295">
        <f>IFERROR(VLOOKUP($A295,Table2[],12,FALSE),"Not Found")</f>
        <v>8</v>
      </c>
      <c r="AJ295">
        <f>IFERROR(VLOOKUP($A295,Table2[],13,FALSE),"Not Found")</f>
        <v>7</v>
      </c>
      <c r="AK295">
        <f>IFERROR(VLOOKUP($A295,Table2[],14,FALSE),"Not Found")</f>
        <v>0</v>
      </c>
      <c r="AL295">
        <f>INDEX('Marketing data'!E:E,MATCH($A295,'Marketing data'!B:B,0),1)</f>
        <v>0</v>
      </c>
      <c r="AM295">
        <f>INDEX('Marketing data'!F:F,MATCH($A295,'Marketing data'!B:B,0),1)</f>
        <v>0</v>
      </c>
      <c r="AN295">
        <f>INDEX(Table3[MC3],MATCH($A295,Table3[ID],0),1)</f>
        <v>0</v>
      </c>
      <c r="AO295">
        <f>INDEX(Table3[MC4],MATCH($A295,Table3[ID],0),1)</f>
        <v>0</v>
      </c>
      <c r="AP295">
        <f>INDEX(Table3[MC5],MATCH($A295,Table3[ID],0),1)</f>
        <v>0</v>
      </c>
      <c r="AQ295">
        <f>_xlfn.XLOOKUP($A295,Table3[ID],Table3[Complaint],"Not Found",0)</f>
        <v>0</v>
      </c>
      <c r="AR295">
        <f>_xlfn.XLOOKUP($A295,Table3[ID],Table3[Pilot],"Not Found",0)</f>
        <v>0</v>
      </c>
      <c r="AS295" s="6">
        <f>_xlfn.XLOOKUP($A295,Table3[ID],Table3[Enrollment],"Not Found",0)</f>
        <v>44111</v>
      </c>
    </row>
    <row r="296" spans="1:45" x14ac:dyDescent="0.25">
      <c r="A296">
        <v>2527</v>
      </c>
      <c r="B296" t="s">
        <v>412</v>
      </c>
      <c r="C296" t="s">
        <v>109</v>
      </c>
      <c r="D296" t="s">
        <v>104</v>
      </c>
      <c r="E296" t="s">
        <v>105</v>
      </c>
      <c r="F296" t="s">
        <v>111</v>
      </c>
      <c r="G296" s="22">
        <v>51.92</v>
      </c>
      <c r="H296">
        <v>5</v>
      </c>
      <c r="I296">
        <v>12.98</v>
      </c>
      <c r="J296" s="22">
        <v>272.58</v>
      </c>
      <c r="K296" s="6">
        <v>43527</v>
      </c>
      <c r="L296" s="21">
        <v>0.5708333333333333</v>
      </c>
      <c r="M296" t="s">
        <v>112</v>
      </c>
      <c r="N296" s="22">
        <v>259.60000000000002</v>
      </c>
      <c r="O296">
        <v>4.7619047620000003</v>
      </c>
      <c r="P296" s="22">
        <v>12.98</v>
      </c>
      <c r="Q296">
        <v>7.5</v>
      </c>
      <c r="R296" t="str">
        <f>IFERROR(VLOOKUP(Table5[[#This Row],[CustomerID]],Table1[],16,FALSE),"Not Found")</f>
        <v>Married</v>
      </c>
      <c r="S296">
        <f>IFERROR(VLOOKUP(Table5[[#This Row],[CustomerID]],Table1[],5,FALSE),"Not Found")</f>
        <v>55</v>
      </c>
      <c r="T296" t="str">
        <f>IFERROR(VLOOKUP(Table5[[#This Row],[CustomerID]],Table1[],17,FALSE),"Not Found")</f>
        <v>Other</v>
      </c>
      <c r="U296">
        <f>_xlfn.XLOOKUP(Table5[[#This Row],[CustomerID]],Table1[ID],Table1[Kids],"Not Found",0)</f>
        <v>0</v>
      </c>
      <c r="V296">
        <f>_xlfn.XLOOKUP(Table5[[#This Row],[CustomerID]],Table1[ID],Table1[Teens],"Not found",0)</f>
        <v>0</v>
      </c>
      <c r="W296" s="16">
        <f>IFERROR(VLOOKUP(Table5[[#This Row],[CustomerID]],Table1[],2,FALSE),"Not Found")</f>
        <v>176800</v>
      </c>
      <c r="X296" t="str">
        <f>_xlfn.XLOOKUP(Table5[[#This Row],[CustomerID]],Table1[ID],Table1[State],"Not Found",0)</f>
        <v>State-Illinois</v>
      </c>
      <c r="Y296">
        <f>_xlfn.XLOOKUP(Table5[[#This Row],[CustomerID]],Table2[ID],Table2[Recency/Days],"Not Found",0)</f>
        <v>33</v>
      </c>
      <c r="Z296" s="22">
        <f>IFERROR(VLOOKUP(Table5[[#This Row],[CustomerID]],Table2[],3,FALSE),"Not Found")</f>
        <v>398</v>
      </c>
      <c r="AA296" s="22">
        <f>IFERROR(VLOOKUP($A296,Table2[],4,FALSE),"Not Found")</f>
        <v>60</v>
      </c>
      <c r="AB296" s="22">
        <f>IFERROR(VLOOKUP($A296,Table2[],5,FALSE),"Not Found")</f>
        <v>587</v>
      </c>
      <c r="AC296" s="22">
        <f>IFERROR(VLOOKUP($A296,Table2[],6,FALSE),"Not Found")</f>
        <v>81</v>
      </c>
      <c r="AD296" s="22">
        <f>IFERROR(VLOOKUP($A296,Table2[],7,FALSE),"Not Found")</f>
        <v>163</v>
      </c>
      <c r="AE296" s="22">
        <f>IFERROR(VLOOKUP($A296,Table2[],8,FALSE),"Not Found")</f>
        <v>186</v>
      </c>
      <c r="AF296" s="22">
        <f>IFERROR(VLOOKUP($A296,Table2[],9,FALSE),"Not Found")</f>
        <v>1103</v>
      </c>
      <c r="AG296">
        <f>IFERROR(VLOOKUP($A296,Table2[],10,FALSE),"Not Found")</f>
        <v>1</v>
      </c>
      <c r="AH296">
        <f>IFERROR(VLOOKUP($A296,Table2[],11,FALSE),"Not Found")</f>
        <v>4</v>
      </c>
      <c r="AI296">
        <f>IFERROR(VLOOKUP($A296,Table2[],12,FALSE),"Not Found")</f>
        <v>4</v>
      </c>
      <c r="AJ296">
        <f>IFERROR(VLOOKUP($A296,Table2[],13,FALSE),"Not Found")</f>
        <v>7</v>
      </c>
      <c r="AK296">
        <f>IFERROR(VLOOKUP($A296,Table2[],14,FALSE),"Not Found")</f>
        <v>1</v>
      </c>
      <c r="AL296">
        <f>INDEX('Marketing data'!E:E,MATCH($A296,'Marketing data'!B:B,0),1)</f>
        <v>0</v>
      </c>
      <c r="AM296">
        <f>INDEX('Marketing data'!F:F,MATCH($A296,'Marketing data'!B:B,0),1)</f>
        <v>0</v>
      </c>
      <c r="AN296">
        <f>INDEX(Table3[MC3],MATCH($A296,Table3[ID],0),1)</f>
        <v>0</v>
      </c>
      <c r="AO296">
        <f>INDEX(Table3[MC4],MATCH($A296,Table3[ID],0),1)</f>
        <v>0</v>
      </c>
      <c r="AP296">
        <f>INDEX(Table3[MC5],MATCH($A296,Table3[ID],0),1)</f>
        <v>0</v>
      </c>
      <c r="AQ296">
        <f>_xlfn.XLOOKUP($A296,Table3[ID],Table3[Complaint],"Not Found",0)</f>
        <v>0</v>
      </c>
      <c r="AR296">
        <f>_xlfn.XLOOKUP($A296,Table3[ID],Table3[Pilot],"Not Found",0)</f>
        <v>0</v>
      </c>
      <c r="AS296" s="6">
        <f>_xlfn.XLOOKUP($A296,Table3[ID],Table3[Enrollment],"Not Found",0)</f>
        <v>44055</v>
      </c>
    </row>
    <row r="297" spans="1:45" x14ac:dyDescent="0.25">
      <c r="A297">
        <v>2091</v>
      </c>
      <c r="B297" t="s">
        <v>413</v>
      </c>
      <c r="C297" t="s">
        <v>109</v>
      </c>
      <c r="D297" t="s">
        <v>110</v>
      </c>
      <c r="E297" t="s">
        <v>114</v>
      </c>
      <c r="F297" t="s">
        <v>111</v>
      </c>
      <c r="G297" s="22">
        <v>28.84</v>
      </c>
      <c r="H297">
        <v>4</v>
      </c>
      <c r="I297">
        <v>5.7679999999999998</v>
      </c>
      <c r="J297" s="22">
        <v>121.128</v>
      </c>
      <c r="K297" s="6">
        <v>43553</v>
      </c>
      <c r="L297" s="21">
        <v>0.61388888888888882</v>
      </c>
      <c r="M297" t="s">
        <v>112</v>
      </c>
      <c r="N297" s="22">
        <v>115.36</v>
      </c>
      <c r="O297">
        <v>4.7619047620000003</v>
      </c>
      <c r="P297" s="22">
        <v>5.7679999999999998</v>
      </c>
      <c r="Q297">
        <v>6.4</v>
      </c>
      <c r="R297" t="str">
        <f>IFERROR(VLOOKUP(Table5[[#This Row],[CustomerID]],Table1[],16,FALSE),"Not Found")</f>
        <v>Divorced</v>
      </c>
      <c r="S297">
        <f>IFERROR(VLOOKUP(Table5[[#This Row],[CustomerID]],Table1[],5,FALSE),"Not Found")</f>
        <v>66</v>
      </c>
      <c r="T297" t="str">
        <f>IFERROR(VLOOKUP(Table5[[#This Row],[CustomerID]],Table1[],17,FALSE),"Not Found")</f>
        <v>Graduate</v>
      </c>
      <c r="U297">
        <f>_xlfn.XLOOKUP(Table5[[#This Row],[CustomerID]],Table1[ID],Table1[Kids],"Not Found",0)</f>
        <v>0</v>
      </c>
      <c r="V297">
        <f>_xlfn.XLOOKUP(Table5[[#This Row],[CustomerID]],Table1[ID],Table1[Teens],"Not found",0)</f>
        <v>0</v>
      </c>
      <c r="W297" s="16">
        <f>IFERROR(VLOOKUP(Table5[[#This Row],[CustomerID]],Table1[],2,FALSE),"Not Found")</f>
        <v>176773</v>
      </c>
      <c r="X297" t="str">
        <f>_xlfn.XLOOKUP(Table5[[#This Row],[CustomerID]],Table1[ID],Table1[State],"Not Found",0)</f>
        <v>State-Texas</v>
      </c>
      <c r="Y297">
        <f>_xlfn.XLOOKUP(Table5[[#This Row],[CustomerID]],Table2[ID],Table2[Recency/Days],"Not Found",0)</f>
        <v>79</v>
      </c>
      <c r="Z297" s="22">
        <f>IFERROR(VLOOKUP(Table5[[#This Row],[CustomerID]],Table2[],3,FALSE),"Not Found")</f>
        <v>1188</v>
      </c>
      <c r="AA297" s="22">
        <f>IFERROR(VLOOKUP($A297,Table2[],4,FALSE),"Not Found")</f>
        <v>129</v>
      </c>
      <c r="AB297" s="22">
        <f>IFERROR(VLOOKUP($A297,Table2[],5,FALSE),"Not Found")</f>
        <v>1034</v>
      </c>
      <c r="AC297" s="22">
        <f>IFERROR(VLOOKUP($A297,Table2[],6,FALSE),"Not Found")</f>
        <v>198</v>
      </c>
      <c r="AD297" s="22">
        <f>IFERROR(VLOOKUP($A297,Table2[],7,FALSE),"Not Found")</f>
        <v>76</v>
      </c>
      <c r="AE297" s="22">
        <f>IFERROR(VLOOKUP($A297,Table2[],8,FALSE),"Not Found")</f>
        <v>37</v>
      </c>
      <c r="AF297" s="22">
        <f>IFERROR(VLOOKUP($A297,Table2[],9,FALSE),"Not Found")</f>
        <v>2588</v>
      </c>
      <c r="AG297">
        <f>IFERROR(VLOOKUP($A297,Table2[],10,FALSE),"Not Found")</f>
        <v>1</v>
      </c>
      <c r="AH297">
        <f>IFERROR(VLOOKUP($A297,Table2[],11,FALSE),"Not Found")</f>
        <v>2</v>
      </c>
      <c r="AI297">
        <f>IFERROR(VLOOKUP($A297,Table2[],12,FALSE),"Not Found")</f>
        <v>2</v>
      </c>
      <c r="AJ297">
        <f>IFERROR(VLOOKUP($A297,Table2[],13,FALSE),"Not Found")</f>
        <v>11</v>
      </c>
      <c r="AK297">
        <f>IFERROR(VLOOKUP($A297,Table2[],14,FALSE),"Not Found")</f>
        <v>1</v>
      </c>
      <c r="AL297">
        <f>INDEX('Marketing data'!E:E,MATCH($A297,'Marketing data'!B:B,0),1)</f>
        <v>0</v>
      </c>
      <c r="AM297">
        <f>INDEX('Marketing data'!F:F,MATCH($A297,'Marketing data'!B:B,0),1)</f>
        <v>0</v>
      </c>
      <c r="AN297">
        <f>INDEX(Table3[MC3],MATCH($A297,Table3[ID],0),1)</f>
        <v>0</v>
      </c>
      <c r="AO297">
        <f>INDEX(Table3[MC4],MATCH($A297,Table3[ID],0),1)</f>
        <v>0</v>
      </c>
      <c r="AP297">
        <f>INDEX(Table3[MC5],MATCH($A297,Table3[ID],0),1)</f>
        <v>0</v>
      </c>
      <c r="AQ297">
        <f>_xlfn.XLOOKUP($A297,Table3[ID],Table3[Complaint],"Not Found",0)</f>
        <v>0</v>
      </c>
      <c r="AR297">
        <f>_xlfn.XLOOKUP($A297,Table3[ID],Table3[Pilot],"Not Found",0)</f>
        <v>0</v>
      </c>
      <c r="AS297" s="6">
        <f>_xlfn.XLOOKUP($A297,Table3[ID],Table3[Enrollment],"Not Found",0)</f>
        <v>43679</v>
      </c>
    </row>
    <row r="298" spans="1:45" x14ac:dyDescent="0.25">
      <c r="A298">
        <v>2240</v>
      </c>
      <c r="B298" t="s">
        <v>414</v>
      </c>
      <c r="C298" t="s">
        <v>103</v>
      </c>
      <c r="D298" t="s">
        <v>104</v>
      </c>
      <c r="E298" t="s">
        <v>114</v>
      </c>
      <c r="F298" t="s">
        <v>115</v>
      </c>
      <c r="G298" s="22">
        <v>78.38</v>
      </c>
      <c r="H298">
        <v>6</v>
      </c>
      <c r="I298">
        <v>23.513999999999999</v>
      </c>
      <c r="J298" s="22">
        <v>493.79399999999998</v>
      </c>
      <c r="K298" s="6">
        <v>43475</v>
      </c>
      <c r="L298" s="21">
        <v>0.59444444444444444</v>
      </c>
      <c r="M298" t="s">
        <v>107</v>
      </c>
      <c r="N298" s="22">
        <v>470.28</v>
      </c>
      <c r="O298">
        <v>4.7619047620000003</v>
      </c>
      <c r="P298" s="22">
        <v>23.513999999999999</v>
      </c>
      <c r="Q298">
        <v>5.8</v>
      </c>
      <c r="R298" t="str">
        <f>IFERROR(VLOOKUP(Table5[[#This Row],[CustomerID]],Table1[],16,FALSE),"Not Found")</f>
        <v>Together</v>
      </c>
      <c r="S298">
        <f>IFERROR(VLOOKUP(Table5[[#This Row],[CustomerID]],Table1[],5,FALSE),"Not Found")</f>
        <v>51</v>
      </c>
      <c r="T298" t="str">
        <f>IFERROR(VLOOKUP(Table5[[#This Row],[CustomerID]],Table1[],17,FALSE),"Not Found")</f>
        <v>Graduate</v>
      </c>
      <c r="U298">
        <f>_xlfn.XLOOKUP(Table5[[#This Row],[CustomerID]],Table1[ID],Table1[Kids],"Not Found",0)</f>
        <v>0</v>
      </c>
      <c r="V298">
        <f>_xlfn.XLOOKUP(Table5[[#This Row],[CustomerID]],Table1[ID],Table1[Teens],"Not found",0)</f>
        <v>0</v>
      </c>
      <c r="W298" s="16">
        <f>IFERROR(VLOOKUP(Table5[[#This Row],[CustomerID]],Table1[],2,FALSE),"Not Found")</f>
        <v>176653</v>
      </c>
      <c r="X298" t="str">
        <f>_xlfn.XLOOKUP(Table5[[#This Row],[CustomerID]],Table1[ID],Table1[State],"Not Found",0)</f>
        <v>State-New York</v>
      </c>
      <c r="Y298">
        <f>_xlfn.XLOOKUP(Table5[[#This Row],[CustomerID]],Table2[ID],Table2[Recency/Days],"Not Found",0)</f>
        <v>91</v>
      </c>
      <c r="Z298" s="22">
        <f>IFERROR(VLOOKUP(Table5[[#This Row],[CustomerID]],Table2[],3,FALSE),"Not Found")</f>
        <v>1696</v>
      </c>
      <c r="AA298" s="22">
        <f>IFERROR(VLOOKUP($A298,Table2[],4,FALSE),"Not Found")</f>
        <v>145</v>
      </c>
      <c r="AB298" s="22">
        <f>IFERROR(VLOOKUP($A298,Table2[],5,FALSE),"Not Found")</f>
        <v>2180</v>
      </c>
      <c r="AC298" s="22">
        <f>IFERROR(VLOOKUP($A298,Table2[],6,FALSE),"Not Found")</f>
        <v>505</v>
      </c>
      <c r="AD298" s="22">
        <f>IFERROR(VLOOKUP($A298,Table2[],7,FALSE),"Not Found")</f>
        <v>436</v>
      </c>
      <c r="AE298" s="22">
        <f>IFERROR(VLOOKUP($A298,Table2[],8,FALSE),"Not Found")</f>
        <v>290</v>
      </c>
      <c r="AF298" s="22">
        <f>IFERROR(VLOOKUP($A298,Table2[],9,FALSE),"Not Found")</f>
        <v>4671</v>
      </c>
      <c r="AG298">
        <f>IFERROR(VLOOKUP($A298,Table2[],10,FALSE),"Not Found")</f>
        <v>1</v>
      </c>
      <c r="AH298">
        <f>IFERROR(VLOOKUP($A298,Table2[],11,FALSE),"Not Found")</f>
        <v>4</v>
      </c>
      <c r="AI298">
        <f>IFERROR(VLOOKUP($A298,Table2[],12,FALSE),"Not Found")</f>
        <v>7</v>
      </c>
      <c r="AJ298">
        <f>IFERROR(VLOOKUP($A298,Table2[],13,FALSE),"Not Found")</f>
        <v>11</v>
      </c>
      <c r="AK298">
        <f>IFERROR(VLOOKUP($A298,Table2[],14,FALSE),"Not Found")</f>
        <v>2</v>
      </c>
      <c r="AL298">
        <f>INDEX('Marketing data'!E:E,MATCH($A298,'Marketing data'!B:B,0),1)</f>
        <v>1</v>
      </c>
      <c r="AM298">
        <f>INDEX('Marketing data'!F:F,MATCH($A298,'Marketing data'!B:B,0),1)</f>
        <v>0</v>
      </c>
      <c r="AN298">
        <f>INDEX(Table3[MC3],MATCH($A298,Table3[ID],0),1)</f>
        <v>0</v>
      </c>
      <c r="AO298">
        <f>INDEX(Table3[MC4],MATCH($A298,Table3[ID],0),1)</f>
        <v>0</v>
      </c>
      <c r="AP298">
        <f>INDEX(Table3[MC5],MATCH($A298,Table3[ID],0),1)</f>
        <v>1</v>
      </c>
      <c r="AQ298">
        <f>_xlfn.XLOOKUP($A298,Table3[ID],Table3[Complaint],"Not Found",0)</f>
        <v>0</v>
      </c>
      <c r="AR298">
        <f>_xlfn.XLOOKUP($A298,Table3[ID],Table3[Pilot],"Not Found",0)</f>
        <v>0</v>
      </c>
      <c r="AS298" s="6">
        <f>_xlfn.XLOOKUP($A298,Table3[ID],Table3[Enrollment],"Not Found",0)</f>
        <v>43851</v>
      </c>
    </row>
    <row r="299" spans="1:45" x14ac:dyDescent="0.25">
      <c r="A299">
        <v>1873</v>
      </c>
      <c r="B299" t="s">
        <v>415</v>
      </c>
      <c r="C299" t="s">
        <v>103</v>
      </c>
      <c r="D299" t="s">
        <v>104</v>
      </c>
      <c r="E299" t="s">
        <v>114</v>
      </c>
      <c r="F299" t="s">
        <v>115</v>
      </c>
      <c r="G299" s="22">
        <v>60.01</v>
      </c>
      <c r="H299">
        <v>4</v>
      </c>
      <c r="I299">
        <v>12.002000000000001</v>
      </c>
      <c r="J299" s="22">
        <v>252.042</v>
      </c>
      <c r="K299" s="6">
        <v>43490</v>
      </c>
      <c r="L299" s="21">
        <v>0.66249999999999998</v>
      </c>
      <c r="M299" t="s">
        <v>112</v>
      </c>
      <c r="N299" s="22">
        <v>240.04</v>
      </c>
      <c r="O299">
        <v>4.7619047620000003</v>
      </c>
      <c r="P299" s="22">
        <v>12.002000000000001</v>
      </c>
      <c r="Q299">
        <v>4.5</v>
      </c>
      <c r="R299" t="str">
        <f>IFERROR(VLOOKUP(Table5[[#This Row],[CustomerID]],Table1[],16,FALSE),"Not Found")</f>
        <v>Married</v>
      </c>
      <c r="S299">
        <f>IFERROR(VLOOKUP(Table5[[#This Row],[CustomerID]],Table1[],5,FALSE),"Not Found")</f>
        <v>37</v>
      </c>
      <c r="T299" t="str">
        <f>IFERROR(VLOOKUP(Table5[[#This Row],[CustomerID]],Table1[],17,FALSE),"Not Found")</f>
        <v>Graduate</v>
      </c>
      <c r="U299">
        <f>_xlfn.XLOOKUP(Table5[[#This Row],[CustomerID]],Table1[ID],Table1[Kids],"Not Found",0)</f>
        <v>0</v>
      </c>
      <c r="V299">
        <f>_xlfn.XLOOKUP(Table5[[#This Row],[CustomerID]],Table1[ID],Table1[Teens],"Not found",0)</f>
        <v>0</v>
      </c>
      <c r="W299" s="16">
        <f>IFERROR(VLOOKUP(Table5[[#This Row],[CustomerID]],Table1[],2,FALSE),"Not Found")</f>
        <v>176630</v>
      </c>
      <c r="X299" t="str">
        <f>_xlfn.XLOOKUP(Table5[[#This Row],[CustomerID]],Table1[ID],Table1[State],"Not Found",0)</f>
        <v>State-Illinois</v>
      </c>
      <c r="Y299">
        <f>_xlfn.XLOOKUP(Table5[[#This Row],[CustomerID]],Table2[ID],Table2[Recency/Days],"Not Found",0)</f>
        <v>93</v>
      </c>
      <c r="Z299" s="22">
        <f>IFERROR(VLOOKUP(Table5[[#This Row],[CustomerID]],Table2[],3,FALSE),"Not Found")</f>
        <v>588</v>
      </c>
      <c r="AA299" s="22">
        <f>IFERROR(VLOOKUP($A299,Table2[],4,FALSE),"Not Found")</f>
        <v>71</v>
      </c>
      <c r="AB299" s="22">
        <f>IFERROR(VLOOKUP($A299,Table2[],5,FALSE),"Not Found")</f>
        <v>1028</v>
      </c>
      <c r="AC299" s="22">
        <f>IFERROR(VLOOKUP($A299,Table2[],6,FALSE),"Not Found")</f>
        <v>92</v>
      </c>
      <c r="AD299" s="22">
        <f>IFERROR(VLOOKUP($A299,Table2[],7,FALSE),"Not Found")</f>
        <v>129</v>
      </c>
      <c r="AE299" s="22">
        <f>IFERROR(VLOOKUP($A299,Table2[],8,FALSE),"Not Found")</f>
        <v>403</v>
      </c>
      <c r="AF299" s="22">
        <f>IFERROR(VLOOKUP($A299,Table2[],9,FALSE),"Not Found")</f>
        <v>1505</v>
      </c>
      <c r="AG299">
        <f>IFERROR(VLOOKUP($A299,Table2[],10,FALSE),"Not Found")</f>
        <v>1</v>
      </c>
      <c r="AH299">
        <f>IFERROR(VLOOKUP($A299,Table2[],11,FALSE),"Not Found")</f>
        <v>3</v>
      </c>
      <c r="AI299">
        <f>IFERROR(VLOOKUP($A299,Table2[],12,FALSE),"Not Found")</f>
        <v>10</v>
      </c>
      <c r="AJ299">
        <f>IFERROR(VLOOKUP($A299,Table2[],13,FALSE),"Not Found")</f>
        <v>11</v>
      </c>
      <c r="AK299">
        <f>IFERROR(VLOOKUP($A299,Table2[],14,FALSE),"Not Found")</f>
        <v>1</v>
      </c>
      <c r="AL299">
        <f>INDEX('Marketing data'!E:E,MATCH($A299,'Marketing data'!B:B,0),1)</f>
        <v>0</v>
      </c>
      <c r="AM299">
        <f>INDEX('Marketing data'!F:F,MATCH($A299,'Marketing data'!B:B,0),1)</f>
        <v>0</v>
      </c>
      <c r="AN299">
        <f>INDEX(Table3[MC3],MATCH($A299,Table3[ID],0),1)</f>
        <v>0</v>
      </c>
      <c r="AO299">
        <f>INDEX(Table3[MC4],MATCH($A299,Table3[ID],0),1)</f>
        <v>0</v>
      </c>
      <c r="AP299">
        <f>INDEX(Table3[MC5],MATCH($A299,Table3[ID],0),1)</f>
        <v>0</v>
      </c>
      <c r="AQ299">
        <f>_xlfn.XLOOKUP($A299,Table3[ID],Table3[Complaint],"Not Found",0)</f>
        <v>0</v>
      </c>
      <c r="AR299">
        <f>_xlfn.XLOOKUP($A299,Table3[ID],Table3[Pilot],"Not Found",0)</f>
        <v>0</v>
      </c>
      <c r="AS299" s="6">
        <f>_xlfn.XLOOKUP($A299,Table3[ID],Table3[Enrollment],"Not Found",0)</f>
        <v>44002</v>
      </c>
    </row>
    <row r="300" spans="1:45" x14ac:dyDescent="0.25">
      <c r="A300">
        <v>2223</v>
      </c>
      <c r="B300" t="s">
        <v>416</v>
      </c>
      <c r="C300" t="s">
        <v>109</v>
      </c>
      <c r="D300" t="s">
        <v>104</v>
      </c>
      <c r="E300" t="s">
        <v>105</v>
      </c>
      <c r="F300" t="s">
        <v>115</v>
      </c>
      <c r="G300" s="22">
        <v>88.61</v>
      </c>
      <c r="H300">
        <v>1</v>
      </c>
      <c r="I300">
        <v>4.4305000000000003</v>
      </c>
      <c r="J300" s="22">
        <v>93.040499999999994</v>
      </c>
      <c r="K300" s="6">
        <v>43484</v>
      </c>
      <c r="L300" s="21">
        <v>0.43124999999999997</v>
      </c>
      <c r="M300" t="s">
        <v>112</v>
      </c>
      <c r="N300" s="22">
        <v>88.61</v>
      </c>
      <c r="O300">
        <v>4.7619047620000003</v>
      </c>
      <c r="P300" s="22">
        <v>4.4305000000000003</v>
      </c>
      <c r="Q300">
        <v>7.7</v>
      </c>
      <c r="R300" t="str">
        <f>IFERROR(VLOOKUP(Table5[[#This Row],[CustomerID]],Table1[],16,FALSE),"Not Found")</f>
        <v>Single</v>
      </c>
      <c r="S300">
        <f>IFERROR(VLOOKUP(Table5[[#This Row],[CustomerID]],Table1[],5,FALSE),"Not Found")</f>
        <v>58</v>
      </c>
      <c r="T300" t="str">
        <f>IFERROR(VLOOKUP(Table5[[#This Row],[CustomerID]],Table1[],17,FALSE),"Not Found")</f>
        <v>Graduate</v>
      </c>
      <c r="U300">
        <f>_xlfn.XLOOKUP(Table5[[#This Row],[CustomerID]],Table1[ID],Table1[Kids],"Not Found",0)</f>
        <v>0</v>
      </c>
      <c r="V300">
        <f>_xlfn.XLOOKUP(Table5[[#This Row],[CustomerID]],Table1[ID],Table1[Teens],"Not found",0)</f>
        <v>1</v>
      </c>
      <c r="W300" s="16">
        <f>IFERROR(VLOOKUP(Table5[[#This Row],[CustomerID]],Table1[],2,FALSE),"Not Found")</f>
        <v>176624</v>
      </c>
      <c r="X300" t="str">
        <f>_xlfn.XLOOKUP(Table5[[#This Row],[CustomerID]],Table1[ID],Table1[State],"Not Found",0)</f>
        <v>State-Texas</v>
      </c>
      <c r="Y300">
        <f>_xlfn.XLOOKUP(Table5[[#This Row],[CustomerID]],Table2[ID],Table2[Recency/Days],"Not Found",0)</f>
        <v>68</v>
      </c>
      <c r="Z300" s="22">
        <f>IFERROR(VLOOKUP(Table5[[#This Row],[CustomerID]],Table2[],3,FALSE),"Not Found")</f>
        <v>947</v>
      </c>
      <c r="AA300" s="22">
        <f>IFERROR(VLOOKUP($A300,Table2[],4,FALSE),"Not Found")</f>
        <v>244</v>
      </c>
      <c r="AB300" s="22">
        <f>IFERROR(VLOOKUP($A300,Table2[],5,FALSE),"Not Found")</f>
        <v>339</v>
      </c>
      <c r="AC300" s="22">
        <f>IFERROR(VLOOKUP($A300,Table2[],6,FALSE),"Not Found")</f>
        <v>124</v>
      </c>
      <c r="AD300" s="22">
        <f>IFERROR(VLOOKUP($A300,Table2[],7,FALSE),"Not Found")</f>
        <v>265</v>
      </c>
      <c r="AE300" s="22">
        <f>IFERROR(VLOOKUP($A300,Table2[],8,FALSE),"Not Found")</f>
        <v>152</v>
      </c>
      <c r="AF300" s="22">
        <f>IFERROR(VLOOKUP($A300,Table2[],9,FALSE),"Not Found")</f>
        <v>1768</v>
      </c>
      <c r="AG300">
        <f>IFERROR(VLOOKUP($A300,Table2[],10,FALSE),"Not Found")</f>
        <v>1</v>
      </c>
      <c r="AH300">
        <f>IFERROR(VLOOKUP($A300,Table2[],11,FALSE),"Not Found")</f>
        <v>5</v>
      </c>
      <c r="AI300">
        <f>IFERROR(VLOOKUP($A300,Table2[],12,FALSE),"Not Found")</f>
        <v>10</v>
      </c>
      <c r="AJ300">
        <f>IFERROR(VLOOKUP($A300,Table2[],13,FALSE),"Not Found")</f>
        <v>7</v>
      </c>
      <c r="AK300">
        <f>IFERROR(VLOOKUP($A300,Table2[],14,FALSE),"Not Found")</f>
        <v>1</v>
      </c>
      <c r="AL300">
        <f>INDEX('Marketing data'!E:E,MATCH($A300,'Marketing data'!B:B,0),1)</f>
        <v>0</v>
      </c>
      <c r="AM300">
        <f>INDEX('Marketing data'!F:F,MATCH($A300,'Marketing data'!B:B,0),1)</f>
        <v>0</v>
      </c>
      <c r="AN300">
        <f>INDEX(Table3[MC3],MATCH($A300,Table3[ID],0),1)</f>
        <v>1</v>
      </c>
      <c r="AO300">
        <f>INDEX(Table3[MC4],MATCH($A300,Table3[ID],0),1)</f>
        <v>0</v>
      </c>
      <c r="AP300">
        <f>INDEX(Table3[MC5],MATCH($A300,Table3[ID],0),1)</f>
        <v>0</v>
      </c>
      <c r="AQ300">
        <f>_xlfn.XLOOKUP($A300,Table3[ID],Table3[Complaint],"Not Found",0)</f>
        <v>0</v>
      </c>
      <c r="AR300">
        <f>_xlfn.XLOOKUP($A300,Table3[ID],Table3[Pilot],"Not Found",0)</f>
        <v>0</v>
      </c>
      <c r="AS300" s="6">
        <f>_xlfn.XLOOKUP($A300,Table3[ID],Table3[Enrollment],"Not Found",0)</f>
        <v>44132</v>
      </c>
    </row>
    <row r="301" spans="1:45" x14ac:dyDescent="0.25">
      <c r="A301">
        <v>1696</v>
      </c>
      <c r="B301" t="s">
        <v>417</v>
      </c>
      <c r="C301" t="s">
        <v>109</v>
      </c>
      <c r="D301" t="s">
        <v>110</v>
      </c>
      <c r="E301" t="s">
        <v>114</v>
      </c>
      <c r="F301" t="s">
        <v>127</v>
      </c>
      <c r="G301" s="22">
        <v>99.82</v>
      </c>
      <c r="H301">
        <v>2</v>
      </c>
      <c r="I301">
        <v>9.9819999999999993</v>
      </c>
      <c r="J301" s="22">
        <v>209.62200000000001</v>
      </c>
      <c r="K301" s="6">
        <v>43467</v>
      </c>
      <c r="L301" s="21">
        <v>0.75624999999999998</v>
      </c>
      <c r="M301" t="s">
        <v>116</v>
      </c>
      <c r="N301" s="22">
        <v>199.64</v>
      </c>
      <c r="O301">
        <v>4.7619047620000003</v>
      </c>
      <c r="P301" s="22">
        <v>9.9819999999999993</v>
      </c>
      <c r="Q301">
        <v>6.7</v>
      </c>
      <c r="R301" t="str">
        <f>IFERROR(VLOOKUP(Table5[[#This Row],[CustomerID]],Table1[],16,FALSE),"Not Found")</f>
        <v>Married</v>
      </c>
      <c r="S301">
        <f>IFERROR(VLOOKUP(Table5[[#This Row],[CustomerID]],Table1[],5,FALSE),"Not Found")</f>
        <v>45</v>
      </c>
      <c r="T301" t="str">
        <f>IFERROR(VLOOKUP(Table5[[#This Row],[CustomerID]],Table1[],17,FALSE),"Not Found")</f>
        <v>PhD</v>
      </c>
      <c r="U301">
        <f>_xlfn.XLOOKUP(Table5[[#This Row],[CustomerID]],Table1[ID],Table1[Kids],"Not Found",0)</f>
        <v>0</v>
      </c>
      <c r="V301">
        <f>_xlfn.XLOOKUP(Table5[[#This Row],[CustomerID]],Table1[ID],Table1[Teens],"Not found",0)</f>
        <v>0</v>
      </c>
      <c r="W301" s="16">
        <f>IFERROR(VLOOKUP(Table5[[#This Row],[CustomerID]],Table1[],2,FALSE),"Not Found")</f>
        <v>176618</v>
      </c>
      <c r="X301" t="str">
        <f>_xlfn.XLOOKUP(Table5[[#This Row],[CustomerID]],Table1[ID],Table1[State],"Not Found",0)</f>
        <v>State-Other</v>
      </c>
      <c r="Y301">
        <f>_xlfn.XLOOKUP(Table5[[#This Row],[CustomerID]],Table2[ID],Table2[Recency/Days],"Not Found",0)</f>
        <v>64</v>
      </c>
      <c r="Z301" s="22">
        <f>IFERROR(VLOOKUP(Table5[[#This Row],[CustomerID]],Table2[],3,FALSE),"Not Found")</f>
        <v>1727</v>
      </c>
      <c r="AA301" s="22">
        <f>IFERROR(VLOOKUP($A301,Table2[],4,FALSE),"Not Found")</f>
        <v>92</v>
      </c>
      <c r="AB301" s="22">
        <f>IFERROR(VLOOKUP($A301,Table2[],5,FALSE),"Not Found")</f>
        <v>678</v>
      </c>
      <c r="AC301" s="22">
        <f>IFERROR(VLOOKUP($A301,Table2[],6,FALSE),"Not Found")</f>
        <v>279</v>
      </c>
      <c r="AD301" s="22">
        <f>IFERROR(VLOOKUP($A301,Table2[],7,FALSE),"Not Found")</f>
        <v>369</v>
      </c>
      <c r="AE301" s="22">
        <f>IFERROR(VLOOKUP($A301,Table2[],8,FALSE),"Not Found")</f>
        <v>339</v>
      </c>
      <c r="AF301" s="22">
        <f>IFERROR(VLOOKUP($A301,Table2[],9,FALSE),"Not Found")</f>
        <v>2805</v>
      </c>
      <c r="AG301">
        <f>IFERROR(VLOOKUP($A301,Table2[],10,FALSE),"Not Found")</f>
        <v>1</v>
      </c>
      <c r="AH301">
        <f>IFERROR(VLOOKUP($A301,Table2[],11,FALSE),"Not Found")</f>
        <v>3</v>
      </c>
      <c r="AI301">
        <f>IFERROR(VLOOKUP($A301,Table2[],12,FALSE),"Not Found")</f>
        <v>2</v>
      </c>
      <c r="AJ301">
        <f>IFERROR(VLOOKUP($A301,Table2[],13,FALSE),"Not Found")</f>
        <v>5</v>
      </c>
      <c r="AK301">
        <f>IFERROR(VLOOKUP($A301,Table2[],14,FALSE),"Not Found")</f>
        <v>1</v>
      </c>
      <c r="AL301">
        <f>INDEX('Marketing data'!E:E,MATCH($A301,'Marketing data'!B:B,0),1)</f>
        <v>0</v>
      </c>
      <c r="AM301">
        <f>INDEX('Marketing data'!F:F,MATCH($A301,'Marketing data'!B:B,0),1)</f>
        <v>0</v>
      </c>
      <c r="AN301">
        <f>INDEX(Table3[MC3],MATCH($A301,Table3[ID],0),1)</f>
        <v>0</v>
      </c>
      <c r="AO301">
        <f>INDEX(Table3[MC4],MATCH($A301,Table3[ID],0),1)</f>
        <v>0</v>
      </c>
      <c r="AP301">
        <f>INDEX(Table3[MC5],MATCH($A301,Table3[ID],0),1)</f>
        <v>0</v>
      </c>
      <c r="AQ301">
        <f>_xlfn.XLOOKUP($A301,Table3[ID],Table3[Complaint],"Not Found",0)</f>
        <v>0</v>
      </c>
      <c r="AR301">
        <f>_xlfn.XLOOKUP($A301,Table3[ID],Table3[Pilot],"Not Found",0)</f>
        <v>0</v>
      </c>
      <c r="AS301" s="6">
        <f>_xlfn.XLOOKUP($A301,Table3[ID],Table3[Enrollment],"Not Found",0)</f>
        <v>43599</v>
      </c>
    </row>
    <row r="302" spans="1:45" x14ac:dyDescent="0.25">
      <c r="A302">
        <v>2330</v>
      </c>
      <c r="B302" t="s">
        <v>418</v>
      </c>
      <c r="C302" t="s">
        <v>124</v>
      </c>
      <c r="D302" t="s">
        <v>104</v>
      </c>
      <c r="E302" t="s">
        <v>114</v>
      </c>
      <c r="F302" t="s">
        <v>106</v>
      </c>
      <c r="G302" s="22">
        <v>39.01</v>
      </c>
      <c r="H302">
        <v>1</v>
      </c>
      <c r="I302">
        <v>1.9504999999999999</v>
      </c>
      <c r="J302" s="22">
        <v>40.960500000000003</v>
      </c>
      <c r="K302" s="6">
        <v>43536</v>
      </c>
      <c r="L302" s="21">
        <v>0.69861111111111107</v>
      </c>
      <c r="M302" t="s">
        <v>116</v>
      </c>
      <c r="N302" s="22">
        <v>39.01</v>
      </c>
      <c r="O302">
        <v>4.7619047620000003</v>
      </c>
      <c r="P302" s="22">
        <v>1.9504999999999999</v>
      </c>
      <c r="Q302">
        <v>4.7</v>
      </c>
      <c r="R302" t="str">
        <f>IFERROR(VLOOKUP(Table5[[#This Row],[CustomerID]],Table1[],16,FALSE),"Not Found")</f>
        <v>Together</v>
      </c>
      <c r="S302">
        <f>IFERROR(VLOOKUP(Table5[[#This Row],[CustomerID]],Table1[],5,FALSE),"Not Found")</f>
        <v>64</v>
      </c>
      <c r="T302" t="str">
        <f>IFERROR(VLOOKUP(Table5[[#This Row],[CustomerID]],Table1[],17,FALSE),"Not Found")</f>
        <v>PhD</v>
      </c>
      <c r="U302">
        <f>_xlfn.XLOOKUP(Table5[[#This Row],[CustomerID]],Table1[ID],Table1[Kids],"Not Found",0)</f>
        <v>0</v>
      </c>
      <c r="V302">
        <f>_xlfn.XLOOKUP(Table5[[#This Row],[CustomerID]],Table1[ID],Table1[Teens],"Not found",0)</f>
        <v>0</v>
      </c>
      <c r="W302" s="16">
        <f>IFERROR(VLOOKUP(Table5[[#This Row],[CustomerID]],Table1[],2,FALSE),"Not Found")</f>
        <v>176542</v>
      </c>
      <c r="X302" t="str">
        <f>_xlfn.XLOOKUP(Table5[[#This Row],[CustomerID]],Table1[ID],Table1[State],"Not Found",0)</f>
        <v>State-New York</v>
      </c>
      <c r="Y302">
        <f>_xlfn.XLOOKUP(Table5[[#This Row],[CustomerID]],Table2[ID],Table2[Recency/Days],"Not Found",0)</f>
        <v>91</v>
      </c>
      <c r="Z302" s="22">
        <f>IFERROR(VLOOKUP(Table5[[#This Row],[CustomerID]],Table2[],3,FALSE),"Not Found")</f>
        <v>1831</v>
      </c>
      <c r="AA302" s="22">
        <f>IFERROR(VLOOKUP($A302,Table2[],4,FALSE),"Not Found")</f>
        <v>168</v>
      </c>
      <c r="AB302" s="22">
        <f>IFERROR(VLOOKUP($A302,Table2[],5,FALSE),"Not Found")</f>
        <v>1322</v>
      </c>
      <c r="AC302" s="22">
        <f>IFERROR(VLOOKUP($A302,Table2[],6,FALSE),"Not Found")</f>
        <v>0</v>
      </c>
      <c r="AD302" s="22">
        <f>IFERROR(VLOOKUP($A302,Table2[],7,FALSE),"Not Found")</f>
        <v>67</v>
      </c>
      <c r="AE302" s="22">
        <f>IFERROR(VLOOKUP($A302,Table2[],8,FALSE),"Not Found")</f>
        <v>32</v>
      </c>
      <c r="AF302" s="22">
        <f>IFERROR(VLOOKUP($A302,Table2[],9,FALSE),"Not Found")</f>
        <v>3356</v>
      </c>
      <c r="AG302">
        <f>IFERROR(VLOOKUP($A302,Table2[],10,FALSE),"Not Found")</f>
        <v>1</v>
      </c>
      <c r="AH302">
        <f>IFERROR(VLOOKUP($A302,Table2[],11,FALSE),"Not Found")</f>
        <v>4</v>
      </c>
      <c r="AI302">
        <f>IFERROR(VLOOKUP($A302,Table2[],12,FALSE),"Not Found")</f>
        <v>8</v>
      </c>
      <c r="AJ302">
        <f>IFERROR(VLOOKUP($A302,Table2[],13,FALSE),"Not Found")</f>
        <v>10</v>
      </c>
      <c r="AK302">
        <f>IFERROR(VLOOKUP($A302,Table2[],14,FALSE),"Not Found")</f>
        <v>2</v>
      </c>
      <c r="AL302">
        <f>INDEX('Marketing data'!E:E,MATCH($A302,'Marketing data'!B:B,0),1)</f>
        <v>0</v>
      </c>
      <c r="AM302">
        <f>INDEX('Marketing data'!F:F,MATCH($A302,'Marketing data'!B:B,0),1)</f>
        <v>0</v>
      </c>
      <c r="AN302">
        <f>INDEX(Table3[MC3],MATCH($A302,Table3[ID],0),1)</f>
        <v>0</v>
      </c>
      <c r="AO302">
        <f>INDEX(Table3[MC4],MATCH($A302,Table3[ID],0),1)</f>
        <v>0</v>
      </c>
      <c r="AP302">
        <f>INDEX(Table3[MC5],MATCH($A302,Table3[ID],0),1)</f>
        <v>0</v>
      </c>
      <c r="AQ302">
        <f>_xlfn.XLOOKUP($A302,Table3[ID],Table3[Complaint],"Not Found",0)</f>
        <v>0</v>
      </c>
      <c r="AR302">
        <f>_xlfn.XLOOKUP($A302,Table3[ID],Table3[Pilot],"Not Found",0)</f>
        <v>0</v>
      </c>
      <c r="AS302" s="6">
        <f>_xlfn.XLOOKUP($A302,Table3[ID],Table3[Enrollment],"Not Found",0)</f>
        <v>43712</v>
      </c>
    </row>
    <row r="303" spans="1:45" x14ac:dyDescent="0.25">
      <c r="A303">
        <v>2863</v>
      </c>
      <c r="B303" t="s">
        <v>419</v>
      </c>
      <c r="C303" t="s">
        <v>109</v>
      </c>
      <c r="D303" t="s">
        <v>110</v>
      </c>
      <c r="E303" t="s">
        <v>114</v>
      </c>
      <c r="F303" t="s">
        <v>125</v>
      </c>
      <c r="G303" s="22">
        <v>48.61</v>
      </c>
      <c r="H303">
        <v>1</v>
      </c>
      <c r="I303">
        <v>2.4304999999999999</v>
      </c>
      <c r="J303" s="22">
        <v>51.040500000000002</v>
      </c>
      <c r="K303" s="6">
        <v>43521</v>
      </c>
      <c r="L303" s="21">
        <v>0.64652777777777781</v>
      </c>
      <c r="M303" t="s">
        <v>112</v>
      </c>
      <c r="N303" s="22">
        <v>48.61</v>
      </c>
      <c r="O303">
        <v>4.7619047620000003</v>
      </c>
      <c r="P303" s="22">
        <v>2.4304999999999999</v>
      </c>
      <c r="Q303">
        <v>4.4000000000000004</v>
      </c>
      <c r="R303" t="str">
        <f>IFERROR(VLOOKUP(Table5[[#This Row],[CustomerID]],Table1[],16,FALSE),"Not Found")</f>
        <v>Together</v>
      </c>
      <c r="S303">
        <f>IFERROR(VLOOKUP(Table5[[#This Row],[CustomerID]],Table1[],5,FALSE),"Not Found")</f>
        <v>45</v>
      </c>
      <c r="T303" t="str">
        <f>IFERROR(VLOOKUP(Table5[[#This Row],[CustomerID]],Table1[],17,FALSE),"Not Found")</f>
        <v>Graduate</v>
      </c>
      <c r="U303">
        <f>_xlfn.XLOOKUP(Table5[[#This Row],[CustomerID]],Table1[ID],Table1[Kids],"Not Found",0)</f>
        <v>1</v>
      </c>
      <c r="V303">
        <f>_xlfn.XLOOKUP(Table5[[#This Row],[CustomerID]],Table1[ID],Table1[Teens],"Not found",0)</f>
        <v>1</v>
      </c>
      <c r="W303" s="16">
        <f>IFERROR(VLOOKUP(Table5[[#This Row],[CustomerID]],Table1[],2,FALSE),"Not Found")</f>
        <v>176532</v>
      </c>
      <c r="X303" t="str">
        <f>_xlfn.XLOOKUP(Table5[[#This Row],[CustomerID]],Table1[ID],Table1[State],"Not Found",0)</f>
        <v>State-Illinois</v>
      </c>
      <c r="Y303">
        <f>_xlfn.XLOOKUP(Table5[[#This Row],[CustomerID]],Table2[ID],Table2[Recency/Days],"Not Found",0)</f>
        <v>38</v>
      </c>
      <c r="Z303" s="22">
        <f>IFERROR(VLOOKUP(Table5[[#This Row],[CustomerID]],Table2[],3,FALSE),"Not Found")</f>
        <v>819</v>
      </c>
      <c r="AA303" s="22">
        <f>IFERROR(VLOOKUP($A303,Table2[],4,FALSE),"Not Found")</f>
        <v>69</v>
      </c>
      <c r="AB303" s="22">
        <f>IFERROR(VLOOKUP($A303,Table2[],5,FALSE),"Not Found")</f>
        <v>408</v>
      </c>
      <c r="AC303" s="22">
        <f>IFERROR(VLOOKUP($A303,Table2[],6,FALSE),"Not Found")</f>
        <v>208</v>
      </c>
      <c r="AD303" s="22">
        <f>IFERROR(VLOOKUP($A303,Table2[],7,FALSE),"Not Found")</f>
        <v>318</v>
      </c>
      <c r="AE303" s="22">
        <f>IFERROR(VLOOKUP($A303,Table2[],8,FALSE),"Not Found")</f>
        <v>69</v>
      </c>
      <c r="AF303" s="22">
        <f>IFERROR(VLOOKUP($A303,Table2[],9,FALSE),"Not Found")</f>
        <v>1753</v>
      </c>
      <c r="AG303">
        <f>IFERROR(VLOOKUP($A303,Table2[],10,FALSE),"Not Found")</f>
        <v>4</v>
      </c>
      <c r="AH303">
        <f>IFERROR(VLOOKUP($A303,Table2[],11,FALSE),"Not Found")</f>
        <v>9</v>
      </c>
      <c r="AI303">
        <f>IFERROR(VLOOKUP($A303,Table2[],12,FALSE),"Not Found")</f>
        <v>5</v>
      </c>
      <c r="AJ303">
        <f>IFERROR(VLOOKUP($A303,Table2[],13,FALSE),"Not Found")</f>
        <v>7</v>
      </c>
      <c r="AK303">
        <f>IFERROR(VLOOKUP($A303,Table2[],14,FALSE),"Not Found")</f>
        <v>5</v>
      </c>
      <c r="AL303">
        <f>INDEX('Marketing data'!E:E,MATCH($A303,'Marketing data'!B:B,0),1)</f>
        <v>0</v>
      </c>
      <c r="AM303">
        <f>INDEX('Marketing data'!F:F,MATCH($A303,'Marketing data'!B:B,0),1)</f>
        <v>0</v>
      </c>
      <c r="AN303">
        <f>INDEX(Table3[MC3],MATCH($A303,Table3[ID],0),1)</f>
        <v>0</v>
      </c>
      <c r="AO303">
        <f>INDEX(Table3[MC4],MATCH($A303,Table3[ID],0),1)</f>
        <v>0</v>
      </c>
      <c r="AP303">
        <f>INDEX(Table3[MC5],MATCH($A303,Table3[ID],0),1)</f>
        <v>0</v>
      </c>
      <c r="AQ303">
        <f>_xlfn.XLOOKUP($A303,Table3[ID],Table3[Complaint],"Not Found",0)</f>
        <v>0</v>
      </c>
      <c r="AR303">
        <f>_xlfn.XLOOKUP($A303,Table3[ID],Table3[Pilot],"Not Found",0)</f>
        <v>0</v>
      </c>
      <c r="AS303" s="6">
        <f>_xlfn.XLOOKUP($A303,Table3[ID],Table3[Enrollment],"Not Found",0)</f>
        <v>43875</v>
      </c>
    </row>
    <row r="304" spans="1:45" x14ac:dyDescent="0.25">
      <c r="A304">
        <v>3023</v>
      </c>
      <c r="B304" t="s">
        <v>420</v>
      </c>
      <c r="C304" t="s">
        <v>103</v>
      </c>
      <c r="D304" t="s">
        <v>110</v>
      </c>
      <c r="E304" t="s">
        <v>105</v>
      </c>
      <c r="F304" t="s">
        <v>111</v>
      </c>
      <c r="G304" s="22">
        <v>51.19</v>
      </c>
      <c r="H304">
        <v>4</v>
      </c>
      <c r="I304">
        <v>10.238</v>
      </c>
      <c r="J304" s="22">
        <v>214.99799999999999</v>
      </c>
      <c r="K304" s="6">
        <v>43542</v>
      </c>
      <c r="L304" s="21">
        <v>0.71875</v>
      </c>
      <c r="M304" t="s">
        <v>116</v>
      </c>
      <c r="N304" s="22">
        <v>204.76</v>
      </c>
      <c r="O304">
        <v>4.7619047620000003</v>
      </c>
      <c r="P304" s="22">
        <v>10.238</v>
      </c>
      <c r="Q304">
        <v>4.7</v>
      </c>
      <c r="R304" t="str">
        <f>IFERROR(VLOOKUP(Table5[[#This Row],[CustomerID]],Table1[],16,FALSE),"Not Found")</f>
        <v>Single</v>
      </c>
      <c r="S304">
        <f>IFERROR(VLOOKUP(Table5[[#This Row],[CustomerID]],Table1[],5,FALSE),"Not Found")</f>
        <v>50</v>
      </c>
      <c r="T304" t="str">
        <f>IFERROR(VLOOKUP(Table5[[#This Row],[CustomerID]],Table1[],17,FALSE),"Not Found")</f>
        <v>Graduate</v>
      </c>
      <c r="U304">
        <f>_xlfn.XLOOKUP(Table5[[#This Row],[CustomerID]],Table1[ID],Table1[Kids],"Not Found",0)</f>
        <v>1</v>
      </c>
      <c r="V304">
        <f>_xlfn.XLOOKUP(Table5[[#This Row],[CustomerID]],Table1[ID],Table1[Teens],"Not found",0)</f>
        <v>0</v>
      </c>
      <c r="W304" s="16">
        <f>IFERROR(VLOOKUP(Table5[[#This Row],[CustomerID]],Table1[],2,FALSE),"Not Found")</f>
        <v>176467</v>
      </c>
      <c r="X304" t="str">
        <f>_xlfn.XLOOKUP(Table5[[#This Row],[CustomerID]],Table1[ID],Table1[State],"Not Found",0)</f>
        <v>State-California</v>
      </c>
      <c r="Y304">
        <f>_xlfn.XLOOKUP(Table5[[#This Row],[CustomerID]],Table2[ID],Table2[Recency/Days],"Not Found",0)</f>
        <v>44</v>
      </c>
      <c r="Z304" s="22">
        <f>IFERROR(VLOOKUP(Table5[[#This Row],[CustomerID]],Table2[],3,FALSE),"Not Found")</f>
        <v>1560</v>
      </c>
      <c r="AA304" s="22">
        <f>IFERROR(VLOOKUP($A304,Table2[],4,FALSE),"Not Found")</f>
        <v>372</v>
      </c>
      <c r="AB304" s="22">
        <f>IFERROR(VLOOKUP($A304,Table2[],5,FALSE),"Not Found")</f>
        <v>983</v>
      </c>
      <c r="AC304" s="22">
        <f>IFERROR(VLOOKUP($A304,Table2[],6,FALSE),"Not Found")</f>
        <v>485</v>
      </c>
      <c r="AD304" s="22">
        <f>IFERROR(VLOOKUP($A304,Table2[],7,FALSE),"Not Found")</f>
        <v>102</v>
      </c>
      <c r="AE304" s="22">
        <f>IFERROR(VLOOKUP($A304,Table2[],8,FALSE),"Not Found")</f>
        <v>134</v>
      </c>
      <c r="AF304" s="22">
        <f>IFERROR(VLOOKUP($A304,Table2[],9,FALSE),"Not Found")</f>
        <v>3367</v>
      </c>
      <c r="AG304">
        <f>IFERROR(VLOOKUP($A304,Table2[],10,FALSE),"Not Found")</f>
        <v>2</v>
      </c>
      <c r="AH304">
        <f>IFERROR(VLOOKUP($A304,Table2[],11,FALSE),"Not Found")</f>
        <v>2</v>
      </c>
      <c r="AI304">
        <f>IFERROR(VLOOKUP($A304,Table2[],12,FALSE),"Not Found")</f>
        <v>5</v>
      </c>
      <c r="AJ304">
        <f>IFERROR(VLOOKUP($A304,Table2[],13,FALSE),"Not Found")</f>
        <v>5</v>
      </c>
      <c r="AK304">
        <f>IFERROR(VLOOKUP($A304,Table2[],14,FALSE),"Not Found")</f>
        <v>6</v>
      </c>
      <c r="AL304">
        <f>INDEX('Marketing data'!E:E,MATCH($A304,'Marketing data'!B:B,0),1)</f>
        <v>0</v>
      </c>
      <c r="AM304">
        <f>INDEX('Marketing data'!F:F,MATCH($A304,'Marketing data'!B:B,0),1)</f>
        <v>0</v>
      </c>
      <c r="AN304">
        <f>INDEX(Table3[MC3],MATCH($A304,Table3[ID],0),1)</f>
        <v>0</v>
      </c>
      <c r="AO304">
        <f>INDEX(Table3[MC4],MATCH($A304,Table3[ID],0),1)</f>
        <v>0</v>
      </c>
      <c r="AP304">
        <f>INDEX(Table3[MC5],MATCH($A304,Table3[ID],0),1)</f>
        <v>0</v>
      </c>
      <c r="AQ304">
        <f>_xlfn.XLOOKUP($A304,Table3[ID],Table3[Complaint],"Not Found",0)</f>
        <v>0</v>
      </c>
      <c r="AR304">
        <f>_xlfn.XLOOKUP($A304,Table3[ID],Table3[Pilot],"Not Found",0)</f>
        <v>1</v>
      </c>
      <c r="AS304" s="6">
        <f>_xlfn.XLOOKUP($A304,Table3[ID],Table3[Enrollment],"Not Found",0)</f>
        <v>43487</v>
      </c>
    </row>
    <row r="305" spans="1:45" x14ac:dyDescent="0.25">
      <c r="A305">
        <v>2574</v>
      </c>
      <c r="B305" t="s">
        <v>421</v>
      </c>
      <c r="C305" t="s">
        <v>124</v>
      </c>
      <c r="D305" t="s">
        <v>110</v>
      </c>
      <c r="E305" t="s">
        <v>105</v>
      </c>
      <c r="F305" t="s">
        <v>111</v>
      </c>
      <c r="G305" s="22">
        <v>14.96</v>
      </c>
      <c r="H305">
        <v>8</v>
      </c>
      <c r="I305">
        <v>5.984</v>
      </c>
      <c r="J305" s="22">
        <v>125.664</v>
      </c>
      <c r="K305" s="6">
        <v>43519</v>
      </c>
      <c r="L305" s="21">
        <v>0.52013888888888882</v>
      </c>
      <c r="M305" t="s">
        <v>112</v>
      </c>
      <c r="N305" s="22">
        <v>119.68</v>
      </c>
      <c r="O305">
        <v>4.7619047620000003</v>
      </c>
      <c r="P305" s="22">
        <v>5.984</v>
      </c>
      <c r="Q305">
        <v>8.6</v>
      </c>
      <c r="R305" t="str">
        <f>IFERROR(VLOOKUP(Table5[[#This Row],[CustomerID]],Table1[],16,FALSE),"Not Found")</f>
        <v>Married</v>
      </c>
      <c r="S305">
        <f>IFERROR(VLOOKUP(Table5[[#This Row],[CustomerID]],Table1[],5,FALSE),"Not Found")</f>
        <v>49</v>
      </c>
      <c r="T305" t="str">
        <f>IFERROR(VLOOKUP(Table5[[#This Row],[CustomerID]],Table1[],17,FALSE),"Not Found")</f>
        <v>Graduate</v>
      </c>
      <c r="U305">
        <f>_xlfn.XLOOKUP(Table5[[#This Row],[CustomerID]],Table1[ID],Table1[Kids],"Not Found",0)</f>
        <v>1</v>
      </c>
      <c r="V305">
        <f>_xlfn.XLOOKUP(Table5[[#This Row],[CustomerID]],Table1[ID],Table1[Teens],"Not found",0)</f>
        <v>0</v>
      </c>
      <c r="W305" s="16">
        <f>IFERROR(VLOOKUP(Table5[[#This Row],[CustomerID]],Table1[],2,FALSE),"Not Found")</f>
        <v>176445</v>
      </c>
      <c r="X305" t="str">
        <f>_xlfn.XLOOKUP(Table5[[#This Row],[CustomerID]],Table1[ID],Table1[State],"Not Found",0)</f>
        <v>State-Florida</v>
      </c>
      <c r="Y305">
        <f>_xlfn.XLOOKUP(Table5[[#This Row],[CustomerID]],Table2[ID],Table2[Recency/Days],"Not Found",0)</f>
        <v>2</v>
      </c>
      <c r="Z305" s="22">
        <f>IFERROR(VLOOKUP(Table5[[#This Row],[CustomerID]],Table2[],3,FALSE),"Not Found")</f>
        <v>1706</v>
      </c>
      <c r="AA305" s="22">
        <f>IFERROR(VLOOKUP($A305,Table2[],4,FALSE),"Not Found")</f>
        <v>247</v>
      </c>
      <c r="AB305" s="22">
        <f>IFERROR(VLOOKUP($A305,Table2[],5,FALSE),"Not Found")</f>
        <v>713</v>
      </c>
      <c r="AC305" s="22">
        <f>IFERROR(VLOOKUP($A305,Table2[],6,FALSE),"Not Found")</f>
        <v>323</v>
      </c>
      <c r="AD305" s="22">
        <f>IFERROR(VLOOKUP($A305,Table2[],7,FALSE),"Not Found")</f>
        <v>185</v>
      </c>
      <c r="AE305" s="22">
        <f>IFERROR(VLOOKUP($A305,Table2[],8,FALSE),"Not Found")</f>
        <v>81</v>
      </c>
      <c r="AF305" s="22">
        <f>IFERROR(VLOOKUP($A305,Table2[],9,FALSE),"Not Found")</f>
        <v>3093</v>
      </c>
      <c r="AG305">
        <f>IFERROR(VLOOKUP($A305,Table2[],10,FALSE),"Not Found")</f>
        <v>1</v>
      </c>
      <c r="AH305">
        <f>IFERROR(VLOOKUP($A305,Table2[],11,FALSE),"Not Found")</f>
        <v>2</v>
      </c>
      <c r="AI305">
        <f>IFERROR(VLOOKUP($A305,Table2[],12,FALSE),"Not Found")</f>
        <v>5</v>
      </c>
      <c r="AJ305">
        <f>IFERROR(VLOOKUP($A305,Table2[],13,FALSE),"Not Found")</f>
        <v>13</v>
      </c>
      <c r="AK305">
        <f>IFERROR(VLOOKUP($A305,Table2[],14,FALSE),"Not Found")</f>
        <v>6</v>
      </c>
      <c r="AL305">
        <f>INDEX('Marketing data'!E:E,MATCH($A305,'Marketing data'!B:B,0),1)</f>
        <v>0</v>
      </c>
      <c r="AM305">
        <f>INDEX('Marketing data'!F:F,MATCH($A305,'Marketing data'!B:B,0),1)</f>
        <v>0</v>
      </c>
      <c r="AN305">
        <f>INDEX(Table3[MC3],MATCH($A305,Table3[ID],0),1)</f>
        <v>0</v>
      </c>
      <c r="AO305">
        <f>INDEX(Table3[MC4],MATCH($A305,Table3[ID],0),1)</f>
        <v>0</v>
      </c>
      <c r="AP305">
        <f>INDEX(Table3[MC5],MATCH($A305,Table3[ID],0),1)</f>
        <v>0</v>
      </c>
      <c r="AQ305">
        <f>_xlfn.XLOOKUP($A305,Table3[ID],Table3[Complaint],"Not Found",0)</f>
        <v>0</v>
      </c>
      <c r="AR305">
        <f>_xlfn.XLOOKUP($A305,Table3[ID],Table3[Pilot],"Not Found",0)</f>
        <v>0</v>
      </c>
      <c r="AS305" s="6">
        <f>_xlfn.XLOOKUP($A305,Table3[ID],Table3[Enrollment],"Not Found",0)</f>
        <v>43529</v>
      </c>
    </row>
    <row r="306" spans="1:45" x14ac:dyDescent="0.25">
      <c r="A306">
        <v>1801</v>
      </c>
      <c r="B306" t="s">
        <v>422</v>
      </c>
      <c r="C306" t="s">
        <v>103</v>
      </c>
      <c r="D306" t="s">
        <v>104</v>
      </c>
      <c r="E306" t="s">
        <v>114</v>
      </c>
      <c r="F306" t="s">
        <v>111</v>
      </c>
      <c r="G306" s="22">
        <v>72.2</v>
      </c>
      <c r="H306">
        <v>7</v>
      </c>
      <c r="I306">
        <v>25.27</v>
      </c>
      <c r="J306" s="22">
        <v>530.66999999999996</v>
      </c>
      <c r="K306" s="6">
        <v>43550</v>
      </c>
      <c r="L306" s="21">
        <v>0.84305555555555556</v>
      </c>
      <c r="M306" t="s">
        <v>107</v>
      </c>
      <c r="N306" s="22">
        <v>505.4</v>
      </c>
      <c r="O306">
        <v>4.7619047620000003</v>
      </c>
      <c r="P306" s="22">
        <v>25.27</v>
      </c>
      <c r="Q306">
        <v>4.3</v>
      </c>
      <c r="R306" t="str">
        <f>IFERROR(VLOOKUP(Table5[[#This Row],[CustomerID]],Table1[],16,FALSE),"Not Found")</f>
        <v>Single</v>
      </c>
      <c r="S306">
        <f>IFERROR(VLOOKUP(Table5[[#This Row],[CustomerID]],Table1[],5,FALSE),"Not Found")</f>
        <v>40</v>
      </c>
      <c r="T306" t="str">
        <f>IFERROR(VLOOKUP(Table5[[#This Row],[CustomerID]],Table1[],17,FALSE),"Not Found")</f>
        <v>PhD</v>
      </c>
      <c r="U306">
        <f>_xlfn.XLOOKUP(Table5[[#This Row],[CustomerID]],Table1[ID],Table1[Kids],"Not Found",0)</f>
        <v>0</v>
      </c>
      <c r="V306">
        <f>_xlfn.XLOOKUP(Table5[[#This Row],[CustomerID]],Table1[ID],Table1[Teens],"Not found",0)</f>
        <v>0</v>
      </c>
      <c r="W306" s="16">
        <f>IFERROR(VLOOKUP(Table5[[#This Row],[CustomerID]],Table1[],2,FALSE),"Not Found")</f>
        <v>176412</v>
      </c>
      <c r="X306" t="str">
        <f>_xlfn.XLOOKUP(Table5[[#This Row],[CustomerID]],Table1[ID],Table1[State],"Not Found",0)</f>
        <v>State-Illinois</v>
      </c>
      <c r="Y306">
        <f>_xlfn.XLOOKUP(Table5[[#This Row],[CustomerID]],Table2[ID],Table2[Recency/Days],"Not Found",0)</f>
        <v>15</v>
      </c>
      <c r="Z306" s="22">
        <f>IFERROR(VLOOKUP(Table5[[#This Row],[CustomerID]],Table2[],3,FALSE),"Not Found")</f>
        <v>1939</v>
      </c>
      <c r="AA306" s="22">
        <f>IFERROR(VLOOKUP($A306,Table2[],4,FALSE),"Not Found")</f>
        <v>122</v>
      </c>
      <c r="AB306" s="22">
        <f>IFERROR(VLOOKUP($A306,Table2[],5,FALSE),"Not Found")</f>
        <v>1856</v>
      </c>
      <c r="AC306" s="22">
        <f>IFERROR(VLOOKUP($A306,Table2[],6,FALSE),"Not Found")</f>
        <v>53</v>
      </c>
      <c r="AD306" s="22">
        <f>IFERROR(VLOOKUP($A306,Table2[],7,FALSE),"Not Found")</f>
        <v>164</v>
      </c>
      <c r="AE306" s="22">
        <f>IFERROR(VLOOKUP($A306,Table2[],8,FALSE),"Not Found")</f>
        <v>39</v>
      </c>
      <c r="AF306" s="22">
        <f>IFERROR(VLOOKUP($A306,Table2[],9,FALSE),"Not Found")</f>
        <v>4096</v>
      </c>
      <c r="AG306">
        <f>IFERROR(VLOOKUP($A306,Table2[],10,FALSE),"Not Found")</f>
        <v>1</v>
      </c>
      <c r="AH306">
        <f>IFERROR(VLOOKUP($A306,Table2[],11,FALSE),"Not Found")</f>
        <v>5</v>
      </c>
      <c r="AI306">
        <f>IFERROR(VLOOKUP($A306,Table2[],12,FALSE),"Not Found")</f>
        <v>4</v>
      </c>
      <c r="AJ306">
        <f>IFERROR(VLOOKUP($A306,Table2[],13,FALSE),"Not Found")</f>
        <v>8</v>
      </c>
      <c r="AK306">
        <f>IFERROR(VLOOKUP($A306,Table2[],14,FALSE),"Not Found")</f>
        <v>3</v>
      </c>
      <c r="AL306">
        <f>INDEX('Marketing data'!E:E,MATCH($A306,'Marketing data'!B:B,0),1)</f>
        <v>1</v>
      </c>
      <c r="AM306">
        <f>INDEX('Marketing data'!F:F,MATCH($A306,'Marketing data'!B:B,0),1)</f>
        <v>0</v>
      </c>
      <c r="AN306">
        <f>INDEX(Table3[MC3],MATCH($A306,Table3[ID],0),1)</f>
        <v>0</v>
      </c>
      <c r="AO306">
        <f>INDEX(Table3[MC4],MATCH($A306,Table3[ID],0),1)</f>
        <v>0</v>
      </c>
      <c r="AP306">
        <f>INDEX(Table3[MC5],MATCH($A306,Table3[ID],0),1)</f>
        <v>1</v>
      </c>
      <c r="AQ306">
        <f>_xlfn.XLOOKUP($A306,Table3[ID],Table3[Complaint],"Not Found",0)</f>
        <v>0</v>
      </c>
      <c r="AR306">
        <f>_xlfn.XLOOKUP($A306,Table3[ID],Table3[Pilot],"Not Found",0)</f>
        <v>1</v>
      </c>
      <c r="AS306" s="6">
        <f>_xlfn.XLOOKUP($A306,Table3[ID],Table3[Enrollment],"Not Found",0)</f>
        <v>43748</v>
      </c>
    </row>
    <row r="307" spans="1:45" x14ac:dyDescent="0.25">
      <c r="A307">
        <v>3027</v>
      </c>
      <c r="B307" t="s">
        <v>423</v>
      </c>
      <c r="C307" t="s">
        <v>103</v>
      </c>
      <c r="D307" t="s">
        <v>110</v>
      </c>
      <c r="E307" t="s">
        <v>105</v>
      </c>
      <c r="F307" t="s">
        <v>118</v>
      </c>
      <c r="G307" s="22">
        <v>40.229999999999997</v>
      </c>
      <c r="H307">
        <v>7</v>
      </c>
      <c r="I307">
        <v>14.080500000000001</v>
      </c>
      <c r="J307" s="22">
        <v>295.69049999999999</v>
      </c>
      <c r="K307" s="6">
        <v>43554</v>
      </c>
      <c r="L307" s="21">
        <v>0.55694444444444446</v>
      </c>
      <c r="M307" t="s">
        <v>112</v>
      </c>
      <c r="N307" s="22">
        <v>281.61</v>
      </c>
      <c r="O307">
        <v>4.7619047620000003</v>
      </c>
      <c r="P307" s="22">
        <v>14.080500000000001</v>
      </c>
      <c r="Q307">
        <v>9.6</v>
      </c>
      <c r="R307" t="str">
        <f>IFERROR(VLOOKUP(Table5[[#This Row],[CustomerID]],Table1[],16,FALSE),"Not Found")</f>
        <v>Widow</v>
      </c>
      <c r="S307">
        <f>IFERROR(VLOOKUP(Table5[[#This Row],[CustomerID]],Table1[],5,FALSE),"Not Found")</f>
        <v>61</v>
      </c>
      <c r="T307" t="str">
        <f>IFERROR(VLOOKUP(Table5[[#This Row],[CustomerID]],Table1[],17,FALSE),"Not Found")</f>
        <v>Graduate</v>
      </c>
      <c r="U307">
        <f>_xlfn.XLOOKUP(Table5[[#This Row],[CustomerID]],Table1[ID],Table1[Kids],"Not Found",0)</f>
        <v>0</v>
      </c>
      <c r="V307">
        <f>_xlfn.XLOOKUP(Table5[[#This Row],[CustomerID]],Table1[ID],Table1[Teens],"Not found",0)</f>
        <v>1</v>
      </c>
      <c r="W307" s="16">
        <f>IFERROR(VLOOKUP(Table5[[#This Row],[CustomerID]],Table1[],2,FALSE),"Not Found")</f>
        <v>176320</v>
      </c>
      <c r="X307" t="str">
        <f>_xlfn.XLOOKUP(Table5[[#This Row],[CustomerID]],Table1[ID],Table1[State],"Not Found",0)</f>
        <v>State-Texas</v>
      </c>
      <c r="Y307">
        <f>_xlfn.XLOOKUP(Table5[[#This Row],[CustomerID]],Table2[ID],Table2[Recency/Days],"Not Found",0)</f>
        <v>49</v>
      </c>
      <c r="Z307" s="22">
        <f>IFERROR(VLOOKUP(Table5[[#This Row],[CustomerID]],Table2[],3,FALSE),"Not Found")</f>
        <v>1215</v>
      </c>
      <c r="AA307" s="22">
        <f>IFERROR(VLOOKUP($A307,Table2[],4,FALSE),"Not Found")</f>
        <v>81</v>
      </c>
      <c r="AB307" s="22">
        <f>IFERROR(VLOOKUP($A307,Table2[],5,FALSE),"Not Found")</f>
        <v>494</v>
      </c>
      <c r="AC307" s="22">
        <f>IFERROR(VLOOKUP($A307,Table2[],6,FALSE),"Not Found")</f>
        <v>159</v>
      </c>
      <c r="AD307" s="22">
        <f>IFERROR(VLOOKUP($A307,Table2[],7,FALSE),"Not Found")</f>
        <v>122</v>
      </c>
      <c r="AE307" s="22">
        <f>IFERROR(VLOOKUP($A307,Table2[],8,FALSE),"Not Found")</f>
        <v>81</v>
      </c>
      <c r="AF307" s="22">
        <f>IFERROR(VLOOKUP($A307,Table2[],9,FALSE),"Not Found")</f>
        <v>1991</v>
      </c>
      <c r="AG307">
        <f>IFERROR(VLOOKUP($A307,Table2[],10,FALSE),"Not Found")</f>
        <v>2</v>
      </c>
      <c r="AH307">
        <f>IFERROR(VLOOKUP($A307,Table2[],11,FALSE),"Not Found")</f>
        <v>6</v>
      </c>
      <c r="AI307">
        <f>IFERROR(VLOOKUP($A307,Table2[],12,FALSE),"Not Found")</f>
        <v>3</v>
      </c>
      <c r="AJ307">
        <f>IFERROR(VLOOKUP($A307,Table2[],13,FALSE),"Not Found")</f>
        <v>4</v>
      </c>
      <c r="AK307">
        <f>IFERROR(VLOOKUP($A307,Table2[],14,FALSE),"Not Found")</f>
        <v>2</v>
      </c>
      <c r="AL307">
        <f>INDEX('Marketing data'!E:E,MATCH($A307,'Marketing data'!B:B,0),1)</f>
        <v>0</v>
      </c>
      <c r="AM307">
        <f>INDEX('Marketing data'!F:F,MATCH($A307,'Marketing data'!B:B,0),1)</f>
        <v>0</v>
      </c>
      <c r="AN307">
        <f>INDEX(Table3[MC3],MATCH($A307,Table3[ID],0),1)</f>
        <v>0</v>
      </c>
      <c r="AO307">
        <f>INDEX(Table3[MC4],MATCH($A307,Table3[ID],0),1)</f>
        <v>0</v>
      </c>
      <c r="AP307">
        <f>INDEX(Table3[MC5],MATCH($A307,Table3[ID],0),1)</f>
        <v>0</v>
      </c>
      <c r="AQ307">
        <f>_xlfn.XLOOKUP($A307,Table3[ID],Table3[Complaint],"Not Found",0)</f>
        <v>0</v>
      </c>
      <c r="AR307">
        <f>_xlfn.XLOOKUP($A307,Table3[ID],Table3[Pilot],"Not Found",0)</f>
        <v>0</v>
      </c>
      <c r="AS307" s="6">
        <f>_xlfn.XLOOKUP($A307,Table3[ID],Table3[Enrollment],"Not Found",0)</f>
        <v>44161</v>
      </c>
    </row>
    <row r="308" spans="1:45" x14ac:dyDescent="0.25">
      <c r="A308">
        <v>3154</v>
      </c>
      <c r="B308" t="s">
        <v>424</v>
      </c>
      <c r="C308" t="s">
        <v>103</v>
      </c>
      <c r="D308" t="s">
        <v>104</v>
      </c>
      <c r="E308" t="s">
        <v>105</v>
      </c>
      <c r="F308" t="s">
        <v>115</v>
      </c>
      <c r="G308" s="22">
        <v>88.79</v>
      </c>
      <c r="H308">
        <v>8</v>
      </c>
      <c r="I308">
        <v>35.515999999999998</v>
      </c>
      <c r="J308" s="22">
        <v>745.83600000000001</v>
      </c>
      <c r="K308" s="6">
        <v>43513</v>
      </c>
      <c r="L308" s="21">
        <v>0.71458333333333324</v>
      </c>
      <c r="M308" t="s">
        <v>112</v>
      </c>
      <c r="N308" s="22">
        <v>710.32</v>
      </c>
      <c r="O308">
        <v>4.7619047620000003</v>
      </c>
      <c r="P308" s="22">
        <v>35.515999999999998</v>
      </c>
      <c r="Q308">
        <v>4.0999999999999996</v>
      </c>
      <c r="R308" t="str">
        <f>IFERROR(VLOOKUP(Table5[[#This Row],[CustomerID]],Table1[],16,FALSE),"Not Found")</f>
        <v>Married</v>
      </c>
      <c r="S308">
        <f>IFERROR(VLOOKUP(Table5[[#This Row],[CustomerID]],Table1[],5,FALSE),"Not Found")</f>
        <v>48</v>
      </c>
      <c r="T308" t="str">
        <f>IFERROR(VLOOKUP(Table5[[#This Row],[CustomerID]],Table1[],17,FALSE),"Not Found")</f>
        <v>Master</v>
      </c>
      <c r="U308">
        <f>_xlfn.XLOOKUP(Table5[[#This Row],[CustomerID]],Table1[ID],Table1[Kids],"Not Found",0)</f>
        <v>0</v>
      </c>
      <c r="V308">
        <f>_xlfn.XLOOKUP(Table5[[#This Row],[CustomerID]],Table1[ID],Table1[Teens],"Not found",0)</f>
        <v>1</v>
      </c>
      <c r="W308" s="16">
        <f>IFERROR(VLOOKUP(Table5[[#This Row],[CustomerID]],Table1[],2,FALSE),"Not Found")</f>
        <v>176234</v>
      </c>
      <c r="X308" t="str">
        <f>_xlfn.XLOOKUP(Table5[[#This Row],[CustomerID]],Table1[ID],Table1[State],"Not Found",0)</f>
        <v>State-Other</v>
      </c>
      <c r="Y308">
        <f>_xlfn.XLOOKUP(Table5[[#This Row],[CustomerID]],Table2[ID],Table2[Recency/Days],"Not Found",0)</f>
        <v>21</v>
      </c>
      <c r="Z308" s="22">
        <f>IFERROR(VLOOKUP(Table5[[#This Row],[CustomerID]],Table2[],3,FALSE),"Not Found")</f>
        <v>1200</v>
      </c>
      <c r="AA308" s="22">
        <f>IFERROR(VLOOKUP($A308,Table2[],4,FALSE),"Not Found")</f>
        <v>116</v>
      </c>
      <c r="AB308" s="22">
        <f>IFERROR(VLOOKUP($A308,Table2[],5,FALSE),"Not Found")</f>
        <v>386</v>
      </c>
      <c r="AC308" s="22">
        <f>IFERROR(VLOOKUP($A308,Table2[],6,FALSE),"Not Found")</f>
        <v>301</v>
      </c>
      <c r="AD308" s="22">
        <f>IFERROR(VLOOKUP($A308,Table2[],7,FALSE),"Not Found")</f>
        <v>0</v>
      </c>
      <c r="AE308" s="22">
        <f>IFERROR(VLOOKUP($A308,Table2[],8,FALSE),"Not Found")</f>
        <v>95</v>
      </c>
      <c r="AF308" s="22">
        <f>IFERROR(VLOOKUP($A308,Table2[],9,FALSE),"Not Found")</f>
        <v>1907</v>
      </c>
      <c r="AG308">
        <f>IFERROR(VLOOKUP($A308,Table2[],10,FALSE),"Not Found")</f>
        <v>1</v>
      </c>
      <c r="AH308">
        <f>IFERROR(VLOOKUP($A308,Table2[],11,FALSE),"Not Found")</f>
        <v>8</v>
      </c>
      <c r="AI308">
        <f>IFERROR(VLOOKUP($A308,Table2[],12,FALSE),"Not Found")</f>
        <v>3</v>
      </c>
      <c r="AJ308">
        <f>IFERROR(VLOOKUP($A308,Table2[],13,FALSE),"Not Found")</f>
        <v>11</v>
      </c>
      <c r="AK308">
        <f>IFERROR(VLOOKUP($A308,Table2[],14,FALSE),"Not Found")</f>
        <v>3</v>
      </c>
      <c r="AL308">
        <f>INDEX('Marketing data'!E:E,MATCH($A308,'Marketing data'!B:B,0),1)</f>
        <v>0</v>
      </c>
      <c r="AM308">
        <f>INDEX('Marketing data'!F:F,MATCH($A308,'Marketing data'!B:B,0),1)</f>
        <v>0</v>
      </c>
      <c r="AN308">
        <f>INDEX(Table3[MC3],MATCH($A308,Table3[ID],0),1)</f>
        <v>0</v>
      </c>
      <c r="AO308">
        <f>INDEX(Table3[MC4],MATCH($A308,Table3[ID],0),1)</f>
        <v>1</v>
      </c>
      <c r="AP308">
        <f>INDEX(Table3[MC5],MATCH($A308,Table3[ID],0),1)</f>
        <v>0</v>
      </c>
      <c r="AQ308">
        <f>_xlfn.XLOOKUP($A308,Table3[ID],Table3[Complaint],"Not Found",0)</f>
        <v>0</v>
      </c>
      <c r="AR308">
        <f>_xlfn.XLOOKUP($A308,Table3[ID],Table3[Pilot],"Not Found",0)</f>
        <v>0</v>
      </c>
      <c r="AS308" s="6">
        <f>_xlfn.XLOOKUP($A308,Table3[ID],Table3[Enrollment],"Not Found",0)</f>
        <v>44025</v>
      </c>
    </row>
    <row r="309" spans="1:45" x14ac:dyDescent="0.25">
      <c r="A309">
        <v>1624</v>
      </c>
      <c r="B309" t="s">
        <v>425</v>
      </c>
      <c r="C309" t="s">
        <v>103</v>
      </c>
      <c r="D309" t="s">
        <v>104</v>
      </c>
      <c r="E309" t="s">
        <v>105</v>
      </c>
      <c r="F309" t="s">
        <v>111</v>
      </c>
      <c r="G309" s="22">
        <v>26.48</v>
      </c>
      <c r="H309">
        <v>3</v>
      </c>
      <c r="I309">
        <v>3.972</v>
      </c>
      <c r="J309" s="22">
        <v>83.412000000000006</v>
      </c>
      <c r="K309" s="6">
        <v>43545</v>
      </c>
      <c r="L309" s="21">
        <v>0.44444444444444442</v>
      </c>
      <c r="M309" t="s">
        <v>107</v>
      </c>
      <c r="N309" s="22">
        <v>79.44</v>
      </c>
      <c r="O309">
        <v>4.7619047620000003</v>
      </c>
      <c r="P309" s="22">
        <v>3.972</v>
      </c>
      <c r="Q309">
        <v>4.7</v>
      </c>
      <c r="R309" t="str">
        <f>IFERROR(VLOOKUP(Table5[[#This Row],[CustomerID]],Table1[],16,FALSE),"Not Found")</f>
        <v>Together</v>
      </c>
      <c r="S309">
        <f>IFERROR(VLOOKUP(Table5[[#This Row],[CustomerID]],Table1[],5,FALSE),"Not Found")</f>
        <v>72</v>
      </c>
      <c r="T309" t="str">
        <f>IFERROR(VLOOKUP(Table5[[#This Row],[CustomerID]],Table1[],17,FALSE),"Not Found")</f>
        <v>PhD</v>
      </c>
      <c r="U309">
        <f>_xlfn.XLOOKUP(Table5[[#This Row],[CustomerID]],Table1[ID],Table1[Kids],"Not Found",0)</f>
        <v>0</v>
      </c>
      <c r="V309">
        <f>_xlfn.XLOOKUP(Table5[[#This Row],[CustomerID]],Table1[ID],Table1[Teens],"Not found",0)</f>
        <v>0</v>
      </c>
      <c r="W309" s="16">
        <f>IFERROR(VLOOKUP(Table5[[#This Row],[CustomerID]],Table1[],2,FALSE),"Not Found")</f>
        <v>176140</v>
      </c>
      <c r="X309" t="str">
        <f>_xlfn.XLOOKUP(Table5[[#This Row],[CustomerID]],Table1[ID],Table1[State],"Not Found",0)</f>
        <v>State-Other</v>
      </c>
      <c r="Y309">
        <f>_xlfn.XLOOKUP(Table5[[#This Row],[CustomerID]],Table2[ID],Table2[Recency/Days],"Not Found",0)</f>
        <v>57</v>
      </c>
      <c r="Z309" s="22">
        <f>IFERROR(VLOOKUP(Table5[[#This Row],[CustomerID]],Table2[],3,FALSE),"Not Found")</f>
        <v>1356</v>
      </c>
      <c r="AA309" s="22">
        <f>IFERROR(VLOOKUP($A309,Table2[],4,FALSE),"Not Found")</f>
        <v>153</v>
      </c>
      <c r="AB309" s="22">
        <f>IFERROR(VLOOKUP($A309,Table2[],5,FALSE),"Not Found")</f>
        <v>1511</v>
      </c>
      <c r="AC309" s="22">
        <f>IFERROR(VLOOKUP($A309,Table2[],6,FALSE),"Not Found")</f>
        <v>39</v>
      </c>
      <c r="AD309" s="22">
        <f>IFERROR(VLOOKUP($A309,Table2[],7,FALSE),"Not Found")</f>
        <v>0</v>
      </c>
      <c r="AE309" s="22">
        <f>IFERROR(VLOOKUP($A309,Table2[],8,FALSE),"Not Found")</f>
        <v>60</v>
      </c>
      <c r="AF309" s="22">
        <f>IFERROR(VLOOKUP($A309,Table2[],9,FALSE),"Not Found")</f>
        <v>2998</v>
      </c>
      <c r="AG309">
        <f>IFERROR(VLOOKUP($A309,Table2[],10,FALSE),"Not Found")</f>
        <v>1</v>
      </c>
      <c r="AH309">
        <f>IFERROR(VLOOKUP($A309,Table2[],11,FALSE),"Not Found")</f>
        <v>5</v>
      </c>
      <c r="AI309">
        <f>IFERROR(VLOOKUP($A309,Table2[],12,FALSE),"Not Found")</f>
        <v>9</v>
      </c>
      <c r="AJ309">
        <f>IFERROR(VLOOKUP($A309,Table2[],13,FALSE),"Not Found")</f>
        <v>6</v>
      </c>
      <c r="AK309">
        <f>IFERROR(VLOOKUP($A309,Table2[],14,FALSE),"Not Found")</f>
        <v>2</v>
      </c>
      <c r="AL309">
        <f>INDEX('Marketing data'!E:E,MATCH($A309,'Marketing data'!B:B,0),1)</f>
        <v>0</v>
      </c>
      <c r="AM309">
        <f>INDEX('Marketing data'!F:F,MATCH($A309,'Marketing data'!B:B,0),1)</f>
        <v>0</v>
      </c>
      <c r="AN309">
        <f>INDEX(Table3[MC3],MATCH($A309,Table3[ID],0),1)</f>
        <v>0</v>
      </c>
      <c r="AO309">
        <f>INDEX(Table3[MC4],MATCH($A309,Table3[ID],0),1)</f>
        <v>0</v>
      </c>
      <c r="AP309">
        <f>INDEX(Table3[MC5],MATCH($A309,Table3[ID],0),1)</f>
        <v>0</v>
      </c>
      <c r="AQ309">
        <f>_xlfn.XLOOKUP($A309,Table3[ID],Table3[Complaint],"Not Found",0)</f>
        <v>0</v>
      </c>
      <c r="AR309">
        <f>_xlfn.XLOOKUP($A309,Table3[ID],Table3[Pilot],"Not Found",0)</f>
        <v>0</v>
      </c>
      <c r="AS309" s="6">
        <f>_xlfn.XLOOKUP($A309,Table3[ID],Table3[Enrollment],"Not Found",0)</f>
        <v>44121</v>
      </c>
    </row>
    <row r="310" spans="1:45" x14ac:dyDescent="0.25">
      <c r="A310">
        <v>2024</v>
      </c>
      <c r="B310" t="s">
        <v>426</v>
      </c>
      <c r="C310" t="s">
        <v>103</v>
      </c>
      <c r="D310" t="s">
        <v>110</v>
      </c>
      <c r="E310" t="s">
        <v>105</v>
      </c>
      <c r="F310" t="s">
        <v>127</v>
      </c>
      <c r="G310" s="22">
        <v>81.91</v>
      </c>
      <c r="H310">
        <v>2</v>
      </c>
      <c r="I310">
        <v>8.1910000000000007</v>
      </c>
      <c r="J310" s="22">
        <v>172.011</v>
      </c>
      <c r="K310" s="6">
        <v>43529</v>
      </c>
      <c r="L310" s="21">
        <v>0.73819444444444438</v>
      </c>
      <c r="M310" t="s">
        <v>112</v>
      </c>
      <c r="N310" s="22">
        <v>163.82</v>
      </c>
      <c r="O310">
        <v>4.7619047620000003</v>
      </c>
      <c r="P310" s="22">
        <v>8.1910000000000007</v>
      </c>
      <c r="Q310">
        <v>7.8</v>
      </c>
      <c r="R310" t="str">
        <f>IFERROR(VLOOKUP(Table5[[#This Row],[CustomerID]],Table1[],16,FALSE),"Not Found")</f>
        <v>Together</v>
      </c>
      <c r="S310">
        <f>IFERROR(VLOOKUP(Table5[[#This Row],[CustomerID]],Table1[],5,FALSE),"Not Found")</f>
        <v>58</v>
      </c>
      <c r="T310" t="str">
        <f>IFERROR(VLOOKUP(Table5[[#This Row],[CustomerID]],Table1[],17,FALSE),"Not Found")</f>
        <v>Graduate</v>
      </c>
      <c r="U310">
        <f>_xlfn.XLOOKUP(Table5[[#This Row],[CustomerID]],Table1[ID],Table1[Kids],"Not Found",0)</f>
        <v>0</v>
      </c>
      <c r="V310">
        <f>_xlfn.XLOOKUP(Table5[[#This Row],[CustomerID]],Table1[ID],Table1[Teens],"Not found",0)</f>
        <v>0</v>
      </c>
      <c r="W310" s="16">
        <f>IFERROR(VLOOKUP(Table5[[#This Row],[CustomerID]],Table1[],2,FALSE),"Not Found")</f>
        <v>176081</v>
      </c>
      <c r="X310" t="str">
        <f>_xlfn.XLOOKUP(Table5[[#This Row],[CustomerID]],Table1[ID],Table1[State],"Not Found",0)</f>
        <v>State-New York</v>
      </c>
      <c r="Y310">
        <f>_xlfn.XLOOKUP(Table5[[#This Row],[CustomerID]],Table2[ID],Table2[Recency/Days],"Not Found",0)</f>
        <v>85</v>
      </c>
      <c r="Z310" s="22">
        <f>IFERROR(VLOOKUP(Table5[[#This Row],[CustomerID]],Table2[],3,FALSE),"Not Found")</f>
        <v>676</v>
      </c>
      <c r="AA310" s="22">
        <f>IFERROR(VLOOKUP($A310,Table2[],4,FALSE),"Not Found")</f>
        <v>69</v>
      </c>
      <c r="AB310" s="22">
        <f>IFERROR(VLOOKUP($A310,Table2[],5,FALSE),"Not Found")</f>
        <v>960</v>
      </c>
      <c r="AC310" s="22">
        <f>IFERROR(VLOOKUP($A310,Table2[],6,FALSE),"Not Found")</f>
        <v>146</v>
      </c>
      <c r="AD310" s="22">
        <f>IFERROR(VLOOKUP($A310,Table2[],7,FALSE),"Not Found")</f>
        <v>76</v>
      </c>
      <c r="AE310" s="22">
        <f>IFERROR(VLOOKUP($A310,Table2[],8,FALSE),"Not Found")</f>
        <v>463</v>
      </c>
      <c r="AF310" s="22">
        <f>IFERROR(VLOOKUP($A310,Table2[],9,FALSE),"Not Found")</f>
        <v>1465</v>
      </c>
      <c r="AG310">
        <f>IFERROR(VLOOKUP($A310,Table2[],10,FALSE),"Not Found")</f>
        <v>1</v>
      </c>
      <c r="AH310">
        <f>IFERROR(VLOOKUP($A310,Table2[],11,FALSE),"Not Found")</f>
        <v>4</v>
      </c>
      <c r="AI310">
        <f>IFERROR(VLOOKUP($A310,Table2[],12,FALSE),"Not Found")</f>
        <v>5</v>
      </c>
      <c r="AJ310">
        <f>IFERROR(VLOOKUP($A310,Table2[],13,FALSE),"Not Found")</f>
        <v>4</v>
      </c>
      <c r="AK310">
        <f>IFERROR(VLOOKUP($A310,Table2[],14,FALSE),"Not Found")</f>
        <v>2</v>
      </c>
      <c r="AL310">
        <f>INDEX('Marketing data'!E:E,MATCH($A310,'Marketing data'!B:B,0),1)</f>
        <v>1</v>
      </c>
      <c r="AM310">
        <f>INDEX('Marketing data'!F:F,MATCH($A310,'Marketing data'!B:B,0),1)</f>
        <v>0</v>
      </c>
      <c r="AN310">
        <f>INDEX(Table3[MC3],MATCH($A310,Table3[ID],0),1)</f>
        <v>0</v>
      </c>
      <c r="AO310">
        <f>INDEX(Table3[MC4],MATCH($A310,Table3[ID],0),1)</f>
        <v>0</v>
      </c>
      <c r="AP310">
        <f>INDEX(Table3[MC5],MATCH($A310,Table3[ID],0),1)</f>
        <v>0</v>
      </c>
      <c r="AQ310">
        <f>_xlfn.XLOOKUP($A310,Table3[ID],Table3[Complaint],"Not Found",0)</f>
        <v>0</v>
      </c>
      <c r="AR310">
        <f>_xlfn.XLOOKUP($A310,Table3[ID],Table3[Pilot],"Not Found",0)</f>
        <v>0</v>
      </c>
      <c r="AS310" s="6">
        <f>_xlfn.XLOOKUP($A310,Table3[ID],Table3[Enrollment],"Not Found",0)</f>
        <v>44131</v>
      </c>
    </row>
    <row r="311" spans="1:45" x14ac:dyDescent="0.25">
      <c r="A311">
        <v>2529</v>
      </c>
      <c r="B311" t="s">
        <v>427</v>
      </c>
      <c r="C311" t="s">
        <v>124</v>
      </c>
      <c r="D311" t="s">
        <v>104</v>
      </c>
      <c r="E311" t="s">
        <v>114</v>
      </c>
      <c r="F311" t="s">
        <v>118</v>
      </c>
      <c r="G311" s="22">
        <v>79.930000000000007</v>
      </c>
      <c r="H311">
        <v>6</v>
      </c>
      <c r="I311">
        <v>23.978999999999999</v>
      </c>
      <c r="J311" s="22">
        <v>503.55900000000003</v>
      </c>
      <c r="K311" s="6">
        <v>43496</v>
      </c>
      <c r="L311" s="21">
        <v>0.58611111111111114</v>
      </c>
      <c r="M311" t="s">
        <v>112</v>
      </c>
      <c r="N311" s="22">
        <v>479.58</v>
      </c>
      <c r="O311">
        <v>4.7619047620000003</v>
      </c>
      <c r="P311" s="22">
        <v>23.978999999999999</v>
      </c>
      <c r="Q311">
        <v>5.5</v>
      </c>
      <c r="R311" t="str">
        <f>IFERROR(VLOOKUP(Table5[[#This Row],[CustomerID]],Table1[],16,FALSE),"Not Found")</f>
        <v>Together</v>
      </c>
      <c r="S311">
        <f>IFERROR(VLOOKUP(Table5[[#This Row],[CustomerID]],Table1[],5,FALSE),"Not Found")</f>
        <v>58</v>
      </c>
      <c r="T311" t="str">
        <f>IFERROR(VLOOKUP(Table5[[#This Row],[CustomerID]],Table1[],17,FALSE),"Not Found")</f>
        <v>Graduate</v>
      </c>
      <c r="U311">
        <f>_xlfn.XLOOKUP(Table5[[#This Row],[CustomerID]],Table1[ID],Table1[Kids],"Not Found",0)</f>
        <v>0</v>
      </c>
      <c r="V311">
        <f>_xlfn.XLOOKUP(Table5[[#This Row],[CustomerID]],Table1[ID],Table1[Teens],"Not found",0)</f>
        <v>0</v>
      </c>
      <c r="W311" s="16">
        <f>IFERROR(VLOOKUP(Table5[[#This Row],[CustomerID]],Table1[],2,FALSE),"Not Found")</f>
        <v>176081</v>
      </c>
      <c r="X311" t="str">
        <f>_xlfn.XLOOKUP(Table5[[#This Row],[CustomerID]],Table1[ID],Table1[State],"Not Found",0)</f>
        <v>State-Texas</v>
      </c>
      <c r="Y311">
        <f>_xlfn.XLOOKUP(Table5[[#This Row],[CustomerID]],Table2[ID],Table2[Recency/Days],"Not Found",0)</f>
        <v>85</v>
      </c>
      <c r="Z311" s="22">
        <f>IFERROR(VLOOKUP(Table5[[#This Row],[CustomerID]],Table2[],3,FALSE),"Not Found")</f>
        <v>676</v>
      </c>
      <c r="AA311" s="22">
        <f>IFERROR(VLOOKUP($A311,Table2[],4,FALSE),"Not Found")</f>
        <v>69</v>
      </c>
      <c r="AB311" s="22">
        <f>IFERROR(VLOOKUP($A311,Table2[],5,FALSE),"Not Found")</f>
        <v>960</v>
      </c>
      <c r="AC311" s="22">
        <f>IFERROR(VLOOKUP($A311,Table2[],6,FALSE),"Not Found")</f>
        <v>146</v>
      </c>
      <c r="AD311" s="22">
        <f>IFERROR(VLOOKUP($A311,Table2[],7,FALSE),"Not Found")</f>
        <v>76</v>
      </c>
      <c r="AE311" s="22">
        <f>IFERROR(VLOOKUP($A311,Table2[],8,FALSE),"Not Found")</f>
        <v>463</v>
      </c>
      <c r="AF311" s="22">
        <f>IFERROR(VLOOKUP($A311,Table2[],9,FALSE),"Not Found")</f>
        <v>1465</v>
      </c>
      <c r="AG311">
        <f>IFERROR(VLOOKUP($A311,Table2[],10,FALSE),"Not Found")</f>
        <v>1</v>
      </c>
      <c r="AH311">
        <f>IFERROR(VLOOKUP($A311,Table2[],11,FALSE),"Not Found")</f>
        <v>4</v>
      </c>
      <c r="AI311">
        <f>IFERROR(VLOOKUP($A311,Table2[],12,FALSE),"Not Found")</f>
        <v>5</v>
      </c>
      <c r="AJ311">
        <f>IFERROR(VLOOKUP($A311,Table2[],13,FALSE),"Not Found")</f>
        <v>4</v>
      </c>
      <c r="AK311">
        <f>IFERROR(VLOOKUP($A311,Table2[],14,FALSE),"Not Found")</f>
        <v>2</v>
      </c>
      <c r="AL311">
        <f>INDEX('Marketing data'!E:E,MATCH($A311,'Marketing data'!B:B,0),1)</f>
        <v>1</v>
      </c>
      <c r="AM311">
        <f>INDEX('Marketing data'!F:F,MATCH($A311,'Marketing data'!B:B,0),1)</f>
        <v>0</v>
      </c>
      <c r="AN311">
        <f>INDEX(Table3[MC3],MATCH($A311,Table3[ID],0),1)</f>
        <v>0</v>
      </c>
      <c r="AO311">
        <f>INDEX(Table3[MC4],MATCH($A311,Table3[ID],0),1)</f>
        <v>0</v>
      </c>
      <c r="AP311">
        <f>INDEX(Table3[MC5],MATCH($A311,Table3[ID],0),1)</f>
        <v>0</v>
      </c>
      <c r="AQ311">
        <f>_xlfn.XLOOKUP($A311,Table3[ID],Table3[Complaint],"Not Found",0)</f>
        <v>0</v>
      </c>
      <c r="AR311">
        <f>_xlfn.XLOOKUP($A311,Table3[ID],Table3[Pilot],"Not Found",0)</f>
        <v>0</v>
      </c>
      <c r="AS311" s="6">
        <f>_xlfn.XLOOKUP($A311,Table3[ID],Table3[Enrollment],"Not Found",0)</f>
        <v>44131</v>
      </c>
    </row>
    <row r="312" spans="1:45" x14ac:dyDescent="0.25">
      <c r="A312">
        <v>3068</v>
      </c>
      <c r="B312" t="s">
        <v>428</v>
      </c>
      <c r="C312" t="s">
        <v>109</v>
      </c>
      <c r="D312" t="s">
        <v>104</v>
      </c>
      <c r="E312" t="s">
        <v>114</v>
      </c>
      <c r="F312" t="s">
        <v>127</v>
      </c>
      <c r="G312" s="22">
        <v>69.33</v>
      </c>
      <c r="H312">
        <v>2</v>
      </c>
      <c r="I312">
        <v>6.9329999999999998</v>
      </c>
      <c r="J312" s="22">
        <v>145.59299999999999</v>
      </c>
      <c r="K312" s="6">
        <v>43501</v>
      </c>
      <c r="L312" s="21">
        <v>0.79513888888888884</v>
      </c>
      <c r="M312" t="s">
        <v>107</v>
      </c>
      <c r="N312" s="22">
        <v>138.66</v>
      </c>
      <c r="O312">
        <v>4.7619047620000003</v>
      </c>
      <c r="P312" s="22">
        <v>6.9329999999999998</v>
      </c>
      <c r="Q312">
        <v>9.6999999999999993</v>
      </c>
      <c r="R312" t="str">
        <f>IFERROR(VLOOKUP(Table5[[#This Row],[CustomerID]],Table1[],16,FALSE),"Not Found")</f>
        <v>Married</v>
      </c>
      <c r="S312">
        <f>IFERROR(VLOOKUP(Table5[[#This Row],[CustomerID]],Table1[],5,FALSE),"Not Found")</f>
        <v>45</v>
      </c>
      <c r="T312" t="str">
        <f>IFERROR(VLOOKUP(Table5[[#This Row],[CustomerID]],Table1[],17,FALSE),"Not Found")</f>
        <v>Graduate</v>
      </c>
      <c r="U312">
        <f>_xlfn.XLOOKUP(Table5[[#This Row],[CustomerID]],Table1[ID],Table1[Kids],"Not Found",0)</f>
        <v>0</v>
      </c>
      <c r="V312">
        <f>_xlfn.XLOOKUP(Table5[[#This Row],[CustomerID]],Table1[ID],Table1[Teens],"Not found",0)</f>
        <v>1</v>
      </c>
      <c r="W312" s="16">
        <f>IFERROR(VLOOKUP(Table5[[#This Row],[CustomerID]],Table1[],2,FALSE),"Not Found")</f>
        <v>176068</v>
      </c>
      <c r="X312" t="str">
        <f>_xlfn.XLOOKUP(Table5[[#This Row],[CustomerID]],Table1[ID],Table1[State],"Not Found",0)</f>
        <v>State-New York</v>
      </c>
      <c r="Y312">
        <f>_xlfn.XLOOKUP(Table5[[#This Row],[CustomerID]],Table2[ID],Table2[Recency/Days],"Not Found",0)</f>
        <v>67</v>
      </c>
      <c r="Z312" s="22">
        <f>IFERROR(VLOOKUP(Table5[[#This Row],[CustomerID]],Table2[],3,FALSE),"Not Found")</f>
        <v>2581</v>
      </c>
      <c r="AA312" s="22">
        <f>IFERROR(VLOOKUP($A312,Table2[],4,FALSE),"Not Found")</f>
        <v>28</v>
      </c>
      <c r="AB312" s="22">
        <f>IFERROR(VLOOKUP($A312,Table2[],5,FALSE),"Not Found")</f>
        <v>296</v>
      </c>
      <c r="AC312" s="22">
        <f>IFERROR(VLOOKUP($A312,Table2[],6,FALSE),"Not Found")</f>
        <v>76</v>
      </c>
      <c r="AD312" s="22">
        <f>IFERROR(VLOOKUP($A312,Table2[],7,FALSE),"Not Found")</f>
        <v>28</v>
      </c>
      <c r="AE312" s="22">
        <f>IFERROR(VLOOKUP($A312,Table2[],8,FALSE),"Not Found")</f>
        <v>176</v>
      </c>
      <c r="AF312" s="22">
        <f>IFERROR(VLOOKUP($A312,Table2[],9,FALSE),"Not Found")</f>
        <v>2833</v>
      </c>
      <c r="AG312">
        <f>IFERROR(VLOOKUP($A312,Table2[],10,FALSE),"Not Found")</f>
        <v>1</v>
      </c>
      <c r="AH312">
        <f>IFERROR(VLOOKUP($A312,Table2[],11,FALSE),"Not Found")</f>
        <v>2</v>
      </c>
      <c r="AI312">
        <f>IFERROR(VLOOKUP($A312,Table2[],12,FALSE),"Not Found")</f>
        <v>3</v>
      </c>
      <c r="AJ312">
        <f>IFERROR(VLOOKUP($A312,Table2[],13,FALSE),"Not Found")</f>
        <v>4</v>
      </c>
      <c r="AK312">
        <f>IFERROR(VLOOKUP($A312,Table2[],14,FALSE),"Not Found")</f>
        <v>6</v>
      </c>
      <c r="AL312">
        <f>INDEX('Marketing data'!E:E,MATCH($A312,'Marketing data'!B:B,0),1)</f>
        <v>0</v>
      </c>
      <c r="AM312">
        <f>INDEX('Marketing data'!F:F,MATCH($A312,'Marketing data'!B:B,0),1)</f>
        <v>1</v>
      </c>
      <c r="AN312">
        <f>INDEX(Table3[MC3],MATCH($A312,Table3[ID],0),1)</f>
        <v>0</v>
      </c>
      <c r="AO312">
        <f>INDEX(Table3[MC4],MATCH($A312,Table3[ID],0),1)</f>
        <v>1</v>
      </c>
      <c r="AP312">
        <f>INDEX(Table3[MC5],MATCH($A312,Table3[ID],0),1)</f>
        <v>0</v>
      </c>
      <c r="AQ312">
        <f>_xlfn.XLOOKUP($A312,Table3[ID],Table3[Complaint],"Not Found",0)</f>
        <v>0</v>
      </c>
      <c r="AR312">
        <f>_xlfn.XLOOKUP($A312,Table3[ID],Table3[Pilot],"Not Found",0)</f>
        <v>0</v>
      </c>
      <c r="AS312" s="6">
        <f>_xlfn.XLOOKUP($A312,Table3[ID],Table3[Enrollment],"Not Found",0)</f>
        <v>43591</v>
      </c>
    </row>
    <row r="313" spans="1:45" x14ac:dyDescent="0.25">
      <c r="A313">
        <v>2086</v>
      </c>
      <c r="B313" t="s">
        <v>429</v>
      </c>
      <c r="C313" t="s">
        <v>103</v>
      </c>
      <c r="D313" t="s">
        <v>104</v>
      </c>
      <c r="E313" t="s">
        <v>105</v>
      </c>
      <c r="F313" t="s">
        <v>125</v>
      </c>
      <c r="G313" s="22">
        <v>14.23</v>
      </c>
      <c r="H313">
        <v>5</v>
      </c>
      <c r="I313">
        <v>3.5575000000000001</v>
      </c>
      <c r="J313" s="22">
        <v>74.707499999999996</v>
      </c>
      <c r="K313" s="6">
        <v>43497</v>
      </c>
      <c r="L313" s="21">
        <v>0.42222222222222222</v>
      </c>
      <c r="M313" t="s">
        <v>116</v>
      </c>
      <c r="N313" s="22">
        <v>71.150000000000006</v>
      </c>
      <c r="O313">
        <v>4.7619047620000003</v>
      </c>
      <c r="P313" s="22">
        <v>3.5575000000000001</v>
      </c>
      <c r="Q313">
        <v>4.4000000000000004</v>
      </c>
      <c r="R313" t="str">
        <f>IFERROR(VLOOKUP(Table5[[#This Row],[CustomerID]],Table1[],16,FALSE),"Not Found")</f>
        <v>Single</v>
      </c>
      <c r="S313">
        <f>IFERROR(VLOOKUP(Table5[[#This Row],[CustomerID]],Table1[],5,FALSE),"Not Found")</f>
        <v>60</v>
      </c>
      <c r="T313" t="str">
        <f>IFERROR(VLOOKUP(Table5[[#This Row],[CustomerID]],Table1[],17,FALSE),"Not Found")</f>
        <v>PhD</v>
      </c>
      <c r="U313">
        <f>_xlfn.XLOOKUP(Table5[[#This Row],[CustomerID]],Table1[ID],Table1[Kids],"Not Found",0)</f>
        <v>0</v>
      </c>
      <c r="V313">
        <f>_xlfn.XLOOKUP(Table5[[#This Row],[CustomerID]],Table1[ID],Table1[Teens],"Not found",0)</f>
        <v>0</v>
      </c>
      <c r="W313" s="16">
        <f>IFERROR(VLOOKUP(Table5[[#This Row],[CustomerID]],Table1[],2,FALSE),"Not Found")</f>
        <v>176045</v>
      </c>
      <c r="X313" t="str">
        <f>_xlfn.XLOOKUP(Table5[[#This Row],[CustomerID]],Table1[ID],Table1[State],"Not Found",0)</f>
        <v>State-Other</v>
      </c>
      <c r="Y313">
        <f>_xlfn.XLOOKUP(Table5[[#This Row],[CustomerID]],Table2[ID],Table2[Recency/Days],"Not Found",0)</f>
        <v>78</v>
      </c>
      <c r="Z313" s="22">
        <f>IFERROR(VLOOKUP(Table5[[#This Row],[CustomerID]],Table2[],3,FALSE),"Not Found")</f>
        <v>1759</v>
      </c>
      <c r="AA313" s="22">
        <f>IFERROR(VLOOKUP($A313,Table2[],4,FALSE),"Not Found")</f>
        <v>123</v>
      </c>
      <c r="AB313" s="22">
        <f>IFERROR(VLOOKUP($A313,Table2[],5,FALSE),"Not Found")</f>
        <v>926</v>
      </c>
      <c r="AC313" s="22">
        <f>IFERROR(VLOOKUP($A313,Table2[],6,FALSE),"Not Found")</f>
        <v>39</v>
      </c>
      <c r="AD313" s="22">
        <f>IFERROR(VLOOKUP($A313,Table2[],7,FALSE),"Not Found")</f>
        <v>215</v>
      </c>
      <c r="AE313" s="22">
        <f>IFERROR(VLOOKUP($A313,Table2[],8,FALSE),"Not Found")</f>
        <v>0</v>
      </c>
      <c r="AF313" s="22">
        <f>IFERROR(VLOOKUP($A313,Table2[],9,FALSE),"Not Found")</f>
        <v>3063</v>
      </c>
      <c r="AG313">
        <f>IFERROR(VLOOKUP($A313,Table2[],10,FALSE),"Not Found")</f>
        <v>1</v>
      </c>
      <c r="AH313">
        <f>IFERROR(VLOOKUP($A313,Table2[],11,FALSE),"Not Found")</f>
        <v>4</v>
      </c>
      <c r="AI313">
        <f>IFERROR(VLOOKUP($A313,Table2[],12,FALSE),"Not Found")</f>
        <v>5</v>
      </c>
      <c r="AJ313">
        <f>IFERROR(VLOOKUP($A313,Table2[],13,FALSE),"Not Found")</f>
        <v>11</v>
      </c>
      <c r="AK313">
        <f>IFERROR(VLOOKUP($A313,Table2[],14,FALSE),"Not Found")</f>
        <v>2</v>
      </c>
      <c r="AL313">
        <f>INDEX('Marketing data'!E:E,MATCH($A313,'Marketing data'!B:B,0),1)</f>
        <v>1</v>
      </c>
      <c r="AM313">
        <f>INDEX('Marketing data'!F:F,MATCH($A313,'Marketing data'!B:B,0),1)</f>
        <v>0</v>
      </c>
      <c r="AN313">
        <f>INDEX(Table3[MC3],MATCH($A313,Table3[ID],0),1)</f>
        <v>0</v>
      </c>
      <c r="AO313">
        <f>INDEX(Table3[MC4],MATCH($A313,Table3[ID],0),1)</f>
        <v>0</v>
      </c>
      <c r="AP313">
        <f>INDEX(Table3[MC5],MATCH($A313,Table3[ID],0),1)</f>
        <v>0</v>
      </c>
      <c r="AQ313">
        <f>_xlfn.XLOOKUP($A313,Table3[ID],Table3[Complaint],"Not Found",0)</f>
        <v>0</v>
      </c>
      <c r="AR313">
        <f>_xlfn.XLOOKUP($A313,Table3[ID],Table3[Pilot],"Not Found",0)</f>
        <v>0</v>
      </c>
      <c r="AS313" s="6">
        <f>_xlfn.XLOOKUP($A313,Table3[ID],Table3[Enrollment],"Not Found",0)</f>
        <v>43942</v>
      </c>
    </row>
    <row r="314" spans="1:45" x14ac:dyDescent="0.25">
      <c r="A314">
        <v>1476</v>
      </c>
      <c r="B314" t="s">
        <v>430</v>
      </c>
      <c r="C314" t="s">
        <v>103</v>
      </c>
      <c r="D314" t="s">
        <v>104</v>
      </c>
      <c r="E314" t="s">
        <v>105</v>
      </c>
      <c r="F314" t="s">
        <v>106</v>
      </c>
      <c r="G314" s="22">
        <v>15.55</v>
      </c>
      <c r="H314">
        <v>9</v>
      </c>
      <c r="I314">
        <v>6.9974999999999996</v>
      </c>
      <c r="J314" s="22">
        <v>146.94749999999999</v>
      </c>
      <c r="K314" s="6">
        <v>43531</v>
      </c>
      <c r="L314" s="21">
        <v>0.54999999999999993</v>
      </c>
      <c r="M314" t="s">
        <v>112</v>
      </c>
      <c r="N314" s="22">
        <v>139.94999999999999</v>
      </c>
      <c r="O314">
        <v>4.7619047620000003</v>
      </c>
      <c r="P314" s="22">
        <v>6.9974999999999996</v>
      </c>
      <c r="Q314">
        <v>5</v>
      </c>
      <c r="R314" t="str">
        <f>IFERROR(VLOOKUP(Table5[[#This Row],[CustomerID]],Table1[],16,FALSE),"Not Found")</f>
        <v>Together</v>
      </c>
      <c r="S314">
        <f>IFERROR(VLOOKUP(Table5[[#This Row],[CustomerID]],Table1[],5,FALSE),"Not Found")</f>
        <v>65</v>
      </c>
      <c r="T314" t="str">
        <f>IFERROR(VLOOKUP(Table5[[#This Row],[CustomerID]],Table1[],17,FALSE),"Not Found")</f>
        <v>Graduate</v>
      </c>
      <c r="U314">
        <f>_xlfn.XLOOKUP(Table5[[#This Row],[CustomerID]],Table1[ID],Table1[Kids],"Not Found",0)</f>
        <v>0</v>
      </c>
      <c r="V314">
        <f>_xlfn.XLOOKUP(Table5[[#This Row],[CustomerID]],Table1[ID],Table1[Teens],"Not found",0)</f>
        <v>0</v>
      </c>
      <c r="W314" s="16">
        <f>IFERROR(VLOOKUP(Table5[[#This Row],[CustomerID]],Table1[],2,FALSE),"Not Found")</f>
        <v>176005</v>
      </c>
      <c r="X314" t="str">
        <f>_xlfn.XLOOKUP(Table5[[#This Row],[CustomerID]],Table1[ID],Table1[State],"Not Found",0)</f>
        <v>State-Florida</v>
      </c>
      <c r="Y314">
        <f>_xlfn.XLOOKUP(Table5[[#This Row],[CustomerID]],Table2[ID],Table2[Recency/Days],"Not Found",0)</f>
        <v>72</v>
      </c>
      <c r="Z314" s="22">
        <f>IFERROR(VLOOKUP(Table5[[#This Row],[CustomerID]],Table2[],3,FALSE),"Not Found")</f>
        <v>2276</v>
      </c>
      <c r="AA314" s="22">
        <f>IFERROR(VLOOKUP($A314,Table2[],4,FALSE),"Not Found")</f>
        <v>46</v>
      </c>
      <c r="AB314" s="22">
        <f>IFERROR(VLOOKUP($A314,Table2[],5,FALSE),"Not Found")</f>
        <v>901</v>
      </c>
      <c r="AC314" s="22">
        <f>IFERROR(VLOOKUP($A314,Table2[],6,FALSE),"Not Found")</f>
        <v>556</v>
      </c>
      <c r="AD314" s="22">
        <f>IFERROR(VLOOKUP($A314,Table2[],7,FALSE),"Not Found")</f>
        <v>116</v>
      </c>
      <c r="AE314" s="22">
        <f>IFERROR(VLOOKUP($A314,Table2[],8,FALSE),"Not Found")</f>
        <v>93</v>
      </c>
      <c r="AF314" s="22">
        <f>IFERROR(VLOOKUP($A314,Table2[],9,FALSE),"Not Found")</f>
        <v>3802</v>
      </c>
      <c r="AG314">
        <f>IFERROR(VLOOKUP($A314,Table2[],10,FALSE),"Not Found")</f>
        <v>1</v>
      </c>
      <c r="AH314">
        <f>IFERROR(VLOOKUP($A314,Table2[],11,FALSE),"Not Found")</f>
        <v>3</v>
      </c>
      <c r="AI314">
        <f>IFERROR(VLOOKUP($A314,Table2[],12,FALSE),"Not Found")</f>
        <v>5</v>
      </c>
      <c r="AJ314">
        <f>IFERROR(VLOOKUP($A314,Table2[],13,FALSE),"Not Found")</f>
        <v>13</v>
      </c>
      <c r="AK314">
        <f>IFERROR(VLOOKUP($A314,Table2[],14,FALSE),"Not Found")</f>
        <v>6</v>
      </c>
      <c r="AL314">
        <f>INDEX('Marketing data'!E:E,MATCH($A314,'Marketing data'!B:B,0),1)</f>
        <v>1</v>
      </c>
      <c r="AM314">
        <f>INDEX('Marketing data'!F:F,MATCH($A314,'Marketing data'!B:B,0),1)</f>
        <v>0</v>
      </c>
      <c r="AN314">
        <f>INDEX(Table3[MC3],MATCH($A314,Table3[ID],0),1)</f>
        <v>0</v>
      </c>
      <c r="AO314">
        <f>INDEX(Table3[MC4],MATCH($A314,Table3[ID],0),1)</f>
        <v>0</v>
      </c>
      <c r="AP314">
        <f>INDEX(Table3[MC5],MATCH($A314,Table3[ID],0),1)</f>
        <v>0</v>
      </c>
      <c r="AQ314">
        <f>_xlfn.XLOOKUP($A314,Table3[ID],Table3[Complaint],"Not Found",0)</f>
        <v>0</v>
      </c>
      <c r="AR314">
        <f>_xlfn.XLOOKUP($A314,Table3[ID],Table3[Pilot],"Not Found",0)</f>
        <v>0</v>
      </c>
      <c r="AS314" s="6">
        <f>_xlfn.XLOOKUP($A314,Table3[ID],Table3[Enrollment],"Not Found",0)</f>
        <v>43676</v>
      </c>
    </row>
    <row r="315" spans="1:45" x14ac:dyDescent="0.25">
      <c r="A315">
        <v>1189</v>
      </c>
      <c r="B315" t="s">
        <v>431</v>
      </c>
      <c r="C315" t="s">
        <v>109</v>
      </c>
      <c r="D315" t="s">
        <v>104</v>
      </c>
      <c r="E315" t="s">
        <v>105</v>
      </c>
      <c r="F315" t="s">
        <v>111</v>
      </c>
      <c r="G315" s="22">
        <v>78.13</v>
      </c>
      <c r="H315">
        <f>(Table5[[#This Row],[Total]]-Table5[[#This Row],[Tax 5%]])/Table5[[#This Row],[Unit price]]</f>
        <v>10</v>
      </c>
      <c r="I315">
        <v>39.064999999999998</v>
      </c>
      <c r="J315" s="22">
        <v>820.36500000000001</v>
      </c>
      <c r="K315" s="6">
        <v>43506</v>
      </c>
      <c r="L315" s="21">
        <v>0.86875000000000002</v>
      </c>
      <c r="M315" t="s">
        <v>112</v>
      </c>
      <c r="N315" s="22">
        <v>781.3</v>
      </c>
      <c r="O315">
        <v>4.7619047620000003</v>
      </c>
      <c r="P315" s="22">
        <v>39.064999999999998</v>
      </c>
      <c r="Q315">
        <v>4.4000000000000004</v>
      </c>
      <c r="R315" t="str">
        <f>IFERROR(VLOOKUP(Table5[[#This Row],[CustomerID]],Table1[],16,FALSE),"Not Found")</f>
        <v>Single</v>
      </c>
      <c r="S315">
        <f>IFERROR(VLOOKUP(Table5[[#This Row],[CustomerID]],Table1[],5,FALSE),"Not Found")</f>
        <v>52</v>
      </c>
      <c r="T315" t="str">
        <f>IFERROR(VLOOKUP(Table5[[#This Row],[CustomerID]],Table1[],17,FALSE),"Not Found")</f>
        <v>Graduate</v>
      </c>
      <c r="U315">
        <f>_xlfn.XLOOKUP(Table5[[#This Row],[CustomerID]],Table1[ID],Table1[Kids],"Not Found",0)</f>
        <v>0</v>
      </c>
      <c r="V315">
        <f>_xlfn.XLOOKUP(Table5[[#This Row],[CustomerID]],Table1[ID],Table1[Teens],"Not found",0)</f>
        <v>0</v>
      </c>
      <c r="W315" s="16">
        <f>IFERROR(VLOOKUP(Table5[[#This Row],[CustomerID]],Table1[],2,FALSE),"Not Found")</f>
        <v>175922</v>
      </c>
      <c r="X315" t="str">
        <f>_xlfn.XLOOKUP(Table5[[#This Row],[CustomerID]],Table1[ID],Table1[State],"Not Found",0)</f>
        <v>State-Illinois</v>
      </c>
      <c r="Y315">
        <f>_xlfn.XLOOKUP(Table5[[#This Row],[CustomerID]],Table2[ID],Table2[Recency/Days],"Not Found",0)</f>
        <v>60</v>
      </c>
      <c r="Z315" s="22">
        <f>IFERROR(VLOOKUP(Table5[[#This Row],[CustomerID]],Table2[],3,FALSE),"Not Found")</f>
        <v>614</v>
      </c>
      <c r="AA315" s="22">
        <f>IFERROR(VLOOKUP($A315,Table2[],4,FALSE),"Not Found")</f>
        <v>320</v>
      </c>
      <c r="AB315" s="22">
        <f>IFERROR(VLOOKUP($A315,Table2[],5,FALSE),"Not Found")</f>
        <v>1281</v>
      </c>
      <c r="AC315" s="22">
        <f>IFERROR(VLOOKUP($A315,Table2[],6,FALSE),"Not Found")</f>
        <v>519</v>
      </c>
      <c r="AD315" s="22">
        <f>IFERROR(VLOOKUP($A315,Table2[],7,FALSE),"Not Found")</f>
        <v>53</v>
      </c>
      <c r="AE315" s="22">
        <f>IFERROR(VLOOKUP($A315,Table2[],8,FALSE),"Not Found")</f>
        <v>213</v>
      </c>
      <c r="AF315" s="22">
        <f>IFERROR(VLOOKUP($A315,Table2[],9,FALSE),"Not Found")</f>
        <v>2574</v>
      </c>
      <c r="AG315">
        <f>IFERROR(VLOOKUP($A315,Table2[],10,FALSE),"Not Found")</f>
        <v>1</v>
      </c>
      <c r="AH315">
        <f>IFERROR(VLOOKUP($A315,Table2[],11,FALSE),"Not Found")</f>
        <v>4</v>
      </c>
      <c r="AI315">
        <f>IFERROR(VLOOKUP($A315,Table2[],12,FALSE),"Not Found")</f>
        <v>4</v>
      </c>
      <c r="AJ315">
        <f>IFERROR(VLOOKUP($A315,Table2[],13,FALSE),"Not Found")</f>
        <v>9</v>
      </c>
      <c r="AK315">
        <f>IFERROR(VLOOKUP($A315,Table2[],14,FALSE),"Not Found")</f>
        <v>1</v>
      </c>
      <c r="AL315">
        <f>INDEX('Marketing data'!E:E,MATCH($A315,'Marketing data'!B:B,0),1)</f>
        <v>0</v>
      </c>
      <c r="AM315">
        <f>INDEX('Marketing data'!F:F,MATCH($A315,'Marketing data'!B:B,0),1)</f>
        <v>0</v>
      </c>
      <c r="AN315">
        <f>INDEX(Table3[MC3],MATCH($A315,Table3[ID],0),1)</f>
        <v>0</v>
      </c>
      <c r="AO315">
        <f>INDEX(Table3[MC4],MATCH($A315,Table3[ID],0),1)</f>
        <v>0</v>
      </c>
      <c r="AP315">
        <f>INDEX(Table3[MC5],MATCH($A315,Table3[ID],0),1)</f>
        <v>0</v>
      </c>
      <c r="AQ315">
        <f>_xlfn.XLOOKUP($A315,Table3[ID],Table3[Complaint],"Not Found",0)</f>
        <v>0</v>
      </c>
      <c r="AR315">
        <f>_xlfn.XLOOKUP($A315,Table3[ID],Table3[Pilot],"Not Found",0)</f>
        <v>0</v>
      </c>
      <c r="AS315" s="6">
        <f>_xlfn.XLOOKUP($A315,Table3[ID],Table3[Enrollment],"Not Found",0)</f>
        <v>43966</v>
      </c>
    </row>
    <row r="316" spans="1:45" x14ac:dyDescent="0.25">
      <c r="A316">
        <v>2909</v>
      </c>
      <c r="B316" t="s">
        <v>432</v>
      </c>
      <c r="C316" t="s">
        <v>109</v>
      </c>
      <c r="D316" t="s">
        <v>104</v>
      </c>
      <c r="E316" t="s">
        <v>114</v>
      </c>
      <c r="F316" t="s">
        <v>125</v>
      </c>
      <c r="G316" s="22">
        <v>99.37</v>
      </c>
      <c r="H316">
        <v>2</v>
      </c>
      <c r="I316">
        <v>9.9369999999999994</v>
      </c>
      <c r="J316" s="22">
        <v>208.67699999999999</v>
      </c>
      <c r="K316" s="6">
        <v>43510</v>
      </c>
      <c r="L316" s="21">
        <v>0.7284722222222223</v>
      </c>
      <c r="M316" t="s">
        <v>112</v>
      </c>
      <c r="N316" s="22">
        <v>198.74</v>
      </c>
      <c r="O316">
        <v>4.7619047620000003</v>
      </c>
      <c r="P316" s="22">
        <v>9.9369999999999994</v>
      </c>
      <c r="Q316">
        <v>5.2</v>
      </c>
      <c r="R316" t="str">
        <f>IFERROR(VLOOKUP(Table5[[#This Row],[CustomerID]],Table1[],16,FALSE),"Not Found")</f>
        <v>Married</v>
      </c>
      <c r="S316">
        <f>IFERROR(VLOOKUP(Table5[[#This Row],[CustomerID]],Table1[],5,FALSE),"Not Found")</f>
        <v>69</v>
      </c>
      <c r="T316" t="str">
        <f>IFERROR(VLOOKUP(Table5[[#This Row],[CustomerID]],Table1[],17,FALSE),"Not Found")</f>
        <v>Graduate</v>
      </c>
      <c r="U316">
        <f>_xlfn.XLOOKUP(Table5[[#This Row],[CustomerID]],Table1[ID],Table1[Kids],"Not Found",0)</f>
        <v>0</v>
      </c>
      <c r="V316">
        <f>_xlfn.XLOOKUP(Table5[[#This Row],[CustomerID]],Table1[ID],Table1[Teens],"Not found",0)</f>
        <v>1</v>
      </c>
      <c r="W316" s="16">
        <f>IFERROR(VLOOKUP(Table5[[#This Row],[CustomerID]],Table1[],2,FALSE),"Not Found")</f>
        <v>175903</v>
      </c>
      <c r="X316" t="str">
        <f>_xlfn.XLOOKUP(Table5[[#This Row],[CustomerID]],Table1[ID],Table1[State],"Not Found",0)</f>
        <v>State-California</v>
      </c>
      <c r="Y316">
        <f>_xlfn.XLOOKUP(Table5[[#This Row],[CustomerID]],Table2[ID],Table2[Recency/Days],"Not Found",0)</f>
        <v>50</v>
      </c>
      <c r="Z316" s="22">
        <f>IFERROR(VLOOKUP(Table5[[#This Row],[CustomerID]],Table2[],3,FALSE),"Not Found")</f>
        <v>788</v>
      </c>
      <c r="AA316" s="22">
        <f>IFERROR(VLOOKUP($A316,Table2[],4,FALSE),"Not Found")</f>
        <v>250</v>
      </c>
      <c r="AB316" s="22">
        <f>IFERROR(VLOOKUP($A316,Table2[],5,FALSE),"Not Found")</f>
        <v>429</v>
      </c>
      <c r="AC316" s="22">
        <f>IFERROR(VLOOKUP($A316,Table2[],6,FALSE),"Not Found")</f>
        <v>301</v>
      </c>
      <c r="AD316" s="22">
        <f>IFERROR(VLOOKUP($A316,Table2[],7,FALSE),"Not Found")</f>
        <v>88</v>
      </c>
      <c r="AE316" s="22">
        <f>IFERROR(VLOOKUP($A316,Table2[],8,FALSE),"Not Found")</f>
        <v>232</v>
      </c>
      <c r="AF316" s="22">
        <f>IFERROR(VLOOKUP($A316,Table2[],9,FALSE),"Not Found")</f>
        <v>1625</v>
      </c>
      <c r="AG316">
        <f>IFERROR(VLOOKUP($A316,Table2[],10,FALSE),"Not Found")</f>
        <v>2</v>
      </c>
      <c r="AH316">
        <f>IFERROR(VLOOKUP($A316,Table2[],11,FALSE),"Not Found")</f>
        <v>6</v>
      </c>
      <c r="AI316">
        <f>IFERROR(VLOOKUP($A316,Table2[],12,FALSE),"Not Found")</f>
        <v>6</v>
      </c>
      <c r="AJ316">
        <f>IFERROR(VLOOKUP($A316,Table2[],13,FALSE),"Not Found")</f>
        <v>9</v>
      </c>
      <c r="AK316">
        <f>IFERROR(VLOOKUP($A316,Table2[],14,FALSE),"Not Found")</f>
        <v>3</v>
      </c>
      <c r="AL316">
        <f>INDEX('Marketing data'!E:E,MATCH($A316,'Marketing data'!B:B,0),1)</f>
        <v>0</v>
      </c>
      <c r="AM316">
        <f>INDEX('Marketing data'!F:F,MATCH($A316,'Marketing data'!B:B,0),1)</f>
        <v>0</v>
      </c>
      <c r="AN316">
        <f>INDEX(Table3[MC3],MATCH($A316,Table3[ID],0),1)</f>
        <v>0</v>
      </c>
      <c r="AO316">
        <f>INDEX(Table3[MC4],MATCH($A316,Table3[ID],0),1)</f>
        <v>0</v>
      </c>
      <c r="AP316">
        <f>INDEX(Table3[MC5],MATCH($A316,Table3[ID],0),1)</f>
        <v>0</v>
      </c>
      <c r="AQ316">
        <f>_xlfn.XLOOKUP($A316,Table3[ID],Table3[Complaint],"Not Found",0)</f>
        <v>0</v>
      </c>
      <c r="AR316">
        <f>_xlfn.XLOOKUP($A316,Table3[ID],Table3[Pilot],"Not Found",0)</f>
        <v>0</v>
      </c>
      <c r="AS316" s="6">
        <f>_xlfn.XLOOKUP($A316,Table3[ID],Table3[Enrollment],"Not Found",0)</f>
        <v>43721</v>
      </c>
    </row>
    <row r="317" spans="1:45" x14ac:dyDescent="0.25">
      <c r="A317">
        <v>1399</v>
      </c>
      <c r="B317" t="s">
        <v>433</v>
      </c>
      <c r="C317" t="s">
        <v>109</v>
      </c>
      <c r="D317" t="s">
        <v>104</v>
      </c>
      <c r="E317" t="s">
        <v>105</v>
      </c>
      <c r="F317" t="s">
        <v>125</v>
      </c>
      <c r="G317" s="22">
        <v>21.08</v>
      </c>
      <c r="H317">
        <v>3</v>
      </c>
      <c r="I317">
        <v>3.1619999999999999</v>
      </c>
      <c r="J317" s="22">
        <v>66.402000000000001</v>
      </c>
      <c r="K317" s="6">
        <v>43505</v>
      </c>
      <c r="L317" s="21">
        <v>0.43402777777777773</v>
      </c>
      <c r="M317" t="s">
        <v>112</v>
      </c>
      <c r="N317" s="22">
        <v>63.24</v>
      </c>
      <c r="O317">
        <v>4.7619047620000003</v>
      </c>
      <c r="P317" s="22">
        <v>3.1619999999999999</v>
      </c>
      <c r="Q317">
        <v>7.3</v>
      </c>
      <c r="R317" t="str">
        <f>IFERROR(VLOOKUP(Table5[[#This Row],[CustomerID]],Table1[],16,FALSE),"Not Found")</f>
        <v>Married</v>
      </c>
      <c r="S317">
        <f>IFERROR(VLOOKUP(Table5[[#This Row],[CustomerID]],Table1[],5,FALSE),"Not Found")</f>
        <v>77</v>
      </c>
      <c r="T317" t="str">
        <f>IFERROR(VLOOKUP(Table5[[#This Row],[CustomerID]],Table1[],17,FALSE),"Not Found")</f>
        <v>PhD</v>
      </c>
      <c r="U317">
        <f>_xlfn.XLOOKUP(Table5[[#This Row],[CustomerID]],Table1[ID],Table1[Kids],"Not Found",0)</f>
        <v>0</v>
      </c>
      <c r="V317">
        <f>_xlfn.XLOOKUP(Table5[[#This Row],[CustomerID]],Table1[ID],Table1[Teens],"Not found",0)</f>
        <v>0</v>
      </c>
      <c r="W317" s="16">
        <f>IFERROR(VLOOKUP(Table5[[#This Row],[CustomerID]],Table1[],2,FALSE),"Not Found")</f>
        <v>175865</v>
      </c>
      <c r="X317" t="str">
        <f>_xlfn.XLOOKUP(Table5[[#This Row],[CustomerID]],Table1[ID],Table1[State],"Not Found",0)</f>
        <v>State-Illinois</v>
      </c>
      <c r="Y317">
        <f>_xlfn.XLOOKUP(Table5[[#This Row],[CustomerID]],Table2[ID],Table2[Recency/Days],"Not Found",0)</f>
        <v>73</v>
      </c>
      <c r="Z317" s="22">
        <f>IFERROR(VLOOKUP(Table5[[#This Row],[CustomerID]],Table2[],3,FALSE),"Not Found")</f>
        <v>1120</v>
      </c>
      <c r="AA317" s="22">
        <f>IFERROR(VLOOKUP($A317,Table2[],4,FALSE),"Not Found")</f>
        <v>0</v>
      </c>
      <c r="AB317" s="22">
        <f>IFERROR(VLOOKUP($A317,Table2[],5,FALSE),"Not Found")</f>
        <v>1370</v>
      </c>
      <c r="AC317" s="22">
        <f>IFERROR(VLOOKUP($A317,Table2[],6,FALSE),"Not Found")</f>
        <v>362</v>
      </c>
      <c r="AD317" s="22">
        <f>IFERROR(VLOOKUP($A317,Table2[],7,FALSE),"Not Found")</f>
        <v>0</v>
      </c>
      <c r="AE317" s="22">
        <f>IFERROR(VLOOKUP($A317,Table2[],8,FALSE),"Not Found")</f>
        <v>28</v>
      </c>
      <c r="AF317" s="22">
        <f>IFERROR(VLOOKUP($A317,Table2[],9,FALSE),"Not Found")</f>
        <v>2823</v>
      </c>
      <c r="AG317">
        <f>IFERROR(VLOOKUP($A317,Table2[],10,FALSE),"Not Found")</f>
        <v>1</v>
      </c>
      <c r="AH317">
        <f>IFERROR(VLOOKUP($A317,Table2[],11,FALSE),"Not Found")</f>
        <v>3</v>
      </c>
      <c r="AI317">
        <f>IFERROR(VLOOKUP($A317,Table2[],12,FALSE),"Not Found")</f>
        <v>5</v>
      </c>
      <c r="AJ317">
        <f>IFERROR(VLOOKUP($A317,Table2[],13,FALSE),"Not Found")</f>
        <v>10</v>
      </c>
      <c r="AK317">
        <f>IFERROR(VLOOKUP($A317,Table2[],14,FALSE),"Not Found")</f>
        <v>1</v>
      </c>
      <c r="AL317">
        <f>INDEX('Marketing data'!E:E,MATCH($A317,'Marketing data'!B:B,0),1)</f>
        <v>0</v>
      </c>
      <c r="AM317">
        <f>INDEX('Marketing data'!F:F,MATCH($A317,'Marketing data'!B:B,0),1)</f>
        <v>0</v>
      </c>
      <c r="AN317">
        <f>INDEX(Table3[MC3],MATCH($A317,Table3[ID],0),1)</f>
        <v>0</v>
      </c>
      <c r="AO317">
        <f>INDEX(Table3[MC4],MATCH($A317,Table3[ID],0),1)</f>
        <v>0</v>
      </c>
      <c r="AP317">
        <f>INDEX(Table3[MC5],MATCH($A317,Table3[ID],0),1)</f>
        <v>0</v>
      </c>
      <c r="AQ317">
        <f>_xlfn.XLOOKUP($A317,Table3[ID],Table3[Complaint],"Not Found",0)</f>
        <v>0</v>
      </c>
      <c r="AR317">
        <f>_xlfn.XLOOKUP($A317,Table3[ID],Table3[Pilot],"Not Found",0)</f>
        <v>0</v>
      </c>
      <c r="AS317" s="6">
        <f>_xlfn.XLOOKUP($A317,Table3[ID],Table3[Enrollment],"Not Found",0)</f>
        <v>44078</v>
      </c>
    </row>
    <row r="318" spans="1:45" x14ac:dyDescent="0.25">
      <c r="A318">
        <v>1072</v>
      </c>
      <c r="B318" t="s">
        <v>434</v>
      </c>
      <c r="C318" t="s">
        <v>109</v>
      </c>
      <c r="D318" t="s">
        <v>104</v>
      </c>
      <c r="E318" t="s">
        <v>114</v>
      </c>
      <c r="F318" t="s">
        <v>111</v>
      </c>
      <c r="G318" s="22">
        <v>74.790000000000006</v>
      </c>
      <c r="H318">
        <v>5</v>
      </c>
      <c r="I318">
        <v>18.697500000000002</v>
      </c>
      <c r="J318" s="22">
        <v>392.64749999999998</v>
      </c>
      <c r="K318" s="6">
        <v>43475</v>
      </c>
      <c r="L318" s="21">
        <v>0.48194444444444445</v>
      </c>
      <c r="M318" t="s">
        <v>112</v>
      </c>
      <c r="N318" s="22">
        <v>373.95</v>
      </c>
      <c r="O318">
        <v>4.7619047620000003</v>
      </c>
      <c r="P318" s="22">
        <v>18.697500000000002</v>
      </c>
      <c r="Q318">
        <v>4.9000000000000004</v>
      </c>
      <c r="R318" t="str">
        <f>IFERROR(VLOOKUP(Table5[[#This Row],[CustomerID]],Table1[],16,FALSE),"Not Found")</f>
        <v>Single</v>
      </c>
      <c r="S318">
        <f>IFERROR(VLOOKUP(Table5[[#This Row],[CustomerID]],Table1[],5,FALSE),"Not Found")</f>
        <v>44</v>
      </c>
      <c r="T318" t="str">
        <f>IFERROR(VLOOKUP(Table5[[#This Row],[CustomerID]],Table1[],17,FALSE),"Not Found")</f>
        <v>Graduate</v>
      </c>
      <c r="U318">
        <f>_xlfn.XLOOKUP(Table5[[#This Row],[CustomerID]],Table1[ID],Table1[Kids],"Not Found",0)</f>
        <v>0</v>
      </c>
      <c r="V318">
        <f>_xlfn.XLOOKUP(Table5[[#This Row],[CustomerID]],Table1[ID],Table1[Teens],"Not found",0)</f>
        <v>0</v>
      </c>
      <c r="W318" s="16">
        <f>IFERROR(VLOOKUP(Table5[[#This Row],[CustomerID]],Table1[],2,FALSE),"Not Found")</f>
        <v>175825</v>
      </c>
      <c r="X318" t="str">
        <f>_xlfn.XLOOKUP(Table5[[#This Row],[CustomerID]],Table1[ID],Table1[State],"Not Found",0)</f>
        <v>State-Other</v>
      </c>
      <c r="Y318">
        <f>_xlfn.XLOOKUP(Table5[[#This Row],[CustomerID]],Table2[ID],Table2[Recency/Days],"Not Found",0)</f>
        <v>40</v>
      </c>
      <c r="Z318" s="22">
        <f>IFERROR(VLOOKUP(Table5[[#This Row],[CustomerID]],Table2[],3,FALSE),"Not Found")</f>
        <v>2393</v>
      </c>
      <c r="AA318" s="22">
        <f>IFERROR(VLOOKUP($A318,Table2[],4,FALSE),"Not Found")</f>
        <v>243</v>
      </c>
      <c r="AB318" s="22">
        <f>IFERROR(VLOOKUP($A318,Table2[],5,FALSE),"Not Found")</f>
        <v>1806</v>
      </c>
      <c r="AC318" s="22">
        <f>IFERROR(VLOOKUP($A318,Table2[],6,FALSE),"Not Found")</f>
        <v>318</v>
      </c>
      <c r="AD318" s="22">
        <f>IFERROR(VLOOKUP($A318,Table2[],7,FALSE),"Not Found")</f>
        <v>243</v>
      </c>
      <c r="AE318" s="22">
        <f>IFERROR(VLOOKUP($A318,Table2[],8,FALSE),"Not Found")</f>
        <v>118</v>
      </c>
      <c r="AF318" s="22">
        <f>IFERROR(VLOOKUP($A318,Table2[],9,FALSE),"Not Found")</f>
        <v>4886</v>
      </c>
      <c r="AG318">
        <f>IFERROR(VLOOKUP($A318,Table2[],10,FALSE),"Not Found")</f>
        <v>0</v>
      </c>
      <c r="AH318">
        <f>IFERROR(VLOOKUP($A318,Table2[],11,FALSE),"Not Found")</f>
        <v>5</v>
      </c>
      <c r="AI318">
        <f>IFERROR(VLOOKUP($A318,Table2[],12,FALSE),"Not Found")</f>
        <v>8</v>
      </c>
      <c r="AJ318">
        <f>IFERROR(VLOOKUP($A318,Table2[],13,FALSE),"Not Found")</f>
        <v>9</v>
      </c>
      <c r="AK318">
        <f>IFERROR(VLOOKUP($A318,Table2[],14,FALSE),"Not Found")</f>
        <v>4</v>
      </c>
      <c r="AL318">
        <f>INDEX('Marketing data'!E:E,MATCH($A318,'Marketing data'!B:B,0),1)</f>
        <v>0</v>
      </c>
      <c r="AM318">
        <f>INDEX('Marketing data'!F:F,MATCH($A318,'Marketing data'!B:B,0),1)</f>
        <v>0</v>
      </c>
      <c r="AN318">
        <f>INDEX(Table3[MC3],MATCH($A318,Table3[ID],0),1)</f>
        <v>1</v>
      </c>
      <c r="AO318">
        <f>INDEX(Table3[MC4],MATCH($A318,Table3[ID],0),1)</f>
        <v>0</v>
      </c>
      <c r="AP318">
        <f>INDEX(Table3[MC5],MATCH($A318,Table3[ID],0),1)</f>
        <v>0</v>
      </c>
      <c r="AQ318">
        <f>_xlfn.XLOOKUP($A318,Table3[ID],Table3[Complaint],"Not Found",0)</f>
        <v>0</v>
      </c>
      <c r="AR318">
        <f>_xlfn.XLOOKUP($A318,Table3[ID],Table3[Pilot],"Not Found",0)</f>
        <v>1</v>
      </c>
      <c r="AS318" s="6">
        <f>_xlfn.XLOOKUP($A318,Table3[ID],Table3[Enrollment],"Not Found",0)</f>
        <v>43543</v>
      </c>
    </row>
    <row r="319" spans="1:45" x14ac:dyDescent="0.25">
      <c r="A319">
        <v>2565</v>
      </c>
      <c r="B319" t="s">
        <v>435</v>
      </c>
      <c r="C319" t="s">
        <v>109</v>
      </c>
      <c r="D319" t="s">
        <v>104</v>
      </c>
      <c r="E319" t="s">
        <v>105</v>
      </c>
      <c r="F319" t="s">
        <v>106</v>
      </c>
      <c r="G319" s="22">
        <v>29.67</v>
      </c>
      <c r="H319">
        <v>7</v>
      </c>
      <c r="I319">
        <v>10.384499999999999</v>
      </c>
      <c r="J319" s="22">
        <v>218.0745</v>
      </c>
      <c r="K319" s="6">
        <v>43535</v>
      </c>
      <c r="L319" s="21">
        <v>0.79027777777777775</v>
      </c>
      <c r="M319" t="s">
        <v>116</v>
      </c>
      <c r="N319" s="22">
        <v>207.69</v>
      </c>
      <c r="O319">
        <v>4.7619047620000003</v>
      </c>
      <c r="P319" s="22">
        <v>10.384499999999999</v>
      </c>
      <c r="Q319">
        <v>8.1</v>
      </c>
      <c r="R319" t="str">
        <f>IFERROR(VLOOKUP(Table5[[#This Row],[CustomerID]],Table1[],16,FALSE),"Not Found")</f>
        <v>Married</v>
      </c>
      <c r="S319">
        <f>IFERROR(VLOOKUP(Table5[[#This Row],[CustomerID]],Table1[],5,FALSE),"Not Found")</f>
        <v>33</v>
      </c>
      <c r="T319" t="str">
        <f>IFERROR(VLOOKUP(Table5[[#This Row],[CustomerID]],Table1[],17,FALSE),"Not Found")</f>
        <v>Graduate</v>
      </c>
      <c r="U319">
        <f>_xlfn.XLOOKUP(Table5[[#This Row],[CustomerID]],Table1[ID],Table1[Kids],"Not Found",0)</f>
        <v>0</v>
      </c>
      <c r="V319">
        <f>_xlfn.XLOOKUP(Table5[[#This Row],[CustomerID]],Table1[ID],Table1[Teens],"Not found",0)</f>
        <v>0</v>
      </c>
      <c r="W319" s="16">
        <f>IFERROR(VLOOKUP(Table5[[#This Row],[CustomerID]],Table1[],2,FALSE),"Not Found")</f>
        <v>175794</v>
      </c>
      <c r="X319" t="str">
        <f>_xlfn.XLOOKUP(Table5[[#This Row],[CustomerID]],Table1[ID],Table1[State],"Not Found",0)</f>
        <v>State-Texas</v>
      </c>
      <c r="Y319">
        <f>_xlfn.XLOOKUP(Table5[[#This Row],[CustomerID]],Table2[ID],Table2[Recency/Days],"Not Found",0)</f>
        <v>33</v>
      </c>
      <c r="Z319" s="22">
        <f>IFERROR(VLOOKUP(Table5[[#This Row],[CustomerID]],Table2[],3,FALSE),"Not Found")</f>
        <v>1749</v>
      </c>
      <c r="AA319" s="22">
        <f>IFERROR(VLOOKUP($A319,Table2[],4,FALSE),"Not Found")</f>
        <v>371</v>
      </c>
      <c r="AB319" s="22">
        <f>IFERROR(VLOOKUP($A319,Table2[],5,FALSE),"Not Found")</f>
        <v>1450</v>
      </c>
      <c r="AC319" s="22">
        <f>IFERROR(VLOOKUP($A319,Table2[],6,FALSE),"Not Found")</f>
        <v>146</v>
      </c>
      <c r="AD319" s="22">
        <f>IFERROR(VLOOKUP($A319,Table2[],7,FALSE),"Not Found")</f>
        <v>74</v>
      </c>
      <c r="AE319" s="22">
        <f>IFERROR(VLOOKUP($A319,Table2[],8,FALSE),"Not Found")</f>
        <v>111</v>
      </c>
      <c r="AF319" s="22">
        <f>IFERROR(VLOOKUP($A319,Table2[],9,FALSE),"Not Found")</f>
        <v>3679</v>
      </c>
      <c r="AG319">
        <f>IFERROR(VLOOKUP($A319,Table2[],10,FALSE),"Not Found")</f>
        <v>1</v>
      </c>
      <c r="AH319">
        <f>IFERROR(VLOOKUP($A319,Table2[],11,FALSE),"Not Found")</f>
        <v>7</v>
      </c>
      <c r="AI319">
        <f>IFERROR(VLOOKUP($A319,Table2[],12,FALSE),"Not Found")</f>
        <v>5</v>
      </c>
      <c r="AJ319">
        <f>IFERROR(VLOOKUP($A319,Table2[],13,FALSE),"Not Found")</f>
        <v>12</v>
      </c>
      <c r="AK319">
        <f>IFERROR(VLOOKUP($A319,Table2[],14,FALSE),"Not Found")</f>
        <v>3</v>
      </c>
      <c r="AL319">
        <f>INDEX('Marketing data'!E:E,MATCH($A319,'Marketing data'!B:B,0),1)</f>
        <v>1</v>
      </c>
      <c r="AM319">
        <f>INDEX('Marketing data'!F:F,MATCH($A319,'Marketing data'!B:B,0),1)</f>
        <v>0</v>
      </c>
      <c r="AN319">
        <f>INDEX(Table3[MC3],MATCH($A319,Table3[ID],0),1)</f>
        <v>0</v>
      </c>
      <c r="AO319">
        <f>INDEX(Table3[MC4],MATCH($A319,Table3[ID],0),1)</f>
        <v>0</v>
      </c>
      <c r="AP319">
        <f>INDEX(Table3[MC5],MATCH($A319,Table3[ID],0),1)</f>
        <v>0</v>
      </c>
      <c r="AQ319">
        <f>_xlfn.XLOOKUP($A319,Table3[ID],Table3[Complaint],"Not Found",0)</f>
        <v>0</v>
      </c>
      <c r="AR319">
        <f>_xlfn.XLOOKUP($A319,Table3[ID],Table3[Pilot],"Not Found",0)</f>
        <v>0</v>
      </c>
      <c r="AS319" s="6">
        <f>_xlfn.XLOOKUP($A319,Table3[ID],Table3[Enrollment],"Not Found",0)</f>
        <v>43981</v>
      </c>
    </row>
    <row r="320" spans="1:45" x14ac:dyDescent="0.25">
      <c r="A320">
        <v>1056</v>
      </c>
      <c r="B320" t="s">
        <v>436</v>
      </c>
      <c r="C320" t="s">
        <v>109</v>
      </c>
      <c r="D320" t="s">
        <v>104</v>
      </c>
      <c r="E320" t="s">
        <v>114</v>
      </c>
      <c r="F320" t="s">
        <v>106</v>
      </c>
      <c r="G320" s="22">
        <v>44.07</v>
      </c>
      <c r="H320">
        <v>4</v>
      </c>
      <c r="I320">
        <v>8.8140000000000001</v>
      </c>
      <c r="J320" s="22">
        <v>185.09399999999999</v>
      </c>
      <c r="K320" s="6">
        <v>43514</v>
      </c>
      <c r="L320" s="21">
        <v>0.68611111111111101</v>
      </c>
      <c r="M320" t="s">
        <v>107</v>
      </c>
      <c r="N320" s="22">
        <v>176.28</v>
      </c>
      <c r="O320">
        <v>4.7619047620000003</v>
      </c>
      <c r="P320" s="22">
        <v>8.8140000000000001</v>
      </c>
      <c r="Q320">
        <v>8.4</v>
      </c>
      <c r="R320" t="str">
        <f>IFERROR(VLOOKUP(Table5[[#This Row],[CustomerID]],Table1[],16,FALSE),"Not Found")</f>
        <v>Single</v>
      </c>
      <c r="S320">
        <f>IFERROR(VLOOKUP(Table5[[#This Row],[CustomerID]],Table1[],5,FALSE),"Not Found")</f>
        <v>38</v>
      </c>
      <c r="T320" t="str">
        <f>IFERROR(VLOOKUP(Table5[[#This Row],[CustomerID]],Table1[],17,FALSE),"Not Found")</f>
        <v>Master</v>
      </c>
      <c r="U320">
        <f>_xlfn.XLOOKUP(Table5[[#This Row],[CustomerID]],Table1[ID],Table1[Kids],"Not Found",0)</f>
        <v>0</v>
      </c>
      <c r="V320">
        <f>_xlfn.XLOOKUP(Table5[[#This Row],[CustomerID]],Table1[ID],Table1[Teens],"Not found",0)</f>
        <v>0</v>
      </c>
      <c r="W320" s="16">
        <f>IFERROR(VLOOKUP(Table5[[#This Row],[CustomerID]],Table1[],2,FALSE),"Not Found")</f>
        <v>175777</v>
      </c>
      <c r="X320" t="str">
        <f>_xlfn.XLOOKUP(Table5[[#This Row],[CustomerID]],Table1[ID],Table1[State],"Not Found",0)</f>
        <v>State-Florida</v>
      </c>
      <c r="Y320">
        <f>_xlfn.XLOOKUP(Table5[[#This Row],[CustomerID]],Table2[ID],Table2[Recency/Days],"Not Found",0)</f>
        <v>12</v>
      </c>
      <c r="Z320" s="22">
        <f>IFERROR(VLOOKUP(Table5[[#This Row],[CustomerID]],Table2[],3,FALSE),"Not Found")</f>
        <v>1652</v>
      </c>
      <c r="AA320" s="22">
        <f>IFERROR(VLOOKUP($A320,Table2[],4,FALSE),"Not Found")</f>
        <v>60</v>
      </c>
      <c r="AB320" s="22">
        <f>IFERROR(VLOOKUP($A320,Table2[],5,FALSE),"Not Found")</f>
        <v>1248</v>
      </c>
      <c r="AC320" s="22">
        <f>IFERROR(VLOOKUP($A320,Table2[],6,FALSE),"Not Found")</f>
        <v>160</v>
      </c>
      <c r="AD320" s="22">
        <f>IFERROR(VLOOKUP($A320,Table2[],7,FALSE),"Not Found")</f>
        <v>30</v>
      </c>
      <c r="AE320" s="22">
        <f>IFERROR(VLOOKUP($A320,Table2[],8,FALSE),"Not Found")</f>
        <v>186</v>
      </c>
      <c r="AF320" s="22">
        <f>IFERROR(VLOOKUP($A320,Table2[],9,FALSE),"Not Found")</f>
        <v>2965</v>
      </c>
      <c r="AG320">
        <f>IFERROR(VLOOKUP($A320,Table2[],10,FALSE),"Not Found")</f>
        <v>1</v>
      </c>
      <c r="AH320">
        <f>IFERROR(VLOOKUP($A320,Table2[],11,FALSE),"Not Found")</f>
        <v>3</v>
      </c>
      <c r="AI320">
        <f>IFERROR(VLOOKUP($A320,Table2[],12,FALSE),"Not Found")</f>
        <v>6</v>
      </c>
      <c r="AJ320">
        <f>IFERROR(VLOOKUP($A320,Table2[],13,FALSE),"Not Found")</f>
        <v>11</v>
      </c>
      <c r="AK320">
        <f>IFERROR(VLOOKUP($A320,Table2[],14,FALSE),"Not Found")</f>
        <v>1</v>
      </c>
      <c r="AL320">
        <f>INDEX('Marketing data'!E:E,MATCH($A320,'Marketing data'!B:B,0),1)</f>
        <v>0</v>
      </c>
      <c r="AM320">
        <f>INDEX('Marketing data'!F:F,MATCH($A320,'Marketing data'!B:B,0),1)</f>
        <v>0</v>
      </c>
      <c r="AN320">
        <f>INDEX(Table3[MC3],MATCH($A320,Table3[ID],0),1)</f>
        <v>0</v>
      </c>
      <c r="AO320">
        <f>INDEX(Table3[MC4],MATCH($A320,Table3[ID],0),1)</f>
        <v>1</v>
      </c>
      <c r="AP320">
        <f>INDEX(Table3[MC5],MATCH($A320,Table3[ID],0),1)</f>
        <v>1</v>
      </c>
      <c r="AQ320">
        <f>_xlfn.XLOOKUP($A320,Table3[ID],Table3[Complaint],"Not Found",0)</f>
        <v>0</v>
      </c>
      <c r="AR320">
        <f>_xlfn.XLOOKUP($A320,Table3[ID],Table3[Pilot],"Not Found",0)</f>
        <v>1</v>
      </c>
      <c r="AS320" s="6">
        <f>_xlfn.XLOOKUP($A320,Table3[ID],Table3[Enrollment],"Not Found",0)</f>
        <v>43808</v>
      </c>
    </row>
    <row r="321" spans="1:45" x14ac:dyDescent="0.25">
      <c r="A321">
        <v>3189</v>
      </c>
      <c r="B321" t="s">
        <v>437</v>
      </c>
      <c r="C321" t="s">
        <v>109</v>
      </c>
      <c r="D321" t="s">
        <v>110</v>
      </c>
      <c r="E321" t="s">
        <v>105</v>
      </c>
      <c r="F321" t="s">
        <v>125</v>
      </c>
      <c r="G321" s="22">
        <v>22.93</v>
      </c>
      <c r="H321">
        <v>9</v>
      </c>
      <c r="I321">
        <v>10.3185</v>
      </c>
      <c r="J321" s="22">
        <v>216.6885</v>
      </c>
      <c r="K321" s="6">
        <v>43522</v>
      </c>
      <c r="L321" s="21">
        <v>0.85138888888888886</v>
      </c>
      <c r="M321" t="s">
        <v>112</v>
      </c>
      <c r="N321" s="22">
        <v>206.37</v>
      </c>
      <c r="O321">
        <v>4.7619047620000003</v>
      </c>
      <c r="P321" s="22">
        <v>10.3185</v>
      </c>
      <c r="Q321">
        <v>5.5</v>
      </c>
      <c r="R321" t="str">
        <f>IFERROR(VLOOKUP(Table5[[#This Row],[CustomerID]],Table1[],16,FALSE),"Not Found")</f>
        <v>Single</v>
      </c>
      <c r="S321">
        <f>IFERROR(VLOOKUP(Table5[[#This Row],[CustomerID]],Table1[],5,FALSE),"Not Found")</f>
        <v>38</v>
      </c>
      <c r="T321" t="str">
        <f>IFERROR(VLOOKUP(Table5[[#This Row],[CustomerID]],Table1[],17,FALSE),"Not Found")</f>
        <v>Master</v>
      </c>
      <c r="U321">
        <f>_xlfn.XLOOKUP(Table5[[#This Row],[CustomerID]],Table1[ID],Table1[Kids],"Not Found",0)</f>
        <v>0</v>
      </c>
      <c r="V321">
        <f>_xlfn.XLOOKUP(Table5[[#This Row],[CustomerID]],Table1[ID],Table1[Teens],"Not found",0)</f>
        <v>0</v>
      </c>
      <c r="W321" s="16">
        <f>IFERROR(VLOOKUP(Table5[[#This Row],[CustomerID]],Table1[],2,FALSE),"Not Found")</f>
        <v>175777</v>
      </c>
      <c r="X321" t="str">
        <f>_xlfn.XLOOKUP(Table5[[#This Row],[CustomerID]],Table1[ID],Table1[State],"Not Found",0)</f>
        <v>State-Texas</v>
      </c>
      <c r="Y321">
        <f>_xlfn.XLOOKUP(Table5[[#This Row],[CustomerID]],Table2[ID],Table2[Recency/Days],"Not Found",0)</f>
        <v>12</v>
      </c>
      <c r="Z321" s="22">
        <f>IFERROR(VLOOKUP(Table5[[#This Row],[CustomerID]],Table2[],3,FALSE),"Not Found")</f>
        <v>1652</v>
      </c>
      <c r="AA321" s="22">
        <f>IFERROR(VLOOKUP($A321,Table2[],4,FALSE),"Not Found")</f>
        <v>60</v>
      </c>
      <c r="AB321" s="22">
        <f>IFERROR(VLOOKUP($A321,Table2[],5,FALSE),"Not Found")</f>
        <v>1248</v>
      </c>
      <c r="AC321" s="22">
        <f>IFERROR(VLOOKUP($A321,Table2[],6,FALSE),"Not Found")</f>
        <v>160</v>
      </c>
      <c r="AD321" s="22">
        <f>IFERROR(VLOOKUP($A321,Table2[],7,FALSE),"Not Found")</f>
        <v>30</v>
      </c>
      <c r="AE321" s="22">
        <f>IFERROR(VLOOKUP($A321,Table2[],8,FALSE),"Not Found")</f>
        <v>186</v>
      </c>
      <c r="AF321" s="22">
        <f>IFERROR(VLOOKUP($A321,Table2[],9,FALSE),"Not Found")</f>
        <v>2965</v>
      </c>
      <c r="AG321">
        <f>IFERROR(VLOOKUP($A321,Table2[],10,FALSE),"Not Found")</f>
        <v>1</v>
      </c>
      <c r="AH321">
        <f>IFERROR(VLOOKUP($A321,Table2[],11,FALSE),"Not Found")</f>
        <v>3</v>
      </c>
      <c r="AI321">
        <f>IFERROR(VLOOKUP($A321,Table2[],12,FALSE),"Not Found")</f>
        <v>6</v>
      </c>
      <c r="AJ321">
        <f>IFERROR(VLOOKUP($A321,Table2[],13,FALSE),"Not Found")</f>
        <v>11</v>
      </c>
      <c r="AK321">
        <f>IFERROR(VLOOKUP($A321,Table2[],14,FALSE),"Not Found")</f>
        <v>1</v>
      </c>
      <c r="AL321">
        <f>INDEX('Marketing data'!E:E,MATCH($A321,'Marketing data'!B:B,0),1)</f>
        <v>0</v>
      </c>
      <c r="AM321">
        <f>INDEX('Marketing data'!F:F,MATCH($A321,'Marketing data'!B:B,0),1)</f>
        <v>0</v>
      </c>
      <c r="AN321">
        <f>INDEX(Table3[MC3],MATCH($A321,Table3[ID],0),1)</f>
        <v>0</v>
      </c>
      <c r="AO321">
        <f>INDEX(Table3[MC4],MATCH($A321,Table3[ID],0),1)</f>
        <v>1</v>
      </c>
      <c r="AP321">
        <f>INDEX(Table3[MC5],MATCH($A321,Table3[ID],0),1)</f>
        <v>1</v>
      </c>
      <c r="AQ321">
        <f>_xlfn.XLOOKUP($A321,Table3[ID],Table3[Complaint],"Not Found",0)</f>
        <v>0</v>
      </c>
      <c r="AR321">
        <f>_xlfn.XLOOKUP($A321,Table3[ID],Table3[Pilot],"Not Found",0)</f>
        <v>1</v>
      </c>
      <c r="AS321" s="6">
        <f>_xlfn.XLOOKUP($A321,Table3[ID],Table3[Enrollment],"Not Found",0)</f>
        <v>43808</v>
      </c>
    </row>
    <row r="322" spans="1:45" x14ac:dyDescent="0.25">
      <c r="A322">
        <v>2620</v>
      </c>
      <c r="B322" t="s">
        <v>438</v>
      </c>
      <c r="C322" t="s">
        <v>109</v>
      </c>
      <c r="D322" t="s">
        <v>110</v>
      </c>
      <c r="E322" t="s">
        <v>105</v>
      </c>
      <c r="F322" t="s">
        <v>106</v>
      </c>
      <c r="G322" s="22">
        <v>39.42</v>
      </c>
      <c r="H322">
        <v>1</v>
      </c>
      <c r="I322">
        <v>1.9710000000000001</v>
      </c>
      <c r="J322" s="22">
        <v>41.390999999999998</v>
      </c>
      <c r="K322" s="6">
        <v>43483</v>
      </c>
      <c r="L322" s="21">
        <v>0.63055555555555554</v>
      </c>
      <c r="M322" t="s">
        <v>112</v>
      </c>
      <c r="N322" s="22">
        <v>39.42</v>
      </c>
      <c r="O322">
        <v>4.7619047620000003</v>
      </c>
      <c r="P322" s="22">
        <v>1.9710000000000001</v>
      </c>
      <c r="Q322">
        <v>8.4</v>
      </c>
      <c r="R322" t="str">
        <f>IFERROR(VLOOKUP(Table5[[#This Row],[CustomerID]],Table1[],16,FALSE),"Not Found")</f>
        <v>Together</v>
      </c>
      <c r="S322">
        <f>IFERROR(VLOOKUP(Table5[[#This Row],[CustomerID]],Table1[],5,FALSE),"Not Found")</f>
        <v>39</v>
      </c>
      <c r="T322" t="str">
        <f>IFERROR(VLOOKUP(Table5[[#This Row],[CustomerID]],Table1[],17,FALSE),"Not Found")</f>
        <v>Other</v>
      </c>
      <c r="U322">
        <f>_xlfn.XLOOKUP(Table5[[#This Row],[CustomerID]],Table1[ID],Table1[Kids],"Not Found",0)</f>
        <v>1</v>
      </c>
      <c r="V322">
        <f>_xlfn.XLOOKUP(Table5[[#This Row],[CustomerID]],Table1[ID],Table1[Teens],"Not found",0)</f>
        <v>0</v>
      </c>
      <c r="W322" s="16">
        <f>IFERROR(VLOOKUP(Table5[[#This Row],[CustomerID]],Table1[],2,FALSE),"Not Found")</f>
        <v>175774</v>
      </c>
      <c r="X322" t="str">
        <f>_xlfn.XLOOKUP(Table5[[#This Row],[CustomerID]],Table1[ID],Table1[State],"Not Found",0)</f>
        <v>State-Other</v>
      </c>
      <c r="Y322">
        <f>_xlfn.XLOOKUP(Table5[[#This Row],[CustomerID]],Table2[ID],Table2[Recency/Days],"Not Found",0)</f>
        <v>27</v>
      </c>
      <c r="Z322" s="22">
        <f>IFERROR(VLOOKUP(Table5[[#This Row],[CustomerID]],Table2[],3,FALSE),"Not Found")</f>
        <v>789</v>
      </c>
      <c r="AA322" s="22">
        <f>IFERROR(VLOOKUP($A322,Table2[],4,FALSE),"Not Found")</f>
        <v>49</v>
      </c>
      <c r="AB322" s="22">
        <f>IFERROR(VLOOKUP($A322,Table2[],5,FALSE),"Not Found")</f>
        <v>311</v>
      </c>
      <c r="AC322" s="22">
        <f>IFERROR(VLOOKUP($A322,Table2[],6,FALSE),"Not Found")</f>
        <v>598</v>
      </c>
      <c r="AD322" s="22">
        <f>IFERROR(VLOOKUP($A322,Table2[],7,FALSE),"Not Found")</f>
        <v>32</v>
      </c>
      <c r="AE322" s="22">
        <f>IFERROR(VLOOKUP($A322,Table2[],8,FALSE),"Not Found")</f>
        <v>130</v>
      </c>
      <c r="AF322" s="22">
        <f>IFERROR(VLOOKUP($A322,Table2[],9,FALSE),"Not Found")</f>
        <v>1649</v>
      </c>
      <c r="AG322">
        <f>IFERROR(VLOOKUP($A322,Table2[],10,FALSE),"Not Found")</f>
        <v>1</v>
      </c>
      <c r="AH322">
        <f>IFERROR(VLOOKUP($A322,Table2[],11,FALSE),"Not Found")</f>
        <v>7</v>
      </c>
      <c r="AI322">
        <f>IFERROR(VLOOKUP($A322,Table2[],12,FALSE),"Not Found")</f>
        <v>5</v>
      </c>
      <c r="AJ322">
        <f>IFERROR(VLOOKUP($A322,Table2[],13,FALSE),"Not Found")</f>
        <v>8</v>
      </c>
      <c r="AK322">
        <f>IFERROR(VLOOKUP($A322,Table2[],14,FALSE),"Not Found")</f>
        <v>4</v>
      </c>
      <c r="AL322">
        <f>INDEX('Marketing data'!E:E,MATCH($A322,'Marketing data'!B:B,0),1)</f>
        <v>0</v>
      </c>
      <c r="AM322">
        <f>INDEX('Marketing data'!F:F,MATCH($A322,'Marketing data'!B:B,0),1)</f>
        <v>0</v>
      </c>
      <c r="AN322">
        <f>INDEX(Table3[MC3],MATCH($A322,Table3[ID],0),1)</f>
        <v>0</v>
      </c>
      <c r="AO322">
        <f>INDEX(Table3[MC4],MATCH($A322,Table3[ID],0),1)</f>
        <v>0</v>
      </c>
      <c r="AP322">
        <f>INDEX(Table3[MC5],MATCH($A322,Table3[ID],0),1)</f>
        <v>0</v>
      </c>
      <c r="AQ322">
        <f>_xlfn.XLOOKUP($A322,Table3[ID],Table3[Complaint],"Not Found",0)</f>
        <v>0</v>
      </c>
      <c r="AR322">
        <f>_xlfn.XLOOKUP($A322,Table3[ID],Table3[Pilot],"Not Found",0)</f>
        <v>0</v>
      </c>
      <c r="AS322" s="6">
        <f>_xlfn.XLOOKUP($A322,Table3[ID],Table3[Enrollment],"Not Found",0)</f>
        <v>44110</v>
      </c>
    </row>
    <row r="323" spans="1:45" x14ac:dyDescent="0.25">
      <c r="A323">
        <v>2774</v>
      </c>
      <c r="B323" t="s">
        <v>439</v>
      </c>
      <c r="C323" t="s">
        <v>103</v>
      </c>
      <c r="D323" t="s">
        <v>110</v>
      </c>
      <c r="E323" t="s">
        <v>114</v>
      </c>
      <c r="F323" t="s">
        <v>106</v>
      </c>
      <c r="G323" s="22">
        <v>15.26</v>
      </c>
      <c r="H323">
        <v>6</v>
      </c>
      <c r="I323">
        <v>4.5780000000000003</v>
      </c>
      <c r="J323" s="22">
        <v>96.138000000000005</v>
      </c>
      <c r="K323" s="6">
        <v>43511</v>
      </c>
      <c r="L323" s="21">
        <v>0.75208333333333333</v>
      </c>
      <c r="M323" t="s">
        <v>107</v>
      </c>
      <c r="N323" s="22">
        <v>91.56</v>
      </c>
      <c r="O323">
        <v>4.7619047620000003</v>
      </c>
      <c r="P323" s="22">
        <v>4.5780000000000003</v>
      </c>
      <c r="Q323">
        <v>9.8000000000000007</v>
      </c>
      <c r="R323" t="str">
        <f>IFERROR(VLOOKUP(Table5[[#This Row],[CustomerID]],Table1[],16,FALSE),"Not Found")</f>
        <v>Together</v>
      </c>
      <c r="S323">
        <f>IFERROR(VLOOKUP(Table5[[#This Row],[CustomerID]],Table1[],5,FALSE),"Not Found")</f>
        <v>39</v>
      </c>
      <c r="T323" t="str">
        <f>IFERROR(VLOOKUP(Table5[[#This Row],[CustomerID]],Table1[],17,FALSE),"Not Found")</f>
        <v>Other</v>
      </c>
      <c r="U323">
        <f>_xlfn.XLOOKUP(Table5[[#This Row],[CustomerID]],Table1[ID],Table1[Kids],"Not Found",0)</f>
        <v>1</v>
      </c>
      <c r="V323">
        <f>_xlfn.XLOOKUP(Table5[[#This Row],[CustomerID]],Table1[ID],Table1[Teens],"Not found",0)</f>
        <v>0</v>
      </c>
      <c r="W323" s="16">
        <f>IFERROR(VLOOKUP(Table5[[#This Row],[CustomerID]],Table1[],2,FALSE),"Not Found")</f>
        <v>175774</v>
      </c>
      <c r="X323" t="str">
        <f>_xlfn.XLOOKUP(Table5[[#This Row],[CustomerID]],Table1[ID],Table1[State],"Not Found",0)</f>
        <v>State-New York</v>
      </c>
      <c r="Y323">
        <f>_xlfn.XLOOKUP(Table5[[#This Row],[CustomerID]],Table2[ID],Table2[Recency/Days],"Not Found",0)</f>
        <v>27</v>
      </c>
      <c r="Z323" s="22">
        <f>IFERROR(VLOOKUP(Table5[[#This Row],[CustomerID]],Table2[],3,FALSE),"Not Found")</f>
        <v>789</v>
      </c>
      <c r="AA323" s="22">
        <f>IFERROR(VLOOKUP($A323,Table2[],4,FALSE),"Not Found")</f>
        <v>49</v>
      </c>
      <c r="AB323" s="22">
        <f>IFERROR(VLOOKUP($A323,Table2[],5,FALSE),"Not Found")</f>
        <v>311</v>
      </c>
      <c r="AC323" s="22">
        <f>IFERROR(VLOOKUP($A323,Table2[],6,FALSE),"Not Found")</f>
        <v>598</v>
      </c>
      <c r="AD323" s="22">
        <f>IFERROR(VLOOKUP($A323,Table2[],7,FALSE),"Not Found")</f>
        <v>32</v>
      </c>
      <c r="AE323" s="22">
        <f>IFERROR(VLOOKUP($A323,Table2[],8,FALSE),"Not Found")</f>
        <v>130</v>
      </c>
      <c r="AF323" s="22">
        <f>IFERROR(VLOOKUP($A323,Table2[],9,FALSE),"Not Found")</f>
        <v>1649</v>
      </c>
      <c r="AG323">
        <f>IFERROR(VLOOKUP($A323,Table2[],10,FALSE),"Not Found")</f>
        <v>1</v>
      </c>
      <c r="AH323">
        <f>IFERROR(VLOOKUP($A323,Table2[],11,FALSE),"Not Found")</f>
        <v>7</v>
      </c>
      <c r="AI323">
        <f>IFERROR(VLOOKUP($A323,Table2[],12,FALSE),"Not Found")</f>
        <v>5</v>
      </c>
      <c r="AJ323">
        <f>IFERROR(VLOOKUP($A323,Table2[],13,FALSE),"Not Found")</f>
        <v>8</v>
      </c>
      <c r="AK323">
        <f>IFERROR(VLOOKUP($A323,Table2[],14,FALSE),"Not Found")</f>
        <v>4</v>
      </c>
      <c r="AL323">
        <f>INDEX('Marketing data'!E:E,MATCH($A323,'Marketing data'!B:B,0),1)</f>
        <v>0</v>
      </c>
      <c r="AM323">
        <f>INDEX('Marketing data'!F:F,MATCH($A323,'Marketing data'!B:B,0),1)</f>
        <v>0</v>
      </c>
      <c r="AN323">
        <f>INDEX(Table3[MC3],MATCH($A323,Table3[ID],0),1)</f>
        <v>0</v>
      </c>
      <c r="AO323">
        <f>INDEX(Table3[MC4],MATCH($A323,Table3[ID],0),1)</f>
        <v>0</v>
      </c>
      <c r="AP323">
        <f>INDEX(Table3[MC5],MATCH($A323,Table3[ID],0),1)</f>
        <v>0</v>
      </c>
      <c r="AQ323">
        <f>_xlfn.XLOOKUP($A323,Table3[ID],Table3[Complaint],"Not Found",0)</f>
        <v>0</v>
      </c>
      <c r="AR323">
        <f>_xlfn.XLOOKUP($A323,Table3[ID],Table3[Pilot],"Not Found",0)</f>
        <v>0</v>
      </c>
      <c r="AS323" s="6">
        <f>_xlfn.XLOOKUP($A323,Table3[ID],Table3[Enrollment],"Not Found",0)</f>
        <v>44110</v>
      </c>
    </row>
    <row r="324" spans="1:45" x14ac:dyDescent="0.25">
      <c r="A324">
        <v>1968</v>
      </c>
      <c r="B324" t="s">
        <v>440</v>
      </c>
      <c r="C324" t="s">
        <v>103</v>
      </c>
      <c r="D324" t="s">
        <v>110</v>
      </c>
      <c r="E324" t="s">
        <v>105</v>
      </c>
      <c r="F324" t="s">
        <v>127</v>
      </c>
      <c r="G324" s="22">
        <v>61.77</v>
      </c>
      <c r="H324">
        <v>5</v>
      </c>
      <c r="I324">
        <v>15.442500000000001</v>
      </c>
      <c r="J324" s="22">
        <v>324.29250000000002</v>
      </c>
      <c r="K324" s="6">
        <v>43532</v>
      </c>
      <c r="L324" s="21">
        <v>0.55625000000000002</v>
      </c>
      <c r="M324" t="s">
        <v>112</v>
      </c>
      <c r="N324" s="22">
        <v>308.85000000000002</v>
      </c>
      <c r="O324">
        <v>4.7619047620000003</v>
      </c>
      <c r="P324" s="22">
        <v>15.442500000000001</v>
      </c>
      <c r="Q324">
        <v>6.7</v>
      </c>
      <c r="R324" t="str">
        <f>IFERROR(VLOOKUP(Table5[[#This Row],[CustomerID]],Table1[],16,FALSE),"Not Found")</f>
        <v>Married</v>
      </c>
      <c r="S324">
        <f>IFERROR(VLOOKUP(Table5[[#This Row],[CustomerID]],Table1[],5,FALSE),"Not Found")</f>
        <v>51</v>
      </c>
      <c r="T324" t="str">
        <f>IFERROR(VLOOKUP(Table5[[#This Row],[CustomerID]],Table1[],17,FALSE),"Not Found")</f>
        <v>Graduate</v>
      </c>
      <c r="U324">
        <f>_xlfn.XLOOKUP(Table5[[#This Row],[CustomerID]],Table1[ID],Table1[Kids],"Not Found",0)</f>
        <v>0</v>
      </c>
      <c r="V324">
        <f>_xlfn.XLOOKUP(Table5[[#This Row],[CustomerID]],Table1[ID],Table1[Teens],"Not found",0)</f>
        <v>0</v>
      </c>
      <c r="W324" s="16">
        <f>IFERROR(VLOOKUP(Table5[[#This Row],[CustomerID]],Table1[],2,FALSE),"Not Found")</f>
        <v>175759</v>
      </c>
      <c r="X324" t="str">
        <f>_xlfn.XLOOKUP(Table5[[#This Row],[CustomerID]],Table1[ID],Table1[State],"Not Found",0)</f>
        <v>State-Florida</v>
      </c>
      <c r="Y324">
        <f>_xlfn.XLOOKUP(Table5[[#This Row],[CustomerID]],Table2[ID],Table2[Recency/Days],"Not Found",0)</f>
        <v>46</v>
      </c>
      <c r="Z324" s="22">
        <f>IFERROR(VLOOKUP(Table5[[#This Row],[CustomerID]],Table2[],3,FALSE),"Not Found")</f>
        <v>3234</v>
      </c>
      <c r="AA324" s="22">
        <f>IFERROR(VLOOKUP($A324,Table2[],4,FALSE),"Not Found")</f>
        <v>51</v>
      </c>
      <c r="AB324" s="22">
        <f>IFERROR(VLOOKUP($A324,Table2[],5,FALSE),"Not Found")</f>
        <v>1643</v>
      </c>
      <c r="AC324" s="22">
        <f>IFERROR(VLOOKUP($A324,Table2[],6,FALSE),"Not Found")</f>
        <v>206</v>
      </c>
      <c r="AD324" s="22">
        <f>IFERROR(VLOOKUP($A324,Table2[],7,FALSE),"Not Found")</f>
        <v>211</v>
      </c>
      <c r="AE324" s="22">
        <f>IFERROR(VLOOKUP($A324,Table2[],8,FALSE),"Not Found")</f>
        <v>422</v>
      </c>
      <c r="AF324" s="22">
        <f>IFERROR(VLOOKUP($A324,Table2[],9,FALSE),"Not Found")</f>
        <v>4923</v>
      </c>
      <c r="AG324">
        <f>IFERROR(VLOOKUP($A324,Table2[],10,FALSE),"Not Found")</f>
        <v>1</v>
      </c>
      <c r="AH324">
        <f>IFERROR(VLOOKUP($A324,Table2[],11,FALSE),"Not Found")</f>
        <v>9</v>
      </c>
      <c r="AI324">
        <f>IFERROR(VLOOKUP($A324,Table2[],12,FALSE),"Not Found")</f>
        <v>7</v>
      </c>
      <c r="AJ324">
        <f>IFERROR(VLOOKUP($A324,Table2[],13,FALSE),"Not Found")</f>
        <v>9</v>
      </c>
      <c r="AK324">
        <f>IFERROR(VLOOKUP($A324,Table2[],14,FALSE),"Not Found")</f>
        <v>5</v>
      </c>
      <c r="AL324">
        <f>INDEX('Marketing data'!E:E,MATCH($A324,'Marketing data'!B:B,0),1)</f>
        <v>1</v>
      </c>
      <c r="AM324">
        <f>INDEX('Marketing data'!F:F,MATCH($A324,'Marketing data'!B:B,0),1)</f>
        <v>0</v>
      </c>
      <c r="AN324">
        <f>INDEX(Table3[MC3],MATCH($A324,Table3[ID],0),1)</f>
        <v>1</v>
      </c>
      <c r="AO324">
        <f>INDEX(Table3[MC4],MATCH($A324,Table3[ID],0),1)</f>
        <v>0</v>
      </c>
      <c r="AP324">
        <f>INDEX(Table3[MC5],MATCH($A324,Table3[ID],0),1)</f>
        <v>1</v>
      </c>
      <c r="AQ324">
        <f>_xlfn.XLOOKUP($A324,Table3[ID],Table3[Complaint],"Not Found",0)</f>
        <v>0</v>
      </c>
      <c r="AR324">
        <f>_xlfn.XLOOKUP($A324,Table3[ID],Table3[Pilot],"Not Found",0)</f>
        <v>1</v>
      </c>
      <c r="AS324" s="6">
        <f>_xlfn.XLOOKUP($A324,Table3[ID],Table3[Enrollment],"Not Found",0)</f>
        <v>43921</v>
      </c>
    </row>
    <row r="325" spans="1:45" x14ac:dyDescent="0.25">
      <c r="A325">
        <v>1241</v>
      </c>
      <c r="B325" t="s">
        <v>441</v>
      </c>
      <c r="C325" t="s">
        <v>103</v>
      </c>
      <c r="D325" t="s">
        <v>110</v>
      </c>
      <c r="E325" t="s">
        <v>114</v>
      </c>
      <c r="F325" t="s">
        <v>115</v>
      </c>
      <c r="G325" s="22">
        <v>21.52</v>
      </c>
      <c r="H325">
        <v>6</v>
      </c>
      <c r="I325">
        <v>6.4560000000000004</v>
      </c>
      <c r="J325" s="22">
        <v>135.57599999999999</v>
      </c>
      <c r="K325" s="6">
        <v>43482</v>
      </c>
      <c r="L325" s="21">
        <v>0.53333333333333333</v>
      </c>
      <c r="M325" t="s">
        <v>116</v>
      </c>
      <c r="N325" s="22">
        <v>129.12</v>
      </c>
      <c r="O325">
        <v>4.7619047620000003</v>
      </c>
      <c r="P325" s="22">
        <v>6.4560000000000004</v>
      </c>
      <c r="Q325">
        <v>9.4</v>
      </c>
      <c r="R325" t="str">
        <f>IFERROR(VLOOKUP(Table5[[#This Row],[CustomerID]],Table1[],16,FALSE),"Not Found")</f>
        <v>Together</v>
      </c>
      <c r="S325">
        <f>IFERROR(VLOOKUP(Table5[[#This Row],[CustomerID]],Table1[],5,FALSE),"Not Found")</f>
        <v>53</v>
      </c>
      <c r="T325" t="str">
        <f>IFERROR(VLOOKUP(Table5[[#This Row],[CustomerID]],Table1[],17,FALSE),"Not Found")</f>
        <v>Graduate</v>
      </c>
      <c r="U325">
        <f>_xlfn.XLOOKUP(Table5[[#This Row],[CustomerID]],Table1[ID],Table1[Kids],"Not Found",0)</f>
        <v>1</v>
      </c>
      <c r="V325">
        <f>_xlfn.XLOOKUP(Table5[[#This Row],[CustomerID]],Table1[ID],Table1[Teens],"Not found",0)</f>
        <v>1</v>
      </c>
      <c r="W325" s="16">
        <f>IFERROR(VLOOKUP(Table5[[#This Row],[CustomerID]],Table1[],2,FALSE),"Not Found")</f>
        <v>175702</v>
      </c>
      <c r="X325" t="str">
        <f>_xlfn.XLOOKUP(Table5[[#This Row],[CustomerID]],Table1[ID],Table1[State],"Not Found",0)</f>
        <v>State-California</v>
      </c>
      <c r="Y325">
        <f>_xlfn.XLOOKUP(Table5[[#This Row],[CustomerID]],Table2[ID],Table2[Recency/Days],"Not Found",0)</f>
        <v>77</v>
      </c>
      <c r="Z325" s="22">
        <f>IFERROR(VLOOKUP(Table5[[#This Row],[CustomerID]],Table2[],3,FALSE),"Not Found")</f>
        <v>1509</v>
      </c>
      <c r="AA325" s="22">
        <f>IFERROR(VLOOKUP($A325,Table2[],4,FALSE),"Not Found")</f>
        <v>65</v>
      </c>
      <c r="AB325" s="22">
        <f>IFERROR(VLOOKUP($A325,Table2[],5,FALSE),"Not Found")</f>
        <v>819</v>
      </c>
      <c r="AC325" s="22">
        <f>IFERROR(VLOOKUP($A325,Table2[],6,FALSE),"Not Found")</f>
        <v>104</v>
      </c>
      <c r="AD325" s="22">
        <f>IFERROR(VLOOKUP($A325,Table2[],7,FALSE),"Not Found")</f>
        <v>97</v>
      </c>
      <c r="AE325" s="22">
        <f>IFERROR(VLOOKUP($A325,Table2[],8,FALSE),"Not Found")</f>
        <v>70</v>
      </c>
      <c r="AF325" s="22">
        <f>IFERROR(VLOOKUP($A325,Table2[],9,FALSE),"Not Found")</f>
        <v>2525</v>
      </c>
      <c r="AG325">
        <f>IFERROR(VLOOKUP($A325,Table2[],10,FALSE),"Not Found")</f>
        <v>5</v>
      </c>
      <c r="AH325">
        <f>IFERROR(VLOOKUP($A325,Table2[],11,FALSE),"Not Found")</f>
        <v>4</v>
      </c>
      <c r="AI325">
        <f>IFERROR(VLOOKUP($A325,Table2[],12,FALSE),"Not Found")</f>
        <v>6</v>
      </c>
      <c r="AJ325">
        <f>IFERROR(VLOOKUP($A325,Table2[],13,FALSE),"Not Found")</f>
        <v>11</v>
      </c>
      <c r="AK325">
        <f>IFERROR(VLOOKUP($A325,Table2[],14,FALSE),"Not Found")</f>
        <v>8</v>
      </c>
      <c r="AL325">
        <f>INDEX('Marketing data'!E:E,MATCH($A325,'Marketing data'!B:B,0),1)</f>
        <v>0</v>
      </c>
      <c r="AM325">
        <f>INDEX('Marketing data'!F:F,MATCH($A325,'Marketing data'!B:B,0),1)</f>
        <v>0</v>
      </c>
      <c r="AN325">
        <f>INDEX(Table3[MC3],MATCH($A325,Table3[ID],0),1)</f>
        <v>0</v>
      </c>
      <c r="AO325">
        <f>INDEX(Table3[MC4],MATCH($A325,Table3[ID],0),1)</f>
        <v>0</v>
      </c>
      <c r="AP325">
        <f>INDEX(Table3[MC5],MATCH($A325,Table3[ID],0),1)</f>
        <v>0</v>
      </c>
      <c r="AQ325">
        <f>_xlfn.XLOOKUP($A325,Table3[ID],Table3[Complaint],"Not Found",0)</f>
        <v>0</v>
      </c>
      <c r="AR325">
        <f>_xlfn.XLOOKUP($A325,Table3[ID],Table3[Pilot],"Not Found",0)</f>
        <v>0</v>
      </c>
      <c r="AS325" s="6">
        <f>_xlfn.XLOOKUP($A325,Table3[ID],Table3[Enrollment],"Not Found",0)</f>
        <v>43499</v>
      </c>
    </row>
    <row r="326" spans="1:45" x14ac:dyDescent="0.25">
      <c r="A326">
        <v>2776</v>
      </c>
      <c r="B326" t="s">
        <v>442</v>
      </c>
      <c r="C326" t="s">
        <v>124</v>
      </c>
      <c r="D326" t="s">
        <v>110</v>
      </c>
      <c r="E326" t="s">
        <v>114</v>
      </c>
      <c r="F326" t="s">
        <v>118</v>
      </c>
      <c r="G326" s="22">
        <v>97.74</v>
      </c>
      <c r="H326">
        <v>4</v>
      </c>
      <c r="I326">
        <v>19.547999999999998</v>
      </c>
      <c r="J326" s="22">
        <v>410.50799999999998</v>
      </c>
      <c r="K326" s="6">
        <v>43536</v>
      </c>
      <c r="L326" s="21">
        <v>0.82847222222222217</v>
      </c>
      <c r="M326" t="s">
        <v>107</v>
      </c>
      <c r="N326" s="22">
        <v>390.96</v>
      </c>
      <c r="O326">
        <v>4.7619047620000003</v>
      </c>
      <c r="P326" s="22">
        <v>19.547999999999998</v>
      </c>
      <c r="Q326">
        <v>6.4</v>
      </c>
      <c r="R326" t="str">
        <f>IFERROR(VLOOKUP(Table5[[#This Row],[CustomerID]],Table1[],16,FALSE),"Not Found")</f>
        <v>Together</v>
      </c>
      <c r="S326">
        <f>IFERROR(VLOOKUP(Table5[[#This Row],[CustomerID]],Table1[],5,FALSE),"Not Found")</f>
        <v>46</v>
      </c>
      <c r="T326" t="str">
        <f>IFERROR(VLOOKUP(Table5[[#This Row],[CustomerID]],Table1[],17,FALSE),"Not Found")</f>
        <v>Graduate</v>
      </c>
      <c r="U326">
        <f>_xlfn.XLOOKUP(Table5[[#This Row],[CustomerID]],Table1[ID],Table1[Kids],"Not Found",0)</f>
        <v>0</v>
      </c>
      <c r="V326">
        <f>_xlfn.XLOOKUP(Table5[[#This Row],[CustomerID]],Table1[ID],Table1[Teens],"Not found",0)</f>
        <v>1</v>
      </c>
      <c r="W326" s="16">
        <f>IFERROR(VLOOKUP(Table5[[#This Row],[CustomerID]],Table1[],2,FALSE),"Not Found")</f>
        <v>175702</v>
      </c>
      <c r="X326" t="str">
        <f>_xlfn.XLOOKUP(Table5[[#This Row],[CustomerID]],Table1[ID],Table1[State],"Not Found",0)</f>
        <v>State-Other</v>
      </c>
      <c r="Y326">
        <f>_xlfn.XLOOKUP(Table5[[#This Row],[CustomerID]],Table2[ID],Table2[Recency/Days],"Not Found",0)</f>
        <v>87</v>
      </c>
      <c r="Z326" s="22">
        <f>IFERROR(VLOOKUP(Table5[[#This Row],[CustomerID]],Table2[],3,FALSE),"Not Found")</f>
        <v>2490</v>
      </c>
      <c r="AA326" s="22">
        <f>IFERROR(VLOOKUP($A326,Table2[],4,FALSE),"Not Found")</f>
        <v>0</v>
      </c>
      <c r="AB326" s="22">
        <f>IFERROR(VLOOKUP($A326,Table2[],5,FALSE),"Not Found")</f>
        <v>1460</v>
      </c>
      <c r="AC326" s="22">
        <f>IFERROR(VLOOKUP($A326,Table2[],6,FALSE),"Not Found")</f>
        <v>337</v>
      </c>
      <c r="AD326" s="22">
        <f>IFERROR(VLOOKUP($A326,Table2[],7,FALSE),"Not Found")</f>
        <v>86</v>
      </c>
      <c r="AE326" s="22">
        <f>IFERROR(VLOOKUP($A326,Table2[],8,FALSE),"Not Found")</f>
        <v>86</v>
      </c>
      <c r="AF326" s="22">
        <f>IFERROR(VLOOKUP($A326,Table2[],9,FALSE),"Not Found")</f>
        <v>4287</v>
      </c>
      <c r="AG326">
        <f>IFERROR(VLOOKUP($A326,Table2[],10,FALSE),"Not Found")</f>
        <v>1</v>
      </c>
      <c r="AH326">
        <f>IFERROR(VLOOKUP($A326,Table2[],11,FALSE),"Not Found")</f>
        <v>10</v>
      </c>
      <c r="AI326">
        <f>IFERROR(VLOOKUP($A326,Table2[],12,FALSE),"Not Found")</f>
        <v>5</v>
      </c>
      <c r="AJ326">
        <f>IFERROR(VLOOKUP($A326,Table2[],13,FALSE),"Not Found")</f>
        <v>13</v>
      </c>
      <c r="AK326">
        <f>IFERROR(VLOOKUP($A326,Table2[],14,FALSE),"Not Found")</f>
        <v>6</v>
      </c>
      <c r="AL326">
        <f>INDEX('Marketing data'!E:E,MATCH($A326,'Marketing data'!B:B,0),1)</f>
        <v>0</v>
      </c>
      <c r="AM326">
        <f>INDEX('Marketing data'!F:F,MATCH($A326,'Marketing data'!B:B,0),1)</f>
        <v>0</v>
      </c>
      <c r="AN326">
        <f>INDEX(Table3[MC3],MATCH($A326,Table3[ID],0),1)</f>
        <v>0</v>
      </c>
      <c r="AO326">
        <f>INDEX(Table3[MC4],MATCH($A326,Table3[ID],0),1)</f>
        <v>0</v>
      </c>
      <c r="AP326">
        <f>INDEX(Table3[MC5],MATCH($A326,Table3[ID],0),1)</f>
        <v>1</v>
      </c>
      <c r="AQ326">
        <f>_xlfn.XLOOKUP($A326,Table3[ID],Table3[Complaint],"Not Found",0)</f>
        <v>0</v>
      </c>
      <c r="AR326">
        <f>_xlfn.XLOOKUP($A326,Table3[ID],Table3[Pilot],"Not Found",0)</f>
        <v>0</v>
      </c>
      <c r="AS326" s="6">
        <f>_xlfn.XLOOKUP($A326,Table3[ID],Table3[Enrollment],"Not Found",0)</f>
        <v>43545</v>
      </c>
    </row>
    <row r="327" spans="1:45" x14ac:dyDescent="0.25">
      <c r="A327">
        <v>1321</v>
      </c>
      <c r="B327" t="s">
        <v>443</v>
      </c>
      <c r="C327" t="s">
        <v>103</v>
      </c>
      <c r="D327" t="s">
        <v>104</v>
      </c>
      <c r="E327" t="s">
        <v>114</v>
      </c>
      <c r="F327" t="s">
        <v>125</v>
      </c>
      <c r="G327" s="22">
        <v>99.78</v>
      </c>
      <c r="H327">
        <v>5</v>
      </c>
      <c r="I327">
        <v>24.945</v>
      </c>
      <c r="J327" s="22">
        <v>523.84500000000003</v>
      </c>
      <c r="K327" s="6">
        <v>43533</v>
      </c>
      <c r="L327" s="21">
        <v>0.79791666666666661</v>
      </c>
      <c r="M327" t="s">
        <v>112</v>
      </c>
      <c r="N327" s="22">
        <v>498.9</v>
      </c>
      <c r="O327">
        <v>4.7619047620000003</v>
      </c>
      <c r="P327" s="22">
        <v>24.945</v>
      </c>
      <c r="Q327">
        <v>5.4</v>
      </c>
      <c r="R327" t="str">
        <f>IFERROR(VLOOKUP(Table5[[#This Row],[CustomerID]],Table1[],16,FALSE),"Not Found")</f>
        <v>Divorced</v>
      </c>
      <c r="S327">
        <f>IFERROR(VLOOKUP(Table5[[#This Row],[CustomerID]],Table1[],5,FALSE),"Not Found")</f>
        <v>52</v>
      </c>
      <c r="T327" t="str">
        <f>IFERROR(VLOOKUP(Table5[[#This Row],[CustomerID]],Table1[],17,FALSE),"Not Found")</f>
        <v>Graduate</v>
      </c>
      <c r="U327">
        <f>_xlfn.XLOOKUP(Table5[[#This Row],[CustomerID]],Table1[ID],Table1[Kids],"Not Found",0)</f>
        <v>0</v>
      </c>
      <c r="V327">
        <f>_xlfn.XLOOKUP(Table5[[#This Row],[CustomerID]],Table1[ID],Table1[Teens],"Not found",0)</f>
        <v>0</v>
      </c>
      <c r="W327" s="16">
        <f>IFERROR(VLOOKUP(Table5[[#This Row],[CustomerID]],Table1[],2,FALSE),"Not Found")</f>
        <v>175693</v>
      </c>
      <c r="X327" t="str">
        <f>_xlfn.XLOOKUP(Table5[[#This Row],[CustomerID]],Table1[ID],Table1[State],"Not Found",0)</f>
        <v>State-Illinois</v>
      </c>
      <c r="Y327">
        <f>_xlfn.XLOOKUP(Table5[[#This Row],[CustomerID]],Table2[ID],Table2[Recency/Days],"Not Found",0)</f>
        <v>10</v>
      </c>
      <c r="Z327" s="22">
        <f>IFERROR(VLOOKUP(Table5[[#This Row],[CustomerID]],Table2[],3,FALSE),"Not Found")</f>
        <v>1850</v>
      </c>
      <c r="AA327" s="22">
        <f>IFERROR(VLOOKUP($A327,Table2[],4,FALSE),"Not Found")</f>
        <v>355</v>
      </c>
      <c r="AB327" s="22">
        <f>IFERROR(VLOOKUP($A327,Table2[],5,FALSE),"Not Found")</f>
        <v>680</v>
      </c>
      <c r="AC327" s="22">
        <f>IFERROR(VLOOKUP($A327,Table2[],6,FALSE),"Not Found")</f>
        <v>167</v>
      </c>
      <c r="AD327" s="22">
        <f>IFERROR(VLOOKUP($A327,Table2[],7,FALSE),"Not Found")</f>
        <v>225</v>
      </c>
      <c r="AE327" s="22">
        <f>IFERROR(VLOOKUP($A327,Table2[],8,FALSE),"Not Found")</f>
        <v>70</v>
      </c>
      <c r="AF327" s="22">
        <f>IFERROR(VLOOKUP($A327,Table2[],9,FALSE),"Not Found")</f>
        <v>3208</v>
      </c>
      <c r="AG327">
        <f>IFERROR(VLOOKUP($A327,Table2[],10,FALSE),"Not Found")</f>
        <v>1</v>
      </c>
      <c r="AH327">
        <f>IFERROR(VLOOKUP($A327,Table2[],11,FALSE),"Not Found")</f>
        <v>11</v>
      </c>
      <c r="AI327">
        <f>IFERROR(VLOOKUP($A327,Table2[],12,FALSE),"Not Found")</f>
        <v>4</v>
      </c>
      <c r="AJ327">
        <f>IFERROR(VLOOKUP($A327,Table2[],13,FALSE),"Not Found")</f>
        <v>6</v>
      </c>
      <c r="AK327">
        <f>IFERROR(VLOOKUP($A327,Table2[],14,FALSE),"Not Found")</f>
        <v>4</v>
      </c>
      <c r="AL327">
        <f>INDEX('Marketing data'!E:E,MATCH($A327,'Marketing data'!B:B,0),1)</f>
        <v>1</v>
      </c>
      <c r="AM327">
        <f>INDEX('Marketing data'!F:F,MATCH($A327,'Marketing data'!B:B,0),1)</f>
        <v>0</v>
      </c>
      <c r="AN327">
        <f>INDEX(Table3[MC3],MATCH($A327,Table3[ID],0),1)</f>
        <v>0</v>
      </c>
      <c r="AO327">
        <f>INDEX(Table3[MC4],MATCH($A327,Table3[ID],0),1)</f>
        <v>1</v>
      </c>
      <c r="AP327">
        <f>INDEX(Table3[MC5],MATCH($A327,Table3[ID],0),1)</f>
        <v>1</v>
      </c>
      <c r="AQ327">
        <f>_xlfn.XLOOKUP($A327,Table3[ID],Table3[Complaint],"Not Found",0)</f>
        <v>0</v>
      </c>
      <c r="AR327">
        <f>_xlfn.XLOOKUP($A327,Table3[ID],Table3[Pilot],"Not Found",0)</f>
        <v>1</v>
      </c>
      <c r="AS327" s="6">
        <f>_xlfn.XLOOKUP($A327,Table3[ID],Table3[Enrollment],"Not Found",0)</f>
        <v>43598</v>
      </c>
    </row>
    <row r="328" spans="1:45" x14ac:dyDescent="0.25">
      <c r="A328">
        <v>1735</v>
      </c>
      <c r="B328" t="s">
        <v>444</v>
      </c>
      <c r="C328" t="s">
        <v>109</v>
      </c>
      <c r="D328" t="s">
        <v>104</v>
      </c>
      <c r="E328" t="s">
        <v>114</v>
      </c>
      <c r="F328" t="s">
        <v>125</v>
      </c>
      <c r="G328" s="22">
        <v>94.26</v>
      </c>
      <c r="H328">
        <v>4</v>
      </c>
      <c r="I328">
        <v>18.852</v>
      </c>
      <c r="J328" s="22">
        <v>395.892</v>
      </c>
      <c r="K328" s="6">
        <v>43536</v>
      </c>
      <c r="L328" s="21">
        <v>0.6875</v>
      </c>
      <c r="M328" t="s">
        <v>112</v>
      </c>
      <c r="N328" s="22">
        <v>377.04</v>
      </c>
      <c r="O328">
        <v>4.7619047620000003</v>
      </c>
      <c r="P328" s="22">
        <v>18.852</v>
      </c>
      <c r="Q328">
        <v>8.6</v>
      </c>
      <c r="R328" t="str">
        <f>IFERROR(VLOOKUP(Table5[[#This Row],[CustomerID]],Table1[],16,FALSE),"Not Found")</f>
        <v>Together</v>
      </c>
      <c r="S328">
        <f>IFERROR(VLOOKUP(Table5[[#This Row],[CustomerID]],Table1[],5,FALSE),"Not Found")</f>
        <v>41</v>
      </c>
      <c r="T328" t="str">
        <f>IFERROR(VLOOKUP(Table5[[#This Row],[CustomerID]],Table1[],17,FALSE),"Not Found")</f>
        <v>Graduate</v>
      </c>
      <c r="U328">
        <f>_xlfn.XLOOKUP(Table5[[#This Row],[CustomerID]],Table1[ID],Table1[Kids],"Not Found",0)</f>
        <v>0</v>
      </c>
      <c r="V328">
        <f>_xlfn.XLOOKUP(Table5[[#This Row],[CustomerID]],Table1[ID],Table1[Teens],"Not found",0)</f>
        <v>0</v>
      </c>
      <c r="W328" s="16">
        <f>IFERROR(VLOOKUP(Table5[[#This Row],[CustomerID]],Table1[],2,FALSE),"Not Found")</f>
        <v>175507</v>
      </c>
      <c r="X328" t="str">
        <f>_xlfn.XLOOKUP(Table5[[#This Row],[CustomerID]],Table1[ID],Table1[State],"Not Found",0)</f>
        <v>State-Illinois</v>
      </c>
      <c r="Y328">
        <f>_xlfn.XLOOKUP(Table5[[#This Row],[CustomerID]],Table2[ID],Table2[Recency/Days],"Not Found",0)</f>
        <v>56</v>
      </c>
      <c r="Z328" s="22">
        <f>IFERROR(VLOOKUP(Table5[[#This Row],[CustomerID]],Table2[],3,FALSE),"Not Found")</f>
        <v>1648</v>
      </c>
      <c r="AA328" s="22">
        <f>IFERROR(VLOOKUP($A328,Table2[],4,FALSE),"Not Found")</f>
        <v>216</v>
      </c>
      <c r="AB328" s="22">
        <f>IFERROR(VLOOKUP($A328,Table2[],5,FALSE),"Not Found")</f>
        <v>869</v>
      </c>
      <c r="AC328" s="22">
        <f>IFERROR(VLOOKUP($A328,Table2[],6,FALSE),"Not Found")</f>
        <v>242</v>
      </c>
      <c r="AD328" s="22">
        <f>IFERROR(VLOOKUP($A328,Table2[],7,FALSE),"Not Found")</f>
        <v>186</v>
      </c>
      <c r="AE328" s="22">
        <f>IFERROR(VLOOKUP($A328,Table2[],8,FALSE),"Not Found")</f>
        <v>186</v>
      </c>
      <c r="AF328" s="22">
        <f>IFERROR(VLOOKUP($A328,Table2[],9,FALSE),"Not Found")</f>
        <v>2975</v>
      </c>
      <c r="AG328">
        <f>IFERROR(VLOOKUP($A328,Table2[],10,FALSE),"Not Found")</f>
        <v>1</v>
      </c>
      <c r="AH328">
        <f>IFERROR(VLOOKUP($A328,Table2[],11,FALSE),"Not Found")</f>
        <v>8</v>
      </c>
      <c r="AI328">
        <f>IFERROR(VLOOKUP($A328,Table2[],12,FALSE),"Not Found")</f>
        <v>6</v>
      </c>
      <c r="AJ328">
        <f>IFERROR(VLOOKUP($A328,Table2[],13,FALSE),"Not Found")</f>
        <v>6</v>
      </c>
      <c r="AK328">
        <f>IFERROR(VLOOKUP($A328,Table2[],14,FALSE),"Not Found")</f>
        <v>3</v>
      </c>
      <c r="AL328">
        <f>INDEX('Marketing data'!E:E,MATCH($A328,'Marketing data'!B:B,0),1)</f>
        <v>0</v>
      </c>
      <c r="AM328">
        <f>INDEX('Marketing data'!F:F,MATCH($A328,'Marketing data'!B:B,0),1)</f>
        <v>0</v>
      </c>
      <c r="AN328">
        <f>INDEX(Table3[MC3],MATCH($A328,Table3[ID],0),1)</f>
        <v>0</v>
      </c>
      <c r="AO328">
        <f>INDEX(Table3[MC4],MATCH($A328,Table3[ID],0),1)</f>
        <v>0</v>
      </c>
      <c r="AP328">
        <f>INDEX(Table3[MC5],MATCH($A328,Table3[ID],0),1)</f>
        <v>0</v>
      </c>
      <c r="AQ328">
        <f>_xlfn.XLOOKUP($A328,Table3[ID],Table3[Complaint],"Not Found",0)</f>
        <v>0</v>
      </c>
      <c r="AR328">
        <f>_xlfn.XLOOKUP($A328,Table3[ID],Table3[Pilot],"Not Found",0)</f>
        <v>0</v>
      </c>
      <c r="AS328" s="6">
        <f>_xlfn.XLOOKUP($A328,Table3[ID],Table3[Enrollment],"Not Found",0)</f>
        <v>44110</v>
      </c>
    </row>
    <row r="329" spans="1:45" x14ac:dyDescent="0.25">
      <c r="A329">
        <v>2365</v>
      </c>
      <c r="B329" t="s">
        <v>445</v>
      </c>
      <c r="C329" t="s">
        <v>124</v>
      </c>
      <c r="D329" t="s">
        <v>104</v>
      </c>
      <c r="E329" t="s">
        <v>114</v>
      </c>
      <c r="F329" t="s">
        <v>106</v>
      </c>
      <c r="G329" s="22">
        <v>51.13</v>
      </c>
      <c r="H329">
        <v>4</v>
      </c>
      <c r="I329">
        <v>10.226000000000001</v>
      </c>
      <c r="J329" s="22">
        <v>214.74600000000001</v>
      </c>
      <c r="K329" s="6">
        <v>43490</v>
      </c>
      <c r="L329" s="21">
        <v>0.42430555555555555</v>
      </c>
      <c r="M329" t="s">
        <v>116</v>
      </c>
      <c r="N329" s="22">
        <v>204.52</v>
      </c>
      <c r="O329">
        <v>4.7619047620000003</v>
      </c>
      <c r="P329" s="22">
        <v>10.226000000000001</v>
      </c>
      <c r="Q329">
        <v>4</v>
      </c>
      <c r="R329" t="str">
        <f>IFERROR(VLOOKUP(Table5[[#This Row],[CustomerID]],Table1[],16,FALSE),"Not Found")</f>
        <v>Together</v>
      </c>
      <c r="S329">
        <f>IFERROR(VLOOKUP(Table5[[#This Row],[CustomerID]],Table1[],5,FALSE),"Not Found")</f>
        <v>41</v>
      </c>
      <c r="T329" t="str">
        <f>IFERROR(VLOOKUP(Table5[[#This Row],[CustomerID]],Table1[],17,FALSE),"Not Found")</f>
        <v>Graduate</v>
      </c>
      <c r="U329">
        <f>_xlfn.XLOOKUP(Table5[[#This Row],[CustomerID]],Table1[ID],Table1[Kids],"Not Found",0)</f>
        <v>0</v>
      </c>
      <c r="V329">
        <f>_xlfn.XLOOKUP(Table5[[#This Row],[CustomerID]],Table1[ID],Table1[Teens],"Not found",0)</f>
        <v>0</v>
      </c>
      <c r="W329" s="16">
        <f>IFERROR(VLOOKUP(Table5[[#This Row],[CustomerID]],Table1[],2,FALSE),"Not Found")</f>
        <v>175507</v>
      </c>
      <c r="X329" t="str">
        <f>_xlfn.XLOOKUP(Table5[[#This Row],[CustomerID]],Table1[ID],Table1[State],"Not Found",0)</f>
        <v>State-Illinois</v>
      </c>
      <c r="Y329">
        <f>_xlfn.XLOOKUP(Table5[[#This Row],[CustomerID]],Table2[ID],Table2[Recency/Days],"Not Found",0)</f>
        <v>56</v>
      </c>
      <c r="Z329" s="22">
        <f>IFERROR(VLOOKUP(Table5[[#This Row],[CustomerID]],Table2[],3,FALSE),"Not Found")</f>
        <v>1648</v>
      </c>
      <c r="AA329" s="22">
        <f>IFERROR(VLOOKUP($A329,Table2[],4,FALSE),"Not Found")</f>
        <v>216</v>
      </c>
      <c r="AB329" s="22">
        <f>IFERROR(VLOOKUP($A329,Table2[],5,FALSE),"Not Found")</f>
        <v>869</v>
      </c>
      <c r="AC329" s="22">
        <f>IFERROR(VLOOKUP($A329,Table2[],6,FALSE),"Not Found")</f>
        <v>242</v>
      </c>
      <c r="AD329" s="22">
        <f>IFERROR(VLOOKUP($A329,Table2[],7,FALSE),"Not Found")</f>
        <v>186</v>
      </c>
      <c r="AE329" s="22">
        <f>IFERROR(VLOOKUP($A329,Table2[],8,FALSE),"Not Found")</f>
        <v>186</v>
      </c>
      <c r="AF329" s="22">
        <f>IFERROR(VLOOKUP($A329,Table2[],9,FALSE),"Not Found")</f>
        <v>2975</v>
      </c>
      <c r="AG329">
        <f>IFERROR(VLOOKUP($A329,Table2[],10,FALSE),"Not Found")</f>
        <v>1</v>
      </c>
      <c r="AH329">
        <f>IFERROR(VLOOKUP($A329,Table2[],11,FALSE),"Not Found")</f>
        <v>8</v>
      </c>
      <c r="AI329">
        <f>IFERROR(VLOOKUP($A329,Table2[],12,FALSE),"Not Found")</f>
        <v>6</v>
      </c>
      <c r="AJ329">
        <f>IFERROR(VLOOKUP($A329,Table2[],13,FALSE),"Not Found")</f>
        <v>6</v>
      </c>
      <c r="AK329">
        <f>IFERROR(VLOOKUP($A329,Table2[],14,FALSE),"Not Found")</f>
        <v>3</v>
      </c>
      <c r="AL329">
        <f>INDEX('Marketing data'!E:E,MATCH($A329,'Marketing data'!B:B,0),1)</f>
        <v>0</v>
      </c>
      <c r="AM329">
        <f>INDEX('Marketing data'!F:F,MATCH($A329,'Marketing data'!B:B,0),1)</f>
        <v>0</v>
      </c>
      <c r="AN329">
        <f>INDEX(Table3[MC3],MATCH($A329,Table3[ID],0),1)</f>
        <v>0</v>
      </c>
      <c r="AO329">
        <f>INDEX(Table3[MC4],MATCH($A329,Table3[ID],0),1)</f>
        <v>0</v>
      </c>
      <c r="AP329">
        <f>INDEX(Table3[MC5],MATCH($A329,Table3[ID],0),1)</f>
        <v>0</v>
      </c>
      <c r="AQ329">
        <f>_xlfn.XLOOKUP($A329,Table3[ID],Table3[Complaint],"Not Found",0)</f>
        <v>0</v>
      </c>
      <c r="AR329">
        <f>_xlfn.XLOOKUP($A329,Table3[ID],Table3[Pilot],"Not Found",0)</f>
        <v>0</v>
      </c>
      <c r="AS329" s="6">
        <f>_xlfn.XLOOKUP($A329,Table3[ID],Table3[Enrollment],"Not Found",0)</f>
        <v>44110</v>
      </c>
    </row>
    <row r="330" spans="1:45" x14ac:dyDescent="0.25">
      <c r="A330">
        <v>2460</v>
      </c>
      <c r="B330" t="s">
        <v>446</v>
      </c>
      <c r="C330" t="s">
        <v>103</v>
      </c>
      <c r="D330" t="s">
        <v>104</v>
      </c>
      <c r="E330" t="s">
        <v>114</v>
      </c>
      <c r="F330" t="s">
        <v>111</v>
      </c>
      <c r="G330" s="22">
        <v>36.36</v>
      </c>
      <c r="H330">
        <v>4</v>
      </c>
      <c r="I330">
        <v>7.2720000000000002</v>
      </c>
      <c r="J330" s="22">
        <v>152.71199999999999</v>
      </c>
      <c r="K330" s="6">
        <v>43549</v>
      </c>
      <c r="L330" s="21">
        <v>0.54652777777777783</v>
      </c>
      <c r="M330" t="s">
        <v>112</v>
      </c>
      <c r="N330" s="22">
        <v>145.44</v>
      </c>
      <c r="O330">
        <v>4.7619047620000003</v>
      </c>
      <c r="P330" s="22">
        <v>7.2720000000000002</v>
      </c>
      <c r="Q330">
        <v>7.6</v>
      </c>
      <c r="R330" t="str">
        <f>IFERROR(VLOOKUP(Table5[[#This Row],[CustomerID]],Table1[],16,FALSE),"Not Found")</f>
        <v>Together</v>
      </c>
      <c r="S330">
        <f>IFERROR(VLOOKUP(Table5[[#This Row],[CustomerID]],Table1[],5,FALSE),"Not Found")</f>
        <v>44</v>
      </c>
      <c r="T330" t="str">
        <f>IFERROR(VLOOKUP(Table5[[#This Row],[CustomerID]],Table1[],17,FALSE),"Not Found")</f>
        <v>Other</v>
      </c>
      <c r="U330">
        <f>_xlfn.XLOOKUP(Table5[[#This Row],[CustomerID]],Table1[ID],Table1[Kids],"Not Found",0)</f>
        <v>0</v>
      </c>
      <c r="V330">
        <f>_xlfn.XLOOKUP(Table5[[#This Row],[CustomerID]],Table1[ID],Table1[Teens],"Not found",0)</f>
        <v>1</v>
      </c>
      <c r="W330" s="16">
        <f>IFERROR(VLOOKUP(Table5[[#This Row],[CustomerID]],Table1[],2,FALSE),"Not Found")</f>
        <v>175484</v>
      </c>
      <c r="X330" t="str">
        <f>_xlfn.XLOOKUP(Table5[[#This Row],[CustomerID]],Table1[ID],Table1[State],"Not Found",0)</f>
        <v>State-Florida</v>
      </c>
      <c r="Y330">
        <f>_xlfn.XLOOKUP(Table5[[#This Row],[CustomerID]],Table2[ID],Table2[Recency/Days],"Not Found",0)</f>
        <v>50</v>
      </c>
      <c r="Z330" s="22">
        <f>IFERROR(VLOOKUP(Table5[[#This Row],[CustomerID]],Table2[],3,FALSE),"Not Found")</f>
        <v>879</v>
      </c>
      <c r="AA330" s="22">
        <f>IFERROR(VLOOKUP($A330,Table2[],4,FALSE),"Not Found")</f>
        <v>226</v>
      </c>
      <c r="AB330" s="22">
        <f>IFERROR(VLOOKUP($A330,Table2[],5,FALSE),"Not Found")</f>
        <v>602</v>
      </c>
      <c r="AC330" s="22">
        <f>IFERROR(VLOOKUP($A330,Table2[],6,FALSE),"Not Found")</f>
        <v>458</v>
      </c>
      <c r="AD330" s="22">
        <f>IFERROR(VLOOKUP($A330,Table2[],7,FALSE),"Not Found")</f>
        <v>451</v>
      </c>
      <c r="AE330" s="22">
        <f>IFERROR(VLOOKUP($A330,Table2[],8,FALSE),"Not Found")</f>
        <v>79</v>
      </c>
      <c r="AF330" s="22">
        <f>IFERROR(VLOOKUP($A330,Table2[],9,FALSE),"Not Found")</f>
        <v>2536</v>
      </c>
      <c r="AG330">
        <f>IFERROR(VLOOKUP($A330,Table2[],10,FALSE),"Not Found")</f>
        <v>2</v>
      </c>
      <c r="AH330">
        <f>IFERROR(VLOOKUP($A330,Table2[],11,FALSE),"Not Found")</f>
        <v>7</v>
      </c>
      <c r="AI330">
        <f>IFERROR(VLOOKUP($A330,Table2[],12,FALSE),"Not Found")</f>
        <v>3</v>
      </c>
      <c r="AJ330">
        <f>IFERROR(VLOOKUP($A330,Table2[],13,FALSE),"Not Found")</f>
        <v>6</v>
      </c>
      <c r="AK330">
        <f>IFERROR(VLOOKUP($A330,Table2[],14,FALSE),"Not Found")</f>
        <v>4</v>
      </c>
      <c r="AL330">
        <f>INDEX('Marketing data'!E:E,MATCH($A330,'Marketing data'!B:B,0),1)</f>
        <v>0</v>
      </c>
      <c r="AM330">
        <f>INDEX('Marketing data'!F:F,MATCH($A330,'Marketing data'!B:B,0),1)</f>
        <v>0</v>
      </c>
      <c r="AN330">
        <f>INDEX(Table3[MC3],MATCH($A330,Table3[ID],0),1)</f>
        <v>0</v>
      </c>
      <c r="AO330">
        <f>INDEX(Table3[MC4],MATCH($A330,Table3[ID],0),1)</f>
        <v>0</v>
      </c>
      <c r="AP330">
        <f>INDEX(Table3[MC5],MATCH($A330,Table3[ID],0),1)</f>
        <v>0</v>
      </c>
      <c r="AQ330">
        <f>_xlfn.XLOOKUP($A330,Table3[ID],Table3[Complaint],"Not Found",0)</f>
        <v>0</v>
      </c>
      <c r="AR330">
        <f>_xlfn.XLOOKUP($A330,Table3[ID],Table3[Pilot],"Not Found",0)</f>
        <v>0</v>
      </c>
      <c r="AS330" s="6">
        <f>_xlfn.XLOOKUP($A330,Table3[ID],Table3[Enrollment],"Not Found",0)</f>
        <v>43472</v>
      </c>
    </row>
    <row r="331" spans="1:45" x14ac:dyDescent="0.25">
      <c r="A331">
        <v>1977</v>
      </c>
      <c r="B331" t="s">
        <v>447</v>
      </c>
      <c r="C331" t="s">
        <v>124</v>
      </c>
      <c r="D331" t="s">
        <v>110</v>
      </c>
      <c r="E331" t="s">
        <v>114</v>
      </c>
      <c r="F331" t="s">
        <v>115</v>
      </c>
      <c r="G331" s="22">
        <v>22.02</v>
      </c>
      <c r="H331">
        <v>9</v>
      </c>
      <c r="I331">
        <v>9.9090000000000007</v>
      </c>
      <c r="J331" s="22">
        <v>208.089</v>
      </c>
      <c r="K331" s="6">
        <v>43503</v>
      </c>
      <c r="L331" s="21">
        <v>0.78333333333333333</v>
      </c>
      <c r="M331" t="s">
        <v>112</v>
      </c>
      <c r="N331" s="22">
        <v>198.18</v>
      </c>
      <c r="O331">
        <v>4.7619047620000003</v>
      </c>
      <c r="P331" s="22">
        <v>9.9090000000000007</v>
      </c>
      <c r="Q331">
        <v>6.8</v>
      </c>
      <c r="R331" t="str">
        <f>IFERROR(VLOOKUP(Table5[[#This Row],[CustomerID]],Table1[],16,FALSE),"Not Found")</f>
        <v>Together</v>
      </c>
      <c r="S331">
        <f>IFERROR(VLOOKUP(Table5[[#This Row],[CustomerID]],Table1[],5,FALSE),"Not Found")</f>
        <v>42</v>
      </c>
      <c r="T331" t="str">
        <f>IFERROR(VLOOKUP(Table5[[#This Row],[CustomerID]],Table1[],17,FALSE),"Not Found")</f>
        <v>Graduate</v>
      </c>
      <c r="U331">
        <f>_xlfn.XLOOKUP(Table5[[#This Row],[CustomerID]],Table1[ID],Table1[Kids],"Not Found",0)</f>
        <v>0</v>
      </c>
      <c r="V331">
        <f>_xlfn.XLOOKUP(Table5[[#This Row],[CustomerID]],Table1[ID],Table1[Teens],"Not found",0)</f>
        <v>0</v>
      </c>
      <c r="W331" s="16">
        <f>IFERROR(VLOOKUP(Table5[[#This Row],[CustomerID]],Table1[],2,FALSE),"Not Found")</f>
        <v>175437</v>
      </c>
      <c r="X331" t="str">
        <f>_xlfn.XLOOKUP(Table5[[#This Row],[CustomerID]],Table1[ID],Table1[State],"Not Found",0)</f>
        <v>State-Texas</v>
      </c>
      <c r="Y331">
        <f>_xlfn.XLOOKUP(Table5[[#This Row],[CustomerID]],Table2[ID],Table2[Recency/Days],"Not Found",0)</f>
        <v>25</v>
      </c>
      <c r="Z331" s="22">
        <f>IFERROR(VLOOKUP(Table5[[#This Row],[CustomerID]],Table2[],3,FALSE),"Not Found")</f>
        <v>1849</v>
      </c>
      <c r="AA331" s="22">
        <f>IFERROR(VLOOKUP($A331,Table2[],4,FALSE),"Not Found")</f>
        <v>0</v>
      </c>
      <c r="AB331" s="22">
        <f>IFERROR(VLOOKUP($A331,Table2[],5,FALSE),"Not Found")</f>
        <v>1267</v>
      </c>
      <c r="AC331" s="22">
        <f>IFERROR(VLOOKUP($A331,Table2[],6,FALSE),"Not Found")</f>
        <v>221</v>
      </c>
      <c r="AD331" s="22">
        <f>IFERROR(VLOOKUP($A331,Table2[],7,FALSE),"Not Found")</f>
        <v>135</v>
      </c>
      <c r="AE331" s="22">
        <f>IFERROR(VLOOKUP($A331,Table2[],8,FALSE),"Not Found")</f>
        <v>0</v>
      </c>
      <c r="AF331" s="22">
        <f>IFERROR(VLOOKUP($A331,Table2[],9,FALSE),"Not Found")</f>
        <v>3472</v>
      </c>
      <c r="AG331">
        <f>IFERROR(VLOOKUP($A331,Table2[],10,FALSE),"Not Found")</f>
        <v>1</v>
      </c>
      <c r="AH331">
        <f>IFERROR(VLOOKUP($A331,Table2[],11,FALSE),"Not Found")</f>
        <v>8</v>
      </c>
      <c r="AI331">
        <f>IFERROR(VLOOKUP($A331,Table2[],12,FALSE),"Not Found")</f>
        <v>4</v>
      </c>
      <c r="AJ331">
        <f>IFERROR(VLOOKUP($A331,Table2[],13,FALSE),"Not Found")</f>
        <v>10</v>
      </c>
      <c r="AK331">
        <f>IFERROR(VLOOKUP($A331,Table2[],14,FALSE),"Not Found")</f>
        <v>6</v>
      </c>
      <c r="AL331">
        <f>INDEX('Marketing data'!E:E,MATCH($A331,'Marketing data'!B:B,0),1)</f>
        <v>1</v>
      </c>
      <c r="AM331">
        <f>INDEX('Marketing data'!F:F,MATCH($A331,'Marketing data'!B:B,0),1)</f>
        <v>0</v>
      </c>
      <c r="AN331">
        <f>INDEX(Table3[MC3],MATCH($A331,Table3[ID],0),1)</f>
        <v>0</v>
      </c>
      <c r="AO331">
        <f>INDEX(Table3[MC4],MATCH($A331,Table3[ID],0),1)</f>
        <v>0</v>
      </c>
      <c r="AP331">
        <f>INDEX(Table3[MC5],MATCH($A331,Table3[ID],0),1)</f>
        <v>0</v>
      </c>
      <c r="AQ331">
        <f>_xlfn.XLOOKUP($A331,Table3[ID],Table3[Complaint],"Not Found",0)</f>
        <v>0</v>
      </c>
      <c r="AR331">
        <f>_xlfn.XLOOKUP($A331,Table3[ID],Table3[Pilot],"Not Found",0)</f>
        <v>0</v>
      </c>
      <c r="AS331" s="6">
        <f>_xlfn.XLOOKUP($A331,Table3[ID],Table3[Enrollment],"Not Found",0)</f>
        <v>43936</v>
      </c>
    </row>
    <row r="332" spans="1:45" x14ac:dyDescent="0.25">
      <c r="A332">
        <v>1411</v>
      </c>
      <c r="B332" t="s">
        <v>448</v>
      </c>
      <c r="C332" t="s">
        <v>103</v>
      </c>
      <c r="D332" t="s">
        <v>110</v>
      </c>
      <c r="E332" t="s">
        <v>114</v>
      </c>
      <c r="F332" t="s">
        <v>125</v>
      </c>
      <c r="G332" s="22">
        <v>32.9</v>
      </c>
      <c r="H332">
        <v>3</v>
      </c>
      <c r="I332">
        <v>4.9349999999999996</v>
      </c>
      <c r="J332" s="22">
        <v>103.63500000000001</v>
      </c>
      <c r="K332" s="6">
        <v>43513</v>
      </c>
      <c r="L332" s="21">
        <v>0.7270833333333333</v>
      </c>
      <c r="M332" t="s">
        <v>116</v>
      </c>
      <c r="N332" s="22">
        <v>98.7</v>
      </c>
      <c r="O332">
        <v>4.7619047620000003</v>
      </c>
      <c r="P332" s="22">
        <v>4.9349999999999996</v>
      </c>
      <c r="Q332">
        <v>9.1</v>
      </c>
      <c r="R332" t="str">
        <f>IFERROR(VLOOKUP(Table5[[#This Row],[CustomerID]],Table1[],16,FALSE),"Not Found")</f>
        <v>Married</v>
      </c>
      <c r="S332">
        <f>IFERROR(VLOOKUP(Table5[[#This Row],[CustomerID]],Table1[],5,FALSE),"Not Found")</f>
        <v>31</v>
      </c>
      <c r="T332" t="str">
        <f>IFERROR(VLOOKUP(Table5[[#This Row],[CustomerID]],Table1[],17,FALSE),"Not Found")</f>
        <v>Graduate</v>
      </c>
      <c r="U332">
        <f>_xlfn.XLOOKUP(Table5[[#This Row],[CustomerID]],Table1[ID],Table1[Kids],"Not Found",0)</f>
        <v>1</v>
      </c>
      <c r="V332">
        <f>_xlfn.XLOOKUP(Table5[[#This Row],[CustomerID]],Table1[ID],Table1[Teens],"Not found",0)</f>
        <v>0</v>
      </c>
      <c r="W332" s="16">
        <f>IFERROR(VLOOKUP(Table5[[#This Row],[CustomerID]],Table1[],2,FALSE),"Not Found")</f>
        <v>175433</v>
      </c>
      <c r="X332" t="str">
        <f>_xlfn.XLOOKUP(Table5[[#This Row],[CustomerID]],Table1[ID],Table1[State],"Not Found",0)</f>
        <v>State-Illinois</v>
      </c>
      <c r="Y332">
        <f>_xlfn.XLOOKUP(Table5[[#This Row],[CustomerID]],Table2[ID],Table2[Recency/Days],"Not Found",0)</f>
        <v>28</v>
      </c>
      <c r="Z332" s="22">
        <f>IFERROR(VLOOKUP(Table5[[#This Row],[CustomerID]],Table2[],3,FALSE),"Not Found")</f>
        <v>1861</v>
      </c>
      <c r="AA332" s="22">
        <f>IFERROR(VLOOKUP($A332,Table2[],4,FALSE),"Not Found")</f>
        <v>0</v>
      </c>
      <c r="AB332" s="22">
        <f>IFERROR(VLOOKUP($A332,Table2[],5,FALSE),"Not Found")</f>
        <v>691</v>
      </c>
      <c r="AC332" s="22">
        <f>IFERROR(VLOOKUP($A332,Table2[],6,FALSE),"Not Found")</f>
        <v>0</v>
      </c>
      <c r="AD332" s="22">
        <f>IFERROR(VLOOKUP($A332,Table2[],7,FALSE),"Not Found")</f>
        <v>79</v>
      </c>
      <c r="AE332" s="22">
        <f>IFERROR(VLOOKUP($A332,Table2[],8,FALSE),"Not Found")</f>
        <v>133</v>
      </c>
      <c r="AF332" s="22">
        <f>IFERROR(VLOOKUP($A332,Table2[],9,FALSE),"Not Found")</f>
        <v>2498</v>
      </c>
      <c r="AG332">
        <f>IFERROR(VLOOKUP($A332,Table2[],10,FALSE),"Not Found")</f>
        <v>2</v>
      </c>
      <c r="AH332">
        <f>IFERROR(VLOOKUP($A332,Table2[],11,FALSE),"Not Found")</f>
        <v>2</v>
      </c>
      <c r="AI332">
        <f>IFERROR(VLOOKUP($A332,Table2[],12,FALSE),"Not Found")</f>
        <v>5</v>
      </c>
      <c r="AJ332">
        <f>IFERROR(VLOOKUP($A332,Table2[],13,FALSE),"Not Found")</f>
        <v>10</v>
      </c>
      <c r="AK332">
        <f>IFERROR(VLOOKUP($A332,Table2[],14,FALSE),"Not Found")</f>
        <v>6</v>
      </c>
      <c r="AL332">
        <f>INDEX('Marketing data'!E:E,MATCH($A332,'Marketing data'!B:B,0),1)</f>
        <v>1</v>
      </c>
      <c r="AM332">
        <f>INDEX('Marketing data'!F:F,MATCH($A332,'Marketing data'!B:B,0),1)</f>
        <v>0</v>
      </c>
      <c r="AN332">
        <f>INDEX(Table3[MC3],MATCH($A332,Table3[ID],0),1)</f>
        <v>0</v>
      </c>
      <c r="AO332">
        <f>INDEX(Table3[MC4],MATCH($A332,Table3[ID],0),1)</f>
        <v>1</v>
      </c>
      <c r="AP332">
        <f>INDEX(Table3[MC5],MATCH($A332,Table3[ID],0),1)</f>
        <v>0</v>
      </c>
      <c r="AQ332">
        <f>_xlfn.XLOOKUP($A332,Table3[ID],Table3[Complaint],"Not Found",0)</f>
        <v>0</v>
      </c>
      <c r="AR332">
        <f>_xlfn.XLOOKUP($A332,Table3[ID],Table3[Pilot],"Not Found",0)</f>
        <v>0</v>
      </c>
      <c r="AS332" s="6">
        <f>_xlfn.XLOOKUP($A332,Table3[ID],Table3[Enrollment],"Not Found",0)</f>
        <v>44083</v>
      </c>
    </row>
    <row r="333" spans="1:45" x14ac:dyDescent="0.25">
      <c r="A333">
        <v>2065</v>
      </c>
      <c r="B333" t="s">
        <v>449</v>
      </c>
      <c r="C333" t="s">
        <v>103</v>
      </c>
      <c r="D333" t="s">
        <v>110</v>
      </c>
      <c r="E333" t="s">
        <v>114</v>
      </c>
      <c r="F333" t="s">
        <v>127</v>
      </c>
      <c r="G333" s="22">
        <v>77.02</v>
      </c>
      <c r="H333">
        <v>5</v>
      </c>
      <c r="I333">
        <v>19.254999999999999</v>
      </c>
      <c r="J333" s="22">
        <v>404.35500000000002</v>
      </c>
      <c r="K333" s="6">
        <v>43499</v>
      </c>
      <c r="L333" s="21">
        <v>0.66597222222222219</v>
      </c>
      <c r="M333" t="s">
        <v>112</v>
      </c>
      <c r="N333" s="22">
        <v>385.1</v>
      </c>
      <c r="O333">
        <v>4.7619047620000003</v>
      </c>
      <c r="P333" s="22">
        <v>19.254999999999999</v>
      </c>
      <c r="Q333">
        <v>5.5</v>
      </c>
      <c r="R333" t="str">
        <f>IFERROR(VLOOKUP(Table5[[#This Row],[CustomerID]],Table1[],16,FALSE),"Not Found")</f>
        <v>Single</v>
      </c>
      <c r="S333">
        <f>IFERROR(VLOOKUP(Table5[[#This Row],[CustomerID]],Table1[],5,FALSE),"Not Found")</f>
        <v>50</v>
      </c>
      <c r="T333" t="str">
        <f>IFERROR(VLOOKUP(Table5[[#This Row],[CustomerID]],Table1[],17,FALSE),"Not Found")</f>
        <v>Master</v>
      </c>
      <c r="U333">
        <f>_xlfn.XLOOKUP(Table5[[#This Row],[CustomerID]],Table1[ID],Table1[Kids],"Not Found",0)</f>
        <v>0</v>
      </c>
      <c r="V333">
        <f>_xlfn.XLOOKUP(Table5[[#This Row],[CustomerID]],Table1[ID],Table1[Teens],"Not found",0)</f>
        <v>0</v>
      </c>
      <c r="W333" s="16">
        <f>IFERROR(VLOOKUP(Table5[[#This Row],[CustomerID]],Table1[],2,FALSE),"Not Found")</f>
        <v>175345</v>
      </c>
      <c r="X333" t="str">
        <f>_xlfn.XLOOKUP(Table5[[#This Row],[CustomerID]],Table1[ID],Table1[State],"Not Found",0)</f>
        <v>State-Illinois</v>
      </c>
      <c r="Y333">
        <f>_xlfn.XLOOKUP(Table5[[#This Row],[CustomerID]],Table2[ID],Table2[Recency/Days],"Not Found",0)</f>
        <v>16</v>
      </c>
      <c r="Z333" s="22">
        <f>IFERROR(VLOOKUP(Table5[[#This Row],[CustomerID]],Table2[],3,FALSE),"Not Found")</f>
        <v>2136</v>
      </c>
      <c r="AA333" s="22">
        <f>IFERROR(VLOOKUP($A333,Table2[],4,FALSE),"Not Found")</f>
        <v>133</v>
      </c>
      <c r="AB333" s="22">
        <f>IFERROR(VLOOKUP($A333,Table2[],5,FALSE),"Not Found")</f>
        <v>1960</v>
      </c>
      <c r="AC333" s="22">
        <f>IFERROR(VLOOKUP($A333,Table2[],6,FALSE),"Not Found")</f>
        <v>230</v>
      </c>
      <c r="AD333" s="22">
        <f>IFERROR(VLOOKUP($A333,Table2[],7,FALSE),"Not Found")</f>
        <v>88</v>
      </c>
      <c r="AE333" s="22">
        <f>IFERROR(VLOOKUP($A333,Table2[],8,FALSE),"Not Found")</f>
        <v>310</v>
      </c>
      <c r="AF333" s="22">
        <f>IFERROR(VLOOKUP($A333,Table2[],9,FALSE),"Not Found")</f>
        <v>4238</v>
      </c>
      <c r="AG333">
        <f>IFERROR(VLOOKUP($A333,Table2[],10,FALSE),"Not Found")</f>
        <v>1</v>
      </c>
      <c r="AH333">
        <f>IFERROR(VLOOKUP($A333,Table2[],11,FALSE),"Not Found")</f>
        <v>5</v>
      </c>
      <c r="AI333">
        <f>IFERROR(VLOOKUP($A333,Table2[],12,FALSE),"Not Found")</f>
        <v>8</v>
      </c>
      <c r="AJ333">
        <f>IFERROR(VLOOKUP($A333,Table2[],13,FALSE),"Not Found")</f>
        <v>6</v>
      </c>
      <c r="AK333">
        <f>IFERROR(VLOOKUP($A333,Table2[],14,FALSE),"Not Found")</f>
        <v>3</v>
      </c>
      <c r="AL333">
        <f>INDEX('Marketing data'!E:E,MATCH($A333,'Marketing data'!B:B,0),1)</f>
        <v>1</v>
      </c>
      <c r="AM333">
        <f>INDEX('Marketing data'!F:F,MATCH($A333,'Marketing data'!B:B,0),1)</f>
        <v>0</v>
      </c>
      <c r="AN333">
        <f>INDEX(Table3[MC3],MATCH($A333,Table3[ID],0),1)</f>
        <v>0</v>
      </c>
      <c r="AO333">
        <f>INDEX(Table3[MC4],MATCH($A333,Table3[ID],0),1)</f>
        <v>0</v>
      </c>
      <c r="AP333">
        <f>INDEX(Table3[MC5],MATCH($A333,Table3[ID],0),1)</f>
        <v>0</v>
      </c>
      <c r="AQ333">
        <f>_xlfn.XLOOKUP($A333,Table3[ID],Table3[Complaint],"Not Found",0)</f>
        <v>0</v>
      </c>
      <c r="AR333">
        <f>_xlfn.XLOOKUP($A333,Table3[ID],Table3[Pilot],"Not Found",0)</f>
        <v>1</v>
      </c>
      <c r="AS333" s="6">
        <f>_xlfn.XLOOKUP($A333,Table3[ID],Table3[Enrollment],"Not Found",0)</f>
        <v>43656</v>
      </c>
    </row>
    <row r="334" spans="1:45" x14ac:dyDescent="0.25">
      <c r="A334">
        <v>2709</v>
      </c>
      <c r="B334" t="s">
        <v>450</v>
      </c>
      <c r="C334" t="s">
        <v>103</v>
      </c>
      <c r="D334" t="s">
        <v>104</v>
      </c>
      <c r="E334" t="s">
        <v>114</v>
      </c>
      <c r="F334" t="s">
        <v>125</v>
      </c>
      <c r="G334" s="22">
        <v>23.48</v>
      </c>
      <c r="H334">
        <v>2</v>
      </c>
      <c r="I334">
        <v>2.3479999999999999</v>
      </c>
      <c r="J334" s="22">
        <v>49.308</v>
      </c>
      <c r="K334" s="6">
        <v>43538</v>
      </c>
      <c r="L334" s="21">
        <v>0.47291666666666665</v>
      </c>
      <c r="M334" t="s">
        <v>116</v>
      </c>
      <c r="N334" s="22">
        <v>46.96</v>
      </c>
      <c r="O334">
        <v>4.7619047620000003</v>
      </c>
      <c r="P334" s="22">
        <v>2.3479999999999999</v>
      </c>
      <c r="Q334">
        <v>7.9</v>
      </c>
      <c r="R334" t="str">
        <f>IFERROR(VLOOKUP(Table5[[#This Row],[CustomerID]],Table1[],16,FALSE),"Not Found")</f>
        <v>Single</v>
      </c>
      <c r="S334">
        <f>IFERROR(VLOOKUP(Table5[[#This Row],[CustomerID]],Table1[],5,FALSE),"Not Found")</f>
        <v>62</v>
      </c>
      <c r="T334" t="str">
        <f>IFERROR(VLOOKUP(Table5[[#This Row],[CustomerID]],Table1[],17,FALSE),"Not Found")</f>
        <v>Other</v>
      </c>
      <c r="U334">
        <f>_xlfn.XLOOKUP(Table5[[#This Row],[CustomerID]],Table1[ID],Table1[Kids],"Not Found",0)</f>
        <v>0</v>
      </c>
      <c r="V334">
        <f>_xlfn.XLOOKUP(Table5[[#This Row],[CustomerID]],Table1[ID],Table1[Teens],"Not found",0)</f>
        <v>1</v>
      </c>
      <c r="W334" s="16">
        <f>IFERROR(VLOOKUP(Table5[[#This Row],[CustomerID]],Table1[],2,FALSE),"Not Found")</f>
        <v>175342</v>
      </c>
      <c r="X334" t="str">
        <f>_xlfn.XLOOKUP(Table5[[#This Row],[CustomerID]],Table1[ID],Table1[State],"Not Found",0)</f>
        <v>State-Texas</v>
      </c>
      <c r="Y334">
        <f>_xlfn.XLOOKUP(Table5[[#This Row],[CustomerID]],Table2[ID],Table2[Recency/Days],"Not Found",0)</f>
        <v>38</v>
      </c>
      <c r="Z334" s="22">
        <f>IFERROR(VLOOKUP(Table5[[#This Row],[CustomerID]],Table2[],3,FALSE),"Not Found")</f>
        <v>475</v>
      </c>
      <c r="AA334" s="22">
        <f>IFERROR(VLOOKUP($A334,Table2[],4,FALSE),"Not Found")</f>
        <v>226</v>
      </c>
      <c r="AB334" s="22">
        <f>IFERROR(VLOOKUP($A334,Table2[],5,FALSE),"Not Found")</f>
        <v>226</v>
      </c>
      <c r="AC334" s="22">
        <f>IFERROR(VLOOKUP($A334,Table2[],6,FALSE),"Not Found")</f>
        <v>49</v>
      </c>
      <c r="AD334" s="22">
        <f>IFERROR(VLOOKUP($A334,Table2[],7,FALSE),"Not Found")</f>
        <v>275</v>
      </c>
      <c r="AE334" s="22">
        <f>IFERROR(VLOOKUP($A334,Table2[],8,FALSE),"Not Found")</f>
        <v>61</v>
      </c>
      <c r="AF334" s="22">
        <f>IFERROR(VLOOKUP($A334,Table2[],9,FALSE),"Not Found")</f>
        <v>1189</v>
      </c>
      <c r="AG334">
        <f>IFERROR(VLOOKUP($A334,Table2[],10,FALSE),"Not Found")</f>
        <v>1</v>
      </c>
      <c r="AH334">
        <f>IFERROR(VLOOKUP($A334,Table2[],11,FALSE),"Not Found")</f>
        <v>5</v>
      </c>
      <c r="AI334">
        <f>IFERROR(VLOOKUP($A334,Table2[],12,FALSE),"Not Found")</f>
        <v>2</v>
      </c>
      <c r="AJ334">
        <f>IFERROR(VLOOKUP($A334,Table2[],13,FALSE),"Not Found")</f>
        <v>10</v>
      </c>
      <c r="AK334">
        <f>IFERROR(VLOOKUP($A334,Table2[],14,FALSE),"Not Found")</f>
        <v>4</v>
      </c>
      <c r="AL334">
        <f>INDEX('Marketing data'!E:E,MATCH($A334,'Marketing data'!B:B,0),1)</f>
        <v>0</v>
      </c>
      <c r="AM334">
        <f>INDEX('Marketing data'!F:F,MATCH($A334,'Marketing data'!B:B,0),1)</f>
        <v>0</v>
      </c>
      <c r="AN334">
        <f>INDEX(Table3[MC3],MATCH($A334,Table3[ID],0),1)</f>
        <v>0</v>
      </c>
      <c r="AO334">
        <f>INDEX(Table3[MC4],MATCH($A334,Table3[ID],0),1)</f>
        <v>0</v>
      </c>
      <c r="AP334">
        <f>INDEX(Table3[MC5],MATCH($A334,Table3[ID],0),1)</f>
        <v>0</v>
      </c>
      <c r="AQ334">
        <f>_xlfn.XLOOKUP($A334,Table3[ID],Table3[Complaint],"Not Found",0)</f>
        <v>0</v>
      </c>
      <c r="AR334">
        <f>_xlfn.XLOOKUP($A334,Table3[ID],Table3[Pilot],"Not Found",0)</f>
        <v>0</v>
      </c>
      <c r="AS334" s="6">
        <f>_xlfn.XLOOKUP($A334,Table3[ID],Table3[Enrollment],"Not Found",0)</f>
        <v>43749</v>
      </c>
    </row>
    <row r="335" spans="1:45" x14ac:dyDescent="0.25">
      <c r="A335">
        <v>3011</v>
      </c>
      <c r="B335" t="s">
        <v>451</v>
      </c>
      <c r="C335" t="s">
        <v>109</v>
      </c>
      <c r="D335" t="s">
        <v>104</v>
      </c>
      <c r="E335" t="s">
        <v>114</v>
      </c>
      <c r="F335" t="s">
        <v>118</v>
      </c>
      <c r="G335" s="22">
        <v>14.7</v>
      </c>
      <c r="H335">
        <v>5</v>
      </c>
      <c r="I335">
        <v>3.6749999999999998</v>
      </c>
      <c r="J335" s="22">
        <v>77.174999999999997</v>
      </c>
      <c r="K335" s="6">
        <v>43548</v>
      </c>
      <c r="L335" s="21">
        <v>0.57500000000000007</v>
      </c>
      <c r="M335" t="s">
        <v>107</v>
      </c>
      <c r="N335" s="22">
        <v>73.5</v>
      </c>
      <c r="O335">
        <v>4.7619047620000003</v>
      </c>
      <c r="P335" s="22">
        <v>3.6749999999999998</v>
      </c>
      <c r="Q335">
        <v>8.5</v>
      </c>
      <c r="R335" t="str">
        <f>IFERROR(VLOOKUP(Table5[[#This Row],[CustomerID]],Table1[],16,FALSE),"Not Found")</f>
        <v>Married</v>
      </c>
      <c r="S335">
        <f>IFERROR(VLOOKUP(Table5[[#This Row],[CustomerID]],Table1[],5,FALSE),"Not Found")</f>
        <v>43</v>
      </c>
      <c r="T335" t="str">
        <f>IFERROR(VLOOKUP(Table5[[#This Row],[CustomerID]],Table1[],17,FALSE),"Not Found")</f>
        <v>Graduate</v>
      </c>
      <c r="U335">
        <f>_xlfn.XLOOKUP(Table5[[#This Row],[CustomerID]],Table1[ID],Table1[Kids],"Not Found",0)</f>
        <v>1</v>
      </c>
      <c r="V335">
        <f>_xlfn.XLOOKUP(Table5[[#This Row],[CustomerID]],Table1[ID],Table1[Teens],"Not found",0)</f>
        <v>1</v>
      </c>
      <c r="W335" s="16">
        <f>IFERROR(VLOOKUP(Table5[[#This Row],[CustomerID]],Table1[],2,FALSE),"Not Found")</f>
        <v>175330</v>
      </c>
      <c r="X335" t="str">
        <f>_xlfn.XLOOKUP(Table5[[#This Row],[CustomerID]],Table1[ID],Table1[State],"Not Found",0)</f>
        <v>State-California</v>
      </c>
      <c r="Y335">
        <f>_xlfn.XLOOKUP(Table5[[#This Row],[CustomerID]],Table2[ID],Table2[Recency/Days],"Not Found",0)</f>
        <v>94</v>
      </c>
      <c r="Z335" s="22">
        <f>IFERROR(VLOOKUP(Table5[[#This Row],[CustomerID]],Table2[],3,FALSE),"Not Found")</f>
        <v>1292</v>
      </c>
      <c r="AA335" s="22">
        <f>IFERROR(VLOOKUP($A335,Table2[],4,FALSE),"Not Found")</f>
        <v>191</v>
      </c>
      <c r="AB335" s="22">
        <f>IFERROR(VLOOKUP($A335,Table2[],5,FALSE),"Not Found")</f>
        <v>598</v>
      </c>
      <c r="AC335" s="22">
        <f>IFERROR(VLOOKUP($A335,Table2[],6,FALSE),"Not Found")</f>
        <v>216</v>
      </c>
      <c r="AD335" s="22">
        <f>IFERROR(VLOOKUP($A335,Table2[],7,FALSE),"Not Found")</f>
        <v>142</v>
      </c>
      <c r="AE335" s="22">
        <f>IFERROR(VLOOKUP($A335,Table2[],8,FALSE),"Not Found")</f>
        <v>142</v>
      </c>
      <c r="AF335" s="22">
        <f>IFERROR(VLOOKUP($A335,Table2[],9,FALSE),"Not Found")</f>
        <v>2297</v>
      </c>
      <c r="AG335">
        <f>IFERROR(VLOOKUP($A335,Table2[],10,FALSE),"Not Found")</f>
        <v>4</v>
      </c>
      <c r="AH335">
        <f>IFERROR(VLOOKUP($A335,Table2[],11,FALSE),"Not Found")</f>
        <v>10</v>
      </c>
      <c r="AI335">
        <f>IFERROR(VLOOKUP($A335,Table2[],12,FALSE),"Not Found")</f>
        <v>3</v>
      </c>
      <c r="AJ335">
        <f>IFERROR(VLOOKUP($A335,Table2[],13,FALSE),"Not Found")</f>
        <v>12</v>
      </c>
      <c r="AK335">
        <f>IFERROR(VLOOKUP($A335,Table2[],14,FALSE),"Not Found")</f>
        <v>6</v>
      </c>
      <c r="AL335">
        <f>INDEX('Marketing data'!E:E,MATCH($A335,'Marketing data'!B:B,0),1)</f>
        <v>0</v>
      </c>
      <c r="AM335">
        <f>INDEX('Marketing data'!F:F,MATCH($A335,'Marketing data'!B:B,0),1)</f>
        <v>0</v>
      </c>
      <c r="AN335">
        <f>INDEX(Table3[MC3],MATCH($A335,Table3[ID],0),1)</f>
        <v>0</v>
      </c>
      <c r="AO335">
        <f>INDEX(Table3[MC4],MATCH($A335,Table3[ID],0),1)</f>
        <v>0</v>
      </c>
      <c r="AP335">
        <f>INDEX(Table3[MC5],MATCH($A335,Table3[ID],0),1)</f>
        <v>0</v>
      </c>
      <c r="AQ335">
        <f>_xlfn.XLOOKUP($A335,Table3[ID],Table3[Complaint],"Not Found",0)</f>
        <v>0</v>
      </c>
      <c r="AR335">
        <f>_xlfn.XLOOKUP($A335,Table3[ID],Table3[Pilot],"Not Found",0)</f>
        <v>0</v>
      </c>
      <c r="AS335" s="6">
        <f>_xlfn.XLOOKUP($A335,Table3[ID],Table3[Enrollment],"Not Found",0)</f>
        <v>43535</v>
      </c>
    </row>
    <row r="336" spans="1:45" x14ac:dyDescent="0.25">
      <c r="A336">
        <v>2543</v>
      </c>
      <c r="B336" t="s">
        <v>452</v>
      </c>
      <c r="C336" t="s">
        <v>103</v>
      </c>
      <c r="D336" t="s">
        <v>104</v>
      </c>
      <c r="E336" t="s">
        <v>105</v>
      </c>
      <c r="F336" t="s">
        <v>111</v>
      </c>
      <c r="G336" s="22">
        <v>28.45</v>
      </c>
      <c r="H336">
        <v>5</v>
      </c>
      <c r="I336">
        <v>7.1124999999999998</v>
      </c>
      <c r="J336" s="22">
        <v>149.36250000000001</v>
      </c>
      <c r="K336" s="6">
        <v>43545</v>
      </c>
      <c r="L336" s="21">
        <v>0.4284722222222222</v>
      </c>
      <c r="M336" t="s">
        <v>116</v>
      </c>
      <c r="N336" s="22">
        <v>142.25</v>
      </c>
      <c r="O336">
        <v>4.7619047620000003</v>
      </c>
      <c r="P336" s="22">
        <v>7.1124999999999998</v>
      </c>
      <c r="Q336">
        <v>9.1</v>
      </c>
      <c r="R336" t="str">
        <f>IFERROR(VLOOKUP(Table5[[#This Row],[CustomerID]],Table1[],16,FALSE),"Not Found")</f>
        <v>Together</v>
      </c>
      <c r="S336">
        <f>IFERROR(VLOOKUP(Table5[[#This Row],[CustomerID]],Table1[],5,FALSE),"Not Found")</f>
        <v>66</v>
      </c>
      <c r="T336" t="str">
        <f>IFERROR(VLOOKUP(Table5[[#This Row],[CustomerID]],Table1[],17,FALSE),"Not Found")</f>
        <v>Graduate</v>
      </c>
      <c r="U336">
        <f>_xlfn.XLOOKUP(Table5[[#This Row],[CustomerID]],Table1[ID],Table1[Kids],"Not Found",0)</f>
        <v>0</v>
      </c>
      <c r="V336">
        <f>_xlfn.XLOOKUP(Table5[[#This Row],[CustomerID]],Table1[ID],Table1[Teens],"Not found",0)</f>
        <v>1</v>
      </c>
      <c r="W336" s="16">
        <f>IFERROR(VLOOKUP(Table5[[#This Row],[CustomerID]],Table1[],2,FALSE),"Not Found")</f>
        <v>175315</v>
      </c>
      <c r="X336" t="str">
        <f>_xlfn.XLOOKUP(Table5[[#This Row],[CustomerID]],Table1[ID],Table1[State],"Not Found",0)</f>
        <v>State-California</v>
      </c>
      <c r="Y336">
        <f>_xlfn.XLOOKUP(Table5[[#This Row],[CustomerID]],Table2[ID],Table2[Recency/Days],"Not Found",0)</f>
        <v>14</v>
      </c>
      <c r="Z336" s="22">
        <f>IFERROR(VLOOKUP(Table5[[#This Row],[CustomerID]],Table2[],3,FALSE),"Not Found")</f>
        <v>1068</v>
      </c>
      <c r="AA336" s="22">
        <f>IFERROR(VLOOKUP($A336,Table2[],4,FALSE),"Not Found")</f>
        <v>35</v>
      </c>
      <c r="AB336" s="22">
        <f>IFERROR(VLOOKUP($A336,Table2[],5,FALSE),"Not Found")</f>
        <v>398</v>
      </c>
      <c r="AC336" s="22">
        <f>IFERROR(VLOOKUP($A336,Table2[],6,FALSE),"Not Found")</f>
        <v>331</v>
      </c>
      <c r="AD336" s="22">
        <f>IFERROR(VLOOKUP($A336,Table2[],7,FALSE),"Not Found")</f>
        <v>54</v>
      </c>
      <c r="AE336" s="22">
        <f>IFERROR(VLOOKUP($A336,Table2[],8,FALSE),"Not Found")</f>
        <v>72</v>
      </c>
      <c r="AF336" s="22">
        <f>IFERROR(VLOOKUP($A336,Table2[],9,FALSE),"Not Found")</f>
        <v>1813</v>
      </c>
      <c r="AG336">
        <f>IFERROR(VLOOKUP($A336,Table2[],10,FALSE),"Not Found")</f>
        <v>2</v>
      </c>
      <c r="AH336">
        <f>IFERROR(VLOOKUP($A336,Table2[],11,FALSE),"Not Found")</f>
        <v>5</v>
      </c>
      <c r="AI336">
        <f>IFERROR(VLOOKUP($A336,Table2[],12,FALSE),"Not Found")</f>
        <v>4</v>
      </c>
      <c r="AJ336">
        <f>IFERROR(VLOOKUP($A336,Table2[],13,FALSE),"Not Found")</f>
        <v>12</v>
      </c>
      <c r="AK336">
        <f>IFERROR(VLOOKUP($A336,Table2[],14,FALSE),"Not Found")</f>
        <v>2</v>
      </c>
      <c r="AL336">
        <f>INDEX('Marketing data'!E:E,MATCH($A336,'Marketing data'!B:B,0),1)</f>
        <v>0</v>
      </c>
      <c r="AM336">
        <f>INDEX('Marketing data'!F:F,MATCH($A336,'Marketing data'!B:B,0),1)</f>
        <v>0</v>
      </c>
      <c r="AN336">
        <f>INDEX(Table3[MC3],MATCH($A336,Table3[ID],0),1)</f>
        <v>0</v>
      </c>
      <c r="AO336">
        <f>INDEX(Table3[MC4],MATCH($A336,Table3[ID],0),1)</f>
        <v>0</v>
      </c>
      <c r="AP336">
        <f>INDEX(Table3[MC5],MATCH($A336,Table3[ID],0),1)</f>
        <v>0</v>
      </c>
      <c r="AQ336">
        <f>_xlfn.XLOOKUP($A336,Table3[ID],Table3[Complaint],"Not Found",0)</f>
        <v>0</v>
      </c>
      <c r="AR336">
        <f>_xlfn.XLOOKUP($A336,Table3[ID],Table3[Pilot],"Not Found",0)</f>
        <v>0</v>
      </c>
      <c r="AS336" s="6">
        <f>_xlfn.XLOOKUP($A336,Table3[ID],Table3[Enrollment],"Not Found",0)</f>
        <v>44093</v>
      </c>
    </row>
    <row r="337" spans="1:45" x14ac:dyDescent="0.25">
      <c r="A337">
        <v>2545</v>
      </c>
      <c r="B337" t="s">
        <v>453</v>
      </c>
      <c r="C337" t="s">
        <v>103</v>
      </c>
      <c r="D337" t="s">
        <v>110</v>
      </c>
      <c r="E337" t="s">
        <v>114</v>
      </c>
      <c r="F337" t="s">
        <v>127</v>
      </c>
      <c r="G337" s="22">
        <v>76.400000000000006</v>
      </c>
      <c r="H337">
        <v>9</v>
      </c>
      <c r="I337">
        <v>34.380000000000003</v>
      </c>
      <c r="J337" s="22">
        <v>721.98</v>
      </c>
      <c r="K337" s="6">
        <v>43543</v>
      </c>
      <c r="L337" s="21">
        <v>0.65902777777777777</v>
      </c>
      <c r="M337" t="s">
        <v>107</v>
      </c>
      <c r="N337" s="22">
        <v>687.6</v>
      </c>
      <c r="O337">
        <v>4.7619047620000003</v>
      </c>
      <c r="P337" s="22">
        <v>34.380000000000003</v>
      </c>
      <c r="Q337">
        <v>7.5</v>
      </c>
      <c r="R337" t="str">
        <f>IFERROR(VLOOKUP(Table5[[#This Row],[CustomerID]],Table1[],16,FALSE),"Not Found")</f>
        <v>Married</v>
      </c>
      <c r="S337">
        <f>IFERROR(VLOOKUP(Table5[[#This Row],[CustomerID]],Table1[],5,FALSE),"Not Found")</f>
        <v>63</v>
      </c>
      <c r="T337" t="str">
        <f>IFERROR(VLOOKUP(Table5[[#This Row],[CustomerID]],Table1[],17,FALSE),"Not Found")</f>
        <v>PhD</v>
      </c>
      <c r="U337">
        <f>_xlfn.XLOOKUP(Table5[[#This Row],[CustomerID]],Table1[ID],Table1[Kids],"Not Found",0)</f>
        <v>1</v>
      </c>
      <c r="V337">
        <f>_xlfn.XLOOKUP(Table5[[#This Row],[CustomerID]],Table1[ID],Table1[Teens],"Not found",0)</f>
        <v>2</v>
      </c>
      <c r="W337" s="16">
        <f>IFERROR(VLOOKUP(Table5[[#This Row],[CustomerID]],Table1[],2,FALSE),"Not Found")</f>
        <v>175283</v>
      </c>
      <c r="X337" t="str">
        <f>_xlfn.XLOOKUP(Table5[[#This Row],[CustomerID]],Table1[ID],Table1[State],"Not Found",0)</f>
        <v>State-Illinois</v>
      </c>
      <c r="Y337">
        <f>_xlfn.XLOOKUP(Table5[[#This Row],[CustomerID]],Table2[ID],Table2[Recency/Days],"Not Found",0)</f>
        <v>26</v>
      </c>
      <c r="Z337" s="22">
        <f>IFERROR(VLOOKUP(Table5[[#This Row],[CustomerID]],Table2[],3,FALSE),"Not Found")</f>
        <v>1707</v>
      </c>
      <c r="AA337" s="22">
        <f>IFERROR(VLOOKUP($A337,Table2[],4,FALSE),"Not Found")</f>
        <v>21</v>
      </c>
      <c r="AB337" s="22">
        <f>IFERROR(VLOOKUP($A337,Table2[],5,FALSE),"Not Found")</f>
        <v>419</v>
      </c>
      <c r="AC337" s="22">
        <f>IFERROR(VLOOKUP($A337,Table2[],6,FALSE),"Not Found")</f>
        <v>28</v>
      </c>
      <c r="AD337" s="22">
        <f>IFERROR(VLOOKUP($A337,Table2[],7,FALSE),"Not Found")</f>
        <v>44</v>
      </c>
      <c r="AE337" s="22">
        <f>IFERROR(VLOOKUP($A337,Table2[],8,FALSE),"Not Found")</f>
        <v>154</v>
      </c>
      <c r="AF337" s="22">
        <f>IFERROR(VLOOKUP($A337,Table2[],9,FALSE),"Not Found")</f>
        <v>2065</v>
      </c>
      <c r="AG337">
        <f>IFERROR(VLOOKUP($A337,Table2[],10,FALSE),"Not Found")</f>
        <v>11</v>
      </c>
      <c r="AH337">
        <f>IFERROR(VLOOKUP($A337,Table2[],11,FALSE),"Not Found")</f>
        <v>6</v>
      </c>
      <c r="AI337">
        <f>IFERROR(VLOOKUP($A337,Table2[],12,FALSE),"Not Found")</f>
        <v>3</v>
      </c>
      <c r="AJ337">
        <f>IFERROR(VLOOKUP($A337,Table2[],13,FALSE),"Not Found")</f>
        <v>5</v>
      </c>
      <c r="AK337">
        <f>IFERROR(VLOOKUP($A337,Table2[],14,FALSE),"Not Found")</f>
        <v>4</v>
      </c>
      <c r="AL337">
        <f>INDEX('Marketing data'!E:E,MATCH($A337,'Marketing data'!B:B,0),1)</f>
        <v>0</v>
      </c>
      <c r="AM337">
        <f>INDEX('Marketing data'!F:F,MATCH($A337,'Marketing data'!B:B,0),1)</f>
        <v>0</v>
      </c>
      <c r="AN337">
        <f>INDEX(Table3[MC3],MATCH($A337,Table3[ID],0),1)</f>
        <v>0</v>
      </c>
      <c r="AO337">
        <f>INDEX(Table3[MC4],MATCH($A337,Table3[ID],0),1)</f>
        <v>0</v>
      </c>
      <c r="AP337">
        <f>INDEX(Table3[MC5],MATCH($A337,Table3[ID],0),1)</f>
        <v>0</v>
      </c>
      <c r="AQ337">
        <f>_xlfn.XLOOKUP($A337,Table3[ID],Table3[Complaint],"Not Found",0)</f>
        <v>0</v>
      </c>
      <c r="AR337">
        <f>_xlfn.XLOOKUP($A337,Table3[ID],Table3[Pilot],"Not Found",0)</f>
        <v>0</v>
      </c>
      <c r="AS337" s="6">
        <f>_xlfn.XLOOKUP($A337,Table3[ID],Table3[Enrollment],"Not Found",0)</f>
        <v>43709</v>
      </c>
    </row>
    <row r="338" spans="1:45" x14ac:dyDescent="0.25">
      <c r="A338">
        <v>1273</v>
      </c>
      <c r="B338" t="s">
        <v>454</v>
      </c>
      <c r="C338" t="s">
        <v>124</v>
      </c>
      <c r="D338" t="s">
        <v>110</v>
      </c>
      <c r="E338" t="s">
        <v>105</v>
      </c>
      <c r="F338" t="s">
        <v>118</v>
      </c>
      <c r="G338" s="22">
        <v>57.95</v>
      </c>
      <c r="H338">
        <v>6</v>
      </c>
      <c r="I338">
        <v>17.385000000000002</v>
      </c>
      <c r="J338" s="22">
        <v>365.08499999999998</v>
      </c>
      <c r="K338" s="6">
        <v>43520</v>
      </c>
      <c r="L338" s="21">
        <v>0.54305555555555551</v>
      </c>
      <c r="M338" t="s">
        <v>112</v>
      </c>
      <c r="N338" s="22">
        <v>347.7</v>
      </c>
      <c r="O338">
        <v>4.7619047620000003</v>
      </c>
      <c r="P338" s="22">
        <v>17.385000000000002</v>
      </c>
      <c r="Q338">
        <v>5.2</v>
      </c>
      <c r="R338" t="str">
        <f>IFERROR(VLOOKUP(Table5[[#This Row],[CustomerID]],Table1[],16,FALSE),"Not Found")</f>
        <v>Together</v>
      </c>
      <c r="S338">
        <f>IFERROR(VLOOKUP(Table5[[#This Row],[CustomerID]],Table1[],5,FALSE),"Not Found")</f>
        <v>68</v>
      </c>
      <c r="T338" t="str">
        <f>IFERROR(VLOOKUP(Table5[[#This Row],[CustomerID]],Table1[],17,FALSE),"Not Found")</f>
        <v>Graduate</v>
      </c>
      <c r="U338">
        <f>_xlfn.XLOOKUP(Table5[[#This Row],[CustomerID]],Table1[ID],Table1[Kids],"Not Found",0)</f>
        <v>0</v>
      </c>
      <c r="V338">
        <f>_xlfn.XLOOKUP(Table5[[#This Row],[CustomerID]],Table1[ID],Table1[Teens],"Not found",0)</f>
        <v>0</v>
      </c>
      <c r="W338" s="16">
        <f>IFERROR(VLOOKUP(Table5[[#This Row],[CustomerID]],Table1[],2,FALSE),"Not Found")</f>
        <v>175278</v>
      </c>
      <c r="X338" t="str">
        <f>_xlfn.XLOOKUP(Table5[[#This Row],[CustomerID]],Table1[ID],Table1[State],"Not Found",0)</f>
        <v>State-Illinois</v>
      </c>
      <c r="Y338">
        <f>_xlfn.XLOOKUP(Table5[[#This Row],[CustomerID]],Table2[ID],Table2[Recency/Days],"Not Found",0)</f>
        <v>17</v>
      </c>
      <c r="Z338" s="22">
        <f>IFERROR(VLOOKUP(Table5[[#This Row],[CustomerID]],Table2[],3,FALSE),"Not Found")</f>
        <v>708</v>
      </c>
      <c r="AA338" s="22">
        <f>IFERROR(VLOOKUP($A338,Table2[],4,FALSE),"Not Found")</f>
        <v>228</v>
      </c>
      <c r="AB338" s="22">
        <f>IFERROR(VLOOKUP($A338,Table2[],5,FALSE),"Not Found")</f>
        <v>536</v>
      </c>
      <c r="AC338" s="22">
        <f>IFERROR(VLOOKUP($A338,Table2[],6,FALSE),"Not Found")</f>
        <v>349</v>
      </c>
      <c r="AD338" s="22">
        <f>IFERROR(VLOOKUP($A338,Table2[],7,FALSE),"Not Found")</f>
        <v>172</v>
      </c>
      <c r="AE338" s="22">
        <f>IFERROR(VLOOKUP($A338,Table2[],8,FALSE),"Not Found")</f>
        <v>172</v>
      </c>
      <c r="AF338" s="22">
        <f>IFERROR(VLOOKUP($A338,Table2[],9,FALSE),"Not Found")</f>
        <v>1821</v>
      </c>
      <c r="AG338">
        <f>IFERROR(VLOOKUP($A338,Table2[],10,FALSE),"Not Found")</f>
        <v>1</v>
      </c>
      <c r="AH338">
        <f>IFERROR(VLOOKUP($A338,Table2[],11,FALSE),"Not Found")</f>
        <v>6</v>
      </c>
      <c r="AI338">
        <f>IFERROR(VLOOKUP($A338,Table2[],12,FALSE),"Not Found")</f>
        <v>3</v>
      </c>
      <c r="AJ338">
        <f>IFERROR(VLOOKUP($A338,Table2[],13,FALSE),"Not Found")</f>
        <v>13</v>
      </c>
      <c r="AK338">
        <f>IFERROR(VLOOKUP($A338,Table2[],14,FALSE),"Not Found")</f>
        <v>3</v>
      </c>
      <c r="AL338">
        <f>INDEX('Marketing data'!E:E,MATCH($A338,'Marketing data'!B:B,0),1)</f>
        <v>0</v>
      </c>
      <c r="AM338">
        <f>INDEX('Marketing data'!F:F,MATCH($A338,'Marketing data'!B:B,0),1)</f>
        <v>0</v>
      </c>
      <c r="AN338">
        <f>INDEX(Table3[MC3],MATCH($A338,Table3[ID],0),1)</f>
        <v>0</v>
      </c>
      <c r="AO338">
        <f>INDEX(Table3[MC4],MATCH($A338,Table3[ID],0),1)</f>
        <v>0</v>
      </c>
      <c r="AP338">
        <f>INDEX(Table3[MC5],MATCH($A338,Table3[ID],0),1)</f>
        <v>0</v>
      </c>
      <c r="AQ338">
        <f>_xlfn.XLOOKUP($A338,Table3[ID],Table3[Complaint],"Not Found",0)</f>
        <v>0</v>
      </c>
      <c r="AR338">
        <f>_xlfn.XLOOKUP($A338,Table3[ID],Table3[Pilot],"Not Found",0)</f>
        <v>0</v>
      </c>
      <c r="AS338" s="6">
        <f>_xlfn.XLOOKUP($A338,Table3[ID],Table3[Enrollment],"Not Found",0)</f>
        <v>43652</v>
      </c>
    </row>
    <row r="339" spans="1:45" x14ac:dyDescent="0.25">
      <c r="A339">
        <v>1385</v>
      </c>
      <c r="B339" t="s">
        <v>455</v>
      </c>
      <c r="C339" t="s">
        <v>109</v>
      </c>
      <c r="D339" t="s">
        <v>110</v>
      </c>
      <c r="E339" t="s">
        <v>105</v>
      </c>
      <c r="F339" t="s">
        <v>111</v>
      </c>
      <c r="G339" s="22">
        <v>47.65</v>
      </c>
      <c r="H339">
        <v>3</v>
      </c>
      <c r="I339">
        <v>7.1475</v>
      </c>
      <c r="J339" s="22">
        <v>150.0975</v>
      </c>
      <c r="K339" s="6">
        <v>43552</v>
      </c>
      <c r="L339" s="21">
        <v>0.54027777777777775</v>
      </c>
      <c r="M339" t="s">
        <v>116</v>
      </c>
      <c r="N339" s="22">
        <v>142.94999999999999</v>
      </c>
      <c r="O339">
        <v>4.7619047620000003</v>
      </c>
      <c r="P339" s="22">
        <v>7.1475</v>
      </c>
      <c r="Q339">
        <v>9.5</v>
      </c>
      <c r="R339" t="str">
        <f>IFERROR(VLOOKUP(Table5[[#This Row],[CustomerID]],Table1[],16,FALSE),"Not Found")</f>
        <v>Together</v>
      </c>
      <c r="S339">
        <f>IFERROR(VLOOKUP(Table5[[#This Row],[CustomerID]],Table1[],5,FALSE),"Not Found")</f>
        <v>55</v>
      </c>
      <c r="T339" t="str">
        <f>IFERROR(VLOOKUP(Table5[[#This Row],[CustomerID]],Table1[],17,FALSE),"Not Found")</f>
        <v>Graduate</v>
      </c>
      <c r="U339">
        <f>_xlfn.XLOOKUP(Table5[[#This Row],[CustomerID]],Table1[ID],Table1[Kids],"Not Found",0)</f>
        <v>0</v>
      </c>
      <c r="V339">
        <f>_xlfn.XLOOKUP(Table5[[#This Row],[CustomerID]],Table1[ID],Table1[Teens],"Not found",0)</f>
        <v>0</v>
      </c>
      <c r="W339" s="16">
        <f>IFERROR(VLOOKUP(Table5[[#This Row],[CustomerID]],Table1[],2,FALSE),"Not Found")</f>
        <v>175276</v>
      </c>
      <c r="X339" t="str">
        <f>_xlfn.XLOOKUP(Table5[[#This Row],[CustomerID]],Table1[ID],Table1[State],"Not Found",0)</f>
        <v>State-California</v>
      </c>
      <c r="Y339">
        <f>_xlfn.XLOOKUP(Table5[[#This Row],[CustomerID]],Table2[ID],Table2[Recency/Days],"Not Found",0)</f>
        <v>2</v>
      </c>
      <c r="Z339" s="22">
        <f>IFERROR(VLOOKUP(Table5[[#This Row],[CustomerID]],Table2[],3,FALSE),"Not Found")</f>
        <v>1420</v>
      </c>
      <c r="AA339" s="22">
        <f>IFERROR(VLOOKUP($A339,Table2[],4,FALSE),"Not Found")</f>
        <v>244</v>
      </c>
      <c r="AB339" s="22">
        <f>IFERROR(VLOOKUP($A339,Table2[],5,FALSE),"Not Found")</f>
        <v>291</v>
      </c>
      <c r="AC339" s="22">
        <f>IFERROR(VLOOKUP($A339,Table2[],6,FALSE),"Not Found")</f>
        <v>319</v>
      </c>
      <c r="AD339" s="22">
        <f>IFERROR(VLOOKUP($A339,Table2[],7,FALSE),"Not Found")</f>
        <v>98</v>
      </c>
      <c r="AE339" s="22">
        <f>IFERROR(VLOOKUP($A339,Table2[],8,FALSE),"Not Found")</f>
        <v>49</v>
      </c>
      <c r="AF339" s="22">
        <f>IFERROR(VLOOKUP($A339,Table2[],9,FALSE),"Not Found")</f>
        <v>2324</v>
      </c>
      <c r="AG339">
        <f>IFERROR(VLOOKUP($A339,Table2[],10,FALSE),"Not Found")</f>
        <v>1</v>
      </c>
      <c r="AH339">
        <f>IFERROR(VLOOKUP($A339,Table2[],11,FALSE),"Not Found")</f>
        <v>9</v>
      </c>
      <c r="AI339">
        <f>IFERROR(VLOOKUP($A339,Table2[],12,FALSE),"Not Found")</f>
        <v>4</v>
      </c>
      <c r="AJ339">
        <f>IFERROR(VLOOKUP($A339,Table2[],13,FALSE),"Not Found")</f>
        <v>9</v>
      </c>
      <c r="AK339">
        <f>IFERROR(VLOOKUP($A339,Table2[],14,FALSE),"Not Found")</f>
        <v>5</v>
      </c>
      <c r="AL339">
        <f>INDEX('Marketing data'!E:E,MATCH($A339,'Marketing data'!B:B,0),1)</f>
        <v>0</v>
      </c>
      <c r="AM339">
        <f>INDEX('Marketing data'!F:F,MATCH($A339,'Marketing data'!B:B,0),1)</f>
        <v>0</v>
      </c>
      <c r="AN339">
        <f>INDEX(Table3[MC3],MATCH($A339,Table3[ID],0),1)</f>
        <v>0</v>
      </c>
      <c r="AO339">
        <f>INDEX(Table3[MC4],MATCH($A339,Table3[ID],0),1)</f>
        <v>0</v>
      </c>
      <c r="AP339">
        <f>INDEX(Table3[MC5],MATCH($A339,Table3[ID],0),1)</f>
        <v>0</v>
      </c>
      <c r="AQ339">
        <f>_xlfn.XLOOKUP($A339,Table3[ID],Table3[Complaint],"Not Found",0)</f>
        <v>0</v>
      </c>
      <c r="AR339">
        <f>_xlfn.XLOOKUP($A339,Table3[ID],Table3[Pilot],"Not Found",0)</f>
        <v>0</v>
      </c>
      <c r="AS339" s="6">
        <f>_xlfn.XLOOKUP($A339,Table3[ID],Table3[Enrollment],"Not Found",0)</f>
        <v>43528</v>
      </c>
    </row>
    <row r="340" spans="1:45" x14ac:dyDescent="0.25">
      <c r="A340">
        <v>1450</v>
      </c>
      <c r="B340" t="s">
        <v>456</v>
      </c>
      <c r="C340" t="s">
        <v>124</v>
      </c>
      <c r="D340" t="s">
        <v>104</v>
      </c>
      <c r="E340" t="s">
        <v>105</v>
      </c>
      <c r="F340" t="s">
        <v>125</v>
      </c>
      <c r="G340" s="22">
        <v>42.82</v>
      </c>
      <c r="H340">
        <v>9</v>
      </c>
      <c r="I340">
        <v>19.268999999999998</v>
      </c>
      <c r="J340" s="22">
        <v>404.649</v>
      </c>
      <c r="K340" s="6">
        <v>43501</v>
      </c>
      <c r="L340" s="21">
        <v>0.6430555555555556</v>
      </c>
      <c r="M340" t="s">
        <v>116</v>
      </c>
      <c r="N340" s="22">
        <v>385.38</v>
      </c>
      <c r="O340">
        <v>4.7619047620000003</v>
      </c>
      <c r="P340" s="22">
        <v>19.268999999999998</v>
      </c>
      <c r="Q340">
        <v>8.9</v>
      </c>
      <c r="R340" t="str">
        <f>IFERROR(VLOOKUP(Table5[[#This Row],[CustomerID]],Table1[],16,FALSE),"Not Found")</f>
        <v>Together</v>
      </c>
      <c r="S340">
        <f>IFERROR(VLOOKUP(Table5[[#This Row],[CustomerID]],Table1[],5,FALSE),"Not Found")</f>
        <v>65</v>
      </c>
      <c r="T340" t="str">
        <f>IFERROR(VLOOKUP(Table5[[#This Row],[CustomerID]],Table1[],17,FALSE),"Not Found")</f>
        <v>PhD</v>
      </c>
      <c r="U340">
        <f>_xlfn.XLOOKUP(Table5[[#This Row],[CustomerID]],Table1[ID],Table1[Kids],"Not Found",0)</f>
        <v>0</v>
      </c>
      <c r="V340">
        <f>_xlfn.XLOOKUP(Table5[[#This Row],[CustomerID]],Table1[ID],Table1[Teens],"Not found",0)</f>
        <v>0</v>
      </c>
      <c r="W340" s="16">
        <f>IFERROR(VLOOKUP(Table5[[#This Row],[CustomerID]],Table1[],2,FALSE),"Not Found")</f>
        <v>175261</v>
      </c>
      <c r="X340" t="str">
        <f>_xlfn.XLOOKUP(Table5[[#This Row],[CustomerID]],Table1[ID],Table1[State],"Not Found",0)</f>
        <v>State-Other</v>
      </c>
      <c r="Y340">
        <f>_xlfn.XLOOKUP(Table5[[#This Row],[CustomerID]],Table2[ID],Table2[Recency/Days],"Not Found",0)</f>
        <v>17</v>
      </c>
      <c r="Z340" s="22">
        <f>IFERROR(VLOOKUP(Table5[[#This Row],[CustomerID]],Table2[],3,FALSE),"Not Found")</f>
        <v>2885</v>
      </c>
      <c r="AA340" s="22">
        <f>IFERROR(VLOOKUP($A340,Table2[],4,FALSE),"Not Found")</f>
        <v>40</v>
      </c>
      <c r="AB340" s="22">
        <f>IFERROR(VLOOKUP($A340,Table2[],5,FALSE),"Not Found")</f>
        <v>962</v>
      </c>
      <c r="AC340" s="22">
        <f>IFERROR(VLOOKUP($A340,Table2[],6,FALSE),"Not Found")</f>
        <v>54</v>
      </c>
      <c r="AD340" s="22">
        <f>IFERROR(VLOOKUP($A340,Table2[],7,FALSE),"Not Found")</f>
        <v>79</v>
      </c>
      <c r="AE340" s="22">
        <f>IFERROR(VLOOKUP($A340,Table2[],8,FALSE),"Not Found")</f>
        <v>40</v>
      </c>
      <c r="AF340" s="22">
        <f>IFERROR(VLOOKUP($A340,Table2[],9,FALSE),"Not Found")</f>
        <v>3980</v>
      </c>
      <c r="AG340">
        <f>IFERROR(VLOOKUP($A340,Table2[],10,FALSE),"Not Found")</f>
        <v>1</v>
      </c>
      <c r="AH340">
        <f>IFERROR(VLOOKUP($A340,Table2[],11,FALSE),"Not Found")</f>
        <v>5</v>
      </c>
      <c r="AI340">
        <f>IFERROR(VLOOKUP($A340,Table2[],12,FALSE),"Not Found")</f>
        <v>6</v>
      </c>
      <c r="AJ340">
        <f>IFERROR(VLOOKUP($A340,Table2[],13,FALSE),"Not Found")</f>
        <v>5</v>
      </c>
      <c r="AK340">
        <f>IFERROR(VLOOKUP($A340,Table2[],14,FALSE),"Not Found")</f>
        <v>2</v>
      </c>
      <c r="AL340">
        <f>INDEX('Marketing data'!E:E,MATCH($A340,'Marketing data'!B:B,0),1)</f>
        <v>0</v>
      </c>
      <c r="AM340">
        <f>INDEX('Marketing data'!F:F,MATCH($A340,'Marketing data'!B:B,0),1)</f>
        <v>0</v>
      </c>
      <c r="AN340">
        <f>INDEX(Table3[MC3],MATCH($A340,Table3[ID],0),1)</f>
        <v>0</v>
      </c>
      <c r="AO340">
        <f>INDEX(Table3[MC4],MATCH($A340,Table3[ID],0),1)</f>
        <v>1</v>
      </c>
      <c r="AP340">
        <f>INDEX(Table3[MC5],MATCH($A340,Table3[ID],0),1)</f>
        <v>1</v>
      </c>
      <c r="AQ340">
        <f>_xlfn.XLOOKUP($A340,Table3[ID],Table3[Complaint],"Not Found",0)</f>
        <v>0</v>
      </c>
      <c r="AR340">
        <f>_xlfn.XLOOKUP($A340,Table3[ID],Table3[Pilot],"Not Found",0)</f>
        <v>1</v>
      </c>
      <c r="AS340" s="6">
        <f>_xlfn.XLOOKUP($A340,Table3[ID],Table3[Enrollment],"Not Found",0)</f>
        <v>43736</v>
      </c>
    </row>
    <row r="341" spans="1:45" x14ac:dyDescent="0.25">
      <c r="A341">
        <v>1071</v>
      </c>
      <c r="B341" t="s">
        <v>457</v>
      </c>
      <c r="C341" t="s">
        <v>124</v>
      </c>
      <c r="D341" t="s">
        <v>104</v>
      </c>
      <c r="E341" t="s">
        <v>114</v>
      </c>
      <c r="F341" t="s">
        <v>111</v>
      </c>
      <c r="G341" s="22">
        <v>48.09</v>
      </c>
      <c r="H341">
        <v>3</v>
      </c>
      <c r="I341">
        <v>7.2134999999999998</v>
      </c>
      <c r="J341" s="22">
        <v>151.48349999999999</v>
      </c>
      <c r="K341" s="6">
        <v>43506</v>
      </c>
      <c r="L341" s="21">
        <v>0.76597222222222217</v>
      </c>
      <c r="M341" t="s">
        <v>116</v>
      </c>
      <c r="N341" s="22">
        <v>144.27000000000001</v>
      </c>
      <c r="O341">
        <v>4.7619047620000003</v>
      </c>
      <c r="P341" s="22">
        <v>7.2134999999999998</v>
      </c>
      <c r="Q341">
        <v>7.8</v>
      </c>
      <c r="R341" t="str">
        <f>IFERROR(VLOOKUP(Table5[[#This Row],[CustomerID]],Table1[],16,FALSE),"Not Found")</f>
        <v>Married</v>
      </c>
      <c r="S341">
        <f>IFERROR(VLOOKUP(Table5[[#This Row],[CustomerID]],Table1[],5,FALSE),"Not Found")</f>
        <v>48</v>
      </c>
      <c r="T341" t="str">
        <f>IFERROR(VLOOKUP(Table5[[#This Row],[CustomerID]],Table1[],17,FALSE),"Not Found")</f>
        <v>Master</v>
      </c>
      <c r="U341">
        <f>_xlfn.XLOOKUP(Table5[[#This Row],[CustomerID]],Table1[ID],Table1[Kids],"Not Found",0)</f>
        <v>0</v>
      </c>
      <c r="V341">
        <f>_xlfn.XLOOKUP(Table5[[#This Row],[CustomerID]],Table1[ID],Table1[Teens],"Not found",0)</f>
        <v>0</v>
      </c>
      <c r="W341" s="16">
        <f>IFERROR(VLOOKUP(Table5[[#This Row],[CustomerID]],Table1[],2,FALSE),"Not Found")</f>
        <v>175251</v>
      </c>
      <c r="X341" t="str">
        <f>_xlfn.XLOOKUP(Table5[[#This Row],[CustomerID]],Table1[ID],Table1[State],"Not Found",0)</f>
        <v>State-Texas</v>
      </c>
      <c r="Y341">
        <f>_xlfn.XLOOKUP(Table5[[#This Row],[CustomerID]],Table2[ID],Table2[Recency/Days],"Not Found",0)</f>
        <v>34</v>
      </c>
      <c r="Z341" s="22">
        <f>IFERROR(VLOOKUP(Table5[[#This Row],[CustomerID]],Table2[],3,FALSE),"Not Found")</f>
        <v>1679</v>
      </c>
      <c r="AA341" s="22">
        <f>IFERROR(VLOOKUP($A341,Table2[],4,FALSE),"Not Found")</f>
        <v>259</v>
      </c>
      <c r="AB341" s="22">
        <f>IFERROR(VLOOKUP($A341,Table2[],5,FALSE),"Not Found")</f>
        <v>2154</v>
      </c>
      <c r="AC341" s="22">
        <f>IFERROR(VLOOKUP($A341,Table2[],6,FALSE),"Not Found")</f>
        <v>226</v>
      </c>
      <c r="AD341" s="22">
        <f>IFERROR(VLOOKUP($A341,Table2[],7,FALSE),"Not Found")</f>
        <v>42</v>
      </c>
      <c r="AE341" s="22">
        <f>IFERROR(VLOOKUP($A341,Table2[],8,FALSE),"Not Found")</f>
        <v>42</v>
      </c>
      <c r="AF341" s="22">
        <f>IFERROR(VLOOKUP($A341,Table2[],9,FALSE),"Not Found")</f>
        <v>4318</v>
      </c>
      <c r="AG341">
        <f>IFERROR(VLOOKUP($A341,Table2[],10,FALSE),"Not Found")</f>
        <v>1</v>
      </c>
      <c r="AH341">
        <f>IFERROR(VLOOKUP($A341,Table2[],11,FALSE),"Not Found")</f>
        <v>7</v>
      </c>
      <c r="AI341">
        <f>IFERROR(VLOOKUP($A341,Table2[],12,FALSE),"Not Found")</f>
        <v>6</v>
      </c>
      <c r="AJ341">
        <f>IFERROR(VLOOKUP($A341,Table2[],13,FALSE),"Not Found")</f>
        <v>5</v>
      </c>
      <c r="AK341">
        <f>IFERROR(VLOOKUP($A341,Table2[],14,FALSE),"Not Found")</f>
        <v>5</v>
      </c>
      <c r="AL341">
        <f>INDEX('Marketing data'!E:E,MATCH($A341,'Marketing data'!B:B,0),1)</f>
        <v>0</v>
      </c>
      <c r="AM341">
        <f>INDEX('Marketing data'!F:F,MATCH($A341,'Marketing data'!B:B,0),1)</f>
        <v>0</v>
      </c>
      <c r="AN341">
        <f>INDEX(Table3[MC3],MATCH($A341,Table3[ID],0),1)</f>
        <v>0</v>
      </c>
      <c r="AO341">
        <f>INDEX(Table3[MC4],MATCH($A341,Table3[ID],0),1)</f>
        <v>0</v>
      </c>
      <c r="AP341">
        <f>INDEX(Table3[MC5],MATCH($A341,Table3[ID],0),1)</f>
        <v>0</v>
      </c>
      <c r="AQ341">
        <f>_xlfn.XLOOKUP($A341,Table3[ID],Table3[Complaint],"Not Found",0)</f>
        <v>0</v>
      </c>
      <c r="AR341">
        <f>_xlfn.XLOOKUP($A341,Table3[ID],Table3[Pilot],"Not Found",0)</f>
        <v>1</v>
      </c>
      <c r="AS341" s="6">
        <f>_xlfn.XLOOKUP($A341,Table3[ID],Table3[Enrollment],"Not Found",0)</f>
        <v>43497</v>
      </c>
    </row>
    <row r="342" spans="1:45" x14ac:dyDescent="0.25">
      <c r="A342">
        <v>1417</v>
      </c>
      <c r="B342" t="s">
        <v>458</v>
      </c>
      <c r="C342" t="s">
        <v>124</v>
      </c>
      <c r="D342" t="s">
        <v>104</v>
      </c>
      <c r="E342" t="s">
        <v>105</v>
      </c>
      <c r="F342" t="s">
        <v>106</v>
      </c>
      <c r="G342" s="22">
        <v>55.97</v>
      </c>
      <c r="H342">
        <v>7</v>
      </c>
      <c r="I342">
        <v>19.589500000000001</v>
      </c>
      <c r="J342" s="22">
        <v>411.37950000000001</v>
      </c>
      <c r="K342" s="6">
        <v>43529</v>
      </c>
      <c r="L342" s="21">
        <v>0.79583333333333339</v>
      </c>
      <c r="M342" t="s">
        <v>107</v>
      </c>
      <c r="N342" s="22">
        <v>391.79</v>
      </c>
      <c r="O342">
        <v>4.7619047620000003</v>
      </c>
      <c r="P342" s="22">
        <v>19.589500000000001</v>
      </c>
      <c r="Q342">
        <v>8.9</v>
      </c>
      <c r="R342" t="str">
        <f>IFERROR(VLOOKUP(Table5[[#This Row],[CustomerID]],Table1[],16,FALSE),"Not Found")</f>
        <v>Married</v>
      </c>
      <c r="S342">
        <f>IFERROR(VLOOKUP(Table5[[#This Row],[CustomerID]],Table1[],5,FALSE),"Not Found")</f>
        <v>56</v>
      </c>
      <c r="T342" t="str">
        <f>IFERROR(VLOOKUP(Table5[[#This Row],[CustomerID]],Table1[],17,FALSE),"Not Found")</f>
        <v>Graduate</v>
      </c>
      <c r="U342">
        <f>_xlfn.XLOOKUP(Table5[[#This Row],[CustomerID]],Table1[ID],Table1[Kids],"Not Found",0)</f>
        <v>0</v>
      </c>
      <c r="V342">
        <f>_xlfn.XLOOKUP(Table5[[#This Row],[CustomerID]],Table1[ID],Table1[Teens],"Not found",0)</f>
        <v>1</v>
      </c>
      <c r="W342" s="16">
        <f>IFERROR(VLOOKUP(Table5[[#This Row],[CustomerID]],Table1[],2,FALSE),"Not Found")</f>
        <v>175236</v>
      </c>
      <c r="X342" t="str">
        <f>_xlfn.XLOOKUP(Table5[[#This Row],[CustomerID]],Table1[ID],Table1[State],"Not Found",0)</f>
        <v>State-Illinois</v>
      </c>
      <c r="Y342">
        <f>_xlfn.XLOOKUP(Table5[[#This Row],[CustomerID]],Table2[ID],Table2[Recency/Days],"Not Found",0)</f>
        <v>27</v>
      </c>
      <c r="Z342" s="22">
        <f>IFERROR(VLOOKUP(Table5[[#This Row],[CustomerID]],Table2[],3,FALSE),"Not Found")</f>
        <v>1020</v>
      </c>
      <c r="AA342" s="22">
        <f>IFERROR(VLOOKUP($A342,Table2[],4,FALSE),"Not Found")</f>
        <v>154</v>
      </c>
      <c r="AB342" s="22">
        <f>IFERROR(VLOOKUP($A342,Table2[],5,FALSE),"Not Found")</f>
        <v>932</v>
      </c>
      <c r="AC342" s="22">
        <f>IFERROR(VLOOKUP($A342,Table2[],6,FALSE),"Not Found")</f>
        <v>28</v>
      </c>
      <c r="AD342" s="22">
        <f>IFERROR(VLOOKUP($A342,Table2[],7,FALSE),"Not Found")</f>
        <v>89</v>
      </c>
      <c r="AE342" s="22">
        <f>IFERROR(VLOOKUP($A342,Table2[],8,FALSE),"Not Found")</f>
        <v>266</v>
      </c>
      <c r="AF342" s="22">
        <f>IFERROR(VLOOKUP($A342,Table2[],9,FALSE),"Not Found")</f>
        <v>1956</v>
      </c>
      <c r="AG342">
        <f>IFERROR(VLOOKUP($A342,Table2[],10,FALSE),"Not Found")</f>
        <v>1</v>
      </c>
      <c r="AH342">
        <f>IFERROR(VLOOKUP($A342,Table2[],11,FALSE),"Not Found")</f>
        <v>8</v>
      </c>
      <c r="AI342">
        <f>IFERROR(VLOOKUP($A342,Table2[],12,FALSE),"Not Found")</f>
        <v>3</v>
      </c>
      <c r="AJ342">
        <f>IFERROR(VLOOKUP($A342,Table2[],13,FALSE),"Not Found")</f>
        <v>13</v>
      </c>
      <c r="AK342">
        <f>IFERROR(VLOOKUP($A342,Table2[],14,FALSE),"Not Found")</f>
        <v>4</v>
      </c>
      <c r="AL342">
        <f>INDEX('Marketing data'!E:E,MATCH($A342,'Marketing data'!B:B,0),1)</f>
        <v>0</v>
      </c>
      <c r="AM342">
        <f>INDEX('Marketing data'!F:F,MATCH($A342,'Marketing data'!B:B,0),1)</f>
        <v>0</v>
      </c>
      <c r="AN342">
        <f>INDEX(Table3[MC3],MATCH($A342,Table3[ID],0),1)</f>
        <v>0</v>
      </c>
      <c r="AO342">
        <f>INDEX(Table3[MC4],MATCH($A342,Table3[ID],0),1)</f>
        <v>0</v>
      </c>
      <c r="AP342">
        <f>INDEX(Table3[MC5],MATCH($A342,Table3[ID],0),1)</f>
        <v>0</v>
      </c>
      <c r="AQ342">
        <f>_xlfn.XLOOKUP($A342,Table3[ID],Table3[Complaint],"Not Found",0)</f>
        <v>0</v>
      </c>
      <c r="AR342">
        <f>_xlfn.XLOOKUP($A342,Table3[ID],Table3[Pilot],"Not Found",0)</f>
        <v>0</v>
      </c>
      <c r="AS342" s="6">
        <f>_xlfn.XLOOKUP($A342,Table3[ID],Table3[Enrollment],"Not Found",0)</f>
        <v>43952</v>
      </c>
    </row>
    <row r="343" spans="1:45" x14ac:dyDescent="0.25">
      <c r="A343">
        <v>2345</v>
      </c>
      <c r="B343" t="s">
        <v>459</v>
      </c>
      <c r="C343" t="s">
        <v>124</v>
      </c>
      <c r="D343" t="s">
        <v>104</v>
      </c>
      <c r="E343" t="s">
        <v>105</v>
      </c>
      <c r="F343" t="s">
        <v>106</v>
      </c>
      <c r="G343" s="22">
        <v>76.900000000000006</v>
      </c>
      <c r="H343">
        <v>7</v>
      </c>
      <c r="I343">
        <v>26.914999999999999</v>
      </c>
      <c r="J343" s="22">
        <v>565.21500000000003</v>
      </c>
      <c r="K343" s="6">
        <v>43511</v>
      </c>
      <c r="L343" s="21">
        <v>0.84791666666666676</v>
      </c>
      <c r="M343" t="s">
        <v>112</v>
      </c>
      <c r="N343" s="22">
        <v>538.29999999999995</v>
      </c>
      <c r="O343">
        <v>4.7619047620000003</v>
      </c>
      <c r="P343" s="22">
        <v>26.914999999999999</v>
      </c>
      <c r="Q343">
        <v>7.7</v>
      </c>
      <c r="R343" t="str">
        <f>IFERROR(VLOOKUP(Table5[[#This Row],[CustomerID]],Table1[],16,FALSE),"Not Found")</f>
        <v>Single</v>
      </c>
      <c r="S343">
        <f>IFERROR(VLOOKUP(Table5[[#This Row],[CustomerID]],Table1[],5,FALSE),"Not Found")</f>
        <v>62</v>
      </c>
      <c r="T343" t="str">
        <f>IFERROR(VLOOKUP(Table5[[#This Row],[CustomerID]],Table1[],17,FALSE),"Not Found")</f>
        <v>Master</v>
      </c>
      <c r="U343">
        <f>_xlfn.XLOOKUP(Table5[[#This Row],[CustomerID]],Table1[ID],Table1[Kids],"Not Found",0)</f>
        <v>0</v>
      </c>
      <c r="V343">
        <f>_xlfn.XLOOKUP(Table5[[#This Row],[CustomerID]],Table1[ID],Table1[Teens],"Not found",0)</f>
        <v>1</v>
      </c>
      <c r="W343" s="16">
        <f>IFERROR(VLOOKUP(Table5[[#This Row],[CustomerID]],Table1[],2,FALSE),"Not Found")</f>
        <v>175154</v>
      </c>
      <c r="X343" t="str">
        <f>_xlfn.XLOOKUP(Table5[[#This Row],[CustomerID]],Table1[ID],Table1[State],"Not Found",0)</f>
        <v>State-California</v>
      </c>
      <c r="Y343">
        <f>_xlfn.XLOOKUP(Table5[[#This Row],[CustomerID]],Table2[ID],Table2[Recency/Days],"Not Found",0)</f>
        <v>79</v>
      </c>
      <c r="Z343" s="22">
        <f>IFERROR(VLOOKUP(Table5[[#This Row],[CustomerID]],Table2[],3,FALSE),"Not Found")</f>
        <v>1266</v>
      </c>
      <c r="AA343" s="22">
        <f>IFERROR(VLOOKUP($A343,Table2[],4,FALSE),"Not Found")</f>
        <v>23</v>
      </c>
      <c r="AB343" s="22">
        <f>IFERROR(VLOOKUP($A343,Table2[],5,FALSE),"Not Found")</f>
        <v>478</v>
      </c>
      <c r="AC343" s="22">
        <f>IFERROR(VLOOKUP($A343,Table2[],6,FALSE),"Not Found")</f>
        <v>373</v>
      </c>
      <c r="AD343" s="22">
        <f>IFERROR(VLOOKUP($A343,Table2[],7,FALSE),"Not Found")</f>
        <v>333</v>
      </c>
      <c r="AE343" s="22">
        <f>IFERROR(VLOOKUP($A343,Table2[],8,FALSE),"Not Found")</f>
        <v>191</v>
      </c>
      <c r="AF343" s="22">
        <f>IFERROR(VLOOKUP($A343,Table2[],9,FALSE),"Not Found")</f>
        <v>2282</v>
      </c>
      <c r="AG343">
        <f>IFERROR(VLOOKUP($A343,Table2[],10,FALSE),"Not Found")</f>
        <v>1</v>
      </c>
      <c r="AH343">
        <f>IFERROR(VLOOKUP($A343,Table2[],11,FALSE),"Not Found")</f>
        <v>6</v>
      </c>
      <c r="AI343">
        <f>IFERROR(VLOOKUP($A343,Table2[],12,FALSE),"Not Found")</f>
        <v>3</v>
      </c>
      <c r="AJ343">
        <f>IFERROR(VLOOKUP($A343,Table2[],13,FALSE),"Not Found")</f>
        <v>6</v>
      </c>
      <c r="AK343">
        <f>IFERROR(VLOOKUP($A343,Table2[],14,FALSE),"Not Found")</f>
        <v>3</v>
      </c>
      <c r="AL343">
        <f>INDEX('Marketing data'!E:E,MATCH($A343,'Marketing data'!B:B,0),1)</f>
        <v>0</v>
      </c>
      <c r="AM343">
        <f>INDEX('Marketing data'!F:F,MATCH($A343,'Marketing data'!B:B,0),1)</f>
        <v>0</v>
      </c>
      <c r="AN343">
        <f>INDEX(Table3[MC3],MATCH($A343,Table3[ID],0),1)</f>
        <v>0</v>
      </c>
      <c r="AO343">
        <f>INDEX(Table3[MC4],MATCH($A343,Table3[ID],0),1)</f>
        <v>0</v>
      </c>
      <c r="AP343">
        <f>INDEX(Table3[MC5],MATCH($A343,Table3[ID],0),1)</f>
        <v>0</v>
      </c>
      <c r="AQ343">
        <f>_xlfn.XLOOKUP($A343,Table3[ID],Table3[Complaint],"Not Found",0)</f>
        <v>0</v>
      </c>
      <c r="AR343">
        <f>_xlfn.XLOOKUP($A343,Table3[ID],Table3[Pilot],"Not Found",0)</f>
        <v>1</v>
      </c>
      <c r="AS343" s="6">
        <f>_xlfn.XLOOKUP($A343,Table3[ID],Table3[Enrollment],"Not Found",0)</f>
        <v>43505</v>
      </c>
    </row>
    <row r="344" spans="1:45" x14ac:dyDescent="0.25">
      <c r="A344">
        <v>1745</v>
      </c>
      <c r="B344" t="s">
        <v>460</v>
      </c>
      <c r="C344" t="s">
        <v>109</v>
      </c>
      <c r="D344" t="s">
        <v>110</v>
      </c>
      <c r="E344" t="s">
        <v>105</v>
      </c>
      <c r="F344" t="s">
        <v>125</v>
      </c>
      <c r="G344" s="22">
        <v>97.03</v>
      </c>
      <c r="H344">
        <v>5</v>
      </c>
      <c r="I344">
        <v>24.2575</v>
      </c>
      <c r="J344" s="22">
        <v>509.40750000000003</v>
      </c>
      <c r="K344" s="6">
        <v>43495</v>
      </c>
      <c r="L344" s="21">
        <v>0.68333333333333324</v>
      </c>
      <c r="M344" t="s">
        <v>107</v>
      </c>
      <c r="N344" s="22">
        <v>485.15</v>
      </c>
      <c r="O344">
        <v>4.7619047620000003</v>
      </c>
      <c r="P344" s="22">
        <v>24.2575</v>
      </c>
      <c r="Q344">
        <v>9.3000000000000007</v>
      </c>
      <c r="R344" t="str">
        <f>IFERROR(VLOOKUP(Table5[[#This Row],[CustomerID]],Table1[],16,FALSE),"Not Found")</f>
        <v>Single</v>
      </c>
      <c r="S344">
        <f>IFERROR(VLOOKUP(Table5[[#This Row],[CustomerID]],Table1[],5,FALSE),"Not Found")</f>
        <v>68</v>
      </c>
      <c r="T344" t="str">
        <f>IFERROR(VLOOKUP(Table5[[#This Row],[CustomerID]],Table1[],17,FALSE),"Not Found")</f>
        <v>Graduate</v>
      </c>
      <c r="U344">
        <f>_xlfn.XLOOKUP(Table5[[#This Row],[CustomerID]],Table1[ID],Table1[Kids],"Not Found",0)</f>
        <v>0</v>
      </c>
      <c r="V344">
        <f>_xlfn.XLOOKUP(Table5[[#This Row],[CustomerID]],Table1[ID],Table1[Teens],"Not found",0)</f>
        <v>0</v>
      </c>
      <c r="W344" s="16">
        <f>IFERROR(VLOOKUP(Table5[[#This Row],[CustomerID]],Table1[],2,FALSE),"Not Found")</f>
        <v>175127</v>
      </c>
      <c r="X344" t="str">
        <f>_xlfn.XLOOKUP(Table5[[#This Row],[CustomerID]],Table1[ID],Table1[State],"Not Found",0)</f>
        <v>State-California</v>
      </c>
      <c r="Y344">
        <f>_xlfn.XLOOKUP(Table5[[#This Row],[CustomerID]],Table2[ID],Table2[Recency/Days],"Not Found",0)</f>
        <v>92</v>
      </c>
      <c r="Z344" s="22">
        <f>IFERROR(VLOOKUP(Table5[[#This Row],[CustomerID]],Table2[],3,FALSE),"Not Found")</f>
        <v>473</v>
      </c>
      <c r="AA344" s="22">
        <f>IFERROR(VLOOKUP($A344,Table2[],4,FALSE),"Not Found")</f>
        <v>82</v>
      </c>
      <c r="AB344" s="22">
        <f>IFERROR(VLOOKUP($A344,Table2[],5,FALSE),"Not Found")</f>
        <v>711</v>
      </c>
      <c r="AC344" s="22">
        <f>IFERROR(VLOOKUP($A344,Table2[],6,FALSE),"Not Found")</f>
        <v>107</v>
      </c>
      <c r="AD344" s="22">
        <f>IFERROR(VLOOKUP($A344,Table2[],7,FALSE),"Not Found")</f>
        <v>40</v>
      </c>
      <c r="AE344" s="22">
        <f>IFERROR(VLOOKUP($A344,Table2[],8,FALSE),"Not Found")</f>
        <v>529</v>
      </c>
      <c r="AF344" s="22">
        <f>IFERROR(VLOOKUP($A344,Table2[],9,FALSE),"Not Found")</f>
        <v>883</v>
      </c>
      <c r="AG344">
        <f>IFERROR(VLOOKUP($A344,Table2[],10,FALSE),"Not Found")</f>
        <v>1</v>
      </c>
      <c r="AH344">
        <f>IFERROR(VLOOKUP($A344,Table2[],11,FALSE),"Not Found")</f>
        <v>2</v>
      </c>
      <c r="AI344">
        <f>IFERROR(VLOOKUP($A344,Table2[],12,FALSE),"Not Found")</f>
        <v>11</v>
      </c>
      <c r="AJ344">
        <f>IFERROR(VLOOKUP($A344,Table2[],13,FALSE),"Not Found")</f>
        <v>5</v>
      </c>
      <c r="AK344">
        <f>IFERROR(VLOOKUP($A344,Table2[],14,FALSE),"Not Found")</f>
        <v>1</v>
      </c>
      <c r="AL344">
        <f>INDEX('Marketing data'!E:E,MATCH($A344,'Marketing data'!B:B,0),1)</f>
        <v>0</v>
      </c>
      <c r="AM344">
        <f>INDEX('Marketing data'!F:F,MATCH($A344,'Marketing data'!B:B,0),1)</f>
        <v>0</v>
      </c>
      <c r="AN344">
        <f>INDEX(Table3[MC3],MATCH($A344,Table3[ID],0),1)</f>
        <v>0</v>
      </c>
      <c r="AO344">
        <f>INDEX(Table3[MC4],MATCH($A344,Table3[ID],0),1)</f>
        <v>0</v>
      </c>
      <c r="AP344">
        <f>INDEX(Table3[MC5],MATCH($A344,Table3[ID],0),1)</f>
        <v>0</v>
      </c>
      <c r="AQ344">
        <f>_xlfn.XLOOKUP($A344,Table3[ID],Table3[Complaint],"Not Found",0)</f>
        <v>0</v>
      </c>
      <c r="AR344">
        <f>_xlfn.XLOOKUP($A344,Table3[ID],Table3[Pilot],"Not Found",0)</f>
        <v>0</v>
      </c>
      <c r="AS344" s="6">
        <f>_xlfn.XLOOKUP($A344,Table3[ID],Table3[Enrollment],"Not Found",0)</f>
        <v>44130</v>
      </c>
    </row>
    <row r="345" spans="1:45" x14ac:dyDescent="0.25">
      <c r="A345">
        <v>1915</v>
      </c>
      <c r="B345" t="s">
        <v>461</v>
      </c>
      <c r="C345" t="s">
        <v>103</v>
      </c>
      <c r="D345" t="s">
        <v>110</v>
      </c>
      <c r="E345" t="s">
        <v>114</v>
      </c>
      <c r="F345" t="s">
        <v>118</v>
      </c>
      <c r="G345" s="22">
        <v>44.65</v>
      </c>
      <c r="H345">
        <v>3</v>
      </c>
      <c r="I345">
        <v>6.6974999999999998</v>
      </c>
      <c r="J345" s="22">
        <v>140.64750000000001</v>
      </c>
      <c r="K345" s="6">
        <v>43510</v>
      </c>
      <c r="L345" s="21">
        <v>0.62777777777777777</v>
      </c>
      <c r="M345" t="s">
        <v>112</v>
      </c>
      <c r="N345" s="22">
        <v>133.94999999999999</v>
      </c>
      <c r="O345">
        <v>4.7619047620000003</v>
      </c>
      <c r="P345" s="22">
        <v>6.6974999999999998</v>
      </c>
      <c r="Q345">
        <v>6.2</v>
      </c>
      <c r="R345" t="str">
        <f>IFERROR(VLOOKUP(Table5[[#This Row],[CustomerID]],Table1[],16,FALSE),"Not Found")</f>
        <v>Single</v>
      </c>
      <c r="S345">
        <f>IFERROR(VLOOKUP(Table5[[#This Row],[CustomerID]],Table1[],5,FALSE),"Not Found")</f>
        <v>68</v>
      </c>
      <c r="T345" t="str">
        <f>IFERROR(VLOOKUP(Table5[[#This Row],[CustomerID]],Table1[],17,FALSE),"Not Found")</f>
        <v>Graduate</v>
      </c>
      <c r="U345">
        <f>_xlfn.XLOOKUP(Table5[[#This Row],[CustomerID]],Table1[ID],Table1[Kids],"Not Found",0)</f>
        <v>0</v>
      </c>
      <c r="V345">
        <f>_xlfn.XLOOKUP(Table5[[#This Row],[CustomerID]],Table1[ID],Table1[Teens],"Not found",0)</f>
        <v>0</v>
      </c>
      <c r="W345" s="16">
        <f>IFERROR(VLOOKUP(Table5[[#This Row],[CustomerID]],Table1[],2,FALSE),"Not Found")</f>
        <v>175127</v>
      </c>
      <c r="X345" t="str">
        <f>_xlfn.XLOOKUP(Table5[[#This Row],[CustomerID]],Table1[ID],Table1[State],"Not Found",0)</f>
        <v>State-Illinois</v>
      </c>
      <c r="Y345">
        <f>_xlfn.XLOOKUP(Table5[[#This Row],[CustomerID]],Table2[ID],Table2[Recency/Days],"Not Found",0)</f>
        <v>92</v>
      </c>
      <c r="Z345" s="22">
        <f>IFERROR(VLOOKUP(Table5[[#This Row],[CustomerID]],Table2[],3,FALSE),"Not Found")</f>
        <v>473</v>
      </c>
      <c r="AA345" s="22">
        <f>IFERROR(VLOOKUP($A345,Table2[],4,FALSE),"Not Found")</f>
        <v>82</v>
      </c>
      <c r="AB345" s="22">
        <f>IFERROR(VLOOKUP($A345,Table2[],5,FALSE),"Not Found")</f>
        <v>711</v>
      </c>
      <c r="AC345" s="22">
        <f>IFERROR(VLOOKUP($A345,Table2[],6,FALSE),"Not Found")</f>
        <v>107</v>
      </c>
      <c r="AD345" s="22">
        <f>IFERROR(VLOOKUP($A345,Table2[],7,FALSE),"Not Found")</f>
        <v>40</v>
      </c>
      <c r="AE345" s="22">
        <f>IFERROR(VLOOKUP($A345,Table2[],8,FALSE),"Not Found")</f>
        <v>529</v>
      </c>
      <c r="AF345" s="22">
        <f>IFERROR(VLOOKUP($A345,Table2[],9,FALSE),"Not Found")</f>
        <v>883</v>
      </c>
      <c r="AG345">
        <f>IFERROR(VLOOKUP($A345,Table2[],10,FALSE),"Not Found")</f>
        <v>1</v>
      </c>
      <c r="AH345">
        <f>IFERROR(VLOOKUP($A345,Table2[],11,FALSE),"Not Found")</f>
        <v>2</v>
      </c>
      <c r="AI345">
        <f>IFERROR(VLOOKUP($A345,Table2[],12,FALSE),"Not Found")</f>
        <v>11</v>
      </c>
      <c r="AJ345">
        <f>IFERROR(VLOOKUP($A345,Table2[],13,FALSE),"Not Found")</f>
        <v>5</v>
      </c>
      <c r="AK345">
        <f>IFERROR(VLOOKUP($A345,Table2[],14,FALSE),"Not Found")</f>
        <v>1</v>
      </c>
      <c r="AL345">
        <f>INDEX('Marketing data'!E:E,MATCH($A345,'Marketing data'!B:B,0),1)</f>
        <v>0</v>
      </c>
      <c r="AM345">
        <f>INDEX('Marketing data'!F:F,MATCH($A345,'Marketing data'!B:B,0),1)</f>
        <v>0</v>
      </c>
      <c r="AN345">
        <f>INDEX(Table3[MC3],MATCH($A345,Table3[ID],0),1)</f>
        <v>0</v>
      </c>
      <c r="AO345">
        <f>INDEX(Table3[MC4],MATCH($A345,Table3[ID],0),1)</f>
        <v>0</v>
      </c>
      <c r="AP345">
        <f>INDEX(Table3[MC5],MATCH($A345,Table3[ID],0),1)</f>
        <v>0</v>
      </c>
      <c r="AQ345">
        <f>_xlfn.XLOOKUP($A345,Table3[ID],Table3[Complaint],"Not Found",0)</f>
        <v>0</v>
      </c>
      <c r="AR345">
        <f>_xlfn.XLOOKUP($A345,Table3[ID],Table3[Pilot],"Not Found",0)</f>
        <v>0</v>
      </c>
      <c r="AS345" s="6">
        <f>_xlfn.XLOOKUP($A345,Table3[ID],Table3[Enrollment],"Not Found",0)</f>
        <v>44130</v>
      </c>
    </row>
    <row r="346" spans="1:45" x14ac:dyDescent="0.25">
      <c r="A346">
        <v>1892</v>
      </c>
      <c r="B346" t="s">
        <v>462</v>
      </c>
      <c r="C346" t="s">
        <v>103</v>
      </c>
      <c r="D346" t="s">
        <v>110</v>
      </c>
      <c r="E346" t="s">
        <v>105</v>
      </c>
      <c r="F346" t="s">
        <v>127</v>
      </c>
      <c r="G346" s="22">
        <v>77.930000000000007</v>
      </c>
      <c r="H346">
        <v>9</v>
      </c>
      <c r="I346">
        <v>35.0685</v>
      </c>
      <c r="J346" s="22">
        <v>736.43849999999998</v>
      </c>
      <c r="K346" s="6">
        <v>43523</v>
      </c>
      <c r="L346" s="21">
        <v>0.67361111111111116</v>
      </c>
      <c r="M346" t="s">
        <v>107</v>
      </c>
      <c r="N346" s="22">
        <v>701.37</v>
      </c>
      <c r="O346">
        <v>4.7619047620000003</v>
      </c>
      <c r="P346" s="22">
        <v>35.0685</v>
      </c>
      <c r="Q346">
        <v>7.6</v>
      </c>
      <c r="R346" t="str">
        <f>IFERROR(VLOOKUP(Table5[[#This Row],[CustomerID]],Table1[],16,FALSE),"Not Found")</f>
        <v>Together</v>
      </c>
      <c r="S346">
        <f>IFERROR(VLOOKUP(Table5[[#This Row],[CustomerID]],Table1[],5,FALSE),"Not Found")</f>
        <v>28</v>
      </c>
      <c r="T346" t="str">
        <f>IFERROR(VLOOKUP(Table5[[#This Row],[CustomerID]],Table1[],17,FALSE),"Not Found")</f>
        <v>Graduate</v>
      </c>
      <c r="U346">
        <f>_xlfn.XLOOKUP(Table5[[#This Row],[CustomerID]],Table1[ID],Table1[Kids],"Not Found",0)</f>
        <v>0</v>
      </c>
      <c r="V346">
        <f>_xlfn.XLOOKUP(Table5[[#This Row],[CustomerID]],Table1[ID],Table1[Teens],"Not found",0)</f>
        <v>0</v>
      </c>
      <c r="W346" s="16">
        <f>IFERROR(VLOOKUP(Table5[[#This Row],[CustomerID]],Table1[],2,FALSE),"Not Found")</f>
        <v>175114</v>
      </c>
      <c r="X346" t="str">
        <f>_xlfn.XLOOKUP(Table5[[#This Row],[CustomerID]],Table1[ID],Table1[State],"Not Found",0)</f>
        <v>State-New York</v>
      </c>
      <c r="Y346">
        <f>_xlfn.XLOOKUP(Table5[[#This Row],[CustomerID]],Table2[ID],Table2[Recency/Days],"Not Found",0)</f>
        <v>40</v>
      </c>
      <c r="Z346" s="22">
        <f>IFERROR(VLOOKUP(Table5[[#This Row],[CustomerID]],Table2[],3,FALSE),"Not Found")</f>
        <v>1331</v>
      </c>
      <c r="AA346" s="22">
        <f>IFERROR(VLOOKUP($A346,Table2[],4,FALSE),"Not Found")</f>
        <v>28</v>
      </c>
      <c r="AB346" s="22">
        <f>IFERROR(VLOOKUP($A346,Table2[],5,FALSE),"Not Found")</f>
        <v>1219</v>
      </c>
      <c r="AC346" s="22">
        <f>IFERROR(VLOOKUP($A346,Table2[],6,FALSE),"Not Found")</f>
        <v>147</v>
      </c>
      <c r="AD346" s="22">
        <f>IFERROR(VLOOKUP($A346,Table2[],7,FALSE),"Not Found")</f>
        <v>140</v>
      </c>
      <c r="AE346" s="22">
        <f>IFERROR(VLOOKUP($A346,Table2[],8,FALSE),"Not Found")</f>
        <v>56</v>
      </c>
      <c r="AF346" s="22">
        <f>IFERROR(VLOOKUP($A346,Table2[],9,FALSE),"Not Found")</f>
        <v>2809</v>
      </c>
      <c r="AG346">
        <f>IFERROR(VLOOKUP($A346,Table2[],10,FALSE),"Not Found")</f>
        <v>1</v>
      </c>
      <c r="AH346">
        <f>IFERROR(VLOOKUP($A346,Table2[],11,FALSE),"Not Found")</f>
        <v>3</v>
      </c>
      <c r="AI346">
        <f>IFERROR(VLOOKUP($A346,Table2[],12,FALSE),"Not Found")</f>
        <v>10</v>
      </c>
      <c r="AJ346">
        <f>IFERROR(VLOOKUP($A346,Table2[],13,FALSE),"Not Found")</f>
        <v>5</v>
      </c>
      <c r="AK346">
        <f>IFERROR(VLOOKUP($A346,Table2[],14,FALSE),"Not Found")</f>
        <v>2</v>
      </c>
      <c r="AL346">
        <f>INDEX('Marketing data'!E:E,MATCH($A346,'Marketing data'!B:B,0),1)</f>
        <v>0</v>
      </c>
      <c r="AM346">
        <f>INDEX('Marketing data'!F:F,MATCH($A346,'Marketing data'!B:B,0),1)</f>
        <v>0</v>
      </c>
      <c r="AN346">
        <f>INDEX(Table3[MC3],MATCH($A346,Table3[ID],0),1)</f>
        <v>0</v>
      </c>
      <c r="AO346">
        <f>INDEX(Table3[MC4],MATCH($A346,Table3[ID],0),1)</f>
        <v>0</v>
      </c>
      <c r="AP346">
        <f>INDEX(Table3[MC5],MATCH($A346,Table3[ID],0),1)</f>
        <v>0</v>
      </c>
      <c r="AQ346">
        <f>_xlfn.XLOOKUP($A346,Table3[ID],Table3[Complaint],"Not Found",0)</f>
        <v>0</v>
      </c>
      <c r="AR346">
        <f>_xlfn.XLOOKUP($A346,Table3[ID],Table3[Pilot],"Not Found",0)</f>
        <v>0</v>
      </c>
      <c r="AS346" s="6">
        <f>_xlfn.XLOOKUP($A346,Table3[ID],Table3[Enrollment],"Not Found",0)</f>
        <v>43934</v>
      </c>
    </row>
    <row r="347" spans="1:45" x14ac:dyDescent="0.25">
      <c r="A347">
        <v>1398</v>
      </c>
      <c r="B347" t="s">
        <v>463</v>
      </c>
      <c r="C347" t="s">
        <v>103</v>
      </c>
      <c r="D347" t="s">
        <v>104</v>
      </c>
      <c r="E347" t="s">
        <v>114</v>
      </c>
      <c r="F347" t="s">
        <v>111</v>
      </c>
      <c r="G347" s="22">
        <v>71.95</v>
      </c>
      <c r="H347">
        <v>1</v>
      </c>
      <c r="I347">
        <v>3.5975000000000001</v>
      </c>
      <c r="J347" s="22">
        <v>75.547499999999999</v>
      </c>
      <c r="K347" s="6">
        <v>43500</v>
      </c>
      <c r="L347" s="21">
        <v>0.50972222222222219</v>
      </c>
      <c r="M347" t="s">
        <v>112</v>
      </c>
      <c r="N347" s="22">
        <v>71.95</v>
      </c>
      <c r="O347">
        <v>4.7619047620000003</v>
      </c>
      <c r="P347" s="22">
        <v>3.5975000000000001</v>
      </c>
      <c r="Q347">
        <v>7.3</v>
      </c>
      <c r="R347" t="str">
        <f>IFERROR(VLOOKUP(Table5[[#This Row],[CustomerID]],Table1[],16,FALSE),"Not Found")</f>
        <v>Together</v>
      </c>
      <c r="S347">
        <f>IFERROR(VLOOKUP(Table5[[#This Row],[CustomerID]],Table1[],5,FALSE),"Not Found")</f>
        <v>58</v>
      </c>
      <c r="T347" t="str">
        <f>IFERROR(VLOOKUP(Table5[[#This Row],[CustomerID]],Table1[],17,FALSE),"Not Found")</f>
        <v>Graduate</v>
      </c>
      <c r="U347">
        <f>_xlfn.XLOOKUP(Table5[[#This Row],[CustomerID]],Table1[ID],Table1[Kids],"Not Found",0)</f>
        <v>0</v>
      </c>
      <c r="V347">
        <f>_xlfn.XLOOKUP(Table5[[#This Row],[CustomerID]],Table1[ID],Table1[Teens],"Not found",0)</f>
        <v>1</v>
      </c>
      <c r="W347" s="16">
        <f>IFERROR(VLOOKUP(Table5[[#This Row],[CustomerID]],Table1[],2,FALSE),"Not Found")</f>
        <v>175072</v>
      </c>
      <c r="X347" t="str">
        <f>_xlfn.XLOOKUP(Table5[[#This Row],[CustomerID]],Table1[ID],Table1[State],"Not Found",0)</f>
        <v>State-Florida</v>
      </c>
      <c r="Y347">
        <f>_xlfn.XLOOKUP(Table5[[#This Row],[CustomerID]],Table2[ID],Table2[Recency/Days],"Not Found",0)</f>
        <v>83</v>
      </c>
      <c r="Z347" s="22">
        <f>IFERROR(VLOOKUP(Table5[[#This Row],[CustomerID]],Table2[],3,FALSE),"Not Found")</f>
        <v>1360</v>
      </c>
      <c r="AA347" s="22">
        <f>IFERROR(VLOOKUP($A347,Table2[],4,FALSE),"Not Found")</f>
        <v>79</v>
      </c>
      <c r="AB347" s="22">
        <f>IFERROR(VLOOKUP($A347,Table2[],5,FALSE),"Not Found")</f>
        <v>721</v>
      </c>
      <c r="AC347" s="22">
        <f>IFERROR(VLOOKUP($A347,Table2[],6,FALSE),"Not Found")</f>
        <v>0</v>
      </c>
      <c r="AD347" s="22">
        <f>IFERROR(VLOOKUP($A347,Table2[],7,FALSE),"Not Found")</f>
        <v>51</v>
      </c>
      <c r="AE347" s="22">
        <f>IFERROR(VLOOKUP($A347,Table2[],8,FALSE),"Not Found")</f>
        <v>292</v>
      </c>
      <c r="AF347" s="22">
        <f>IFERROR(VLOOKUP($A347,Table2[],9,FALSE),"Not Found")</f>
        <v>1919</v>
      </c>
      <c r="AG347">
        <f>IFERROR(VLOOKUP($A347,Table2[],10,FALSE),"Not Found")</f>
        <v>2</v>
      </c>
      <c r="AH347">
        <f>IFERROR(VLOOKUP($A347,Table2[],11,FALSE),"Not Found")</f>
        <v>5</v>
      </c>
      <c r="AI347">
        <f>IFERROR(VLOOKUP($A347,Table2[],12,FALSE),"Not Found")</f>
        <v>4</v>
      </c>
      <c r="AJ347">
        <f>IFERROR(VLOOKUP($A347,Table2[],13,FALSE),"Not Found")</f>
        <v>8</v>
      </c>
      <c r="AK347">
        <f>IFERROR(VLOOKUP($A347,Table2[],14,FALSE),"Not Found")</f>
        <v>3</v>
      </c>
      <c r="AL347">
        <f>INDEX('Marketing data'!E:E,MATCH($A347,'Marketing data'!B:B,0),1)</f>
        <v>0</v>
      </c>
      <c r="AM347">
        <f>INDEX('Marketing data'!F:F,MATCH($A347,'Marketing data'!B:B,0),1)</f>
        <v>0</v>
      </c>
      <c r="AN347">
        <f>INDEX(Table3[MC3],MATCH($A347,Table3[ID],0),1)</f>
        <v>0</v>
      </c>
      <c r="AO347">
        <f>INDEX(Table3[MC4],MATCH($A347,Table3[ID],0),1)</f>
        <v>0</v>
      </c>
      <c r="AP347">
        <f>INDEX(Table3[MC5],MATCH($A347,Table3[ID],0),1)</f>
        <v>0</v>
      </c>
      <c r="AQ347">
        <f>_xlfn.XLOOKUP($A347,Table3[ID],Table3[Complaint],"Not Found",0)</f>
        <v>0</v>
      </c>
      <c r="AR347">
        <f>_xlfn.XLOOKUP($A347,Table3[ID],Table3[Pilot],"Not Found",0)</f>
        <v>0</v>
      </c>
      <c r="AS347" s="6">
        <f>_xlfn.XLOOKUP($A347,Table3[ID],Table3[Enrollment],"Not Found",0)</f>
        <v>43646</v>
      </c>
    </row>
    <row r="348" spans="1:45" x14ac:dyDescent="0.25">
      <c r="A348">
        <v>2206</v>
      </c>
      <c r="B348" t="s">
        <v>464</v>
      </c>
      <c r="C348" t="s">
        <v>109</v>
      </c>
      <c r="D348" t="s">
        <v>104</v>
      </c>
      <c r="E348" t="s">
        <v>105</v>
      </c>
      <c r="F348" t="s">
        <v>115</v>
      </c>
      <c r="G348" s="22">
        <v>89.25</v>
      </c>
      <c r="H348">
        <v>8</v>
      </c>
      <c r="I348">
        <v>35.700000000000003</v>
      </c>
      <c r="J348" s="22">
        <v>749.7</v>
      </c>
      <c r="K348" s="6">
        <v>43485</v>
      </c>
      <c r="L348" s="21">
        <v>0.42569444444444443</v>
      </c>
      <c r="M348" t="s">
        <v>112</v>
      </c>
      <c r="N348" s="22">
        <v>714</v>
      </c>
      <c r="O348">
        <v>4.7619047620000003</v>
      </c>
      <c r="P348" s="22">
        <v>35.700000000000003</v>
      </c>
      <c r="Q348">
        <v>4.7</v>
      </c>
      <c r="R348" t="str">
        <f>IFERROR(VLOOKUP(Table5[[#This Row],[CustomerID]],Table1[],16,FALSE),"Not Found")</f>
        <v>Married</v>
      </c>
      <c r="S348">
        <f>IFERROR(VLOOKUP(Table5[[#This Row],[CustomerID]],Table1[],5,FALSE),"Not Found")</f>
        <v>61</v>
      </c>
      <c r="T348" t="str">
        <f>IFERROR(VLOOKUP(Table5[[#This Row],[CustomerID]],Table1[],17,FALSE),"Not Found")</f>
        <v>PhD</v>
      </c>
      <c r="U348">
        <f>_xlfn.XLOOKUP(Table5[[#This Row],[CustomerID]],Table1[ID],Table1[Kids],"Not Found",0)</f>
        <v>0</v>
      </c>
      <c r="V348">
        <f>_xlfn.XLOOKUP(Table5[[#This Row],[CustomerID]],Table1[ID],Table1[Teens],"Not found",0)</f>
        <v>1</v>
      </c>
      <c r="W348" s="16">
        <f>IFERROR(VLOOKUP(Table5[[#This Row],[CustomerID]],Table1[],2,FALSE),"Not Found")</f>
        <v>175032</v>
      </c>
      <c r="X348" t="str">
        <f>_xlfn.XLOOKUP(Table5[[#This Row],[CustomerID]],Table1[ID],Table1[State],"Not Found",0)</f>
        <v>State-Other</v>
      </c>
      <c r="Y348">
        <f>_xlfn.XLOOKUP(Table5[[#This Row],[CustomerID]],Table2[ID],Table2[Recency/Days],"Not Found",0)</f>
        <v>74</v>
      </c>
      <c r="Z348" s="22">
        <f>IFERROR(VLOOKUP(Table5[[#This Row],[CustomerID]],Table2[],3,FALSE),"Not Found")</f>
        <v>2221</v>
      </c>
      <c r="AA348" s="22">
        <f>IFERROR(VLOOKUP($A348,Table2[],4,FALSE),"Not Found")</f>
        <v>28</v>
      </c>
      <c r="AB348" s="22">
        <f>IFERROR(VLOOKUP($A348,Table2[],5,FALSE),"Not Found")</f>
        <v>420</v>
      </c>
      <c r="AC348" s="22">
        <f>IFERROR(VLOOKUP($A348,Table2[],6,FALSE),"Not Found")</f>
        <v>110</v>
      </c>
      <c r="AD348" s="22">
        <f>IFERROR(VLOOKUP($A348,Table2[],7,FALSE),"Not Found")</f>
        <v>28</v>
      </c>
      <c r="AE348" s="22">
        <f>IFERROR(VLOOKUP($A348,Table2[],8,FALSE),"Not Found")</f>
        <v>28</v>
      </c>
      <c r="AF348" s="22">
        <f>IFERROR(VLOOKUP($A348,Table2[],9,FALSE),"Not Found")</f>
        <v>2778</v>
      </c>
      <c r="AG348">
        <f>IFERROR(VLOOKUP($A348,Table2[],10,FALSE),"Not Found")</f>
        <v>2</v>
      </c>
      <c r="AH348">
        <f>IFERROR(VLOOKUP($A348,Table2[],11,FALSE),"Not Found")</f>
        <v>5</v>
      </c>
      <c r="AI348">
        <f>IFERROR(VLOOKUP($A348,Table2[],12,FALSE),"Not Found")</f>
        <v>4</v>
      </c>
      <c r="AJ348">
        <f>IFERROR(VLOOKUP($A348,Table2[],13,FALSE),"Not Found")</f>
        <v>9</v>
      </c>
      <c r="AK348">
        <f>IFERROR(VLOOKUP($A348,Table2[],14,FALSE),"Not Found")</f>
        <v>3</v>
      </c>
      <c r="AL348">
        <f>INDEX('Marketing data'!E:E,MATCH($A348,'Marketing data'!B:B,0),1)</f>
        <v>0</v>
      </c>
      <c r="AM348">
        <f>INDEX('Marketing data'!F:F,MATCH($A348,'Marketing data'!B:B,0),1)</f>
        <v>0</v>
      </c>
      <c r="AN348">
        <f>INDEX(Table3[MC3],MATCH($A348,Table3[ID],0),1)</f>
        <v>0</v>
      </c>
      <c r="AO348">
        <f>INDEX(Table3[MC4],MATCH($A348,Table3[ID],0),1)</f>
        <v>0</v>
      </c>
      <c r="AP348">
        <f>INDEX(Table3[MC5],MATCH($A348,Table3[ID],0),1)</f>
        <v>0</v>
      </c>
      <c r="AQ348">
        <f>_xlfn.XLOOKUP($A348,Table3[ID],Table3[Complaint],"Not Found",0)</f>
        <v>0</v>
      </c>
      <c r="AR348">
        <f>_xlfn.XLOOKUP($A348,Table3[ID],Table3[Pilot],"Not Found",0)</f>
        <v>0</v>
      </c>
      <c r="AS348" s="6">
        <f>_xlfn.XLOOKUP($A348,Table3[ID],Table3[Enrollment],"Not Found",0)</f>
        <v>43741</v>
      </c>
    </row>
    <row r="349" spans="1:45" x14ac:dyDescent="0.25">
      <c r="A349">
        <v>1234</v>
      </c>
      <c r="B349" t="s">
        <v>465</v>
      </c>
      <c r="C349" t="s">
        <v>103</v>
      </c>
      <c r="D349" t="s">
        <v>110</v>
      </c>
      <c r="E349" t="s">
        <v>114</v>
      </c>
      <c r="F349" t="s">
        <v>111</v>
      </c>
      <c r="G349" s="22">
        <v>26.02</v>
      </c>
      <c r="H349">
        <v>7</v>
      </c>
      <c r="I349">
        <v>9.1069999999999993</v>
      </c>
      <c r="J349" s="22">
        <v>191.24700000000001</v>
      </c>
      <c r="K349" s="6">
        <v>43552</v>
      </c>
      <c r="L349" s="21">
        <v>0.73472222222222217</v>
      </c>
      <c r="M349" t="s">
        <v>112</v>
      </c>
      <c r="N349" s="22">
        <v>182.14</v>
      </c>
      <c r="O349">
        <v>4.7619047620000003</v>
      </c>
      <c r="P349" s="22">
        <v>9.1069999999999993</v>
      </c>
      <c r="Q349">
        <v>5.0999999999999996</v>
      </c>
      <c r="R349" t="str">
        <f>IFERROR(VLOOKUP(Table5[[#This Row],[CustomerID]],Table1[],16,FALSE),"Not Found")</f>
        <v>Married</v>
      </c>
      <c r="S349">
        <f>IFERROR(VLOOKUP(Table5[[#This Row],[CustomerID]],Table1[],5,FALSE),"Not Found")</f>
        <v>67</v>
      </c>
      <c r="T349" t="str">
        <f>IFERROR(VLOOKUP(Table5[[#This Row],[CustomerID]],Table1[],17,FALSE),"Not Found")</f>
        <v>Graduate</v>
      </c>
      <c r="U349">
        <f>_xlfn.XLOOKUP(Table5[[#This Row],[CustomerID]],Table1[ID],Table1[Kids],"Not Found",0)</f>
        <v>0</v>
      </c>
      <c r="V349">
        <f>_xlfn.XLOOKUP(Table5[[#This Row],[CustomerID]],Table1[ID],Table1[Teens],"Not found",0)</f>
        <v>1</v>
      </c>
      <c r="W349" s="16">
        <f>IFERROR(VLOOKUP(Table5[[#This Row],[CustomerID]],Table1[],2,FALSE),"Not Found")</f>
        <v>175027</v>
      </c>
      <c r="X349" t="str">
        <f>_xlfn.XLOOKUP(Table5[[#This Row],[CustomerID]],Table1[ID],Table1[State],"Not Found",0)</f>
        <v>State-Other</v>
      </c>
      <c r="Y349">
        <f>_xlfn.XLOOKUP(Table5[[#This Row],[CustomerID]],Table2[ID],Table2[Recency/Days],"Not Found",0)</f>
        <v>74</v>
      </c>
      <c r="Z349" s="22">
        <f>IFERROR(VLOOKUP(Table5[[#This Row],[CustomerID]],Table2[],3,FALSE),"Not Found")</f>
        <v>2158</v>
      </c>
      <c r="AA349" s="22">
        <f>IFERROR(VLOOKUP($A349,Table2[],4,FALSE),"Not Found")</f>
        <v>149</v>
      </c>
      <c r="AB349" s="22">
        <f>IFERROR(VLOOKUP($A349,Table2[],5,FALSE),"Not Found")</f>
        <v>418</v>
      </c>
      <c r="AC349" s="22">
        <f>IFERROR(VLOOKUP($A349,Table2[],6,FALSE),"Not Found")</f>
        <v>310</v>
      </c>
      <c r="AD349" s="22">
        <f>IFERROR(VLOOKUP($A349,Table2[],7,FALSE),"Not Found")</f>
        <v>28</v>
      </c>
      <c r="AE349" s="22">
        <f>IFERROR(VLOOKUP($A349,Table2[],8,FALSE),"Not Found")</f>
        <v>180</v>
      </c>
      <c r="AF349" s="22">
        <f>IFERROR(VLOOKUP($A349,Table2[],9,FALSE),"Not Found")</f>
        <v>2883</v>
      </c>
      <c r="AG349">
        <f>IFERROR(VLOOKUP($A349,Table2[],10,FALSE),"Not Found")</f>
        <v>2</v>
      </c>
      <c r="AH349">
        <f>IFERROR(VLOOKUP($A349,Table2[],11,FALSE),"Not Found")</f>
        <v>9</v>
      </c>
      <c r="AI349">
        <f>IFERROR(VLOOKUP($A349,Table2[],12,FALSE),"Not Found")</f>
        <v>4</v>
      </c>
      <c r="AJ349">
        <f>IFERROR(VLOOKUP($A349,Table2[],13,FALSE),"Not Found")</f>
        <v>6</v>
      </c>
      <c r="AK349">
        <f>IFERROR(VLOOKUP($A349,Table2[],14,FALSE),"Not Found")</f>
        <v>5</v>
      </c>
      <c r="AL349">
        <f>INDEX('Marketing data'!E:E,MATCH($A349,'Marketing data'!B:B,0),1)</f>
        <v>0</v>
      </c>
      <c r="AM349">
        <f>INDEX('Marketing data'!F:F,MATCH($A349,'Marketing data'!B:B,0),1)</f>
        <v>0</v>
      </c>
      <c r="AN349">
        <f>INDEX(Table3[MC3],MATCH($A349,Table3[ID],0),1)</f>
        <v>0</v>
      </c>
      <c r="AO349">
        <f>INDEX(Table3[MC4],MATCH($A349,Table3[ID],0),1)</f>
        <v>0</v>
      </c>
      <c r="AP349">
        <f>INDEX(Table3[MC5],MATCH($A349,Table3[ID],0),1)</f>
        <v>0</v>
      </c>
      <c r="AQ349">
        <f>_xlfn.XLOOKUP($A349,Table3[ID],Table3[Complaint],"Not Found",0)</f>
        <v>0</v>
      </c>
      <c r="AR349">
        <f>_xlfn.XLOOKUP($A349,Table3[ID],Table3[Pilot],"Not Found",0)</f>
        <v>0</v>
      </c>
      <c r="AS349" s="6">
        <f>_xlfn.XLOOKUP($A349,Table3[ID],Table3[Enrollment],"Not Found",0)</f>
        <v>43632</v>
      </c>
    </row>
    <row r="350" spans="1:45" x14ac:dyDescent="0.25">
      <c r="A350">
        <v>1708</v>
      </c>
      <c r="B350" t="s">
        <v>466</v>
      </c>
      <c r="C350" t="s">
        <v>124</v>
      </c>
      <c r="D350" t="s">
        <v>110</v>
      </c>
      <c r="E350" t="s">
        <v>105</v>
      </c>
      <c r="F350" t="s">
        <v>106</v>
      </c>
      <c r="G350" s="22">
        <v>13.5</v>
      </c>
      <c r="H350">
        <v>10</v>
      </c>
      <c r="I350">
        <v>6.75</v>
      </c>
      <c r="J350" s="22">
        <v>141.75</v>
      </c>
      <c r="K350" s="6">
        <v>43523</v>
      </c>
      <c r="L350" s="21">
        <v>0.46249999999999997</v>
      </c>
      <c r="M350" t="s">
        <v>116</v>
      </c>
      <c r="N350" s="22">
        <v>135</v>
      </c>
      <c r="O350">
        <v>4.7619047620000003</v>
      </c>
      <c r="P350" s="22">
        <v>6.75</v>
      </c>
      <c r="Q350">
        <v>4.8</v>
      </c>
      <c r="R350" t="str">
        <f>IFERROR(VLOOKUP(Table5[[#This Row],[CustomerID]],Table1[],16,FALSE),"Not Found")</f>
        <v>Divorced</v>
      </c>
      <c r="S350">
        <f>IFERROR(VLOOKUP(Table5[[#This Row],[CustomerID]],Table1[],5,FALSE),"Not Found")</f>
        <v>44</v>
      </c>
      <c r="T350" t="str">
        <f>IFERROR(VLOOKUP(Table5[[#This Row],[CustomerID]],Table1[],17,FALSE),"Not Found")</f>
        <v>Master</v>
      </c>
      <c r="U350">
        <f>_xlfn.XLOOKUP(Table5[[#This Row],[CustomerID]],Table1[ID],Table1[Kids],"Not Found",0)</f>
        <v>0</v>
      </c>
      <c r="V350">
        <f>_xlfn.XLOOKUP(Table5[[#This Row],[CustomerID]],Table1[ID],Table1[Teens],"Not found",0)</f>
        <v>0</v>
      </c>
      <c r="W350" s="16">
        <f>IFERROR(VLOOKUP(Table5[[#This Row],[CustomerID]],Table1[],2,FALSE),"Not Found")</f>
        <v>175012</v>
      </c>
      <c r="X350" t="str">
        <f>_xlfn.XLOOKUP(Table5[[#This Row],[CustomerID]],Table1[ID],Table1[State],"Not Found",0)</f>
        <v>State-Other</v>
      </c>
      <c r="Y350">
        <f>_xlfn.XLOOKUP(Table5[[#This Row],[CustomerID]],Table2[ID],Table2[Recency/Days],"Not Found",0)</f>
        <v>41</v>
      </c>
      <c r="Z350" s="22">
        <f>IFERROR(VLOOKUP(Table5[[#This Row],[CustomerID]],Table2[],3,FALSE),"Not Found")</f>
        <v>686</v>
      </c>
      <c r="AA350" s="22">
        <f>IFERROR(VLOOKUP($A350,Table2[],4,FALSE),"Not Found")</f>
        <v>331</v>
      </c>
      <c r="AB350" s="22">
        <f>IFERROR(VLOOKUP($A350,Table2[],5,FALSE),"Not Found")</f>
        <v>509</v>
      </c>
      <c r="AC350" s="22">
        <f>IFERROR(VLOOKUP($A350,Table2[],6,FALSE),"Not Found")</f>
        <v>383</v>
      </c>
      <c r="AD350" s="22">
        <f>IFERROR(VLOOKUP($A350,Table2[],7,FALSE),"Not Found")</f>
        <v>135</v>
      </c>
      <c r="AE350" s="22">
        <f>IFERROR(VLOOKUP($A350,Table2[],8,FALSE),"Not Found")</f>
        <v>352</v>
      </c>
      <c r="AF350" s="22">
        <f>IFERROR(VLOOKUP($A350,Table2[],9,FALSE),"Not Found")</f>
        <v>1692</v>
      </c>
      <c r="AG350">
        <f>IFERROR(VLOOKUP($A350,Table2[],10,FALSE),"Not Found")</f>
        <v>1</v>
      </c>
      <c r="AH350">
        <f>IFERROR(VLOOKUP($A350,Table2[],11,FALSE),"Not Found")</f>
        <v>3</v>
      </c>
      <c r="AI350">
        <f>IFERROR(VLOOKUP($A350,Table2[],12,FALSE),"Not Found")</f>
        <v>8</v>
      </c>
      <c r="AJ350">
        <f>IFERROR(VLOOKUP($A350,Table2[],13,FALSE),"Not Found")</f>
        <v>11</v>
      </c>
      <c r="AK350">
        <f>IFERROR(VLOOKUP($A350,Table2[],14,FALSE),"Not Found")</f>
        <v>1</v>
      </c>
      <c r="AL350">
        <f>INDEX('Marketing data'!E:E,MATCH($A350,'Marketing data'!B:B,0),1)</f>
        <v>0</v>
      </c>
      <c r="AM350">
        <f>INDEX('Marketing data'!F:F,MATCH($A350,'Marketing data'!B:B,0),1)</f>
        <v>0</v>
      </c>
      <c r="AN350">
        <f>INDEX(Table3[MC3],MATCH($A350,Table3[ID],0),1)</f>
        <v>0</v>
      </c>
      <c r="AO350">
        <f>INDEX(Table3[MC4],MATCH($A350,Table3[ID],0),1)</f>
        <v>0</v>
      </c>
      <c r="AP350">
        <f>INDEX(Table3[MC5],MATCH($A350,Table3[ID],0),1)</f>
        <v>0</v>
      </c>
      <c r="AQ350">
        <f>_xlfn.XLOOKUP($A350,Table3[ID],Table3[Complaint],"Not Found",0)</f>
        <v>0</v>
      </c>
      <c r="AR350">
        <f>_xlfn.XLOOKUP($A350,Table3[ID],Table3[Pilot],"Not Found",0)</f>
        <v>0</v>
      </c>
      <c r="AS350" s="6">
        <f>_xlfn.XLOOKUP($A350,Table3[ID],Table3[Enrollment],"Not Found",0)</f>
        <v>44013</v>
      </c>
    </row>
    <row r="351" spans="1:45" x14ac:dyDescent="0.25">
      <c r="A351">
        <v>1747</v>
      </c>
      <c r="B351" t="s">
        <v>467</v>
      </c>
      <c r="C351" t="s">
        <v>109</v>
      </c>
      <c r="D351" t="s">
        <v>104</v>
      </c>
      <c r="E351" t="s">
        <v>105</v>
      </c>
      <c r="F351" t="s">
        <v>127</v>
      </c>
      <c r="G351" s="22">
        <v>99.3</v>
      </c>
      <c r="H351">
        <v>10</v>
      </c>
      <c r="I351">
        <v>49.65</v>
      </c>
      <c r="J351" s="22">
        <v>1042.6500000000001</v>
      </c>
      <c r="K351" s="6">
        <v>43511</v>
      </c>
      <c r="L351" s="21">
        <v>0.62013888888888891</v>
      </c>
      <c r="M351" t="s">
        <v>116</v>
      </c>
      <c r="N351" s="22">
        <v>993</v>
      </c>
      <c r="O351">
        <v>4.7619047620000003</v>
      </c>
      <c r="P351" s="22">
        <v>49.65</v>
      </c>
      <c r="Q351">
        <v>6.6</v>
      </c>
      <c r="R351" t="str">
        <f>IFERROR(VLOOKUP(Table5[[#This Row],[CustomerID]],Table1[],16,FALSE),"Not Found")</f>
        <v>Married</v>
      </c>
      <c r="S351">
        <f>IFERROR(VLOOKUP(Table5[[#This Row],[CustomerID]],Table1[],5,FALSE),"Not Found")</f>
        <v>43</v>
      </c>
      <c r="T351" t="str">
        <f>IFERROR(VLOOKUP(Table5[[#This Row],[CustomerID]],Table1[],17,FALSE),"Not Found")</f>
        <v>Graduate</v>
      </c>
      <c r="U351">
        <f>_xlfn.XLOOKUP(Table5[[#This Row],[CustomerID]],Table1[ID],Table1[Kids],"Not Found",0)</f>
        <v>0</v>
      </c>
      <c r="V351">
        <f>_xlfn.XLOOKUP(Table5[[#This Row],[CustomerID]],Table1[ID],Table1[Teens],"Not found",0)</f>
        <v>0</v>
      </c>
      <c r="W351" s="16">
        <f>IFERROR(VLOOKUP(Table5[[#This Row],[CustomerID]],Table1[],2,FALSE),"Not Found")</f>
        <v>174985</v>
      </c>
      <c r="X351" t="str">
        <f>_xlfn.XLOOKUP(Table5[[#This Row],[CustomerID]],Table1[ID],Table1[State],"Not Found",0)</f>
        <v>State-Illinois</v>
      </c>
      <c r="Y351">
        <f>_xlfn.XLOOKUP(Table5[[#This Row],[CustomerID]],Table2[ID],Table2[Recency/Days],"Not Found",0)</f>
        <v>8</v>
      </c>
      <c r="Z351" s="22">
        <f>IFERROR(VLOOKUP(Table5[[#This Row],[CustomerID]],Table2[],3,FALSE),"Not Found")</f>
        <v>1370</v>
      </c>
      <c r="AA351" s="22">
        <f>IFERROR(VLOOKUP($A351,Table2[],4,FALSE),"Not Found")</f>
        <v>119</v>
      </c>
      <c r="AB351" s="22">
        <f>IFERROR(VLOOKUP($A351,Table2[],5,FALSE),"Not Found")</f>
        <v>2096</v>
      </c>
      <c r="AC351" s="22">
        <f>IFERROR(VLOOKUP($A351,Table2[],6,FALSE),"Not Found")</f>
        <v>576</v>
      </c>
      <c r="AD351" s="22">
        <f>IFERROR(VLOOKUP($A351,Table2[],7,FALSE),"Not Found")</f>
        <v>0</v>
      </c>
      <c r="AE351" s="22">
        <f>IFERROR(VLOOKUP($A351,Table2[],8,FALSE),"Not Found")</f>
        <v>201</v>
      </c>
      <c r="AF351" s="22">
        <f>IFERROR(VLOOKUP($A351,Table2[],9,FALSE),"Not Found")</f>
        <v>3960</v>
      </c>
      <c r="AG351">
        <f>IFERROR(VLOOKUP($A351,Table2[],10,FALSE),"Not Found")</f>
        <v>1</v>
      </c>
      <c r="AH351">
        <f>IFERROR(VLOOKUP($A351,Table2[],11,FALSE),"Not Found")</f>
        <v>3</v>
      </c>
      <c r="AI351">
        <f>IFERROR(VLOOKUP($A351,Table2[],12,FALSE),"Not Found")</f>
        <v>6</v>
      </c>
      <c r="AJ351">
        <f>IFERROR(VLOOKUP($A351,Table2[],13,FALSE),"Not Found")</f>
        <v>7</v>
      </c>
      <c r="AK351">
        <f>IFERROR(VLOOKUP($A351,Table2[],14,FALSE),"Not Found")</f>
        <v>2</v>
      </c>
      <c r="AL351">
        <f>INDEX('Marketing data'!E:E,MATCH($A351,'Marketing data'!B:B,0),1)</f>
        <v>0</v>
      </c>
      <c r="AM351">
        <f>INDEX('Marketing data'!F:F,MATCH($A351,'Marketing data'!B:B,0),1)</f>
        <v>0</v>
      </c>
      <c r="AN351">
        <f>INDEX(Table3[MC3],MATCH($A351,Table3[ID],0),1)</f>
        <v>0</v>
      </c>
      <c r="AO351">
        <f>INDEX(Table3[MC4],MATCH($A351,Table3[ID],0),1)</f>
        <v>0</v>
      </c>
      <c r="AP351">
        <f>INDEX(Table3[MC5],MATCH($A351,Table3[ID],0),1)</f>
        <v>0</v>
      </c>
      <c r="AQ351">
        <f>_xlfn.XLOOKUP($A351,Table3[ID],Table3[Complaint],"Not Found",0)</f>
        <v>0</v>
      </c>
      <c r="AR351">
        <f>_xlfn.XLOOKUP($A351,Table3[ID],Table3[Pilot],"Not Found",0)</f>
        <v>0</v>
      </c>
      <c r="AS351" s="6">
        <f>_xlfn.XLOOKUP($A351,Table3[ID],Table3[Enrollment],"Not Found",0)</f>
        <v>43512</v>
      </c>
    </row>
    <row r="352" spans="1:45" x14ac:dyDescent="0.25">
      <c r="A352">
        <v>2194</v>
      </c>
      <c r="B352" t="s">
        <v>468</v>
      </c>
      <c r="C352" t="s">
        <v>103</v>
      </c>
      <c r="D352" t="s">
        <v>110</v>
      </c>
      <c r="E352" t="s">
        <v>114</v>
      </c>
      <c r="F352" t="s">
        <v>111</v>
      </c>
      <c r="G352" s="22">
        <v>51.69</v>
      </c>
      <c r="H352">
        <v>7</v>
      </c>
      <c r="I352">
        <v>18.0915</v>
      </c>
      <c r="J352" s="22">
        <v>379.92149999999998</v>
      </c>
      <c r="K352" s="6">
        <v>43491</v>
      </c>
      <c r="L352" s="21">
        <v>0.76527777777777783</v>
      </c>
      <c r="M352" t="s">
        <v>112</v>
      </c>
      <c r="N352" s="22">
        <v>361.83</v>
      </c>
      <c r="O352">
        <v>4.7619047620000003</v>
      </c>
      <c r="P352" s="22">
        <v>18.0915</v>
      </c>
      <c r="Q352">
        <v>5.5</v>
      </c>
      <c r="R352" t="str">
        <f>IFERROR(VLOOKUP(Table5[[#This Row],[CustomerID]],Table1[],16,FALSE),"Not Found")</f>
        <v>Together</v>
      </c>
      <c r="S352">
        <f>IFERROR(VLOOKUP(Table5[[#This Row],[CustomerID]],Table1[],5,FALSE),"Not Found")</f>
        <v>51</v>
      </c>
      <c r="T352" t="str">
        <f>IFERROR(VLOOKUP(Table5[[#This Row],[CustomerID]],Table1[],17,FALSE),"Not Found")</f>
        <v>Graduate</v>
      </c>
      <c r="U352">
        <f>_xlfn.XLOOKUP(Table5[[#This Row],[CustomerID]],Table1[ID],Table1[Kids],"Not Found",0)</f>
        <v>0</v>
      </c>
      <c r="V352">
        <f>_xlfn.XLOOKUP(Table5[[#This Row],[CustomerID]],Table1[ID],Table1[Teens],"Not found",0)</f>
        <v>0</v>
      </c>
      <c r="W352" s="16">
        <f>IFERROR(VLOOKUP(Table5[[#This Row],[CustomerID]],Table1[],2,FALSE),"Not Found")</f>
        <v>174918</v>
      </c>
      <c r="X352" t="str">
        <f>_xlfn.XLOOKUP(Table5[[#This Row],[CustomerID]],Table1[ID],Table1[State],"Not Found",0)</f>
        <v>State-Other</v>
      </c>
      <c r="Y352">
        <f>_xlfn.XLOOKUP(Table5[[#This Row],[CustomerID]],Table2[ID],Table2[Recency/Days],"Not Found",0)</f>
        <v>78</v>
      </c>
      <c r="Z352" s="22">
        <f>IFERROR(VLOOKUP(Table5[[#This Row],[CustomerID]],Table2[],3,FALSE),"Not Found")</f>
        <v>2269</v>
      </c>
      <c r="AA352" s="22">
        <f>IFERROR(VLOOKUP($A352,Table2[],4,FALSE),"Not Found")</f>
        <v>138</v>
      </c>
      <c r="AB352" s="22">
        <f>IFERROR(VLOOKUP($A352,Table2[],5,FALSE),"Not Found")</f>
        <v>2132</v>
      </c>
      <c r="AC352" s="22">
        <f>IFERROR(VLOOKUP($A352,Table2[],6,FALSE),"Not Found")</f>
        <v>58</v>
      </c>
      <c r="AD352" s="22">
        <f>IFERROR(VLOOKUP($A352,Table2[],7,FALSE),"Not Found")</f>
        <v>44</v>
      </c>
      <c r="AE352" s="22">
        <f>IFERROR(VLOOKUP($A352,Table2[],8,FALSE),"Not Found")</f>
        <v>138</v>
      </c>
      <c r="AF352" s="22">
        <f>IFERROR(VLOOKUP($A352,Table2[],9,FALSE),"Not Found")</f>
        <v>4504</v>
      </c>
      <c r="AG352">
        <f>IFERROR(VLOOKUP($A352,Table2[],10,FALSE),"Not Found")</f>
        <v>1</v>
      </c>
      <c r="AH352">
        <f>IFERROR(VLOOKUP($A352,Table2[],11,FALSE),"Not Found")</f>
        <v>5</v>
      </c>
      <c r="AI352">
        <f>IFERROR(VLOOKUP($A352,Table2[],12,FALSE),"Not Found")</f>
        <v>9</v>
      </c>
      <c r="AJ352">
        <f>IFERROR(VLOOKUP($A352,Table2[],13,FALSE),"Not Found")</f>
        <v>6</v>
      </c>
      <c r="AK352">
        <f>IFERROR(VLOOKUP($A352,Table2[],14,FALSE),"Not Found")</f>
        <v>3</v>
      </c>
      <c r="AL352">
        <f>INDEX('Marketing data'!E:E,MATCH($A352,'Marketing data'!B:B,0),1)</f>
        <v>0</v>
      </c>
      <c r="AM352">
        <f>INDEX('Marketing data'!F:F,MATCH($A352,'Marketing data'!B:B,0),1)</f>
        <v>0</v>
      </c>
      <c r="AN352">
        <f>INDEX(Table3[MC3],MATCH($A352,Table3[ID],0),1)</f>
        <v>0</v>
      </c>
      <c r="AO352">
        <f>INDEX(Table3[MC4],MATCH($A352,Table3[ID],0),1)</f>
        <v>0</v>
      </c>
      <c r="AP352">
        <f>INDEX(Table3[MC5],MATCH($A352,Table3[ID],0),1)</f>
        <v>1</v>
      </c>
      <c r="AQ352">
        <f>_xlfn.XLOOKUP($A352,Table3[ID],Table3[Complaint],"Not Found",0)</f>
        <v>0</v>
      </c>
      <c r="AR352">
        <f>_xlfn.XLOOKUP($A352,Table3[ID],Table3[Pilot],"Not Found",0)</f>
        <v>0</v>
      </c>
      <c r="AS352" s="6">
        <f>_xlfn.XLOOKUP($A352,Table3[ID],Table3[Enrollment],"Not Found",0)</f>
        <v>43694</v>
      </c>
    </row>
    <row r="353" spans="1:45" x14ac:dyDescent="0.25">
      <c r="A353">
        <v>2517</v>
      </c>
      <c r="B353" t="s">
        <v>469</v>
      </c>
      <c r="C353" t="s">
        <v>124</v>
      </c>
      <c r="D353" t="s">
        <v>104</v>
      </c>
      <c r="E353" t="s">
        <v>105</v>
      </c>
      <c r="F353" t="s">
        <v>127</v>
      </c>
      <c r="G353" s="22">
        <v>54.73</v>
      </c>
      <c r="H353">
        <v>7</v>
      </c>
      <c r="I353">
        <v>19.1555</v>
      </c>
      <c r="J353" s="22">
        <v>402.26549999999997</v>
      </c>
      <c r="K353" s="6">
        <v>43538</v>
      </c>
      <c r="L353" s="21">
        <v>0.79305555555555562</v>
      </c>
      <c r="M353" t="s">
        <v>116</v>
      </c>
      <c r="N353" s="22">
        <v>383.11</v>
      </c>
      <c r="O353">
        <v>4.7619047620000003</v>
      </c>
      <c r="P353" s="22">
        <v>19.1555</v>
      </c>
      <c r="Q353">
        <v>8.5</v>
      </c>
      <c r="R353" t="str">
        <f>IFERROR(VLOOKUP(Table5[[#This Row],[CustomerID]],Table1[],16,FALSE),"Not Found")</f>
        <v>Together</v>
      </c>
      <c r="S353">
        <f>IFERROR(VLOOKUP(Table5[[#This Row],[CustomerID]],Table1[],5,FALSE),"Not Found")</f>
        <v>59</v>
      </c>
      <c r="T353" t="str">
        <f>IFERROR(VLOOKUP(Table5[[#This Row],[CustomerID]],Table1[],17,FALSE),"Not Found")</f>
        <v>Master</v>
      </c>
      <c r="U353">
        <f>_xlfn.XLOOKUP(Table5[[#This Row],[CustomerID]],Table1[ID],Table1[Kids],"Not Found",0)</f>
        <v>1</v>
      </c>
      <c r="V353">
        <f>_xlfn.XLOOKUP(Table5[[#This Row],[CustomerID]],Table1[ID],Table1[Teens],"Not found",0)</f>
        <v>1</v>
      </c>
      <c r="W353" s="16">
        <f>IFERROR(VLOOKUP(Table5[[#This Row],[CustomerID]],Table1[],2,FALSE),"Not Found")</f>
        <v>174881</v>
      </c>
      <c r="X353" t="str">
        <f>_xlfn.XLOOKUP(Table5[[#This Row],[CustomerID]],Table1[ID],Table1[State],"Not Found",0)</f>
        <v>State-Texas</v>
      </c>
      <c r="Y353">
        <f>_xlfn.XLOOKUP(Table5[[#This Row],[CustomerID]],Table2[ID],Table2[Recency/Days],"Not Found",0)</f>
        <v>48</v>
      </c>
      <c r="Z353" s="22">
        <f>IFERROR(VLOOKUP(Table5[[#This Row],[CustomerID]],Table2[],3,FALSE),"Not Found")</f>
        <v>1179</v>
      </c>
      <c r="AA353" s="22">
        <f>IFERROR(VLOOKUP($A353,Table2[],4,FALSE),"Not Found")</f>
        <v>168</v>
      </c>
      <c r="AB353" s="22">
        <f>IFERROR(VLOOKUP($A353,Table2[],5,FALSE),"Not Found")</f>
        <v>631</v>
      </c>
      <c r="AC353" s="22">
        <f>IFERROR(VLOOKUP($A353,Table2[],6,FALSE),"Not Found")</f>
        <v>84</v>
      </c>
      <c r="AD353" s="22">
        <f>IFERROR(VLOOKUP($A353,Table2[],7,FALSE),"Not Found")</f>
        <v>63</v>
      </c>
      <c r="AE353" s="22">
        <f>IFERROR(VLOOKUP($A353,Table2[],8,FALSE),"Not Found")</f>
        <v>126</v>
      </c>
      <c r="AF353" s="22">
        <f>IFERROR(VLOOKUP($A353,Table2[],9,FALSE),"Not Found")</f>
        <v>1999</v>
      </c>
      <c r="AG353">
        <f>IFERROR(VLOOKUP($A353,Table2[],10,FALSE),"Not Found")</f>
        <v>4</v>
      </c>
      <c r="AH353">
        <f>IFERROR(VLOOKUP($A353,Table2[],11,FALSE),"Not Found")</f>
        <v>9</v>
      </c>
      <c r="AI353">
        <f>IFERROR(VLOOKUP($A353,Table2[],12,FALSE),"Not Found")</f>
        <v>2</v>
      </c>
      <c r="AJ353">
        <f>IFERROR(VLOOKUP($A353,Table2[],13,FALSE),"Not Found")</f>
        <v>12</v>
      </c>
      <c r="AK353">
        <f>IFERROR(VLOOKUP($A353,Table2[],14,FALSE),"Not Found")</f>
        <v>5</v>
      </c>
      <c r="AL353">
        <f>INDEX('Marketing data'!E:E,MATCH($A353,'Marketing data'!B:B,0),1)</f>
        <v>0</v>
      </c>
      <c r="AM353">
        <f>INDEX('Marketing data'!F:F,MATCH($A353,'Marketing data'!B:B,0),1)</f>
        <v>0</v>
      </c>
      <c r="AN353">
        <f>INDEX(Table3[MC3],MATCH($A353,Table3[ID],0),1)</f>
        <v>0</v>
      </c>
      <c r="AO353">
        <f>INDEX(Table3[MC4],MATCH($A353,Table3[ID],0),1)</f>
        <v>0</v>
      </c>
      <c r="AP353">
        <f>INDEX(Table3[MC5],MATCH($A353,Table3[ID],0),1)</f>
        <v>0</v>
      </c>
      <c r="AQ353">
        <f>_xlfn.XLOOKUP($A353,Table3[ID],Table3[Complaint],"Not Found",0)</f>
        <v>0</v>
      </c>
      <c r="AR353">
        <f>_xlfn.XLOOKUP($A353,Table3[ID],Table3[Pilot],"Not Found",0)</f>
        <v>0</v>
      </c>
      <c r="AS353" s="6">
        <f>_xlfn.XLOOKUP($A353,Table3[ID],Table3[Enrollment],"Not Found",0)</f>
        <v>43690</v>
      </c>
    </row>
    <row r="354" spans="1:45" x14ac:dyDescent="0.25">
      <c r="A354">
        <v>2703</v>
      </c>
      <c r="B354" t="s">
        <v>470</v>
      </c>
      <c r="C354" t="s">
        <v>124</v>
      </c>
      <c r="D354" t="s">
        <v>104</v>
      </c>
      <c r="E354" t="s">
        <v>114</v>
      </c>
      <c r="F354" t="s">
        <v>115</v>
      </c>
      <c r="G354" s="22">
        <v>27</v>
      </c>
      <c r="H354">
        <v>9</v>
      </c>
      <c r="I354">
        <v>12.15</v>
      </c>
      <c r="J354" s="22">
        <v>255.15</v>
      </c>
      <c r="K354" s="6">
        <v>43526</v>
      </c>
      <c r="L354" s="21">
        <v>0.59444444444444444</v>
      </c>
      <c r="M354" t="s">
        <v>112</v>
      </c>
      <c r="N354" s="22">
        <v>243</v>
      </c>
      <c r="O354">
        <v>4.7619047620000003</v>
      </c>
      <c r="P354" s="22">
        <v>12.15</v>
      </c>
      <c r="Q354">
        <v>4.8</v>
      </c>
      <c r="R354" t="str">
        <f>IFERROR(VLOOKUP(Table5[[#This Row],[CustomerID]],Table1[],16,FALSE),"Not Found")</f>
        <v>Together</v>
      </c>
      <c r="S354">
        <f>IFERROR(VLOOKUP(Table5[[#This Row],[CustomerID]],Table1[],5,FALSE),"Not Found")</f>
        <v>59</v>
      </c>
      <c r="T354" t="str">
        <f>IFERROR(VLOOKUP(Table5[[#This Row],[CustomerID]],Table1[],17,FALSE),"Not Found")</f>
        <v>Master</v>
      </c>
      <c r="U354">
        <f>_xlfn.XLOOKUP(Table5[[#This Row],[CustomerID]],Table1[ID],Table1[Kids],"Not Found",0)</f>
        <v>1</v>
      </c>
      <c r="V354">
        <f>_xlfn.XLOOKUP(Table5[[#This Row],[CustomerID]],Table1[ID],Table1[Teens],"Not found",0)</f>
        <v>1</v>
      </c>
      <c r="W354" s="16">
        <f>IFERROR(VLOOKUP(Table5[[#This Row],[CustomerID]],Table1[],2,FALSE),"Not Found")</f>
        <v>174881</v>
      </c>
      <c r="X354" t="str">
        <f>_xlfn.XLOOKUP(Table5[[#This Row],[CustomerID]],Table1[ID],Table1[State],"Not Found",0)</f>
        <v>State-Texas</v>
      </c>
      <c r="Y354">
        <f>_xlfn.XLOOKUP(Table5[[#This Row],[CustomerID]],Table2[ID],Table2[Recency/Days],"Not Found",0)</f>
        <v>48</v>
      </c>
      <c r="Z354" s="22">
        <f>IFERROR(VLOOKUP(Table5[[#This Row],[CustomerID]],Table2[],3,FALSE),"Not Found")</f>
        <v>1179</v>
      </c>
      <c r="AA354" s="22">
        <f>IFERROR(VLOOKUP($A354,Table2[],4,FALSE),"Not Found")</f>
        <v>168</v>
      </c>
      <c r="AB354" s="22">
        <f>IFERROR(VLOOKUP($A354,Table2[],5,FALSE),"Not Found")</f>
        <v>631</v>
      </c>
      <c r="AC354" s="22">
        <f>IFERROR(VLOOKUP($A354,Table2[],6,FALSE),"Not Found")</f>
        <v>84</v>
      </c>
      <c r="AD354" s="22">
        <f>IFERROR(VLOOKUP($A354,Table2[],7,FALSE),"Not Found")</f>
        <v>63</v>
      </c>
      <c r="AE354" s="22">
        <f>IFERROR(VLOOKUP($A354,Table2[],8,FALSE),"Not Found")</f>
        <v>126</v>
      </c>
      <c r="AF354" s="22">
        <f>IFERROR(VLOOKUP($A354,Table2[],9,FALSE),"Not Found")</f>
        <v>1999</v>
      </c>
      <c r="AG354">
        <f>IFERROR(VLOOKUP($A354,Table2[],10,FALSE),"Not Found")</f>
        <v>4</v>
      </c>
      <c r="AH354">
        <f>IFERROR(VLOOKUP($A354,Table2[],11,FALSE),"Not Found")</f>
        <v>9</v>
      </c>
      <c r="AI354">
        <f>IFERROR(VLOOKUP($A354,Table2[],12,FALSE),"Not Found")</f>
        <v>2</v>
      </c>
      <c r="AJ354">
        <f>IFERROR(VLOOKUP($A354,Table2[],13,FALSE),"Not Found")</f>
        <v>12</v>
      </c>
      <c r="AK354">
        <f>IFERROR(VLOOKUP($A354,Table2[],14,FALSE),"Not Found")</f>
        <v>5</v>
      </c>
      <c r="AL354">
        <f>INDEX('Marketing data'!E:E,MATCH($A354,'Marketing data'!B:B,0),1)</f>
        <v>0</v>
      </c>
      <c r="AM354">
        <f>INDEX('Marketing data'!F:F,MATCH($A354,'Marketing data'!B:B,0),1)</f>
        <v>0</v>
      </c>
      <c r="AN354">
        <f>INDEX(Table3[MC3],MATCH($A354,Table3[ID],0),1)</f>
        <v>0</v>
      </c>
      <c r="AO354">
        <f>INDEX(Table3[MC4],MATCH($A354,Table3[ID],0),1)</f>
        <v>0</v>
      </c>
      <c r="AP354">
        <f>INDEX(Table3[MC5],MATCH($A354,Table3[ID],0),1)</f>
        <v>0</v>
      </c>
      <c r="AQ354">
        <f>_xlfn.XLOOKUP($A354,Table3[ID],Table3[Complaint],"Not Found",0)</f>
        <v>0</v>
      </c>
      <c r="AR354">
        <f>_xlfn.XLOOKUP($A354,Table3[ID],Table3[Pilot],"Not Found",0)</f>
        <v>0</v>
      </c>
      <c r="AS354" s="6">
        <f>_xlfn.XLOOKUP($A354,Table3[ID],Table3[Enrollment],"Not Found",0)</f>
        <v>43690</v>
      </c>
    </row>
    <row r="355" spans="1:45" x14ac:dyDescent="0.25">
      <c r="A355">
        <v>3131</v>
      </c>
      <c r="B355" t="s">
        <v>471</v>
      </c>
      <c r="C355" t="s">
        <v>109</v>
      </c>
      <c r="D355" t="s">
        <v>110</v>
      </c>
      <c r="E355" t="s">
        <v>105</v>
      </c>
      <c r="F355" t="s">
        <v>111</v>
      </c>
      <c r="G355" s="22">
        <v>30.24</v>
      </c>
      <c r="H355">
        <v>1</v>
      </c>
      <c r="I355">
        <v>1.512</v>
      </c>
      <c r="J355" s="22">
        <v>31.751999999999999</v>
      </c>
      <c r="K355" s="6">
        <v>43528</v>
      </c>
      <c r="L355" s="21">
        <v>0.65555555555555556</v>
      </c>
      <c r="M355" t="s">
        <v>112</v>
      </c>
      <c r="N355" s="22">
        <v>30.24</v>
      </c>
      <c r="O355">
        <v>4.7619047620000003</v>
      </c>
      <c r="P355" s="22">
        <v>1.512</v>
      </c>
      <c r="Q355">
        <v>8.4</v>
      </c>
      <c r="R355" t="str">
        <f>IFERROR(VLOOKUP(Table5[[#This Row],[CustomerID]],Table1[],16,FALSE),"Not Found")</f>
        <v>Widow</v>
      </c>
      <c r="S355">
        <f>IFERROR(VLOOKUP(Table5[[#This Row],[CustomerID]],Table1[],5,FALSE),"Not Found")</f>
        <v>71</v>
      </c>
      <c r="T355" t="str">
        <f>IFERROR(VLOOKUP(Table5[[#This Row],[CustomerID]],Table1[],17,FALSE),"Not Found")</f>
        <v>Other</v>
      </c>
      <c r="U355">
        <f>_xlfn.XLOOKUP(Table5[[#This Row],[CustomerID]],Table1[ID],Table1[Kids],"Not Found",0)</f>
        <v>0</v>
      </c>
      <c r="V355">
        <f>_xlfn.XLOOKUP(Table5[[#This Row],[CustomerID]],Table1[ID],Table1[Teens],"Not found",0)</f>
        <v>0</v>
      </c>
      <c r="W355" s="16">
        <f>IFERROR(VLOOKUP(Table5[[#This Row],[CustomerID]],Table1[],2,FALSE),"Not Found")</f>
        <v>174859</v>
      </c>
      <c r="X355" t="str">
        <f>_xlfn.XLOOKUP(Table5[[#This Row],[CustomerID]],Table1[ID],Table1[State],"Not Found",0)</f>
        <v>State-California</v>
      </c>
      <c r="Y355">
        <f>_xlfn.XLOOKUP(Table5[[#This Row],[CustomerID]],Table2[ID],Table2[Recency/Days],"Not Found",0)</f>
        <v>63</v>
      </c>
      <c r="Z355" s="22">
        <f>IFERROR(VLOOKUP(Table5[[#This Row],[CustomerID]],Table2[],3,FALSE),"Not Found")</f>
        <v>1331</v>
      </c>
      <c r="AA355" s="22">
        <f>IFERROR(VLOOKUP($A355,Table2[],4,FALSE),"Not Found")</f>
        <v>171</v>
      </c>
      <c r="AB355" s="22">
        <f>IFERROR(VLOOKUP($A355,Table2[],5,FALSE),"Not Found")</f>
        <v>1434</v>
      </c>
      <c r="AC355" s="22">
        <f>IFERROR(VLOOKUP($A355,Table2[],6,FALSE),"Not Found")</f>
        <v>311</v>
      </c>
      <c r="AD355" s="22">
        <f>IFERROR(VLOOKUP($A355,Table2[],7,FALSE),"Not Found")</f>
        <v>238</v>
      </c>
      <c r="AE355" s="22">
        <f>IFERROR(VLOOKUP($A355,Table2[],8,FALSE),"Not Found")</f>
        <v>171</v>
      </c>
      <c r="AF355" s="22">
        <f>IFERROR(VLOOKUP($A355,Table2[],9,FALSE),"Not Found")</f>
        <v>3315</v>
      </c>
      <c r="AG355">
        <f>IFERROR(VLOOKUP($A355,Table2[],10,FALSE),"Not Found")</f>
        <v>1</v>
      </c>
      <c r="AH355">
        <f>IFERROR(VLOOKUP($A355,Table2[],11,FALSE),"Not Found")</f>
        <v>6</v>
      </c>
      <c r="AI355">
        <f>IFERROR(VLOOKUP($A355,Table2[],12,FALSE),"Not Found")</f>
        <v>5</v>
      </c>
      <c r="AJ355">
        <f>IFERROR(VLOOKUP($A355,Table2[],13,FALSE),"Not Found")</f>
        <v>11</v>
      </c>
      <c r="AK355">
        <f>IFERROR(VLOOKUP($A355,Table2[],14,FALSE),"Not Found")</f>
        <v>3</v>
      </c>
      <c r="AL355">
        <f>INDEX('Marketing data'!E:E,MATCH($A355,'Marketing data'!B:B,0),1)</f>
        <v>1</v>
      </c>
      <c r="AM355">
        <f>INDEX('Marketing data'!F:F,MATCH($A355,'Marketing data'!B:B,0),1)</f>
        <v>0</v>
      </c>
      <c r="AN355">
        <f>INDEX(Table3[MC3],MATCH($A355,Table3[ID],0),1)</f>
        <v>0</v>
      </c>
      <c r="AO355">
        <f>INDEX(Table3[MC4],MATCH($A355,Table3[ID],0),1)</f>
        <v>0</v>
      </c>
      <c r="AP355">
        <f>INDEX(Table3[MC5],MATCH($A355,Table3[ID],0),1)</f>
        <v>0</v>
      </c>
      <c r="AQ355">
        <f>_xlfn.XLOOKUP($A355,Table3[ID],Table3[Complaint],"Not Found",0)</f>
        <v>0</v>
      </c>
      <c r="AR355">
        <f>_xlfn.XLOOKUP($A355,Table3[ID],Table3[Pilot],"Not Found",0)</f>
        <v>0</v>
      </c>
      <c r="AS355" s="6">
        <f>_xlfn.XLOOKUP($A355,Table3[ID],Table3[Enrollment],"Not Found",0)</f>
        <v>43777</v>
      </c>
    </row>
    <row r="356" spans="1:45" x14ac:dyDescent="0.25">
      <c r="A356">
        <v>1065</v>
      </c>
      <c r="B356" t="s">
        <v>472</v>
      </c>
      <c r="C356" t="s">
        <v>124</v>
      </c>
      <c r="D356" t="s">
        <v>104</v>
      </c>
      <c r="E356" t="s">
        <v>105</v>
      </c>
      <c r="F356" t="s">
        <v>125</v>
      </c>
      <c r="G356" s="22">
        <v>89.14</v>
      </c>
      <c r="H356">
        <v>4</v>
      </c>
      <c r="I356">
        <v>17.827999999999999</v>
      </c>
      <c r="J356" s="22">
        <v>374.38799999999998</v>
      </c>
      <c r="K356" s="6">
        <v>43472</v>
      </c>
      <c r="L356" s="21">
        <v>0.51388888888888895</v>
      </c>
      <c r="M356" t="s">
        <v>116</v>
      </c>
      <c r="N356" s="22">
        <v>356.56</v>
      </c>
      <c r="O356">
        <v>4.7619047620000003</v>
      </c>
      <c r="P356" s="22">
        <v>17.827999999999999</v>
      </c>
      <c r="Q356">
        <v>7.8</v>
      </c>
      <c r="R356" t="str">
        <f>IFERROR(VLOOKUP(Table5[[#This Row],[CustomerID]],Table1[],16,FALSE),"Not Found")</f>
        <v>Together</v>
      </c>
      <c r="S356">
        <f>IFERROR(VLOOKUP(Table5[[#This Row],[CustomerID]],Table1[],5,FALSE),"Not Found")</f>
        <v>50</v>
      </c>
      <c r="T356" t="str">
        <f>IFERROR(VLOOKUP(Table5[[#This Row],[CustomerID]],Table1[],17,FALSE),"Not Found")</f>
        <v>Graduate</v>
      </c>
      <c r="U356">
        <f>_xlfn.XLOOKUP(Table5[[#This Row],[CustomerID]],Table1[ID],Table1[Kids],"Not Found",0)</f>
        <v>1</v>
      </c>
      <c r="V356">
        <f>_xlfn.XLOOKUP(Table5[[#This Row],[CustomerID]],Table1[ID],Table1[Teens],"Not found",0)</f>
        <v>2</v>
      </c>
      <c r="W356" s="16">
        <f>IFERROR(VLOOKUP(Table5[[#This Row],[CustomerID]],Table1[],2,FALSE),"Not Found")</f>
        <v>174854</v>
      </c>
      <c r="X356" t="str">
        <f>_xlfn.XLOOKUP(Table5[[#This Row],[CustomerID]],Table1[ID],Table1[State],"Not Found",0)</f>
        <v>State-Texas</v>
      </c>
      <c r="Y356">
        <f>_xlfn.XLOOKUP(Table5[[#This Row],[CustomerID]],Table2[ID],Table2[Recency/Days],"Not Found",0)</f>
        <v>90</v>
      </c>
      <c r="Z356" s="22">
        <f>IFERROR(VLOOKUP(Table5[[#This Row],[CustomerID]],Table2[],3,FALSE),"Not Found")</f>
        <v>2000</v>
      </c>
      <c r="AA356" s="22">
        <f>IFERROR(VLOOKUP($A356,Table2[],4,FALSE),"Not Found")</f>
        <v>138</v>
      </c>
      <c r="AB356" s="22">
        <f>IFERROR(VLOOKUP($A356,Table2[],5,FALSE),"Not Found")</f>
        <v>1138</v>
      </c>
      <c r="AC356" s="22">
        <f>IFERROR(VLOOKUP($A356,Table2[],6,FALSE),"Not Found")</f>
        <v>135</v>
      </c>
      <c r="AD356" s="22">
        <f>IFERROR(VLOOKUP($A356,Table2[],7,FALSE),"Not Found")</f>
        <v>68</v>
      </c>
      <c r="AE356" s="22">
        <f>IFERROR(VLOOKUP($A356,Table2[],8,FALSE),"Not Found")</f>
        <v>171</v>
      </c>
      <c r="AF356" s="22">
        <f>IFERROR(VLOOKUP($A356,Table2[],9,FALSE),"Not Found")</f>
        <v>3308</v>
      </c>
      <c r="AG356">
        <f>IFERROR(VLOOKUP($A356,Table2[],10,FALSE),"Not Found")</f>
        <v>7</v>
      </c>
      <c r="AH356">
        <f>IFERROR(VLOOKUP($A356,Table2[],11,FALSE),"Not Found")</f>
        <v>2</v>
      </c>
      <c r="AI356">
        <f>IFERROR(VLOOKUP($A356,Table2[],12,FALSE),"Not Found")</f>
        <v>5</v>
      </c>
      <c r="AJ356">
        <f>IFERROR(VLOOKUP($A356,Table2[],13,FALSE),"Not Found")</f>
        <v>5</v>
      </c>
      <c r="AK356">
        <f>IFERROR(VLOOKUP($A356,Table2[],14,FALSE),"Not Found")</f>
        <v>5</v>
      </c>
      <c r="AL356">
        <f>INDEX('Marketing data'!E:E,MATCH($A356,'Marketing data'!B:B,0),1)</f>
        <v>0</v>
      </c>
      <c r="AM356">
        <f>INDEX('Marketing data'!F:F,MATCH($A356,'Marketing data'!B:B,0),1)</f>
        <v>0</v>
      </c>
      <c r="AN356">
        <f>INDEX(Table3[MC3],MATCH($A356,Table3[ID],0),1)</f>
        <v>0</v>
      </c>
      <c r="AO356">
        <f>INDEX(Table3[MC4],MATCH($A356,Table3[ID],0),1)</f>
        <v>0</v>
      </c>
      <c r="AP356">
        <f>INDEX(Table3[MC5],MATCH($A356,Table3[ID],0),1)</f>
        <v>0</v>
      </c>
      <c r="AQ356">
        <f>_xlfn.XLOOKUP($A356,Table3[ID],Table3[Complaint],"Not Found",0)</f>
        <v>0</v>
      </c>
      <c r="AR356">
        <f>_xlfn.XLOOKUP($A356,Table3[ID],Table3[Pilot],"Not Found",0)</f>
        <v>0</v>
      </c>
      <c r="AS356" s="6">
        <f>_xlfn.XLOOKUP($A356,Table3[ID],Table3[Enrollment],"Not Found",0)</f>
        <v>43721</v>
      </c>
    </row>
    <row r="357" spans="1:45" x14ac:dyDescent="0.25">
      <c r="A357">
        <v>1701</v>
      </c>
      <c r="B357" t="s">
        <v>473</v>
      </c>
      <c r="C357" t="s">
        <v>109</v>
      </c>
      <c r="D357" t="s">
        <v>110</v>
      </c>
      <c r="E357" t="s">
        <v>105</v>
      </c>
      <c r="F357" t="s">
        <v>127</v>
      </c>
      <c r="G357" s="22">
        <v>37.549999999999997</v>
      </c>
      <c r="H357">
        <v>10</v>
      </c>
      <c r="I357">
        <v>18.774999999999999</v>
      </c>
      <c r="J357" s="22">
        <v>394.27499999999998</v>
      </c>
      <c r="K357" s="6">
        <v>43532</v>
      </c>
      <c r="L357" s="21">
        <v>0.8340277777777777</v>
      </c>
      <c r="M357" t="s">
        <v>116</v>
      </c>
      <c r="N357" s="22">
        <v>375.5</v>
      </c>
      <c r="O357">
        <v>4.7619047620000003</v>
      </c>
      <c r="P357" s="22">
        <v>18.774999999999999</v>
      </c>
      <c r="Q357">
        <v>9.3000000000000007</v>
      </c>
      <c r="R357" t="str">
        <f>IFERROR(VLOOKUP(Table5[[#This Row],[CustomerID]],Table1[],16,FALSE),"Not Found")</f>
        <v>Married</v>
      </c>
      <c r="S357">
        <f>IFERROR(VLOOKUP(Table5[[#This Row],[CustomerID]],Table1[],5,FALSE),"Not Found")</f>
        <v>55</v>
      </c>
      <c r="T357" t="str">
        <f>IFERROR(VLOOKUP(Table5[[#This Row],[CustomerID]],Table1[],17,FALSE),"Not Found")</f>
        <v>Master</v>
      </c>
      <c r="U357">
        <f>_xlfn.XLOOKUP(Table5[[#This Row],[CustomerID]],Table1[ID],Table1[Kids],"Not Found",0)</f>
        <v>0</v>
      </c>
      <c r="V357">
        <f>_xlfn.XLOOKUP(Table5[[#This Row],[CustomerID]],Table1[ID],Table1[Teens],"Not found",0)</f>
        <v>1</v>
      </c>
      <c r="W357" s="16">
        <f>IFERROR(VLOOKUP(Table5[[#This Row],[CustomerID]],Table1[],2,FALSE),"Not Found")</f>
        <v>174806</v>
      </c>
      <c r="X357" t="str">
        <f>_xlfn.XLOOKUP(Table5[[#This Row],[CustomerID]],Table1[ID],Table1[State],"Not Found",0)</f>
        <v>State-Texas</v>
      </c>
      <c r="Y357">
        <f>_xlfn.XLOOKUP(Table5[[#This Row],[CustomerID]],Table2[ID],Table2[Recency/Days],"Not Found",0)</f>
        <v>1</v>
      </c>
      <c r="Z357" s="22">
        <f>IFERROR(VLOOKUP(Table5[[#This Row],[CustomerID]],Table2[],3,FALSE),"Not Found")</f>
        <v>1566</v>
      </c>
      <c r="AA357" s="22">
        <f>IFERROR(VLOOKUP($A357,Table2[],4,FALSE),"Not Found")</f>
        <v>21</v>
      </c>
      <c r="AB357" s="22">
        <f>IFERROR(VLOOKUP($A357,Table2[],5,FALSE),"Not Found")</f>
        <v>582</v>
      </c>
      <c r="AC357" s="22">
        <f>IFERROR(VLOOKUP($A357,Table2[],6,FALSE),"Not Found")</f>
        <v>0</v>
      </c>
      <c r="AD357" s="22">
        <f>IFERROR(VLOOKUP($A357,Table2[],7,FALSE),"Not Found")</f>
        <v>65</v>
      </c>
      <c r="AE357" s="22">
        <f>IFERROR(VLOOKUP($A357,Table2[],8,FALSE),"Not Found")</f>
        <v>21</v>
      </c>
      <c r="AF357" s="22">
        <f>IFERROR(VLOOKUP($A357,Table2[],9,FALSE),"Not Found")</f>
        <v>2213</v>
      </c>
      <c r="AG357">
        <f>IFERROR(VLOOKUP($A357,Table2[],10,FALSE),"Not Found")</f>
        <v>2</v>
      </c>
      <c r="AH357">
        <f>IFERROR(VLOOKUP($A357,Table2[],11,FALSE),"Not Found")</f>
        <v>5</v>
      </c>
      <c r="AI357">
        <f>IFERROR(VLOOKUP($A357,Table2[],12,FALSE),"Not Found")</f>
        <v>4</v>
      </c>
      <c r="AJ357">
        <f>IFERROR(VLOOKUP($A357,Table2[],13,FALSE),"Not Found")</f>
        <v>5</v>
      </c>
      <c r="AK357">
        <f>IFERROR(VLOOKUP($A357,Table2[],14,FALSE),"Not Found")</f>
        <v>4</v>
      </c>
      <c r="AL357">
        <f>INDEX('Marketing data'!E:E,MATCH($A357,'Marketing data'!B:B,0),1)</f>
        <v>0</v>
      </c>
      <c r="AM357">
        <f>INDEX('Marketing data'!F:F,MATCH($A357,'Marketing data'!B:B,0),1)</f>
        <v>0</v>
      </c>
      <c r="AN357">
        <f>INDEX(Table3[MC3],MATCH($A357,Table3[ID],0),1)</f>
        <v>0</v>
      </c>
      <c r="AO357">
        <f>INDEX(Table3[MC4],MATCH($A357,Table3[ID],0),1)</f>
        <v>0</v>
      </c>
      <c r="AP357">
        <f>INDEX(Table3[MC5],MATCH($A357,Table3[ID],0),1)</f>
        <v>0</v>
      </c>
      <c r="AQ357">
        <f>_xlfn.XLOOKUP($A357,Table3[ID],Table3[Complaint],"Not Found",0)</f>
        <v>0</v>
      </c>
      <c r="AR357">
        <f>_xlfn.XLOOKUP($A357,Table3[ID],Table3[Pilot],"Not Found",0)</f>
        <v>0</v>
      </c>
      <c r="AS357" s="6">
        <f>_xlfn.XLOOKUP($A357,Table3[ID],Table3[Enrollment],"Not Found",0)</f>
        <v>43611</v>
      </c>
    </row>
    <row r="358" spans="1:45" x14ac:dyDescent="0.25">
      <c r="A358">
        <v>2293</v>
      </c>
      <c r="B358" t="s">
        <v>474</v>
      </c>
      <c r="C358" t="s">
        <v>109</v>
      </c>
      <c r="D358" t="s">
        <v>110</v>
      </c>
      <c r="E358" t="s">
        <v>105</v>
      </c>
      <c r="F358" t="s">
        <v>118</v>
      </c>
      <c r="G358" s="22">
        <v>95.44</v>
      </c>
      <c r="H358">
        <v>10</v>
      </c>
      <c r="I358">
        <v>47.72</v>
      </c>
      <c r="J358" s="22">
        <v>1002.12</v>
      </c>
      <c r="K358" s="6">
        <v>43474</v>
      </c>
      <c r="L358" s="21">
        <v>0.57291666666666663</v>
      </c>
      <c r="M358" t="s">
        <v>112</v>
      </c>
      <c r="N358" s="22">
        <v>954.4</v>
      </c>
      <c r="O358">
        <v>4.7619047620000003</v>
      </c>
      <c r="P358" s="22">
        <v>47.72</v>
      </c>
      <c r="Q358">
        <v>5.2</v>
      </c>
      <c r="R358" t="str">
        <f>IFERROR(VLOOKUP(Table5[[#This Row],[CustomerID]],Table1[],16,FALSE),"Not Found")</f>
        <v>Together</v>
      </c>
      <c r="S358">
        <f>IFERROR(VLOOKUP(Table5[[#This Row],[CustomerID]],Table1[],5,FALSE),"Not Found")</f>
        <v>65</v>
      </c>
      <c r="T358" t="str">
        <f>IFERROR(VLOOKUP(Table5[[#This Row],[CustomerID]],Table1[],17,FALSE),"Not Found")</f>
        <v>Other</v>
      </c>
      <c r="U358">
        <f>_xlfn.XLOOKUP(Table5[[#This Row],[CustomerID]],Table1[ID],Table1[Kids],"Not Found",0)</f>
        <v>0</v>
      </c>
      <c r="V358">
        <f>_xlfn.XLOOKUP(Table5[[#This Row],[CustomerID]],Table1[ID],Table1[Teens],"Not found",0)</f>
        <v>1</v>
      </c>
      <c r="W358" s="16">
        <f>IFERROR(VLOOKUP(Table5[[#This Row],[CustomerID]],Table1[],2,FALSE),"Not Found")</f>
        <v>174805</v>
      </c>
      <c r="X358" t="str">
        <f>_xlfn.XLOOKUP(Table5[[#This Row],[CustomerID]],Table1[ID],Table1[State],"Not Found",0)</f>
        <v>State-Illinois</v>
      </c>
      <c r="Y358">
        <f>_xlfn.XLOOKUP(Table5[[#This Row],[CustomerID]],Table2[ID],Table2[Recency/Days],"Not Found",0)</f>
        <v>14</v>
      </c>
      <c r="Z358" s="22">
        <f>IFERROR(VLOOKUP(Table5[[#This Row],[CustomerID]],Table2[],3,FALSE),"Not Found")</f>
        <v>488</v>
      </c>
      <c r="AA358" s="22">
        <f>IFERROR(VLOOKUP($A358,Table2[],4,FALSE),"Not Found")</f>
        <v>379</v>
      </c>
      <c r="AB358" s="22">
        <f>IFERROR(VLOOKUP($A358,Table2[],5,FALSE),"Not Found")</f>
        <v>488</v>
      </c>
      <c r="AC358" s="22">
        <f>IFERROR(VLOOKUP($A358,Table2[],6,FALSE),"Not Found")</f>
        <v>96</v>
      </c>
      <c r="AD358" s="22">
        <f>IFERROR(VLOOKUP($A358,Table2[],7,FALSE),"Not Found")</f>
        <v>379</v>
      </c>
      <c r="AE358" s="22">
        <f>IFERROR(VLOOKUP($A358,Table2[],8,FALSE),"Not Found")</f>
        <v>86</v>
      </c>
      <c r="AF358" s="22">
        <f>IFERROR(VLOOKUP($A358,Table2[],9,FALSE),"Not Found")</f>
        <v>1743</v>
      </c>
      <c r="AG358">
        <f>IFERROR(VLOOKUP($A358,Table2[],10,FALSE),"Not Found")</f>
        <v>5</v>
      </c>
      <c r="AH358">
        <f>IFERROR(VLOOKUP($A358,Table2[],11,FALSE),"Not Found")</f>
        <v>4</v>
      </c>
      <c r="AI358">
        <f>IFERROR(VLOOKUP($A358,Table2[],12,FALSE),"Not Found")</f>
        <v>7</v>
      </c>
      <c r="AJ358">
        <f>IFERROR(VLOOKUP($A358,Table2[],13,FALSE),"Not Found")</f>
        <v>10</v>
      </c>
      <c r="AK358">
        <f>IFERROR(VLOOKUP($A358,Table2[],14,FALSE),"Not Found")</f>
        <v>2</v>
      </c>
      <c r="AL358">
        <f>INDEX('Marketing data'!E:E,MATCH($A358,'Marketing data'!B:B,0),1)</f>
        <v>0</v>
      </c>
      <c r="AM358">
        <f>INDEX('Marketing data'!F:F,MATCH($A358,'Marketing data'!B:B,0),1)</f>
        <v>0</v>
      </c>
      <c r="AN358">
        <f>INDEX(Table3[MC3],MATCH($A358,Table3[ID],0),1)</f>
        <v>0</v>
      </c>
      <c r="AO358">
        <f>INDEX(Table3[MC4],MATCH($A358,Table3[ID],0),1)</f>
        <v>0</v>
      </c>
      <c r="AP358">
        <f>INDEX(Table3[MC5],MATCH($A358,Table3[ID],0),1)</f>
        <v>0</v>
      </c>
      <c r="AQ358">
        <f>_xlfn.XLOOKUP($A358,Table3[ID],Table3[Complaint],"Not Found",0)</f>
        <v>0</v>
      </c>
      <c r="AR358">
        <f>_xlfn.XLOOKUP($A358,Table3[ID],Table3[Pilot],"Not Found",0)</f>
        <v>0</v>
      </c>
      <c r="AS358" s="6">
        <f>_xlfn.XLOOKUP($A358,Table3[ID],Table3[Enrollment],"Not Found",0)</f>
        <v>43933</v>
      </c>
    </row>
    <row r="359" spans="1:45" x14ac:dyDescent="0.25">
      <c r="A359">
        <v>2234</v>
      </c>
      <c r="B359" t="s">
        <v>475</v>
      </c>
      <c r="C359" t="s">
        <v>124</v>
      </c>
      <c r="D359" t="s">
        <v>110</v>
      </c>
      <c r="E359" t="s">
        <v>114</v>
      </c>
      <c r="F359" t="s">
        <v>111</v>
      </c>
      <c r="G359" s="22">
        <v>27.5</v>
      </c>
      <c r="H359">
        <v>3</v>
      </c>
      <c r="I359">
        <v>4.125</v>
      </c>
      <c r="J359" s="22">
        <v>86.625</v>
      </c>
      <c r="K359" s="6">
        <v>43525</v>
      </c>
      <c r="L359" s="21">
        <v>0.65277777777777779</v>
      </c>
      <c r="M359" t="s">
        <v>107</v>
      </c>
      <c r="N359" s="22">
        <v>82.5</v>
      </c>
      <c r="O359">
        <v>4.7619047620000003</v>
      </c>
      <c r="P359" s="22">
        <v>4.125</v>
      </c>
      <c r="Q359">
        <v>6.5</v>
      </c>
      <c r="R359" t="str">
        <f>IFERROR(VLOOKUP(Table5[[#This Row],[CustomerID]],Table1[],16,FALSE),"Not Found")</f>
        <v>Married</v>
      </c>
      <c r="S359">
        <f>IFERROR(VLOOKUP(Table5[[#This Row],[CustomerID]],Table1[],5,FALSE),"Not Found")</f>
        <v>48</v>
      </c>
      <c r="T359" t="str">
        <f>IFERROR(VLOOKUP(Table5[[#This Row],[CustomerID]],Table1[],17,FALSE),"Not Found")</f>
        <v>Graduate</v>
      </c>
      <c r="U359">
        <f>_xlfn.XLOOKUP(Table5[[#This Row],[CustomerID]],Table1[ID],Table1[Kids],"Not Found",0)</f>
        <v>0</v>
      </c>
      <c r="V359">
        <f>_xlfn.XLOOKUP(Table5[[#This Row],[CustomerID]],Table1[ID],Table1[Teens],"Not found",0)</f>
        <v>1</v>
      </c>
      <c r="W359" s="16">
        <f>IFERROR(VLOOKUP(Table5[[#This Row],[CustomerID]],Table1[],2,FALSE),"Not Found")</f>
        <v>174716</v>
      </c>
      <c r="X359" t="str">
        <f>_xlfn.XLOOKUP(Table5[[#This Row],[CustomerID]],Table1[ID],Table1[State],"Not Found",0)</f>
        <v>State-New York</v>
      </c>
      <c r="Y359">
        <f>_xlfn.XLOOKUP(Table5[[#This Row],[CustomerID]],Table2[ID],Table2[Recency/Days],"Not Found",0)</f>
        <v>92</v>
      </c>
      <c r="Z359" s="22">
        <f>IFERROR(VLOOKUP(Table5[[#This Row],[CustomerID]],Table2[],3,FALSE),"Not Found")</f>
        <v>311</v>
      </c>
      <c r="AA359" s="22">
        <f>IFERROR(VLOOKUP($A359,Table2[],4,FALSE),"Not Found")</f>
        <v>63</v>
      </c>
      <c r="AB359" s="22">
        <f>IFERROR(VLOOKUP($A359,Table2[],5,FALSE),"Not Found")</f>
        <v>984</v>
      </c>
      <c r="AC359" s="22">
        <f>IFERROR(VLOOKUP($A359,Table2[],6,FALSE),"Not Found")</f>
        <v>30</v>
      </c>
      <c r="AD359" s="22">
        <f>IFERROR(VLOOKUP($A359,Table2[],7,FALSE),"Not Found")</f>
        <v>456</v>
      </c>
      <c r="AE359" s="22">
        <f>IFERROR(VLOOKUP($A359,Table2[],8,FALSE),"Not Found")</f>
        <v>166</v>
      </c>
      <c r="AF359" s="22">
        <f>IFERROR(VLOOKUP($A359,Table2[],9,FALSE),"Not Found")</f>
        <v>1679</v>
      </c>
      <c r="AG359">
        <f>IFERROR(VLOOKUP($A359,Table2[],10,FALSE),"Not Found")</f>
        <v>2</v>
      </c>
      <c r="AH359">
        <f>IFERROR(VLOOKUP($A359,Table2[],11,FALSE),"Not Found")</f>
        <v>7</v>
      </c>
      <c r="AI359">
        <f>IFERROR(VLOOKUP($A359,Table2[],12,FALSE),"Not Found")</f>
        <v>3</v>
      </c>
      <c r="AJ359">
        <f>IFERROR(VLOOKUP($A359,Table2[],13,FALSE),"Not Found")</f>
        <v>5</v>
      </c>
      <c r="AK359">
        <f>IFERROR(VLOOKUP($A359,Table2[],14,FALSE),"Not Found")</f>
        <v>4</v>
      </c>
      <c r="AL359">
        <f>INDEX('Marketing data'!E:E,MATCH($A359,'Marketing data'!B:B,0),1)</f>
        <v>0</v>
      </c>
      <c r="AM359">
        <f>INDEX('Marketing data'!F:F,MATCH($A359,'Marketing data'!B:B,0),1)</f>
        <v>0</v>
      </c>
      <c r="AN359">
        <f>INDEX(Table3[MC3],MATCH($A359,Table3[ID],0),1)</f>
        <v>0</v>
      </c>
      <c r="AO359">
        <f>INDEX(Table3[MC4],MATCH($A359,Table3[ID],0),1)</f>
        <v>0</v>
      </c>
      <c r="AP359">
        <f>INDEX(Table3[MC5],MATCH($A359,Table3[ID],0),1)</f>
        <v>0</v>
      </c>
      <c r="AQ359">
        <f>_xlfn.XLOOKUP($A359,Table3[ID],Table3[Complaint],"Not Found",0)</f>
        <v>0</v>
      </c>
      <c r="AR359">
        <f>_xlfn.XLOOKUP($A359,Table3[ID],Table3[Pilot],"Not Found",0)</f>
        <v>0</v>
      </c>
      <c r="AS359" s="6">
        <f>_xlfn.XLOOKUP($A359,Table3[ID],Table3[Enrollment],"Not Found",0)</f>
        <v>43878</v>
      </c>
    </row>
    <row r="360" spans="1:45" x14ac:dyDescent="0.25">
      <c r="A360">
        <v>1900</v>
      </c>
      <c r="B360" t="s">
        <v>476</v>
      </c>
      <c r="C360" t="s">
        <v>124</v>
      </c>
      <c r="D360" t="s">
        <v>110</v>
      </c>
      <c r="E360" t="s">
        <v>114</v>
      </c>
      <c r="F360" t="s">
        <v>118</v>
      </c>
      <c r="G360" s="22">
        <v>74.97</v>
      </c>
      <c r="H360">
        <v>1</v>
      </c>
      <c r="I360">
        <v>3.7484999999999999</v>
      </c>
      <c r="J360" s="22">
        <v>78.718500000000006</v>
      </c>
      <c r="K360" s="6">
        <v>43540</v>
      </c>
      <c r="L360" s="21">
        <v>0.70694444444444438</v>
      </c>
      <c r="M360" t="s">
        <v>112</v>
      </c>
      <c r="N360" s="22">
        <v>74.97</v>
      </c>
      <c r="O360">
        <v>4.7619047620000003</v>
      </c>
      <c r="P360" s="22">
        <v>3.7484999999999999</v>
      </c>
      <c r="Q360">
        <v>5.6</v>
      </c>
      <c r="R360" t="str">
        <f>IFERROR(VLOOKUP(Table5[[#This Row],[CustomerID]],Table1[],16,FALSE),"Not Found")</f>
        <v>Single</v>
      </c>
      <c r="S360">
        <f>IFERROR(VLOOKUP(Table5[[#This Row],[CustomerID]],Table1[],5,FALSE),"Not Found")</f>
        <v>66</v>
      </c>
      <c r="T360" t="str">
        <f>IFERROR(VLOOKUP(Table5[[#This Row],[CustomerID]],Table1[],17,FALSE),"Not Found")</f>
        <v>PhD</v>
      </c>
      <c r="U360">
        <f>_xlfn.XLOOKUP(Table5[[#This Row],[CustomerID]],Table1[ID],Table1[Kids],"Not Found",0)</f>
        <v>0</v>
      </c>
      <c r="V360">
        <f>_xlfn.XLOOKUP(Table5[[#This Row],[CustomerID]],Table1[ID],Table1[Teens],"Not found",0)</f>
        <v>0</v>
      </c>
      <c r="W360" s="16">
        <f>IFERROR(VLOOKUP(Table5[[#This Row],[CustomerID]],Table1[],2,FALSE),"Not Found")</f>
        <v>174637</v>
      </c>
      <c r="X360" t="str">
        <f>_xlfn.XLOOKUP(Table5[[#This Row],[CustomerID]],Table1[ID],Table1[State],"Not Found",0)</f>
        <v>State-Other</v>
      </c>
      <c r="Y360">
        <f>_xlfn.XLOOKUP(Table5[[#This Row],[CustomerID]],Table2[ID],Table2[Recency/Days],"Not Found",0)</f>
        <v>73</v>
      </c>
      <c r="Z360" s="22">
        <f>IFERROR(VLOOKUP(Table5[[#This Row],[CustomerID]],Table2[],3,FALSE),"Not Found")</f>
        <v>2246</v>
      </c>
      <c r="AA360" s="22">
        <f>IFERROR(VLOOKUP($A360,Table2[],4,FALSE),"Not Found")</f>
        <v>150</v>
      </c>
      <c r="AB360" s="22">
        <f>IFERROR(VLOOKUP($A360,Table2[],5,FALSE),"Not Found")</f>
        <v>1086</v>
      </c>
      <c r="AC360" s="22">
        <f>IFERROR(VLOOKUP($A360,Table2[],6,FALSE),"Not Found")</f>
        <v>342</v>
      </c>
      <c r="AD360" s="22">
        <f>IFERROR(VLOOKUP($A360,Table2[],7,FALSE),"Not Found")</f>
        <v>0</v>
      </c>
      <c r="AE360" s="22">
        <f>IFERROR(VLOOKUP($A360,Table2[],8,FALSE),"Not Found")</f>
        <v>37</v>
      </c>
      <c r="AF360" s="22">
        <f>IFERROR(VLOOKUP($A360,Table2[],9,FALSE),"Not Found")</f>
        <v>3786</v>
      </c>
      <c r="AG360">
        <f>IFERROR(VLOOKUP($A360,Table2[],10,FALSE),"Not Found")</f>
        <v>1</v>
      </c>
      <c r="AH360">
        <f>IFERROR(VLOOKUP($A360,Table2[],11,FALSE),"Not Found")</f>
        <v>6</v>
      </c>
      <c r="AI360">
        <f>IFERROR(VLOOKUP($A360,Table2[],12,FALSE),"Not Found")</f>
        <v>9</v>
      </c>
      <c r="AJ360">
        <f>IFERROR(VLOOKUP($A360,Table2[],13,FALSE),"Not Found")</f>
        <v>9</v>
      </c>
      <c r="AK360">
        <f>IFERROR(VLOOKUP($A360,Table2[],14,FALSE),"Not Found")</f>
        <v>3</v>
      </c>
      <c r="AL360">
        <f>INDEX('Marketing data'!E:E,MATCH($A360,'Marketing data'!B:B,0),1)</f>
        <v>1</v>
      </c>
      <c r="AM360">
        <f>INDEX('Marketing data'!F:F,MATCH($A360,'Marketing data'!B:B,0),1)</f>
        <v>0</v>
      </c>
      <c r="AN360">
        <f>INDEX(Table3[MC3],MATCH($A360,Table3[ID],0),1)</f>
        <v>0</v>
      </c>
      <c r="AO360">
        <f>INDEX(Table3[MC4],MATCH($A360,Table3[ID],0),1)</f>
        <v>0</v>
      </c>
      <c r="AP360">
        <f>INDEX(Table3[MC5],MATCH($A360,Table3[ID],0),1)</f>
        <v>0</v>
      </c>
      <c r="AQ360">
        <f>_xlfn.XLOOKUP($A360,Table3[ID],Table3[Complaint],"Not Found",0)</f>
        <v>0</v>
      </c>
      <c r="AR360">
        <f>_xlfn.XLOOKUP($A360,Table3[ID],Table3[Pilot],"Not Found",0)</f>
        <v>0</v>
      </c>
      <c r="AS360" s="6">
        <f>_xlfn.XLOOKUP($A360,Table3[ID],Table3[Enrollment],"Not Found",0)</f>
        <v>43761</v>
      </c>
    </row>
    <row r="361" spans="1:45" x14ac:dyDescent="0.25">
      <c r="A361">
        <v>2011</v>
      </c>
      <c r="B361" t="s">
        <v>477</v>
      </c>
      <c r="C361" t="s">
        <v>103</v>
      </c>
      <c r="D361" t="s">
        <v>104</v>
      </c>
      <c r="E361" t="s">
        <v>114</v>
      </c>
      <c r="F361" t="s">
        <v>125</v>
      </c>
      <c r="G361" s="22">
        <v>80.959999999999994</v>
      </c>
      <c r="H361">
        <v>8</v>
      </c>
      <c r="I361">
        <v>32.384</v>
      </c>
      <c r="J361" s="22">
        <v>680.06399999999996</v>
      </c>
      <c r="K361" s="6">
        <v>43513</v>
      </c>
      <c r="L361" s="21">
        <v>0.46666666666666662</v>
      </c>
      <c r="M361" t="s">
        <v>116</v>
      </c>
      <c r="N361" s="22">
        <v>647.67999999999995</v>
      </c>
      <c r="O361">
        <v>4.7619047620000003</v>
      </c>
      <c r="P361" s="22">
        <v>32.384</v>
      </c>
      <c r="Q361">
        <v>7.4</v>
      </c>
      <c r="R361" t="str">
        <f>IFERROR(VLOOKUP(Table5[[#This Row],[CustomerID]],Table1[],16,FALSE),"Not Found")</f>
        <v>Together</v>
      </c>
      <c r="S361">
        <f>IFERROR(VLOOKUP(Table5[[#This Row],[CustomerID]],Table1[],5,FALSE),"Not Found")</f>
        <v>49</v>
      </c>
      <c r="T361" t="str">
        <f>IFERROR(VLOOKUP(Table5[[#This Row],[CustomerID]],Table1[],17,FALSE),"Not Found")</f>
        <v>Graduate</v>
      </c>
      <c r="U361">
        <f>_xlfn.XLOOKUP(Table5[[#This Row],[CustomerID]],Table1[ID],Table1[Kids],"Not Found",0)</f>
        <v>0</v>
      </c>
      <c r="V361">
        <f>_xlfn.XLOOKUP(Table5[[#This Row],[CustomerID]],Table1[ID],Table1[Teens],"Not found",0)</f>
        <v>0</v>
      </c>
      <c r="W361" s="16">
        <f>IFERROR(VLOOKUP(Table5[[#This Row],[CustomerID]],Table1[],2,FALSE),"Not Found")</f>
        <v>174538</v>
      </c>
      <c r="X361" t="str">
        <f>_xlfn.XLOOKUP(Table5[[#This Row],[CustomerID]],Table1[ID],Table1[State],"Not Found",0)</f>
        <v>State-Illinois</v>
      </c>
      <c r="Y361">
        <f>_xlfn.XLOOKUP(Table5[[#This Row],[CustomerID]],Table2[ID],Table2[Recency/Days],"Not Found",0)</f>
        <v>21</v>
      </c>
      <c r="Z361" s="22">
        <f>IFERROR(VLOOKUP(Table5[[#This Row],[CustomerID]],Table2[],3,FALSE),"Not Found")</f>
        <v>890</v>
      </c>
      <c r="AA361" s="22">
        <f>IFERROR(VLOOKUP($A361,Table2[],4,FALSE),"Not Found")</f>
        <v>229</v>
      </c>
      <c r="AB361" s="22">
        <f>IFERROR(VLOOKUP($A361,Table2[],5,FALSE),"Not Found")</f>
        <v>1716</v>
      </c>
      <c r="AC361" s="22">
        <f>IFERROR(VLOOKUP($A361,Table2[],6,FALSE),"Not Found")</f>
        <v>258</v>
      </c>
      <c r="AD361" s="22">
        <f>IFERROR(VLOOKUP($A361,Table2[],7,FALSE),"Not Found")</f>
        <v>262</v>
      </c>
      <c r="AE361" s="22">
        <f>IFERROR(VLOOKUP($A361,Table2[],8,FALSE),"Not Found")</f>
        <v>66</v>
      </c>
      <c r="AF361" s="22">
        <f>IFERROR(VLOOKUP($A361,Table2[],9,FALSE),"Not Found")</f>
        <v>3290</v>
      </c>
      <c r="AG361">
        <f>IFERROR(VLOOKUP($A361,Table2[],10,FALSE),"Not Found")</f>
        <v>1</v>
      </c>
      <c r="AH361">
        <f>IFERROR(VLOOKUP($A361,Table2[],11,FALSE),"Not Found")</f>
        <v>8</v>
      </c>
      <c r="AI361">
        <f>IFERROR(VLOOKUP($A361,Table2[],12,FALSE),"Not Found")</f>
        <v>8</v>
      </c>
      <c r="AJ361">
        <f>IFERROR(VLOOKUP($A361,Table2[],13,FALSE),"Not Found")</f>
        <v>5</v>
      </c>
      <c r="AK361">
        <f>IFERROR(VLOOKUP($A361,Table2[],14,FALSE),"Not Found")</f>
        <v>3</v>
      </c>
      <c r="AL361">
        <f>INDEX('Marketing data'!E:E,MATCH($A361,'Marketing data'!B:B,0),1)</f>
        <v>0</v>
      </c>
      <c r="AM361">
        <f>INDEX('Marketing data'!F:F,MATCH($A361,'Marketing data'!B:B,0),1)</f>
        <v>0</v>
      </c>
      <c r="AN361">
        <f>INDEX(Table3[MC3],MATCH($A361,Table3[ID],0),1)</f>
        <v>0</v>
      </c>
      <c r="AO361">
        <f>INDEX(Table3[MC4],MATCH($A361,Table3[ID],0),1)</f>
        <v>0</v>
      </c>
      <c r="AP361">
        <f>INDEX(Table3[MC5],MATCH($A361,Table3[ID],0),1)</f>
        <v>1</v>
      </c>
      <c r="AQ361">
        <f>_xlfn.XLOOKUP($A361,Table3[ID],Table3[Complaint],"Not Found",0)</f>
        <v>0</v>
      </c>
      <c r="AR361">
        <f>_xlfn.XLOOKUP($A361,Table3[ID],Table3[Pilot],"Not Found",0)</f>
        <v>1</v>
      </c>
      <c r="AS361" s="6">
        <f>_xlfn.XLOOKUP($A361,Table3[ID],Table3[Enrollment],"Not Found",0)</f>
        <v>43803</v>
      </c>
    </row>
    <row r="362" spans="1:45" x14ac:dyDescent="0.25">
      <c r="A362">
        <v>2940</v>
      </c>
      <c r="B362" t="s">
        <v>478</v>
      </c>
      <c r="C362" t="s">
        <v>109</v>
      </c>
      <c r="D362" t="s">
        <v>110</v>
      </c>
      <c r="E362" t="s">
        <v>105</v>
      </c>
      <c r="F362" t="s">
        <v>125</v>
      </c>
      <c r="G362" s="22">
        <v>94.47</v>
      </c>
      <c r="H362">
        <v>8</v>
      </c>
      <c r="I362">
        <v>37.787999999999997</v>
      </c>
      <c r="J362" s="22">
        <v>793.548</v>
      </c>
      <c r="K362" s="6">
        <v>43523</v>
      </c>
      <c r="L362" s="21">
        <v>0.6333333333333333</v>
      </c>
      <c r="M362" t="s">
        <v>112</v>
      </c>
      <c r="N362" s="22">
        <v>755.76</v>
      </c>
      <c r="O362">
        <v>4.7619047620000003</v>
      </c>
      <c r="P362" s="22">
        <v>37.787999999999997</v>
      </c>
      <c r="Q362">
        <v>9.1</v>
      </c>
      <c r="R362" t="str">
        <f>IFERROR(VLOOKUP(Table5[[#This Row],[CustomerID]],Table1[],16,FALSE),"Not Found")</f>
        <v>Together</v>
      </c>
      <c r="S362">
        <f>IFERROR(VLOOKUP(Table5[[#This Row],[CustomerID]],Table1[],5,FALSE),"Not Found")</f>
        <v>73</v>
      </c>
      <c r="T362" t="str">
        <f>IFERROR(VLOOKUP(Table5[[#This Row],[CustomerID]],Table1[],17,FALSE),"Not Found")</f>
        <v>Graduate</v>
      </c>
      <c r="U362">
        <f>_xlfn.XLOOKUP(Table5[[#This Row],[CustomerID]],Table1[ID],Table1[Kids],"Not Found",0)</f>
        <v>0</v>
      </c>
      <c r="V362">
        <f>_xlfn.XLOOKUP(Table5[[#This Row],[CustomerID]],Table1[ID],Table1[Teens],"Not found",0)</f>
        <v>0</v>
      </c>
      <c r="W362" s="16">
        <f>IFERROR(VLOOKUP(Table5[[#This Row],[CustomerID]],Table1[],2,FALSE),"Not Found")</f>
        <v>174485</v>
      </c>
      <c r="X362" t="str">
        <f>_xlfn.XLOOKUP(Table5[[#This Row],[CustomerID]],Table1[ID],Table1[State],"Not Found",0)</f>
        <v>State-Florida</v>
      </c>
      <c r="Y362">
        <f>_xlfn.XLOOKUP(Table5[[#This Row],[CustomerID]],Table2[ID],Table2[Recency/Days],"Not Found",0)</f>
        <v>58</v>
      </c>
      <c r="Z362" s="22">
        <f>IFERROR(VLOOKUP(Table5[[#This Row],[CustomerID]],Table2[],3,FALSE),"Not Found")</f>
        <v>1169</v>
      </c>
      <c r="AA362" s="22">
        <f>IFERROR(VLOOKUP($A362,Table2[],4,FALSE),"Not Found")</f>
        <v>349</v>
      </c>
      <c r="AB362" s="22">
        <f>IFERROR(VLOOKUP($A362,Table2[],5,FALSE),"Not Found")</f>
        <v>1909</v>
      </c>
      <c r="AC362" s="22">
        <f>IFERROR(VLOOKUP($A362,Table2[],6,FALSE),"Not Found")</f>
        <v>405</v>
      </c>
      <c r="AD362" s="22">
        <f>IFERROR(VLOOKUP($A362,Table2[],7,FALSE),"Not Found")</f>
        <v>115</v>
      </c>
      <c r="AE362" s="22">
        <f>IFERROR(VLOOKUP($A362,Table2[],8,FALSE),"Not Found")</f>
        <v>115</v>
      </c>
      <c r="AF362" s="22">
        <f>IFERROR(VLOOKUP($A362,Table2[],9,FALSE),"Not Found")</f>
        <v>3832</v>
      </c>
      <c r="AG362">
        <f>IFERROR(VLOOKUP($A362,Table2[],10,FALSE),"Not Found")</f>
        <v>1</v>
      </c>
      <c r="AH362">
        <f>IFERROR(VLOOKUP($A362,Table2[],11,FALSE),"Not Found")</f>
        <v>6</v>
      </c>
      <c r="AI362">
        <f>IFERROR(VLOOKUP($A362,Table2[],12,FALSE),"Not Found")</f>
        <v>7</v>
      </c>
      <c r="AJ362">
        <f>IFERROR(VLOOKUP($A362,Table2[],13,FALSE),"Not Found")</f>
        <v>12</v>
      </c>
      <c r="AK362">
        <f>IFERROR(VLOOKUP($A362,Table2[],14,FALSE),"Not Found")</f>
        <v>3</v>
      </c>
      <c r="AL362">
        <f>INDEX('Marketing data'!E:E,MATCH($A362,'Marketing data'!B:B,0),1)</f>
        <v>0</v>
      </c>
      <c r="AM362">
        <f>INDEX('Marketing data'!F:F,MATCH($A362,'Marketing data'!B:B,0),1)</f>
        <v>0</v>
      </c>
      <c r="AN362">
        <f>INDEX(Table3[MC3],MATCH($A362,Table3[ID],0),1)</f>
        <v>0</v>
      </c>
      <c r="AO362">
        <f>INDEX(Table3[MC4],MATCH($A362,Table3[ID],0),1)</f>
        <v>0</v>
      </c>
      <c r="AP362">
        <f>INDEX(Table3[MC5],MATCH($A362,Table3[ID],0),1)</f>
        <v>0</v>
      </c>
      <c r="AQ362">
        <f>_xlfn.XLOOKUP($A362,Table3[ID],Table3[Complaint],"Not Found",0)</f>
        <v>0</v>
      </c>
      <c r="AR362">
        <f>_xlfn.XLOOKUP($A362,Table3[ID],Table3[Pilot],"Not Found",0)</f>
        <v>0</v>
      </c>
      <c r="AS362" s="6">
        <f>_xlfn.XLOOKUP($A362,Table3[ID],Table3[Enrollment],"Not Found",0)</f>
        <v>43859</v>
      </c>
    </row>
    <row r="363" spans="1:45" x14ac:dyDescent="0.25">
      <c r="A363">
        <v>1376</v>
      </c>
      <c r="B363" t="s">
        <v>479</v>
      </c>
      <c r="C363" t="s">
        <v>109</v>
      </c>
      <c r="D363" t="s">
        <v>110</v>
      </c>
      <c r="E363" t="s">
        <v>114</v>
      </c>
      <c r="F363" t="s">
        <v>125</v>
      </c>
      <c r="G363" s="22">
        <v>99.79</v>
      </c>
      <c r="H363">
        <v>2</v>
      </c>
      <c r="I363">
        <v>9.9789999999999992</v>
      </c>
      <c r="J363" s="22">
        <v>209.559</v>
      </c>
      <c r="K363" s="6">
        <v>43531</v>
      </c>
      <c r="L363" s="21">
        <v>0.85902777777777783</v>
      </c>
      <c r="M363" t="s">
        <v>107</v>
      </c>
      <c r="N363" s="22">
        <v>199.58</v>
      </c>
      <c r="O363">
        <v>4.7619047620000003</v>
      </c>
      <c r="P363" s="22">
        <v>9.9789999999999992</v>
      </c>
      <c r="Q363">
        <v>8</v>
      </c>
      <c r="R363" t="str">
        <f>IFERROR(VLOOKUP(Table5[[#This Row],[CustomerID]],Table1[],16,FALSE),"Not Found")</f>
        <v>Single</v>
      </c>
      <c r="S363">
        <f>IFERROR(VLOOKUP(Table5[[#This Row],[CustomerID]],Table1[],5,FALSE),"Not Found")</f>
        <v>27</v>
      </c>
      <c r="T363" t="str">
        <f>IFERROR(VLOOKUP(Table5[[#This Row],[CustomerID]],Table1[],17,FALSE),"Not Found")</f>
        <v>Graduate</v>
      </c>
      <c r="U363">
        <f>_xlfn.XLOOKUP(Table5[[#This Row],[CustomerID]],Table1[ID],Table1[Kids],"Not Found",0)</f>
        <v>0</v>
      </c>
      <c r="V363">
        <f>_xlfn.XLOOKUP(Table5[[#This Row],[CustomerID]],Table1[ID],Table1[Teens],"Not found",0)</f>
        <v>0</v>
      </c>
      <c r="W363" s="16">
        <f>IFERROR(VLOOKUP(Table5[[#This Row],[CustomerID]],Table1[],2,FALSE),"Not Found")</f>
        <v>174293</v>
      </c>
      <c r="X363" t="str">
        <f>_xlfn.XLOOKUP(Table5[[#This Row],[CustomerID]],Table1[ID],Table1[State],"Not Found",0)</f>
        <v>State-New York</v>
      </c>
      <c r="Y363">
        <f>_xlfn.XLOOKUP(Table5[[#This Row],[CustomerID]],Table2[ID],Table2[Recency/Days],"Not Found",0)</f>
        <v>66</v>
      </c>
      <c r="Z363" s="22">
        <f>IFERROR(VLOOKUP(Table5[[#This Row],[CustomerID]],Table2[],3,FALSE),"Not Found")</f>
        <v>880</v>
      </c>
      <c r="AA363" s="22">
        <f>IFERROR(VLOOKUP($A363,Table2[],4,FALSE),"Not Found")</f>
        <v>357</v>
      </c>
      <c r="AB363" s="22">
        <f>IFERROR(VLOOKUP($A363,Table2[],5,FALSE),"Not Found")</f>
        <v>786</v>
      </c>
      <c r="AC363" s="22">
        <f>IFERROR(VLOOKUP($A363,Table2[],6,FALSE),"Not Found")</f>
        <v>218</v>
      </c>
      <c r="AD363" s="22">
        <f>IFERROR(VLOOKUP($A363,Table2[],7,FALSE),"Not Found")</f>
        <v>213</v>
      </c>
      <c r="AE363" s="22">
        <f>IFERROR(VLOOKUP($A363,Table2[],8,FALSE),"Not Found")</f>
        <v>190</v>
      </c>
      <c r="AF363" s="22">
        <f>IFERROR(VLOOKUP($A363,Table2[],9,FALSE),"Not Found")</f>
        <v>2264</v>
      </c>
      <c r="AG363">
        <f>IFERROR(VLOOKUP($A363,Table2[],10,FALSE),"Not Found")</f>
        <v>1</v>
      </c>
      <c r="AH363">
        <f>IFERROR(VLOOKUP($A363,Table2[],11,FALSE),"Not Found")</f>
        <v>5</v>
      </c>
      <c r="AI363">
        <f>IFERROR(VLOOKUP($A363,Table2[],12,FALSE),"Not Found")</f>
        <v>4</v>
      </c>
      <c r="AJ363">
        <f>IFERROR(VLOOKUP($A363,Table2[],13,FALSE),"Not Found")</f>
        <v>6</v>
      </c>
      <c r="AK363">
        <f>IFERROR(VLOOKUP($A363,Table2[],14,FALSE),"Not Found")</f>
        <v>2</v>
      </c>
      <c r="AL363">
        <f>INDEX('Marketing data'!E:E,MATCH($A363,'Marketing data'!B:B,0),1)</f>
        <v>0</v>
      </c>
      <c r="AM363">
        <f>INDEX('Marketing data'!F:F,MATCH($A363,'Marketing data'!B:B,0),1)</f>
        <v>0</v>
      </c>
      <c r="AN363">
        <f>INDEX(Table3[MC3],MATCH($A363,Table3[ID],0),1)</f>
        <v>0</v>
      </c>
      <c r="AO363">
        <f>INDEX(Table3[MC4],MATCH($A363,Table3[ID],0),1)</f>
        <v>0</v>
      </c>
      <c r="AP363">
        <f>INDEX(Table3[MC5],MATCH($A363,Table3[ID],0),1)</f>
        <v>0</v>
      </c>
      <c r="AQ363">
        <f>_xlfn.XLOOKUP($A363,Table3[ID],Table3[Complaint],"Not Found",0)</f>
        <v>0</v>
      </c>
      <c r="AR363">
        <f>_xlfn.XLOOKUP($A363,Table3[ID],Table3[Pilot],"Not Found",0)</f>
        <v>0</v>
      </c>
      <c r="AS363" s="6">
        <f>_xlfn.XLOOKUP($A363,Table3[ID],Table3[Enrollment],"Not Found",0)</f>
        <v>44112</v>
      </c>
    </row>
    <row r="364" spans="1:45" x14ac:dyDescent="0.25">
      <c r="A364">
        <v>1909</v>
      </c>
      <c r="B364" t="s">
        <v>480</v>
      </c>
      <c r="C364" t="s">
        <v>103</v>
      </c>
      <c r="D364" t="s">
        <v>110</v>
      </c>
      <c r="E364" t="s">
        <v>114</v>
      </c>
      <c r="F364" t="s">
        <v>115</v>
      </c>
      <c r="G364" s="22">
        <v>73.22</v>
      </c>
      <c r="H364">
        <v>6</v>
      </c>
      <c r="I364">
        <v>21.966000000000001</v>
      </c>
      <c r="J364" s="22">
        <v>461.286</v>
      </c>
      <c r="K364" s="6">
        <v>43486</v>
      </c>
      <c r="L364" s="21">
        <v>0.73888888888888893</v>
      </c>
      <c r="M364" t="s">
        <v>112</v>
      </c>
      <c r="N364" s="22">
        <v>439.32</v>
      </c>
      <c r="O364">
        <v>4.7619047620000003</v>
      </c>
      <c r="P364" s="22">
        <v>21.966000000000001</v>
      </c>
      <c r="Q364">
        <v>7.2</v>
      </c>
      <c r="R364" t="str">
        <f>IFERROR(VLOOKUP(Table5[[#This Row],[CustomerID]],Table1[],16,FALSE),"Not Found")</f>
        <v>Single</v>
      </c>
      <c r="S364">
        <f>IFERROR(VLOOKUP(Table5[[#This Row],[CustomerID]],Table1[],5,FALSE),"Not Found")</f>
        <v>27</v>
      </c>
      <c r="T364" t="str">
        <f>IFERROR(VLOOKUP(Table5[[#This Row],[CustomerID]],Table1[],17,FALSE),"Not Found")</f>
        <v>Graduate</v>
      </c>
      <c r="U364">
        <f>_xlfn.XLOOKUP(Table5[[#This Row],[CustomerID]],Table1[ID],Table1[Kids],"Not Found",0)</f>
        <v>0</v>
      </c>
      <c r="V364">
        <f>_xlfn.XLOOKUP(Table5[[#This Row],[CustomerID]],Table1[ID],Table1[Teens],"Not found",0)</f>
        <v>0</v>
      </c>
      <c r="W364" s="16">
        <f>IFERROR(VLOOKUP(Table5[[#This Row],[CustomerID]],Table1[],2,FALSE),"Not Found")</f>
        <v>174293</v>
      </c>
      <c r="X364" t="str">
        <f>_xlfn.XLOOKUP(Table5[[#This Row],[CustomerID]],Table1[ID],Table1[State],"Not Found",0)</f>
        <v>State-Illinois</v>
      </c>
      <c r="Y364">
        <f>_xlfn.XLOOKUP(Table5[[#This Row],[CustomerID]],Table2[ID],Table2[Recency/Days],"Not Found",0)</f>
        <v>66</v>
      </c>
      <c r="Z364" s="22">
        <f>IFERROR(VLOOKUP(Table5[[#This Row],[CustomerID]],Table2[],3,FALSE),"Not Found")</f>
        <v>880</v>
      </c>
      <c r="AA364" s="22">
        <f>IFERROR(VLOOKUP($A364,Table2[],4,FALSE),"Not Found")</f>
        <v>357</v>
      </c>
      <c r="AB364" s="22">
        <f>IFERROR(VLOOKUP($A364,Table2[],5,FALSE),"Not Found")</f>
        <v>786</v>
      </c>
      <c r="AC364" s="22">
        <f>IFERROR(VLOOKUP($A364,Table2[],6,FALSE),"Not Found")</f>
        <v>218</v>
      </c>
      <c r="AD364" s="22">
        <f>IFERROR(VLOOKUP($A364,Table2[],7,FALSE),"Not Found")</f>
        <v>213</v>
      </c>
      <c r="AE364" s="22">
        <f>IFERROR(VLOOKUP($A364,Table2[],8,FALSE),"Not Found")</f>
        <v>190</v>
      </c>
      <c r="AF364" s="22">
        <f>IFERROR(VLOOKUP($A364,Table2[],9,FALSE),"Not Found")</f>
        <v>2264</v>
      </c>
      <c r="AG364">
        <f>IFERROR(VLOOKUP($A364,Table2[],10,FALSE),"Not Found")</f>
        <v>1</v>
      </c>
      <c r="AH364">
        <f>IFERROR(VLOOKUP($A364,Table2[],11,FALSE),"Not Found")</f>
        <v>5</v>
      </c>
      <c r="AI364">
        <f>IFERROR(VLOOKUP($A364,Table2[],12,FALSE),"Not Found")</f>
        <v>4</v>
      </c>
      <c r="AJ364">
        <f>IFERROR(VLOOKUP($A364,Table2[],13,FALSE),"Not Found")</f>
        <v>6</v>
      </c>
      <c r="AK364">
        <f>IFERROR(VLOOKUP($A364,Table2[],14,FALSE),"Not Found")</f>
        <v>2</v>
      </c>
      <c r="AL364">
        <f>INDEX('Marketing data'!E:E,MATCH($A364,'Marketing data'!B:B,0),1)</f>
        <v>0</v>
      </c>
      <c r="AM364">
        <f>INDEX('Marketing data'!F:F,MATCH($A364,'Marketing data'!B:B,0),1)</f>
        <v>0</v>
      </c>
      <c r="AN364">
        <f>INDEX(Table3[MC3],MATCH($A364,Table3[ID],0),1)</f>
        <v>0</v>
      </c>
      <c r="AO364">
        <f>INDEX(Table3[MC4],MATCH($A364,Table3[ID],0),1)</f>
        <v>0</v>
      </c>
      <c r="AP364">
        <f>INDEX(Table3[MC5],MATCH($A364,Table3[ID],0),1)</f>
        <v>0</v>
      </c>
      <c r="AQ364">
        <f>_xlfn.XLOOKUP($A364,Table3[ID],Table3[Complaint],"Not Found",0)</f>
        <v>0</v>
      </c>
      <c r="AR364">
        <f>_xlfn.XLOOKUP($A364,Table3[ID],Table3[Pilot],"Not Found",0)</f>
        <v>0</v>
      </c>
      <c r="AS364" s="6">
        <f>_xlfn.XLOOKUP($A364,Table3[ID],Table3[Enrollment],"Not Found",0)</f>
        <v>44112</v>
      </c>
    </row>
    <row r="365" spans="1:45" x14ac:dyDescent="0.25">
      <c r="A365">
        <v>2830</v>
      </c>
      <c r="B365" t="s">
        <v>481</v>
      </c>
      <c r="C365" t="s">
        <v>109</v>
      </c>
      <c r="D365" t="s">
        <v>110</v>
      </c>
      <c r="E365" t="s">
        <v>105</v>
      </c>
      <c r="F365" t="s">
        <v>125</v>
      </c>
      <c r="G365" s="22">
        <v>41.24</v>
      </c>
      <c r="H365">
        <v>4</v>
      </c>
      <c r="I365">
        <v>8.2479999999999993</v>
      </c>
      <c r="J365" s="22">
        <v>173.208</v>
      </c>
      <c r="K365" s="6">
        <v>43515</v>
      </c>
      <c r="L365" s="21">
        <v>0.68263888888888891</v>
      </c>
      <c r="M365" t="s">
        <v>112</v>
      </c>
      <c r="N365" s="22">
        <v>164.96</v>
      </c>
      <c r="O365">
        <v>4.7619047620000003</v>
      </c>
      <c r="P365" s="22">
        <v>8.2479999999999993</v>
      </c>
      <c r="Q365">
        <v>7.1</v>
      </c>
      <c r="R365" t="str">
        <f>IFERROR(VLOOKUP(Table5[[#This Row],[CustomerID]],Table1[],16,FALSE),"Not Found")</f>
        <v>Divorced</v>
      </c>
      <c r="S365">
        <f>IFERROR(VLOOKUP(Table5[[#This Row],[CustomerID]],Table1[],5,FALSE),"Not Found")</f>
        <v>49</v>
      </c>
      <c r="T365" t="str">
        <f>IFERROR(VLOOKUP(Table5[[#This Row],[CustomerID]],Table1[],17,FALSE),"Not Found")</f>
        <v>Master</v>
      </c>
      <c r="U365">
        <f>_xlfn.XLOOKUP(Table5[[#This Row],[CustomerID]],Table1[ID],Table1[Kids],"Not Found",0)</f>
        <v>0</v>
      </c>
      <c r="V365">
        <f>_xlfn.XLOOKUP(Table5[[#This Row],[CustomerID]],Table1[ID],Table1[Teens],"Not found",0)</f>
        <v>1</v>
      </c>
      <c r="W365" s="16">
        <f>IFERROR(VLOOKUP(Table5[[#This Row],[CustomerID]],Table1[],2,FALSE),"Not Found")</f>
        <v>174290</v>
      </c>
      <c r="X365" t="str">
        <f>_xlfn.XLOOKUP(Table5[[#This Row],[CustomerID]],Table1[ID],Table1[State],"Not Found",0)</f>
        <v>State-Other</v>
      </c>
      <c r="Y365">
        <f>_xlfn.XLOOKUP(Table5[[#This Row],[CustomerID]],Table2[ID],Table2[Recency/Days],"Not Found",0)</f>
        <v>70</v>
      </c>
      <c r="Z365" s="22">
        <f>IFERROR(VLOOKUP(Table5[[#This Row],[CustomerID]],Table2[],3,FALSE),"Not Found")</f>
        <v>2630</v>
      </c>
      <c r="AA365" s="22">
        <f>IFERROR(VLOOKUP($A365,Table2[],4,FALSE),"Not Found")</f>
        <v>0</v>
      </c>
      <c r="AB365" s="22">
        <f>IFERROR(VLOOKUP($A365,Table2[],5,FALSE),"Not Found")</f>
        <v>169</v>
      </c>
      <c r="AC365" s="22">
        <f>IFERROR(VLOOKUP($A365,Table2[],6,FALSE),"Not Found")</f>
        <v>0</v>
      </c>
      <c r="AD365" s="22">
        <f>IFERROR(VLOOKUP($A365,Table2[],7,FALSE),"Not Found")</f>
        <v>28</v>
      </c>
      <c r="AE365" s="22">
        <f>IFERROR(VLOOKUP($A365,Table2[],8,FALSE),"Not Found")</f>
        <v>28</v>
      </c>
      <c r="AF365" s="22">
        <f>IFERROR(VLOOKUP($A365,Table2[],9,FALSE),"Not Found")</f>
        <v>2799</v>
      </c>
      <c r="AG365">
        <f>IFERROR(VLOOKUP($A365,Table2[],10,FALSE),"Not Found")</f>
        <v>4</v>
      </c>
      <c r="AH365">
        <f>IFERROR(VLOOKUP($A365,Table2[],11,FALSE),"Not Found")</f>
        <v>10</v>
      </c>
      <c r="AI365">
        <f>IFERROR(VLOOKUP($A365,Table2[],12,FALSE),"Not Found")</f>
        <v>8</v>
      </c>
      <c r="AJ365">
        <f>IFERROR(VLOOKUP($A365,Table2[],13,FALSE),"Not Found")</f>
        <v>10</v>
      </c>
      <c r="AK365">
        <f>IFERROR(VLOOKUP($A365,Table2[],14,FALSE),"Not Found")</f>
        <v>6</v>
      </c>
      <c r="AL365">
        <f>INDEX('Marketing data'!E:E,MATCH($A365,'Marketing data'!B:B,0),1)</f>
        <v>1</v>
      </c>
      <c r="AM365">
        <f>INDEX('Marketing data'!F:F,MATCH($A365,'Marketing data'!B:B,0),1)</f>
        <v>0</v>
      </c>
      <c r="AN365">
        <f>INDEX(Table3[MC3],MATCH($A365,Table3[ID],0),1)</f>
        <v>0</v>
      </c>
      <c r="AO365">
        <f>INDEX(Table3[MC4],MATCH($A365,Table3[ID],0),1)</f>
        <v>1</v>
      </c>
      <c r="AP365">
        <f>INDEX(Table3[MC5],MATCH($A365,Table3[ID],0),1)</f>
        <v>0</v>
      </c>
      <c r="AQ365">
        <f>_xlfn.XLOOKUP($A365,Table3[ID],Table3[Complaint],"Not Found",0)</f>
        <v>0</v>
      </c>
      <c r="AR365">
        <f>_xlfn.XLOOKUP($A365,Table3[ID],Table3[Pilot],"Not Found",0)</f>
        <v>0</v>
      </c>
      <c r="AS365" s="6">
        <f>_xlfn.XLOOKUP($A365,Table3[ID],Table3[Enrollment],"Not Found",0)</f>
        <v>43847</v>
      </c>
    </row>
    <row r="366" spans="1:45" x14ac:dyDescent="0.25">
      <c r="A366">
        <v>2567</v>
      </c>
      <c r="B366" t="s">
        <v>482</v>
      </c>
      <c r="C366" t="s">
        <v>109</v>
      </c>
      <c r="D366" t="s">
        <v>110</v>
      </c>
      <c r="E366" t="s">
        <v>105</v>
      </c>
      <c r="F366" t="s">
        <v>127</v>
      </c>
      <c r="G366" s="22">
        <v>81.680000000000007</v>
      </c>
      <c r="H366">
        <v>4</v>
      </c>
      <c r="I366">
        <v>16.335999999999999</v>
      </c>
      <c r="J366" s="22">
        <v>343.05599999999998</v>
      </c>
      <c r="K366" s="6">
        <v>43471</v>
      </c>
      <c r="L366" s="21">
        <v>0.5083333333333333</v>
      </c>
      <c r="M366" t="s">
        <v>112</v>
      </c>
      <c r="N366" s="22">
        <v>326.72000000000003</v>
      </c>
      <c r="O366">
        <v>4.7619047620000003</v>
      </c>
      <c r="P366" s="22">
        <v>16.335999999999999</v>
      </c>
      <c r="Q366">
        <v>9.1</v>
      </c>
      <c r="R366" t="str">
        <f>IFERROR(VLOOKUP(Table5[[#This Row],[CustomerID]],Table1[],16,FALSE),"Not Found")</f>
        <v>Married</v>
      </c>
      <c r="S366">
        <f>IFERROR(VLOOKUP(Table5[[#This Row],[CustomerID]],Table1[],5,FALSE),"Not Found")</f>
        <v>65</v>
      </c>
      <c r="T366" t="str">
        <f>IFERROR(VLOOKUP(Table5[[#This Row],[CustomerID]],Table1[],17,FALSE),"Not Found")</f>
        <v>Graduate</v>
      </c>
      <c r="U366">
        <f>_xlfn.XLOOKUP(Table5[[#This Row],[CustomerID]],Table1[ID],Table1[Kids],"Not Found",0)</f>
        <v>0</v>
      </c>
      <c r="V366">
        <f>_xlfn.XLOOKUP(Table5[[#This Row],[CustomerID]],Table1[ID],Table1[Teens],"Not found",0)</f>
        <v>0</v>
      </c>
      <c r="W366" s="16">
        <f>IFERROR(VLOOKUP(Table5[[#This Row],[CustomerID]],Table1[],2,FALSE),"Not Found")</f>
        <v>174268</v>
      </c>
      <c r="X366" t="str">
        <f>_xlfn.XLOOKUP(Table5[[#This Row],[CustomerID]],Table1[ID],Table1[State],"Not Found",0)</f>
        <v>State-California</v>
      </c>
      <c r="Y366">
        <f>_xlfn.XLOOKUP(Table5[[#This Row],[CustomerID]],Table2[ID],Table2[Recency/Days],"Not Found",0)</f>
        <v>83</v>
      </c>
      <c r="Z366" s="22">
        <f>IFERROR(VLOOKUP(Table5[[#This Row],[CustomerID]],Table2[],3,FALSE),"Not Found")</f>
        <v>467</v>
      </c>
      <c r="AA366" s="22">
        <f>IFERROR(VLOOKUP($A366,Table2[],4,FALSE),"Not Found")</f>
        <v>155</v>
      </c>
      <c r="AB366" s="22">
        <f>IFERROR(VLOOKUP($A366,Table2[],5,FALSE),"Not Found")</f>
        <v>739</v>
      </c>
      <c r="AC366" s="22">
        <f>IFERROR(VLOOKUP($A366,Table2[],6,FALSE),"Not Found")</f>
        <v>228</v>
      </c>
      <c r="AD366" s="22">
        <f>IFERROR(VLOOKUP($A366,Table2[],7,FALSE),"Not Found")</f>
        <v>408</v>
      </c>
      <c r="AE366" s="22">
        <f>IFERROR(VLOOKUP($A366,Table2[],8,FALSE),"Not Found")</f>
        <v>96</v>
      </c>
      <c r="AF366" s="22">
        <f>IFERROR(VLOOKUP($A366,Table2[],9,FALSE),"Not Found")</f>
        <v>1901</v>
      </c>
      <c r="AG366">
        <f>IFERROR(VLOOKUP($A366,Table2[],10,FALSE),"Not Found")</f>
        <v>1</v>
      </c>
      <c r="AH366">
        <f>IFERROR(VLOOKUP($A366,Table2[],11,FALSE),"Not Found")</f>
        <v>4</v>
      </c>
      <c r="AI366">
        <f>IFERROR(VLOOKUP($A366,Table2[],12,FALSE),"Not Found")</f>
        <v>3</v>
      </c>
      <c r="AJ366">
        <f>IFERROR(VLOOKUP($A366,Table2[],13,FALSE),"Not Found")</f>
        <v>5</v>
      </c>
      <c r="AK366">
        <f>IFERROR(VLOOKUP($A366,Table2[],14,FALSE),"Not Found")</f>
        <v>2</v>
      </c>
      <c r="AL366">
        <f>INDEX('Marketing data'!E:E,MATCH($A366,'Marketing data'!B:B,0),1)</f>
        <v>0</v>
      </c>
      <c r="AM366">
        <f>INDEX('Marketing data'!F:F,MATCH($A366,'Marketing data'!B:B,0),1)</f>
        <v>0</v>
      </c>
      <c r="AN366">
        <f>INDEX(Table3[MC3],MATCH($A366,Table3[ID],0),1)</f>
        <v>0</v>
      </c>
      <c r="AO366">
        <f>INDEX(Table3[MC4],MATCH($A366,Table3[ID],0),1)</f>
        <v>0</v>
      </c>
      <c r="AP366">
        <f>INDEX(Table3[MC5],MATCH($A366,Table3[ID],0),1)</f>
        <v>0</v>
      </c>
      <c r="AQ366">
        <f>_xlfn.XLOOKUP($A366,Table3[ID],Table3[Complaint],"Not Found",0)</f>
        <v>0</v>
      </c>
      <c r="AR366">
        <f>_xlfn.XLOOKUP($A366,Table3[ID],Table3[Pilot],"Not Found",0)</f>
        <v>0</v>
      </c>
      <c r="AS366" s="6">
        <f>_xlfn.XLOOKUP($A366,Table3[ID],Table3[Enrollment],"Not Found",0)</f>
        <v>43668</v>
      </c>
    </row>
    <row r="367" spans="1:45" x14ac:dyDescent="0.25">
      <c r="A367">
        <v>1758</v>
      </c>
      <c r="B367" t="s">
        <v>483</v>
      </c>
      <c r="C367" t="s">
        <v>109</v>
      </c>
      <c r="D367" t="s">
        <v>110</v>
      </c>
      <c r="E367" t="s">
        <v>105</v>
      </c>
      <c r="F367" t="s">
        <v>111</v>
      </c>
      <c r="G367" s="22">
        <v>51.32</v>
      </c>
      <c r="H367">
        <v>9</v>
      </c>
      <c r="I367">
        <v>23.094000000000001</v>
      </c>
      <c r="J367" s="22">
        <v>484.97399999999999</v>
      </c>
      <c r="K367" s="6">
        <v>43538</v>
      </c>
      <c r="L367" s="21">
        <v>0.81458333333333333</v>
      </c>
      <c r="M367" t="s">
        <v>112</v>
      </c>
      <c r="N367" s="22">
        <v>461.88</v>
      </c>
      <c r="O367">
        <v>4.7619047620000003</v>
      </c>
      <c r="P367" s="22">
        <v>23.094000000000001</v>
      </c>
      <c r="Q367">
        <v>5.6</v>
      </c>
      <c r="R367" t="str">
        <f>IFERROR(VLOOKUP(Table5[[#This Row],[CustomerID]],Table1[],16,FALSE),"Not Found")</f>
        <v>Together</v>
      </c>
      <c r="S367">
        <f>IFERROR(VLOOKUP(Table5[[#This Row],[CustomerID]],Table1[],5,FALSE),"Not Found")</f>
        <v>62</v>
      </c>
      <c r="T367" t="str">
        <f>IFERROR(VLOOKUP(Table5[[#This Row],[CustomerID]],Table1[],17,FALSE),"Not Found")</f>
        <v>PhD</v>
      </c>
      <c r="U367">
        <f>_xlfn.XLOOKUP(Table5[[#This Row],[CustomerID]],Table1[ID],Table1[Kids],"Not Found",0)</f>
        <v>0</v>
      </c>
      <c r="V367">
        <f>_xlfn.XLOOKUP(Table5[[#This Row],[CustomerID]],Table1[ID],Table1[Teens],"Not found",0)</f>
        <v>0</v>
      </c>
      <c r="W367" s="16">
        <f>IFERROR(VLOOKUP(Table5[[#This Row],[CustomerID]],Table1[],2,FALSE),"Not Found")</f>
        <v>174250</v>
      </c>
      <c r="X367" t="str">
        <f>_xlfn.XLOOKUP(Table5[[#This Row],[CustomerID]],Table1[ID],Table1[State],"Not Found",0)</f>
        <v>State-Florida</v>
      </c>
      <c r="Y367">
        <f>_xlfn.XLOOKUP(Table5[[#This Row],[CustomerID]],Table2[ID],Table2[Recency/Days],"Not Found",0)</f>
        <v>90</v>
      </c>
      <c r="Z367" s="22">
        <f>IFERROR(VLOOKUP(Table5[[#This Row],[CustomerID]],Table2[],3,FALSE),"Not Found")</f>
        <v>1596</v>
      </c>
      <c r="AA367" s="22">
        <f>IFERROR(VLOOKUP($A367,Table2[],4,FALSE),"Not Found")</f>
        <v>26</v>
      </c>
      <c r="AB367" s="22">
        <f>IFERROR(VLOOKUP($A367,Table2[],5,FALSE),"Not Found")</f>
        <v>920</v>
      </c>
      <c r="AC367" s="22">
        <f>IFERROR(VLOOKUP($A367,Table2[],6,FALSE),"Not Found")</f>
        <v>176</v>
      </c>
      <c r="AD367" s="22">
        <f>IFERROR(VLOOKUP($A367,Table2[],7,FALSE),"Not Found")</f>
        <v>0</v>
      </c>
      <c r="AE367" s="22">
        <f>IFERROR(VLOOKUP($A367,Table2[],8,FALSE),"Not Found")</f>
        <v>0</v>
      </c>
      <c r="AF367" s="22">
        <f>IFERROR(VLOOKUP($A367,Table2[],9,FALSE),"Not Found")</f>
        <v>2718</v>
      </c>
      <c r="AG367">
        <f>IFERROR(VLOOKUP($A367,Table2[],10,FALSE),"Not Found")</f>
        <v>1</v>
      </c>
      <c r="AH367">
        <f>IFERROR(VLOOKUP($A367,Table2[],11,FALSE),"Not Found")</f>
        <v>2</v>
      </c>
      <c r="AI367">
        <f>IFERROR(VLOOKUP($A367,Table2[],12,FALSE),"Not Found")</f>
        <v>11</v>
      </c>
      <c r="AJ367">
        <f>IFERROR(VLOOKUP($A367,Table2[],13,FALSE),"Not Found")</f>
        <v>4</v>
      </c>
      <c r="AK367">
        <f>IFERROR(VLOOKUP($A367,Table2[],14,FALSE),"Not Found")</f>
        <v>1</v>
      </c>
      <c r="AL367">
        <f>INDEX('Marketing data'!E:E,MATCH($A367,'Marketing data'!B:B,0),1)</f>
        <v>0</v>
      </c>
      <c r="AM367">
        <f>INDEX('Marketing data'!F:F,MATCH($A367,'Marketing data'!B:B,0),1)</f>
        <v>0</v>
      </c>
      <c r="AN367">
        <f>INDEX(Table3[MC3],MATCH($A367,Table3[ID],0),1)</f>
        <v>0</v>
      </c>
      <c r="AO367">
        <f>INDEX(Table3[MC4],MATCH($A367,Table3[ID],0),1)</f>
        <v>0</v>
      </c>
      <c r="AP367">
        <f>INDEX(Table3[MC5],MATCH($A367,Table3[ID],0),1)</f>
        <v>0</v>
      </c>
      <c r="AQ367">
        <f>_xlfn.XLOOKUP($A367,Table3[ID],Table3[Complaint],"Not Found",0)</f>
        <v>0</v>
      </c>
      <c r="AR367">
        <f>_xlfn.XLOOKUP($A367,Table3[ID],Table3[Pilot],"Not Found",0)</f>
        <v>0</v>
      </c>
      <c r="AS367" s="6">
        <f>_xlfn.XLOOKUP($A367,Table3[ID],Table3[Enrollment],"Not Found",0)</f>
        <v>44014</v>
      </c>
    </row>
    <row r="368" spans="1:45" x14ac:dyDescent="0.25">
      <c r="A368">
        <v>2153</v>
      </c>
      <c r="B368" t="s">
        <v>484</v>
      </c>
      <c r="C368" t="s">
        <v>103</v>
      </c>
      <c r="D368" t="s">
        <v>104</v>
      </c>
      <c r="E368" t="s">
        <v>114</v>
      </c>
      <c r="F368" t="s">
        <v>115</v>
      </c>
      <c r="G368" s="22">
        <v>65.94</v>
      </c>
      <c r="H368">
        <v>4</v>
      </c>
      <c r="I368">
        <v>13.188000000000001</v>
      </c>
      <c r="J368" s="22">
        <v>276.94799999999998</v>
      </c>
      <c r="K368" s="6">
        <v>43548</v>
      </c>
      <c r="L368" s="21">
        <v>0.4368055555555555</v>
      </c>
      <c r="M368" t="s">
        <v>112</v>
      </c>
      <c r="N368" s="22">
        <v>263.76</v>
      </c>
      <c r="O368">
        <v>4.7619047620000003</v>
      </c>
      <c r="P368" s="22">
        <v>13.188000000000001</v>
      </c>
      <c r="Q368">
        <v>6</v>
      </c>
      <c r="R368" t="str">
        <f>IFERROR(VLOOKUP(Table5[[#This Row],[CustomerID]],Table1[],16,FALSE),"Not Found")</f>
        <v>Married</v>
      </c>
      <c r="S368">
        <f>IFERROR(VLOOKUP(Table5[[#This Row],[CustomerID]],Table1[],5,FALSE),"Not Found")</f>
        <v>30</v>
      </c>
      <c r="T368" t="str">
        <f>IFERROR(VLOOKUP(Table5[[#This Row],[CustomerID]],Table1[],17,FALSE),"Not Found")</f>
        <v>PhD</v>
      </c>
      <c r="U368">
        <f>_xlfn.XLOOKUP(Table5[[#This Row],[CustomerID]],Table1[ID],Table1[Kids],"Not Found",0)</f>
        <v>0</v>
      </c>
      <c r="V368">
        <f>_xlfn.XLOOKUP(Table5[[#This Row],[CustomerID]],Table1[ID],Table1[Teens],"Not found",0)</f>
        <v>0</v>
      </c>
      <c r="W368" s="16">
        <f>IFERROR(VLOOKUP(Table5[[#This Row],[CustomerID]],Table1[],2,FALSE),"Not Found")</f>
        <v>174214</v>
      </c>
      <c r="X368" t="str">
        <f>_xlfn.XLOOKUP(Table5[[#This Row],[CustomerID]],Table1[ID],Table1[State],"Not Found",0)</f>
        <v>State-California</v>
      </c>
      <c r="Y368">
        <f>_xlfn.XLOOKUP(Table5[[#This Row],[CustomerID]],Table2[ID],Table2[Recency/Days],"Not Found",0)</f>
        <v>3</v>
      </c>
      <c r="Z368" s="22">
        <f>IFERROR(VLOOKUP(Table5[[#This Row],[CustomerID]],Table2[],3,FALSE),"Not Found")</f>
        <v>2026</v>
      </c>
      <c r="AA368" s="22">
        <f>IFERROR(VLOOKUP($A368,Table2[],4,FALSE),"Not Found")</f>
        <v>195</v>
      </c>
      <c r="AB368" s="22">
        <f>IFERROR(VLOOKUP($A368,Table2[],5,FALSE),"Not Found")</f>
        <v>1284</v>
      </c>
      <c r="AC368" s="22">
        <f>IFERROR(VLOOKUP($A368,Table2[],6,FALSE),"Not Found")</f>
        <v>202</v>
      </c>
      <c r="AD368" s="22">
        <f>IFERROR(VLOOKUP($A368,Table2[],7,FALSE),"Not Found")</f>
        <v>232</v>
      </c>
      <c r="AE368" s="22">
        <f>IFERROR(VLOOKUP($A368,Table2[],8,FALSE),"Not Found")</f>
        <v>77</v>
      </c>
      <c r="AF368" s="22">
        <f>IFERROR(VLOOKUP($A368,Table2[],9,FALSE),"Not Found")</f>
        <v>3862</v>
      </c>
      <c r="AG368">
        <f>IFERROR(VLOOKUP($A368,Table2[],10,FALSE),"Not Found")</f>
        <v>1</v>
      </c>
      <c r="AH368">
        <f>IFERROR(VLOOKUP($A368,Table2[],11,FALSE),"Not Found")</f>
        <v>8</v>
      </c>
      <c r="AI368">
        <f>IFERROR(VLOOKUP($A368,Table2[],12,FALSE),"Not Found")</f>
        <v>2</v>
      </c>
      <c r="AJ368">
        <f>IFERROR(VLOOKUP($A368,Table2[],13,FALSE),"Not Found")</f>
        <v>5</v>
      </c>
      <c r="AK368">
        <f>IFERROR(VLOOKUP($A368,Table2[],14,FALSE),"Not Found")</f>
        <v>5</v>
      </c>
      <c r="AL368">
        <f>INDEX('Marketing data'!E:E,MATCH($A368,'Marketing data'!B:B,0),1)</f>
        <v>0</v>
      </c>
      <c r="AM368">
        <f>INDEX('Marketing data'!F:F,MATCH($A368,'Marketing data'!B:B,0),1)</f>
        <v>0</v>
      </c>
      <c r="AN368">
        <f>INDEX(Table3[MC3],MATCH($A368,Table3[ID],0),1)</f>
        <v>0</v>
      </c>
      <c r="AO368">
        <f>INDEX(Table3[MC4],MATCH($A368,Table3[ID],0),1)</f>
        <v>0</v>
      </c>
      <c r="AP368">
        <f>INDEX(Table3[MC5],MATCH($A368,Table3[ID],0),1)</f>
        <v>0</v>
      </c>
      <c r="AQ368">
        <f>_xlfn.XLOOKUP($A368,Table3[ID],Table3[Complaint],"Not Found",0)</f>
        <v>0</v>
      </c>
      <c r="AR368">
        <f>_xlfn.XLOOKUP($A368,Table3[ID],Table3[Pilot],"Not Found",0)</f>
        <v>0</v>
      </c>
      <c r="AS368" s="6">
        <f>_xlfn.XLOOKUP($A368,Table3[ID],Table3[Enrollment],"Not Found",0)</f>
        <v>43496</v>
      </c>
    </row>
    <row r="369" spans="1:45" x14ac:dyDescent="0.25">
      <c r="A369">
        <v>2238</v>
      </c>
      <c r="B369" t="s">
        <v>485</v>
      </c>
      <c r="C369" t="s">
        <v>109</v>
      </c>
      <c r="D369" t="s">
        <v>110</v>
      </c>
      <c r="E369" t="s">
        <v>105</v>
      </c>
      <c r="F369" t="s">
        <v>118</v>
      </c>
      <c r="G369" s="22">
        <v>14.36</v>
      </c>
      <c r="H369">
        <v>10</v>
      </c>
      <c r="I369">
        <v>7.18</v>
      </c>
      <c r="J369" s="22">
        <v>150.78</v>
      </c>
      <c r="K369" s="6">
        <v>43492</v>
      </c>
      <c r="L369" s="21">
        <v>0.60277777777777775</v>
      </c>
      <c r="M369" t="s">
        <v>112</v>
      </c>
      <c r="N369" s="22">
        <v>143.6</v>
      </c>
      <c r="O369">
        <v>4.7619047620000003</v>
      </c>
      <c r="P369" s="22">
        <v>7.18</v>
      </c>
      <c r="Q369">
        <v>5.4</v>
      </c>
      <c r="R369" t="str">
        <f>IFERROR(VLOOKUP(Table5[[#This Row],[CustomerID]],Table1[],16,FALSE),"Not Found")</f>
        <v>Married</v>
      </c>
      <c r="S369">
        <f>IFERROR(VLOOKUP(Table5[[#This Row],[CustomerID]],Table1[],5,FALSE),"Not Found")</f>
        <v>45</v>
      </c>
      <c r="T369" t="str">
        <f>IFERROR(VLOOKUP(Table5[[#This Row],[CustomerID]],Table1[],17,FALSE),"Not Found")</f>
        <v>Graduate</v>
      </c>
      <c r="U369">
        <f>_xlfn.XLOOKUP(Table5[[#This Row],[CustomerID]],Table1[ID],Table1[Kids],"Not Found",0)</f>
        <v>0</v>
      </c>
      <c r="V369">
        <f>_xlfn.XLOOKUP(Table5[[#This Row],[CustomerID]],Table1[ID],Table1[Teens],"Not found",0)</f>
        <v>1</v>
      </c>
      <c r="W369" s="16">
        <f>IFERROR(VLOOKUP(Table5[[#This Row],[CustomerID]],Table1[],2,FALSE),"Not Found")</f>
        <v>174190</v>
      </c>
      <c r="X369" t="str">
        <f>_xlfn.XLOOKUP(Table5[[#This Row],[CustomerID]],Table1[ID],Table1[State],"Not Found",0)</f>
        <v>State-Florida</v>
      </c>
      <c r="Y369">
        <f>_xlfn.XLOOKUP(Table5[[#This Row],[CustomerID]],Table2[ID],Table2[Recency/Days],"Not Found",0)</f>
        <v>49</v>
      </c>
      <c r="Z369" s="22">
        <f>IFERROR(VLOOKUP(Table5[[#This Row],[CustomerID]],Table2[],3,FALSE),"Not Found")</f>
        <v>355</v>
      </c>
      <c r="AA369" s="22">
        <f>IFERROR(VLOOKUP($A369,Table2[],4,FALSE),"Not Found")</f>
        <v>190</v>
      </c>
      <c r="AB369" s="22">
        <f>IFERROR(VLOOKUP($A369,Table2[],5,FALSE),"Not Found")</f>
        <v>202</v>
      </c>
      <c r="AC369" s="22">
        <f>IFERROR(VLOOKUP($A369,Table2[],6,FALSE),"Not Found")</f>
        <v>394</v>
      </c>
      <c r="AD369" s="22">
        <f>IFERROR(VLOOKUP($A369,Table2[],7,FALSE),"Not Found")</f>
        <v>214</v>
      </c>
      <c r="AE369" s="22">
        <f>IFERROR(VLOOKUP($A369,Table2[],8,FALSE),"Not Found")</f>
        <v>150</v>
      </c>
      <c r="AF369" s="22">
        <f>IFERROR(VLOOKUP($A369,Table2[],9,FALSE),"Not Found")</f>
        <v>1204</v>
      </c>
      <c r="AG369">
        <f>IFERROR(VLOOKUP($A369,Table2[],10,FALSE),"Not Found")</f>
        <v>2</v>
      </c>
      <c r="AH369">
        <f>IFERROR(VLOOKUP($A369,Table2[],11,FALSE),"Not Found")</f>
        <v>4</v>
      </c>
      <c r="AI369">
        <f>IFERROR(VLOOKUP($A369,Table2[],12,FALSE),"Not Found")</f>
        <v>2</v>
      </c>
      <c r="AJ369">
        <f>IFERROR(VLOOKUP($A369,Table2[],13,FALSE),"Not Found")</f>
        <v>11</v>
      </c>
      <c r="AK369">
        <f>IFERROR(VLOOKUP($A369,Table2[],14,FALSE),"Not Found")</f>
        <v>2</v>
      </c>
      <c r="AL369">
        <f>INDEX('Marketing data'!E:E,MATCH($A369,'Marketing data'!B:B,0),1)</f>
        <v>0</v>
      </c>
      <c r="AM369">
        <f>INDEX('Marketing data'!F:F,MATCH($A369,'Marketing data'!B:B,0),1)</f>
        <v>0</v>
      </c>
      <c r="AN369">
        <f>INDEX(Table3[MC3],MATCH($A369,Table3[ID],0),1)</f>
        <v>0</v>
      </c>
      <c r="AO369">
        <f>INDEX(Table3[MC4],MATCH($A369,Table3[ID],0),1)</f>
        <v>0</v>
      </c>
      <c r="AP369">
        <f>INDEX(Table3[MC5],MATCH($A369,Table3[ID],0),1)</f>
        <v>0</v>
      </c>
      <c r="AQ369">
        <f>_xlfn.XLOOKUP($A369,Table3[ID],Table3[Complaint],"Not Found",0)</f>
        <v>0</v>
      </c>
      <c r="AR369">
        <f>_xlfn.XLOOKUP($A369,Table3[ID],Table3[Pilot],"Not Found",0)</f>
        <v>0</v>
      </c>
      <c r="AS369" s="6">
        <f>_xlfn.XLOOKUP($A369,Table3[ID],Table3[Enrollment],"Not Found",0)</f>
        <v>44120</v>
      </c>
    </row>
    <row r="370" spans="1:45" x14ac:dyDescent="0.25">
      <c r="A370">
        <v>1153</v>
      </c>
      <c r="B370" t="s">
        <v>486</v>
      </c>
      <c r="C370" t="s">
        <v>103</v>
      </c>
      <c r="D370" t="s">
        <v>104</v>
      </c>
      <c r="E370" t="s">
        <v>114</v>
      </c>
      <c r="F370" t="s">
        <v>111</v>
      </c>
      <c r="G370" s="22">
        <v>21.5</v>
      </c>
      <c r="H370">
        <v>9</v>
      </c>
      <c r="I370">
        <v>9.6750000000000007</v>
      </c>
      <c r="J370" s="22">
        <v>203.17500000000001</v>
      </c>
      <c r="K370" s="6">
        <v>43530</v>
      </c>
      <c r="L370" s="21">
        <v>0.53194444444444444</v>
      </c>
      <c r="M370" t="s">
        <v>116</v>
      </c>
      <c r="N370" s="22">
        <v>193.5</v>
      </c>
      <c r="O370">
        <v>4.7619047620000003</v>
      </c>
      <c r="P370" s="22">
        <v>9.6750000000000007</v>
      </c>
      <c r="Q370">
        <v>7.8</v>
      </c>
      <c r="R370" t="str">
        <f>IFERROR(VLOOKUP(Table5[[#This Row],[CustomerID]],Table1[],16,FALSE),"Not Found")</f>
        <v>Divorced</v>
      </c>
      <c r="S370">
        <f>IFERROR(VLOOKUP(Table5[[#This Row],[CustomerID]],Table1[],5,FALSE),"Not Found")</f>
        <v>45</v>
      </c>
      <c r="T370" t="str">
        <f>IFERROR(VLOOKUP(Table5[[#This Row],[CustomerID]],Table1[],17,FALSE),"Not Found")</f>
        <v>PhD</v>
      </c>
      <c r="U370">
        <f>_xlfn.XLOOKUP(Table5[[#This Row],[CustomerID]],Table1[ID],Table1[Kids],"Not Found",0)</f>
        <v>0</v>
      </c>
      <c r="V370">
        <f>_xlfn.XLOOKUP(Table5[[#This Row],[CustomerID]],Table1[ID],Table1[Teens],"Not found",0)</f>
        <v>0</v>
      </c>
      <c r="W370" s="16">
        <f>IFERROR(VLOOKUP(Table5[[#This Row],[CustomerID]],Table1[],2,FALSE),"Not Found")</f>
        <v>174165</v>
      </c>
      <c r="X370" t="str">
        <f>_xlfn.XLOOKUP(Table5[[#This Row],[CustomerID]],Table1[ID],Table1[State],"Not Found",0)</f>
        <v>State-Illinois</v>
      </c>
      <c r="Y370">
        <f>_xlfn.XLOOKUP(Table5[[#This Row],[CustomerID]],Table2[ID],Table2[Recency/Days],"Not Found",0)</f>
        <v>9</v>
      </c>
      <c r="Z370" s="22">
        <f>IFERROR(VLOOKUP(Table5[[#This Row],[CustomerID]],Table2[],3,FALSE),"Not Found")</f>
        <v>2351</v>
      </c>
      <c r="AA370" s="22">
        <f>IFERROR(VLOOKUP($A370,Table2[],4,FALSE),"Not Found")</f>
        <v>28</v>
      </c>
      <c r="AB370" s="22">
        <f>IFERROR(VLOOKUP($A370,Table2[],5,FALSE),"Not Found")</f>
        <v>564</v>
      </c>
      <c r="AC370" s="22">
        <f>IFERROR(VLOOKUP($A370,Table2[],6,FALSE),"Not Found")</f>
        <v>38</v>
      </c>
      <c r="AD370" s="22">
        <f>IFERROR(VLOOKUP($A370,Table2[],7,FALSE),"Not Found")</f>
        <v>28</v>
      </c>
      <c r="AE370" s="22">
        <f>IFERROR(VLOOKUP($A370,Table2[],8,FALSE),"Not Found")</f>
        <v>28</v>
      </c>
      <c r="AF370" s="22">
        <f>IFERROR(VLOOKUP($A370,Table2[],9,FALSE),"Not Found")</f>
        <v>2980</v>
      </c>
      <c r="AG370">
        <f>IFERROR(VLOOKUP($A370,Table2[],10,FALSE),"Not Found")</f>
        <v>1</v>
      </c>
      <c r="AH370">
        <f>IFERROR(VLOOKUP($A370,Table2[],11,FALSE),"Not Found")</f>
        <v>5</v>
      </c>
      <c r="AI370">
        <f>IFERROR(VLOOKUP($A370,Table2[],12,FALSE),"Not Found")</f>
        <v>4</v>
      </c>
      <c r="AJ370">
        <f>IFERROR(VLOOKUP($A370,Table2[],13,FALSE),"Not Found")</f>
        <v>10</v>
      </c>
      <c r="AK370">
        <f>IFERROR(VLOOKUP($A370,Table2[],14,FALSE),"Not Found")</f>
        <v>2</v>
      </c>
      <c r="AL370">
        <f>INDEX('Marketing data'!E:E,MATCH($A370,'Marketing data'!B:B,0),1)</f>
        <v>0</v>
      </c>
      <c r="AM370">
        <f>INDEX('Marketing data'!F:F,MATCH($A370,'Marketing data'!B:B,0),1)</f>
        <v>0</v>
      </c>
      <c r="AN370">
        <f>INDEX(Table3[MC3],MATCH($A370,Table3[ID],0),1)</f>
        <v>0</v>
      </c>
      <c r="AO370">
        <f>INDEX(Table3[MC4],MATCH($A370,Table3[ID],0),1)</f>
        <v>0</v>
      </c>
      <c r="AP370">
        <f>INDEX(Table3[MC5],MATCH($A370,Table3[ID],0),1)</f>
        <v>0</v>
      </c>
      <c r="AQ370">
        <f>_xlfn.XLOOKUP($A370,Table3[ID],Table3[Complaint],"Not Found",0)</f>
        <v>0</v>
      </c>
      <c r="AR370">
        <f>_xlfn.XLOOKUP($A370,Table3[ID],Table3[Pilot],"Not Found",0)</f>
        <v>0</v>
      </c>
      <c r="AS370" s="6">
        <f>_xlfn.XLOOKUP($A370,Table3[ID],Table3[Enrollment],"Not Found",0)</f>
        <v>43744</v>
      </c>
    </row>
    <row r="371" spans="1:45" x14ac:dyDescent="0.25">
      <c r="A371">
        <v>1908</v>
      </c>
      <c r="B371" t="s">
        <v>487</v>
      </c>
      <c r="C371" t="s">
        <v>124</v>
      </c>
      <c r="D371" t="s">
        <v>104</v>
      </c>
      <c r="E371" t="s">
        <v>105</v>
      </c>
      <c r="F371" t="s">
        <v>111</v>
      </c>
      <c r="G371" s="22">
        <v>26.26</v>
      </c>
      <c r="H371">
        <v>7</v>
      </c>
      <c r="I371">
        <v>9.1910000000000007</v>
      </c>
      <c r="J371" s="22">
        <v>193.011</v>
      </c>
      <c r="K371" s="6">
        <v>43498</v>
      </c>
      <c r="L371" s="21">
        <v>0.81944444444444453</v>
      </c>
      <c r="M371" t="s">
        <v>112</v>
      </c>
      <c r="N371" s="22">
        <v>183.82</v>
      </c>
      <c r="O371">
        <v>4.7619047620000003</v>
      </c>
      <c r="P371" s="22">
        <v>9.1910000000000007</v>
      </c>
      <c r="Q371">
        <v>9.9</v>
      </c>
      <c r="R371" t="str">
        <f>IFERROR(VLOOKUP(Table5[[#This Row],[CustomerID]],Table1[],16,FALSE),"Not Found")</f>
        <v>Single</v>
      </c>
      <c r="S371">
        <f>IFERROR(VLOOKUP(Table5[[#This Row],[CustomerID]],Table1[],5,FALSE),"Not Found")</f>
        <v>38</v>
      </c>
      <c r="T371" t="str">
        <f>IFERROR(VLOOKUP(Table5[[#This Row],[CustomerID]],Table1[],17,FALSE),"Not Found")</f>
        <v>Other</v>
      </c>
      <c r="U371">
        <f>_xlfn.XLOOKUP(Table5[[#This Row],[CustomerID]],Table1[ID],Table1[Kids],"Not Found",0)</f>
        <v>0</v>
      </c>
      <c r="V371">
        <f>_xlfn.XLOOKUP(Table5[[#This Row],[CustomerID]],Table1[ID],Table1[Teens],"Not found",0)</f>
        <v>0</v>
      </c>
      <c r="W371" s="16">
        <f>IFERROR(VLOOKUP(Table5[[#This Row],[CustomerID]],Table1[],2,FALSE),"Not Found")</f>
        <v>174116</v>
      </c>
      <c r="X371" t="str">
        <f>_xlfn.XLOOKUP(Table5[[#This Row],[CustomerID]],Table1[ID],Table1[State],"Not Found",0)</f>
        <v>State-Florida</v>
      </c>
      <c r="Y371">
        <f>_xlfn.XLOOKUP(Table5[[#This Row],[CustomerID]],Table2[ID],Table2[Recency/Days],"Not Found",0)</f>
        <v>53</v>
      </c>
      <c r="Z371" s="22">
        <f>IFERROR(VLOOKUP(Table5[[#This Row],[CustomerID]],Table2[],3,FALSE),"Not Found")</f>
        <v>2046</v>
      </c>
      <c r="AA371" s="22">
        <f>IFERROR(VLOOKUP($A371,Table2[],4,FALSE),"Not Found")</f>
        <v>261</v>
      </c>
      <c r="AB371" s="22">
        <f>IFERROR(VLOOKUP($A371,Table2[],5,FALSE),"Not Found")</f>
        <v>1654</v>
      </c>
      <c r="AC371" s="22">
        <f>IFERROR(VLOOKUP($A371,Table2[],6,FALSE),"Not Found")</f>
        <v>341</v>
      </c>
      <c r="AD371" s="22">
        <f>IFERROR(VLOOKUP($A371,Table2[],7,FALSE),"Not Found")</f>
        <v>129</v>
      </c>
      <c r="AE371" s="22">
        <f>IFERROR(VLOOKUP($A371,Table2[],8,FALSE),"Not Found")</f>
        <v>390</v>
      </c>
      <c r="AF371" s="22">
        <f>IFERROR(VLOOKUP($A371,Table2[],9,FALSE),"Not Found")</f>
        <v>4041</v>
      </c>
      <c r="AG371">
        <f>IFERROR(VLOOKUP($A371,Table2[],10,FALSE),"Not Found")</f>
        <v>1</v>
      </c>
      <c r="AH371">
        <f>IFERROR(VLOOKUP($A371,Table2[],11,FALSE),"Not Found")</f>
        <v>4</v>
      </c>
      <c r="AI371">
        <f>IFERROR(VLOOKUP($A371,Table2[],12,FALSE),"Not Found")</f>
        <v>4</v>
      </c>
      <c r="AJ371">
        <f>IFERROR(VLOOKUP($A371,Table2[],13,FALSE),"Not Found")</f>
        <v>10</v>
      </c>
      <c r="AK371">
        <f>IFERROR(VLOOKUP($A371,Table2[],14,FALSE),"Not Found")</f>
        <v>2</v>
      </c>
      <c r="AL371">
        <f>INDEX('Marketing data'!E:E,MATCH($A371,'Marketing data'!B:B,0),1)</f>
        <v>0</v>
      </c>
      <c r="AM371">
        <f>INDEX('Marketing data'!F:F,MATCH($A371,'Marketing data'!B:B,0),1)</f>
        <v>0</v>
      </c>
      <c r="AN371">
        <f>INDEX(Table3[MC3],MATCH($A371,Table3[ID],0),1)</f>
        <v>0</v>
      </c>
      <c r="AO371">
        <f>INDEX(Table3[MC4],MATCH($A371,Table3[ID],0),1)</f>
        <v>1</v>
      </c>
      <c r="AP371">
        <f>INDEX(Table3[MC5],MATCH($A371,Table3[ID],0),1)</f>
        <v>0</v>
      </c>
      <c r="AQ371">
        <f>_xlfn.XLOOKUP($A371,Table3[ID],Table3[Complaint],"Not Found",0)</f>
        <v>0</v>
      </c>
      <c r="AR371">
        <f>_xlfn.XLOOKUP($A371,Table3[ID],Table3[Pilot],"Not Found",0)</f>
        <v>0</v>
      </c>
      <c r="AS371" s="6">
        <f>_xlfn.XLOOKUP($A371,Table3[ID],Table3[Enrollment],"Not Found",0)</f>
        <v>43987</v>
      </c>
    </row>
    <row r="372" spans="1:45" x14ac:dyDescent="0.25">
      <c r="A372">
        <v>1177</v>
      </c>
      <c r="B372" t="s">
        <v>488</v>
      </c>
      <c r="C372" t="s">
        <v>124</v>
      </c>
      <c r="D372" t="s">
        <v>110</v>
      </c>
      <c r="E372" t="s">
        <v>105</v>
      </c>
      <c r="F372" t="s">
        <v>127</v>
      </c>
      <c r="G372" s="22">
        <v>60.96</v>
      </c>
      <c r="H372">
        <v>2</v>
      </c>
      <c r="I372">
        <v>6.0960000000000001</v>
      </c>
      <c r="J372" s="22">
        <v>128.01599999999999</v>
      </c>
      <c r="K372" s="6">
        <v>43490</v>
      </c>
      <c r="L372" s="21">
        <v>0.81874999999999998</v>
      </c>
      <c r="M372" t="s">
        <v>116</v>
      </c>
      <c r="N372" s="22">
        <v>121.92</v>
      </c>
      <c r="O372">
        <v>4.7619047620000003</v>
      </c>
      <c r="P372" s="22">
        <v>6.0960000000000001</v>
      </c>
      <c r="Q372">
        <v>4.9000000000000004</v>
      </c>
      <c r="R372" t="str">
        <f>IFERROR(VLOOKUP(Table5[[#This Row],[CustomerID]],Table1[],16,FALSE),"Not Found")</f>
        <v>Married</v>
      </c>
      <c r="S372">
        <f>IFERROR(VLOOKUP(Table5[[#This Row],[CustomerID]],Table1[],5,FALSE),"Not Found")</f>
        <v>44</v>
      </c>
      <c r="T372" t="str">
        <f>IFERROR(VLOOKUP(Table5[[#This Row],[CustomerID]],Table1[],17,FALSE),"Not Found")</f>
        <v>Graduate</v>
      </c>
      <c r="U372">
        <f>_xlfn.XLOOKUP(Table5[[#This Row],[CustomerID]],Table1[ID],Table1[Kids],"Not Found",0)</f>
        <v>0</v>
      </c>
      <c r="V372">
        <f>_xlfn.XLOOKUP(Table5[[#This Row],[CustomerID]],Table1[ID],Table1[Teens],"Not found",0)</f>
        <v>0</v>
      </c>
      <c r="W372" s="16">
        <f>IFERROR(VLOOKUP(Table5[[#This Row],[CustomerID]],Table1[],2,FALSE),"Not Found")</f>
        <v>174068</v>
      </c>
      <c r="X372" t="str">
        <f>_xlfn.XLOOKUP(Table5[[#This Row],[CustomerID]],Table1[ID],Table1[State],"Not Found",0)</f>
        <v>State-Illinois</v>
      </c>
      <c r="Y372">
        <f>_xlfn.XLOOKUP(Table5[[#This Row],[CustomerID]],Table2[ID],Table2[Recency/Days],"Not Found",0)</f>
        <v>14</v>
      </c>
      <c r="Z372" s="22">
        <f>IFERROR(VLOOKUP(Table5[[#This Row],[CustomerID]],Table2[],3,FALSE),"Not Found")</f>
        <v>1840</v>
      </c>
      <c r="AA372" s="22">
        <f>IFERROR(VLOOKUP($A372,Table2[],4,FALSE),"Not Found")</f>
        <v>71</v>
      </c>
      <c r="AB372" s="22">
        <f>IFERROR(VLOOKUP($A372,Table2[],5,FALSE),"Not Found")</f>
        <v>1262</v>
      </c>
      <c r="AC372" s="22">
        <f>IFERROR(VLOOKUP($A372,Table2[],6,FALSE),"Not Found")</f>
        <v>329</v>
      </c>
      <c r="AD372" s="22">
        <f>IFERROR(VLOOKUP($A372,Table2[],7,FALSE),"Not Found")</f>
        <v>179</v>
      </c>
      <c r="AE372" s="22">
        <f>IFERROR(VLOOKUP($A372,Table2[],8,FALSE),"Not Found")</f>
        <v>35</v>
      </c>
      <c r="AF372" s="22">
        <f>IFERROR(VLOOKUP($A372,Table2[],9,FALSE),"Not Found")</f>
        <v>3645</v>
      </c>
      <c r="AG372">
        <f>IFERROR(VLOOKUP($A372,Table2[],10,FALSE),"Not Found")</f>
        <v>1</v>
      </c>
      <c r="AH372">
        <f>IFERROR(VLOOKUP($A372,Table2[],11,FALSE),"Not Found")</f>
        <v>4</v>
      </c>
      <c r="AI372">
        <f>IFERROR(VLOOKUP($A372,Table2[],12,FALSE),"Not Found")</f>
        <v>10</v>
      </c>
      <c r="AJ372">
        <f>IFERROR(VLOOKUP($A372,Table2[],13,FALSE),"Not Found")</f>
        <v>9</v>
      </c>
      <c r="AK372">
        <f>IFERROR(VLOOKUP($A372,Table2[],14,FALSE),"Not Found")</f>
        <v>2</v>
      </c>
      <c r="AL372">
        <f>INDEX('Marketing data'!E:E,MATCH($A372,'Marketing data'!B:B,0),1)</f>
        <v>0</v>
      </c>
      <c r="AM372">
        <f>INDEX('Marketing data'!F:F,MATCH($A372,'Marketing data'!B:B,0),1)</f>
        <v>0</v>
      </c>
      <c r="AN372">
        <f>INDEX(Table3[MC3],MATCH($A372,Table3[ID],0),1)</f>
        <v>0</v>
      </c>
      <c r="AO372">
        <f>INDEX(Table3[MC4],MATCH($A372,Table3[ID],0),1)</f>
        <v>0</v>
      </c>
      <c r="AP372">
        <f>INDEX(Table3[MC5],MATCH($A372,Table3[ID],0),1)</f>
        <v>0</v>
      </c>
      <c r="AQ372">
        <f>_xlfn.XLOOKUP($A372,Table3[ID],Table3[Complaint],"Not Found",0)</f>
        <v>0</v>
      </c>
      <c r="AR372">
        <f>_xlfn.XLOOKUP($A372,Table3[ID],Table3[Pilot],"Not Found",0)</f>
        <v>0</v>
      </c>
      <c r="AS372" s="6">
        <f>_xlfn.XLOOKUP($A372,Table3[ID],Table3[Enrollment],"Not Found",0)</f>
        <v>43701</v>
      </c>
    </row>
    <row r="373" spans="1:45" x14ac:dyDescent="0.25">
      <c r="A373">
        <v>2504</v>
      </c>
      <c r="B373" t="s">
        <v>489</v>
      </c>
      <c r="C373" t="s">
        <v>109</v>
      </c>
      <c r="D373" t="s">
        <v>110</v>
      </c>
      <c r="E373" t="s">
        <v>105</v>
      </c>
      <c r="F373" t="s">
        <v>115</v>
      </c>
      <c r="G373" s="22">
        <v>70.11</v>
      </c>
      <c r="H373">
        <v>6</v>
      </c>
      <c r="I373">
        <v>21.033000000000001</v>
      </c>
      <c r="J373" s="22">
        <v>441.69299999999998</v>
      </c>
      <c r="K373" s="6">
        <v>43538</v>
      </c>
      <c r="L373" s="21">
        <v>0.74583333333333324</v>
      </c>
      <c r="M373" t="s">
        <v>107</v>
      </c>
      <c r="N373" s="22">
        <v>420.66</v>
      </c>
      <c r="O373">
        <v>4.7619047620000003</v>
      </c>
      <c r="P373" s="22">
        <v>21.033000000000001</v>
      </c>
      <c r="Q373">
        <v>5.2</v>
      </c>
      <c r="R373" t="str">
        <f>IFERROR(VLOOKUP(Table5[[#This Row],[CustomerID]],Table1[],16,FALSE),"Not Found")</f>
        <v>Single</v>
      </c>
      <c r="S373">
        <f>IFERROR(VLOOKUP(Table5[[#This Row],[CustomerID]],Table1[],5,FALSE),"Not Found")</f>
        <v>33</v>
      </c>
      <c r="T373" t="str">
        <f>IFERROR(VLOOKUP(Table5[[#This Row],[CustomerID]],Table1[],17,FALSE),"Not Found")</f>
        <v>PhD</v>
      </c>
      <c r="U373">
        <f>_xlfn.XLOOKUP(Table5[[#This Row],[CustomerID]],Table1[ID],Table1[Kids],"Not Found",0)</f>
        <v>0</v>
      </c>
      <c r="V373">
        <f>_xlfn.XLOOKUP(Table5[[#This Row],[CustomerID]],Table1[ID],Table1[Teens],"Not found",0)</f>
        <v>0</v>
      </c>
      <c r="W373" s="16">
        <f>IFERROR(VLOOKUP(Table5[[#This Row],[CustomerID]],Table1[],2,FALSE),"Not Found")</f>
        <v>174004</v>
      </c>
      <c r="X373" t="str">
        <f>_xlfn.XLOOKUP(Table5[[#This Row],[CustomerID]],Table1[ID],Table1[State],"Not Found",0)</f>
        <v>State-New York</v>
      </c>
      <c r="Y373">
        <f>_xlfn.XLOOKUP(Table5[[#This Row],[CustomerID]],Table2[ID],Table2[Recency/Days],"Not Found",0)</f>
        <v>5</v>
      </c>
      <c r="Z373" s="22">
        <f>IFERROR(VLOOKUP(Table5[[#This Row],[CustomerID]],Table2[],3,FALSE),"Not Found")</f>
        <v>1843</v>
      </c>
      <c r="AA373" s="22">
        <f>IFERROR(VLOOKUP($A373,Table2[],4,FALSE),"Not Found")</f>
        <v>113</v>
      </c>
      <c r="AB373" s="22">
        <f>IFERROR(VLOOKUP($A373,Table2[],5,FALSE),"Not Found")</f>
        <v>1317</v>
      </c>
      <c r="AC373" s="22">
        <f>IFERROR(VLOOKUP($A373,Table2[],6,FALSE),"Not Found")</f>
        <v>99</v>
      </c>
      <c r="AD373" s="22">
        <f>IFERROR(VLOOKUP($A373,Table2[],7,FALSE),"Not Found")</f>
        <v>414</v>
      </c>
      <c r="AE373" s="22">
        <f>IFERROR(VLOOKUP($A373,Table2[],8,FALSE),"Not Found")</f>
        <v>113</v>
      </c>
      <c r="AF373" s="22">
        <f>IFERROR(VLOOKUP($A373,Table2[],9,FALSE),"Not Found")</f>
        <v>3673</v>
      </c>
      <c r="AG373">
        <f>IFERROR(VLOOKUP($A373,Table2[],10,FALSE),"Not Found")</f>
        <v>1</v>
      </c>
      <c r="AH373">
        <f>IFERROR(VLOOKUP($A373,Table2[],11,FALSE),"Not Found")</f>
        <v>4</v>
      </c>
      <c r="AI373">
        <f>IFERROR(VLOOKUP($A373,Table2[],12,FALSE),"Not Found")</f>
        <v>6</v>
      </c>
      <c r="AJ373">
        <f>IFERROR(VLOOKUP($A373,Table2[],13,FALSE),"Not Found")</f>
        <v>4</v>
      </c>
      <c r="AK373">
        <f>IFERROR(VLOOKUP($A373,Table2[],14,FALSE),"Not Found")</f>
        <v>3</v>
      </c>
      <c r="AL373">
        <f>INDEX('Marketing data'!E:E,MATCH($A373,'Marketing data'!B:B,0),1)</f>
        <v>1</v>
      </c>
      <c r="AM373">
        <f>INDEX('Marketing data'!F:F,MATCH($A373,'Marketing data'!B:B,0),1)</f>
        <v>0</v>
      </c>
      <c r="AN373">
        <f>INDEX(Table3[MC3],MATCH($A373,Table3[ID],0),1)</f>
        <v>0</v>
      </c>
      <c r="AO373">
        <f>INDEX(Table3[MC4],MATCH($A373,Table3[ID],0),1)</f>
        <v>0</v>
      </c>
      <c r="AP373">
        <f>INDEX(Table3[MC5],MATCH($A373,Table3[ID],0),1)</f>
        <v>1</v>
      </c>
      <c r="AQ373">
        <f>_xlfn.XLOOKUP($A373,Table3[ID],Table3[Complaint],"Not Found",0)</f>
        <v>0</v>
      </c>
      <c r="AR373">
        <f>_xlfn.XLOOKUP($A373,Table3[ID],Table3[Pilot],"Not Found",0)</f>
        <v>1</v>
      </c>
      <c r="AS373" s="6">
        <f>_xlfn.XLOOKUP($A373,Table3[ID],Table3[Enrollment],"Not Found",0)</f>
        <v>44043</v>
      </c>
    </row>
    <row r="374" spans="1:45" x14ac:dyDescent="0.25">
      <c r="A374">
        <v>1779</v>
      </c>
      <c r="B374" t="s">
        <v>490</v>
      </c>
      <c r="C374" t="s">
        <v>109</v>
      </c>
      <c r="D374" t="s">
        <v>110</v>
      </c>
      <c r="E374" t="s">
        <v>114</v>
      </c>
      <c r="F374" t="s">
        <v>127</v>
      </c>
      <c r="G374" s="22">
        <v>42.08</v>
      </c>
      <c r="H374">
        <v>6</v>
      </c>
      <c r="I374">
        <v>12.624000000000001</v>
      </c>
      <c r="J374" s="22">
        <v>265.10399999999998</v>
      </c>
      <c r="K374" s="6">
        <v>43494</v>
      </c>
      <c r="L374" s="21">
        <v>0.51736111111111105</v>
      </c>
      <c r="M374" t="s">
        <v>112</v>
      </c>
      <c r="N374" s="22">
        <v>252.48</v>
      </c>
      <c r="O374">
        <v>4.7619047620000003</v>
      </c>
      <c r="P374" s="22">
        <v>12.624000000000001</v>
      </c>
      <c r="Q374">
        <v>8.9</v>
      </c>
      <c r="R374" t="str">
        <f>IFERROR(VLOOKUP(Table5[[#This Row],[CustomerID]],Table1[],16,FALSE),"Not Found")</f>
        <v>Together</v>
      </c>
      <c r="S374">
        <f>IFERROR(VLOOKUP(Table5[[#This Row],[CustomerID]],Table1[],5,FALSE),"Not Found")</f>
        <v>47</v>
      </c>
      <c r="T374" t="str">
        <f>IFERROR(VLOOKUP(Table5[[#This Row],[CustomerID]],Table1[],17,FALSE),"Not Found")</f>
        <v>Graduate</v>
      </c>
      <c r="U374">
        <f>_xlfn.XLOOKUP(Table5[[#This Row],[CustomerID]],Table1[ID],Table1[Kids],"Not Found",0)</f>
        <v>0</v>
      </c>
      <c r="V374">
        <f>_xlfn.XLOOKUP(Table5[[#This Row],[CustomerID]],Table1[ID],Table1[Teens],"Not found",0)</f>
        <v>0</v>
      </c>
      <c r="W374" s="16">
        <f>IFERROR(VLOOKUP(Table5[[#This Row],[CustomerID]],Table1[],2,FALSE),"Not Found")</f>
        <v>173926</v>
      </c>
      <c r="X374" t="str">
        <f>_xlfn.XLOOKUP(Table5[[#This Row],[CustomerID]],Table1[ID],Table1[State],"Not Found",0)</f>
        <v>State-Texas</v>
      </c>
      <c r="Y374">
        <f>_xlfn.XLOOKUP(Table5[[#This Row],[CustomerID]],Table2[ID],Table2[Recency/Days],"Not Found",0)</f>
        <v>54</v>
      </c>
      <c r="Z374" s="22">
        <f>IFERROR(VLOOKUP(Table5[[#This Row],[CustomerID]],Table2[],3,FALSE),"Not Found")</f>
        <v>1475</v>
      </c>
      <c r="AA374" s="22">
        <f>IFERROR(VLOOKUP($A374,Table2[],4,FALSE),"Not Found")</f>
        <v>214</v>
      </c>
      <c r="AB374" s="22">
        <f>IFERROR(VLOOKUP($A374,Table2[],5,FALSE),"Not Found")</f>
        <v>1405</v>
      </c>
      <c r="AC374" s="22">
        <f>IFERROR(VLOOKUP($A374,Table2[],6,FALSE),"Not Found")</f>
        <v>374</v>
      </c>
      <c r="AD374" s="22">
        <f>IFERROR(VLOOKUP($A374,Table2[],7,FALSE),"Not Found")</f>
        <v>214</v>
      </c>
      <c r="AE374" s="22">
        <f>IFERROR(VLOOKUP($A374,Table2[],8,FALSE),"Not Found")</f>
        <v>35</v>
      </c>
      <c r="AF374" s="22">
        <f>IFERROR(VLOOKUP($A374,Table2[],9,FALSE),"Not Found")</f>
        <v>3647</v>
      </c>
      <c r="AG374">
        <f>IFERROR(VLOOKUP($A374,Table2[],10,FALSE),"Not Found")</f>
        <v>1</v>
      </c>
      <c r="AH374">
        <f>IFERROR(VLOOKUP($A374,Table2[],11,FALSE),"Not Found")</f>
        <v>6</v>
      </c>
      <c r="AI374">
        <f>IFERROR(VLOOKUP($A374,Table2[],12,FALSE),"Not Found")</f>
        <v>5</v>
      </c>
      <c r="AJ374">
        <f>IFERROR(VLOOKUP($A374,Table2[],13,FALSE),"Not Found")</f>
        <v>12</v>
      </c>
      <c r="AK374">
        <f>IFERROR(VLOOKUP($A374,Table2[],14,FALSE),"Not Found")</f>
        <v>3</v>
      </c>
      <c r="AL374">
        <f>INDEX('Marketing data'!E:E,MATCH($A374,'Marketing data'!B:B,0),1)</f>
        <v>0</v>
      </c>
      <c r="AM374">
        <f>INDEX('Marketing data'!F:F,MATCH($A374,'Marketing data'!B:B,0),1)</f>
        <v>0</v>
      </c>
      <c r="AN374">
        <f>INDEX(Table3[MC3],MATCH($A374,Table3[ID],0),1)</f>
        <v>0</v>
      </c>
      <c r="AO374">
        <f>INDEX(Table3[MC4],MATCH($A374,Table3[ID],0),1)</f>
        <v>0</v>
      </c>
      <c r="AP374">
        <f>INDEX(Table3[MC5],MATCH($A374,Table3[ID],0),1)</f>
        <v>0</v>
      </c>
      <c r="AQ374">
        <f>_xlfn.XLOOKUP($A374,Table3[ID],Table3[Complaint],"Not Found",0)</f>
        <v>0</v>
      </c>
      <c r="AR374">
        <f>_xlfn.XLOOKUP($A374,Table3[ID],Table3[Pilot],"Not Found",0)</f>
        <v>0</v>
      </c>
      <c r="AS374" s="6">
        <f>_xlfn.XLOOKUP($A374,Table3[ID],Table3[Enrollment],"Not Found",0)</f>
        <v>43684</v>
      </c>
    </row>
    <row r="375" spans="1:45" x14ac:dyDescent="0.25">
      <c r="A375">
        <v>2428</v>
      </c>
      <c r="B375" t="s">
        <v>491</v>
      </c>
      <c r="C375" t="s">
        <v>103</v>
      </c>
      <c r="D375" t="s">
        <v>110</v>
      </c>
      <c r="E375" t="s">
        <v>105</v>
      </c>
      <c r="F375" t="s">
        <v>115</v>
      </c>
      <c r="G375" s="22">
        <v>67.09</v>
      </c>
      <c r="H375">
        <v>5</v>
      </c>
      <c r="I375">
        <v>16.772500000000001</v>
      </c>
      <c r="J375" s="22">
        <v>352.22250000000003</v>
      </c>
      <c r="K375" s="6">
        <v>43468</v>
      </c>
      <c r="L375" s="21">
        <v>0.69930555555555562</v>
      </c>
      <c r="M375" t="s">
        <v>116</v>
      </c>
      <c r="N375" s="22">
        <v>335.45</v>
      </c>
      <c r="O375">
        <v>4.7619047620000003</v>
      </c>
      <c r="P375" s="22">
        <v>16.772500000000001</v>
      </c>
      <c r="Q375">
        <v>9.1</v>
      </c>
      <c r="R375" t="str">
        <f>IFERROR(VLOOKUP(Table5[[#This Row],[CustomerID]],Table1[],16,FALSE),"Not Found")</f>
        <v>Single</v>
      </c>
      <c r="S375">
        <f>IFERROR(VLOOKUP(Table5[[#This Row],[CustomerID]],Table1[],5,FALSE),"Not Found")</f>
        <v>67</v>
      </c>
      <c r="T375" t="str">
        <f>IFERROR(VLOOKUP(Table5[[#This Row],[CustomerID]],Table1[],17,FALSE),"Not Found")</f>
        <v>Graduate</v>
      </c>
      <c r="U375">
        <f>_xlfn.XLOOKUP(Table5[[#This Row],[CustomerID]],Table1[ID],Table1[Kids],"Not Found",0)</f>
        <v>0</v>
      </c>
      <c r="V375">
        <f>_xlfn.XLOOKUP(Table5[[#This Row],[CustomerID]],Table1[ID],Table1[Teens],"Not found",0)</f>
        <v>0</v>
      </c>
      <c r="W375" s="16">
        <f>IFERROR(VLOOKUP(Table5[[#This Row],[CustomerID]],Table1[],2,FALSE),"Not Found")</f>
        <v>173892</v>
      </c>
      <c r="X375" t="str">
        <f>_xlfn.XLOOKUP(Table5[[#This Row],[CustomerID]],Table1[ID],Table1[State],"Not Found",0)</f>
        <v>State-Other</v>
      </c>
      <c r="Y375">
        <f>_xlfn.XLOOKUP(Table5[[#This Row],[CustomerID]],Table2[ID],Table2[Recency/Days],"Not Found",0)</f>
        <v>40</v>
      </c>
      <c r="Z375" s="22">
        <f>IFERROR(VLOOKUP(Table5[[#This Row],[CustomerID]],Table2[],3,FALSE),"Not Found")</f>
        <v>1654</v>
      </c>
      <c r="AA375" s="22">
        <f>IFERROR(VLOOKUP($A375,Table2[],4,FALSE),"Not Found")</f>
        <v>240</v>
      </c>
      <c r="AB375" s="22">
        <f>IFERROR(VLOOKUP($A375,Table2[],5,FALSE),"Not Found")</f>
        <v>1414</v>
      </c>
      <c r="AC375" s="22">
        <f>IFERROR(VLOOKUP($A375,Table2[],6,FALSE),"Not Found")</f>
        <v>0</v>
      </c>
      <c r="AD375" s="22">
        <f>IFERROR(VLOOKUP($A375,Table2[],7,FALSE),"Not Found")</f>
        <v>136</v>
      </c>
      <c r="AE375" s="22">
        <f>IFERROR(VLOOKUP($A375,Table2[],8,FALSE),"Not Found")</f>
        <v>101</v>
      </c>
      <c r="AF375" s="22">
        <f>IFERROR(VLOOKUP($A375,Table2[],9,FALSE),"Not Found")</f>
        <v>3344</v>
      </c>
      <c r="AG375">
        <f>IFERROR(VLOOKUP($A375,Table2[],10,FALSE),"Not Found")</f>
        <v>1</v>
      </c>
      <c r="AH375">
        <f>IFERROR(VLOOKUP($A375,Table2[],11,FALSE),"Not Found")</f>
        <v>3</v>
      </c>
      <c r="AI375">
        <f>IFERROR(VLOOKUP($A375,Table2[],12,FALSE),"Not Found")</f>
        <v>11</v>
      </c>
      <c r="AJ375">
        <f>IFERROR(VLOOKUP($A375,Table2[],13,FALSE),"Not Found")</f>
        <v>8</v>
      </c>
      <c r="AK375">
        <f>IFERROR(VLOOKUP($A375,Table2[],14,FALSE),"Not Found")</f>
        <v>1</v>
      </c>
      <c r="AL375">
        <f>INDEX('Marketing data'!E:E,MATCH($A375,'Marketing data'!B:B,0),1)</f>
        <v>0</v>
      </c>
      <c r="AM375">
        <f>INDEX('Marketing data'!F:F,MATCH($A375,'Marketing data'!B:B,0),1)</f>
        <v>0</v>
      </c>
      <c r="AN375">
        <f>INDEX(Table3[MC3],MATCH($A375,Table3[ID],0),1)</f>
        <v>0</v>
      </c>
      <c r="AO375">
        <f>INDEX(Table3[MC4],MATCH($A375,Table3[ID],0),1)</f>
        <v>0</v>
      </c>
      <c r="AP375">
        <f>INDEX(Table3[MC5],MATCH($A375,Table3[ID],0),1)</f>
        <v>0</v>
      </c>
      <c r="AQ375">
        <f>_xlfn.XLOOKUP($A375,Table3[ID],Table3[Complaint],"Not Found",0)</f>
        <v>0</v>
      </c>
      <c r="AR375">
        <f>_xlfn.XLOOKUP($A375,Table3[ID],Table3[Pilot],"Not Found",0)</f>
        <v>1</v>
      </c>
      <c r="AS375" s="6">
        <f>_xlfn.XLOOKUP($A375,Table3[ID],Table3[Enrollment],"Not Found",0)</f>
        <v>43940</v>
      </c>
    </row>
    <row r="376" spans="1:45" x14ac:dyDescent="0.25">
      <c r="A376">
        <v>3171</v>
      </c>
      <c r="B376" t="s">
        <v>492</v>
      </c>
      <c r="C376" t="s">
        <v>103</v>
      </c>
      <c r="D376" t="s">
        <v>104</v>
      </c>
      <c r="E376" t="s">
        <v>105</v>
      </c>
      <c r="F376" t="s">
        <v>127</v>
      </c>
      <c r="G376" s="22">
        <v>96.7</v>
      </c>
      <c r="H376">
        <v>5</v>
      </c>
      <c r="I376">
        <v>24.175000000000001</v>
      </c>
      <c r="J376" s="22">
        <v>507.67500000000001</v>
      </c>
      <c r="K376" s="6">
        <v>43479</v>
      </c>
      <c r="L376" s="21">
        <v>0.53611111111111109</v>
      </c>
      <c r="M376" t="s">
        <v>107</v>
      </c>
      <c r="N376" s="22">
        <v>483.5</v>
      </c>
      <c r="O376">
        <v>4.7619047620000003</v>
      </c>
      <c r="P376" s="22">
        <v>24.175000000000001</v>
      </c>
      <c r="Q376">
        <v>7</v>
      </c>
      <c r="R376" t="str">
        <f>IFERROR(VLOOKUP(Table5[[#This Row],[CustomerID]],Table1[],16,FALSE),"Not Found")</f>
        <v>Married</v>
      </c>
      <c r="S376">
        <f>IFERROR(VLOOKUP(Table5[[#This Row],[CustomerID]],Table1[],5,FALSE),"Not Found")</f>
        <v>42</v>
      </c>
      <c r="T376" t="str">
        <f>IFERROR(VLOOKUP(Table5[[#This Row],[CustomerID]],Table1[],17,FALSE),"Not Found")</f>
        <v>Graduate</v>
      </c>
      <c r="U376">
        <f>_xlfn.XLOOKUP(Table5[[#This Row],[CustomerID]],Table1[ID],Table1[Kids],"Not Found",0)</f>
        <v>0</v>
      </c>
      <c r="V376">
        <f>_xlfn.XLOOKUP(Table5[[#This Row],[CustomerID]],Table1[ID],Table1[Teens],"Not found",0)</f>
        <v>1</v>
      </c>
      <c r="W376" s="16">
        <f>IFERROR(VLOOKUP(Table5[[#This Row],[CustomerID]],Table1[],2,FALSE),"Not Found")</f>
        <v>173807</v>
      </c>
      <c r="X376" t="str">
        <f>_xlfn.XLOOKUP(Table5[[#This Row],[CustomerID]],Table1[ID],Table1[State],"Not Found",0)</f>
        <v>State-Texas</v>
      </c>
      <c r="Y376">
        <f>_xlfn.XLOOKUP(Table5[[#This Row],[CustomerID]],Table2[ID],Table2[Recency/Days],"Not Found",0)</f>
        <v>88</v>
      </c>
      <c r="Z376" s="22">
        <f>IFERROR(VLOOKUP(Table5[[#This Row],[CustomerID]],Table2[],3,FALSE),"Not Found")</f>
        <v>862</v>
      </c>
      <c r="AA376" s="22">
        <f>IFERROR(VLOOKUP($A376,Table2[],4,FALSE),"Not Found")</f>
        <v>292</v>
      </c>
      <c r="AB376" s="22">
        <f>IFERROR(VLOOKUP($A376,Table2[],5,FALSE),"Not Found")</f>
        <v>367</v>
      </c>
      <c r="AC376" s="22">
        <f>IFERROR(VLOOKUP($A376,Table2[],6,FALSE),"Not Found")</f>
        <v>167</v>
      </c>
      <c r="AD376" s="22">
        <f>IFERROR(VLOOKUP($A376,Table2[],7,FALSE),"Not Found")</f>
        <v>184</v>
      </c>
      <c r="AE376" s="22">
        <f>IFERROR(VLOOKUP($A376,Table2[],8,FALSE),"Not Found")</f>
        <v>127</v>
      </c>
      <c r="AF376" s="22">
        <f>IFERROR(VLOOKUP($A376,Table2[],9,FALSE),"Not Found")</f>
        <v>1745</v>
      </c>
      <c r="AG376">
        <f>IFERROR(VLOOKUP($A376,Table2[],10,FALSE),"Not Found")</f>
        <v>2</v>
      </c>
      <c r="AH376">
        <f>IFERROR(VLOOKUP($A376,Table2[],11,FALSE),"Not Found")</f>
        <v>5</v>
      </c>
      <c r="AI376">
        <f>IFERROR(VLOOKUP($A376,Table2[],12,FALSE),"Not Found")</f>
        <v>5</v>
      </c>
      <c r="AJ376">
        <f>IFERROR(VLOOKUP($A376,Table2[],13,FALSE),"Not Found")</f>
        <v>11</v>
      </c>
      <c r="AK376">
        <f>IFERROR(VLOOKUP($A376,Table2[],14,FALSE),"Not Found")</f>
        <v>2</v>
      </c>
      <c r="AL376">
        <f>INDEX('Marketing data'!E:E,MATCH($A376,'Marketing data'!B:B,0),1)</f>
        <v>0</v>
      </c>
      <c r="AM376">
        <f>INDEX('Marketing data'!F:F,MATCH($A376,'Marketing data'!B:B,0),1)</f>
        <v>0</v>
      </c>
      <c r="AN376">
        <f>INDEX(Table3[MC3],MATCH($A376,Table3[ID],0),1)</f>
        <v>0</v>
      </c>
      <c r="AO376">
        <f>INDEX(Table3[MC4],MATCH($A376,Table3[ID],0),1)</f>
        <v>0</v>
      </c>
      <c r="AP376">
        <f>INDEX(Table3[MC5],MATCH($A376,Table3[ID],0),1)</f>
        <v>0</v>
      </c>
      <c r="AQ376">
        <f>_xlfn.XLOOKUP($A376,Table3[ID],Table3[Complaint],"Not Found",0)</f>
        <v>0</v>
      </c>
      <c r="AR376">
        <f>_xlfn.XLOOKUP($A376,Table3[ID],Table3[Pilot],"Not Found",0)</f>
        <v>0</v>
      </c>
      <c r="AS376" s="6">
        <f>_xlfn.XLOOKUP($A376,Table3[ID],Table3[Enrollment],"Not Found",0)</f>
        <v>43625</v>
      </c>
    </row>
    <row r="377" spans="1:45" x14ac:dyDescent="0.25">
      <c r="A377">
        <v>3162</v>
      </c>
      <c r="B377" t="s">
        <v>493</v>
      </c>
      <c r="C377" t="s">
        <v>124</v>
      </c>
      <c r="D377" t="s">
        <v>104</v>
      </c>
      <c r="E377" t="s">
        <v>105</v>
      </c>
      <c r="F377" t="s">
        <v>115</v>
      </c>
      <c r="G377" s="22">
        <v>35.380000000000003</v>
      </c>
      <c r="H377">
        <v>9</v>
      </c>
      <c r="I377">
        <v>15.920999999999999</v>
      </c>
      <c r="J377" s="22">
        <v>334.34100000000001</v>
      </c>
      <c r="K377" s="6">
        <v>43470</v>
      </c>
      <c r="L377" s="21">
        <v>0.82638888888888884</v>
      </c>
      <c r="M377" t="s">
        <v>116</v>
      </c>
      <c r="N377" s="22">
        <v>318.42</v>
      </c>
      <c r="O377">
        <v>4.7619047620000003</v>
      </c>
      <c r="P377" s="22">
        <v>15.920999999999999</v>
      </c>
      <c r="Q377">
        <v>9.6</v>
      </c>
      <c r="R377" t="str">
        <f>IFERROR(VLOOKUP(Table5[[#This Row],[CustomerID]],Table1[],16,FALSE),"Not Found")</f>
        <v>Married</v>
      </c>
      <c r="S377">
        <f>IFERROR(VLOOKUP(Table5[[#This Row],[CustomerID]],Table1[],5,FALSE),"Not Found")</f>
        <v>63</v>
      </c>
      <c r="T377" t="str">
        <f>IFERROR(VLOOKUP(Table5[[#This Row],[CustomerID]],Table1[],17,FALSE),"Not Found")</f>
        <v>Graduate</v>
      </c>
      <c r="U377">
        <f>_xlfn.XLOOKUP(Table5[[#This Row],[CustomerID]],Table1[ID],Table1[Kids],"Not Found",0)</f>
        <v>0</v>
      </c>
      <c r="V377">
        <f>_xlfn.XLOOKUP(Table5[[#This Row],[CustomerID]],Table1[ID],Table1[Teens],"Not found",0)</f>
        <v>1</v>
      </c>
      <c r="W377" s="16">
        <f>IFERROR(VLOOKUP(Table5[[#This Row],[CustomerID]],Table1[],2,FALSE),"Not Found")</f>
        <v>173803</v>
      </c>
      <c r="X377" t="str">
        <f>_xlfn.XLOOKUP(Table5[[#This Row],[CustomerID]],Table1[ID],Table1[State],"Not Found",0)</f>
        <v>State-Florida</v>
      </c>
      <c r="Y377">
        <f>_xlfn.XLOOKUP(Table5[[#This Row],[CustomerID]],Table2[ID],Table2[Recency/Days],"Not Found",0)</f>
        <v>61</v>
      </c>
      <c r="Z377" s="22">
        <f>IFERROR(VLOOKUP(Table5[[#This Row],[CustomerID]],Table2[],3,FALSE),"Not Found")</f>
        <v>1962</v>
      </c>
      <c r="AA377" s="22">
        <f>IFERROR(VLOOKUP($A377,Table2[],4,FALSE),"Not Found")</f>
        <v>188</v>
      </c>
      <c r="AB377" s="22">
        <f>IFERROR(VLOOKUP($A377,Table2[],5,FALSE),"Not Found")</f>
        <v>855</v>
      </c>
      <c r="AC377" s="22">
        <f>IFERROR(VLOOKUP($A377,Table2[],6,FALSE),"Not Found")</f>
        <v>122</v>
      </c>
      <c r="AD377" s="22">
        <f>IFERROR(VLOOKUP($A377,Table2[],7,FALSE),"Not Found")</f>
        <v>61</v>
      </c>
      <c r="AE377" s="22">
        <f>IFERROR(VLOOKUP($A377,Table2[],8,FALSE),"Not Found")</f>
        <v>410</v>
      </c>
      <c r="AF377" s="22">
        <f>IFERROR(VLOOKUP($A377,Table2[],9,FALSE),"Not Found")</f>
        <v>2779</v>
      </c>
      <c r="AG377">
        <f>IFERROR(VLOOKUP($A377,Table2[],10,FALSE),"Not Found")</f>
        <v>2</v>
      </c>
      <c r="AH377">
        <f>IFERROR(VLOOKUP($A377,Table2[],11,FALSE),"Not Found")</f>
        <v>9</v>
      </c>
      <c r="AI377">
        <f>IFERROR(VLOOKUP($A377,Table2[],12,FALSE),"Not Found")</f>
        <v>5</v>
      </c>
      <c r="AJ377">
        <f>IFERROR(VLOOKUP($A377,Table2[],13,FALSE),"Not Found")</f>
        <v>6</v>
      </c>
      <c r="AK377">
        <f>IFERROR(VLOOKUP($A377,Table2[],14,FALSE),"Not Found")</f>
        <v>6</v>
      </c>
      <c r="AL377">
        <f>INDEX('Marketing data'!E:E,MATCH($A377,'Marketing data'!B:B,0),1)</f>
        <v>0</v>
      </c>
      <c r="AM377">
        <f>INDEX('Marketing data'!F:F,MATCH($A377,'Marketing data'!B:B,0),1)</f>
        <v>0</v>
      </c>
      <c r="AN377">
        <f>INDEX(Table3[MC3],MATCH($A377,Table3[ID],0),1)</f>
        <v>1</v>
      </c>
      <c r="AO377">
        <f>INDEX(Table3[MC4],MATCH($A377,Table3[ID],0),1)</f>
        <v>0</v>
      </c>
      <c r="AP377">
        <f>INDEX(Table3[MC5],MATCH($A377,Table3[ID],0),1)</f>
        <v>0</v>
      </c>
      <c r="AQ377">
        <f>_xlfn.XLOOKUP($A377,Table3[ID],Table3[Complaint],"Not Found",0)</f>
        <v>0</v>
      </c>
      <c r="AR377">
        <f>_xlfn.XLOOKUP($A377,Table3[ID],Table3[Pilot],"Not Found",0)</f>
        <v>1</v>
      </c>
      <c r="AS377" s="6">
        <f>_xlfn.XLOOKUP($A377,Table3[ID],Table3[Enrollment],"Not Found",0)</f>
        <v>43471</v>
      </c>
    </row>
    <row r="378" spans="1:45" x14ac:dyDescent="0.25">
      <c r="A378">
        <v>2674</v>
      </c>
      <c r="B378" t="s">
        <v>494</v>
      </c>
      <c r="C378" t="s">
        <v>109</v>
      </c>
      <c r="D378" t="s">
        <v>110</v>
      </c>
      <c r="E378" t="s">
        <v>114</v>
      </c>
      <c r="F378" t="s">
        <v>118</v>
      </c>
      <c r="G378" s="22">
        <v>95.49</v>
      </c>
      <c r="H378">
        <v>7</v>
      </c>
      <c r="I378">
        <v>33.421500000000002</v>
      </c>
      <c r="J378" s="22">
        <v>701.85149999999999</v>
      </c>
      <c r="K378" s="6">
        <v>43518</v>
      </c>
      <c r="L378" s="21">
        <v>0.76180555555555562</v>
      </c>
      <c r="M378" t="s">
        <v>107</v>
      </c>
      <c r="N378" s="22">
        <v>668.43</v>
      </c>
      <c r="O378">
        <v>4.7619047620000003</v>
      </c>
      <c r="P378" s="22">
        <v>33.421500000000002</v>
      </c>
      <c r="Q378">
        <v>8.6999999999999993</v>
      </c>
      <c r="R378" t="str">
        <f>IFERROR(VLOOKUP(Table5[[#This Row],[CustomerID]],Table1[],16,FALSE),"Not Found")</f>
        <v>Widow</v>
      </c>
      <c r="S378">
        <f>IFERROR(VLOOKUP(Table5[[#This Row],[CustomerID]],Table1[],5,FALSE),"Not Found")</f>
        <v>69</v>
      </c>
      <c r="T378" t="str">
        <f>IFERROR(VLOOKUP(Table5[[#This Row],[CustomerID]],Table1[],17,FALSE),"Not Found")</f>
        <v>Master</v>
      </c>
      <c r="U378">
        <f>_xlfn.XLOOKUP(Table5[[#This Row],[CustomerID]],Table1[ID],Table1[Kids],"Not Found",0)</f>
        <v>0</v>
      </c>
      <c r="V378">
        <f>_xlfn.XLOOKUP(Table5[[#This Row],[CustomerID]],Table1[ID],Table1[Teens],"Not found",0)</f>
        <v>2</v>
      </c>
      <c r="W378" s="16">
        <f>IFERROR(VLOOKUP(Table5[[#This Row],[CustomerID]],Table1[],2,FALSE),"Not Found")</f>
        <v>173705</v>
      </c>
      <c r="X378" t="str">
        <f>_xlfn.XLOOKUP(Table5[[#This Row],[CustomerID]],Table1[ID],Table1[State],"Not Found",0)</f>
        <v>State-Other</v>
      </c>
      <c r="Y378">
        <f>_xlfn.XLOOKUP(Table5[[#This Row],[CustomerID]],Table2[ID],Table2[Recency/Days],"Not Found",0)</f>
        <v>86</v>
      </c>
      <c r="Z378" s="22">
        <f>IFERROR(VLOOKUP(Table5[[#This Row],[CustomerID]],Table2[],3,FALSE),"Not Found")</f>
        <v>1442</v>
      </c>
      <c r="AA378" s="22">
        <f>IFERROR(VLOOKUP($A378,Table2[],4,FALSE),"Not Found")</f>
        <v>214</v>
      </c>
      <c r="AB378" s="22">
        <f>IFERROR(VLOOKUP($A378,Table2[],5,FALSE),"Not Found")</f>
        <v>1226</v>
      </c>
      <c r="AC378" s="22">
        <f>IFERROR(VLOOKUP($A378,Table2[],6,FALSE),"Not Found")</f>
        <v>608</v>
      </c>
      <c r="AD378" s="22">
        <f>IFERROR(VLOOKUP($A378,Table2[],7,FALSE),"Not Found")</f>
        <v>252</v>
      </c>
      <c r="AE378" s="22">
        <f>IFERROR(VLOOKUP($A378,Table2[],8,FALSE),"Not Found")</f>
        <v>252</v>
      </c>
      <c r="AF378" s="22">
        <f>IFERROR(VLOOKUP($A378,Table2[],9,FALSE),"Not Found")</f>
        <v>3490</v>
      </c>
      <c r="AG378">
        <f>IFERROR(VLOOKUP($A378,Table2[],10,FALSE),"Not Found")</f>
        <v>2</v>
      </c>
      <c r="AH378">
        <f>IFERROR(VLOOKUP($A378,Table2[],11,FALSE),"Not Found")</f>
        <v>9</v>
      </c>
      <c r="AI378">
        <f>IFERROR(VLOOKUP($A378,Table2[],12,FALSE),"Not Found")</f>
        <v>6</v>
      </c>
      <c r="AJ378">
        <f>IFERROR(VLOOKUP($A378,Table2[],13,FALSE),"Not Found")</f>
        <v>8</v>
      </c>
      <c r="AK378">
        <f>IFERROR(VLOOKUP($A378,Table2[],14,FALSE),"Not Found")</f>
        <v>5</v>
      </c>
      <c r="AL378">
        <f>INDEX('Marketing data'!E:E,MATCH($A378,'Marketing data'!B:B,0),1)</f>
        <v>0</v>
      </c>
      <c r="AM378">
        <f>INDEX('Marketing data'!F:F,MATCH($A378,'Marketing data'!B:B,0),1)</f>
        <v>0</v>
      </c>
      <c r="AN378">
        <f>INDEX(Table3[MC3],MATCH($A378,Table3[ID],0),1)</f>
        <v>0</v>
      </c>
      <c r="AO378">
        <f>INDEX(Table3[MC4],MATCH($A378,Table3[ID],0),1)</f>
        <v>0</v>
      </c>
      <c r="AP378">
        <f>INDEX(Table3[MC5],MATCH($A378,Table3[ID],0),1)</f>
        <v>0</v>
      </c>
      <c r="AQ378">
        <f>_xlfn.XLOOKUP($A378,Table3[ID],Table3[Complaint],"Not Found",0)</f>
        <v>0</v>
      </c>
      <c r="AR378">
        <f>_xlfn.XLOOKUP($A378,Table3[ID],Table3[Pilot],"Not Found",0)</f>
        <v>0</v>
      </c>
      <c r="AS378" s="6">
        <f>_xlfn.XLOOKUP($A378,Table3[ID],Table3[Enrollment],"Not Found",0)</f>
        <v>44052</v>
      </c>
    </row>
    <row r="379" spans="1:45" x14ac:dyDescent="0.25">
      <c r="A379">
        <v>1622</v>
      </c>
      <c r="B379" t="s">
        <v>495</v>
      </c>
      <c r="C379" t="s">
        <v>109</v>
      </c>
      <c r="D379" t="s">
        <v>104</v>
      </c>
      <c r="E379" t="s">
        <v>114</v>
      </c>
      <c r="F379" t="s">
        <v>127</v>
      </c>
      <c r="G379" s="22">
        <v>96.98</v>
      </c>
      <c r="H379">
        <v>4</v>
      </c>
      <c r="I379">
        <v>19.396000000000001</v>
      </c>
      <c r="J379" s="22">
        <v>407.31599999999997</v>
      </c>
      <c r="K379" s="6">
        <v>43502</v>
      </c>
      <c r="L379" s="21">
        <v>0.72222222222222221</v>
      </c>
      <c r="M379" t="s">
        <v>107</v>
      </c>
      <c r="N379" s="22">
        <v>387.92</v>
      </c>
      <c r="O379">
        <v>4.7619047620000003</v>
      </c>
      <c r="P379" s="22">
        <v>19.396000000000001</v>
      </c>
      <c r="Q379">
        <v>9.4</v>
      </c>
      <c r="R379" t="str">
        <f>IFERROR(VLOOKUP(Table5[[#This Row],[CustomerID]],Table1[],16,FALSE),"Not Found")</f>
        <v>Married</v>
      </c>
      <c r="S379">
        <f>IFERROR(VLOOKUP(Table5[[#This Row],[CustomerID]],Table1[],5,FALSE),"Not Found")</f>
        <v>49</v>
      </c>
      <c r="T379" t="str">
        <f>IFERROR(VLOOKUP(Table5[[#This Row],[CustomerID]],Table1[],17,FALSE),"Not Found")</f>
        <v>Graduate</v>
      </c>
      <c r="U379">
        <f>_xlfn.XLOOKUP(Table5[[#This Row],[CustomerID]],Table1[ID],Table1[Kids],"Not Found",0)</f>
        <v>0</v>
      </c>
      <c r="V379">
        <f>_xlfn.XLOOKUP(Table5[[#This Row],[CustomerID]],Table1[ID],Table1[Teens],"Not found",0)</f>
        <v>1</v>
      </c>
      <c r="W379" s="16">
        <f>IFERROR(VLOOKUP(Table5[[#This Row],[CustomerID]],Table1[],2,FALSE),"Not Found")</f>
        <v>173691</v>
      </c>
      <c r="X379" t="str">
        <f>_xlfn.XLOOKUP(Table5[[#This Row],[CustomerID]],Table1[ID],Table1[State],"Not Found",0)</f>
        <v>State-New York</v>
      </c>
      <c r="Y379">
        <f>_xlfn.XLOOKUP(Table5[[#This Row],[CustomerID]],Table2[ID],Table2[Recency/Days],"Not Found",0)</f>
        <v>58</v>
      </c>
      <c r="Z379" s="22">
        <f>IFERROR(VLOOKUP(Table5[[#This Row],[CustomerID]],Table2[],3,FALSE),"Not Found")</f>
        <v>1666</v>
      </c>
      <c r="AA379" s="22">
        <f>IFERROR(VLOOKUP($A379,Table2[],4,FALSE),"Not Found")</f>
        <v>49</v>
      </c>
      <c r="AB379" s="22">
        <f>IFERROR(VLOOKUP($A379,Table2[],5,FALSE),"Not Found")</f>
        <v>589</v>
      </c>
      <c r="AC379" s="22">
        <f>IFERROR(VLOOKUP($A379,Table2[],6,FALSE),"Not Found")</f>
        <v>200</v>
      </c>
      <c r="AD379" s="22">
        <f>IFERROR(VLOOKUP($A379,Table2[],7,FALSE),"Not Found")</f>
        <v>101</v>
      </c>
      <c r="AE379" s="22">
        <f>IFERROR(VLOOKUP($A379,Table2[],8,FALSE),"Not Found")</f>
        <v>172</v>
      </c>
      <c r="AF379" s="22">
        <f>IFERROR(VLOOKUP($A379,Table2[],9,FALSE),"Not Found")</f>
        <v>2435</v>
      </c>
      <c r="AG379">
        <f>IFERROR(VLOOKUP($A379,Table2[],10,FALSE),"Not Found")</f>
        <v>2</v>
      </c>
      <c r="AH379">
        <f>IFERROR(VLOOKUP($A379,Table2[],11,FALSE),"Not Found")</f>
        <v>6</v>
      </c>
      <c r="AI379">
        <f>IFERROR(VLOOKUP($A379,Table2[],12,FALSE),"Not Found")</f>
        <v>2</v>
      </c>
      <c r="AJ379">
        <f>IFERROR(VLOOKUP($A379,Table2[],13,FALSE),"Not Found")</f>
        <v>8</v>
      </c>
      <c r="AK379">
        <f>IFERROR(VLOOKUP($A379,Table2[],14,FALSE),"Not Found")</f>
        <v>2</v>
      </c>
      <c r="AL379">
        <f>INDEX('Marketing data'!E:E,MATCH($A379,'Marketing data'!B:B,0),1)</f>
        <v>0</v>
      </c>
      <c r="AM379">
        <f>INDEX('Marketing data'!F:F,MATCH($A379,'Marketing data'!B:B,0),1)</f>
        <v>0</v>
      </c>
      <c r="AN379">
        <f>INDEX(Table3[MC3],MATCH($A379,Table3[ID],0),1)</f>
        <v>1</v>
      </c>
      <c r="AO379">
        <f>INDEX(Table3[MC4],MATCH($A379,Table3[ID],0),1)</f>
        <v>0</v>
      </c>
      <c r="AP379">
        <f>INDEX(Table3[MC5],MATCH($A379,Table3[ID],0),1)</f>
        <v>0</v>
      </c>
      <c r="AQ379">
        <f>_xlfn.XLOOKUP($A379,Table3[ID],Table3[Complaint],"Not Found",0)</f>
        <v>0</v>
      </c>
      <c r="AR379">
        <f>_xlfn.XLOOKUP($A379,Table3[ID],Table3[Pilot],"Not Found",0)</f>
        <v>0</v>
      </c>
      <c r="AS379" s="6">
        <f>_xlfn.XLOOKUP($A379,Table3[ID],Table3[Enrollment],"Not Found",0)</f>
        <v>43933</v>
      </c>
    </row>
    <row r="380" spans="1:45" x14ac:dyDescent="0.25">
      <c r="A380">
        <v>1230</v>
      </c>
      <c r="B380" t="s">
        <v>496</v>
      </c>
      <c r="C380" t="s">
        <v>124</v>
      </c>
      <c r="D380" t="s">
        <v>110</v>
      </c>
      <c r="E380" t="s">
        <v>105</v>
      </c>
      <c r="F380" t="s">
        <v>111</v>
      </c>
      <c r="G380" s="22">
        <v>23.65</v>
      </c>
      <c r="H380">
        <v>4</v>
      </c>
      <c r="I380">
        <v>4.7300000000000004</v>
      </c>
      <c r="J380" s="22">
        <v>99.33</v>
      </c>
      <c r="K380" s="6">
        <v>43495</v>
      </c>
      <c r="L380" s="21">
        <v>0.56388888888888888</v>
      </c>
      <c r="M380" t="s">
        <v>116</v>
      </c>
      <c r="N380" s="22">
        <v>94.6</v>
      </c>
      <c r="O380">
        <v>4.7619047620000003</v>
      </c>
      <c r="P380" s="22">
        <v>4.7300000000000004</v>
      </c>
      <c r="Q380">
        <v>4</v>
      </c>
      <c r="R380" t="str">
        <f>IFERROR(VLOOKUP(Table5[[#This Row],[CustomerID]],Table1[],16,FALSE),"Not Found")</f>
        <v>Married</v>
      </c>
      <c r="S380">
        <f>IFERROR(VLOOKUP(Table5[[#This Row],[CustomerID]],Table1[],5,FALSE),"Not Found")</f>
        <v>30</v>
      </c>
      <c r="T380" t="str">
        <f>IFERROR(VLOOKUP(Table5[[#This Row],[CustomerID]],Table1[],17,FALSE),"Not Found")</f>
        <v>Graduate</v>
      </c>
      <c r="U380">
        <f>_xlfn.XLOOKUP(Table5[[#This Row],[CustomerID]],Table1[ID],Table1[Kids],"Not Found",0)</f>
        <v>0</v>
      </c>
      <c r="V380">
        <f>_xlfn.XLOOKUP(Table5[[#This Row],[CustomerID]],Table1[ID],Table1[Teens],"Not found",0)</f>
        <v>0</v>
      </c>
      <c r="W380" s="16">
        <f>IFERROR(VLOOKUP(Table5[[#This Row],[CustomerID]],Table1[],2,FALSE),"Not Found")</f>
        <v>173687</v>
      </c>
      <c r="X380" t="str">
        <f>_xlfn.XLOOKUP(Table5[[#This Row],[CustomerID]],Table1[ID],Table1[State],"Not Found",0)</f>
        <v>State-Florida</v>
      </c>
      <c r="Y380">
        <f>_xlfn.XLOOKUP(Table5[[#This Row],[CustomerID]],Table2[ID],Table2[Recency/Days],"Not Found",0)</f>
        <v>8</v>
      </c>
      <c r="Z380" s="22">
        <f>IFERROR(VLOOKUP(Table5[[#This Row],[CustomerID]],Table2[],3,FALSE),"Not Found")</f>
        <v>1318</v>
      </c>
      <c r="AA380" s="22">
        <f>IFERROR(VLOOKUP($A380,Table2[],4,FALSE),"Not Found")</f>
        <v>361</v>
      </c>
      <c r="AB380" s="22">
        <f>IFERROR(VLOOKUP($A380,Table2[],5,FALSE),"Not Found")</f>
        <v>1186</v>
      </c>
      <c r="AC380" s="22">
        <f>IFERROR(VLOOKUP($A380,Table2[],6,FALSE),"Not Found")</f>
        <v>514</v>
      </c>
      <c r="AD380" s="22">
        <f>IFERROR(VLOOKUP($A380,Table2[],7,FALSE),"Not Found")</f>
        <v>31</v>
      </c>
      <c r="AE380" s="22">
        <f>IFERROR(VLOOKUP($A380,Table2[],8,FALSE),"Not Found")</f>
        <v>427</v>
      </c>
      <c r="AF380" s="22">
        <f>IFERROR(VLOOKUP($A380,Table2[],9,FALSE),"Not Found")</f>
        <v>2982</v>
      </c>
      <c r="AG380">
        <f>IFERROR(VLOOKUP($A380,Table2[],10,FALSE),"Not Found")</f>
        <v>1</v>
      </c>
      <c r="AH380">
        <f>IFERROR(VLOOKUP($A380,Table2[],11,FALSE),"Not Found")</f>
        <v>3</v>
      </c>
      <c r="AI380">
        <f>IFERROR(VLOOKUP($A380,Table2[],12,FALSE),"Not Found")</f>
        <v>9</v>
      </c>
      <c r="AJ380">
        <f>IFERROR(VLOOKUP($A380,Table2[],13,FALSE),"Not Found")</f>
        <v>9</v>
      </c>
      <c r="AK380">
        <f>IFERROR(VLOOKUP($A380,Table2[],14,FALSE),"Not Found")</f>
        <v>2</v>
      </c>
      <c r="AL380">
        <f>INDEX('Marketing data'!E:E,MATCH($A380,'Marketing data'!B:B,0),1)</f>
        <v>1</v>
      </c>
      <c r="AM380">
        <f>INDEX('Marketing data'!F:F,MATCH($A380,'Marketing data'!B:B,0),1)</f>
        <v>0</v>
      </c>
      <c r="AN380">
        <f>INDEX(Table3[MC3],MATCH($A380,Table3[ID],0),1)</f>
        <v>0</v>
      </c>
      <c r="AO380">
        <f>INDEX(Table3[MC4],MATCH($A380,Table3[ID],0),1)</f>
        <v>0</v>
      </c>
      <c r="AP380">
        <f>INDEX(Table3[MC5],MATCH($A380,Table3[ID],0),1)</f>
        <v>0</v>
      </c>
      <c r="AQ380">
        <f>_xlfn.XLOOKUP($A380,Table3[ID],Table3[Complaint],"Not Found",0)</f>
        <v>0</v>
      </c>
      <c r="AR380">
        <f>_xlfn.XLOOKUP($A380,Table3[ID],Table3[Pilot],"Not Found",0)</f>
        <v>1</v>
      </c>
      <c r="AS380" s="6">
        <f>_xlfn.XLOOKUP($A380,Table3[ID],Table3[Enrollment],"Not Found",0)</f>
        <v>43955</v>
      </c>
    </row>
    <row r="381" spans="1:45" x14ac:dyDescent="0.25">
      <c r="A381">
        <v>2488</v>
      </c>
      <c r="B381" t="s">
        <v>497</v>
      </c>
      <c r="C381" t="s">
        <v>103</v>
      </c>
      <c r="D381" t="s">
        <v>104</v>
      </c>
      <c r="E381" t="s">
        <v>114</v>
      </c>
      <c r="F381" t="s">
        <v>118</v>
      </c>
      <c r="G381" s="22">
        <v>82.33</v>
      </c>
      <c r="H381">
        <v>4</v>
      </c>
      <c r="I381">
        <v>16.466000000000001</v>
      </c>
      <c r="J381" s="22">
        <v>345.786</v>
      </c>
      <c r="K381" s="6">
        <v>43476</v>
      </c>
      <c r="L381" s="21">
        <v>0.44236111111111115</v>
      </c>
      <c r="M381" t="s">
        <v>116</v>
      </c>
      <c r="N381" s="22">
        <v>329.32</v>
      </c>
      <c r="O381">
        <v>4.7619047620000003</v>
      </c>
      <c r="P381" s="22">
        <v>16.466000000000001</v>
      </c>
      <c r="Q381">
        <v>7.5</v>
      </c>
      <c r="R381" t="str">
        <f>IFERROR(VLOOKUP(Table5[[#This Row],[CustomerID]],Table1[],16,FALSE),"Not Found")</f>
        <v>Married</v>
      </c>
      <c r="S381">
        <f>IFERROR(VLOOKUP(Table5[[#This Row],[CustomerID]],Table1[],5,FALSE),"Not Found")</f>
        <v>55</v>
      </c>
      <c r="T381" t="str">
        <f>IFERROR(VLOOKUP(Table5[[#This Row],[CustomerID]],Table1[],17,FALSE),"Not Found")</f>
        <v>Graduate</v>
      </c>
      <c r="U381">
        <f>_xlfn.XLOOKUP(Table5[[#This Row],[CustomerID]],Table1[ID],Table1[Kids],"Not Found",0)</f>
        <v>0</v>
      </c>
      <c r="V381">
        <f>_xlfn.XLOOKUP(Table5[[#This Row],[CustomerID]],Table1[ID],Table1[Teens],"Not found",0)</f>
        <v>1</v>
      </c>
      <c r="W381" s="16">
        <f>IFERROR(VLOOKUP(Table5[[#This Row],[CustomerID]],Table1[],2,FALSE),"Not Found")</f>
        <v>173538</v>
      </c>
      <c r="X381" t="str">
        <f>_xlfn.XLOOKUP(Table5[[#This Row],[CustomerID]],Table1[ID],Table1[State],"Not Found",0)</f>
        <v>State-Other</v>
      </c>
      <c r="Y381">
        <f>_xlfn.XLOOKUP(Table5[[#This Row],[CustomerID]],Table2[ID],Table2[Recency/Days],"Not Found",0)</f>
        <v>92</v>
      </c>
      <c r="Z381" s="22">
        <f>IFERROR(VLOOKUP(Table5[[#This Row],[CustomerID]],Table2[],3,FALSE),"Not Found")</f>
        <v>1914</v>
      </c>
      <c r="AA381" s="22">
        <f>IFERROR(VLOOKUP($A381,Table2[],4,FALSE),"Not Found")</f>
        <v>179</v>
      </c>
      <c r="AB381" s="22">
        <f>IFERROR(VLOOKUP($A381,Table2[],5,FALSE),"Not Found")</f>
        <v>1010</v>
      </c>
      <c r="AC381" s="22">
        <f>IFERROR(VLOOKUP($A381,Table2[],6,FALSE),"Not Found")</f>
        <v>234</v>
      </c>
      <c r="AD381" s="22">
        <f>IFERROR(VLOOKUP($A381,Table2[],7,FALSE),"Not Found")</f>
        <v>323</v>
      </c>
      <c r="AE381" s="22">
        <f>IFERROR(VLOOKUP($A381,Table2[],8,FALSE),"Not Found")</f>
        <v>253</v>
      </c>
      <c r="AF381" s="22">
        <f>IFERROR(VLOOKUP($A381,Table2[],9,FALSE),"Not Found")</f>
        <v>3408</v>
      </c>
      <c r="AG381">
        <f>IFERROR(VLOOKUP($A381,Table2[],10,FALSE),"Not Found")</f>
        <v>3</v>
      </c>
      <c r="AH381">
        <f>IFERROR(VLOOKUP($A381,Table2[],11,FALSE),"Not Found")</f>
        <v>10</v>
      </c>
      <c r="AI381">
        <f>IFERROR(VLOOKUP($A381,Table2[],12,FALSE),"Not Found")</f>
        <v>4</v>
      </c>
      <c r="AJ381">
        <f>IFERROR(VLOOKUP($A381,Table2[],13,FALSE),"Not Found")</f>
        <v>9</v>
      </c>
      <c r="AK381">
        <f>IFERROR(VLOOKUP($A381,Table2[],14,FALSE),"Not Found")</f>
        <v>7</v>
      </c>
      <c r="AL381">
        <f>INDEX('Marketing data'!E:E,MATCH($A381,'Marketing data'!B:B,0),1)</f>
        <v>0</v>
      </c>
      <c r="AM381">
        <f>INDEX('Marketing data'!F:F,MATCH($A381,'Marketing data'!B:B,0),1)</f>
        <v>0</v>
      </c>
      <c r="AN381">
        <f>INDEX(Table3[MC3],MATCH($A381,Table3[ID],0),1)</f>
        <v>0</v>
      </c>
      <c r="AO381">
        <f>INDEX(Table3[MC4],MATCH($A381,Table3[ID],0),1)</f>
        <v>0</v>
      </c>
      <c r="AP381">
        <f>INDEX(Table3[MC5],MATCH($A381,Table3[ID],0),1)</f>
        <v>0</v>
      </c>
      <c r="AQ381">
        <f>_xlfn.XLOOKUP($A381,Table3[ID],Table3[Complaint],"Not Found",0)</f>
        <v>0</v>
      </c>
      <c r="AR381">
        <f>_xlfn.XLOOKUP($A381,Table3[ID],Table3[Pilot],"Not Found",0)</f>
        <v>0</v>
      </c>
      <c r="AS381" s="6">
        <f>_xlfn.XLOOKUP($A381,Table3[ID],Table3[Enrollment],"Not Found",0)</f>
        <v>43587</v>
      </c>
    </row>
    <row r="382" spans="1:45" x14ac:dyDescent="0.25">
      <c r="A382">
        <v>1227</v>
      </c>
      <c r="B382" t="s">
        <v>498</v>
      </c>
      <c r="C382" t="s">
        <v>109</v>
      </c>
      <c r="D382" t="s">
        <v>110</v>
      </c>
      <c r="E382" t="s">
        <v>105</v>
      </c>
      <c r="F382" t="s">
        <v>111</v>
      </c>
      <c r="G382" s="22">
        <v>26.61</v>
      </c>
      <c r="H382">
        <v>2</v>
      </c>
      <c r="I382">
        <v>2.661</v>
      </c>
      <c r="J382" s="22">
        <v>55.881</v>
      </c>
      <c r="K382" s="6">
        <v>43543</v>
      </c>
      <c r="L382" s="21">
        <v>0.60763888888888895</v>
      </c>
      <c r="M382" t="s">
        <v>112</v>
      </c>
      <c r="N382" s="22">
        <v>53.22</v>
      </c>
      <c r="O382">
        <v>4.7619047620000003</v>
      </c>
      <c r="P382" s="22">
        <v>2.661</v>
      </c>
      <c r="Q382">
        <v>4.2</v>
      </c>
      <c r="R382" t="str">
        <f>IFERROR(VLOOKUP(Table5[[#This Row],[CustomerID]],Table1[],16,FALSE),"Not Found")</f>
        <v>Widow</v>
      </c>
      <c r="S382">
        <f>IFERROR(VLOOKUP(Table5[[#This Row],[CustomerID]],Table1[],5,FALSE),"Not Found")</f>
        <v>52</v>
      </c>
      <c r="T382" t="str">
        <f>IFERROR(VLOOKUP(Table5[[#This Row],[CustomerID]],Table1[],17,FALSE),"Not Found")</f>
        <v>Graduate</v>
      </c>
      <c r="U382">
        <f>_xlfn.XLOOKUP(Table5[[#This Row],[CustomerID]],Table1[ID],Table1[Kids],"Not Found",0)</f>
        <v>0</v>
      </c>
      <c r="V382">
        <f>_xlfn.XLOOKUP(Table5[[#This Row],[CustomerID]],Table1[ID],Table1[Teens],"Not found",0)</f>
        <v>0</v>
      </c>
      <c r="W382" s="16">
        <f>IFERROR(VLOOKUP(Table5[[#This Row],[CustomerID]],Table1[],2,FALSE),"Not Found")</f>
        <v>173455</v>
      </c>
      <c r="X382" t="str">
        <f>_xlfn.XLOOKUP(Table5[[#This Row],[CustomerID]],Table1[ID],Table1[State],"Not Found",0)</f>
        <v>State-Texas</v>
      </c>
      <c r="Y382">
        <f>_xlfn.XLOOKUP(Table5[[#This Row],[CustomerID]],Table2[ID],Table2[Recency/Days],"Not Found",0)</f>
        <v>98</v>
      </c>
      <c r="Z382" s="22">
        <f>IFERROR(VLOOKUP(Table5[[#This Row],[CustomerID]],Table2[],3,FALSE),"Not Found")</f>
        <v>2128</v>
      </c>
      <c r="AA382" s="22">
        <f>IFERROR(VLOOKUP($A382,Table2[],4,FALSE),"Not Found")</f>
        <v>144</v>
      </c>
      <c r="AB382" s="22">
        <f>IFERROR(VLOOKUP($A382,Table2[],5,FALSE),"Not Found")</f>
        <v>1788</v>
      </c>
      <c r="AC382" s="22">
        <f>IFERROR(VLOOKUP($A382,Table2[],6,FALSE),"Not Found")</f>
        <v>439</v>
      </c>
      <c r="AD382" s="22">
        <f>IFERROR(VLOOKUP($A382,Table2[],7,FALSE),"Not Found")</f>
        <v>385</v>
      </c>
      <c r="AE382" s="22">
        <f>IFERROR(VLOOKUP($A382,Table2[],8,FALSE),"Not Found")</f>
        <v>47</v>
      </c>
      <c r="AF382" s="22">
        <f>IFERROR(VLOOKUP($A382,Table2[],9,FALSE),"Not Found")</f>
        <v>4836</v>
      </c>
      <c r="AG382">
        <f>IFERROR(VLOOKUP($A382,Table2[],10,FALSE),"Not Found")</f>
        <v>1</v>
      </c>
      <c r="AH382">
        <f>IFERROR(VLOOKUP($A382,Table2[],11,FALSE),"Not Found")</f>
        <v>6</v>
      </c>
      <c r="AI382">
        <f>IFERROR(VLOOKUP($A382,Table2[],12,FALSE),"Not Found")</f>
        <v>5</v>
      </c>
      <c r="AJ382">
        <f>IFERROR(VLOOKUP($A382,Table2[],13,FALSE),"Not Found")</f>
        <v>10</v>
      </c>
      <c r="AK382">
        <f>IFERROR(VLOOKUP($A382,Table2[],14,FALSE),"Not Found")</f>
        <v>3</v>
      </c>
      <c r="AL382">
        <f>INDEX('Marketing data'!E:E,MATCH($A382,'Marketing data'!B:B,0),1)</f>
        <v>0</v>
      </c>
      <c r="AM382">
        <f>INDEX('Marketing data'!F:F,MATCH($A382,'Marketing data'!B:B,0),1)</f>
        <v>0</v>
      </c>
      <c r="AN382">
        <f>INDEX(Table3[MC3],MATCH($A382,Table3[ID],0),1)</f>
        <v>0</v>
      </c>
      <c r="AO382">
        <f>INDEX(Table3[MC4],MATCH($A382,Table3[ID],0),1)</f>
        <v>1</v>
      </c>
      <c r="AP382">
        <f>INDEX(Table3[MC5],MATCH($A382,Table3[ID],0),1)</f>
        <v>0</v>
      </c>
      <c r="AQ382">
        <f>_xlfn.XLOOKUP($A382,Table3[ID],Table3[Complaint],"Not Found",0)</f>
        <v>0</v>
      </c>
      <c r="AR382">
        <f>_xlfn.XLOOKUP($A382,Table3[ID],Table3[Pilot],"Not Found",0)</f>
        <v>0</v>
      </c>
      <c r="AS382" s="6">
        <f>_xlfn.XLOOKUP($A382,Table3[ID],Table3[Enrollment],"Not Found",0)</f>
        <v>43924</v>
      </c>
    </row>
    <row r="383" spans="1:45" x14ac:dyDescent="0.25">
      <c r="A383">
        <v>1505</v>
      </c>
      <c r="B383" t="s">
        <v>499</v>
      </c>
      <c r="C383" t="s">
        <v>124</v>
      </c>
      <c r="D383" t="s">
        <v>110</v>
      </c>
      <c r="E383" t="s">
        <v>105</v>
      </c>
      <c r="F383" t="s">
        <v>125</v>
      </c>
      <c r="G383" s="22">
        <v>99.69</v>
      </c>
      <c r="H383">
        <v>5</v>
      </c>
      <c r="I383">
        <v>24.922499999999999</v>
      </c>
      <c r="J383" s="22">
        <v>523.37249999999995</v>
      </c>
      <c r="K383" s="6">
        <v>43479</v>
      </c>
      <c r="L383" s="21">
        <v>0.50624999999999998</v>
      </c>
      <c r="M383" t="s">
        <v>112</v>
      </c>
      <c r="N383" s="22">
        <v>498.45</v>
      </c>
      <c r="O383">
        <v>4.7619047620000003</v>
      </c>
      <c r="P383" s="22">
        <v>24.922499999999999</v>
      </c>
      <c r="Q383">
        <v>9.9</v>
      </c>
      <c r="R383" t="str">
        <f>IFERROR(VLOOKUP(Table5[[#This Row],[CustomerID]],Table1[],16,FALSE),"Not Found")</f>
        <v>Single</v>
      </c>
      <c r="S383">
        <f>IFERROR(VLOOKUP(Table5[[#This Row],[CustomerID]],Table1[],5,FALSE),"Not Found")</f>
        <v>33</v>
      </c>
      <c r="T383" t="str">
        <f>IFERROR(VLOOKUP(Table5[[#This Row],[CustomerID]],Table1[],17,FALSE),"Not Found")</f>
        <v>Master</v>
      </c>
      <c r="U383">
        <f>_xlfn.XLOOKUP(Table5[[#This Row],[CustomerID]],Table1[ID],Table1[Kids],"Not Found",0)</f>
        <v>0</v>
      </c>
      <c r="V383">
        <f>_xlfn.XLOOKUP(Table5[[#This Row],[CustomerID]],Table1[ID],Table1[Teens],"Not found",0)</f>
        <v>0</v>
      </c>
      <c r="W383" s="16">
        <f>IFERROR(VLOOKUP(Table5[[#This Row],[CustomerID]],Table1[],2,FALSE),"Not Found")</f>
        <v>173454</v>
      </c>
      <c r="X383" t="str">
        <f>_xlfn.XLOOKUP(Table5[[#This Row],[CustomerID]],Table1[ID],Table1[State],"Not Found",0)</f>
        <v>State-California</v>
      </c>
      <c r="Y383">
        <f>_xlfn.XLOOKUP(Table5[[#This Row],[CustomerID]],Table2[ID],Table2[Recency/Days],"Not Found",0)</f>
        <v>95</v>
      </c>
      <c r="Z383" s="22">
        <f>IFERROR(VLOOKUP(Table5[[#This Row],[CustomerID]],Table2[],3,FALSE),"Not Found")</f>
        <v>2319</v>
      </c>
      <c r="AA383" s="22">
        <f>IFERROR(VLOOKUP($A383,Table2[],4,FALSE),"Not Found")</f>
        <v>172</v>
      </c>
      <c r="AB383" s="22">
        <f>IFERROR(VLOOKUP($A383,Table2[],5,FALSE),"Not Found")</f>
        <v>829</v>
      </c>
      <c r="AC383" s="22">
        <f>IFERROR(VLOOKUP($A383,Table2[],6,FALSE),"Not Found")</f>
        <v>132</v>
      </c>
      <c r="AD383" s="22">
        <f>IFERROR(VLOOKUP($A383,Table2[],7,FALSE),"Not Found")</f>
        <v>33</v>
      </c>
      <c r="AE383" s="22">
        <f>IFERROR(VLOOKUP($A383,Table2[],8,FALSE),"Not Found")</f>
        <v>413</v>
      </c>
      <c r="AF383" s="22">
        <f>IFERROR(VLOOKUP($A383,Table2[],9,FALSE),"Not Found")</f>
        <v>3072</v>
      </c>
      <c r="AG383">
        <f>IFERROR(VLOOKUP($A383,Table2[],10,FALSE),"Not Found")</f>
        <v>1</v>
      </c>
      <c r="AH383">
        <f>IFERROR(VLOOKUP($A383,Table2[],11,FALSE),"Not Found")</f>
        <v>2</v>
      </c>
      <c r="AI383">
        <f>IFERROR(VLOOKUP($A383,Table2[],12,FALSE),"Not Found")</f>
        <v>4</v>
      </c>
      <c r="AJ383">
        <f>IFERROR(VLOOKUP($A383,Table2[],13,FALSE),"Not Found")</f>
        <v>6</v>
      </c>
      <c r="AK383">
        <f>IFERROR(VLOOKUP($A383,Table2[],14,FALSE),"Not Found")</f>
        <v>5</v>
      </c>
      <c r="AL383">
        <f>INDEX('Marketing data'!E:E,MATCH($A383,'Marketing data'!B:B,0),1)</f>
        <v>0</v>
      </c>
      <c r="AM383">
        <f>INDEX('Marketing data'!F:F,MATCH($A383,'Marketing data'!B:B,0),1)</f>
        <v>0</v>
      </c>
      <c r="AN383">
        <f>INDEX(Table3[MC3],MATCH($A383,Table3[ID],0),1)</f>
        <v>1</v>
      </c>
      <c r="AO383">
        <f>INDEX(Table3[MC4],MATCH($A383,Table3[ID],0),1)</f>
        <v>0</v>
      </c>
      <c r="AP383">
        <f>INDEX(Table3[MC5],MATCH($A383,Table3[ID],0),1)</f>
        <v>0</v>
      </c>
      <c r="AQ383">
        <f>_xlfn.XLOOKUP($A383,Table3[ID],Table3[Complaint],"Not Found",0)</f>
        <v>0</v>
      </c>
      <c r="AR383">
        <f>_xlfn.XLOOKUP($A383,Table3[ID],Table3[Pilot],"Not Found",0)</f>
        <v>0</v>
      </c>
      <c r="AS383" s="6">
        <f>_xlfn.XLOOKUP($A383,Table3[ID],Table3[Enrollment],"Not Found",0)</f>
        <v>44048</v>
      </c>
    </row>
    <row r="384" spans="1:45" x14ac:dyDescent="0.25">
      <c r="A384">
        <v>2243</v>
      </c>
      <c r="B384" t="s">
        <v>500</v>
      </c>
      <c r="C384" t="s">
        <v>109</v>
      </c>
      <c r="D384" t="s">
        <v>104</v>
      </c>
      <c r="E384" t="s">
        <v>105</v>
      </c>
      <c r="F384" t="s">
        <v>125</v>
      </c>
      <c r="G384" s="22">
        <v>74.89</v>
      </c>
      <c r="H384">
        <v>4</v>
      </c>
      <c r="I384">
        <v>14.978</v>
      </c>
      <c r="J384" s="22">
        <v>314.53800000000001</v>
      </c>
      <c r="K384" s="6">
        <v>43525</v>
      </c>
      <c r="L384" s="21">
        <v>0.64722222222222225</v>
      </c>
      <c r="M384" t="s">
        <v>107</v>
      </c>
      <c r="N384" s="22">
        <v>299.56</v>
      </c>
      <c r="O384">
        <v>4.7619047620000003</v>
      </c>
      <c r="P384" s="22">
        <v>14.978</v>
      </c>
      <c r="Q384">
        <v>4.2</v>
      </c>
      <c r="R384" t="str">
        <f>IFERROR(VLOOKUP(Table5[[#This Row],[CustomerID]],Table1[],16,FALSE),"Not Found")</f>
        <v>Together</v>
      </c>
      <c r="S384">
        <f>IFERROR(VLOOKUP(Table5[[#This Row],[CustomerID]],Table1[],5,FALSE),"Not Found")</f>
        <v>38</v>
      </c>
      <c r="T384" t="str">
        <f>IFERROR(VLOOKUP(Table5[[#This Row],[CustomerID]],Table1[],17,FALSE),"Not Found")</f>
        <v>Master</v>
      </c>
      <c r="U384">
        <f>_xlfn.XLOOKUP(Table5[[#This Row],[CustomerID]],Table1[ID],Table1[Kids],"Not Found",0)</f>
        <v>0</v>
      </c>
      <c r="V384">
        <f>_xlfn.XLOOKUP(Table5[[#This Row],[CustomerID]],Table1[ID],Table1[Teens],"Not found",0)</f>
        <v>0</v>
      </c>
      <c r="W384" s="16">
        <f>IFERROR(VLOOKUP(Table5[[#This Row],[CustomerID]],Table1[],2,FALSE),"Not Found")</f>
        <v>173450</v>
      </c>
      <c r="X384" t="str">
        <f>_xlfn.XLOOKUP(Table5[[#This Row],[CustomerID]],Table1[ID],Table1[State],"Not Found",0)</f>
        <v>State-California</v>
      </c>
      <c r="Y384">
        <f>_xlfn.XLOOKUP(Table5[[#This Row],[CustomerID]],Table2[ID],Table2[Recency/Days],"Not Found",0)</f>
        <v>85</v>
      </c>
      <c r="Z384" s="22">
        <f>IFERROR(VLOOKUP(Table5[[#This Row],[CustomerID]],Table2[],3,FALSE),"Not Found")</f>
        <v>2697</v>
      </c>
      <c r="AA384" s="22">
        <f>IFERROR(VLOOKUP($A384,Table2[],4,FALSE),"Not Found")</f>
        <v>120</v>
      </c>
      <c r="AB384" s="22">
        <f>IFERROR(VLOOKUP($A384,Table2[],5,FALSE),"Not Found")</f>
        <v>980</v>
      </c>
      <c r="AC384" s="22">
        <f>IFERROR(VLOOKUP($A384,Table2[],6,FALSE),"Not Found")</f>
        <v>213</v>
      </c>
      <c r="AD384" s="22">
        <f>IFERROR(VLOOKUP($A384,Table2[],7,FALSE),"Not Found")</f>
        <v>163</v>
      </c>
      <c r="AE384" s="22">
        <f>IFERROR(VLOOKUP($A384,Table2[],8,FALSE),"Not Found")</f>
        <v>87</v>
      </c>
      <c r="AF384" s="22">
        <f>IFERROR(VLOOKUP($A384,Table2[],9,FALSE),"Not Found")</f>
        <v>4085</v>
      </c>
      <c r="AG384">
        <f>IFERROR(VLOOKUP($A384,Table2[],10,FALSE),"Not Found")</f>
        <v>1</v>
      </c>
      <c r="AH384">
        <f>IFERROR(VLOOKUP($A384,Table2[],11,FALSE),"Not Found")</f>
        <v>7</v>
      </c>
      <c r="AI384">
        <f>IFERROR(VLOOKUP($A384,Table2[],12,FALSE),"Not Found")</f>
        <v>8</v>
      </c>
      <c r="AJ384">
        <f>IFERROR(VLOOKUP($A384,Table2[],13,FALSE),"Not Found")</f>
        <v>11</v>
      </c>
      <c r="AK384">
        <f>IFERROR(VLOOKUP($A384,Table2[],14,FALSE),"Not Found")</f>
        <v>3</v>
      </c>
      <c r="AL384">
        <f>INDEX('Marketing data'!E:E,MATCH($A384,'Marketing data'!B:B,0),1)</f>
        <v>1</v>
      </c>
      <c r="AM384">
        <f>INDEX('Marketing data'!F:F,MATCH($A384,'Marketing data'!B:B,0),1)</f>
        <v>0</v>
      </c>
      <c r="AN384">
        <f>INDEX(Table3[MC3],MATCH($A384,Table3[ID],0),1)</f>
        <v>1</v>
      </c>
      <c r="AO384">
        <f>INDEX(Table3[MC4],MATCH($A384,Table3[ID],0),1)</f>
        <v>0</v>
      </c>
      <c r="AP384">
        <f>INDEX(Table3[MC5],MATCH($A384,Table3[ID],0),1)</f>
        <v>0</v>
      </c>
      <c r="AQ384">
        <f>_xlfn.XLOOKUP($A384,Table3[ID],Table3[Complaint],"Not Found",0)</f>
        <v>0</v>
      </c>
      <c r="AR384">
        <f>_xlfn.XLOOKUP($A384,Table3[ID],Table3[Pilot],"Not Found",0)</f>
        <v>0</v>
      </c>
      <c r="AS384" s="6">
        <f>_xlfn.XLOOKUP($A384,Table3[ID],Table3[Enrollment],"Not Found",0)</f>
        <v>43962</v>
      </c>
    </row>
    <row r="385" spans="1:45" x14ac:dyDescent="0.25">
      <c r="A385">
        <v>1123</v>
      </c>
      <c r="B385" t="s">
        <v>501</v>
      </c>
      <c r="C385" t="s">
        <v>103</v>
      </c>
      <c r="D385" t="s">
        <v>110</v>
      </c>
      <c r="E385" t="s">
        <v>105</v>
      </c>
      <c r="F385" t="s">
        <v>125</v>
      </c>
      <c r="G385" s="22">
        <v>40.94</v>
      </c>
      <c r="H385">
        <v>5</v>
      </c>
      <c r="I385">
        <v>10.234999999999999</v>
      </c>
      <c r="J385" s="22">
        <v>214.935</v>
      </c>
      <c r="K385" s="6">
        <v>43471</v>
      </c>
      <c r="L385" s="21">
        <v>0.58194444444444449</v>
      </c>
      <c r="M385" t="s">
        <v>107</v>
      </c>
      <c r="N385" s="22">
        <v>204.7</v>
      </c>
      <c r="O385">
        <v>4.7619047620000003</v>
      </c>
      <c r="P385" s="22">
        <v>10.234999999999999</v>
      </c>
      <c r="Q385">
        <v>9.9</v>
      </c>
      <c r="R385" t="str">
        <f>IFERROR(VLOOKUP(Table5[[#This Row],[CustomerID]],Table1[],16,FALSE),"Not Found")</f>
        <v>Married</v>
      </c>
      <c r="S385">
        <f>IFERROR(VLOOKUP(Table5[[#This Row],[CustomerID]],Table1[],5,FALSE),"Not Found")</f>
        <v>51</v>
      </c>
      <c r="T385" t="str">
        <f>IFERROR(VLOOKUP(Table5[[#This Row],[CustomerID]],Table1[],17,FALSE),"Not Found")</f>
        <v>Graduate</v>
      </c>
      <c r="U385">
        <f>_xlfn.XLOOKUP(Table5[[#This Row],[CustomerID]],Table1[ID],Table1[Kids],"Not Found",0)</f>
        <v>0</v>
      </c>
      <c r="V385">
        <f>_xlfn.XLOOKUP(Table5[[#This Row],[CustomerID]],Table1[ID],Table1[Teens],"Not found",0)</f>
        <v>0</v>
      </c>
      <c r="W385" s="16">
        <f>IFERROR(VLOOKUP(Table5[[#This Row],[CustomerID]],Table1[],2,FALSE),"Not Found")</f>
        <v>173448</v>
      </c>
      <c r="X385" t="str">
        <f>_xlfn.XLOOKUP(Table5[[#This Row],[CustomerID]],Table1[ID],Table1[State],"Not Found",0)</f>
        <v>State-Illinois</v>
      </c>
      <c r="Y385">
        <f>_xlfn.XLOOKUP(Table5[[#This Row],[CustomerID]],Table2[ID],Table2[Recency/Days],"Not Found",0)</f>
        <v>10</v>
      </c>
      <c r="Z385" s="22">
        <f>IFERROR(VLOOKUP(Table5[[#This Row],[CustomerID]],Table2[],3,FALSE),"Not Found")</f>
        <v>557</v>
      </c>
      <c r="AA385" s="22">
        <f>IFERROR(VLOOKUP($A385,Table2[],4,FALSE),"Not Found")</f>
        <v>250</v>
      </c>
      <c r="AB385" s="22">
        <f>IFERROR(VLOOKUP($A385,Table2[],5,FALSE),"Not Found")</f>
        <v>446</v>
      </c>
      <c r="AC385" s="22">
        <f>IFERROR(VLOOKUP($A385,Table2[],6,FALSE),"Not Found")</f>
        <v>54</v>
      </c>
      <c r="AD385" s="22">
        <f>IFERROR(VLOOKUP($A385,Table2[],7,FALSE),"Not Found")</f>
        <v>97</v>
      </c>
      <c r="AE385" s="22">
        <f>IFERROR(VLOOKUP($A385,Table2[],8,FALSE),"Not Found")</f>
        <v>307</v>
      </c>
      <c r="AF385" s="22">
        <f>IFERROR(VLOOKUP($A385,Table2[],9,FALSE),"Not Found")</f>
        <v>1098</v>
      </c>
      <c r="AG385">
        <f>IFERROR(VLOOKUP($A385,Table2[],10,FALSE),"Not Found")</f>
        <v>1</v>
      </c>
      <c r="AH385">
        <f>IFERROR(VLOOKUP($A385,Table2[],11,FALSE),"Not Found")</f>
        <v>7</v>
      </c>
      <c r="AI385">
        <f>IFERROR(VLOOKUP($A385,Table2[],12,FALSE),"Not Found")</f>
        <v>2</v>
      </c>
      <c r="AJ385">
        <f>IFERROR(VLOOKUP($A385,Table2[],13,FALSE),"Not Found")</f>
        <v>9</v>
      </c>
      <c r="AK385">
        <f>IFERROR(VLOOKUP($A385,Table2[],14,FALSE),"Not Found")</f>
        <v>4</v>
      </c>
      <c r="AL385">
        <f>INDEX('Marketing data'!E:E,MATCH($A385,'Marketing data'!B:B,0),1)</f>
        <v>0</v>
      </c>
      <c r="AM385">
        <f>INDEX('Marketing data'!F:F,MATCH($A385,'Marketing data'!B:B,0),1)</f>
        <v>0</v>
      </c>
      <c r="AN385">
        <f>INDEX(Table3[MC3],MATCH($A385,Table3[ID],0),1)</f>
        <v>0</v>
      </c>
      <c r="AO385">
        <f>INDEX(Table3[MC4],MATCH($A385,Table3[ID],0),1)</f>
        <v>0</v>
      </c>
      <c r="AP385">
        <f>INDEX(Table3[MC5],MATCH($A385,Table3[ID],0),1)</f>
        <v>0</v>
      </c>
      <c r="AQ385">
        <f>_xlfn.XLOOKUP($A385,Table3[ID],Table3[Complaint],"Not Found",0)</f>
        <v>0</v>
      </c>
      <c r="AR385">
        <f>_xlfn.XLOOKUP($A385,Table3[ID],Table3[Pilot],"Not Found",0)</f>
        <v>0</v>
      </c>
      <c r="AS385" s="6">
        <f>_xlfn.XLOOKUP($A385,Table3[ID],Table3[Enrollment],"Not Found",0)</f>
        <v>44029</v>
      </c>
    </row>
    <row r="386" spans="1:45" x14ac:dyDescent="0.25">
      <c r="A386">
        <v>2877</v>
      </c>
      <c r="B386" t="s">
        <v>502</v>
      </c>
      <c r="C386" t="s">
        <v>124</v>
      </c>
      <c r="D386" t="s">
        <v>104</v>
      </c>
      <c r="E386" t="s">
        <v>114</v>
      </c>
      <c r="F386" t="s">
        <v>118</v>
      </c>
      <c r="G386" s="22">
        <v>75.819999999999993</v>
      </c>
      <c r="H386">
        <v>1</v>
      </c>
      <c r="I386">
        <v>3.7909999999999999</v>
      </c>
      <c r="J386" s="22">
        <v>79.611000000000004</v>
      </c>
      <c r="K386" s="6">
        <v>43496</v>
      </c>
      <c r="L386" s="21">
        <v>0.55486111111111114</v>
      </c>
      <c r="M386" t="s">
        <v>112</v>
      </c>
      <c r="N386" s="22">
        <v>75.819999999999993</v>
      </c>
      <c r="O386">
        <v>4.7619047620000003</v>
      </c>
      <c r="P386" s="22">
        <v>3.7909999999999999</v>
      </c>
      <c r="Q386">
        <v>5.8</v>
      </c>
      <c r="R386" t="str">
        <f>IFERROR(VLOOKUP(Table5[[#This Row],[CustomerID]],Table1[],16,FALSE),"Not Found")</f>
        <v>Married</v>
      </c>
      <c r="S386">
        <f>IFERROR(VLOOKUP(Table5[[#This Row],[CustomerID]],Table1[],5,FALSE),"Not Found")</f>
        <v>33</v>
      </c>
      <c r="T386" t="str">
        <f>IFERROR(VLOOKUP(Table5[[#This Row],[CustomerID]],Table1[],17,FALSE),"Not Found")</f>
        <v>Master</v>
      </c>
      <c r="U386">
        <f>_xlfn.XLOOKUP(Table5[[#This Row],[CustomerID]],Table1[ID],Table1[Kids],"Not Found",0)</f>
        <v>0</v>
      </c>
      <c r="V386">
        <f>_xlfn.XLOOKUP(Table5[[#This Row],[CustomerID]],Table1[ID],Table1[Teens],"Not found",0)</f>
        <v>0</v>
      </c>
      <c r="W386" s="16">
        <f>IFERROR(VLOOKUP(Table5[[#This Row],[CustomerID]],Table1[],2,FALSE),"Not Found")</f>
        <v>173395</v>
      </c>
      <c r="X386" t="str">
        <f>_xlfn.XLOOKUP(Table5[[#This Row],[CustomerID]],Table1[ID],Table1[State],"Not Found",0)</f>
        <v>State-Texas</v>
      </c>
      <c r="Y386">
        <f>_xlfn.XLOOKUP(Table5[[#This Row],[CustomerID]],Table2[ID],Table2[Recency/Days],"Not Found",0)</f>
        <v>94</v>
      </c>
      <c r="Z386" s="22">
        <f>IFERROR(VLOOKUP(Table5[[#This Row],[CustomerID]],Table2[],3,FALSE),"Not Found")</f>
        <v>643</v>
      </c>
      <c r="AA386" s="22">
        <f>IFERROR(VLOOKUP($A386,Table2[],4,FALSE),"Not Found")</f>
        <v>17</v>
      </c>
      <c r="AB386" s="22">
        <f>IFERROR(VLOOKUP($A386,Table2[],5,FALSE),"Not Found")</f>
        <v>189</v>
      </c>
      <c r="AC386" s="22">
        <f>IFERROR(VLOOKUP($A386,Table2[],6,FALSE),"Not Found")</f>
        <v>47</v>
      </c>
      <c r="AD386" s="22">
        <f>IFERROR(VLOOKUP($A386,Table2[],7,FALSE),"Not Found")</f>
        <v>17</v>
      </c>
      <c r="AE386" s="22">
        <f>IFERROR(VLOOKUP($A386,Table2[],8,FALSE),"Not Found")</f>
        <v>26</v>
      </c>
      <c r="AF386" s="22">
        <f>IFERROR(VLOOKUP($A386,Table2[],9,FALSE),"Not Found")</f>
        <v>886</v>
      </c>
      <c r="AG386">
        <f>IFERROR(VLOOKUP($A386,Table2[],10,FALSE),"Not Found")</f>
        <v>1</v>
      </c>
      <c r="AH386">
        <f>IFERROR(VLOOKUP($A386,Table2[],11,FALSE),"Not Found")</f>
        <v>4</v>
      </c>
      <c r="AI386">
        <f>IFERROR(VLOOKUP($A386,Table2[],12,FALSE),"Not Found")</f>
        <v>4</v>
      </c>
      <c r="AJ386">
        <f>IFERROR(VLOOKUP($A386,Table2[],13,FALSE),"Not Found")</f>
        <v>6</v>
      </c>
      <c r="AK386">
        <f>IFERROR(VLOOKUP($A386,Table2[],14,FALSE),"Not Found")</f>
        <v>2</v>
      </c>
      <c r="AL386">
        <f>INDEX('Marketing data'!E:E,MATCH($A386,'Marketing data'!B:B,0),1)</f>
        <v>0</v>
      </c>
      <c r="AM386">
        <f>INDEX('Marketing data'!F:F,MATCH($A386,'Marketing data'!B:B,0),1)</f>
        <v>0</v>
      </c>
      <c r="AN386">
        <f>INDEX(Table3[MC3],MATCH($A386,Table3[ID],0),1)</f>
        <v>0</v>
      </c>
      <c r="AO386">
        <f>INDEX(Table3[MC4],MATCH($A386,Table3[ID],0),1)</f>
        <v>0</v>
      </c>
      <c r="AP386">
        <f>INDEX(Table3[MC5],MATCH($A386,Table3[ID],0),1)</f>
        <v>0</v>
      </c>
      <c r="AQ386">
        <f>_xlfn.XLOOKUP($A386,Table3[ID],Table3[Complaint],"Not Found",0)</f>
        <v>0</v>
      </c>
      <c r="AR386">
        <f>_xlfn.XLOOKUP($A386,Table3[ID],Table3[Pilot],"Not Found",0)</f>
        <v>0</v>
      </c>
      <c r="AS386" s="6">
        <f>_xlfn.XLOOKUP($A386,Table3[ID],Table3[Enrollment],"Not Found",0)</f>
        <v>44065</v>
      </c>
    </row>
    <row r="387" spans="1:45" x14ac:dyDescent="0.25">
      <c r="A387">
        <v>2915</v>
      </c>
      <c r="B387" t="s">
        <v>503</v>
      </c>
      <c r="C387" t="s">
        <v>109</v>
      </c>
      <c r="D387" t="s">
        <v>110</v>
      </c>
      <c r="E387" t="s">
        <v>114</v>
      </c>
      <c r="F387" t="s">
        <v>125</v>
      </c>
      <c r="G387" s="22">
        <v>46.77</v>
      </c>
      <c r="H387">
        <v>6</v>
      </c>
      <c r="I387">
        <v>14.031000000000001</v>
      </c>
      <c r="J387" s="22">
        <v>294.65100000000001</v>
      </c>
      <c r="K387" s="6">
        <v>43535</v>
      </c>
      <c r="L387" s="21">
        <v>0.56736111111111109</v>
      </c>
      <c r="M387" t="s">
        <v>112</v>
      </c>
      <c r="N387" s="22">
        <v>280.62</v>
      </c>
      <c r="O387">
        <v>4.7619047620000003</v>
      </c>
      <c r="P387" s="22">
        <v>14.031000000000001</v>
      </c>
      <c r="Q387">
        <v>6</v>
      </c>
      <c r="R387" t="str">
        <f>IFERROR(VLOOKUP(Table5[[#This Row],[CustomerID]],Table1[],16,FALSE),"Not Found")</f>
        <v>Married</v>
      </c>
      <c r="S387">
        <f>IFERROR(VLOOKUP(Table5[[#This Row],[CustomerID]],Table1[],5,FALSE),"Not Found")</f>
        <v>36</v>
      </c>
      <c r="T387" t="str">
        <f>IFERROR(VLOOKUP(Table5[[#This Row],[CustomerID]],Table1[],17,FALSE),"Not Found")</f>
        <v>PhD</v>
      </c>
      <c r="U387">
        <f>_xlfn.XLOOKUP(Table5[[#This Row],[CustomerID]],Table1[ID],Table1[Kids],"Not Found",0)</f>
        <v>0</v>
      </c>
      <c r="V387">
        <f>_xlfn.XLOOKUP(Table5[[#This Row],[CustomerID]],Table1[ID],Table1[Teens],"Not found",0)</f>
        <v>0</v>
      </c>
      <c r="W387" s="16">
        <f>IFERROR(VLOOKUP(Table5[[#This Row],[CustomerID]],Table1[],2,FALSE),"Not Found")</f>
        <v>173356</v>
      </c>
      <c r="X387" t="str">
        <f>_xlfn.XLOOKUP(Table5[[#This Row],[CustomerID]],Table1[ID],Table1[State],"Not Found",0)</f>
        <v>State-California</v>
      </c>
      <c r="Y387">
        <f>_xlfn.XLOOKUP(Table5[[#This Row],[CustomerID]],Table2[ID],Table2[Recency/Days],"Not Found",0)</f>
        <v>56</v>
      </c>
      <c r="Z387" s="22">
        <f>IFERROR(VLOOKUP(Table5[[#This Row],[CustomerID]],Table2[],3,FALSE),"Not Found")</f>
        <v>2481</v>
      </c>
      <c r="AA387" s="22">
        <f>IFERROR(VLOOKUP($A387,Table2[],4,FALSE),"Not Found")</f>
        <v>33</v>
      </c>
      <c r="AB387" s="22">
        <f>IFERROR(VLOOKUP($A387,Table2[],5,FALSE),"Not Found")</f>
        <v>761</v>
      </c>
      <c r="AC387" s="22">
        <f>IFERROR(VLOOKUP($A387,Table2[],6,FALSE),"Not Found")</f>
        <v>0</v>
      </c>
      <c r="AD387" s="22">
        <f>IFERROR(VLOOKUP($A387,Table2[],7,FALSE),"Not Found")</f>
        <v>33</v>
      </c>
      <c r="AE387" s="22">
        <f>IFERROR(VLOOKUP($A387,Table2[],8,FALSE),"Not Found")</f>
        <v>265</v>
      </c>
      <c r="AF387" s="22">
        <f>IFERROR(VLOOKUP($A387,Table2[],9,FALSE),"Not Found")</f>
        <v>3044</v>
      </c>
      <c r="AG387">
        <f>IFERROR(VLOOKUP($A387,Table2[],10,FALSE),"Not Found")</f>
        <v>1</v>
      </c>
      <c r="AH387">
        <f>IFERROR(VLOOKUP($A387,Table2[],11,FALSE),"Not Found")</f>
        <v>5</v>
      </c>
      <c r="AI387">
        <f>IFERROR(VLOOKUP($A387,Table2[],12,FALSE),"Not Found")</f>
        <v>11</v>
      </c>
      <c r="AJ387">
        <f>IFERROR(VLOOKUP($A387,Table2[],13,FALSE),"Not Found")</f>
        <v>5</v>
      </c>
      <c r="AK387">
        <f>IFERROR(VLOOKUP($A387,Table2[],14,FALSE),"Not Found")</f>
        <v>2</v>
      </c>
      <c r="AL387">
        <f>INDEX('Marketing data'!E:E,MATCH($A387,'Marketing data'!B:B,0),1)</f>
        <v>1</v>
      </c>
      <c r="AM387">
        <f>INDEX('Marketing data'!F:F,MATCH($A387,'Marketing data'!B:B,0),1)</f>
        <v>0</v>
      </c>
      <c r="AN387">
        <f>INDEX(Table3[MC3],MATCH($A387,Table3[ID],0),1)</f>
        <v>1</v>
      </c>
      <c r="AO387">
        <f>INDEX(Table3[MC4],MATCH($A387,Table3[ID],0),1)</f>
        <v>0</v>
      </c>
      <c r="AP387">
        <f>INDEX(Table3[MC5],MATCH($A387,Table3[ID],0),1)</f>
        <v>1</v>
      </c>
      <c r="AQ387">
        <f>_xlfn.XLOOKUP($A387,Table3[ID],Table3[Complaint],"Not Found",0)</f>
        <v>0</v>
      </c>
      <c r="AR387">
        <f>_xlfn.XLOOKUP($A387,Table3[ID],Table3[Pilot],"Not Found",0)</f>
        <v>1</v>
      </c>
      <c r="AS387" s="6">
        <f>_xlfn.XLOOKUP($A387,Table3[ID],Table3[Enrollment],"Not Found",0)</f>
        <v>44025</v>
      </c>
    </row>
    <row r="388" spans="1:45" x14ac:dyDescent="0.25">
      <c r="A388">
        <v>1793</v>
      </c>
      <c r="B388" t="s">
        <v>504</v>
      </c>
      <c r="C388" t="s">
        <v>103</v>
      </c>
      <c r="D388" t="s">
        <v>110</v>
      </c>
      <c r="E388" t="s">
        <v>105</v>
      </c>
      <c r="F388" t="s">
        <v>106</v>
      </c>
      <c r="G388" s="22">
        <v>32.32</v>
      </c>
      <c r="H388">
        <v>10</v>
      </c>
      <c r="I388">
        <v>16.16</v>
      </c>
      <c r="J388" s="22">
        <v>339.36</v>
      </c>
      <c r="K388" s="6">
        <v>43516</v>
      </c>
      <c r="L388" s="21">
        <v>0.7006944444444444</v>
      </c>
      <c r="M388" t="s">
        <v>116</v>
      </c>
      <c r="N388" s="22">
        <v>323.2</v>
      </c>
      <c r="O388">
        <v>4.7619047620000003</v>
      </c>
      <c r="P388" s="22">
        <v>16.16</v>
      </c>
      <c r="Q388">
        <v>10</v>
      </c>
      <c r="R388" t="str">
        <f>IFERROR(VLOOKUP(Table5[[#This Row],[CustomerID]],Table1[],16,FALSE),"Not Found")</f>
        <v>Single</v>
      </c>
      <c r="S388">
        <f>IFERROR(VLOOKUP(Table5[[#This Row],[CustomerID]],Table1[],5,FALSE),"Not Found")</f>
        <v>45</v>
      </c>
      <c r="T388" t="str">
        <f>IFERROR(VLOOKUP(Table5[[#This Row],[CustomerID]],Table1[],17,FALSE),"Not Found")</f>
        <v>Graduate</v>
      </c>
      <c r="U388">
        <f>_xlfn.XLOOKUP(Table5[[#This Row],[CustomerID]],Table1[ID],Table1[Kids],"Not Found",0)</f>
        <v>0</v>
      </c>
      <c r="V388">
        <f>_xlfn.XLOOKUP(Table5[[#This Row],[CustomerID]],Table1[ID],Table1[Teens],"Not found",0)</f>
        <v>0</v>
      </c>
      <c r="W388" s="16">
        <f>IFERROR(VLOOKUP(Table5[[#This Row],[CustomerID]],Table1[],2,FALSE),"Not Found")</f>
        <v>173170</v>
      </c>
      <c r="X388" t="str">
        <f>_xlfn.XLOOKUP(Table5[[#This Row],[CustomerID]],Table1[ID],Table1[State],"Not Found",0)</f>
        <v>State-California</v>
      </c>
      <c r="Y388">
        <f>_xlfn.XLOOKUP(Table5[[#This Row],[CustomerID]],Table2[ID],Table2[Recency/Days],"Not Found",0)</f>
        <v>1</v>
      </c>
      <c r="Z388" s="22">
        <f>IFERROR(VLOOKUP(Table5[[#This Row],[CustomerID]],Table2[],3,FALSE),"Not Found")</f>
        <v>435</v>
      </c>
      <c r="AA388" s="22">
        <f>IFERROR(VLOOKUP($A388,Table2[],4,FALSE),"Not Found")</f>
        <v>412</v>
      </c>
      <c r="AB388" s="22">
        <f>IFERROR(VLOOKUP($A388,Table2[],5,FALSE),"Not Found")</f>
        <v>606</v>
      </c>
      <c r="AC388" s="22">
        <f>IFERROR(VLOOKUP($A388,Table2[],6,FALSE),"Not Found")</f>
        <v>118</v>
      </c>
      <c r="AD388" s="22">
        <f>IFERROR(VLOOKUP($A388,Table2[],7,FALSE),"Not Found")</f>
        <v>71</v>
      </c>
      <c r="AE388" s="22">
        <f>IFERROR(VLOOKUP($A388,Table2[],8,FALSE),"Not Found")</f>
        <v>76</v>
      </c>
      <c r="AF388" s="22">
        <f>IFERROR(VLOOKUP($A388,Table2[],9,FALSE),"Not Found")</f>
        <v>1567</v>
      </c>
      <c r="AG388">
        <f>IFERROR(VLOOKUP($A388,Table2[],10,FALSE),"Not Found")</f>
        <v>1</v>
      </c>
      <c r="AH388">
        <f>IFERROR(VLOOKUP($A388,Table2[],11,FALSE),"Not Found")</f>
        <v>5</v>
      </c>
      <c r="AI388">
        <f>IFERROR(VLOOKUP($A388,Table2[],12,FALSE),"Not Found")</f>
        <v>4</v>
      </c>
      <c r="AJ388">
        <f>IFERROR(VLOOKUP($A388,Table2[],13,FALSE),"Not Found")</f>
        <v>6</v>
      </c>
      <c r="AK388">
        <f>IFERROR(VLOOKUP($A388,Table2[],14,FALSE),"Not Found")</f>
        <v>2</v>
      </c>
      <c r="AL388">
        <f>INDEX('Marketing data'!E:E,MATCH($A388,'Marketing data'!B:B,0),1)</f>
        <v>0</v>
      </c>
      <c r="AM388">
        <f>INDEX('Marketing data'!F:F,MATCH($A388,'Marketing data'!B:B,0),1)</f>
        <v>0</v>
      </c>
      <c r="AN388">
        <f>INDEX(Table3[MC3],MATCH($A388,Table3[ID],0),1)</f>
        <v>0</v>
      </c>
      <c r="AO388">
        <f>INDEX(Table3[MC4],MATCH($A388,Table3[ID],0),1)</f>
        <v>0</v>
      </c>
      <c r="AP388">
        <f>INDEX(Table3[MC5],MATCH($A388,Table3[ID],0),1)</f>
        <v>0</v>
      </c>
      <c r="AQ388">
        <f>_xlfn.XLOOKUP($A388,Table3[ID],Table3[Complaint],"Not Found",0)</f>
        <v>0</v>
      </c>
      <c r="AR388">
        <f>_xlfn.XLOOKUP($A388,Table3[ID],Table3[Pilot],"Not Found",0)</f>
        <v>0</v>
      </c>
      <c r="AS388" s="6">
        <f>_xlfn.XLOOKUP($A388,Table3[ID],Table3[Enrollment],"Not Found",0)</f>
        <v>44139</v>
      </c>
    </row>
    <row r="389" spans="1:45" x14ac:dyDescent="0.25">
      <c r="A389">
        <v>1897</v>
      </c>
      <c r="B389" t="s">
        <v>505</v>
      </c>
      <c r="C389" t="s">
        <v>109</v>
      </c>
      <c r="D389" t="s">
        <v>104</v>
      </c>
      <c r="E389" t="s">
        <v>105</v>
      </c>
      <c r="F389" t="s">
        <v>127</v>
      </c>
      <c r="G389" s="22">
        <v>54.07</v>
      </c>
      <c r="H389">
        <v>9</v>
      </c>
      <c r="I389">
        <v>24.331499999999998</v>
      </c>
      <c r="J389" s="22">
        <v>510.9615</v>
      </c>
      <c r="K389" s="6">
        <v>43492</v>
      </c>
      <c r="L389" s="21">
        <v>0.62152777777777779</v>
      </c>
      <c r="M389" t="s">
        <v>107</v>
      </c>
      <c r="N389" s="22">
        <v>486.63</v>
      </c>
      <c r="O389">
        <v>4.7619047620000003</v>
      </c>
      <c r="P389" s="22">
        <v>24.331499999999998</v>
      </c>
      <c r="Q389">
        <v>9.5</v>
      </c>
      <c r="R389" t="str">
        <f>IFERROR(VLOOKUP(Table5[[#This Row],[CustomerID]],Table1[],16,FALSE),"Not Found")</f>
        <v>Together</v>
      </c>
      <c r="S389">
        <f>IFERROR(VLOOKUP(Table5[[#This Row],[CustomerID]],Table1[],5,FALSE),"Not Found")</f>
        <v>60</v>
      </c>
      <c r="T389" t="str">
        <f>IFERROR(VLOOKUP(Table5[[#This Row],[CustomerID]],Table1[],17,FALSE),"Not Found")</f>
        <v>Master</v>
      </c>
      <c r="U389">
        <f>_xlfn.XLOOKUP(Table5[[#This Row],[CustomerID]],Table1[ID],Table1[Kids],"Not Found",0)</f>
        <v>0</v>
      </c>
      <c r="V389">
        <f>_xlfn.XLOOKUP(Table5[[#This Row],[CustomerID]],Table1[ID],Table1[Teens],"Not found",0)</f>
        <v>0</v>
      </c>
      <c r="W389" s="16">
        <f>IFERROR(VLOOKUP(Table5[[#This Row],[CustomerID]],Table1[],2,FALSE),"Not Found")</f>
        <v>173113</v>
      </c>
      <c r="X389" t="str">
        <f>_xlfn.XLOOKUP(Table5[[#This Row],[CustomerID]],Table1[ID],Table1[State],"Not Found",0)</f>
        <v>State-Illinois</v>
      </c>
      <c r="Y389">
        <f>_xlfn.XLOOKUP(Table5[[#This Row],[CustomerID]],Table2[ID],Table2[Recency/Days],"Not Found",0)</f>
        <v>86</v>
      </c>
      <c r="Z389" s="22">
        <f>IFERROR(VLOOKUP(Table5[[#This Row],[CustomerID]],Table2[],3,FALSE),"Not Found")</f>
        <v>1754</v>
      </c>
      <c r="AA389" s="22">
        <f>IFERROR(VLOOKUP($A389,Table2[],4,FALSE),"Not Found")</f>
        <v>45</v>
      </c>
      <c r="AB389" s="22">
        <f>IFERROR(VLOOKUP($A389,Table2[],5,FALSE),"Not Found")</f>
        <v>365</v>
      </c>
      <c r="AC389" s="22">
        <f>IFERROR(VLOOKUP($A389,Table2[],6,FALSE),"Not Found")</f>
        <v>118</v>
      </c>
      <c r="AD389" s="22">
        <f>IFERROR(VLOOKUP($A389,Table2[],7,FALSE),"Not Found")</f>
        <v>21</v>
      </c>
      <c r="AE389" s="22">
        <f>IFERROR(VLOOKUP($A389,Table2[],8,FALSE),"Not Found")</f>
        <v>66</v>
      </c>
      <c r="AF389" s="22">
        <f>IFERROR(VLOOKUP($A389,Table2[],9,FALSE),"Not Found")</f>
        <v>2238</v>
      </c>
      <c r="AG389">
        <f>IFERROR(VLOOKUP($A389,Table2[],10,FALSE),"Not Found")</f>
        <v>1</v>
      </c>
      <c r="AH389">
        <f>IFERROR(VLOOKUP($A389,Table2[],11,FALSE),"Not Found")</f>
        <v>3</v>
      </c>
      <c r="AI389">
        <f>IFERROR(VLOOKUP($A389,Table2[],12,FALSE),"Not Found")</f>
        <v>4</v>
      </c>
      <c r="AJ389">
        <f>IFERROR(VLOOKUP($A389,Table2[],13,FALSE),"Not Found")</f>
        <v>7</v>
      </c>
      <c r="AK389">
        <f>IFERROR(VLOOKUP($A389,Table2[],14,FALSE),"Not Found")</f>
        <v>2</v>
      </c>
      <c r="AL389">
        <f>INDEX('Marketing data'!E:E,MATCH($A389,'Marketing data'!B:B,0),1)</f>
        <v>0</v>
      </c>
      <c r="AM389">
        <f>INDEX('Marketing data'!F:F,MATCH($A389,'Marketing data'!B:B,0),1)</f>
        <v>0</v>
      </c>
      <c r="AN389">
        <f>INDEX(Table3[MC3],MATCH($A389,Table3[ID],0),1)</f>
        <v>0</v>
      </c>
      <c r="AO389">
        <f>INDEX(Table3[MC4],MATCH($A389,Table3[ID],0),1)</f>
        <v>0</v>
      </c>
      <c r="AP389">
        <f>INDEX(Table3[MC5],MATCH($A389,Table3[ID],0),1)</f>
        <v>0</v>
      </c>
      <c r="AQ389">
        <f>_xlfn.XLOOKUP($A389,Table3[ID],Table3[Complaint],"Not Found",0)</f>
        <v>0</v>
      </c>
      <c r="AR389">
        <f>_xlfn.XLOOKUP($A389,Table3[ID],Table3[Pilot],"Not Found",0)</f>
        <v>0</v>
      </c>
      <c r="AS389" s="6">
        <f>_xlfn.XLOOKUP($A389,Table3[ID],Table3[Enrollment],"Not Found",0)</f>
        <v>43983</v>
      </c>
    </row>
    <row r="390" spans="1:45" x14ac:dyDescent="0.25">
      <c r="A390">
        <v>1640</v>
      </c>
      <c r="B390" t="s">
        <v>506</v>
      </c>
      <c r="C390" t="s">
        <v>124</v>
      </c>
      <c r="D390" t="s">
        <v>110</v>
      </c>
      <c r="E390" t="s">
        <v>114</v>
      </c>
      <c r="F390" t="s">
        <v>125</v>
      </c>
      <c r="G390" s="22">
        <v>18.22</v>
      </c>
      <c r="H390">
        <v>7</v>
      </c>
      <c r="I390">
        <v>6.3769999999999998</v>
      </c>
      <c r="J390" s="22">
        <v>133.917</v>
      </c>
      <c r="K390" s="6">
        <v>43534</v>
      </c>
      <c r="L390" s="21">
        <v>0.58611111111111114</v>
      </c>
      <c r="M390" t="s">
        <v>116</v>
      </c>
      <c r="N390" s="22">
        <v>127.54</v>
      </c>
      <c r="O390">
        <v>4.7619047620000003</v>
      </c>
      <c r="P390" s="22">
        <v>6.3769999999999998</v>
      </c>
      <c r="Q390">
        <v>6.6</v>
      </c>
      <c r="R390" t="str">
        <f>IFERROR(VLOOKUP(Table5[[#This Row],[CustomerID]],Table1[],16,FALSE),"Not Found")</f>
        <v>Together</v>
      </c>
      <c r="S390">
        <f>IFERROR(VLOOKUP(Table5[[#This Row],[CustomerID]],Table1[],5,FALSE),"Not Found")</f>
        <v>73</v>
      </c>
      <c r="T390" t="str">
        <f>IFERROR(VLOOKUP(Table5[[#This Row],[CustomerID]],Table1[],17,FALSE),"Not Found")</f>
        <v>PhD</v>
      </c>
      <c r="U390">
        <f>_xlfn.XLOOKUP(Table5[[#This Row],[CustomerID]],Table1[ID],Table1[Kids],"Not Found",0)</f>
        <v>0</v>
      </c>
      <c r="V390">
        <f>_xlfn.XLOOKUP(Table5[[#This Row],[CustomerID]],Table1[ID],Table1[Teens],"Not found",0)</f>
        <v>1</v>
      </c>
      <c r="W390" s="16">
        <f>IFERROR(VLOOKUP(Table5[[#This Row],[CustomerID]],Table1[],2,FALSE),"Not Found")</f>
        <v>173059</v>
      </c>
      <c r="X390" t="str">
        <f>_xlfn.XLOOKUP(Table5[[#This Row],[CustomerID]],Table1[ID],Table1[State],"Not Found",0)</f>
        <v>State-New York</v>
      </c>
      <c r="Y390">
        <f>_xlfn.XLOOKUP(Table5[[#This Row],[CustomerID]],Table2[ID],Table2[Recency/Days],"Not Found",0)</f>
        <v>36</v>
      </c>
      <c r="Z390" s="22">
        <f>IFERROR(VLOOKUP(Table5[[#This Row],[CustomerID]],Table2[],3,FALSE),"Not Found")</f>
        <v>971</v>
      </c>
      <c r="AA390" s="22">
        <f>IFERROR(VLOOKUP($A390,Table2[],4,FALSE),"Not Found")</f>
        <v>265</v>
      </c>
      <c r="AB390" s="22">
        <f>IFERROR(VLOOKUP($A390,Table2[],5,FALSE),"Not Found")</f>
        <v>995</v>
      </c>
      <c r="AC390" s="22">
        <f>IFERROR(VLOOKUP($A390,Table2[],6,FALSE),"Not Found")</f>
        <v>0</v>
      </c>
      <c r="AD390" s="22">
        <f>IFERROR(VLOOKUP($A390,Table2[],7,FALSE),"Not Found")</f>
        <v>194</v>
      </c>
      <c r="AE390" s="22">
        <f>IFERROR(VLOOKUP($A390,Table2[],8,FALSE),"Not Found")</f>
        <v>168</v>
      </c>
      <c r="AF390" s="22">
        <f>IFERROR(VLOOKUP($A390,Table2[],9,FALSE),"Not Found")</f>
        <v>2257</v>
      </c>
      <c r="AG390">
        <f>IFERROR(VLOOKUP($A390,Table2[],10,FALSE),"Not Found")</f>
        <v>1</v>
      </c>
      <c r="AH390">
        <f>IFERROR(VLOOKUP($A390,Table2[],11,FALSE),"Not Found")</f>
        <v>9</v>
      </c>
      <c r="AI390">
        <f>IFERROR(VLOOKUP($A390,Table2[],12,FALSE),"Not Found")</f>
        <v>3</v>
      </c>
      <c r="AJ390">
        <f>IFERROR(VLOOKUP($A390,Table2[],13,FALSE),"Not Found")</f>
        <v>13</v>
      </c>
      <c r="AK390">
        <f>IFERROR(VLOOKUP($A390,Table2[],14,FALSE),"Not Found")</f>
        <v>4</v>
      </c>
      <c r="AL390">
        <f>INDEX('Marketing data'!E:E,MATCH($A390,'Marketing data'!B:B,0),1)</f>
        <v>0</v>
      </c>
      <c r="AM390">
        <f>INDEX('Marketing data'!F:F,MATCH($A390,'Marketing data'!B:B,0),1)</f>
        <v>0</v>
      </c>
      <c r="AN390">
        <f>INDEX(Table3[MC3],MATCH($A390,Table3[ID],0),1)</f>
        <v>0</v>
      </c>
      <c r="AO390">
        <f>INDEX(Table3[MC4],MATCH($A390,Table3[ID],0),1)</f>
        <v>0</v>
      </c>
      <c r="AP390">
        <f>INDEX(Table3[MC5],MATCH($A390,Table3[ID],0),1)</f>
        <v>0</v>
      </c>
      <c r="AQ390">
        <f>_xlfn.XLOOKUP($A390,Table3[ID],Table3[Complaint],"Not Found",0)</f>
        <v>0</v>
      </c>
      <c r="AR390">
        <f>_xlfn.XLOOKUP($A390,Table3[ID],Table3[Pilot],"Not Found",0)</f>
        <v>0</v>
      </c>
      <c r="AS390" s="6">
        <f>_xlfn.XLOOKUP($A390,Table3[ID],Table3[Enrollment],"Not Found",0)</f>
        <v>43866</v>
      </c>
    </row>
    <row r="391" spans="1:45" x14ac:dyDescent="0.25">
      <c r="A391">
        <v>2606</v>
      </c>
      <c r="B391" t="s">
        <v>507</v>
      </c>
      <c r="C391" t="s">
        <v>109</v>
      </c>
      <c r="D391" t="s">
        <v>104</v>
      </c>
      <c r="E391" t="s">
        <v>105</v>
      </c>
      <c r="F391" t="s">
        <v>127</v>
      </c>
      <c r="G391" s="22">
        <v>80.48</v>
      </c>
      <c r="H391">
        <v>3</v>
      </c>
      <c r="I391">
        <v>12.071999999999999</v>
      </c>
      <c r="J391" s="22">
        <v>253.512</v>
      </c>
      <c r="K391" s="6">
        <v>43511</v>
      </c>
      <c r="L391" s="21">
        <v>0.52152777777777781</v>
      </c>
      <c r="M391" t="s">
        <v>112</v>
      </c>
      <c r="N391" s="22">
        <v>241.44</v>
      </c>
      <c r="O391">
        <v>4.7619047620000003</v>
      </c>
      <c r="P391" s="22">
        <v>12.071999999999999</v>
      </c>
      <c r="Q391">
        <v>8.1</v>
      </c>
      <c r="R391" t="str">
        <f>IFERROR(VLOOKUP(Table5[[#This Row],[CustomerID]],Table1[],16,FALSE),"Not Found")</f>
        <v>Together</v>
      </c>
      <c r="S391">
        <f>IFERROR(VLOOKUP(Table5[[#This Row],[CustomerID]],Table1[],5,FALSE),"Not Found")</f>
        <v>73</v>
      </c>
      <c r="T391" t="str">
        <f>IFERROR(VLOOKUP(Table5[[#This Row],[CustomerID]],Table1[],17,FALSE),"Not Found")</f>
        <v>PhD</v>
      </c>
      <c r="U391">
        <f>_xlfn.XLOOKUP(Table5[[#This Row],[CustomerID]],Table1[ID],Table1[Kids],"Not Found",0)</f>
        <v>0</v>
      </c>
      <c r="V391">
        <f>_xlfn.XLOOKUP(Table5[[#This Row],[CustomerID]],Table1[ID],Table1[Teens],"Not found",0)</f>
        <v>1</v>
      </c>
      <c r="W391" s="16">
        <f>IFERROR(VLOOKUP(Table5[[#This Row],[CustomerID]],Table1[],2,FALSE),"Not Found")</f>
        <v>173059</v>
      </c>
      <c r="X391" t="str">
        <f>_xlfn.XLOOKUP(Table5[[#This Row],[CustomerID]],Table1[ID],Table1[State],"Not Found",0)</f>
        <v>State-New York</v>
      </c>
      <c r="Y391">
        <f>_xlfn.XLOOKUP(Table5[[#This Row],[CustomerID]],Table2[ID],Table2[Recency/Days],"Not Found",0)</f>
        <v>36</v>
      </c>
      <c r="Z391" s="22">
        <f>IFERROR(VLOOKUP(Table5[[#This Row],[CustomerID]],Table2[],3,FALSE),"Not Found")</f>
        <v>971</v>
      </c>
      <c r="AA391" s="22">
        <f>IFERROR(VLOOKUP($A391,Table2[],4,FALSE),"Not Found")</f>
        <v>265</v>
      </c>
      <c r="AB391" s="22">
        <f>IFERROR(VLOOKUP($A391,Table2[],5,FALSE),"Not Found")</f>
        <v>995</v>
      </c>
      <c r="AC391" s="22">
        <f>IFERROR(VLOOKUP($A391,Table2[],6,FALSE),"Not Found")</f>
        <v>0</v>
      </c>
      <c r="AD391" s="22">
        <f>IFERROR(VLOOKUP($A391,Table2[],7,FALSE),"Not Found")</f>
        <v>194</v>
      </c>
      <c r="AE391" s="22">
        <f>IFERROR(VLOOKUP($A391,Table2[],8,FALSE),"Not Found")</f>
        <v>168</v>
      </c>
      <c r="AF391" s="22">
        <f>IFERROR(VLOOKUP($A391,Table2[],9,FALSE),"Not Found")</f>
        <v>2257</v>
      </c>
      <c r="AG391">
        <f>IFERROR(VLOOKUP($A391,Table2[],10,FALSE),"Not Found")</f>
        <v>1</v>
      </c>
      <c r="AH391">
        <f>IFERROR(VLOOKUP($A391,Table2[],11,FALSE),"Not Found")</f>
        <v>9</v>
      </c>
      <c r="AI391">
        <f>IFERROR(VLOOKUP($A391,Table2[],12,FALSE),"Not Found")</f>
        <v>3</v>
      </c>
      <c r="AJ391">
        <f>IFERROR(VLOOKUP($A391,Table2[],13,FALSE),"Not Found")</f>
        <v>13</v>
      </c>
      <c r="AK391">
        <f>IFERROR(VLOOKUP($A391,Table2[],14,FALSE),"Not Found")</f>
        <v>4</v>
      </c>
      <c r="AL391">
        <f>INDEX('Marketing data'!E:E,MATCH($A391,'Marketing data'!B:B,0),1)</f>
        <v>0</v>
      </c>
      <c r="AM391">
        <f>INDEX('Marketing data'!F:F,MATCH($A391,'Marketing data'!B:B,0),1)</f>
        <v>0</v>
      </c>
      <c r="AN391">
        <f>INDEX(Table3[MC3],MATCH($A391,Table3[ID],0),1)</f>
        <v>0</v>
      </c>
      <c r="AO391">
        <f>INDEX(Table3[MC4],MATCH($A391,Table3[ID],0),1)</f>
        <v>0</v>
      </c>
      <c r="AP391">
        <f>INDEX(Table3[MC5],MATCH($A391,Table3[ID],0),1)</f>
        <v>0</v>
      </c>
      <c r="AQ391">
        <f>_xlfn.XLOOKUP($A391,Table3[ID],Table3[Complaint],"Not Found",0)</f>
        <v>0</v>
      </c>
      <c r="AR391">
        <f>_xlfn.XLOOKUP($A391,Table3[ID],Table3[Pilot],"Not Found",0)</f>
        <v>0</v>
      </c>
      <c r="AS391" s="6">
        <f>_xlfn.XLOOKUP($A391,Table3[ID],Table3[Enrollment],"Not Found",0)</f>
        <v>43866</v>
      </c>
    </row>
    <row r="392" spans="1:45" x14ac:dyDescent="0.25">
      <c r="A392">
        <v>2965</v>
      </c>
      <c r="B392" t="s">
        <v>508</v>
      </c>
      <c r="C392" t="s">
        <v>124</v>
      </c>
      <c r="D392" t="s">
        <v>110</v>
      </c>
      <c r="E392" t="s">
        <v>105</v>
      </c>
      <c r="F392" t="s">
        <v>127</v>
      </c>
      <c r="G392" s="22">
        <v>37.950000000000003</v>
      </c>
      <c r="H392">
        <v>10</v>
      </c>
      <c r="I392">
        <v>18.975000000000001</v>
      </c>
      <c r="J392" s="22">
        <v>398.47500000000002</v>
      </c>
      <c r="K392" s="6">
        <v>43491</v>
      </c>
      <c r="L392" s="21">
        <v>0.61875000000000002</v>
      </c>
      <c r="M392" t="s">
        <v>112</v>
      </c>
      <c r="N392" s="22">
        <v>379.5</v>
      </c>
      <c r="O392">
        <v>4.7619047620000003</v>
      </c>
      <c r="P392" s="22">
        <v>18.975000000000001</v>
      </c>
      <c r="Q392">
        <v>9.6999999999999993</v>
      </c>
      <c r="R392" t="str">
        <f>IFERROR(VLOOKUP(Table5[[#This Row],[CustomerID]],Table1[],16,FALSE),"Not Found")</f>
        <v>Divorced</v>
      </c>
      <c r="S392">
        <f>IFERROR(VLOOKUP(Table5[[#This Row],[CustomerID]],Table1[],5,FALSE),"Not Found")</f>
        <v>57</v>
      </c>
      <c r="T392" t="str">
        <f>IFERROR(VLOOKUP(Table5[[#This Row],[CustomerID]],Table1[],17,FALSE),"Not Found")</f>
        <v>PhD</v>
      </c>
      <c r="U392">
        <f>_xlfn.XLOOKUP(Table5[[#This Row],[CustomerID]],Table1[ID],Table1[Kids],"Not Found",0)</f>
        <v>0</v>
      </c>
      <c r="V392">
        <f>_xlfn.XLOOKUP(Table5[[#This Row],[CustomerID]],Table1[ID],Table1[Teens],"Not found",0)</f>
        <v>0</v>
      </c>
      <c r="W392" s="16">
        <f>IFERROR(VLOOKUP(Table5[[#This Row],[CustomerID]],Table1[],2,FALSE),"Not Found")</f>
        <v>172968</v>
      </c>
      <c r="X392" t="str">
        <f>_xlfn.XLOOKUP(Table5[[#This Row],[CustomerID]],Table1[ID],Table1[State],"Not Found",0)</f>
        <v>State-Illinois</v>
      </c>
      <c r="Y392">
        <f>_xlfn.XLOOKUP(Table5[[#This Row],[CustomerID]],Table2[ID],Table2[Recency/Days],"Not Found",0)</f>
        <v>8</v>
      </c>
      <c r="Z392" s="22">
        <f>IFERROR(VLOOKUP(Table5[[#This Row],[CustomerID]],Table2[],3,FALSE),"Not Found")</f>
        <v>2589</v>
      </c>
      <c r="AA392" s="22">
        <f>IFERROR(VLOOKUP($A392,Table2[],4,FALSE),"Not Found")</f>
        <v>88</v>
      </c>
      <c r="AB392" s="22">
        <f>IFERROR(VLOOKUP($A392,Table2[],5,FALSE),"Not Found")</f>
        <v>1403</v>
      </c>
      <c r="AC392" s="22">
        <f>IFERROR(VLOOKUP($A392,Table2[],6,FALSE),"Not Found")</f>
        <v>344</v>
      </c>
      <c r="AD392" s="22">
        <f>IFERROR(VLOOKUP($A392,Table2[],7,FALSE),"Not Found")</f>
        <v>88</v>
      </c>
      <c r="AE392" s="22">
        <f>IFERROR(VLOOKUP($A392,Table2[],8,FALSE),"Not Found")</f>
        <v>130</v>
      </c>
      <c r="AF392" s="22">
        <f>IFERROR(VLOOKUP($A392,Table2[],9,FALSE),"Not Found")</f>
        <v>4381</v>
      </c>
      <c r="AG392">
        <f>IFERROR(VLOOKUP($A392,Table2[],10,FALSE),"Not Found")</f>
        <v>1</v>
      </c>
      <c r="AH392">
        <f>IFERROR(VLOOKUP($A392,Table2[],11,FALSE),"Not Found")</f>
        <v>5</v>
      </c>
      <c r="AI392">
        <f>IFERROR(VLOOKUP($A392,Table2[],12,FALSE),"Not Found")</f>
        <v>5</v>
      </c>
      <c r="AJ392">
        <f>IFERROR(VLOOKUP($A392,Table2[],13,FALSE),"Not Found")</f>
        <v>8</v>
      </c>
      <c r="AK392">
        <f>IFERROR(VLOOKUP($A392,Table2[],14,FALSE),"Not Found")</f>
        <v>3</v>
      </c>
      <c r="AL392">
        <f>INDEX('Marketing data'!E:E,MATCH($A392,'Marketing data'!B:B,0),1)</f>
        <v>1</v>
      </c>
      <c r="AM392">
        <f>INDEX('Marketing data'!F:F,MATCH($A392,'Marketing data'!B:B,0),1)</f>
        <v>0</v>
      </c>
      <c r="AN392">
        <f>INDEX(Table3[MC3],MATCH($A392,Table3[ID],0),1)</f>
        <v>0</v>
      </c>
      <c r="AO392">
        <f>INDEX(Table3[MC4],MATCH($A392,Table3[ID],0),1)</f>
        <v>0</v>
      </c>
      <c r="AP392">
        <f>INDEX(Table3[MC5],MATCH($A392,Table3[ID],0),1)</f>
        <v>0</v>
      </c>
      <c r="AQ392">
        <f>_xlfn.XLOOKUP($A392,Table3[ID],Table3[Complaint],"Not Found",0)</f>
        <v>0</v>
      </c>
      <c r="AR392">
        <f>_xlfn.XLOOKUP($A392,Table3[ID],Table3[Pilot],"Not Found",0)</f>
        <v>1</v>
      </c>
      <c r="AS392" s="6">
        <f>_xlfn.XLOOKUP($A392,Table3[ID],Table3[Enrollment],"Not Found",0)</f>
        <v>43973</v>
      </c>
    </row>
    <row r="393" spans="1:45" x14ac:dyDescent="0.25">
      <c r="A393">
        <v>3076</v>
      </c>
      <c r="B393" t="s">
        <v>509</v>
      </c>
      <c r="C393" t="s">
        <v>103</v>
      </c>
      <c r="D393" t="s">
        <v>104</v>
      </c>
      <c r="E393" t="s">
        <v>114</v>
      </c>
      <c r="F393" t="s">
        <v>111</v>
      </c>
      <c r="G393" s="22">
        <v>76.819999999999993</v>
      </c>
      <c r="H393">
        <v>1</v>
      </c>
      <c r="I393">
        <v>3.8410000000000002</v>
      </c>
      <c r="J393" s="22">
        <v>80.661000000000001</v>
      </c>
      <c r="K393" s="6">
        <v>43509</v>
      </c>
      <c r="L393" s="21">
        <v>0.76874999999999993</v>
      </c>
      <c r="M393" t="s">
        <v>107</v>
      </c>
      <c r="N393" s="22">
        <v>76.819999999999993</v>
      </c>
      <c r="O393">
        <v>4.7619047620000003</v>
      </c>
      <c r="P393" s="22">
        <v>3.8410000000000002</v>
      </c>
      <c r="Q393">
        <v>7.2</v>
      </c>
      <c r="R393" t="str">
        <f>IFERROR(VLOOKUP(Table5[[#This Row],[CustomerID]],Table1[],16,FALSE),"Not Found")</f>
        <v>Divorced</v>
      </c>
      <c r="S393">
        <f>IFERROR(VLOOKUP(Table5[[#This Row],[CustomerID]],Table1[],5,FALSE),"Not Found")</f>
        <v>50</v>
      </c>
      <c r="T393" t="str">
        <f>IFERROR(VLOOKUP(Table5[[#This Row],[CustomerID]],Table1[],17,FALSE),"Not Found")</f>
        <v>Graduate</v>
      </c>
      <c r="U393">
        <f>_xlfn.XLOOKUP(Table5[[#This Row],[CustomerID]],Table1[ID],Table1[Kids],"Not Found",0)</f>
        <v>0</v>
      </c>
      <c r="V393">
        <f>_xlfn.XLOOKUP(Table5[[#This Row],[CustomerID]],Table1[ID],Table1[Teens],"Not found",0)</f>
        <v>1</v>
      </c>
      <c r="W393" s="16">
        <f>IFERROR(VLOOKUP(Table5[[#This Row],[CustomerID]],Table1[],2,FALSE),"Not Found")</f>
        <v>172967</v>
      </c>
      <c r="X393" t="str">
        <f>_xlfn.XLOOKUP(Table5[[#This Row],[CustomerID]],Table1[ID],Table1[State],"Not Found",0)</f>
        <v>State-Other</v>
      </c>
      <c r="Y393">
        <f>_xlfn.XLOOKUP(Table5[[#This Row],[CustomerID]],Table2[ID],Table2[Recency/Days],"Not Found",0)</f>
        <v>1</v>
      </c>
      <c r="Z393" s="22">
        <f>IFERROR(VLOOKUP(Table5[[#This Row],[CustomerID]],Table2[],3,FALSE),"Not Found")</f>
        <v>375</v>
      </c>
      <c r="AA393" s="22">
        <f>IFERROR(VLOOKUP($A393,Table2[],4,FALSE),"Not Found")</f>
        <v>83</v>
      </c>
      <c r="AB393" s="22">
        <f>IFERROR(VLOOKUP($A393,Table2[],5,FALSE),"Not Found")</f>
        <v>424</v>
      </c>
      <c r="AC393" s="22">
        <f>IFERROR(VLOOKUP($A393,Table2[],6,FALSE),"Not Found")</f>
        <v>0</v>
      </c>
      <c r="AD393" s="22">
        <f>IFERROR(VLOOKUP($A393,Table2[],7,FALSE),"Not Found")</f>
        <v>0</v>
      </c>
      <c r="AE393" s="22">
        <f>IFERROR(VLOOKUP($A393,Table2[],8,FALSE),"Not Found")</f>
        <v>296</v>
      </c>
      <c r="AF393" s="22">
        <f>IFERROR(VLOOKUP($A393,Table2[],9,FALSE),"Not Found")</f>
        <v>586</v>
      </c>
      <c r="AG393">
        <f>IFERROR(VLOOKUP($A393,Table2[],10,FALSE),"Not Found")</f>
        <v>2</v>
      </c>
      <c r="AH393">
        <f>IFERROR(VLOOKUP($A393,Table2[],11,FALSE),"Not Found")</f>
        <v>7</v>
      </c>
      <c r="AI393">
        <f>IFERROR(VLOOKUP($A393,Table2[],12,FALSE),"Not Found")</f>
        <v>2</v>
      </c>
      <c r="AJ393">
        <f>IFERROR(VLOOKUP($A393,Table2[],13,FALSE),"Not Found")</f>
        <v>8</v>
      </c>
      <c r="AK393">
        <f>IFERROR(VLOOKUP($A393,Table2[],14,FALSE),"Not Found")</f>
        <v>5</v>
      </c>
      <c r="AL393">
        <f>INDEX('Marketing data'!E:E,MATCH($A393,'Marketing data'!B:B,0),1)</f>
        <v>0</v>
      </c>
      <c r="AM393">
        <f>INDEX('Marketing data'!F:F,MATCH($A393,'Marketing data'!B:B,0),1)</f>
        <v>0</v>
      </c>
      <c r="AN393">
        <f>INDEX(Table3[MC3],MATCH($A393,Table3[ID],0),1)</f>
        <v>1</v>
      </c>
      <c r="AO393">
        <f>INDEX(Table3[MC4],MATCH($A393,Table3[ID],0),1)</f>
        <v>0</v>
      </c>
      <c r="AP393">
        <f>INDEX(Table3[MC5],MATCH($A393,Table3[ID],0),1)</f>
        <v>0</v>
      </c>
      <c r="AQ393">
        <f>_xlfn.XLOOKUP($A393,Table3[ID],Table3[Complaint],"Not Found",0)</f>
        <v>0</v>
      </c>
      <c r="AR393">
        <f>_xlfn.XLOOKUP($A393,Table3[ID],Table3[Pilot],"Not Found",0)</f>
        <v>1</v>
      </c>
      <c r="AS393" s="6">
        <f>_xlfn.XLOOKUP($A393,Table3[ID],Table3[Enrollment],"Not Found",0)</f>
        <v>43607</v>
      </c>
    </row>
    <row r="394" spans="1:45" x14ac:dyDescent="0.25">
      <c r="A394">
        <v>1255</v>
      </c>
      <c r="B394" t="s">
        <v>510</v>
      </c>
      <c r="C394" t="s">
        <v>103</v>
      </c>
      <c r="D394" t="s">
        <v>104</v>
      </c>
      <c r="E394" t="s">
        <v>105</v>
      </c>
      <c r="F394" t="s">
        <v>118</v>
      </c>
      <c r="G394" s="22">
        <v>52.26</v>
      </c>
      <c r="H394">
        <v>10</v>
      </c>
      <c r="I394">
        <v>26.13</v>
      </c>
      <c r="J394" s="22">
        <v>548.73</v>
      </c>
      <c r="K394" s="6">
        <v>43533</v>
      </c>
      <c r="L394" s="21">
        <v>0.53125</v>
      </c>
      <c r="M394" t="s">
        <v>116</v>
      </c>
      <c r="N394" s="22">
        <v>522.6</v>
      </c>
      <c r="O394">
        <v>4.7619047620000003</v>
      </c>
      <c r="P394" s="22">
        <v>26.13</v>
      </c>
      <c r="Q394">
        <v>6.2</v>
      </c>
      <c r="R394" t="str">
        <f>IFERROR(VLOOKUP(Table5[[#This Row],[CustomerID]],Table1[],16,FALSE),"Not Found")</f>
        <v>Married</v>
      </c>
      <c r="S394">
        <f>IFERROR(VLOOKUP(Table5[[#This Row],[CustomerID]],Table1[],5,FALSE),"Not Found")</f>
        <v>50</v>
      </c>
      <c r="T394" t="str">
        <f>IFERROR(VLOOKUP(Table5[[#This Row],[CustomerID]],Table1[],17,FALSE),"Not Found")</f>
        <v>Graduate</v>
      </c>
      <c r="U394">
        <f>_xlfn.XLOOKUP(Table5[[#This Row],[CustomerID]],Table1[ID],Table1[Kids],"Not Found",0)</f>
        <v>0</v>
      </c>
      <c r="V394">
        <f>_xlfn.XLOOKUP(Table5[[#This Row],[CustomerID]],Table1[ID],Table1[Teens],"Not found",0)</f>
        <v>0</v>
      </c>
      <c r="W394" s="16">
        <f>IFERROR(VLOOKUP(Table5[[#This Row],[CustomerID]],Table1[],2,FALSE),"Not Found")</f>
        <v>172940</v>
      </c>
      <c r="X394" t="str">
        <f>_xlfn.XLOOKUP(Table5[[#This Row],[CustomerID]],Table1[ID],Table1[State],"Not Found",0)</f>
        <v>State-Illinois</v>
      </c>
      <c r="Y394">
        <f>_xlfn.XLOOKUP(Table5[[#This Row],[CustomerID]],Table2[ID],Table2[Recency/Days],"Not Found",0)</f>
        <v>13</v>
      </c>
      <c r="Z394" s="22">
        <f>IFERROR(VLOOKUP(Table5[[#This Row],[CustomerID]],Table2[],3,FALSE),"Not Found")</f>
        <v>432</v>
      </c>
      <c r="AA394" s="22">
        <f>IFERROR(VLOOKUP($A394,Table2[],4,FALSE),"Not Found")</f>
        <v>175</v>
      </c>
      <c r="AB394" s="22">
        <f>IFERROR(VLOOKUP($A394,Table2[],5,FALSE),"Not Found")</f>
        <v>707</v>
      </c>
      <c r="AC394" s="22">
        <f>IFERROR(VLOOKUP($A394,Table2[],6,FALSE),"Not Found")</f>
        <v>384</v>
      </c>
      <c r="AD394" s="22">
        <f>IFERROR(VLOOKUP($A394,Table2[],7,FALSE),"Not Found")</f>
        <v>353</v>
      </c>
      <c r="AE394" s="22">
        <f>IFERROR(VLOOKUP($A394,Table2[],8,FALSE),"Not Found")</f>
        <v>275</v>
      </c>
      <c r="AF394" s="22">
        <f>IFERROR(VLOOKUP($A394,Table2[],9,FALSE),"Not Found")</f>
        <v>1776</v>
      </c>
      <c r="AG394">
        <f>IFERROR(VLOOKUP($A394,Table2[],10,FALSE),"Not Found")</f>
        <v>1</v>
      </c>
      <c r="AH394">
        <f>IFERROR(VLOOKUP($A394,Table2[],11,FALSE),"Not Found")</f>
        <v>3</v>
      </c>
      <c r="AI394">
        <f>IFERROR(VLOOKUP($A394,Table2[],12,FALSE),"Not Found")</f>
        <v>3</v>
      </c>
      <c r="AJ394">
        <f>IFERROR(VLOOKUP($A394,Table2[],13,FALSE),"Not Found")</f>
        <v>6</v>
      </c>
      <c r="AK394">
        <f>IFERROR(VLOOKUP($A394,Table2[],14,FALSE),"Not Found")</f>
        <v>1</v>
      </c>
      <c r="AL394">
        <f>INDEX('Marketing data'!E:E,MATCH($A394,'Marketing data'!B:B,0),1)</f>
        <v>0</v>
      </c>
      <c r="AM394">
        <f>INDEX('Marketing data'!F:F,MATCH($A394,'Marketing data'!B:B,0),1)</f>
        <v>0</v>
      </c>
      <c r="AN394">
        <f>INDEX(Table3[MC3],MATCH($A394,Table3[ID],0),1)</f>
        <v>0</v>
      </c>
      <c r="AO394">
        <f>INDEX(Table3[MC4],MATCH($A394,Table3[ID],0),1)</f>
        <v>0</v>
      </c>
      <c r="AP394">
        <f>INDEX(Table3[MC5],MATCH($A394,Table3[ID],0),1)</f>
        <v>0</v>
      </c>
      <c r="AQ394">
        <f>_xlfn.XLOOKUP($A394,Table3[ID],Table3[Complaint],"Not Found",0)</f>
        <v>0</v>
      </c>
      <c r="AR394">
        <f>_xlfn.XLOOKUP($A394,Table3[ID],Table3[Pilot],"Not Found",0)</f>
        <v>0</v>
      </c>
      <c r="AS394" s="6">
        <f>_xlfn.XLOOKUP($A394,Table3[ID],Table3[Enrollment],"Not Found",0)</f>
        <v>43793</v>
      </c>
    </row>
    <row r="395" spans="1:45" x14ac:dyDescent="0.25">
      <c r="A395">
        <v>1586</v>
      </c>
      <c r="B395" t="s">
        <v>511</v>
      </c>
      <c r="C395" t="s">
        <v>103</v>
      </c>
      <c r="D395" t="s">
        <v>110</v>
      </c>
      <c r="E395" t="s">
        <v>105</v>
      </c>
      <c r="F395" t="s">
        <v>106</v>
      </c>
      <c r="G395" s="22">
        <v>79.739999999999995</v>
      </c>
      <c r="H395">
        <v>1</v>
      </c>
      <c r="I395">
        <v>3.9870000000000001</v>
      </c>
      <c r="J395" s="22">
        <v>83.727000000000004</v>
      </c>
      <c r="K395" s="6">
        <v>43530</v>
      </c>
      <c r="L395" s="21">
        <v>0.44166666666666665</v>
      </c>
      <c r="M395" t="s">
        <v>107</v>
      </c>
      <c r="N395" s="22">
        <v>79.739999999999995</v>
      </c>
      <c r="O395">
        <v>4.7619047620000003</v>
      </c>
      <c r="P395" s="22">
        <v>3.9870000000000001</v>
      </c>
      <c r="Q395">
        <v>7.3</v>
      </c>
      <c r="R395" t="str">
        <f>IFERROR(VLOOKUP(Table5[[#This Row],[CustomerID]],Table1[],16,FALSE),"Not Found")</f>
        <v>Single</v>
      </c>
      <c r="S395">
        <f>IFERROR(VLOOKUP(Table5[[#This Row],[CustomerID]],Table1[],5,FALSE),"Not Found")</f>
        <v>65</v>
      </c>
      <c r="T395" t="str">
        <f>IFERROR(VLOOKUP(Table5[[#This Row],[CustomerID]],Table1[],17,FALSE),"Not Found")</f>
        <v>Graduate</v>
      </c>
      <c r="U395">
        <f>_xlfn.XLOOKUP(Table5[[#This Row],[CustomerID]],Table1[ID],Table1[Kids],"Not Found",0)</f>
        <v>0</v>
      </c>
      <c r="V395">
        <f>_xlfn.XLOOKUP(Table5[[#This Row],[CustomerID]],Table1[ID],Table1[Teens],"Not found",0)</f>
        <v>0</v>
      </c>
      <c r="W395" s="16">
        <f>IFERROR(VLOOKUP(Table5[[#This Row],[CustomerID]],Table1[],2,FALSE),"Not Found")</f>
        <v>172906</v>
      </c>
      <c r="X395" t="str">
        <f>_xlfn.XLOOKUP(Table5[[#This Row],[CustomerID]],Table1[ID],Table1[State],"Not Found",0)</f>
        <v>State-New York</v>
      </c>
      <c r="Y395">
        <f>_xlfn.XLOOKUP(Table5[[#This Row],[CustomerID]],Table2[ID],Table2[Recency/Days],"Not Found",0)</f>
        <v>79</v>
      </c>
      <c r="Z395" s="22">
        <f>IFERROR(VLOOKUP(Table5[[#This Row],[CustomerID]],Table2[],3,FALSE),"Not Found")</f>
        <v>949</v>
      </c>
      <c r="AA395" s="22">
        <f>IFERROR(VLOOKUP($A395,Table2[],4,FALSE),"Not Found")</f>
        <v>76</v>
      </c>
      <c r="AB395" s="22">
        <f>IFERROR(VLOOKUP($A395,Table2[],5,FALSE),"Not Found")</f>
        <v>1231</v>
      </c>
      <c r="AC395" s="22">
        <f>IFERROR(VLOOKUP($A395,Table2[],6,FALSE),"Not Found")</f>
        <v>168</v>
      </c>
      <c r="AD395" s="22">
        <f>IFERROR(VLOOKUP($A395,Table2[],7,FALSE),"Not Found")</f>
        <v>178</v>
      </c>
      <c r="AE395" s="22">
        <f>IFERROR(VLOOKUP($A395,Table2[],8,FALSE),"Not Found")</f>
        <v>128</v>
      </c>
      <c r="AF395" s="22">
        <f>IFERROR(VLOOKUP($A395,Table2[],9,FALSE),"Not Found")</f>
        <v>2474</v>
      </c>
      <c r="AG395">
        <f>IFERROR(VLOOKUP($A395,Table2[],10,FALSE),"Not Found")</f>
        <v>1</v>
      </c>
      <c r="AH395">
        <f>IFERROR(VLOOKUP($A395,Table2[],11,FALSE),"Not Found")</f>
        <v>3</v>
      </c>
      <c r="AI395">
        <f>IFERROR(VLOOKUP($A395,Table2[],12,FALSE),"Not Found")</f>
        <v>4</v>
      </c>
      <c r="AJ395">
        <f>IFERROR(VLOOKUP($A395,Table2[],13,FALSE),"Not Found")</f>
        <v>9</v>
      </c>
      <c r="AK395">
        <f>IFERROR(VLOOKUP($A395,Table2[],14,FALSE),"Not Found")</f>
        <v>1</v>
      </c>
      <c r="AL395">
        <f>INDEX('Marketing data'!E:E,MATCH($A395,'Marketing data'!B:B,0),1)</f>
        <v>0</v>
      </c>
      <c r="AM395">
        <f>INDEX('Marketing data'!F:F,MATCH($A395,'Marketing data'!B:B,0),1)</f>
        <v>0</v>
      </c>
      <c r="AN395">
        <f>INDEX(Table3[MC3],MATCH($A395,Table3[ID],0),1)</f>
        <v>0</v>
      </c>
      <c r="AO395">
        <f>INDEX(Table3[MC4],MATCH($A395,Table3[ID],0),1)</f>
        <v>0</v>
      </c>
      <c r="AP395">
        <f>INDEX(Table3[MC5],MATCH($A395,Table3[ID],0),1)</f>
        <v>0</v>
      </c>
      <c r="AQ395">
        <f>_xlfn.XLOOKUP($A395,Table3[ID],Table3[Complaint],"Not Found",0)</f>
        <v>0</v>
      </c>
      <c r="AR395">
        <f>_xlfn.XLOOKUP($A395,Table3[ID],Table3[Pilot],"Not Found",0)</f>
        <v>0</v>
      </c>
      <c r="AS395" s="6">
        <f>_xlfn.XLOOKUP($A395,Table3[ID],Table3[Enrollment],"Not Found",0)</f>
        <v>43883</v>
      </c>
    </row>
    <row r="396" spans="1:45" x14ac:dyDescent="0.25">
      <c r="A396">
        <v>2852</v>
      </c>
      <c r="B396" t="s">
        <v>512</v>
      </c>
      <c r="C396" t="s">
        <v>103</v>
      </c>
      <c r="D396" t="s">
        <v>110</v>
      </c>
      <c r="E396" t="s">
        <v>105</v>
      </c>
      <c r="F396" t="s">
        <v>106</v>
      </c>
      <c r="G396" s="22">
        <v>77.5</v>
      </c>
      <c r="H396">
        <v>5</v>
      </c>
      <c r="I396">
        <v>19.375</v>
      </c>
      <c r="J396" s="22">
        <v>406.875</v>
      </c>
      <c r="K396" s="6">
        <v>43489</v>
      </c>
      <c r="L396" s="21">
        <v>0.85833333333333339</v>
      </c>
      <c r="M396" t="s">
        <v>107</v>
      </c>
      <c r="N396" s="22">
        <v>387.5</v>
      </c>
      <c r="O396">
        <v>4.7619047620000003</v>
      </c>
      <c r="P396" s="22">
        <v>19.375</v>
      </c>
      <c r="Q396">
        <v>4.3</v>
      </c>
      <c r="R396" t="str">
        <f>IFERROR(VLOOKUP(Table5[[#This Row],[CustomerID]],Table1[],16,FALSE),"Not Found")</f>
        <v>Married</v>
      </c>
      <c r="S396">
        <f>IFERROR(VLOOKUP(Table5[[#This Row],[CustomerID]],Table1[],5,FALSE),"Not Found")</f>
        <v>62</v>
      </c>
      <c r="T396" t="str">
        <f>IFERROR(VLOOKUP(Table5[[#This Row],[CustomerID]],Table1[],17,FALSE),"Not Found")</f>
        <v>Graduate</v>
      </c>
      <c r="U396">
        <f>_xlfn.XLOOKUP(Table5[[#This Row],[CustomerID]],Table1[ID],Table1[Kids],"Not Found",0)</f>
        <v>0</v>
      </c>
      <c r="V396">
        <f>_xlfn.XLOOKUP(Table5[[#This Row],[CustomerID]],Table1[ID],Table1[Teens],"Not found",0)</f>
        <v>0</v>
      </c>
      <c r="W396" s="16">
        <f>IFERROR(VLOOKUP(Table5[[#This Row],[CustomerID]],Table1[],2,FALSE),"Not Found")</f>
        <v>172905</v>
      </c>
      <c r="X396" t="str">
        <f>_xlfn.XLOOKUP(Table5[[#This Row],[CustomerID]],Table1[ID],Table1[State],"Not Found",0)</f>
        <v>State-New York</v>
      </c>
      <c r="Y396">
        <f>_xlfn.XLOOKUP(Table5[[#This Row],[CustomerID]],Table2[ID],Table2[Recency/Days],"Not Found",0)</f>
        <v>52</v>
      </c>
      <c r="Z396" s="22">
        <f>IFERROR(VLOOKUP(Table5[[#This Row],[CustomerID]],Table2[],3,FALSE),"Not Found")</f>
        <v>965</v>
      </c>
      <c r="AA396" s="22">
        <f>IFERROR(VLOOKUP($A396,Table2[],4,FALSE),"Not Found")</f>
        <v>270</v>
      </c>
      <c r="AB396" s="22">
        <f>IFERROR(VLOOKUP($A396,Table2[],5,FALSE),"Not Found")</f>
        <v>1055</v>
      </c>
      <c r="AC396" s="22">
        <f>IFERROR(VLOOKUP($A396,Table2[],6,FALSE),"Not Found")</f>
        <v>429</v>
      </c>
      <c r="AD396" s="22">
        <f>IFERROR(VLOOKUP($A396,Table2[],7,FALSE),"Not Found")</f>
        <v>391</v>
      </c>
      <c r="AE396" s="22">
        <f>IFERROR(VLOOKUP($A396,Table2[],8,FALSE),"Not Found")</f>
        <v>481</v>
      </c>
      <c r="AF396" s="22">
        <f>IFERROR(VLOOKUP($A396,Table2[],9,FALSE),"Not Found")</f>
        <v>2630</v>
      </c>
      <c r="AG396">
        <f>IFERROR(VLOOKUP($A396,Table2[],10,FALSE),"Not Found")</f>
        <v>1</v>
      </c>
      <c r="AH396">
        <f>IFERROR(VLOOKUP($A396,Table2[],11,FALSE),"Not Found")</f>
        <v>3</v>
      </c>
      <c r="AI396">
        <f>IFERROR(VLOOKUP($A396,Table2[],12,FALSE),"Not Found")</f>
        <v>7</v>
      </c>
      <c r="AJ396">
        <f>IFERROR(VLOOKUP($A396,Table2[],13,FALSE),"Not Found")</f>
        <v>9</v>
      </c>
      <c r="AK396">
        <f>IFERROR(VLOOKUP($A396,Table2[],14,FALSE),"Not Found")</f>
        <v>1</v>
      </c>
      <c r="AL396">
        <f>INDEX('Marketing data'!E:E,MATCH($A396,'Marketing data'!B:B,0),1)</f>
        <v>1</v>
      </c>
      <c r="AM396">
        <f>INDEX('Marketing data'!F:F,MATCH($A396,'Marketing data'!B:B,0),1)</f>
        <v>0</v>
      </c>
      <c r="AN396">
        <f>INDEX(Table3[MC3],MATCH($A396,Table3[ID],0),1)</f>
        <v>0</v>
      </c>
      <c r="AO396">
        <f>INDEX(Table3[MC4],MATCH($A396,Table3[ID],0),1)</f>
        <v>0</v>
      </c>
      <c r="AP396">
        <f>INDEX(Table3[MC5],MATCH($A396,Table3[ID],0),1)</f>
        <v>0</v>
      </c>
      <c r="AQ396">
        <f>_xlfn.XLOOKUP($A396,Table3[ID],Table3[Complaint],"Not Found",0)</f>
        <v>0</v>
      </c>
      <c r="AR396">
        <f>_xlfn.XLOOKUP($A396,Table3[ID],Table3[Pilot],"Not Found",0)</f>
        <v>0</v>
      </c>
      <c r="AS396" s="6">
        <f>_xlfn.XLOOKUP($A396,Table3[ID],Table3[Enrollment],"Not Found",0)</f>
        <v>44009</v>
      </c>
    </row>
    <row r="397" spans="1:45" x14ac:dyDescent="0.25">
      <c r="A397">
        <v>2115</v>
      </c>
      <c r="B397" t="s">
        <v>513</v>
      </c>
      <c r="C397" t="s">
        <v>103</v>
      </c>
      <c r="D397" t="s">
        <v>110</v>
      </c>
      <c r="E397" t="s">
        <v>105</v>
      </c>
      <c r="F397" t="s">
        <v>125</v>
      </c>
      <c r="G397" s="22">
        <v>54.27</v>
      </c>
      <c r="H397">
        <v>5</v>
      </c>
      <c r="I397">
        <v>13.567500000000001</v>
      </c>
      <c r="J397" s="22">
        <v>284.91750000000002</v>
      </c>
      <c r="K397" s="6">
        <v>43537</v>
      </c>
      <c r="L397" s="21">
        <v>0.59444444444444444</v>
      </c>
      <c r="M397" t="s">
        <v>107</v>
      </c>
      <c r="N397" s="22">
        <v>271.35000000000002</v>
      </c>
      <c r="O397">
        <v>4.7619047620000003</v>
      </c>
      <c r="P397" s="22">
        <v>13.567500000000001</v>
      </c>
      <c r="Q397">
        <v>4.5999999999999996</v>
      </c>
      <c r="R397" t="str">
        <f>IFERROR(VLOOKUP(Table5[[#This Row],[CustomerID]],Table1[],16,FALSE),"Not Found")</f>
        <v>Single</v>
      </c>
      <c r="S397">
        <f>IFERROR(VLOOKUP(Table5[[#This Row],[CustomerID]],Table1[],5,FALSE),"Not Found")</f>
        <v>35</v>
      </c>
      <c r="T397" t="str">
        <f>IFERROR(VLOOKUP(Table5[[#This Row],[CustomerID]],Table1[],17,FALSE),"Not Found")</f>
        <v>Graduate</v>
      </c>
      <c r="U397">
        <f>_xlfn.XLOOKUP(Table5[[#This Row],[CustomerID]],Table1[ID],Table1[Kids],"Not Found",0)</f>
        <v>0</v>
      </c>
      <c r="V397">
        <f>_xlfn.XLOOKUP(Table5[[#This Row],[CustomerID]],Table1[ID],Table1[Teens],"Not found",0)</f>
        <v>0</v>
      </c>
      <c r="W397" s="16">
        <f>IFERROR(VLOOKUP(Table5[[#This Row],[CustomerID]],Table1[],2,FALSE),"Not Found")</f>
        <v>172903</v>
      </c>
      <c r="X397" t="str">
        <f>_xlfn.XLOOKUP(Table5[[#This Row],[CustomerID]],Table1[ID],Table1[State],"Not Found",0)</f>
        <v>State-Texas</v>
      </c>
      <c r="Y397">
        <f>_xlfn.XLOOKUP(Table5[[#This Row],[CustomerID]],Table2[ID],Table2[Recency/Days],"Not Found",0)</f>
        <v>74</v>
      </c>
      <c r="Z397" s="22">
        <f>IFERROR(VLOOKUP(Table5[[#This Row],[CustomerID]],Table2[],3,FALSE),"Not Found")</f>
        <v>2531</v>
      </c>
      <c r="AA397" s="22">
        <f>IFERROR(VLOOKUP($A397,Table2[],4,FALSE),"Not Found")</f>
        <v>327</v>
      </c>
      <c r="AB397" s="22">
        <f>IFERROR(VLOOKUP($A397,Table2[],5,FALSE),"Not Found")</f>
        <v>1779</v>
      </c>
      <c r="AC397" s="22">
        <f>IFERROR(VLOOKUP($A397,Table2[],6,FALSE),"Not Found")</f>
        <v>0</v>
      </c>
      <c r="AD397" s="22">
        <f>IFERROR(VLOOKUP($A397,Table2[],7,FALSE),"Not Found")</f>
        <v>45</v>
      </c>
      <c r="AE397" s="22">
        <f>IFERROR(VLOOKUP($A397,Table2[],8,FALSE),"Not Found")</f>
        <v>92</v>
      </c>
      <c r="AF397" s="22">
        <f>IFERROR(VLOOKUP($A397,Table2[],9,FALSE),"Not Found")</f>
        <v>4589</v>
      </c>
      <c r="AG397">
        <f>IFERROR(VLOOKUP($A397,Table2[],10,FALSE),"Not Found")</f>
        <v>1</v>
      </c>
      <c r="AH397">
        <f>IFERROR(VLOOKUP($A397,Table2[],11,FALSE),"Not Found")</f>
        <v>7</v>
      </c>
      <c r="AI397">
        <f>IFERROR(VLOOKUP($A397,Table2[],12,FALSE),"Not Found")</f>
        <v>5</v>
      </c>
      <c r="AJ397">
        <f>IFERROR(VLOOKUP($A397,Table2[],13,FALSE),"Not Found")</f>
        <v>8</v>
      </c>
      <c r="AK397">
        <f>IFERROR(VLOOKUP($A397,Table2[],14,FALSE),"Not Found")</f>
        <v>4</v>
      </c>
      <c r="AL397">
        <f>INDEX('Marketing data'!E:E,MATCH($A397,'Marketing data'!B:B,0),1)</f>
        <v>1</v>
      </c>
      <c r="AM397">
        <f>INDEX('Marketing data'!F:F,MATCH($A397,'Marketing data'!B:B,0),1)</f>
        <v>0</v>
      </c>
      <c r="AN397">
        <f>INDEX(Table3[MC3],MATCH($A397,Table3[ID],0),1)</f>
        <v>0</v>
      </c>
      <c r="AO397">
        <f>INDEX(Table3[MC4],MATCH($A397,Table3[ID],0),1)</f>
        <v>1</v>
      </c>
      <c r="AP397">
        <f>INDEX(Table3[MC5],MATCH($A397,Table3[ID],0),1)</f>
        <v>1</v>
      </c>
      <c r="AQ397">
        <f>_xlfn.XLOOKUP($A397,Table3[ID],Table3[Complaint],"Not Found",0)</f>
        <v>0</v>
      </c>
      <c r="AR397">
        <f>_xlfn.XLOOKUP($A397,Table3[ID],Table3[Pilot],"Not Found",0)</f>
        <v>1</v>
      </c>
      <c r="AS397" s="6">
        <f>_xlfn.XLOOKUP($A397,Table3[ID],Table3[Enrollment],"Not Found",0)</f>
        <v>43925</v>
      </c>
    </row>
    <row r="398" spans="1:45" x14ac:dyDescent="0.25">
      <c r="A398">
        <v>2305</v>
      </c>
      <c r="B398" t="s">
        <v>514</v>
      </c>
      <c r="C398" t="s">
        <v>124</v>
      </c>
      <c r="D398" t="s">
        <v>110</v>
      </c>
      <c r="E398" t="s">
        <v>114</v>
      </c>
      <c r="F398" t="s">
        <v>115</v>
      </c>
      <c r="G398" s="22">
        <v>13.59</v>
      </c>
      <c r="H398">
        <v>9</v>
      </c>
      <c r="I398">
        <v>6.1154999999999999</v>
      </c>
      <c r="J398" s="22">
        <v>128.4255</v>
      </c>
      <c r="K398" s="6">
        <v>43539</v>
      </c>
      <c r="L398" s="21">
        <v>0.43472222222222223</v>
      </c>
      <c r="M398" t="s">
        <v>112</v>
      </c>
      <c r="N398" s="22">
        <v>122.31</v>
      </c>
      <c r="O398">
        <v>4.7619047620000003</v>
      </c>
      <c r="P398" s="22">
        <v>6.1154999999999999</v>
      </c>
      <c r="Q398">
        <v>5.8</v>
      </c>
      <c r="R398" t="str">
        <f>IFERROR(VLOOKUP(Table5[[#This Row],[CustomerID]],Table1[],16,FALSE),"Not Found")</f>
        <v>Married</v>
      </c>
      <c r="S398">
        <f>IFERROR(VLOOKUP(Table5[[#This Row],[CustomerID]],Table1[],5,FALSE),"Not Found")</f>
        <v>58</v>
      </c>
      <c r="T398" t="str">
        <f>IFERROR(VLOOKUP(Table5[[#This Row],[CustomerID]],Table1[],17,FALSE),"Not Found")</f>
        <v>Master</v>
      </c>
      <c r="U398">
        <f>_xlfn.XLOOKUP(Table5[[#This Row],[CustomerID]],Table1[ID],Table1[Kids],"Not Found",0)</f>
        <v>0</v>
      </c>
      <c r="V398">
        <f>_xlfn.XLOOKUP(Table5[[#This Row],[CustomerID]],Table1[ID],Table1[Teens],"Not found",0)</f>
        <v>1</v>
      </c>
      <c r="W398" s="16">
        <f>IFERROR(VLOOKUP(Table5[[#This Row],[CustomerID]],Table1[],2,FALSE),"Not Found")</f>
        <v>172828</v>
      </c>
      <c r="X398" t="str">
        <f>_xlfn.XLOOKUP(Table5[[#This Row],[CustomerID]],Table1[ID],Table1[State],"Not Found",0)</f>
        <v>State-Illinois</v>
      </c>
      <c r="Y398">
        <f>_xlfn.XLOOKUP(Table5[[#This Row],[CustomerID]],Table2[ID],Table2[Recency/Days],"Not Found",0)</f>
        <v>17</v>
      </c>
      <c r="Z398" s="22">
        <f>IFERROR(VLOOKUP(Table5[[#This Row],[CustomerID]],Table2[],3,FALSE),"Not Found")</f>
        <v>2860</v>
      </c>
      <c r="AA398" s="22">
        <f>IFERROR(VLOOKUP($A398,Table2[],4,FALSE),"Not Found")</f>
        <v>0</v>
      </c>
      <c r="AB398" s="22">
        <f>IFERROR(VLOOKUP($A398,Table2[],5,FALSE),"Not Found")</f>
        <v>558</v>
      </c>
      <c r="AC398" s="22">
        <f>IFERROR(VLOOKUP($A398,Table2[],6,FALSE),"Not Found")</f>
        <v>45</v>
      </c>
      <c r="AD398" s="22">
        <f>IFERROR(VLOOKUP($A398,Table2[],7,FALSE),"Not Found")</f>
        <v>33</v>
      </c>
      <c r="AE398" s="22">
        <f>IFERROR(VLOOKUP($A398,Table2[],8,FALSE),"Not Found")</f>
        <v>486</v>
      </c>
      <c r="AF398" s="22">
        <f>IFERROR(VLOOKUP($A398,Table2[],9,FALSE),"Not Found")</f>
        <v>3009</v>
      </c>
      <c r="AG398">
        <f>IFERROR(VLOOKUP($A398,Table2[],10,FALSE),"Not Found")</f>
        <v>6</v>
      </c>
      <c r="AH398">
        <f>IFERROR(VLOOKUP($A398,Table2[],11,FALSE),"Not Found")</f>
        <v>6</v>
      </c>
      <c r="AI398">
        <f>IFERROR(VLOOKUP($A398,Table2[],12,FALSE),"Not Found")</f>
        <v>3</v>
      </c>
      <c r="AJ398">
        <f>IFERROR(VLOOKUP($A398,Table2[],13,FALSE),"Not Found")</f>
        <v>13</v>
      </c>
      <c r="AK398">
        <f>IFERROR(VLOOKUP($A398,Table2[],14,FALSE),"Not Found")</f>
        <v>7</v>
      </c>
      <c r="AL398">
        <f>INDEX('Marketing data'!E:E,MATCH($A398,'Marketing data'!B:B,0),1)</f>
        <v>0</v>
      </c>
      <c r="AM398">
        <f>INDEX('Marketing data'!F:F,MATCH($A398,'Marketing data'!B:B,0),1)</f>
        <v>0</v>
      </c>
      <c r="AN398">
        <f>INDEX(Table3[MC3],MATCH($A398,Table3[ID],0),1)</f>
        <v>0</v>
      </c>
      <c r="AO398">
        <f>INDEX(Table3[MC4],MATCH($A398,Table3[ID],0),1)</f>
        <v>0</v>
      </c>
      <c r="AP398">
        <f>INDEX(Table3[MC5],MATCH($A398,Table3[ID],0),1)</f>
        <v>0</v>
      </c>
      <c r="AQ398">
        <f>_xlfn.XLOOKUP($A398,Table3[ID],Table3[Complaint],"Not Found",0)</f>
        <v>0</v>
      </c>
      <c r="AR398">
        <f>_xlfn.XLOOKUP($A398,Table3[ID],Table3[Pilot],"Not Found",0)</f>
        <v>0</v>
      </c>
      <c r="AS398" s="6">
        <f>_xlfn.XLOOKUP($A398,Table3[ID],Table3[Enrollment],"Not Found",0)</f>
        <v>43668</v>
      </c>
    </row>
    <row r="399" spans="1:45" x14ac:dyDescent="0.25">
      <c r="A399">
        <v>1515</v>
      </c>
      <c r="B399" t="s">
        <v>515</v>
      </c>
      <c r="C399" t="s">
        <v>124</v>
      </c>
      <c r="D399" t="s">
        <v>104</v>
      </c>
      <c r="E399" t="s">
        <v>105</v>
      </c>
      <c r="F399" t="s">
        <v>106</v>
      </c>
      <c r="G399" s="22">
        <v>41.06</v>
      </c>
      <c r="H399">
        <v>6</v>
      </c>
      <c r="I399">
        <v>12.318</v>
      </c>
      <c r="J399" s="22">
        <v>258.678</v>
      </c>
      <c r="K399" s="6">
        <v>43529</v>
      </c>
      <c r="L399" s="21">
        <v>0.5625</v>
      </c>
      <c r="M399" t="s">
        <v>116</v>
      </c>
      <c r="N399" s="22">
        <v>246.36</v>
      </c>
      <c r="O399">
        <v>4.7619047620000003</v>
      </c>
      <c r="P399" s="22">
        <v>12.318</v>
      </c>
      <c r="Q399">
        <v>8.3000000000000007</v>
      </c>
      <c r="R399" t="str">
        <f>IFERROR(VLOOKUP(Table5[[#This Row],[CustomerID]],Table1[],16,FALSE),"Not Found")</f>
        <v>Single</v>
      </c>
      <c r="S399">
        <f>IFERROR(VLOOKUP(Table5[[#This Row],[CustomerID]],Table1[],5,FALSE),"Not Found")</f>
        <v>51</v>
      </c>
      <c r="T399" t="str">
        <f>IFERROR(VLOOKUP(Table5[[#This Row],[CustomerID]],Table1[],17,FALSE),"Not Found")</f>
        <v>Graduate</v>
      </c>
      <c r="U399">
        <f>_xlfn.XLOOKUP(Table5[[#This Row],[CustomerID]],Table1[ID],Table1[Kids],"Not Found",0)</f>
        <v>0</v>
      </c>
      <c r="V399">
        <f>_xlfn.XLOOKUP(Table5[[#This Row],[CustomerID]],Table1[ID],Table1[Teens],"Not found",0)</f>
        <v>1</v>
      </c>
      <c r="W399" s="16">
        <f>IFERROR(VLOOKUP(Table5[[#This Row],[CustomerID]],Table1[],2,FALSE),"Not Found")</f>
        <v>172679</v>
      </c>
      <c r="X399" t="str">
        <f>_xlfn.XLOOKUP(Table5[[#This Row],[CustomerID]],Table1[ID],Table1[State],"Not Found",0)</f>
        <v>State-Texas</v>
      </c>
      <c r="Y399">
        <f>_xlfn.XLOOKUP(Table5[[#This Row],[CustomerID]],Table2[ID],Table2[Recency/Days],"Not Found",0)</f>
        <v>65</v>
      </c>
      <c r="Z399" s="22">
        <f>IFERROR(VLOOKUP(Table5[[#This Row],[CustomerID]],Table2[],3,FALSE),"Not Found")</f>
        <v>1471</v>
      </c>
      <c r="AA399" s="22">
        <f>IFERROR(VLOOKUP($A399,Table2[],4,FALSE),"Not Found")</f>
        <v>128</v>
      </c>
      <c r="AB399" s="22">
        <f>IFERROR(VLOOKUP($A399,Table2[],5,FALSE),"Not Found")</f>
        <v>618</v>
      </c>
      <c r="AC399" s="22">
        <f>IFERROR(VLOOKUP($A399,Table2[],6,FALSE),"Not Found")</f>
        <v>302</v>
      </c>
      <c r="AD399" s="22">
        <f>IFERROR(VLOOKUP($A399,Table2[],7,FALSE),"Not Found")</f>
        <v>128</v>
      </c>
      <c r="AE399" s="22">
        <f>IFERROR(VLOOKUP($A399,Table2[],8,FALSE),"Not Found")</f>
        <v>128</v>
      </c>
      <c r="AF399" s="22">
        <f>IFERROR(VLOOKUP($A399,Table2[],9,FALSE),"Not Found")</f>
        <v>2518</v>
      </c>
      <c r="AG399">
        <f>IFERROR(VLOOKUP($A399,Table2[],10,FALSE),"Not Found")</f>
        <v>1</v>
      </c>
      <c r="AH399">
        <f>IFERROR(VLOOKUP($A399,Table2[],11,FALSE),"Not Found")</f>
        <v>4</v>
      </c>
      <c r="AI399">
        <f>IFERROR(VLOOKUP($A399,Table2[],12,FALSE),"Not Found")</f>
        <v>7</v>
      </c>
      <c r="AJ399">
        <f>IFERROR(VLOOKUP($A399,Table2[],13,FALSE),"Not Found")</f>
        <v>5</v>
      </c>
      <c r="AK399">
        <f>IFERROR(VLOOKUP($A399,Table2[],14,FALSE),"Not Found")</f>
        <v>1</v>
      </c>
      <c r="AL399">
        <f>INDEX('Marketing data'!E:E,MATCH($A399,'Marketing data'!B:B,0),1)</f>
        <v>0</v>
      </c>
      <c r="AM399">
        <f>INDEX('Marketing data'!F:F,MATCH($A399,'Marketing data'!B:B,0),1)</f>
        <v>0</v>
      </c>
      <c r="AN399">
        <f>INDEX(Table3[MC3],MATCH($A399,Table3[ID],0),1)</f>
        <v>0</v>
      </c>
      <c r="AO399">
        <f>INDEX(Table3[MC4],MATCH($A399,Table3[ID],0),1)</f>
        <v>0</v>
      </c>
      <c r="AP399">
        <f>INDEX(Table3[MC5],MATCH($A399,Table3[ID],0),1)</f>
        <v>0</v>
      </c>
      <c r="AQ399">
        <f>_xlfn.XLOOKUP($A399,Table3[ID],Table3[Complaint],"Not Found",0)</f>
        <v>0</v>
      </c>
      <c r="AR399">
        <f>_xlfn.XLOOKUP($A399,Table3[ID],Table3[Pilot],"Not Found",0)</f>
        <v>0</v>
      </c>
      <c r="AS399" s="6">
        <f>_xlfn.XLOOKUP($A399,Table3[ID],Table3[Enrollment],"Not Found",0)</f>
        <v>43884</v>
      </c>
    </row>
    <row r="400" spans="1:45" x14ac:dyDescent="0.25">
      <c r="A400">
        <v>2943</v>
      </c>
      <c r="B400" t="s">
        <v>516</v>
      </c>
      <c r="C400" t="s">
        <v>124</v>
      </c>
      <c r="D400" t="s">
        <v>104</v>
      </c>
      <c r="E400" t="s">
        <v>114</v>
      </c>
      <c r="F400" t="s">
        <v>111</v>
      </c>
      <c r="G400" s="22">
        <v>19.239999999999998</v>
      </c>
      <c r="H400">
        <v>9</v>
      </c>
      <c r="I400">
        <v>8.6579999999999995</v>
      </c>
      <c r="J400" s="22">
        <v>181.81800000000001</v>
      </c>
      <c r="K400" s="6">
        <v>43528</v>
      </c>
      <c r="L400" s="21">
        <v>0.68611111111111101</v>
      </c>
      <c r="M400" t="s">
        <v>112</v>
      </c>
      <c r="N400" s="22">
        <v>173.16</v>
      </c>
      <c r="O400">
        <v>4.7619047620000003</v>
      </c>
      <c r="P400" s="22">
        <v>8.6579999999999995</v>
      </c>
      <c r="Q400">
        <v>8</v>
      </c>
      <c r="R400" t="str">
        <f>IFERROR(VLOOKUP(Table5[[#This Row],[CustomerID]],Table1[],16,FALSE),"Not Found")</f>
        <v>Widow</v>
      </c>
      <c r="S400">
        <f>IFERROR(VLOOKUP(Table5[[#This Row],[CustomerID]],Table1[],5,FALSE),"Not Found")</f>
        <v>71</v>
      </c>
      <c r="T400" t="str">
        <f>IFERROR(VLOOKUP(Table5[[#This Row],[CustomerID]],Table1[],17,FALSE),"Not Found")</f>
        <v>Graduate</v>
      </c>
      <c r="U400">
        <f>_xlfn.XLOOKUP(Table5[[#This Row],[CustomerID]],Table1[ID],Table1[Kids],"Not Found",0)</f>
        <v>0</v>
      </c>
      <c r="V400">
        <f>_xlfn.XLOOKUP(Table5[[#This Row],[CustomerID]],Table1[ID],Table1[Teens],"Not found",0)</f>
        <v>0</v>
      </c>
      <c r="W400" s="16">
        <f>IFERROR(VLOOKUP(Table5[[#This Row],[CustomerID]],Table1[],2,FALSE),"Not Found")</f>
        <v>172643</v>
      </c>
      <c r="X400" t="str">
        <f>_xlfn.XLOOKUP(Table5[[#This Row],[CustomerID]],Table1[ID],Table1[State],"Not Found",0)</f>
        <v>State-Texas</v>
      </c>
      <c r="Y400">
        <f>_xlfn.XLOOKUP(Table5[[#This Row],[CustomerID]],Table2[ID],Table2[Recency/Days],"Not Found",0)</f>
        <v>60</v>
      </c>
      <c r="Z400" s="22">
        <f>IFERROR(VLOOKUP(Table5[[#This Row],[CustomerID]],Table2[],3,FALSE),"Not Found")</f>
        <v>1250</v>
      </c>
      <c r="AA400" s="22">
        <f>IFERROR(VLOOKUP($A400,Table2[],4,FALSE),"Not Found")</f>
        <v>190</v>
      </c>
      <c r="AB400" s="22">
        <f>IFERROR(VLOOKUP($A400,Table2[],5,FALSE),"Not Found")</f>
        <v>1314</v>
      </c>
      <c r="AC400" s="22">
        <f>IFERROR(VLOOKUP($A400,Table2[],6,FALSE),"Not Found")</f>
        <v>292</v>
      </c>
      <c r="AD400" s="22">
        <f>IFERROR(VLOOKUP($A400,Table2[],7,FALSE),"Not Found")</f>
        <v>223</v>
      </c>
      <c r="AE400" s="22">
        <f>IFERROR(VLOOKUP($A400,Table2[],8,FALSE),"Not Found")</f>
        <v>126</v>
      </c>
      <c r="AF400" s="22">
        <f>IFERROR(VLOOKUP($A400,Table2[],9,FALSE),"Not Found")</f>
        <v>3144</v>
      </c>
      <c r="AG400">
        <f>IFERROR(VLOOKUP($A400,Table2[],10,FALSE),"Not Found")</f>
        <v>1</v>
      </c>
      <c r="AH400">
        <f>IFERROR(VLOOKUP($A400,Table2[],11,FALSE),"Not Found")</f>
        <v>3</v>
      </c>
      <c r="AI400">
        <f>IFERROR(VLOOKUP($A400,Table2[],12,FALSE),"Not Found")</f>
        <v>10</v>
      </c>
      <c r="AJ400">
        <f>IFERROR(VLOOKUP($A400,Table2[],13,FALSE),"Not Found")</f>
        <v>7</v>
      </c>
      <c r="AK400">
        <f>IFERROR(VLOOKUP($A400,Table2[],14,FALSE),"Not Found")</f>
        <v>2</v>
      </c>
      <c r="AL400">
        <f>INDEX('Marketing data'!E:E,MATCH($A400,'Marketing data'!B:B,0),1)</f>
        <v>1</v>
      </c>
      <c r="AM400">
        <f>INDEX('Marketing data'!F:F,MATCH($A400,'Marketing data'!B:B,0),1)</f>
        <v>0</v>
      </c>
      <c r="AN400">
        <f>INDEX(Table3[MC3],MATCH($A400,Table3[ID],0),1)</f>
        <v>0</v>
      </c>
      <c r="AO400">
        <f>INDEX(Table3[MC4],MATCH($A400,Table3[ID],0),1)</f>
        <v>0</v>
      </c>
      <c r="AP400">
        <f>INDEX(Table3[MC5],MATCH($A400,Table3[ID],0),1)</f>
        <v>0</v>
      </c>
      <c r="AQ400">
        <f>_xlfn.XLOOKUP($A400,Table3[ID],Table3[Complaint],"Not Found",0)</f>
        <v>0</v>
      </c>
      <c r="AR400">
        <f>_xlfn.XLOOKUP($A400,Table3[ID],Table3[Pilot],"Not Found",0)</f>
        <v>1</v>
      </c>
      <c r="AS400" s="6">
        <f>_xlfn.XLOOKUP($A400,Table3[ID],Table3[Enrollment],"Not Found",0)</f>
        <v>43681</v>
      </c>
    </row>
    <row r="401" spans="1:45" x14ac:dyDescent="0.25">
      <c r="A401">
        <v>1607</v>
      </c>
      <c r="B401" t="s">
        <v>517</v>
      </c>
      <c r="C401" t="s">
        <v>109</v>
      </c>
      <c r="D401" t="s">
        <v>110</v>
      </c>
      <c r="E401" t="s">
        <v>105</v>
      </c>
      <c r="F401" t="s">
        <v>125</v>
      </c>
      <c r="G401" s="22">
        <v>39.43</v>
      </c>
      <c r="H401">
        <v>6</v>
      </c>
      <c r="I401">
        <v>11.829000000000001</v>
      </c>
      <c r="J401" s="22">
        <v>248.40899999999999</v>
      </c>
      <c r="K401" s="6">
        <v>43549</v>
      </c>
      <c r="L401" s="21">
        <v>0.84583333333333333</v>
      </c>
      <c r="M401" t="s">
        <v>116</v>
      </c>
      <c r="N401" s="22">
        <v>236.58</v>
      </c>
      <c r="O401">
        <v>4.7619047620000003</v>
      </c>
      <c r="P401" s="22">
        <v>11.829000000000001</v>
      </c>
      <c r="Q401">
        <v>9.4</v>
      </c>
      <c r="R401" t="str">
        <f>IFERROR(VLOOKUP(Table5[[#This Row],[CustomerID]],Table1[],16,FALSE),"Not Found")</f>
        <v>Married</v>
      </c>
      <c r="S401">
        <f>IFERROR(VLOOKUP(Table5[[#This Row],[CustomerID]],Table1[],5,FALSE),"Not Found")</f>
        <v>65</v>
      </c>
      <c r="T401" t="str">
        <f>IFERROR(VLOOKUP(Table5[[#This Row],[CustomerID]],Table1[],17,FALSE),"Not Found")</f>
        <v>Other</v>
      </c>
      <c r="U401">
        <f>_xlfn.XLOOKUP(Table5[[#This Row],[CustomerID]],Table1[ID],Table1[Kids],"Not Found",0)</f>
        <v>0</v>
      </c>
      <c r="V401">
        <f>_xlfn.XLOOKUP(Table5[[#This Row],[CustomerID]],Table1[ID],Table1[Teens],"Not found",0)</f>
        <v>0</v>
      </c>
      <c r="W401" s="16">
        <f>IFERROR(VLOOKUP(Table5[[#This Row],[CustomerID]],Table1[],2,FALSE),"Not Found")</f>
        <v>172635</v>
      </c>
      <c r="X401" t="str">
        <f>_xlfn.XLOOKUP(Table5[[#This Row],[CustomerID]],Table1[ID],Table1[State],"Not Found",0)</f>
        <v>State-California</v>
      </c>
      <c r="Y401">
        <f>_xlfn.XLOOKUP(Table5[[#This Row],[CustomerID]],Table2[ID],Table2[Recency/Days],"Not Found",0)</f>
        <v>54</v>
      </c>
      <c r="Z401" s="22">
        <f>IFERROR(VLOOKUP(Table5[[#This Row],[CustomerID]],Table2[],3,FALSE),"Not Found")</f>
        <v>927</v>
      </c>
      <c r="AA401" s="22">
        <f>IFERROR(VLOOKUP($A401,Table2[],4,FALSE),"Not Found")</f>
        <v>52</v>
      </c>
      <c r="AB401" s="22">
        <f>IFERROR(VLOOKUP($A401,Table2[],5,FALSE),"Not Found")</f>
        <v>768</v>
      </c>
      <c r="AC401" s="22">
        <f>IFERROR(VLOOKUP($A401,Table2[],6,FALSE),"Not Found")</f>
        <v>247</v>
      </c>
      <c r="AD401" s="22">
        <f>IFERROR(VLOOKUP($A401,Table2[],7,FALSE),"Not Found")</f>
        <v>83</v>
      </c>
      <c r="AE401" s="22">
        <f>IFERROR(VLOOKUP($A401,Table2[],8,FALSE),"Not Found")</f>
        <v>254</v>
      </c>
      <c r="AF401" s="22">
        <f>IFERROR(VLOOKUP($A401,Table2[],9,FALSE),"Not Found")</f>
        <v>1823</v>
      </c>
      <c r="AG401">
        <f>IFERROR(VLOOKUP($A401,Table2[],10,FALSE),"Not Found")</f>
        <v>1</v>
      </c>
      <c r="AH401">
        <f>IFERROR(VLOOKUP($A401,Table2[],11,FALSE),"Not Found")</f>
        <v>6</v>
      </c>
      <c r="AI401">
        <f>IFERROR(VLOOKUP($A401,Table2[],12,FALSE),"Not Found")</f>
        <v>8</v>
      </c>
      <c r="AJ401">
        <f>IFERROR(VLOOKUP($A401,Table2[],13,FALSE),"Not Found")</f>
        <v>6</v>
      </c>
      <c r="AK401">
        <f>IFERROR(VLOOKUP($A401,Table2[],14,FALSE),"Not Found")</f>
        <v>3</v>
      </c>
      <c r="AL401">
        <f>INDEX('Marketing data'!E:E,MATCH($A401,'Marketing data'!B:B,0),1)</f>
        <v>1</v>
      </c>
      <c r="AM401">
        <f>INDEX('Marketing data'!F:F,MATCH($A401,'Marketing data'!B:B,0),1)</f>
        <v>0</v>
      </c>
      <c r="AN401">
        <f>INDEX(Table3[MC3],MATCH($A401,Table3[ID],0),1)</f>
        <v>0</v>
      </c>
      <c r="AO401">
        <f>INDEX(Table3[MC4],MATCH($A401,Table3[ID],0),1)</f>
        <v>0</v>
      </c>
      <c r="AP401">
        <f>INDEX(Table3[MC5],MATCH($A401,Table3[ID],0),1)</f>
        <v>0</v>
      </c>
      <c r="AQ401">
        <f>_xlfn.XLOOKUP($A401,Table3[ID],Table3[Complaint],"Not Found",0)</f>
        <v>0</v>
      </c>
      <c r="AR401">
        <f>_xlfn.XLOOKUP($A401,Table3[ID],Table3[Pilot],"Not Found",0)</f>
        <v>0</v>
      </c>
      <c r="AS401" s="6">
        <f>_xlfn.XLOOKUP($A401,Table3[ID],Table3[Enrollment],"Not Found",0)</f>
        <v>43777</v>
      </c>
    </row>
    <row r="402" spans="1:45" x14ac:dyDescent="0.25">
      <c r="A402">
        <v>2648</v>
      </c>
      <c r="B402" t="s">
        <v>518</v>
      </c>
      <c r="C402" t="s">
        <v>109</v>
      </c>
      <c r="D402" t="s">
        <v>110</v>
      </c>
      <c r="E402" t="s">
        <v>114</v>
      </c>
      <c r="F402" t="s">
        <v>115</v>
      </c>
      <c r="G402" s="22">
        <v>46.22</v>
      </c>
      <c r="H402">
        <v>4</v>
      </c>
      <c r="I402">
        <v>9.2439999999999998</v>
      </c>
      <c r="J402" s="22">
        <v>194.124</v>
      </c>
      <c r="K402" s="6">
        <v>43536</v>
      </c>
      <c r="L402" s="21">
        <v>0.83611111111111114</v>
      </c>
      <c r="M402" t="s">
        <v>116</v>
      </c>
      <c r="N402" s="22">
        <v>184.88</v>
      </c>
      <c r="O402">
        <v>4.7619047620000003</v>
      </c>
      <c r="P402" s="22">
        <v>9.2439999999999998</v>
      </c>
      <c r="Q402">
        <v>6.2</v>
      </c>
      <c r="R402" t="str">
        <f>IFERROR(VLOOKUP(Table5[[#This Row],[CustomerID]],Table1[],16,FALSE),"Not Found")</f>
        <v>Married</v>
      </c>
      <c r="S402">
        <f>IFERROR(VLOOKUP(Table5[[#This Row],[CustomerID]],Table1[],5,FALSE),"Not Found")</f>
        <v>65</v>
      </c>
      <c r="T402" t="str">
        <f>IFERROR(VLOOKUP(Table5[[#This Row],[CustomerID]],Table1[],17,FALSE),"Not Found")</f>
        <v>Other</v>
      </c>
      <c r="U402">
        <f>_xlfn.XLOOKUP(Table5[[#This Row],[CustomerID]],Table1[ID],Table1[Kids],"Not Found",0)</f>
        <v>0</v>
      </c>
      <c r="V402">
        <f>_xlfn.XLOOKUP(Table5[[#This Row],[CustomerID]],Table1[ID],Table1[Teens],"Not found",0)</f>
        <v>0</v>
      </c>
      <c r="W402" s="16">
        <f>IFERROR(VLOOKUP(Table5[[#This Row],[CustomerID]],Table1[],2,FALSE),"Not Found")</f>
        <v>172635</v>
      </c>
      <c r="X402" t="str">
        <f>_xlfn.XLOOKUP(Table5[[#This Row],[CustomerID]],Table1[ID],Table1[State],"Not Found",0)</f>
        <v>State-New York</v>
      </c>
      <c r="Y402">
        <f>_xlfn.XLOOKUP(Table5[[#This Row],[CustomerID]],Table2[ID],Table2[Recency/Days],"Not Found",0)</f>
        <v>54</v>
      </c>
      <c r="Z402" s="22">
        <f>IFERROR(VLOOKUP(Table5[[#This Row],[CustomerID]],Table2[],3,FALSE),"Not Found")</f>
        <v>927</v>
      </c>
      <c r="AA402" s="22">
        <f>IFERROR(VLOOKUP($A402,Table2[],4,FALSE),"Not Found")</f>
        <v>52</v>
      </c>
      <c r="AB402" s="22">
        <f>IFERROR(VLOOKUP($A402,Table2[],5,FALSE),"Not Found")</f>
        <v>768</v>
      </c>
      <c r="AC402" s="22">
        <f>IFERROR(VLOOKUP($A402,Table2[],6,FALSE),"Not Found")</f>
        <v>247</v>
      </c>
      <c r="AD402" s="22">
        <f>IFERROR(VLOOKUP($A402,Table2[],7,FALSE),"Not Found")</f>
        <v>83</v>
      </c>
      <c r="AE402" s="22">
        <f>IFERROR(VLOOKUP($A402,Table2[],8,FALSE),"Not Found")</f>
        <v>254</v>
      </c>
      <c r="AF402" s="22">
        <f>IFERROR(VLOOKUP($A402,Table2[],9,FALSE),"Not Found")</f>
        <v>1823</v>
      </c>
      <c r="AG402">
        <f>IFERROR(VLOOKUP($A402,Table2[],10,FALSE),"Not Found")</f>
        <v>1</v>
      </c>
      <c r="AH402">
        <f>IFERROR(VLOOKUP($A402,Table2[],11,FALSE),"Not Found")</f>
        <v>6</v>
      </c>
      <c r="AI402">
        <f>IFERROR(VLOOKUP($A402,Table2[],12,FALSE),"Not Found")</f>
        <v>8</v>
      </c>
      <c r="AJ402">
        <f>IFERROR(VLOOKUP($A402,Table2[],13,FALSE),"Not Found")</f>
        <v>6</v>
      </c>
      <c r="AK402">
        <f>IFERROR(VLOOKUP($A402,Table2[],14,FALSE),"Not Found")</f>
        <v>3</v>
      </c>
      <c r="AL402">
        <f>INDEX('Marketing data'!E:E,MATCH($A402,'Marketing data'!B:B,0),1)</f>
        <v>1</v>
      </c>
      <c r="AM402">
        <f>INDEX('Marketing data'!F:F,MATCH($A402,'Marketing data'!B:B,0),1)</f>
        <v>0</v>
      </c>
      <c r="AN402">
        <f>INDEX(Table3[MC3],MATCH($A402,Table3[ID],0),1)</f>
        <v>0</v>
      </c>
      <c r="AO402">
        <f>INDEX(Table3[MC4],MATCH($A402,Table3[ID],0),1)</f>
        <v>0</v>
      </c>
      <c r="AP402">
        <f>INDEX(Table3[MC5],MATCH($A402,Table3[ID],0),1)</f>
        <v>0</v>
      </c>
      <c r="AQ402">
        <f>_xlfn.XLOOKUP($A402,Table3[ID],Table3[Complaint],"Not Found",0)</f>
        <v>0</v>
      </c>
      <c r="AR402">
        <f>_xlfn.XLOOKUP($A402,Table3[ID],Table3[Pilot],"Not Found",0)</f>
        <v>0</v>
      </c>
      <c r="AS402" s="6">
        <f>_xlfn.XLOOKUP($A402,Table3[ID],Table3[Enrollment],"Not Found",0)</f>
        <v>43777</v>
      </c>
    </row>
    <row r="403" spans="1:45" x14ac:dyDescent="0.25">
      <c r="A403">
        <v>2918</v>
      </c>
      <c r="B403" t="s">
        <v>519</v>
      </c>
      <c r="C403" t="s">
        <v>109</v>
      </c>
      <c r="D403" t="s">
        <v>104</v>
      </c>
      <c r="E403" t="s">
        <v>114</v>
      </c>
      <c r="F403" t="s">
        <v>115</v>
      </c>
      <c r="G403" s="22">
        <v>13.98</v>
      </c>
      <c r="H403">
        <v>1</v>
      </c>
      <c r="I403">
        <v>0.69899999999999995</v>
      </c>
      <c r="J403" s="22">
        <v>14.679</v>
      </c>
      <c r="K403" s="6">
        <v>43500</v>
      </c>
      <c r="L403" s="21">
        <v>0.56805555555555554</v>
      </c>
      <c r="M403" t="s">
        <v>107</v>
      </c>
      <c r="N403" s="22">
        <v>13.98</v>
      </c>
      <c r="O403">
        <v>4.7619047620000003</v>
      </c>
      <c r="P403" s="22">
        <v>0.69899999999999995</v>
      </c>
      <c r="Q403">
        <v>9.8000000000000007</v>
      </c>
      <c r="R403" t="str">
        <f>IFERROR(VLOOKUP(Table5[[#This Row],[CustomerID]],Table1[],16,FALSE),"Not Found")</f>
        <v>Married</v>
      </c>
      <c r="S403">
        <f>IFERROR(VLOOKUP(Table5[[#This Row],[CustomerID]],Table1[],5,FALSE),"Not Found")</f>
        <v>36</v>
      </c>
      <c r="T403" t="str">
        <f>IFERROR(VLOOKUP(Table5[[#This Row],[CustomerID]],Table1[],17,FALSE),"Not Found")</f>
        <v>Graduate</v>
      </c>
      <c r="U403">
        <f>_xlfn.XLOOKUP(Table5[[#This Row],[CustomerID]],Table1[ID],Table1[Kids],"Not Found",0)</f>
        <v>0</v>
      </c>
      <c r="V403">
        <f>_xlfn.XLOOKUP(Table5[[#This Row],[CustomerID]],Table1[ID],Table1[Teens],"Not found",0)</f>
        <v>0</v>
      </c>
      <c r="W403" s="16">
        <f>IFERROR(VLOOKUP(Table5[[#This Row],[CustomerID]],Table1[],2,FALSE),"Not Found")</f>
        <v>172570</v>
      </c>
      <c r="X403" t="str">
        <f>_xlfn.XLOOKUP(Table5[[#This Row],[CustomerID]],Table1[ID],Table1[State],"Not Found",0)</f>
        <v>State-New York</v>
      </c>
      <c r="Y403">
        <f>_xlfn.XLOOKUP(Table5[[#This Row],[CustomerID]],Table2[ID],Table2[Recency/Days],"Not Found",0)</f>
        <v>67</v>
      </c>
      <c r="Z403" s="22">
        <f>IFERROR(VLOOKUP(Table5[[#This Row],[CustomerID]],Table2[],3,FALSE),"Not Found")</f>
        <v>652</v>
      </c>
      <c r="AA403" s="22">
        <f>IFERROR(VLOOKUP($A403,Table2[],4,FALSE),"Not Found")</f>
        <v>197</v>
      </c>
      <c r="AB403" s="22">
        <f>IFERROR(VLOOKUP($A403,Table2[],5,FALSE),"Not Found")</f>
        <v>514</v>
      </c>
      <c r="AC403" s="22">
        <f>IFERROR(VLOOKUP($A403,Table2[],6,FALSE),"Not Found")</f>
        <v>359</v>
      </c>
      <c r="AD403" s="22">
        <f>IFERROR(VLOOKUP($A403,Table2[],7,FALSE),"Not Found")</f>
        <v>335</v>
      </c>
      <c r="AE403" s="22">
        <f>IFERROR(VLOOKUP($A403,Table2[],8,FALSE),"Not Found")</f>
        <v>533</v>
      </c>
      <c r="AF403" s="22">
        <f>IFERROR(VLOOKUP($A403,Table2[],9,FALSE),"Not Found")</f>
        <v>1524</v>
      </c>
      <c r="AG403">
        <f>IFERROR(VLOOKUP($A403,Table2[],10,FALSE),"Not Found")</f>
        <v>1</v>
      </c>
      <c r="AH403">
        <f>IFERROR(VLOOKUP($A403,Table2[],11,FALSE),"Not Found")</f>
        <v>4</v>
      </c>
      <c r="AI403">
        <f>IFERROR(VLOOKUP($A403,Table2[],12,FALSE),"Not Found")</f>
        <v>6</v>
      </c>
      <c r="AJ403">
        <f>IFERROR(VLOOKUP($A403,Table2[],13,FALSE),"Not Found")</f>
        <v>12</v>
      </c>
      <c r="AK403">
        <f>IFERROR(VLOOKUP($A403,Table2[],14,FALSE),"Not Found")</f>
        <v>1</v>
      </c>
      <c r="AL403">
        <f>INDEX('Marketing data'!E:E,MATCH($A403,'Marketing data'!B:B,0),1)</f>
        <v>0</v>
      </c>
      <c r="AM403">
        <f>INDEX('Marketing data'!F:F,MATCH($A403,'Marketing data'!B:B,0),1)</f>
        <v>0</v>
      </c>
      <c r="AN403">
        <f>INDEX(Table3[MC3],MATCH($A403,Table3[ID],0),1)</f>
        <v>0</v>
      </c>
      <c r="AO403">
        <f>INDEX(Table3[MC4],MATCH($A403,Table3[ID],0),1)</f>
        <v>0</v>
      </c>
      <c r="AP403">
        <f>INDEX(Table3[MC5],MATCH($A403,Table3[ID],0),1)</f>
        <v>0</v>
      </c>
      <c r="AQ403">
        <f>_xlfn.XLOOKUP($A403,Table3[ID],Table3[Complaint],"Not Found",0)</f>
        <v>0</v>
      </c>
      <c r="AR403">
        <f>_xlfn.XLOOKUP($A403,Table3[ID],Table3[Pilot],"Not Found",0)</f>
        <v>0</v>
      </c>
      <c r="AS403" s="6">
        <f>_xlfn.XLOOKUP($A403,Table3[ID],Table3[Enrollment],"Not Found",0)</f>
        <v>44103</v>
      </c>
    </row>
    <row r="404" spans="1:45" x14ac:dyDescent="0.25">
      <c r="A404">
        <v>1046</v>
      </c>
      <c r="B404" t="s">
        <v>520</v>
      </c>
      <c r="C404" t="s">
        <v>124</v>
      </c>
      <c r="D404" t="s">
        <v>110</v>
      </c>
      <c r="E404" t="s">
        <v>105</v>
      </c>
      <c r="F404" t="s">
        <v>127</v>
      </c>
      <c r="G404" s="22">
        <v>39.75</v>
      </c>
      <c r="H404">
        <v>5</v>
      </c>
      <c r="I404">
        <v>9.9375</v>
      </c>
      <c r="J404" s="22">
        <v>208.6875</v>
      </c>
      <c r="K404" s="6">
        <v>43518</v>
      </c>
      <c r="L404" s="21">
        <v>0.4465277777777778</v>
      </c>
      <c r="M404" t="s">
        <v>107</v>
      </c>
      <c r="N404" s="22">
        <v>198.75</v>
      </c>
      <c r="O404">
        <v>4.7619047620000003</v>
      </c>
      <c r="P404" s="22">
        <v>9.9375</v>
      </c>
      <c r="Q404">
        <v>9.6</v>
      </c>
      <c r="R404" t="str">
        <f>IFERROR(VLOOKUP(Table5[[#This Row],[CustomerID]],Table1[],16,FALSE),"Not Found")</f>
        <v>Married</v>
      </c>
      <c r="S404">
        <f>IFERROR(VLOOKUP(Table5[[#This Row],[CustomerID]],Table1[],5,FALSE),"Not Found")</f>
        <v>66</v>
      </c>
      <c r="T404" t="str">
        <f>IFERROR(VLOOKUP(Table5[[#This Row],[CustomerID]],Table1[],17,FALSE),"Not Found")</f>
        <v>PhD</v>
      </c>
      <c r="U404">
        <f>_xlfn.XLOOKUP(Table5[[#This Row],[CustomerID]],Table1[ID],Table1[Kids],"Not Found",0)</f>
        <v>1</v>
      </c>
      <c r="V404">
        <f>_xlfn.XLOOKUP(Table5[[#This Row],[CustomerID]],Table1[ID],Table1[Teens],"Not found",0)</f>
        <v>1</v>
      </c>
      <c r="W404" s="16">
        <f>IFERROR(VLOOKUP(Table5[[#This Row],[CustomerID]],Table1[],2,FALSE),"Not Found")</f>
        <v>172550</v>
      </c>
      <c r="X404" t="str">
        <f>_xlfn.XLOOKUP(Table5[[#This Row],[CustomerID]],Table1[ID],Table1[State],"Not Found",0)</f>
        <v>State-New York</v>
      </c>
      <c r="Y404">
        <f>_xlfn.XLOOKUP(Table5[[#This Row],[CustomerID]],Table2[ID],Table2[Recency/Days],"Not Found",0)</f>
        <v>39</v>
      </c>
      <c r="Z404" s="22">
        <f>IFERROR(VLOOKUP(Table5[[#This Row],[CustomerID]],Table2[],3,FALSE),"Not Found")</f>
        <v>1965</v>
      </c>
      <c r="AA404" s="22">
        <f>IFERROR(VLOOKUP($A404,Table2[],4,FALSE),"Not Found")</f>
        <v>119</v>
      </c>
      <c r="AB404" s="22">
        <f>IFERROR(VLOOKUP($A404,Table2[],5,FALSE),"Not Found")</f>
        <v>754</v>
      </c>
      <c r="AC404" s="22">
        <f>IFERROR(VLOOKUP($A404,Table2[],6,FALSE),"Not Found")</f>
        <v>119</v>
      </c>
      <c r="AD404" s="22">
        <f>IFERROR(VLOOKUP($A404,Table2[],7,FALSE),"Not Found")</f>
        <v>90</v>
      </c>
      <c r="AE404" s="22">
        <f>IFERROR(VLOOKUP($A404,Table2[],8,FALSE),"Not Found")</f>
        <v>90</v>
      </c>
      <c r="AF404" s="22">
        <f>IFERROR(VLOOKUP($A404,Table2[],9,FALSE),"Not Found")</f>
        <v>2956</v>
      </c>
      <c r="AG404">
        <f>IFERROR(VLOOKUP($A404,Table2[],10,FALSE),"Not Found")</f>
        <v>9</v>
      </c>
      <c r="AH404">
        <f>IFERROR(VLOOKUP($A404,Table2[],11,FALSE),"Not Found")</f>
        <v>5</v>
      </c>
      <c r="AI404">
        <f>IFERROR(VLOOKUP($A404,Table2[],12,FALSE),"Not Found")</f>
        <v>2</v>
      </c>
      <c r="AJ404">
        <f>IFERROR(VLOOKUP($A404,Table2[],13,FALSE),"Not Found")</f>
        <v>12</v>
      </c>
      <c r="AK404">
        <f>IFERROR(VLOOKUP($A404,Table2[],14,FALSE),"Not Found")</f>
        <v>8</v>
      </c>
      <c r="AL404">
        <f>INDEX('Marketing data'!E:E,MATCH($A404,'Marketing data'!B:B,0),1)</f>
        <v>0</v>
      </c>
      <c r="AM404">
        <f>INDEX('Marketing data'!F:F,MATCH($A404,'Marketing data'!B:B,0),1)</f>
        <v>0</v>
      </c>
      <c r="AN404">
        <f>INDEX(Table3[MC3],MATCH($A404,Table3[ID],0),1)</f>
        <v>0</v>
      </c>
      <c r="AO404">
        <f>INDEX(Table3[MC4],MATCH($A404,Table3[ID],0),1)</f>
        <v>0</v>
      </c>
      <c r="AP404">
        <f>INDEX(Table3[MC5],MATCH($A404,Table3[ID],0),1)</f>
        <v>0</v>
      </c>
      <c r="AQ404">
        <f>_xlfn.XLOOKUP($A404,Table3[ID],Table3[Complaint],"Not Found",0)</f>
        <v>0</v>
      </c>
      <c r="AR404">
        <f>_xlfn.XLOOKUP($A404,Table3[ID],Table3[Pilot],"Not Found",0)</f>
        <v>0</v>
      </c>
      <c r="AS404" s="6">
        <f>_xlfn.XLOOKUP($A404,Table3[ID],Table3[Enrollment],"Not Found",0)</f>
        <v>43570</v>
      </c>
    </row>
    <row r="405" spans="1:45" x14ac:dyDescent="0.25">
      <c r="A405">
        <v>1790</v>
      </c>
      <c r="B405" t="s">
        <v>521</v>
      </c>
      <c r="C405" t="s">
        <v>109</v>
      </c>
      <c r="D405" t="s">
        <v>104</v>
      </c>
      <c r="E405" t="s">
        <v>105</v>
      </c>
      <c r="F405" t="s">
        <v>127</v>
      </c>
      <c r="G405" s="22">
        <v>97.79</v>
      </c>
      <c r="H405">
        <v>7</v>
      </c>
      <c r="I405">
        <v>34.226500000000001</v>
      </c>
      <c r="J405" s="22">
        <v>718.75649999999996</v>
      </c>
      <c r="K405" s="6">
        <v>43512</v>
      </c>
      <c r="L405" s="21">
        <v>0.72916666666666663</v>
      </c>
      <c r="M405" t="s">
        <v>107</v>
      </c>
      <c r="N405" s="22">
        <v>684.53</v>
      </c>
      <c r="O405">
        <v>4.7619047620000003</v>
      </c>
      <c r="P405" s="22">
        <v>34.226500000000001</v>
      </c>
      <c r="Q405">
        <v>4.9000000000000004</v>
      </c>
      <c r="R405" t="str">
        <f>IFERROR(VLOOKUP(Table5[[#This Row],[CustomerID]],Table1[],16,FALSE),"Not Found")</f>
        <v>Single</v>
      </c>
      <c r="S405">
        <f>IFERROR(VLOOKUP(Table5[[#This Row],[CustomerID]],Table1[],5,FALSE),"Not Found")</f>
        <v>48</v>
      </c>
      <c r="T405" t="str">
        <f>IFERROR(VLOOKUP(Table5[[#This Row],[CustomerID]],Table1[],17,FALSE),"Not Found")</f>
        <v>Graduate</v>
      </c>
      <c r="U405">
        <f>_xlfn.XLOOKUP(Table5[[#This Row],[CustomerID]],Table1[ID],Table1[Kids],"Not Found",0)</f>
        <v>0</v>
      </c>
      <c r="V405">
        <f>_xlfn.XLOOKUP(Table5[[#This Row],[CustomerID]],Table1[ID],Table1[Teens],"Not found",0)</f>
        <v>1</v>
      </c>
      <c r="W405" s="16">
        <f>IFERROR(VLOOKUP(Table5[[#This Row],[CustomerID]],Table1[],2,FALSE),"Not Found")</f>
        <v>172504</v>
      </c>
      <c r="X405" t="str">
        <f>_xlfn.XLOOKUP(Table5[[#This Row],[CustomerID]],Table1[ID],Table1[State],"Not Found",0)</f>
        <v>State-New York</v>
      </c>
      <c r="Y405">
        <f>_xlfn.XLOOKUP(Table5[[#This Row],[CustomerID]],Table2[ID],Table2[Recency/Days],"Not Found",0)</f>
        <v>43</v>
      </c>
      <c r="Z405" s="22">
        <f>IFERROR(VLOOKUP(Table5[[#This Row],[CustomerID]],Table2[],3,FALSE),"Not Found")</f>
        <v>1437</v>
      </c>
      <c r="AA405" s="22">
        <f>IFERROR(VLOOKUP($A405,Table2[],4,FALSE),"Not Found")</f>
        <v>62</v>
      </c>
      <c r="AB405" s="22">
        <f>IFERROR(VLOOKUP($A405,Table2[],5,FALSE),"Not Found")</f>
        <v>1118</v>
      </c>
      <c r="AC405" s="22">
        <f>IFERROR(VLOOKUP($A405,Table2[],6,FALSE),"Not Found")</f>
        <v>293</v>
      </c>
      <c r="AD405" s="22">
        <f>IFERROR(VLOOKUP($A405,Table2[],7,FALSE),"Not Found")</f>
        <v>383</v>
      </c>
      <c r="AE405" s="22">
        <f>IFERROR(VLOOKUP($A405,Table2[],8,FALSE),"Not Found")</f>
        <v>224</v>
      </c>
      <c r="AF405" s="22">
        <f>IFERROR(VLOOKUP($A405,Table2[],9,FALSE),"Not Found")</f>
        <v>3069</v>
      </c>
      <c r="AG405">
        <f>IFERROR(VLOOKUP($A405,Table2[],10,FALSE),"Not Found")</f>
        <v>2</v>
      </c>
      <c r="AH405">
        <f>IFERROR(VLOOKUP($A405,Table2[],11,FALSE),"Not Found")</f>
        <v>5</v>
      </c>
      <c r="AI405">
        <f>IFERROR(VLOOKUP($A405,Table2[],12,FALSE),"Not Found")</f>
        <v>9</v>
      </c>
      <c r="AJ405">
        <f>IFERROR(VLOOKUP($A405,Table2[],13,FALSE),"Not Found")</f>
        <v>6</v>
      </c>
      <c r="AK405">
        <f>IFERROR(VLOOKUP($A405,Table2[],14,FALSE),"Not Found")</f>
        <v>2</v>
      </c>
      <c r="AL405">
        <f>INDEX('Marketing data'!E:E,MATCH($A405,'Marketing data'!B:B,0),1)</f>
        <v>0</v>
      </c>
      <c r="AM405">
        <f>INDEX('Marketing data'!F:F,MATCH($A405,'Marketing data'!B:B,0),1)</f>
        <v>0</v>
      </c>
      <c r="AN405">
        <f>INDEX(Table3[MC3],MATCH($A405,Table3[ID],0),1)</f>
        <v>0</v>
      </c>
      <c r="AO405">
        <f>INDEX(Table3[MC4],MATCH($A405,Table3[ID],0),1)</f>
        <v>0</v>
      </c>
      <c r="AP405">
        <f>INDEX(Table3[MC5],MATCH($A405,Table3[ID],0),1)</f>
        <v>0</v>
      </c>
      <c r="AQ405">
        <f>_xlfn.XLOOKUP($A405,Table3[ID],Table3[Complaint],"Not Found",0)</f>
        <v>0</v>
      </c>
      <c r="AR405">
        <f>_xlfn.XLOOKUP($A405,Table3[ID],Table3[Pilot],"Not Found",0)</f>
        <v>0</v>
      </c>
      <c r="AS405" s="6">
        <f>_xlfn.XLOOKUP($A405,Table3[ID],Table3[Enrollment],"Not Found",0)</f>
        <v>43719</v>
      </c>
    </row>
    <row r="406" spans="1:45" x14ac:dyDescent="0.25">
      <c r="A406">
        <v>1209</v>
      </c>
      <c r="B406" t="s">
        <v>522</v>
      </c>
      <c r="C406" t="s">
        <v>103</v>
      </c>
      <c r="D406" t="s">
        <v>104</v>
      </c>
      <c r="E406" t="s">
        <v>114</v>
      </c>
      <c r="F406" t="s">
        <v>118</v>
      </c>
      <c r="G406" s="22">
        <v>67.260000000000005</v>
      </c>
      <c r="H406">
        <v>4</v>
      </c>
      <c r="I406">
        <v>13.452</v>
      </c>
      <c r="J406" s="22">
        <v>282.49200000000002</v>
      </c>
      <c r="K406" s="6">
        <v>43484</v>
      </c>
      <c r="L406" s="21">
        <v>0.64444444444444449</v>
      </c>
      <c r="M406" t="s">
        <v>116</v>
      </c>
      <c r="N406" s="22">
        <v>269.04000000000002</v>
      </c>
      <c r="O406">
        <v>4.7619047620000003</v>
      </c>
      <c r="P406" s="22">
        <v>13.452</v>
      </c>
      <c r="Q406">
        <v>8</v>
      </c>
      <c r="R406" t="str">
        <f>IFERROR(VLOOKUP(Table5[[#This Row],[CustomerID]],Table1[],16,FALSE),"Not Found")</f>
        <v>Married</v>
      </c>
      <c r="S406">
        <f>IFERROR(VLOOKUP(Table5[[#This Row],[CustomerID]],Table1[],5,FALSE),"Not Found")</f>
        <v>51</v>
      </c>
      <c r="T406" t="str">
        <f>IFERROR(VLOOKUP(Table5[[#This Row],[CustomerID]],Table1[],17,FALSE),"Not Found")</f>
        <v>Graduate</v>
      </c>
      <c r="U406">
        <f>_xlfn.XLOOKUP(Table5[[#This Row],[CustomerID]],Table1[ID],Table1[Kids],"Not Found",0)</f>
        <v>0</v>
      </c>
      <c r="V406">
        <f>_xlfn.XLOOKUP(Table5[[#This Row],[CustomerID]],Table1[ID],Table1[Teens],"Not found",0)</f>
        <v>0</v>
      </c>
      <c r="W406" s="16">
        <f>IFERROR(VLOOKUP(Table5[[#This Row],[CustomerID]],Table1[],2,FALSE),"Not Found")</f>
        <v>172460</v>
      </c>
      <c r="X406" t="str">
        <f>_xlfn.XLOOKUP(Table5[[#This Row],[CustomerID]],Table1[ID],Table1[State],"Not Found",0)</f>
        <v>State-Texas</v>
      </c>
      <c r="Y406">
        <f>_xlfn.XLOOKUP(Table5[[#This Row],[CustomerID]],Table2[ID],Table2[Recency/Days],"Not Found",0)</f>
        <v>56</v>
      </c>
      <c r="Z406" s="22">
        <f>IFERROR(VLOOKUP(Table5[[#This Row],[CustomerID]],Table2[],3,FALSE),"Not Found")</f>
        <v>897</v>
      </c>
      <c r="AA406" s="22">
        <f>IFERROR(VLOOKUP($A406,Table2[],4,FALSE),"Not Found")</f>
        <v>24</v>
      </c>
      <c r="AB406" s="22">
        <f>IFERROR(VLOOKUP($A406,Table2[],5,FALSE),"Not Found")</f>
        <v>1285</v>
      </c>
      <c r="AC406" s="22">
        <f>IFERROR(VLOOKUP($A406,Table2[],6,FALSE),"Not Found")</f>
        <v>190</v>
      </c>
      <c r="AD406" s="22">
        <f>IFERROR(VLOOKUP($A406,Table2[],7,FALSE),"Not Found")</f>
        <v>71</v>
      </c>
      <c r="AE406" s="22">
        <f>IFERROR(VLOOKUP($A406,Table2[],8,FALSE),"Not Found")</f>
        <v>24</v>
      </c>
      <c r="AF406" s="22">
        <f>IFERROR(VLOOKUP($A406,Table2[],9,FALSE),"Not Found")</f>
        <v>2444</v>
      </c>
      <c r="AG406">
        <f>IFERROR(VLOOKUP($A406,Table2[],10,FALSE),"Not Found")</f>
        <v>1</v>
      </c>
      <c r="AH406">
        <f>IFERROR(VLOOKUP($A406,Table2[],11,FALSE),"Not Found")</f>
        <v>3</v>
      </c>
      <c r="AI406">
        <f>IFERROR(VLOOKUP($A406,Table2[],12,FALSE),"Not Found")</f>
        <v>5</v>
      </c>
      <c r="AJ406">
        <f>IFERROR(VLOOKUP($A406,Table2[],13,FALSE),"Not Found")</f>
        <v>7</v>
      </c>
      <c r="AK406">
        <f>IFERROR(VLOOKUP($A406,Table2[],14,FALSE),"Not Found")</f>
        <v>1</v>
      </c>
      <c r="AL406">
        <f>INDEX('Marketing data'!E:E,MATCH($A406,'Marketing data'!B:B,0),1)</f>
        <v>0</v>
      </c>
      <c r="AM406">
        <f>INDEX('Marketing data'!F:F,MATCH($A406,'Marketing data'!B:B,0),1)</f>
        <v>0</v>
      </c>
      <c r="AN406">
        <f>INDEX(Table3[MC3],MATCH($A406,Table3[ID],0),1)</f>
        <v>0</v>
      </c>
      <c r="AO406">
        <f>INDEX(Table3[MC4],MATCH($A406,Table3[ID],0),1)</f>
        <v>0</v>
      </c>
      <c r="AP406">
        <f>INDEX(Table3[MC5],MATCH($A406,Table3[ID],0),1)</f>
        <v>0</v>
      </c>
      <c r="AQ406">
        <f>_xlfn.XLOOKUP($A406,Table3[ID],Table3[Complaint],"Not Found",0)</f>
        <v>0</v>
      </c>
      <c r="AR406">
        <f>_xlfn.XLOOKUP($A406,Table3[ID],Table3[Pilot],"Not Found",0)</f>
        <v>0</v>
      </c>
      <c r="AS406" s="6">
        <f>_xlfn.XLOOKUP($A406,Table3[ID],Table3[Enrollment],"Not Found",0)</f>
        <v>43941</v>
      </c>
    </row>
    <row r="407" spans="1:45" x14ac:dyDescent="0.25">
      <c r="A407">
        <v>1902</v>
      </c>
      <c r="B407" t="s">
        <v>523</v>
      </c>
      <c r="C407" t="s">
        <v>103</v>
      </c>
      <c r="D407" t="s">
        <v>110</v>
      </c>
      <c r="E407" t="s">
        <v>114</v>
      </c>
      <c r="F407" t="s">
        <v>125</v>
      </c>
      <c r="G407" s="22">
        <v>13.79</v>
      </c>
      <c r="H407">
        <v>5</v>
      </c>
      <c r="I407">
        <v>3.4474999999999998</v>
      </c>
      <c r="J407" s="22">
        <v>72.397499999999994</v>
      </c>
      <c r="K407" s="6">
        <v>43476</v>
      </c>
      <c r="L407" s="21">
        <v>0.79652777777777783</v>
      </c>
      <c r="M407" t="s">
        <v>116</v>
      </c>
      <c r="N407" s="22">
        <v>68.95</v>
      </c>
      <c r="O407">
        <v>4.7619047620000003</v>
      </c>
      <c r="P407" s="22">
        <v>3.4474999999999998</v>
      </c>
      <c r="Q407">
        <v>7.8</v>
      </c>
      <c r="R407" t="str">
        <f>IFERROR(VLOOKUP(Table5[[#This Row],[CustomerID]],Table1[],16,FALSE),"Not Found")</f>
        <v>Single</v>
      </c>
      <c r="S407">
        <f>IFERROR(VLOOKUP(Table5[[#This Row],[CustomerID]],Table1[],5,FALSE),"Not Found")</f>
        <v>27</v>
      </c>
      <c r="T407" t="str">
        <f>IFERROR(VLOOKUP(Table5[[#This Row],[CustomerID]],Table1[],17,FALSE),"Not Found")</f>
        <v>Graduate</v>
      </c>
      <c r="U407">
        <f>_xlfn.XLOOKUP(Table5[[#This Row],[CustomerID]],Table1[ID],Table1[Kids],"Not Found",0)</f>
        <v>0</v>
      </c>
      <c r="V407">
        <f>_xlfn.XLOOKUP(Table5[[#This Row],[CustomerID]],Table1[ID],Table1[Teens],"Not found",0)</f>
        <v>0</v>
      </c>
      <c r="W407" s="16">
        <f>IFERROR(VLOOKUP(Table5[[#This Row],[CustomerID]],Table1[],2,FALSE),"Not Found")</f>
        <v>172354</v>
      </c>
      <c r="X407" t="str">
        <f>_xlfn.XLOOKUP(Table5[[#This Row],[CustomerID]],Table1[ID],Table1[State],"Not Found",0)</f>
        <v>State-Florida</v>
      </c>
      <c r="Y407">
        <f>_xlfn.XLOOKUP(Table5[[#This Row],[CustomerID]],Table2[ID],Table2[Recency/Days],"Not Found",0)</f>
        <v>67</v>
      </c>
      <c r="Z407" s="22">
        <f>IFERROR(VLOOKUP(Table5[[#This Row],[CustomerID]],Table2[],3,FALSE),"Not Found")</f>
        <v>750</v>
      </c>
      <c r="AA407" s="22">
        <f>IFERROR(VLOOKUP($A407,Table2[],4,FALSE),"Not Found")</f>
        <v>62</v>
      </c>
      <c r="AB407" s="22">
        <f>IFERROR(VLOOKUP($A407,Table2[],5,FALSE),"Not Found")</f>
        <v>1127</v>
      </c>
      <c r="AC407" s="22">
        <f>IFERROR(VLOOKUP($A407,Table2[],6,FALSE),"Not Found")</f>
        <v>524</v>
      </c>
      <c r="AD407" s="22">
        <f>IFERROR(VLOOKUP($A407,Table2[],7,FALSE),"Not Found")</f>
        <v>29</v>
      </c>
      <c r="AE407" s="22">
        <f>IFERROR(VLOOKUP($A407,Table2[],8,FALSE),"Not Found")</f>
        <v>434</v>
      </c>
      <c r="AF407" s="22">
        <f>IFERROR(VLOOKUP($A407,Table2[],9,FALSE),"Not Found")</f>
        <v>2058</v>
      </c>
      <c r="AG407">
        <f>IFERROR(VLOOKUP($A407,Table2[],10,FALSE),"Not Found")</f>
        <v>1</v>
      </c>
      <c r="AH407">
        <f>IFERROR(VLOOKUP($A407,Table2[],11,FALSE),"Not Found")</f>
        <v>2</v>
      </c>
      <c r="AI407">
        <f>IFERROR(VLOOKUP($A407,Table2[],12,FALSE),"Not Found")</f>
        <v>10</v>
      </c>
      <c r="AJ407">
        <f>IFERROR(VLOOKUP($A407,Table2[],13,FALSE),"Not Found")</f>
        <v>6</v>
      </c>
      <c r="AK407">
        <f>IFERROR(VLOOKUP($A407,Table2[],14,FALSE),"Not Found")</f>
        <v>1</v>
      </c>
      <c r="AL407">
        <f>INDEX('Marketing data'!E:E,MATCH($A407,'Marketing data'!B:B,0),1)</f>
        <v>0</v>
      </c>
      <c r="AM407">
        <f>INDEX('Marketing data'!F:F,MATCH($A407,'Marketing data'!B:B,0),1)</f>
        <v>0</v>
      </c>
      <c r="AN407">
        <f>INDEX(Table3[MC3],MATCH($A407,Table3[ID],0),1)</f>
        <v>0</v>
      </c>
      <c r="AO407">
        <f>INDEX(Table3[MC4],MATCH($A407,Table3[ID],0),1)</f>
        <v>0</v>
      </c>
      <c r="AP407">
        <f>INDEX(Table3[MC5],MATCH($A407,Table3[ID],0),1)</f>
        <v>0</v>
      </c>
      <c r="AQ407">
        <f>_xlfn.XLOOKUP($A407,Table3[ID],Table3[Complaint],"Not Found",0)</f>
        <v>0</v>
      </c>
      <c r="AR407">
        <f>_xlfn.XLOOKUP($A407,Table3[ID],Table3[Pilot],"Not Found",0)</f>
        <v>0</v>
      </c>
      <c r="AS407" s="6">
        <f>_xlfn.XLOOKUP($A407,Table3[ID],Table3[Enrollment],"Not Found",0)</f>
        <v>43730</v>
      </c>
    </row>
    <row r="408" spans="1:45" x14ac:dyDescent="0.25">
      <c r="A408">
        <v>2928</v>
      </c>
      <c r="B408" t="s">
        <v>524</v>
      </c>
      <c r="C408" t="s">
        <v>124</v>
      </c>
      <c r="D408" t="s">
        <v>104</v>
      </c>
      <c r="E408" t="s">
        <v>105</v>
      </c>
      <c r="F408" t="s">
        <v>127</v>
      </c>
      <c r="G408" s="22">
        <v>68.709999999999994</v>
      </c>
      <c r="H408">
        <v>4</v>
      </c>
      <c r="I408">
        <v>13.742000000000001</v>
      </c>
      <c r="J408" s="22">
        <v>288.58199999999999</v>
      </c>
      <c r="K408" s="6">
        <v>43469</v>
      </c>
      <c r="L408" s="21">
        <v>0.79236111111111107</v>
      </c>
      <c r="M408" t="s">
        <v>112</v>
      </c>
      <c r="N408" s="22">
        <v>274.83999999999997</v>
      </c>
      <c r="O408">
        <v>4.7619047620000003</v>
      </c>
      <c r="P408" s="22">
        <v>13.742000000000001</v>
      </c>
      <c r="Q408">
        <v>4.0999999999999996</v>
      </c>
      <c r="R408" t="str">
        <f>IFERROR(VLOOKUP(Table5[[#This Row],[CustomerID]],Table1[],16,FALSE),"Not Found")</f>
        <v>Together</v>
      </c>
      <c r="S408">
        <f>IFERROR(VLOOKUP(Table5[[#This Row],[CustomerID]],Table1[],5,FALSE),"Not Found")</f>
        <v>44</v>
      </c>
      <c r="T408" t="str">
        <f>IFERROR(VLOOKUP(Table5[[#This Row],[CustomerID]],Table1[],17,FALSE),"Not Found")</f>
        <v>PhD</v>
      </c>
      <c r="U408">
        <f>_xlfn.XLOOKUP(Table5[[#This Row],[CustomerID]],Table1[ID],Table1[Kids],"Not Found",0)</f>
        <v>0</v>
      </c>
      <c r="V408">
        <f>_xlfn.XLOOKUP(Table5[[#This Row],[CustomerID]],Table1[ID],Table1[Teens],"Not found",0)</f>
        <v>0</v>
      </c>
      <c r="W408" s="16">
        <f>IFERROR(VLOOKUP(Table5[[#This Row],[CustomerID]],Table1[],2,FALSE),"Not Found")</f>
        <v>172335</v>
      </c>
      <c r="X408" t="str">
        <f>_xlfn.XLOOKUP(Table5[[#This Row],[CustomerID]],Table1[ID],Table1[State],"Not Found",0)</f>
        <v>State-Florida</v>
      </c>
      <c r="Y408">
        <f>_xlfn.XLOOKUP(Table5[[#This Row],[CustomerID]],Table2[ID],Table2[Recency/Days],"Not Found",0)</f>
        <v>2</v>
      </c>
      <c r="Z408" s="22">
        <f>IFERROR(VLOOKUP(Table5[[#This Row],[CustomerID]],Table2[],3,FALSE),"Not Found")</f>
        <v>3061</v>
      </c>
      <c r="AA408" s="22">
        <f>IFERROR(VLOOKUP($A408,Table2[],4,FALSE),"Not Found")</f>
        <v>250</v>
      </c>
      <c r="AB408" s="22">
        <f>IFERROR(VLOOKUP($A408,Table2[],5,FALSE),"Not Found")</f>
        <v>1556</v>
      </c>
      <c r="AC408" s="22">
        <f>IFERROR(VLOOKUP($A408,Table2[],6,FALSE),"Not Found")</f>
        <v>67</v>
      </c>
      <c r="AD408" s="22">
        <f>IFERROR(VLOOKUP($A408,Table2[],7,FALSE),"Not Found")</f>
        <v>50</v>
      </c>
      <c r="AE408" s="22">
        <f>IFERROR(VLOOKUP($A408,Table2[],8,FALSE),"Not Found")</f>
        <v>0</v>
      </c>
      <c r="AF408" s="22">
        <f>IFERROR(VLOOKUP($A408,Table2[],9,FALSE),"Not Found")</f>
        <v>4984</v>
      </c>
      <c r="AG408">
        <f>IFERROR(VLOOKUP($A408,Table2[],10,FALSE),"Not Found")</f>
        <v>1</v>
      </c>
      <c r="AH408">
        <f>IFERROR(VLOOKUP($A408,Table2[],11,FALSE),"Not Found")</f>
        <v>10</v>
      </c>
      <c r="AI408">
        <f>IFERROR(VLOOKUP($A408,Table2[],12,FALSE),"Not Found")</f>
        <v>4</v>
      </c>
      <c r="AJ408">
        <f>IFERROR(VLOOKUP($A408,Table2[],13,FALSE),"Not Found")</f>
        <v>8</v>
      </c>
      <c r="AK408">
        <f>IFERROR(VLOOKUP($A408,Table2[],14,FALSE),"Not Found")</f>
        <v>8</v>
      </c>
      <c r="AL408">
        <f>INDEX('Marketing data'!E:E,MATCH($A408,'Marketing data'!B:B,0),1)</f>
        <v>0</v>
      </c>
      <c r="AM408">
        <f>INDEX('Marketing data'!F:F,MATCH($A408,'Marketing data'!B:B,0),1)</f>
        <v>0</v>
      </c>
      <c r="AN408">
        <f>INDEX(Table3[MC3],MATCH($A408,Table3[ID],0),1)</f>
        <v>0</v>
      </c>
      <c r="AO408">
        <f>INDEX(Table3[MC4],MATCH($A408,Table3[ID],0),1)</f>
        <v>0</v>
      </c>
      <c r="AP408">
        <f>INDEX(Table3[MC5],MATCH($A408,Table3[ID],0),1)</f>
        <v>0</v>
      </c>
      <c r="AQ408">
        <f>_xlfn.XLOOKUP($A408,Table3[ID],Table3[Complaint],"Not Found",0)</f>
        <v>0</v>
      </c>
      <c r="AR408">
        <f>_xlfn.XLOOKUP($A408,Table3[ID],Table3[Pilot],"Not Found",0)</f>
        <v>1</v>
      </c>
      <c r="AS408" s="6">
        <f>_xlfn.XLOOKUP($A408,Table3[ID],Table3[Enrollment],"Not Found",0)</f>
        <v>43483</v>
      </c>
    </row>
    <row r="409" spans="1:45" x14ac:dyDescent="0.25">
      <c r="A409">
        <v>3100</v>
      </c>
      <c r="B409" t="s">
        <v>525</v>
      </c>
      <c r="C409" t="s">
        <v>103</v>
      </c>
      <c r="D409" t="s">
        <v>110</v>
      </c>
      <c r="E409" t="s">
        <v>105</v>
      </c>
      <c r="F409" t="s">
        <v>115</v>
      </c>
      <c r="G409" s="22">
        <v>56.53</v>
      </c>
      <c r="H409">
        <v>4</v>
      </c>
      <c r="I409">
        <v>11.305999999999999</v>
      </c>
      <c r="J409" s="22">
        <v>237.42599999999999</v>
      </c>
      <c r="K409" s="6">
        <v>43528</v>
      </c>
      <c r="L409" s="21">
        <v>0.82500000000000007</v>
      </c>
      <c r="M409" t="s">
        <v>107</v>
      </c>
      <c r="N409" s="22">
        <v>226.12</v>
      </c>
      <c r="O409">
        <v>4.7619047620000003</v>
      </c>
      <c r="P409" s="22">
        <v>11.305999999999999</v>
      </c>
      <c r="Q409">
        <v>5.5</v>
      </c>
      <c r="R409" t="str">
        <f>IFERROR(VLOOKUP(Table5[[#This Row],[CustomerID]],Table1[],16,FALSE),"Not Found")</f>
        <v>Single</v>
      </c>
      <c r="S409">
        <f>IFERROR(VLOOKUP(Table5[[#This Row],[CustomerID]],Table1[],5,FALSE),"Not Found")</f>
        <v>44</v>
      </c>
      <c r="T409" t="str">
        <f>IFERROR(VLOOKUP(Table5[[#This Row],[CustomerID]],Table1[],17,FALSE),"Not Found")</f>
        <v>Master</v>
      </c>
      <c r="U409">
        <f>_xlfn.XLOOKUP(Table5[[#This Row],[CustomerID]],Table1[ID],Table1[Kids],"Not Found",0)</f>
        <v>0</v>
      </c>
      <c r="V409">
        <f>_xlfn.XLOOKUP(Table5[[#This Row],[CustomerID]],Table1[ID],Table1[Teens],"Not found",0)</f>
        <v>0</v>
      </c>
      <c r="W409" s="16">
        <f>IFERROR(VLOOKUP(Table5[[#This Row],[CustomerID]],Table1[],2,FALSE),"Not Found")</f>
        <v>172309</v>
      </c>
      <c r="X409" t="str">
        <f>_xlfn.XLOOKUP(Table5[[#This Row],[CustomerID]],Table1[ID],Table1[State],"Not Found",0)</f>
        <v>State-Other</v>
      </c>
      <c r="Y409">
        <f>_xlfn.XLOOKUP(Table5[[#This Row],[CustomerID]],Table2[ID],Table2[Recency/Days],"Not Found",0)</f>
        <v>64</v>
      </c>
      <c r="Z409" s="22">
        <f>IFERROR(VLOOKUP(Table5[[#This Row],[CustomerID]],Table2[],3,FALSE),"Not Found")</f>
        <v>2288</v>
      </c>
      <c r="AA409" s="22">
        <f>IFERROR(VLOOKUP($A409,Table2[],4,FALSE),"Not Found")</f>
        <v>0</v>
      </c>
      <c r="AB409" s="22">
        <f>IFERROR(VLOOKUP($A409,Table2[],5,FALSE),"Not Found")</f>
        <v>2104</v>
      </c>
      <c r="AC409" s="22">
        <f>IFERROR(VLOOKUP($A409,Table2[],6,FALSE),"Not Found")</f>
        <v>119</v>
      </c>
      <c r="AD409" s="22">
        <f>IFERROR(VLOOKUP($A409,Table2[],7,FALSE),"Not Found")</f>
        <v>91</v>
      </c>
      <c r="AE409" s="22">
        <f>IFERROR(VLOOKUP($A409,Table2[],8,FALSE),"Not Found")</f>
        <v>0</v>
      </c>
      <c r="AF409" s="22">
        <f>IFERROR(VLOOKUP($A409,Table2[],9,FALSE),"Not Found")</f>
        <v>4601</v>
      </c>
      <c r="AG409">
        <f>IFERROR(VLOOKUP($A409,Table2[],10,FALSE),"Not Found")</f>
        <v>1</v>
      </c>
      <c r="AH409">
        <f>IFERROR(VLOOKUP($A409,Table2[],11,FALSE),"Not Found")</f>
        <v>5</v>
      </c>
      <c r="AI409">
        <f>IFERROR(VLOOKUP($A409,Table2[],12,FALSE),"Not Found")</f>
        <v>6</v>
      </c>
      <c r="AJ409">
        <f>IFERROR(VLOOKUP($A409,Table2[],13,FALSE),"Not Found")</f>
        <v>8</v>
      </c>
      <c r="AK409">
        <f>IFERROR(VLOOKUP($A409,Table2[],14,FALSE),"Not Found")</f>
        <v>3</v>
      </c>
      <c r="AL409">
        <f>INDEX('Marketing data'!E:E,MATCH($A409,'Marketing data'!B:B,0),1)</f>
        <v>1</v>
      </c>
      <c r="AM409">
        <f>INDEX('Marketing data'!F:F,MATCH($A409,'Marketing data'!B:B,0),1)</f>
        <v>0</v>
      </c>
      <c r="AN409">
        <f>INDEX(Table3[MC3],MATCH($A409,Table3[ID],0),1)</f>
        <v>0</v>
      </c>
      <c r="AO409">
        <f>INDEX(Table3[MC4],MATCH($A409,Table3[ID],0),1)</f>
        <v>0</v>
      </c>
      <c r="AP409">
        <f>INDEX(Table3[MC5],MATCH($A409,Table3[ID],0),1)</f>
        <v>0</v>
      </c>
      <c r="AQ409">
        <f>_xlfn.XLOOKUP($A409,Table3[ID],Table3[Complaint],"Not Found",0)</f>
        <v>0</v>
      </c>
      <c r="AR409">
        <f>_xlfn.XLOOKUP($A409,Table3[ID],Table3[Pilot],"Not Found",0)</f>
        <v>1</v>
      </c>
      <c r="AS409" s="6">
        <f>_xlfn.XLOOKUP($A409,Table3[ID],Table3[Enrollment],"Not Found",0)</f>
        <v>43693</v>
      </c>
    </row>
    <row r="410" spans="1:45" x14ac:dyDescent="0.25">
      <c r="A410">
        <v>1605</v>
      </c>
      <c r="B410" t="s">
        <v>526</v>
      </c>
      <c r="C410" t="s">
        <v>109</v>
      </c>
      <c r="D410" t="s">
        <v>110</v>
      </c>
      <c r="E410" t="s">
        <v>105</v>
      </c>
      <c r="F410" t="s">
        <v>127</v>
      </c>
      <c r="G410" s="22">
        <v>23.82</v>
      </c>
      <c r="H410">
        <v>5</v>
      </c>
      <c r="I410">
        <v>5.9550000000000001</v>
      </c>
      <c r="J410" s="22">
        <v>125.05500000000001</v>
      </c>
      <c r="K410" s="6">
        <v>43493</v>
      </c>
      <c r="L410" s="21">
        <v>0.80833333333333324</v>
      </c>
      <c r="M410" t="s">
        <v>107</v>
      </c>
      <c r="N410" s="22">
        <v>119.1</v>
      </c>
      <c r="O410">
        <v>4.7619047620000003</v>
      </c>
      <c r="P410" s="22">
        <v>5.9550000000000001</v>
      </c>
      <c r="Q410">
        <v>5.4</v>
      </c>
      <c r="R410" t="str">
        <f>IFERROR(VLOOKUP(Table5[[#This Row],[CustomerID]],Table1[],16,FALSE),"Not Found")</f>
        <v>Widow</v>
      </c>
      <c r="S410">
        <f>IFERROR(VLOOKUP(Table5[[#This Row],[CustomerID]],Table1[],5,FALSE),"Not Found")</f>
        <v>71</v>
      </c>
      <c r="T410" t="str">
        <f>IFERROR(VLOOKUP(Table5[[#This Row],[CustomerID]],Table1[],17,FALSE),"Not Found")</f>
        <v>Graduate</v>
      </c>
      <c r="U410">
        <f>_xlfn.XLOOKUP(Table5[[#This Row],[CustomerID]],Table1[ID],Table1[Kids],"Not Found",0)</f>
        <v>0</v>
      </c>
      <c r="V410">
        <f>_xlfn.XLOOKUP(Table5[[#This Row],[CustomerID]],Table1[ID],Table1[Teens],"Not found",0)</f>
        <v>0</v>
      </c>
      <c r="W410" s="16">
        <f>IFERROR(VLOOKUP(Table5[[#This Row],[CustomerID]],Table1[],2,FALSE),"Not Found")</f>
        <v>172298</v>
      </c>
      <c r="X410" t="str">
        <f>_xlfn.XLOOKUP(Table5[[#This Row],[CustomerID]],Table1[ID],Table1[State],"Not Found",0)</f>
        <v>State-Texas</v>
      </c>
      <c r="Y410">
        <f>_xlfn.XLOOKUP(Table5[[#This Row],[CustomerID]],Table2[ID],Table2[Recency/Days],"Not Found",0)</f>
        <v>52</v>
      </c>
      <c r="Z410" s="22">
        <f>IFERROR(VLOOKUP(Table5[[#This Row],[CustomerID]],Table2[],3,FALSE),"Not Found")</f>
        <v>1489</v>
      </c>
      <c r="AA410" s="22">
        <f>IFERROR(VLOOKUP($A410,Table2[],4,FALSE),"Not Found")</f>
        <v>83</v>
      </c>
      <c r="AB410" s="22">
        <f>IFERROR(VLOOKUP($A410,Table2[],5,FALSE),"Not Found")</f>
        <v>403</v>
      </c>
      <c r="AC410" s="22">
        <f>IFERROR(VLOOKUP($A410,Table2[],6,FALSE),"Not Found")</f>
        <v>138</v>
      </c>
      <c r="AD410" s="22">
        <f>IFERROR(VLOOKUP($A410,Table2[],7,FALSE),"Not Found")</f>
        <v>41</v>
      </c>
      <c r="AE410" s="22">
        <f>IFERROR(VLOOKUP($A410,Table2[],8,FALSE),"Not Found")</f>
        <v>83</v>
      </c>
      <c r="AF410" s="22">
        <f>IFERROR(VLOOKUP($A410,Table2[],9,FALSE),"Not Found")</f>
        <v>2071</v>
      </c>
      <c r="AG410">
        <f>IFERROR(VLOOKUP($A410,Table2[],10,FALSE),"Not Found")</f>
        <v>1</v>
      </c>
      <c r="AH410">
        <f>IFERROR(VLOOKUP($A410,Table2[],11,FALSE),"Not Found")</f>
        <v>4</v>
      </c>
      <c r="AI410">
        <f>IFERROR(VLOOKUP($A410,Table2[],12,FALSE),"Not Found")</f>
        <v>3</v>
      </c>
      <c r="AJ410">
        <f>IFERROR(VLOOKUP($A410,Table2[],13,FALSE),"Not Found")</f>
        <v>6</v>
      </c>
      <c r="AK410">
        <f>IFERROR(VLOOKUP($A410,Table2[],14,FALSE),"Not Found")</f>
        <v>1</v>
      </c>
      <c r="AL410">
        <f>INDEX('Marketing data'!E:E,MATCH($A410,'Marketing data'!B:B,0),1)</f>
        <v>0</v>
      </c>
      <c r="AM410">
        <f>INDEX('Marketing data'!F:F,MATCH($A410,'Marketing data'!B:B,0),1)</f>
        <v>0</v>
      </c>
      <c r="AN410">
        <f>INDEX(Table3[MC3],MATCH($A410,Table3[ID],0),1)</f>
        <v>0</v>
      </c>
      <c r="AO410">
        <f>INDEX(Table3[MC4],MATCH($A410,Table3[ID],0),1)</f>
        <v>1</v>
      </c>
      <c r="AP410">
        <f>INDEX(Table3[MC5],MATCH($A410,Table3[ID],0),1)</f>
        <v>1</v>
      </c>
      <c r="AQ410">
        <f>_xlfn.XLOOKUP($A410,Table3[ID],Table3[Complaint],"Not Found",0)</f>
        <v>0</v>
      </c>
      <c r="AR410">
        <f>_xlfn.XLOOKUP($A410,Table3[ID],Table3[Pilot],"Not Found",0)</f>
        <v>0</v>
      </c>
      <c r="AS410" s="6">
        <f>_xlfn.XLOOKUP($A410,Table3[ID],Table3[Enrollment],"Not Found",0)</f>
        <v>44057</v>
      </c>
    </row>
    <row r="411" spans="1:45" x14ac:dyDescent="0.25">
      <c r="A411">
        <v>2792</v>
      </c>
      <c r="B411" t="s">
        <v>527</v>
      </c>
      <c r="C411" t="s">
        <v>124</v>
      </c>
      <c r="D411" t="s">
        <v>110</v>
      </c>
      <c r="E411" t="s">
        <v>105</v>
      </c>
      <c r="F411" t="s">
        <v>106</v>
      </c>
      <c r="G411" s="22">
        <v>34.21</v>
      </c>
      <c r="H411">
        <v>10</v>
      </c>
      <c r="I411">
        <v>17.105</v>
      </c>
      <c r="J411" s="22">
        <v>359.20499999999998</v>
      </c>
      <c r="K411" s="6">
        <v>43467</v>
      </c>
      <c r="L411" s="21">
        <v>0.54166666666666663</v>
      </c>
      <c r="M411" t="s">
        <v>112</v>
      </c>
      <c r="N411" s="22">
        <v>342.1</v>
      </c>
      <c r="O411">
        <v>4.7619047620000003</v>
      </c>
      <c r="P411" s="22">
        <v>17.105</v>
      </c>
      <c r="Q411">
        <v>5.0999999999999996</v>
      </c>
      <c r="R411" t="str">
        <f>IFERROR(VLOOKUP(Table5[[#This Row],[CustomerID]],Table1[],16,FALSE),"Not Found")</f>
        <v>Single</v>
      </c>
      <c r="S411">
        <f>IFERROR(VLOOKUP(Table5[[#This Row],[CustomerID]],Table1[],5,FALSE),"Not Found")</f>
        <v>69</v>
      </c>
      <c r="T411" t="str">
        <f>IFERROR(VLOOKUP(Table5[[#This Row],[CustomerID]],Table1[],17,FALSE),"Not Found")</f>
        <v>Graduate</v>
      </c>
      <c r="U411">
        <f>_xlfn.XLOOKUP(Table5[[#This Row],[CustomerID]],Table1[ID],Table1[Kids],"Not Found",0)</f>
        <v>0</v>
      </c>
      <c r="V411">
        <f>_xlfn.XLOOKUP(Table5[[#This Row],[CustomerID]],Table1[ID],Table1[Teens],"Not found",0)</f>
        <v>0</v>
      </c>
      <c r="W411" s="16">
        <f>IFERROR(VLOOKUP(Table5[[#This Row],[CustomerID]],Table1[],2,FALSE),"Not Found")</f>
        <v>172282</v>
      </c>
      <c r="X411" t="str">
        <f>_xlfn.XLOOKUP(Table5[[#This Row],[CustomerID]],Table1[ID],Table1[State],"Not Found",0)</f>
        <v>State-New York</v>
      </c>
      <c r="Y411">
        <f>_xlfn.XLOOKUP(Table5[[#This Row],[CustomerID]],Table2[ID],Table2[Recency/Days],"Not Found",0)</f>
        <v>70</v>
      </c>
      <c r="Z411" s="22">
        <f>IFERROR(VLOOKUP(Table5[[#This Row],[CustomerID]],Table2[],3,FALSE),"Not Found")</f>
        <v>1199</v>
      </c>
      <c r="AA411" s="22">
        <f>IFERROR(VLOOKUP($A411,Table2[],4,FALSE),"Not Found")</f>
        <v>64</v>
      </c>
      <c r="AB411" s="22">
        <f>IFERROR(VLOOKUP($A411,Table2[],5,FALSE),"Not Found")</f>
        <v>999</v>
      </c>
      <c r="AC411" s="22">
        <f>IFERROR(VLOOKUP($A411,Table2[],6,FALSE),"Not Found")</f>
        <v>215</v>
      </c>
      <c r="AD411" s="22">
        <f>IFERROR(VLOOKUP($A411,Table2[],7,FALSE),"Not Found")</f>
        <v>331</v>
      </c>
      <c r="AE411" s="22">
        <f>IFERROR(VLOOKUP($A411,Table2[],8,FALSE),"Not Found")</f>
        <v>365</v>
      </c>
      <c r="AF411" s="22">
        <f>IFERROR(VLOOKUP($A411,Table2[],9,FALSE),"Not Found")</f>
        <v>2443</v>
      </c>
      <c r="AG411">
        <f>IFERROR(VLOOKUP($A411,Table2[],10,FALSE),"Not Found")</f>
        <v>1</v>
      </c>
      <c r="AH411">
        <f>IFERROR(VLOOKUP($A411,Table2[],11,FALSE),"Not Found")</f>
        <v>5</v>
      </c>
      <c r="AI411">
        <f>IFERROR(VLOOKUP($A411,Table2[],12,FALSE),"Not Found")</f>
        <v>7</v>
      </c>
      <c r="AJ411">
        <f>IFERROR(VLOOKUP($A411,Table2[],13,FALSE),"Not Found")</f>
        <v>9</v>
      </c>
      <c r="AK411">
        <f>IFERROR(VLOOKUP($A411,Table2[],14,FALSE),"Not Found")</f>
        <v>7</v>
      </c>
      <c r="AL411">
        <f>INDEX('Marketing data'!E:E,MATCH($A411,'Marketing data'!B:B,0),1)</f>
        <v>0</v>
      </c>
      <c r="AM411">
        <f>INDEX('Marketing data'!F:F,MATCH($A411,'Marketing data'!B:B,0),1)</f>
        <v>0</v>
      </c>
      <c r="AN411">
        <f>INDEX(Table3[MC3],MATCH($A411,Table3[ID],0),1)</f>
        <v>0</v>
      </c>
      <c r="AO411">
        <f>INDEX(Table3[MC4],MATCH($A411,Table3[ID],0),1)</f>
        <v>0</v>
      </c>
      <c r="AP411">
        <f>INDEX(Table3[MC5],MATCH($A411,Table3[ID],0),1)</f>
        <v>0</v>
      </c>
      <c r="AQ411">
        <f>_xlfn.XLOOKUP($A411,Table3[ID],Table3[Complaint],"Not Found",0)</f>
        <v>0</v>
      </c>
      <c r="AR411">
        <f>_xlfn.XLOOKUP($A411,Table3[ID],Table3[Pilot],"Not Found",0)</f>
        <v>1</v>
      </c>
      <c r="AS411" s="6">
        <f>_xlfn.XLOOKUP($A411,Table3[ID],Table3[Enrollment],"Not Found",0)</f>
        <v>43823</v>
      </c>
    </row>
    <row r="412" spans="1:45" x14ac:dyDescent="0.25">
      <c r="A412">
        <v>1760</v>
      </c>
      <c r="B412" t="s">
        <v>528</v>
      </c>
      <c r="C412" t="s">
        <v>124</v>
      </c>
      <c r="D412" t="s">
        <v>110</v>
      </c>
      <c r="E412" t="s">
        <v>114</v>
      </c>
      <c r="F412" t="s">
        <v>118</v>
      </c>
      <c r="G412" s="22">
        <v>21.87</v>
      </c>
      <c r="H412">
        <v>2</v>
      </c>
      <c r="I412">
        <v>2.1869999999999998</v>
      </c>
      <c r="J412" s="22">
        <v>45.927</v>
      </c>
      <c r="K412" s="6">
        <v>43490</v>
      </c>
      <c r="L412" s="21">
        <v>0.60347222222222219</v>
      </c>
      <c r="M412" t="s">
        <v>107</v>
      </c>
      <c r="N412" s="22">
        <v>43.74</v>
      </c>
      <c r="O412">
        <v>4.7619047620000003</v>
      </c>
      <c r="P412" s="22">
        <v>2.1869999999999998</v>
      </c>
      <c r="Q412">
        <v>6.9</v>
      </c>
      <c r="R412" t="str">
        <f>IFERROR(VLOOKUP(Table5[[#This Row],[CustomerID]],Table1[],16,FALSE),"Not Found")</f>
        <v>Single</v>
      </c>
      <c r="S412">
        <f>IFERROR(VLOOKUP(Table5[[#This Row],[CustomerID]],Table1[],5,FALSE),"Not Found")</f>
        <v>49</v>
      </c>
      <c r="T412" t="str">
        <f>IFERROR(VLOOKUP(Table5[[#This Row],[CustomerID]],Table1[],17,FALSE),"Not Found")</f>
        <v>Graduate</v>
      </c>
      <c r="U412">
        <f>_xlfn.XLOOKUP(Table5[[#This Row],[CustomerID]],Table1[ID],Table1[Kids],"Not Found",0)</f>
        <v>0</v>
      </c>
      <c r="V412">
        <f>_xlfn.XLOOKUP(Table5[[#This Row],[CustomerID]],Table1[ID],Table1[Teens],"Not found",0)</f>
        <v>1</v>
      </c>
      <c r="W412" s="16">
        <f>IFERROR(VLOOKUP(Table5[[#This Row],[CustomerID]],Table1[],2,FALSE),"Not Found")</f>
        <v>172258</v>
      </c>
      <c r="X412" t="str">
        <f>_xlfn.XLOOKUP(Table5[[#This Row],[CustomerID]],Table1[ID],Table1[State],"Not Found",0)</f>
        <v>State-New York</v>
      </c>
      <c r="Y412">
        <f>_xlfn.XLOOKUP(Table5[[#This Row],[CustomerID]],Table2[ID],Table2[Recency/Days],"Not Found",0)</f>
        <v>28</v>
      </c>
      <c r="Z412" s="22">
        <f>IFERROR(VLOOKUP(Table5[[#This Row],[CustomerID]],Table2[],3,FALSE),"Not Found")</f>
        <v>1244</v>
      </c>
      <c r="AA412" s="22">
        <f>IFERROR(VLOOKUP($A412,Table2[],4,FALSE),"Not Found")</f>
        <v>0</v>
      </c>
      <c r="AB412" s="22">
        <f>IFERROR(VLOOKUP($A412,Table2[],5,FALSE),"Not Found")</f>
        <v>1244</v>
      </c>
      <c r="AC412" s="22">
        <f>IFERROR(VLOOKUP($A412,Table2[],6,FALSE),"Not Found")</f>
        <v>541</v>
      </c>
      <c r="AD412" s="22">
        <f>IFERROR(VLOOKUP($A412,Table2[],7,FALSE),"Not Found")</f>
        <v>286</v>
      </c>
      <c r="AE412" s="22">
        <f>IFERROR(VLOOKUP($A412,Table2[],8,FALSE),"Not Found")</f>
        <v>319</v>
      </c>
      <c r="AF412" s="22">
        <f>IFERROR(VLOOKUP($A412,Table2[],9,FALSE),"Not Found")</f>
        <v>2997</v>
      </c>
      <c r="AG412">
        <f>IFERROR(VLOOKUP($A412,Table2[],10,FALSE),"Not Found")</f>
        <v>2</v>
      </c>
      <c r="AH412">
        <f>IFERROR(VLOOKUP($A412,Table2[],11,FALSE),"Not Found")</f>
        <v>6</v>
      </c>
      <c r="AI412">
        <f>IFERROR(VLOOKUP($A412,Table2[],12,FALSE),"Not Found")</f>
        <v>9</v>
      </c>
      <c r="AJ412">
        <f>IFERROR(VLOOKUP($A412,Table2[],13,FALSE),"Not Found")</f>
        <v>5</v>
      </c>
      <c r="AK412">
        <f>IFERROR(VLOOKUP($A412,Table2[],14,FALSE),"Not Found")</f>
        <v>2</v>
      </c>
      <c r="AL412">
        <f>INDEX('Marketing data'!E:E,MATCH($A412,'Marketing data'!B:B,0),1)</f>
        <v>0</v>
      </c>
      <c r="AM412">
        <f>INDEX('Marketing data'!F:F,MATCH($A412,'Marketing data'!B:B,0),1)</f>
        <v>0</v>
      </c>
      <c r="AN412">
        <f>INDEX(Table3[MC3],MATCH($A412,Table3[ID],0),1)</f>
        <v>0</v>
      </c>
      <c r="AO412">
        <f>INDEX(Table3[MC4],MATCH($A412,Table3[ID],0),1)</f>
        <v>0</v>
      </c>
      <c r="AP412">
        <f>INDEX(Table3[MC5],MATCH($A412,Table3[ID],0),1)</f>
        <v>0</v>
      </c>
      <c r="AQ412">
        <f>_xlfn.XLOOKUP($A412,Table3[ID],Table3[Complaint],"Not Found",0)</f>
        <v>0</v>
      </c>
      <c r="AR412">
        <f>_xlfn.XLOOKUP($A412,Table3[ID],Table3[Pilot],"Not Found",0)</f>
        <v>0</v>
      </c>
      <c r="AS412" s="6">
        <f>_xlfn.XLOOKUP($A412,Table3[ID],Table3[Enrollment],"Not Found",0)</f>
        <v>43878</v>
      </c>
    </row>
    <row r="413" spans="1:45" x14ac:dyDescent="0.25">
      <c r="A413">
        <v>2039</v>
      </c>
      <c r="B413" t="s">
        <v>529</v>
      </c>
      <c r="C413" t="s">
        <v>103</v>
      </c>
      <c r="D413" t="s">
        <v>104</v>
      </c>
      <c r="E413" t="s">
        <v>114</v>
      </c>
      <c r="F413" t="s">
        <v>106</v>
      </c>
      <c r="G413" s="22">
        <v>20.97</v>
      </c>
      <c r="H413">
        <v>5</v>
      </c>
      <c r="I413">
        <v>5.2424999999999997</v>
      </c>
      <c r="J413" s="22">
        <v>110.0925</v>
      </c>
      <c r="K413" s="6">
        <v>43469</v>
      </c>
      <c r="L413" s="21">
        <v>0.55625000000000002</v>
      </c>
      <c r="M413" t="s">
        <v>112</v>
      </c>
      <c r="N413" s="22">
        <v>104.85</v>
      </c>
      <c r="O413">
        <v>4.7619047620000003</v>
      </c>
      <c r="P413" s="22">
        <v>5.2424999999999997</v>
      </c>
      <c r="Q413">
        <v>7.8</v>
      </c>
      <c r="R413" t="str">
        <f>IFERROR(VLOOKUP(Table5[[#This Row],[CustomerID]],Table1[],16,FALSE),"Not Found")</f>
        <v>Single</v>
      </c>
      <c r="S413">
        <f>IFERROR(VLOOKUP(Table5[[#This Row],[CustomerID]],Table1[],5,FALSE),"Not Found")</f>
        <v>68</v>
      </c>
      <c r="T413" t="str">
        <f>IFERROR(VLOOKUP(Table5[[#This Row],[CustomerID]],Table1[],17,FALSE),"Not Found")</f>
        <v>Graduate</v>
      </c>
      <c r="U413">
        <f>_xlfn.XLOOKUP(Table5[[#This Row],[CustomerID]],Table1[ID],Table1[Kids],"Not Found",0)</f>
        <v>0</v>
      </c>
      <c r="V413">
        <f>_xlfn.XLOOKUP(Table5[[#This Row],[CustomerID]],Table1[ID],Table1[Teens],"Not found",0)</f>
        <v>0</v>
      </c>
      <c r="W413" s="16">
        <f>IFERROR(VLOOKUP(Table5[[#This Row],[CustomerID]],Table1[],2,FALSE),"Not Found")</f>
        <v>172228</v>
      </c>
      <c r="X413" t="str">
        <f>_xlfn.XLOOKUP(Table5[[#This Row],[CustomerID]],Table1[ID],Table1[State],"Not Found",0)</f>
        <v>State-California</v>
      </c>
      <c r="Y413">
        <f>_xlfn.XLOOKUP(Table5[[#This Row],[CustomerID]],Table2[ID],Table2[Recency/Days],"Not Found",0)</f>
        <v>87</v>
      </c>
      <c r="Z413" s="22">
        <f>IFERROR(VLOOKUP(Table5[[#This Row],[CustomerID]],Table2[],3,FALSE),"Not Found")</f>
        <v>1505</v>
      </c>
      <c r="AA413" s="22">
        <f>IFERROR(VLOOKUP($A413,Table2[],4,FALSE),"Not Found")</f>
        <v>67</v>
      </c>
      <c r="AB413" s="22">
        <f>IFERROR(VLOOKUP($A413,Table2[],5,FALSE),"Not Found")</f>
        <v>1171</v>
      </c>
      <c r="AC413" s="22">
        <f>IFERROR(VLOOKUP($A413,Table2[],6,FALSE),"Not Found")</f>
        <v>72</v>
      </c>
      <c r="AD413" s="22">
        <f>IFERROR(VLOOKUP($A413,Table2[],7,FALSE),"Not Found")</f>
        <v>33</v>
      </c>
      <c r="AE413" s="22">
        <f>IFERROR(VLOOKUP($A413,Table2[],8,FALSE),"Not Found")</f>
        <v>134</v>
      </c>
      <c r="AF413" s="22">
        <f>IFERROR(VLOOKUP($A413,Table2[],9,FALSE),"Not Found")</f>
        <v>2714</v>
      </c>
      <c r="AG413">
        <f>IFERROR(VLOOKUP($A413,Table2[],10,FALSE),"Not Found")</f>
        <v>1</v>
      </c>
      <c r="AH413">
        <f>IFERROR(VLOOKUP($A413,Table2[],11,FALSE),"Not Found")</f>
        <v>6</v>
      </c>
      <c r="AI413">
        <f>IFERROR(VLOOKUP($A413,Table2[],12,FALSE),"Not Found")</f>
        <v>7</v>
      </c>
      <c r="AJ413">
        <f>IFERROR(VLOOKUP($A413,Table2[],13,FALSE),"Not Found")</f>
        <v>8</v>
      </c>
      <c r="AK413">
        <f>IFERROR(VLOOKUP($A413,Table2[],14,FALSE),"Not Found")</f>
        <v>3</v>
      </c>
      <c r="AL413">
        <f>INDEX('Marketing data'!E:E,MATCH($A413,'Marketing data'!B:B,0),1)</f>
        <v>0</v>
      </c>
      <c r="AM413">
        <f>INDEX('Marketing data'!F:F,MATCH($A413,'Marketing data'!B:B,0),1)</f>
        <v>0</v>
      </c>
      <c r="AN413">
        <f>INDEX(Table3[MC3],MATCH($A413,Table3[ID],0),1)</f>
        <v>0</v>
      </c>
      <c r="AO413">
        <f>INDEX(Table3[MC4],MATCH($A413,Table3[ID],0),1)</f>
        <v>0</v>
      </c>
      <c r="AP413">
        <f>INDEX(Table3[MC5],MATCH($A413,Table3[ID],0),1)</f>
        <v>0</v>
      </c>
      <c r="AQ413">
        <f>_xlfn.XLOOKUP($A413,Table3[ID],Table3[Complaint],"Not Found",0)</f>
        <v>0</v>
      </c>
      <c r="AR413">
        <f>_xlfn.XLOOKUP($A413,Table3[ID],Table3[Pilot],"Not Found",0)</f>
        <v>0</v>
      </c>
      <c r="AS413" s="6">
        <f>_xlfn.XLOOKUP($A413,Table3[ID],Table3[Enrollment],"Not Found",0)</f>
        <v>43589</v>
      </c>
    </row>
    <row r="414" spans="1:45" x14ac:dyDescent="0.25">
      <c r="A414">
        <v>3087</v>
      </c>
      <c r="B414" t="s">
        <v>530</v>
      </c>
      <c r="C414" t="s">
        <v>103</v>
      </c>
      <c r="D414" t="s">
        <v>110</v>
      </c>
      <c r="E414" t="s">
        <v>114</v>
      </c>
      <c r="F414" t="s">
        <v>118</v>
      </c>
      <c r="G414" s="22">
        <v>25.84</v>
      </c>
      <c r="H414">
        <v>3</v>
      </c>
      <c r="I414">
        <v>3.8759999999999999</v>
      </c>
      <c r="J414" s="22">
        <v>81.396000000000001</v>
      </c>
      <c r="K414" s="6">
        <v>43534</v>
      </c>
      <c r="L414" s="21">
        <v>0.78819444444444453</v>
      </c>
      <c r="M414" t="s">
        <v>107</v>
      </c>
      <c r="N414" s="22">
        <v>77.52</v>
      </c>
      <c r="O414">
        <v>4.7619047620000003</v>
      </c>
      <c r="P414" s="22">
        <v>3.8759999999999999</v>
      </c>
      <c r="Q414">
        <v>6.6</v>
      </c>
      <c r="R414" t="str">
        <f>IFERROR(VLOOKUP(Table5[[#This Row],[CustomerID]],Table1[],16,FALSE),"Not Found")</f>
        <v>Single</v>
      </c>
      <c r="S414">
        <f>IFERROR(VLOOKUP(Table5[[#This Row],[CustomerID]],Table1[],5,FALSE),"Not Found")</f>
        <v>58</v>
      </c>
      <c r="T414" t="str">
        <f>IFERROR(VLOOKUP(Table5[[#This Row],[CustomerID]],Table1[],17,FALSE),"Not Found")</f>
        <v>Master</v>
      </c>
      <c r="U414">
        <f>_xlfn.XLOOKUP(Table5[[#This Row],[CustomerID]],Table1[ID],Table1[Kids],"Not Found",0)</f>
        <v>0</v>
      </c>
      <c r="V414">
        <f>_xlfn.XLOOKUP(Table5[[#This Row],[CustomerID]],Table1[ID],Table1[Teens],"Not found",0)</f>
        <v>0</v>
      </c>
      <c r="W414" s="16">
        <f>IFERROR(VLOOKUP(Table5[[#This Row],[CustomerID]],Table1[],2,FALSE),"Not Found")</f>
        <v>172217</v>
      </c>
      <c r="X414" t="str">
        <f>_xlfn.XLOOKUP(Table5[[#This Row],[CustomerID]],Table1[ID],Table1[State],"Not Found",0)</f>
        <v>State-Texas</v>
      </c>
      <c r="Y414">
        <f>_xlfn.XLOOKUP(Table5[[#This Row],[CustomerID]],Table2[ID],Table2[Recency/Days],"Not Found",0)</f>
        <v>93</v>
      </c>
      <c r="Z414" s="22">
        <f>IFERROR(VLOOKUP(Table5[[#This Row],[CustomerID]],Table2[],3,FALSE),"Not Found")</f>
        <v>1946</v>
      </c>
      <c r="AA414" s="22">
        <f>IFERROR(VLOOKUP($A414,Table2[],4,FALSE),"Not Found")</f>
        <v>100</v>
      </c>
      <c r="AB414" s="22">
        <f>IFERROR(VLOOKUP($A414,Table2[],5,FALSE),"Not Found")</f>
        <v>1073</v>
      </c>
      <c r="AC414" s="22">
        <f>IFERROR(VLOOKUP($A414,Table2[],6,FALSE),"Not Found")</f>
        <v>131</v>
      </c>
      <c r="AD414" s="22">
        <f>IFERROR(VLOOKUP($A414,Table2[],7,FALSE),"Not Found")</f>
        <v>134</v>
      </c>
      <c r="AE414" s="22">
        <f>IFERROR(VLOOKUP($A414,Table2[],8,FALSE),"Not Found")</f>
        <v>367</v>
      </c>
      <c r="AF414" s="22">
        <f>IFERROR(VLOOKUP($A414,Table2[],9,FALSE),"Not Found")</f>
        <v>3017</v>
      </c>
      <c r="AG414">
        <f>IFERROR(VLOOKUP($A414,Table2[],10,FALSE),"Not Found")</f>
        <v>1</v>
      </c>
      <c r="AH414">
        <f>IFERROR(VLOOKUP($A414,Table2[],11,FALSE),"Not Found")</f>
        <v>3</v>
      </c>
      <c r="AI414">
        <f>IFERROR(VLOOKUP($A414,Table2[],12,FALSE),"Not Found")</f>
        <v>10</v>
      </c>
      <c r="AJ414">
        <f>IFERROR(VLOOKUP($A414,Table2[],13,FALSE),"Not Found")</f>
        <v>8</v>
      </c>
      <c r="AK414">
        <f>IFERROR(VLOOKUP($A414,Table2[],14,FALSE),"Not Found")</f>
        <v>2</v>
      </c>
      <c r="AL414">
        <f>INDEX('Marketing data'!E:E,MATCH($A414,'Marketing data'!B:B,0),1)</f>
        <v>0</v>
      </c>
      <c r="AM414">
        <f>INDEX('Marketing data'!F:F,MATCH($A414,'Marketing data'!B:B,0),1)</f>
        <v>0</v>
      </c>
      <c r="AN414">
        <f>INDEX(Table3[MC3],MATCH($A414,Table3[ID],0),1)</f>
        <v>0</v>
      </c>
      <c r="AO414">
        <f>INDEX(Table3[MC4],MATCH($A414,Table3[ID],0),1)</f>
        <v>0</v>
      </c>
      <c r="AP414">
        <f>INDEX(Table3[MC5],MATCH($A414,Table3[ID],0),1)</f>
        <v>0</v>
      </c>
      <c r="AQ414">
        <f>_xlfn.XLOOKUP($A414,Table3[ID],Table3[Complaint],"Not Found",0)</f>
        <v>0</v>
      </c>
      <c r="AR414">
        <f>_xlfn.XLOOKUP($A414,Table3[ID],Table3[Pilot],"Not Found",0)</f>
        <v>0</v>
      </c>
      <c r="AS414" s="6">
        <f>_xlfn.XLOOKUP($A414,Table3[ID],Table3[Enrollment],"Not Found",0)</f>
        <v>43723</v>
      </c>
    </row>
    <row r="415" spans="1:45" x14ac:dyDescent="0.25">
      <c r="A415">
        <v>1704</v>
      </c>
      <c r="B415" t="s">
        <v>531</v>
      </c>
      <c r="C415" t="s">
        <v>103</v>
      </c>
      <c r="D415" t="s">
        <v>110</v>
      </c>
      <c r="E415" t="s">
        <v>114</v>
      </c>
      <c r="F415" t="s">
        <v>115</v>
      </c>
      <c r="G415" s="22">
        <v>50.93</v>
      </c>
      <c r="H415">
        <v>8</v>
      </c>
      <c r="I415">
        <v>20.372</v>
      </c>
      <c r="J415" s="22">
        <v>427.81200000000001</v>
      </c>
      <c r="K415" s="6">
        <v>43546</v>
      </c>
      <c r="L415" s="21">
        <v>0.81666666666666676</v>
      </c>
      <c r="M415" t="s">
        <v>107</v>
      </c>
      <c r="N415" s="22">
        <v>407.44</v>
      </c>
      <c r="O415">
        <v>4.7619047620000003</v>
      </c>
      <c r="P415" s="22">
        <v>20.372</v>
      </c>
      <c r="Q415">
        <v>9.1999999999999993</v>
      </c>
      <c r="R415" t="str">
        <f>IFERROR(VLOOKUP(Table5[[#This Row],[CustomerID]],Table1[],16,FALSE),"Not Found")</f>
        <v>Married</v>
      </c>
      <c r="S415">
        <f>IFERROR(VLOOKUP(Table5[[#This Row],[CustomerID]],Table1[],5,FALSE),"Not Found")</f>
        <v>55</v>
      </c>
      <c r="T415" t="str">
        <f>IFERROR(VLOOKUP(Table5[[#This Row],[CustomerID]],Table1[],17,FALSE),"Not Found")</f>
        <v>Graduate</v>
      </c>
      <c r="U415">
        <f>_xlfn.XLOOKUP(Table5[[#This Row],[CustomerID]],Table1[ID],Table1[Kids],"Not Found",0)</f>
        <v>0</v>
      </c>
      <c r="V415">
        <f>_xlfn.XLOOKUP(Table5[[#This Row],[CustomerID]],Table1[ID],Table1[Teens],"Not found",0)</f>
        <v>0</v>
      </c>
      <c r="W415" s="16">
        <f>IFERROR(VLOOKUP(Table5[[#This Row],[CustomerID]],Table1[],2,FALSE),"Not Found")</f>
        <v>172190</v>
      </c>
      <c r="X415" t="str">
        <f>_xlfn.XLOOKUP(Table5[[#This Row],[CustomerID]],Table1[ID],Table1[State],"Not Found",0)</f>
        <v>State-Florida</v>
      </c>
      <c r="Y415">
        <f>_xlfn.XLOOKUP(Table5[[#This Row],[CustomerID]],Table2[ID],Table2[Recency/Days],"Not Found",0)</f>
        <v>79</v>
      </c>
      <c r="Z415" s="22">
        <f>IFERROR(VLOOKUP(Table5[[#This Row],[CustomerID]],Table2[],3,FALSE),"Not Found")</f>
        <v>1424</v>
      </c>
      <c r="AA415" s="22">
        <f>IFERROR(VLOOKUP($A415,Table2[],4,FALSE),"Not Found")</f>
        <v>396</v>
      </c>
      <c r="AB415" s="22">
        <f>IFERROR(VLOOKUP($A415,Table2[],5,FALSE),"Not Found")</f>
        <v>1424</v>
      </c>
      <c r="AC415" s="22">
        <f>IFERROR(VLOOKUP($A415,Table2[],6,FALSE),"Not Found")</f>
        <v>410</v>
      </c>
      <c r="AD415" s="22">
        <f>IFERROR(VLOOKUP($A415,Table2[],7,FALSE),"Not Found")</f>
        <v>396</v>
      </c>
      <c r="AE415" s="22">
        <f>IFERROR(VLOOKUP($A415,Table2[],8,FALSE),"Not Found")</f>
        <v>594</v>
      </c>
      <c r="AF415" s="22">
        <f>IFERROR(VLOOKUP($A415,Table2[],9,FALSE),"Not Found")</f>
        <v>3456</v>
      </c>
      <c r="AG415">
        <f>IFERROR(VLOOKUP($A415,Table2[],10,FALSE),"Not Found")</f>
        <v>1</v>
      </c>
      <c r="AH415">
        <f>IFERROR(VLOOKUP($A415,Table2[],11,FALSE),"Not Found")</f>
        <v>5</v>
      </c>
      <c r="AI415">
        <f>IFERROR(VLOOKUP($A415,Table2[],12,FALSE),"Not Found")</f>
        <v>6</v>
      </c>
      <c r="AJ415">
        <f>IFERROR(VLOOKUP($A415,Table2[],13,FALSE),"Not Found")</f>
        <v>4</v>
      </c>
      <c r="AK415">
        <f>IFERROR(VLOOKUP($A415,Table2[],14,FALSE),"Not Found")</f>
        <v>3</v>
      </c>
      <c r="AL415">
        <f>INDEX('Marketing data'!E:E,MATCH($A415,'Marketing data'!B:B,0),1)</f>
        <v>0</v>
      </c>
      <c r="AM415">
        <f>INDEX('Marketing data'!F:F,MATCH($A415,'Marketing data'!B:B,0),1)</f>
        <v>0</v>
      </c>
      <c r="AN415">
        <f>INDEX(Table3[MC3],MATCH($A415,Table3[ID],0),1)</f>
        <v>0</v>
      </c>
      <c r="AO415">
        <f>INDEX(Table3[MC4],MATCH($A415,Table3[ID],0),1)</f>
        <v>0</v>
      </c>
      <c r="AP415">
        <f>INDEX(Table3[MC5],MATCH($A415,Table3[ID],0),1)</f>
        <v>0</v>
      </c>
      <c r="AQ415">
        <f>_xlfn.XLOOKUP($A415,Table3[ID],Table3[Complaint],"Not Found",0)</f>
        <v>0</v>
      </c>
      <c r="AR415">
        <f>_xlfn.XLOOKUP($A415,Table3[ID],Table3[Pilot],"Not Found",0)</f>
        <v>0</v>
      </c>
      <c r="AS415" s="6">
        <f>_xlfn.XLOOKUP($A415,Table3[ID],Table3[Enrollment],"Not Found",0)</f>
        <v>43667</v>
      </c>
    </row>
    <row r="416" spans="1:45" x14ac:dyDescent="0.25">
      <c r="A416">
        <v>2827</v>
      </c>
      <c r="B416" t="s">
        <v>532</v>
      </c>
      <c r="C416" t="s">
        <v>124</v>
      </c>
      <c r="D416" t="s">
        <v>110</v>
      </c>
      <c r="E416" t="s">
        <v>114</v>
      </c>
      <c r="F416" t="s">
        <v>106</v>
      </c>
      <c r="G416" s="22">
        <v>96.11</v>
      </c>
      <c r="H416">
        <v>1</v>
      </c>
      <c r="I416">
        <v>4.8055000000000003</v>
      </c>
      <c r="J416" s="22">
        <v>100.91549999999999</v>
      </c>
      <c r="K416" s="6">
        <v>43490</v>
      </c>
      <c r="L416" s="21">
        <v>0.68611111111111101</v>
      </c>
      <c r="M416" t="s">
        <v>107</v>
      </c>
      <c r="N416" s="22">
        <v>96.11</v>
      </c>
      <c r="O416">
        <v>4.7619047620000003</v>
      </c>
      <c r="P416" s="22">
        <v>4.8055000000000003</v>
      </c>
      <c r="Q416">
        <v>7.8</v>
      </c>
      <c r="R416" t="str">
        <f>IFERROR(VLOOKUP(Table5[[#This Row],[CustomerID]],Table1[],16,FALSE),"Not Found")</f>
        <v>Married</v>
      </c>
      <c r="S416">
        <f>IFERROR(VLOOKUP(Table5[[#This Row],[CustomerID]],Table1[],5,FALSE),"Not Found")</f>
        <v>42</v>
      </c>
      <c r="T416" t="str">
        <f>IFERROR(VLOOKUP(Table5[[#This Row],[CustomerID]],Table1[],17,FALSE),"Not Found")</f>
        <v>PhD</v>
      </c>
      <c r="U416">
        <f>_xlfn.XLOOKUP(Table5[[#This Row],[CustomerID]],Table1[ID],Table1[Kids],"Not Found",0)</f>
        <v>0</v>
      </c>
      <c r="V416">
        <f>_xlfn.XLOOKUP(Table5[[#This Row],[CustomerID]],Table1[ID],Table1[Teens],"Not found",0)</f>
        <v>0</v>
      </c>
      <c r="W416" s="16">
        <f>IFERROR(VLOOKUP(Table5[[#This Row],[CustomerID]],Table1[],2,FALSE),"Not Found")</f>
        <v>172159</v>
      </c>
      <c r="X416" t="str">
        <f>_xlfn.XLOOKUP(Table5[[#This Row],[CustomerID]],Table1[ID],Table1[State],"Not Found",0)</f>
        <v>State-Illinois</v>
      </c>
      <c r="Y416">
        <f>_xlfn.XLOOKUP(Table5[[#This Row],[CustomerID]],Table2[ID],Table2[Recency/Days],"Not Found",0)</f>
        <v>62</v>
      </c>
      <c r="Z416" s="22">
        <f>IFERROR(VLOOKUP(Table5[[#This Row],[CustomerID]],Table2[],3,FALSE),"Not Found")</f>
        <v>768</v>
      </c>
      <c r="AA416" s="22">
        <f>IFERROR(VLOOKUP($A416,Table2[],4,FALSE),"Not Found")</f>
        <v>126</v>
      </c>
      <c r="AB416" s="22">
        <f>IFERROR(VLOOKUP($A416,Table2[],5,FALSE),"Not Found")</f>
        <v>2145</v>
      </c>
      <c r="AC416" s="22">
        <f>IFERROR(VLOOKUP($A416,Table2[],6,FALSE),"Not Found")</f>
        <v>81</v>
      </c>
      <c r="AD416" s="22">
        <f>IFERROR(VLOOKUP($A416,Table2[],7,FALSE),"Not Found")</f>
        <v>95</v>
      </c>
      <c r="AE416" s="22">
        <f>IFERROR(VLOOKUP($A416,Table2[],8,FALSE),"Not Found")</f>
        <v>126</v>
      </c>
      <c r="AF416" s="22">
        <f>IFERROR(VLOOKUP($A416,Table2[],9,FALSE),"Not Found")</f>
        <v>3090</v>
      </c>
      <c r="AG416">
        <f>IFERROR(VLOOKUP($A416,Table2[],10,FALSE),"Not Found")</f>
        <v>1</v>
      </c>
      <c r="AH416">
        <f>IFERROR(VLOOKUP($A416,Table2[],11,FALSE),"Not Found")</f>
        <v>4</v>
      </c>
      <c r="AI416">
        <f>IFERROR(VLOOKUP($A416,Table2[],12,FALSE),"Not Found")</f>
        <v>6</v>
      </c>
      <c r="AJ416">
        <f>IFERROR(VLOOKUP($A416,Table2[],13,FALSE),"Not Found")</f>
        <v>10</v>
      </c>
      <c r="AK416">
        <f>IFERROR(VLOOKUP($A416,Table2[],14,FALSE),"Not Found")</f>
        <v>2</v>
      </c>
      <c r="AL416">
        <f>INDEX('Marketing data'!E:E,MATCH($A416,'Marketing data'!B:B,0),1)</f>
        <v>0</v>
      </c>
      <c r="AM416">
        <f>INDEX('Marketing data'!F:F,MATCH($A416,'Marketing data'!B:B,0),1)</f>
        <v>0</v>
      </c>
      <c r="AN416">
        <f>INDEX(Table3[MC3],MATCH($A416,Table3[ID],0),1)</f>
        <v>0</v>
      </c>
      <c r="AO416">
        <f>INDEX(Table3[MC4],MATCH($A416,Table3[ID],0),1)</f>
        <v>0</v>
      </c>
      <c r="AP416">
        <f>INDEX(Table3[MC5],MATCH($A416,Table3[ID],0),1)</f>
        <v>0</v>
      </c>
      <c r="AQ416">
        <f>_xlfn.XLOOKUP($A416,Table3[ID],Table3[Complaint],"Not Found",0)</f>
        <v>0</v>
      </c>
      <c r="AR416">
        <f>_xlfn.XLOOKUP($A416,Table3[ID],Table3[Pilot],"Not Found",0)</f>
        <v>0</v>
      </c>
      <c r="AS416" s="6">
        <f>_xlfn.XLOOKUP($A416,Table3[ID],Table3[Enrollment],"Not Found",0)</f>
        <v>43560</v>
      </c>
    </row>
    <row r="417" spans="1:45" x14ac:dyDescent="0.25">
      <c r="A417">
        <v>2738</v>
      </c>
      <c r="B417" t="s">
        <v>533</v>
      </c>
      <c r="C417" t="s">
        <v>109</v>
      </c>
      <c r="D417" t="s">
        <v>110</v>
      </c>
      <c r="E417" t="s">
        <v>105</v>
      </c>
      <c r="F417" t="s">
        <v>115</v>
      </c>
      <c r="G417" s="22">
        <v>45.38</v>
      </c>
      <c r="H417">
        <v>4</v>
      </c>
      <c r="I417">
        <v>9.0760000000000005</v>
      </c>
      <c r="J417" s="22">
        <v>190.596</v>
      </c>
      <c r="K417" s="6">
        <v>43473</v>
      </c>
      <c r="L417" s="21">
        <v>0.57500000000000007</v>
      </c>
      <c r="M417" t="s">
        <v>116</v>
      </c>
      <c r="N417" s="22">
        <v>181.52</v>
      </c>
      <c r="O417">
        <v>4.7619047620000003</v>
      </c>
      <c r="P417" s="22">
        <v>9.0760000000000005</v>
      </c>
      <c r="Q417">
        <v>8.6999999999999993</v>
      </c>
      <c r="R417" t="str">
        <f>IFERROR(VLOOKUP(Table5[[#This Row],[CustomerID]],Table1[],16,FALSE),"Not Found")</f>
        <v>Married</v>
      </c>
      <c r="S417">
        <f>IFERROR(VLOOKUP(Table5[[#This Row],[CustomerID]],Table1[],5,FALSE),"Not Found")</f>
        <v>43</v>
      </c>
      <c r="T417" t="str">
        <f>IFERROR(VLOOKUP(Table5[[#This Row],[CustomerID]],Table1[],17,FALSE),"Not Found")</f>
        <v>Graduate</v>
      </c>
      <c r="U417">
        <f>_xlfn.XLOOKUP(Table5[[#This Row],[CustomerID]],Table1[ID],Table1[Kids],"Not Found",0)</f>
        <v>0</v>
      </c>
      <c r="V417">
        <f>_xlfn.XLOOKUP(Table5[[#This Row],[CustomerID]],Table1[ID],Table1[Teens],"Not found",0)</f>
        <v>1</v>
      </c>
      <c r="W417" s="16">
        <f>IFERROR(VLOOKUP(Table5[[#This Row],[CustomerID]],Table1[],2,FALSE),"Not Found")</f>
        <v>172117</v>
      </c>
      <c r="X417" t="str">
        <f>_xlfn.XLOOKUP(Table5[[#This Row],[CustomerID]],Table1[ID],Table1[State],"Not Found",0)</f>
        <v>State-New York</v>
      </c>
      <c r="Y417">
        <f>_xlfn.XLOOKUP(Table5[[#This Row],[CustomerID]],Table2[ID],Table2[Recency/Days],"Not Found",0)</f>
        <v>34</v>
      </c>
      <c r="Z417" s="22">
        <f>IFERROR(VLOOKUP(Table5[[#This Row],[CustomerID]],Table2[],3,FALSE),"Not Found")</f>
        <v>1687</v>
      </c>
      <c r="AA417" s="22">
        <f>IFERROR(VLOOKUP($A417,Table2[],4,FALSE),"Not Found")</f>
        <v>48</v>
      </c>
      <c r="AB417" s="22">
        <f>IFERROR(VLOOKUP($A417,Table2[],5,FALSE),"Not Found")</f>
        <v>408</v>
      </c>
      <c r="AC417" s="22">
        <f>IFERROR(VLOOKUP($A417,Table2[],6,FALSE),"Not Found")</f>
        <v>155</v>
      </c>
      <c r="AD417" s="22">
        <f>IFERROR(VLOOKUP($A417,Table2[],7,FALSE),"Not Found")</f>
        <v>143</v>
      </c>
      <c r="AE417" s="22">
        <f>IFERROR(VLOOKUP($A417,Table2[],8,FALSE),"Not Found")</f>
        <v>119</v>
      </c>
      <c r="AF417" s="22">
        <f>IFERROR(VLOOKUP($A417,Table2[],9,FALSE),"Not Found")</f>
        <v>2322</v>
      </c>
      <c r="AG417">
        <f>IFERROR(VLOOKUP($A417,Table2[],10,FALSE),"Not Found")</f>
        <v>1</v>
      </c>
      <c r="AH417">
        <f>IFERROR(VLOOKUP($A417,Table2[],11,FALSE),"Not Found")</f>
        <v>9</v>
      </c>
      <c r="AI417">
        <f>IFERROR(VLOOKUP($A417,Table2[],12,FALSE),"Not Found")</f>
        <v>7</v>
      </c>
      <c r="AJ417">
        <f>IFERROR(VLOOKUP($A417,Table2[],13,FALSE),"Not Found")</f>
        <v>9</v>
      </c>
      <c r="AK417">
        <f>IFERROR(VLOOKUP($A417,Table2[],14,FALSE),"Not Found")</f>
        <v>5</v>
      </c>
      <c r="AL417">
        <f>INDEX('Marketing data'!E:E,MATCH($A417,'Marketing data'!B:B,0),1)</f>
        <v>0</v>
      </c>
      <c r="AM417">
        <f>INDEX('Marketing data'!F:F,MATCH($A417,'Marketing data'!B:B,0),1)</f>
        <v>0</v>
      </c>
      <c r="AN417">
        <f>INDEX(Table3[MC3],MATCH($A417,Table3[ID],0),1)</f>
        <v>0</v>
      </c>
      <c r="AO417">
        <f>INDEX(Table3[MC4],MATCH($A417,Table3[ID],0),1)</f>
        <v>0</v>
      </c>
      <c r="AP417">
        <f>INDEX(Table3[MC5],MATCH($A417,Table3[ID],0),1)</f>
        <v>0</v>
      </c>
      <c r="AQ417">
        <f>_xlfn.XLOOKUP($A417,Table3[ID],Table3[Complaint],"Not Found",0)</f>
        <v>0</v>
      </c>
      <c r="AR417">
        <f>_xlfn.XLOOKUP($A417,Table3[ID],Table3[Pilot],"Not Found",0)</f>
        <v>0</v>
      </c>
      <c r="AS417" s="6">
        <f>_xlfn.XLOOKUP($A417,Table3[ID],Table3[Enrollment],"Not Found",0)</f>
        <v>43855</v>
      </c>
    </row>
    <row r="418" spans="1:45" x14ac:dyDescent="0.25">
      <c r="A418">
        <v>1337</v>
      </c>
      <c r="B418" t="s">
        <v>534</v>
      </c>
      <c r="C418" t="s">
        <v>109</v>
      </c>
      <c r="D418" t="s">
        <v>104</v>
      </c>
      <c r="E418" t="s">
        <v>105</v>
      </c>
      <c r="F418" t="s">
        <v>106</v>
      </c>
      <c r="G418" s="22">
        <v>81.510000000000005</v>
      </c>
      <c r="H418">
        <v>1</v>
      </c>
      <c r="I418">
        <v>4.0754999999999999</v>
      </c>
      <c r="J418" s="22">
        <v>85.585499999999996</v>
      </c>
      <c r="K418" s="6">
        <v>43487</v>
      </c>
      <c r="L418" s="21">
        <v>0.45624999999999999</v>
      </c>
      <c r="M418" t="s">
        <v>107</v>
      </c>
      <c r="N418" s="22">
        <v>81.510000000000005</v>
      </c>
      <c r="O418">
        <v>4.7619047620000003</v>
      </c>
      <c r="P418" s="22">
        <v>4.0754999999999999</v>
      </c>
      <c r="Q418">
        <v>9.1999999999999993</v>
      </c>
      <c r="R418" t="str">
        <f>IFERROR(VLOOKUP(Table5[[#This Row],[CustomerID]],Table1[],16,FALSE),"Not Found")</f>
        <v>Married</v>
      </c>
      <c r="S418">
        <f>IFERROR(VLOOKUP(Table5[[#This Row],[CustomerID]],Table1[],5,FALSE),"Not Found")</f>
        <v>46</v>
      </c>
      <c r="T418" t="str">
        <f>IFERROR(VLOOKUP(Table5[[#This Row],[CustomerID]],Table1[],17,FALSE),"Not Found")</f>
        <v>Graduate</v>
      </c>
      <c r="U418">
        <f>_xlfn.XLOOKUP(Table5[[#This Row],[CustomerID]],Table1[ID],Table1[Kids],"Not Found",0)</f>
        <v>0</v>
      </c>
      <c r="V418">
        <f>_xlfn.XLOOKUP(Table5[[#This Row],[CustomerID]],Table1[ID],Table1[Teens],"Not found",0)</f>
        <v>0</v>
      </c>
      <c r="W418" s="16">
        <f>IFERROR(VLOOKUP(Table5[[#This Row],[CustomerID]],Table1[],2,FALSE),"Not Found")</f>
        <v>172099</v>
      </c>
      <c r="X418" t="str">
        <f>_xlfn.XLOOKUP(Table5[[#This Row],[CustomerID]],Table1[ID],Table1[State],"Not Found",0)</f>
        <v>State-California</v>
      </c>
      <c r="Y418">
        <f>_xlfn.XLOOKUP(Table5[[#This Row],[CustomerID]],Table2[ID],Table2[Recency/Days],"Not Found",0)</f>
        <v>18</v>
      </c>
      <c r="Z418" s="22">
        <f>IFERROR(VLOOKUP(Table5[[#This Row],[CustomerID]],Table2[],3,FALSE),"Not Found")</f>
        <v>1303</v>
      </c>
      <c r="AA418" s="22">
        <f>IFERROR(VLOOKUP($A418,Table2[],4,FALSE),"Not Found")</f>
        <v>217</v>
      </c>
      <c r="AB418" s="22">
        <f>IFERROR(VLOOKUP($A418,Table2[],5,FALSE),"Not Found")</f>
        <v>979</v>
      </c>
      <c r="AC418" s="22">
        <f>IFERROR(VLOOKUP($A418,Table2[],6,FALSE),"Not Found")</f>
        <v>284</v>
      </c>
      <c r="AD418" s="22">
        <f>IFERROR(VLOOKUP($A418,Table2[],7,FALSE),"Not Found")</f>
        <v>0</v>
      </c>
      <c r="AE418" s="22">
        <f>IFERROR(VLOOKUP($A418,Table2[],8,FALSE),"Not Found")</f>
        <v>53</v>
      </c>
      <c r="AF418" s="22">
        <f>IFERROR(VLOOKUP($A418,Table2[],9,FALSE),"Not Found")</f>
        <v>2731</v>
      </c>
      <c r="AG418">
        <f>IFERROR(VLOOKUP($A418,Table2[],10,FALSE),"Not Found")</f>
        <v>1</v>
      </c>
      <c r="AH418">
        <f>IFERROR(VLOOKUP($A418,Table2[],11,FALSE),"Not Found")</f>
        <v>3</v>
      </c>
      <c r="AI418">
        <f>IFERROR(VLOOKUP($A418,Table2[],12,FALSE),"Not Found")</f>
        <v>4</v>
      </c>
      <c r="AJ418">
        <f>IFERROR(VLOOKUP($A418,Table2[],13,FALSE),"Not Found")</f>
        <v>10</v>
      </c>
      <c r="AK418">
        <f>IFERROR(VLOOKUP($A418,Table2[],14,FALSE),"Not Found")</f>
        <v>1</v>
      </c>
      <c r="AL418">
        <f>INDEX('Marketing data'!E:E,MATCH($A418,'Marketing data'!B:B,0),1)</f>
        <v>0</v>
      </c>
      <c r="AM418">
        <f>INDEX('Marketing data'!F:F,MATCH($A418,'Marketing data'!B:B,0),1)</f>
        <v>0</v>
      </c>
      <c r="AN418">
        <f>INDEX(Table3[MC3],MATCH($A418,Table3[ID],0),1)</f>
        <v>0</v>
      </c>
      <c r="AO418">
        <f>INDEX(Table3[MC4],MATCH($A418,Table3[ID],0),1)</f>
        <v>0</v>
      </c>
      <c r="AP418">
        <f>INDEX(Table3[MC5],MATCH($A418,Table3[ID],0),1)</f>
        <v>0</v>
      </c>
      <c r="AQ418">
        <f>_xlfn.XLOOKUP($A418,Table3[ID],Table3[Complaint],"Not Found",0)</f>
        <v>0</v>
      </c>
      <c r="AR418">
        <f>_xlfn.XLOOKUP($A418,Table3[ID],Table3[Pilot],"Not Found",0)</f>
        <v>0</v>
      </c>
      <c r="AS418" s="6">
        <f>_xlfn.XLOOKUP($A418,Table3[ID],Table3[Enrollment],"Not Found",0)</f>
        <v>43558</v>
      </c>
    </row>
    <row r="419" spans="1:45" x14ac:dyDescent="0.25">
      <c r="A419">
        <v>2789</v>
      </c>
      <c r="B419" t="s">
        <v>535</v>
      </c>
      <c r="C419" t="s">
        <v>124</v>
      </c>
      <c r="D419" t="s">
        <v>110</v>
      </c>
      <c r="E419" t="s">
        <v>105</v>
      </c>
      <c r="F419" t="s">
        <v>106</v>
      </c>
      <c r="G419" s="22">
        <v>57.22</v>
      </c>
      <c r="H419">
        <v>2</v>
      </c>
      <c r="I419">
        <v>5.7220000000000004</v>
      </c>
      <c r="J419" s="22">
        <v>120.16200000000001</v>
      </c>
      <c r="K419" s="6">
        <v>43477</v>
      </c>
      <c r="L419" s="21">
        <v>0.71736111111111101</v>
      </c>
      <c r="M419" t="s">
        <v>107</v>
      </c>
      <c r="N419" s="22">
        <v>114.44</v>
      </c>
      <c r="O419">
        <v>4.7619047620000003</v>
      </c>
      <c r="P419" s="22">
        <v>5.7220000000000004</v>
      </c>
      <c r="Q419">
        <v>8.3000000000000007</v>
      </c>
      <c r="R419" t="str">
        <f>IFERROR(VLOOKUP(Table5[[#This Row],[CustomerID]],Table1[],16,FALSE),"Not Found")</f>
        <v>Divorced</v>
      </c>
      <c r="S419">
        <f>IFERROR(VLOOKUP(Table5[[#This Row],[CustomerID]],Table1[],5,FALSE),"Not Found")</f>
        <v>66</v>
      </c>
      <c r="T419" t="str">
        <f>IFERROR(VLOOKUP(Table5[[#This Row],[CustomerID]],Table1[],17,FALSE),"Not Found")</f>
        <v>Graduate</v>
      </c>
      <c r="U419">
        <f>_xlfn.XLOOKUP(Table5[[#This Row],[CustomerID]],Table1[ID],Table1[Kids],"Not Found",0)</f>
        <v>0</v>
      </c>
      <c r="V419">
        <f>_xlfn.XLOOKUP(Table5[[#This Row],[CustomerID]],Table1[ID],Table1[Teens],"Not found",0)</f>
        <v>1</v>
      </c>
      <c r="W419" s="16">
        <f>IFERROR(VLOOKUP(Table5[[#This Row],[CustomerID]],Table1[],2,FALSE),"Not Found")</f>
        <v>172071</v>
      </c>
      <c r="X419" t="str">
        <f>_xlfn.XLOOKUP(Table5[[#This Row],[CustomerID]],Table1[ID],Table1[State],"Not Found",0)</f>
        <v>State-California</v>
      </c>
      <c r="Y419">
        <f>_xlfn.XLOOKUP(Table5[[#This Row],[CustomerID]],Table2[ID],Table2[Recency/Days],"Not Found",0)</f>
        <v>4</v>
      </c>
      <c r="Z419" s="22">
        <f>IFERROR(VLOOKUP(Table5[[#This Row],[CustomerID]],Table2[],3,FALSE),"Not Found")</f>
        <v>1268</v>
      </c>
      <c r="AA419" s="22">
        <f>IFERROR(VLOOKUP($A419,Table2[],4,FALSE),"Not Found")</f>
        <v>165</v>
      </c>
      <c r="AB419" s="22">
        <f>IFERROR(VLOOKUP($A419,Table2[],5,FALSE),"Not Found")</f>
        <v>716</v>
      </c>
      <c r="AC419" s="22">
        <f>IFERROR(VLOOKUP($A419,Table2[],6,FALSE),"Not Found")</f>
        <v>358</v>
      </c>
      <c r="AD419" s="22">
        <f>IFERROR(VLOOKUP($A419,Table2[],7,FALSE),"Not Found")</f>
        <v>329</v>
      </c>
      <c r="AE419" s="22">
        <f>IFERROR(VLOOKUP($A419,Table2[],8,FALSE),"Not Found")</f>
        <v>358</v>
      </c>
      <c r="AF419" s="22">
        <f>IFERROR(VLOOKUP($A419,Table2[],9,FALSE),"Not Found")</f>
        <v>2478</v>
      </c>
      <c r="AG419">
        <f>IFERROR(VLOOKUP($A419,Table2[],10,FALSE),"Not Found")</f>
        <v>3</v>
      </c>
      <c r="AH419">
        <f>IFERROR(VLOOKUP($A419,Table2[],11,FALSE),"Not Found")</f>
        <v>5</v>
      </c>
      <c r="AI419">
        <f>IFERROR(VLOOKUP($A419,Table2[],12,FALSE),"Not Found")</f>
        <v>4</v>
      </c>
      <c r="AJ419">
        <f>IFERROR(VLOOKUP($A419,Table2[],13,FALSE),"Not Found")</f>
        <v>8</v>
      </c>
      <c r="AK419">
        <f>IFERROR(VLOOKUP($A419,Table2[],14,FALSE),"Not Found")</f>
        <v>2</v>
      </c>
      <c r="AL419">
        <f>INDEX('Marketing data'!E:E,MATCH($A419,'Marketing data'!B:B,0),1)</f>
        <v>0</v>
      </c>
      <c r="AM419">
        <f>INDEX('Marketing data'!F:F,MATCH($A419,'Marketing data'!B:B,0),1)</f>
        <v>0</v>
      </c>
      <c r="AN419">
        <f>INDEX(Table3[MC3],MATCH($A419,Table3[ID],0),1)</f>
        <v>0</v>
      </c>
      <c r="AO419">
        <f>INDEX(Table3[MC4],MATCH($A419,Table3[ID],0),1)</f>
        <v>0</v>
      </c>
      <c r="AP419">
        <f>INDEX(Table3[MC5],MATCH($A419,Table3[ID],0),1)</f>
        <v>0</v>
      </c>
      <c r="AQ419">
        <f>_xlfn.XLOOKUP($A419,Table3[ID],Table3[Complaint],"Not Found",0)</f>
        <v>0</v>
      </c>
      <c r="AR419">
        <f>_xlfn.XLOOKUP($A419,Table3[ID],Table3[Pilot],"Not Found",0)</f>
        <v>0</v>
      </c>
      <c r="AS419" s="6">
        <f>_xlfn.XLOOKUP($A419,Table3[ID],Table3[Enrollment],"Not Found",0)</f>
        <v>43668</v>
      </c>
    </row>
    <row r="420" spans="1:45" x14ac:dyDescent="0.25">
      <c r="A420">
        <v>3134</v>
      </c>
      <c r="B420" t="s">
        <v>536</v>
      </c>
      <c r="C420" t="s">
        <v>103</v>
      </c>
      <c r="D420" t="s">
        <v>104</v>
      </c>
      <c r="E420" t="s">
        <v>105</v>
      </c>
      <c r="F420" t="s">
        <v>111</v>
      </c>
      <c r="G420" s="22">
        <v>25.22</v>
      </c>
      <c r="H420">
        <v>7</v>
      </c>
      <c r="I420">
        <v>8.827</v>
      </c>
      <c r="J420" s="22">
        <v>185.36699999999999</v>
      </c>
      <c r="K420" s="6">
        <v>43500</v>
      </c>
      <c r="L420" s="21">
        <v>0.43263888888888885</v>
      </c>
      <c r="M420" t="s">
        <v>112</v>
      </c>
      <c r="N420" s="22">
        <v>176.54</v>
      </c>
      <c r="O420">
        <v>4.7619047620000003</v>
      </c>
      <c r="P420" s="22">
        <v>8.827</v>
      </c>
      <c r="Q420">
        <v>8.1999999999999993</v>
      </c>
      <c r="R420" t="str">
        <f>IFERROR(VLOOKUP(Table5[[#This Row],[CustomerID]],Table1[],16,FALSE),"Not Found")</f>
        <v>Divorced</v>
      </c>
      <c r="S420">
        <f>IFERROR(VLOOKUP(Table5[[#This Row],[CustomerID]],Table1[],5,FALSE),"Not Found")</f>
        <v>66</v>
      </c>
      <c r="T420" t="str">
        <f>IFERROR(VLOOKUP(Table5[[#This Row],[CustomerID]],Table1[],17,FALSE),"Not Found")</f>
        <v>Graduate</v>
      </c>
      <c r="U420">
        <f>_xlfn.XLOOKUP(Table5[[#This Row],[CustomerID]],Table1[ID],Table1[Kids],"Not Found",0)</f>
        <v>0</v>
      </c>
      <c r="V420">
        <f>_xlfn.XLOOKUP(Table5[[#This Row],[CustomerID]],Table1[ID],Table1[Teens],"Not found",0)</f>
        <v>1</v>
      </c>
      <c r="W420" s="16">
        <f>IFERROR(VLOOKUP(Table5[[#This Row],[CustomerID]],Table1[],2,FALSE),"Not Found")</f>
        <v>172071</v>
      </c>
      <c r="X420" t="str">
        <f>_xlfn.XLOOKUP(Table5[[#This Row],[CustomerID]],Table1[ID],Table1[State],"Not Found",0)</f>
        <v>State-New York</v>
      </c>
      <c r="Y420">
        <f>_xlfn.XLOOKUP(Table5[[#This Row],[CustomerID]],Table2[ID],Table2[Recency/Days],"Not Found",0)</f>
        <v>4</v>
      </c>
      <c r="Z420" s="22">
        <f>IFERROR(VLOOKUP(Table5[[#This Row],[CustomerID]],Table2[],3,FALSE),"Not Found")</f>
        <v>1268</v>
      </c>
      <c r="AA420" s="22">
        <f>IFERROR(VLOOKUP($A420,Table2[],4,FALSE),"Not Found")</f>
        <v>165</v>
      </c>
      <c r="AB420" s="22">
        <f>IFERROR(VLOOKUP($A420,Table2[],5,FALSE),"Not Found")</f>
        <v>716</v>
      </c>
      <c r="AC420" s="22">
        <f>IFERROR(VLOOKUP($A420,Table2[],6,FALSE),"Not Found")</f>
        <v>358</v>
      </c>
      <c r="AD420" s="22">
        <f>IFERROR(VLOOKUP($A420,Table2[],7,FALSE),"Not Found")</f>
        <v>329</v>
      </c>
      <c r="AE420" s="22">
        <f>IFERROR(VLOOKUP($A420,Table2[],8,FALSE),"Not Found")</f>
        <v>358</v>
      </c>
      <c r="AF420" s="22">
        <f>IFERROR(VLOOKUP($A420,Table2[],9,FALSE),"Not Found")</f>
        <v>2478</v>
      </c>
      <c r="AG420">
        <f>IFERROR(VLOOKUP($A420,Table2[],10,FALSE),"Not Found")</f>
        <v>3</v>
      </c>
      <c r="AH420">
        <f>IFERROR(VLOOKUP($A420,Table2[],11,FALSE),"Not Found")</f>
        <v>5</v>
      </c>
      <c r="AI420">
        <f>IFERROR(VLOOKUP($A420,Table2[],12,FALSE),"Not Found")</f>
        <v>4</v>
      </c>
      <c r="AJ420">
        <f>IFERROR(VLOOKUP($A420,Table2[],13,FALSE),"Not Found")</f>
        <v>8</v>
      </c>
      <c r="AK420">
        <f>IFERROR(VLOOKUP($A420,Table2[],14,FALSE),"Not Found")</f>
        <v>2</v>
      </c>
      <c r="AL420">
        <f>INDEX('Marketing data'!E:E,MATCH($A420,'Marketing data'!B:B,0),1)</f>
        <v>0</v>
      </c>
      <c r="AM420">
        <f>INDEX('Marketing data'!F:F,MATCH($A420,'Marketing data'!B:B,0),1)</f>
        <v>0</v>
      </c>
      <c r="AN420">
        <f>INDEX(Table3[MC3],MATCH($A420,Table3[ID],0),1)</f>
        <v>0</v>
      </c>
      <c r="AO420">
        <f>INDEX(Table3[MC4],MATCH($A420,Table3[ID],0),1)</f>
        <v>0</v>
      </c>
      <c r="AP420">
        <f>INDEX(Table3[MC5],MATCH($A420,Table3[ID],0),1)</f>
        <v>0</v>
      </c>
      <c r="AQ420">
        <f>_xlfn.XLOOKUP($A420,Table3[ID],Table3[Complaint],"Not Found",0)</f>
        <v>0</v>
      </c>
      <c r="AR420">
        <f>_xlfn.XLOOKUP($A420,Table3[ID],Table3[Pilot],"Not Found",0)</f>
        <v>0</v>
      </c>
      <c r="AS420" s="6">
        <f>_xlfn.XLOOKUP($A420,Table3[ID],Table3[Enrollment],"Not Found",0)</f>
        <v>43668</v>
      </c>
    </row>
    <row r="421" spans="1:45" x14ac:dyDescent="0.25">
      <c r="A421">
        <v>2634</v>
      </c>
      <c r="B421" t="s">
        <v>537</v>
      </c>
      <c r="C421" t="s">
        <v>109</v>
      </c>
      <c r="D421" t="s">
        <v>104</v>
      </c>
      <c r="E421" t="s">
        <v>105</v>
      </c>
      <c r="F421" t="s">
        <v>125</v>
      </c>
      <c r="G421" s="22">
        <v>38.6</v>
      </c>
      <c r="H421">
        <v>3</v>
      </c>
      <c r="I421">
        <v>5.79</v>
      </c>
      <c r="J421" s="22">
        <v>121.59</v>
      </c>
      <c r="K421" s="6">
        <v>43552</v>
      </c>
      <c r="L421" s="21">
        <v>0.58124999999999993</v>
      </c>
      <c r="M421" t="s">
        <v>107</v>
      </c>
      <c r="N421" s="22">
        <v>115.8</v>
      </c>
      <c r="O421">
        <v>4.7619047620000003</v>
      </c>
      <c r="P421" s="22">
        <v>5.79</v>
      </c>
      <c r="Q421">
        <v>7.5</v>
      </c>
      <c r="R421" t="str">
        <f>IFERROR(VLOOKUP(Table5[[#This Row],[CustomerID]],Table1[],16,FALSE),"Not Found")</f>
        <v>Single</v>
      </c>
      <c r="S421">
        <f>IFERROR(VLOOKUP(Table5[[#This Row],[CustomerID]],Table1[],5,FALSE),"Not Found")</f>
        <v>39</v>
      </c>
      <c r="T421" t="str">
        <f>IFERROR(VLOOKUP(Table5[[#This Row],[CustomerID]],Table1[],17,FALSE),"Not Found")</f>
        <v>Graduate</v>
      </c>
      <c r="U421">
        <f>_xlfn.XLOOKUP(Table5[[#This Row],[CustomerID]],Table1[ID],Table1[Kids],"Not Found",0)</f>
        <v>0</v>
      </c>
      <c r="V421">
        <f>_xlfn.XLOOKUP(Table5[[#This Row],[CustomerID]],Table1[ID],Table1[Teens],"Not found",0)</f>
        <v>0</v>
      </c>
      <c r="W421" s="16">
        <f>IFERROR(VLOOKUP(Table5[[#This Row],[CustomerID]],Table1[],2,FALSE),"Not Found")</f>
        <v>172066</v>
      </c>
      <c r="X421" t="str">
        <f>_xlfn.XLOOKUP(Table5[[#This Row],[CustomerID]],Table1[ID],Table1[State],"Not Found",0)</f>
        <v>State-Florida</v>
      </c>
      <c r="Y421">
        <f>_xlfn.XLOOKUP(Table5[[#This Row],[CustomerID]],Table2[ID],Table2[Recency/Days],"Not Found",0)</f>
        <v>55</v>
      </c>
      <c r="Z421" s="22">
        <f>IFERROR(VLOOKUP(Table5[[#This Row],[CustomerID]],Table2[],3,FALSE),"Not Found")</f>
        <v>2395</v>
      </c>
      <c r="AA421" s="22">
        <f>IFERROR(VLOOKUP($A421,Table2[],4,FALSE),"Not Found")</f>
        <v>81</v>
      </c>
      <c r="AB421" s="22">
        <f>IFERROR(VLOOKUP($A421,Table2[],5,FALSE),"Not Found")</f>
        <v>1280</v>
      </c>
      <c r="AC421" s="22">
        <f>IFERROR(VLOOKUP($A421,Table2[],6,FALSE),"Not Found")</f>
        <v>320</v>
      </c>
      <c r="AD421" s="22">
        <f>IFERROR(VLOOKUP($A421,Table2[],7,FALSE),"Not Found")</f>
        <v>122</v>
      </c>
      <c r="AE421" s="22">
        <f>IFERROR(VLOOKUP($A421,Table2[],8,FALSE),"Not Found")</f>
        <v>81</v>
      </c>
      <c r="AF421" s="22">
        <f>IFERROR(VLOOKUP($A421,Table2[],9,FALSE),"Not Found")</f>
        <v>4116</v>
      </c>
      <c r="AG421">
        <f>IFERROR(VLOOKUP($A421,Table2[],10,FALSE),"Not Found")</f>
        <v>1</v>
      </c>
      <c r="AH421">
        <f>IFERROR(VLOOKUP($A421,Table2[],11,FALSE),"Not Found")</f>
        <v>4</v>
      </c>
      <c r="AI421">
        <f>IFERROR(VLOOKUP($A421,Table2[],12,FALSE),"Not Found")</f>
        <v>6</v>
      </c>
      <c r="AJ421">
        <f>IFERROR(VLOOKUP($A421,Table2[],13,FALSE),"Not Found")</f>
        <v>6</v>
      </c>
      <c r="AK421">
        <f>IFERROR(VLOOKUP($A421,Table2[],14,FALSE),"Not Found")</f>
        <v>2</v>
      </c>
      <c r="AL421">
        <f>INDEX('Marketing data'!E:E,MATCH($A421,'Marketing data'!B:B,0),1)</f>
        <v>1</v>
      </c>
      <c r="AM421">
        <f>INDEX('Marketing data'!F:F,MATCH($A421,'Marketing data'!B:B,0),1)</f>
        <v>0</v>
      </c>
      <c r="AN421">
        <f>INDEX(Table3[MC3],MATCH($A421,Table3[ID],0),1)</f>
        <v>0</v>
      </c>
      <c r="AO421">
        <f>INDEX(Table3[MC4],MATCH($A421,Table3[ID],0),1)</f>
        <v>0</v>
      </c>
      <c r="AP421">
        <f>INDEX(Table3[MC5],MATCH($A421,Table3[ID],0),1)</f>
        <v>1</v>
      </c>
      <c r="AQ421">
        <f>_xlfn.XLOOKUP($A421,Table3[ID],Table3[Complaint],"Not Found",0)</f>
        <v>0</v>
      </c>
      <c r="AR421">
        <f>_xlfn.XLOOKUP($A421,Table3[ID],Table3[Pilot],"Not Found",0)</f>
        <v>1</v>
      </c>
      <c r="AS421" s="6">
        <f>_xlfn.XLOOKUP($A421,Table3[ID],Table3[Enrollment],"Not Found",0)</f>
        <v>44162</v>
      </c>
    </row>
    <row r="422" spans="1:45" x14ac:dyDescent="0.25">
      <c r="A422">
        <v>1751</v>
      </c>
      <c r="B422" t="s">
        <v>538</v>
      </c>
      <c r="C422" t="s">
        <v>109</v>
      </c>
      <c r="D422" t="s">
        <v>110</v>
      </c>
      <c r="E422" t="s">
        <v>105</v>
      </c>
      <c r="F422" t="s">
        <v>111</v>
      </c>
      <c r="G422" s="22">
        <v>84.05</v>
      </c>
      <c r="H422">
        <v>3</v>
      </c>
      <c r="I422">
        <v>12.6075</v>
      </c>
      <c r="J422" s="22">
        <v>264.75749999999999</v>
      </c>
      <c r="K422" s="6">
        <v>43488</v>
      </c>
      <c r="L422" s="21">
        <v>0.56180555555555556</v>
      </c>
      <c r="M422" t="s">
        <v>112</v>
      </c>
      <c r="N422" s="22">
        <v>252.15</v>
      </c>
      <c r="O422">
        <v>4.7619047620000003</v>
      </c>
      <c r="P422" s="22">
        <v>12.6075</v>
      </c>
      <c r="Q422">
        <v>9.8000000000000007</v>
      </c>
      <c r="R422" t="str">
        <f>IFERROR(VLOOKUP(Table5[[#This Row],[CustomerID]],Table1[],16,FALSE),"Not Found")</f>
        <v>Married</v>
      </c>
      <c r="S422">
        <f>IFERROR(VLOOKUP(Table5[[#This Row],[CustomerID]],Table1[],5,FALSE),"Not Found")</f>
        <v>41</v>
      </c>
      <c r="T422" t="str">
        <f>IFERROR(VLOOKUP(Table5[[#This Row],[CustomerID]],Table1[],17,FALSE),"Not Found")</f>
        <v>Graduate</v>
      </c>
      <c r="U422">
        <f>_xlfn.XLOOKUP(Table5[[#This Row],[CustomerID]],Table1[ID],Table1[Kids],"Not Found",0)</f>
        <v>0</v>
      </c>
      <c r="V422">
        <f>_xlfn.XLOOKUP(Table5[[#This Row],[CustomerID]],Table1[ID],Table1[Teens],"Not found",0)</f>
        <v>1</v>
      </c>
      <c r="W422" s="16">
        <f>IFERROR(VLOOKUP(Table5[[#This Row],[CustomerID]],Table1[],2,FALSE),"Not Found")</f>
        <v>172063</v>
      </c>
      <c r="X422" t="str">
        <f>_xlfn.XLOOKUP(Table5[[#This Row],[CustomerID]],Table1[ID],Table1[State],"Not Found",0)</f>
        <v>State-California</v>
      </c>
      <c r="Y422">
        <f>_xlfn.XLOOKUP(Table5[[#This Row],[CustomerID]],Table2[ID],Table2[Recency/Days],"Not Found",0)</f>
        <v>3</v>
      </c>
      <c r="Z422" s="22">
        <f>IFERROR(VLOOKUP(Table5[[#This Row],[CustomerID]],Table2[],3,FALSE),"Not Found")</f>
        <v>430</v>
      </c>
      <c r="AA422" s="22">
        <f>IFERROR(VLOOKUP($A422,Table2[],4,FALSE),"Not Found")</f>
        <v>76</v>
      </c>
      <c r="AB422" s="22">
        <f>IFERROR(VLOOKUP($A422,Table2[],5,FALSE),"Not Found")</f>
        <v>831</v>
      </c>
      <c r="AC422" s="22">
        <f>IFERROR(VLOOKUP($A422,Table2[],6,FALSE),"Not Found")</f>
        <v>181</v>
      </c>
      <c r="AD422" s="22">
        <f>IFERROR(VLOOKUP($A422,Table2[],7,FALSE),"Not Found")</f>
        <v>76</v>
      </c>
      <c r="AE422" s="22">
        <f>IFERROR(VLOOKUP($A422,Table2[],8,FALSE),"Not Found")</f>
        <v>215</v>
      </c>
      <c r="AF422" s="22">
        <f>IFERROR(VLOOKUP($A422,Table2[],9,FALSE),"Not Found")</f>
        <v>1380</v>
      </c>
      <c r="AG422">
        <f>IFERROR(VLOOKUP($A422,Table2[],10,FALSE),"Not Found")</f>
        <v>2</v>
      </c>
      <c r="AH422">
        <f>IFERROR(VLOOKUP($A422,Table2[],11,FALSE),"Not Found")</f>
        <v>5</v>
      </c>
      <c r="AI422">
        <f>IFERROR(VLOOKUP($A422,Table2[],12,FALSE),"Not Found")</f>
        <v>2</v>
      </c>
      <c r="AJ422">
        <f>IFERROR(VLOOKUP($A422,Table2[],13,FALSE),"Not Found")</f>
        <v>12</v>
      </c>
      <c r="AK422">
        <f>IFERROR(VLOOKUP($A422,Table2[],14,FALSE),"Not Found")</f>
        <v>2</v>
      </c>
      <c r="AL422">
        <f>INDEX('Marketing data'!E:E,MATCH($A422,'Marketing data'!B:B,0),1)</f>
        <v>0</v>
      </c>
      <c r="AM422">
        <f>INDEX('Marketing data'!F:F,MATCH($A422,'Marketing data'!B:B,0),1)</f>
        <v>0</v>
      </c>
      <c r="AN422">
        <f>INDEX(Table3[MC3],MATCH($A422,Table3[ID],0),1)</f>
        <v>0</v>
      </c>
      <c r="AO422">
        <f>INDEX(Table3[MC4],MATCH($A422,Table3[ID],0),1)</f>
        <v>0</v>
      </c>
      <c r="AP422">
        <f>INDEX(Table3[MC5],MATCH($A422,Table3[ID],0),1)</f>
        <v>0</v>
      </c>
      <c r="AQ422">
        <f>_xlfn.XLOOKUP($A422,Table3[ID],Table3[Complaint],"Not Found",0)</f>
        <v>0</v>
      </c>
      <c r="AR422">
        <f>_xlfn.XLOOKUP($A422,Table3[ID],Table3[Pilot],"Not Found",0)</f>
        <v>0</v>
      </c>
      <c r="AS422" s="6">
        <f>_xlfn.XLOOKUP($A422,Table3[ID],Table3[Enrollment],"Not Found",0)</f>
        <v>43807</v>
      </c>
    </row>
    <row r="423" spans="1:45" x14ac:dyDescent="0.25">
      <c r="A423">
        <v>1716</v>
      </c>
      <c r="B423" t="s">
        <v>539</v>
      </c>
      <c r="C423" t="s">
        <v>109</v>
      </c>
      <c r="D423" t="s">
        <v>104</v>
      </c>
      <c r="E423" t="s">
        <v>105</v>
      </c>
      <c r="F423" t="s">
        <v>127</v>
      </c>
      <c r="G423" s="22">
        <v>97.21</v>
      </c>
      <c r="H423">
        <v>10</v>
      </c>
      <c r="I423">
        <v>48.604999999999997</v>
      </c>
      <c r="J423" s="22">
        <v>1020.705</v>
      </c>
      <c r="K423" s="6">
        <v>43504</v>
      </c>
      <c r="L423" s="21">
        <v>0.54166666666666663</v>
      </c>
      <c r="M423" t="s">
        <v>116</v>
      </c>
      <c r="N423" s="22">
        <v>972.1</v>
      </c>
      <c r="O423">
        <v>4.7619047620000003</v>
      </c>
      <c r="P423" s="22">
        <v>48.604999999999997</v>
      </c>
      <c r="Q423">
        <v>8.6999999999999993</v>
      </c>
      <c r="R423" t="str">
        <f>IFERROR(VLOOKUP(Table5[[#This Row],[CustomerID]],Table1[],16,FALSE),"Not Found")</f>
        <v>Married</v>
      </c>
      <c r="S423">
        <f>IFERROR(VLOOKUP(Table5[[#This Row],[CustomerID]],Table1[],5,FALSE),"Not Found")</f>
        <v>71</v>
      </c>
      <c r="T423" t="str">
        <f>IFERROR(VLOOKUP(Table5[[#This Row],[CustomerID]],Table1[],17,FALSE),"Not Found")</f>
        <v>Graduate</v>
      </c>
      <c r="U423">
        <f>_xlfn.XLOOKUP(Table5[[#This Row],[CustomerID]],Table1[ID],Table1[Kids],"Not Found",0)</f>
        <v>0</v>
      </c>
      <c r="V423">
        <f>_xlfn.XLOOKUP(Table5[[#This Row],[CustomerID]],Table1[ID],Table1[Teens],"Not found",0)</f>
        <v>0</v>
      </c>
      <c r="W423" s="16">
        <f>IFERROR(VLOOKUP(Table5[[#This Row],[CustomerID]],Table1[],2,FALSE),"Not Found")</f>
        <v>172025</v>
      </c>
      <c r="X423" t="str">
        <f>_xlfn.XLOOKUP(Table5[[#This Row],[CustomerID]],Table1[ID],Table1[State],"Not Found",0)</f>
        <v>State-Florida</v>
      </c>
      <c r="Y423">
        <f>_xlfn.XLOOKUP(Table5[[#This Row],[CustomerID]],Table2[ID],Table2[Recency/Days],"Not Found",0)</f>
        <v>46</v>
      </c>
      <c r="Z423" s="22">
        <f>IFERROR(VLOOKUP(Table5[[#This Row],[CustomerID]],Table2[],3,FALSE),"Not Found")</f>
        <v>2310</v>
      </c>
      <c r="AA423" s="22">
        <f>IFERROR(VLOOKUP($A423,Table2[],4,FALSE),"Not Found")</f>
        <v>0</v>
      </c>
      <c r="AB423" s="22">
        <f>IFERROR(VLOOKUP($A423,Table2[],5,FALSE),"Not Found")</f>
        <v>1474</v>
      </c>
      <c r="AC423" s="22">
        <f>IFERROR(VLOOKUP($A423,Table2[],6,FALSE),"Not Found")</f>
        <v>103</v>
      </c>
      <c r="AD423" s="22">
        <f>IFERROR(VLOOKUP($A423,Table2[],7,FALSE),"Not Found")</f>
        <v>119</v>
      </c>
      <c r="AE423" s="22">
        <f>IFERROR(VLOOKUP($A423,Table2[],8,FALSE),"Not Found")</f>
        <v>0</v>
      </c>
      <c r="AF423" s="22">
        <f>IFERROR(VLOOKUP($A423,Table2[],9,FALSE),"Not Found")</f>
        <v>4005</v>
      </c>
      <c r="AG423">
        <f>IFERROR(VLOOKUP($A423,Table2[],10,FALSE),"Not Found")</f>
        <v>1</v>
      </c>
      <c r="AH423">
        <f>IFERROR(VLOOKUP($A423,Table2[],11,FALSE),"Not Found")</f>
        <v>4</v>
      </c>
      <c r="AI423">
        <f>IFERROR(VLOOKUP($A423,Table2[],12,FALSE),"Not Found")</f>
        <v>8</v>
      </c>
      <c r="AJ423">
        <f>IFERROR(VLOOKUP($A423,Table2[],13,FALSE),"Not Found")</f>
        <v>13</v>
      </c>
      <c r="AK423">
        <f>IFERROR(VLOOKUP($A423,Table2[],14,FALSE),"Not Found")</f>
        <v>2</v>
      </c>
      <c r="AL423">
        <f>INDEX('Marketing data'!E:E,MATCH($A423,'Marketing data'!B:B,0),1)</f>
        <v>1</v>
      </c>
      <c r="AM423">
        <f>INDEX('Marketing data'!F:F,MATCH($A423,'Marketing data'!B:B,0),1)</f>
        <v>0</v>
      </c>
      <c r="AN423">
        <f>INDEX(Table3[MC3],MATCH($A423,Table3[ID],0),1)</f>
        <v>0</v>
      </c>
      <c r="AO423">
        <f>INDEX(Table3[MC4],MATCH($A423,Table3[ID],0),1)</f>
        <v>1</v>
      </c>
      <c r="AP423">
        <f>INDEX(Table3[MC5],MATCH($A423,Table3[ID],0),1)</f>
        <v>1</v>
      </c>
      <c r="AQ423">
        <f>_xlfn.XLOOKUP($A423,Table3[ID],Table3[Complaint],"Not Found",0)</f>
        <v>0</v>
      </c>
      <c r="AR423">
        <f>_xlfn.XLOOKUP($A423,Table3[ID],Table3[Pilot],"Not Found",0)</f>
        <v>1</v>
      </c>
      <c r="AS423" s="6">
        <f>_xlfn.XLOOKUP($A423,Table3[ID],Table3[Enrollment],"Not Found",0)</f>
        <v>44107</v>
      </c>
    </row>
    <row r="424" spans="1:45" x14ac:dyDescent="0.25">
      <c r="A424">
        <v>1352</v>
      </c>
      <c r="B424" t="s">
        <v>540</v>
      </c>
      <c r="C424" t="s">
        <v>124</v>
      </c>
      <c r="D424" t="s">
        <v>104</v>
      </c>
      <c r="E424" t="s">
        <v>114</v>
      </c>
      <c r="F424" t="s">
        <v>127</v>
      </c>
      <c r="G424" s="22">
        <v>25.42</v>
      </c>
      <c r="H424">
        <v>8</v>
      </c>
      <c r="I424">
        <v>10.167999999999999</v>
      </c>
      <c r="J424" s="22">
        <v>213.52799999999999</v>
      </c>
      <c r="K424" s="6">
        <v>43543</v>
      </c>
      <c r="L424" s="21">
        <v>0.8208333333333333</v>
      </c>
      <c r="M424" t="s">
        <v>116</v>
      </c>
      <c r="N424" s="22">
        <v>203.36</v>
      </c>
      <c r="O424">
        <v>4.7619047620000003</v>
      </c>
      <c r="P424" s="22">
        <v>10.167999999999999</v>
      </c>
      <c r="Q424">
        <v>6.7</v>
      </c>
      <c r="R424" t="str">
        <f>IFERROR(VLOOKUP(Table5[[#This Row],[CustomerID]],Table1[],16,FALSE),"Not Found")</f>
        <v>Together</v>
      </c>
      <c r="S424">
        <f>IFERROR(VLOOKUP(Table5[[#This Row],[CustomerID]],Table1[],5,FALSE),"Not Found")</f>
        <v>58</v>
      </c>
      <c r="T424" t="str">
        <f>IFERROR(VLOOKUP(Table5[[#This Row],[CustomerID]],Table1[],17,FALSE),"Not Found")</f>
        <v>Graduate</v>
      </c>
      <c r="U424">
        <f>_xlfn.XLOOKUP(Table5[[#This Row],[CustomerID]],Table1[ID],Table1[Kids],"Not Found",0)</f>
        <v>0</v>
      </c>
      <c r="V424">
        <f>_xlfn.XLOOKUP(Table5[[#This Row],[CustomerID]],Table1[ID],Table1[Teens],"Not found",0)</f>
        <v>0</v>
      </c>
      <c r="W424" s="16">
        <f>IFERROR(VLOOKUP(Table5[[#This Row],[CustomerID]],Table1[],2,FALSE),"Not Found")</f>
        <v>172025</v>
      </c>
      <c r="X424" t="str">
        <f>_xlfn.XLOOKUP(Table5[[#This Row],[CustomerID]],Table1[ID],Table1[State],"Not Found",0)</f>
        <v>State-New York</v>
      </c>
      <c r="Y424">
        <f>_xlfn.XLOOKUP(Table5[[#This Row],[CustomerID]],Table2[ID],Table2[Recency/Days],"Not Found",0)</f>
        <v>27</v>
      </c>
      <c r="Z424" s="22">
        <f>IFERROR(VLOOKUP(Table5[[#This Row],[CustomerID]],Table2[],3,FALSE),"Not Found")</f>
        <v>1990</v>
      </c>
      <c r="AA424" s="22">
        <f>IFERROR(VLOOKUP($A424,Table2[],4,FALSE),"Not Found")</f>
        <v>79</v>
      </c>
      <c r="AB424" s="22">
        <f>IFERROR(VLOOKUP($A424,Table2[],5,FALSE),"Not Found")</f>
        <v>1311</v>
      </c>
      <c r="AC424" s="22">
        <f>IFERROR(VLOOKUP($A424,Table2[],6,FALSE),"Not Found")</f>
        <v>361</v>
      </c>
      <c r="AD424" s="22">
        <f>IFERROR(VLOOKUP($A424,Table2[],7,FALSE),"Not Found")</f>
        <v>318</v>
      </c>
      <c r="AE424" s="22">
        <f>IFERROR(VLOOKUP($A424,Table2[],8,FALSE),"Not Found")</f>
        <v>556</v>
      </c>
      <c r="AF424" s="22">
        <f>IFERROR(VLOOKUP($A424,Table2[],9,FALSE),"Not Found")</f>
        <v>3501</v>
      </c>
      <c r="AG424">
        <f>IFERROR(VLOOKUP($A424,Table2[],10,FALSE),"Not Found")</f>
        <v>1</v>
      </c>
      <c r="AH424">
        <f>IFERROR(VLOOKUP($A424,Table2[],11,FALSE),"Not Found")</f>
        <v>4</v>
      </c>
      <c r="AI424">
        <f>IFERROR(VLOOKUP($A424,Table2[],12,FALSE),"Not Found")</f>
        <v>3</v>
      </c>
      <c r="AJ424">
        <f>IFERROR(VLOOKUP($A424,Table2[],13,FALSE),"Not Found")</f>
        <v>8</v>
      </c>
      <c r="AK424">
        <f>IFERROR(VLOOKUP($A424,Table2[],14,FALSE),"Not Found")</f>
        <v>3</v>
      </c>
      <c r="AL424">
        <f>INDEX('Marketing data'!E:E,MATCH($A424,'Marketing data'!B:B,0),1)</f>
        <v>0</v>
      </c>
      <c r="AM424">
        <f>INDEX('Marketing data'!F:F,MATCH($A424,'Marketing data'!B:B,0),1)</f>
        <v>0</v>
      </c>
      <c r="AN424">
        <f>INDEX(Table3[MC3],MATCH($A424,Table3[ID],0),1)</f>
        <v>0</v>
      </c>
      <c r="AO424">
        <f>INDEX(Table3[MC4],MATCH($A424,Table3[ID],0),1)</f>
        <v>0</v>
      </c>
      <c r="AP424">
        <f>INDEX(Table3[MC5],MATCH($A424,Table3[ID],0),1)</f>
        <v>0</v>
      </c>
      <c r="AQ424">
        <f>_xlfn.XLOOKUP($A424,Table3[ID],Table3[Complaint],"Not Found",0)</f>
        <v>0</v>
      </c>
      <c r="AR424">
        <f>_xlfn.XLOOKUP($A424,Table3[ID],Table3[Pilot],"Not Found",0)</f>
        <v>0</v>
      </c>
      <c r="AS424" s="6">
        <f>_xlfn.XLOOKUP($A424,Table3[ID],Table3[Enrollment],"Not Found",0)</f>
        <v>43579</v>
      </c>
    </row>
    <row r="425" spans="1:45" x14ac:dyDescent="0.25">
      <c r="A425">
        <v>2514</v>
      </c>
      <c r="B425" t="s">
        <v>541</v>
      </c>
      <c r="C425" t="s">
        <v>109</v>
      </c>
      <c r="D425" t="s">
        <v>110</v>
      </c>
      <c r="E425" t="s">
        <v>114</v>
      </c>
      <c r="F425" t="s">
        <v>127</v>
      </c>
      <c r="G425" s="22">
        <v>16.28</v>
      </c>
      <c r="H425">
        <v>1</v>
      </c>
      <c r="I425">
        <v>0.81399999999999995</v>
      </c>
      <c r="J425" s="22">
        <v>17.094000000000001</v>
      </c>
      <c r="K425" s="6">
        <v>43533</v>
      </c>
      <c r="L425" s="21">
        <v>0.65</v>
      </c>
      <c r="M425" t="s">
        <v>112</v>
      </c>
      <c r="N425" s="22">
        <v>16.28</v>
      </c>
      <c r="O425">
        <v>4.7619047620000003</v>
      </c>
      <c r="P425" s="22">
        <v>0.81399999999999995</v>
      </c>
      <c r="Q425">
        <v>5</v>
      </c>
      <c r="R425" t="str">
        <f>IFERROR(VLOOKUP(Table5[[#This Row],[CustomerID]],Table1[],16,FALSE),"Not Found")</f>
        <v>Married</v>
      </c>
      <c r="S425">
        <f>IFERROR(VLOOKUP(Table5[[#This Row],[CustomerID]],Table1[],5,FALSE),"Not Found")</f>
        <v>49</v>
      </c>
      <c r="T425" t="str">
        <f>IFERROR(VLOOKUP(Table5[[#This Row],[CustomerID]],Table1[],17,FALSE),"Not Found")</f>
        <v>PhD</v>
      </c>
      <c r="U425">
        <f>_xlfn.XLOOKUP(Table5[[#This Row],[CustomerID]],Table1[ID],Table1[Kids],"Not Found",0)</f>
        <v>0</v>
      </c>
      <c r="V425">
        <f>_xlfn.XLOOKUP(Table5[[#This Row],[CustomerID]],Table1[ID],Table1[Teens],"Not found",0)</f>
        <v>1</v>
      </c>
      <c r="W425" s="16">
        <f>IFERROR(VLOOKUP(Table5[[#This Row],[CustomerID]],Table1[],2,FALSE),"Not Found")</f>
        <v>171969</v>
      </c>
      <c r="X425" t="str">
        <f>_xlfn.XLOOKUP(Table5[[#This Row],[CustomerID]],Table1[ID],Table1[State],"Not Found",0)</f>
        <v>State-Florida</v>
      </c>
      <c r="Y425">
        <f>_xlfn.XLOOKUP(Table5[[#This Row],[CustomerID]],Table2[ID],Table2[Recency/Days],"Not Found",0)</f>
        <v>59</v>
      </c>
      <c r="Z425" s="22">
        <f>IFERROR(VLOOKUP(Table5[[#This Row],[CustomerID]],Table2[],3,FALSE),"Not Found")</f>
        <v>2389</v>
      </c>
      <c r="AA425" s="22">
        <f>IFERROR(VLOOKUP($A425,Table2[],4,FALSE),"Not Found")</f>
        <v>0</v>
      </c>
      <c r="AB425" s="22">
        <f>IFERROR(VLOOKUP($A425,Table2[],5,FALSE),"Not Found")</f>
        <v>182</v>
      </c>
      <c r="AC425" s="22">
        <f>IFERROR(VLOOKUP($A425,Table2[],6,FALSE),"Not Found")</f>
        <v>0</v>
      </c>
      <c r="AD425" s="22">
        <f>IFERROR(VLOOKUP($A425,Table2[],7,FALSE),"Not Found")</f>
        <v>0</v>
      </c>
      <c r="AE425" s="22">
        <f>IFERROR(VLOOKUP($A425,Table2[],8,FALSE),"Not Found")</f>
        <v>24</v>
      </c>
      <c r="AF425" s="22">
        <f>IFERROR(VLOOKUP($A425,Table2[],9,FALSE),"Not Found")</f>
        <v>2547</v>
      </c>
      <c r="AG425">
        <f>IFERROR(VLOOKUP($A425,Table2[],10,FALSE),"Not Found")</f>
        <v>3</v>
      </c>
      <c r="AH425">
        <f>IFERROR(VLOOKUP($A425,Table2[],11,FALSE),"Not Found")</f>
        <v>3</v>
      </c>
      <c r="AI425">
        <f>IFERROR(VLOOKUP($A425,Table2[],12,FALSE),"Not Found")</f>
        <v>4</v>
      </c>
      <c r="AJ425">
        <f>IFERROR(VLOOKUP($A425,Table2[],13,FALSE),"Not Found")</f>
        <v>9</v>
      </c>
      <c r="AK425">
        <f>IFERROR(VLOOKUP($A425,Table2[],14,FALSE),"Not Found")</f>
        <v>8</v>
      </c>
      <c r="AL425">
        <f>INDEX('Marketing data'!E:E,MATCH($A425,'Marketing data'!B:B,0),1)</f>
        <v>0</v>
      </c>
      <c r="AM425">
        <f>INDEX('Marketing data'!F:F,MATCH($A425,'Marketing data'!B:B,0),1)</f>
        <v>0</v>
      </c>
      <c r="AN425">
        <f>INDEX(Table3[MC3],MATCH($A425,Table3[ID],0),1)</f>
        <v>0</v>
      </c>
      <c r="AO425">
        <f>INDEX(Table3[MC4],MATCH($A425,Table3[ID],0),1)</f>
        <v>1</v>
      </c>
      <c r="AP425">
        <f>INDEX(Table3[MC5],MATCH($A425,Table3[ID],0),1)</f>
        <v>0</v>
      </c>
      <c r="AQ425">
        <f>_xlfn.XLOOKUP($A425,Table3[ID],Table3[Complaint],"Not Found",0)</f>
        <v>0</v>
      </c>
      <c r="AR425">
        <f>_xlfn.XLOOKUP($A425,Table3[ID],Table3[Pilot],"Not Found",0)</f>
        <v>0</v>
      </c>
      <c r="AS425" s="6">
        <f>_xlfn.XLOOKUP($A425,Table3[ID],Table3[Enrollment],"Not Found",0)</f>
        <v>43547</v>
      </c>
    </row>
    <row r="426" spans="1:45" x14ac:dyDescent="0.25">
      <c r="A426">
        <v>3141</v>
      </c>
      <c r="B426" t="s">
        <v>542</v>
      </c>
      <c r="C426" t="s">
        <v>124</v>
      </c>
      <c r="D426" t="s">
        <v>104</v>
      </c>
      <c r="E426" t="s">
        <v>114</v>
      </c>
      <c r="F426" t="s">
        <v>127</v>
      </c>
      <c r="G426" s="22">
        <v>40.61</v>
      </c>
      <c r="H426">
        <v>9</v>
      </c>
      <c r="I426">
        <v>18.2745</v>
      </c>
      <c r="J426" s="22">
        <v>383.7645</v>
      </c>
      <c r="K426" s="6">
        <v>43467</v>
      </c>
      <c r="L426" s="21">
        <v>0.56944444444444442</v>
      </c>
      <c r="M426" t="s">
        <v>112</v>
      </c>
      <c r="N426" s="22">
        <v>365.49</v>
      </c>
      <c r="O426">
        <v>4.7619047620000003</v>
      </c>
      <c r="P426" s="22">
        <v>18.2745</v>
      </c>
      <c r="Q426">
        <v>7</v>
      </c>
      <c r="R426" t="str">
        <f>IFERROR(VLOOKUP(Table5[[#This Row],[CustomerID]],Table1[],16,FALSE),"Not Found")</f>
        <v>Married</v>
      </c>
      <c r="S426">
        <f>IFERROR(VLOOKUP(Table5[[#This Row],[CustomerID]],Table1[],5,FALSE),"Not Found")</f>
        <v>69</v>
      </c>
      <c r="T426" t="str">
        <f>IFERROR(VLOOKUP(Table5[[#This Row],[CustomerID]],Table1[],17,FALSE),"Not Found")</f>
        <v>Graduate</v>
      </c>
      <c r="U426">
        <f>_xlfn.XLOOKUP(Table5[[#This Row],[CustomerID]],Table1[ID],Table1[Kids],"Not Found",0)</f>
        <v>0</v>
      </c>
      <c r="V426">
        <f>_xlfn.XLOOKUP(Table5[[#This Row],[CustomerID]],Table1[ID],Table1[Teens],"Not found",0)</f>
        <v>1</v>
      </c>
      <c r="W426" s="16">
        <f>IFERROR(VLOOKUP(Table5[[#This Row],[CustomerID]],Table1[],2,FALSE),"Not Found")</f>
        <v>171965</v>
      </c>
      <c r="X426" t="str">
        <f>_xlfn.XLOOKUP(Table5[[#This Row],[CustomerID]],Table1[ID],Table1[State],"Not Found",0)</f>
        <v>State-Texas</v>
      </c>
      <c r="Y426">
        <f>_xlfn.XLOOKUP(Table5[[#This Row],[CustomerID]],Table2[ID],Table2[Recency/Days],"Not Found",0)</f>
        <v>21</v>
      </c>
      <c r="Z426" s="22">
        <f>IFERROR(VLOOKUP(Table5[[#This Row],[CustomerID]],Table2[],3,FALSE),"Not Found")</f>
        <v>1367</v>
      </c>
      <c r="AA426" s="22">
        <f>IFERROR(VLOOKUP($A426,Table2[],4,FALSE),"Not Found")</f>
        <v>45</v>
      </c>
      <c r="AB426" s="22">
        <f>IFERROR(VLOOKUP($A426,Table2[],5,FALSE),"Not Found")</f>
        <v>683</v>
      </c>
      <c r="AC426" s="22">
        <f>IFERROR(VLOOKUP($A426,Table2[],6,FALSE),"Not Found")</f>
        <v>119</v>
      </c>
      <c r="AD426" s="22">
        <f>IFERROR(VLOOKUP($A426,Table2[],7,FALSE),"Not Found")</f>
        <v>91</v>
      </c>
      <c r="AE426" s="22">
        <f>IFERROR(VLOOKUP($A426,Table2[],8,FALSE),"Not Found")</f>
        <v>593</v>
      </c>
      <c r="AF426" s="22">
        <f>IFERROR(VLOOKUP($A426,Table2[],9,FALSE),"Not Found")</f>
        <v>1713</v>
      </c>
      <c r="AG426">
        <f>IFERROR(VLOOKUP($A426,Table2[],10,FALSE),"Not Found")</f>
        <v>3</v>
      </c>
      <c r="AH426">
        <f>IFERROR(VLOOKUP($A426,Table2[],11,FALSE),"Not Found")</f>
        <v>6</v>
      </c>
      <c r="AI426">
        <f>IFERROR(VLOOKUP($A426,Table2[],12,FALSE),"Not Found")</f>
        <v>3</v>
      </c>
      <c r="AJ426">
        <f>IFERROR(VLOOKUP($A426,Table2[],13,FALSE),"Not Found")</f>
        <v>5</v>
      </c>
      <c r="AK426">
        <f>IFERROR(VLOOKUP($A426,Table2[],14,FALSE),"Not Found")</f>
        <v>3</v>
      </c>
      <c r="AL426">
        <f>INDEX('Marketing data'!E:E,MATCH($A426,'Marketing data'!B:B,0),1)</f>
        <v>0</v>
      </c>
      <c r="AM426">
        <f>INDEX('Marketing data'!F:F,MATCH($A426,'Marketing data'!B:B,0),1)</f>
        <v>0</v>
      </c>
      <c r="AN426">
        <f>INDEX(Table3[MC3],MATCH($A426,Table3[ID],0),1)</f>
        <v>0</v>
      </c>
      <c r="AO426">
        <f>INDEX(Table3[MC4],MATCH($A426,Table3[ID],0),1)</f>
        <v>0</v>
      </c>
      <c r="AP426">
        <f>INDEX(Table3[MC5],MATCH($A426,Table3[ID],0),1)</f>
        <v>0</v>
      </c>
      <c r="AQ426">
        <f>_xlfn.XLOOKUP($A426,Table3[ID],Table3[Complaint],"Not Found",0)</f>
        <v>0</v>
      </c>
      <c r="AR426">
        <f>_xlfn.XLOOKUP($A426,Table3[ID],Table3[Pilot],"Not Found",0)</f>
        <v>0</v>
      </c>
      <c r="AS426" s="6">
        <f>_xlfn.XLOOKUP($A426,Table3[ID],Table3[Enrollment],"Not Found",0)</f>
        <v>43833</v>
      </c>
    </row>
    <row r="427" spans="1:45" x14ac:dyDescent="0.25">
      <c r="A427">
        <v>2985</v>
      </c>
      <c r="B427" t="s">
        <v>543</v>
      </c>
      <c r="C427" t="s">
        <v>103</v>
      </c>
      <c r="D427" t="s">
        <v>104</v>
      </c>
      <c r="E427" t="s">
        <v>114</v>
      </c>
      <c r="F427" t="s">
        <v>106</v>
      </c>
      <c r="G427" s="22">
        <v>53.17</v>
      </c>
      <c r="H427">
        <v>7</v>
      </c>
      <c r="I427">
        <v>18.609500000000001</v>
      </c>
      <c r="J427" s="22">
        <v>390.79950000000002</v>
      </c>
      <c r="K427" s="6">
        <v>43486</v>
      </c>
      <c r="L427" s="21">
        <v>0.75069444444444444</v>
      </c>
      <c r="M427" t="s">
        <v>112</v>
      </c>
      <c r="N427" s="22">
        <v>372.19</v>
      </c>
      <c r="O427">
        <v>4.7619047620000003</v>
      </c>
      <c r="P427" s="22">
        <v>18.609500000000001</v>
      </c>
      <c r="Q427">
        <v>8.9</v>
      </c>
      <c r="R427" t="str">
        <f>IFERROR(VLOOKUP(Table5[[#This Row],[CustomerID]],Table1[],16,FALSE),"Not Found")</f>
        <v>Divorced</v>
      </c>
      <c r="S427">
        <f>IFERROR(VLOOKUP(Table5[[#This Row],[CustomerID]],Table1[],5,FALSE),"Not Found")</f>
        <v>62</v>
      </c>
      <c r="T427" t="str">
        <f>IFERROR(VLOOKUP(Table5[[#This Row],[CustomerID]],Table1[],17,FALSE),"Not Found")</f>
        <v>Graduate</v>
      </c>
      <c r="U427">
        <f>_xlfn.XLOOKUP(Table5[[#This Row],[CustomerID]],Table1[ID],Table1[Kids],"Not Found",0)</f>
        <v>0</v>
      </c>
      <c r="V427">
        <f>_xlfn.XLOOKUP(Table5[[#This Row],[CustomerID]],Table1[ID],Table1[Teens],"Not found",0)</f>
        <v>0</v>
      </c>
      <c r="W427" s="16">
        <f>IFERROR(VLOOKUP(Table5[[#This Row],[CustomerID]],Table1[],2,FALSE),"Not Found")</f>
        <v>171964</v>
      </c>
      <c r="X427" t="str">
        <f>_xlfn.XLOOKUP(Table5[[#This Row],[CustomerID]],Table1[ID],Table1[State],"Not Found",0)</f>
        <v>State-Texas</v>
      </c>
      <c r="Y427">
        <f>_xlfn.XLOOKUP(Table5[[#This Row],[CustomerID]],Table2[ID],Table2[Recency/Days],"Not Found",0)</f>
        <v>81</v>
      </c>
      <c r="Z427" s="22">
        <f>IFERROR(VLOOKUP(Table5[[#This Row],[CustomerID]],Table2[],3,FALSE),"Not Found")</f>
        <v>1403</v>
      </c>
      <c r="AA427" s="22">
        <f>IFERROR(VLOOKUP($A427,Table2[],4,FALSE),"Not Found")</f>
        <v>122</v>
      </c>
      <c r="AB427" s="22">
        <f>IFERROR(VLOOKUP($A427,Table2[],5,FALSE),"Not Found")</f>
        <v>2227</v>
      </c>
      <c r="AC427" s="22">
        <f>IFERROR(VLOOKUP($A427,Table2[],6,FALSE),"Not Found")</f>
        <v>430</v>
      </c>
      <c r="AD427" s="22">
        <f>IFERROR(VLOOKUP($A427,Table2[],7,FALSE),"Not Found")</f>
        <v>81</v>
      </c>
      <c r="AE427" s="22">
        <f>IFERROR(VLOOKUP($A427,Table2[],8,FALSE),"Not Found")</f>
        <v>206</v>
      </c>
      <c r="AF427" s="22">
        <f>IFERROR(VLOOKUP($A427,Table2[],9,FALSE),"Not Found")</f>
        <v>4058</v>
      </c>
      <c r="AG427">
        <f>IFERROR(VLOOKUP($A427,Table2[],10,FALSE),"Not Found")</f>
        <v>1</v>
      </c>
      <c r="AH427">
        <f>IFERROR(VLOOKUP($A427,Table2[],11,FALSE),"Not Found")</f>
        <v>5</v>
      </c>
      <c r="AI427">
        <f>IFERROR(VLOOKUP($A427,Table2[],12,FALSE),"Not Found")</f>
        <v>6</v>
      </c>
      <c r="AJ427">
        <f>IFERROR(VLOOKUP($A427,Table2[],13,FALSE),"Not Found")</f>
        <v>5</v>
      </c>
      <c r="AK427">
        <f>IFERROR(VLOOKUP($A427,Table2[],14,FALSE),"Not Found")</f>
        <v>3</v>
      </c>
      <c r="AL427">
        <f>INDEX('Marketing data'!E:E,MATCH($A427,'Marketing data'!B:B,0),1)</f>
        <v>0</v>
      </c>
      <c r="AM427">
        <f>INDEX('Marketing data'!F:F,MATCH($A427,'Marketing data'!B:B,0),1)</f>
        <v>0</v>
      </c>
      <c r="AN427">
        <f>INDEX(Table3[MC3],MATCH($A427,Table3[ID],0),1)</f>
        <v>0</v>
      </c>
      <c r="AO427">
        <f>INDEX(Table3[MC4],MATCH($A427,Table3[ID],0),1)</f>
        <v>0</v>
      </c>
      <c r="AP427">
        <f>INDEX(Table3[MC5],MATCH($A427,Table3[ID],0),1)</f>
        <v>0</v>
      </c>
      <c r="AQ427">
        <f>_xlfn.XLOOKUP($A427,Table3[ID],Table3[Complaint],"Not Found",0)</f>
        <v>0</v>
      </c>
      <c r="AR427">
        <f>_xlfn.XLOOKUP($A427,Table3[ID],Table3[Pilot],"Not Found",0)</f>
        <v>0</v>
      </c>
      <c r="AS427" s="6">
        <f>_xlfn.XLOOKUP($A427,Table3[ID],Table3[Enrollment],"Not Found",0)</f>
        <v>43763</v>
      </c>
    </row>
    <row r="428" spans="1:45" x14ac:dyDescent="0.25">
      <c r="A428">
        <v>1335</v>
      </c>
      <c r="B428" t="s">
        <v>544</v>
      </c>
      <c r="C428" t="s">
        <v>124</v>
      </c>
      <c r="D428" t="s">
        <v>104</v>
      </c>
      <c r="E428" t="s">
        <v>105</v>
      </c>
      <c r="F428" t="s">
        <v>125</v>
      </c>
      <c r="G428" s="22">
        <v>20.87</v>
      </c>
      <c r="H428">
        <v>3</v>
      </c>
      <c r="I428">
        <v>3.1305000000000001</v>
      </c>
      <c r="J428" s="22">
        <v>65.740499999999997</v>
      </c>
      <c r="K428" s="6">
        <v>43544</v>
      </c>
      <c r="L428" s="21">
        <v>0.57847222222222217</v>
      </c>
      <c r="M428" t="s">
        <v>116</v>
      </c>
      <c r="N428" s="22">
        <v>62.61</v>
      </c>
      <c r="O428">
        <v>4.7619047620000003</v>
      </c>
      <c r="P428" s="22">
        <v>3.1305000000000001</v>
      </c>
      <c r="Q428">
        <v>8</v>
      </c>
      <c r="R428" t="str">
        <f>IFERROR(VLOOKUP(Table5[[#This Row],[CustomerID]],Table1[],16,FALSE),"Not Found")</f>
        <v>Married</v>
      </c>
      <c r="S428">
        <f>IFERROR(VLOOKUP(Table5[[#This Row],[CustomerID]],Table1[],5,FALSE),"Not Found")</f>
        <v>34</v>
      </c>
      <c r="T428" t="str">
        <f>IFERROR(VLOOKUP(Table5[[#This Row],[CustomerID]],Table1[],17,FALSE),"Not Found")</f>
        <v>Graduate</v>
      </c>
      <c r="U428">
        <f>_xlfn.XLOOKUP(Table5[[#This Row],[CustomerID]],Table1[ID],Table1[Kids],"Not Found",0)</f>
        <v>1</v>
      </c>
      <c r="V428">
        <f>_xlfn.XLOOKUP(Table5[[#This Row],[CustomerID]],Table1[ID],Table1[Teens],"Not found",0)</f>
        <v>0</v>
      </c>
      <c r="W428" s="16">
        <f>IFERROR(VLOOKUP(Table5[[#This Row],[CustomerID]],Table1[],2,FALSE),"Not Found")</f>
        <v>171952</v>
      </c>
      <c r="X428" t="str">
        <f>_xlfn.XLOOKUP(Table5[[#This Row],[CustomerID]],Table1[ID],Table1[State],"Not Found",0)</f>
        <v>State-Texas</v>
      </c>
      <c r="Y428">
        <f>_xlfn.XLOOKUP(Table5[[#This Row],[CustomerID]],Table2[ID],Table2[Recency/Days],"Not Found",0)</f>
        <v>93</v>
      </c>
      <c r="Z428" s="22">
        <f>IFERROR(VLOOKUP(Table5[[#This Row],[CustomerID]],Table2[],3,FALSE),"Not Found")</f>
        <v>1568</v>
      </c>
      <c r="AA428" s="22">
        <f>IFERROR(VLOOKUP($A428,Table2[],4,FALSE),"Not Found")</f>
        <v>191</v>
      </c>
      <c r="AB428" s="22">
        <f>IFERROR(VLOOKUP($A428,Table2[],5,FALSE),"Not Found")</f>
        <v>1087</v>
      </c>
      <c r="AC428" s="22">
        <f>IFERROR(VLOOKUP($A428,Table2[],6,FALSE),"Not Found")</f>
        <v>124</v>
      </c>
      <c r="AD428" s="22">
        <f>IFERROR(VLOOKUP($A428,Table2[],7,FALSE),"Not Found")</f>
        <v>256</v>
      </c>
      <c r="AE428" s="22">
        <f>IFERROR(VLOOKUP($A428,Table2[],8,FALSE),"Not Found")</f>
        <v>222</v>
      </c>
      <c r="AF428" s="22">
        <f>IFERROR(VLOOKUP($A428,Table2[],9,FALSE),"Not Found")</f>
        <v>3004</v>
      </c>
      <c r="AG428">
        <f>IFERROR(VLOOKUP($A428,Table2[],10,FALSE),"Not Found")</f>
        <v>2</v>
      </c>
      <c r="AH428">
        <f>IFERROR(VLOOKUP($A428,Table2[],11,FALSE),"Not Found")</f>
        <v>8</v>
      </c>
      <c r="AI428">
        <f>IFERROR(VLOOKUP($A428,Table2[],12,FALSE),"Not Found")</f>
        <v>4</v>
      </c>
      <c r="AJ428">
        <f>IFERROR(VLOOKUP($A428,Table2[],13,FALSE),"Not Found")</f>
        <v>8</v>
      </c>
      <c r="AK428">
        <f>IFERROR(VLOOKUP($A428,Table2[],14,FALSE),"Not Found")</f>
        <v>4</v>
      </c>
      <c r="AL428">
        <f>INDEX('Marketing data'!E:E,MATCH($A428,'Marketing data'!B:B,0),1)</f>
        <v>0</v>
      </c>
      <c r="AM428">
        <f>INDEX('Marketing data'!F:F,MATCH($A428,'Marketing data'!B:B,0),1)</f>
        <v>0</v>
      </c>
      <c r="AN428">
        <f>INDEX(Table3[MC3],MATCH($A428,Table3[ID],0),1)</f>
        <v>1</v>
      </c>
      <c r="AO428">
        <f>INDEX(Table3[MC4],MATCH($A428,Table3[ID],0),1)</f>
        <v>0</v>
      </c>
      <c r="AP428">
        <f>INDEX(Table3[MC5],MATCH($A428,Table3[ID],0),1)</f>
        <v>1</v>
      </c>
      <c r="AQ428">
        <f>_xlfn.XLOOKUP($A428,Table3[ID],Table3[Complaint],"Not Found",0)</f>
        <v>0</v>
      </c>
      <c r="AR428">
        <f>_xlfn.XLOOKUP($A428,Table3[ID],Table3[Pilot],"Not Found",0)</f>
        <v>0</v>
      </c>
      <c r="AS428" s="6">
        <f>_xlfn.XLOOKUP($A428,Table3[ID],Table3[Enrollment],"Not Found",0)</f>
        <v>43633</v>
      </c>
    </row>
    <row r="429" spans="1:45" x14ac:dyDescent="0.25">
      <c r="A429">
        <v>1686</v>
      </c>
      <c r="B429" t="s">
        <v>545</v>
      </c>
      <c r="C429" t="s">
        <v>124</v>
      </c>
      <c r="D429" t="s">
        <v>110</v>
      </c>
      <c r="E429" t="s">
        <v>114</v>
      </c>
      <c r="F429" t="s">
        <v>118</v>
      </c>
      <c r="G429" s="22">
        <v>67.27</v>
      </c>
      <c r="H429">
        <v>5</v>
      </c>
      <c r="I429">
        <v>16.817499999999999</v>
      </c>
      <c r="J429" s="22">
        <v>353.16750000000002</v>
      </c>
      <c r="K429" s="6">
        <v>43523</v>
      </c>
      <c r="L429" s="21">
        <v>0.7270833333333333</v>
      </c>
      <c r="M429" t="s">
        <v>112</v>
      </c>
      <c r="N429" s="22">
        <v>336.35</v>
      </c>
      <c r="O429">
        <v>4.7619047620000003</v>
      </c>
      <c r="P429" s="22">
        <v>16.817499999999999</v>
      </c>
      <c r="Q429">
        <v>6.9</v>
      </c>
      <c r="R429" t="str">
        <f>IFERROR(VLOOKUP(Table5[[#This Row],[CustomerID]],Table1[],16,FALSE),"Not Found")</f>
        <v>Married</v>
      </c>
      <c r="S429">
        <f>IFERROR(VLOOKUP(Table5[[#This Row],[CustomerID]],Table1[],5,FALSE),"Not Found")</f>
        <v>34</v>
      </c>
      <c r="T429" t="str">
        <f>IFERROR(VLOOKUP(Table5[[#This Row],[CustomerID]],Table1[],17,FALSE),"Not Found")</f>
        <v>Graduate</v>
      </c>
      <c r="U429">
        <f>_xlfn.XLOOKUP(Table5[[#This Row],[CustomerID]],Table1[ID],Table1[Kids],"Not Found",0)</f>
        <v>1</v>
      </c>
      <c r="V429">
        <f>_xlfn.XLOOKUP(Table5[[#This Row],[CustomerID]],Table1[ID],Table1[Teens],"Not found",0)</f>
        <v>0</v>
      </c>
      <c r="W429" s="16">
        <f>IFERROR(VLOOKUP(Table5[[#This Row],[CustomerID]],Table1[],2,FALSE),"Not Found")</f>
        <v>171952</v>
      </c>
      <c r="X429" t="str">
        <f>_xlfn.XLOOKUP(Table5[[#This Row],[CustomerID]],Table1[ID],Table1[State],"Not Found",0)</f>
        <v>State-Florida</v>
      </c>
      <c r="Y429">
        <f>_xlfn.XLOOKUP(Table5[[#This Row],[CustomerID]],Table2[ID],Table2[Recency/Days],"Not Found",0)</f>
        <v>93</v>
      </c>
      <c r="Z429" s="22">
        <f>IFERROR(VLOOKUP(Table5[[#This Row],[CustomerID]],Table2[],3,FALSE),"Not Found")</f>
        <v>1568</v>
      </c>
      <c r="AA429" s="22">
        <f>IFERROR(VLOOKUP($A429,Table2[],4,FALSE),"Not Found")</f>
        <v>191</v>
      </c>
      <c r="AB429" s="22">
        <f>IFERROR(VLOOKUP($A429,Table2[],5,FALSE),"Not Found")</f>
        <v>1087</v>
      </c>
      <c r="AC429" s="22">
        <f>IFERROR(VLOOKUP($A429,Table2[],6,FALSE),"Not Found")</f>
        <v>124</v>
      </c>
      <c r="AD429" s="22">
        <f>IFERROR(VLOOKUP($A429,Table2[],7,FALSE),"Not Found")</f>
        <v>256</v>
      </c>
      <c r="AE429" s="22">
        <f>IFERROR(VLOOKUP($A429,Table2[],8,FALSE),"Not Found")</f>
        <v>222</v>
      </c>
      <c r="AF429" s="22">
        <f>IFERROR(VLOOKUP($A429,Table2[],9,FALSE),"Not Found")</f>
        <v>3004</v>
      </c>
      <c r="AG429">
        <f>IFERROR(VLOOKUP($A429,Table2[],10,FALSE),"Not Found")</f>
        <v>2</v>
      </c>
      <c r="AH429">
        <f>IFERROR(VLOOKUP($A429,Table2[],11,FALSE),"Not Found")</f>
        <v>8</v>
      </c>
      <c r="AI429">
        <f>IFERROR(VLOOKUP($A429,Table2[],12,FALSE),"Not Found")</f>
        <v>4</v>
      </c>
      <c r="AJ429">
        <f>IFERROR(VLOOKUP($A429,Table2[],13,FALSE),"Not Found")</f>
        <v>8</v>
      </c>
      <c r="AK429">
        <f>IFERROR(VLOOKUP($A429,Table2[],14,FALSE),"Not Found")</f>
        <v>4</v>
      </c>
      <c r="AL429">
        <f>INDEX('Marketing data'!E:E,MATCH($A429,'Marketing data'!B:B,0),1)</f>
        <v>0</v>
      </c>
      <c r="AM429">
        <f>INDEX('Marketing data'!F:F,MATCH($A429,'Marketing data'!B:B,0),1)</f>
        <v>0</v>
      </c>
      <c r="AN429">
        <f>INDEX(Table3[MC3],MATCH($A429,Table3[ID],0),1)</f>
        <v>1</v>
      </c>
      <c r="AO429">
        <f>INDEX(Table3[MC4],MATCH($A429,Table3[ID],0),1)</f>
        <v>0</v>
      </c>
      <c r="AP429">
        <f>INDEX(Table3[MC5],MATCH($A429,Table3[ID],0),1)</f>
        <v>1</v>
      </c>
      <c r="AQ429">
        <f>_xlfn.XLOOKUP($A429,Table3[ID],Table3[Complaint],"Not Found",0)</f>
        <v>0</v>
      </c>
      <c r="AR429">
        <f>_xlfn.XLOOKUP($A429,Table3[ID],Table3[Pilot],"Not Found",0)</f>
        <v>0</v>
      </c>
      <c r="AS429" s="6">
        <f>_xlfn.XLOOKUP($A429,Table3[ID],Table3[Enrollment],"Not Found",0)</f>
        <v>43633</v>
      </c>
    </row>
    <row r="430" spans="1:45" x14ac:dyDescent="0.25">
      <c r="A430">
        <v>3044</v>
      </c>
      <c r="B430" t="s">
        <v>546</v>
      </c>
      <c r="C430" t="s">
        <v>103</v>
      </c>
      <c r="D430" t="s">
        <v>104</v>
      </c>
      <c r="E430" t="s">
        <v>105</v>
      </c>
      <c r="F430" t="s">
        <v>115</v>
      </c>
      <c r="G430" s="22">
        <v>90.65</v>
      </c>
      <c r="H430">
        <v>10</v>
      </c>
      <c r="I430">
        <v>45.325000000000003</v>
      </c>
      <c r="J430" s="22">
        <v>951.82500000000005</v>
      </c>
      <c r="K430" s="6">
        <v>43532</v>
      </c>
      <c r="L430" s="21">
        <v>0.45347222222222222</v>
      </c>
      <c r="M430" t="s">
        <v>107</v>
      </c>
      <c r="N430" s="22">
        <v>906.5</v>
      </c>
      <c r="O430">
        <v>4.7619047620000003</v>
      </c>
      <c r="P430" s="22">
        <v>45.325000000000003</v>
      </c>
      <c r="Q430">
        <v>7.3</v>
      </c>
      <c r="R430" t="str">
        <f>IFERROR(VLOOKUP(Table5[[#This Row],[CustomerID]],Table1[],16,FALSE),"Not Found")</f>
        <v>Married</v>
      </c>
      <c r="S430">
        <f>IFERROR(VLOOKUP(Table5[[#This Row],[CustomerID]],Table1[],5,FALSE),"Not Found")</f>
        <v>64</v>
      </c>
      <c r="T430" t="str">
        <f>IFERROR(VLOOKUP(Table5[[#This Row],[CustomerID]],Table1[],17,FALSE),"Not Found")</f>
        <v>Graduate</v>
      </c>
      <c r="U430">
        <f>_xlfn.XLOOKUP(Table5[[#This Row],[CustomerID]],Table1[ID],Table1[Kids],"Not Found",0)</f>
        <v>0</v>
      </c>
      <c r="V430">
        <f>_xlfn.XLOOKUP(Table5[[#This Row],[CustomerID]],Table1[ID],Table1[Teens],"Not found",0)</f>
        <v>1</v>
      </c>
      <c r="W430" s="16">
        <f>IFERROR(VLOOKUP(Table5[[#This Row],[CustomerID]],Table1[],2,FALSE),"Not Found")</f>
        <v>171866</v>
      </c>
      <c r="X430" t="str">
        <f>_xlfn.XLOOKUP(Table5[[#This Row],[CustomerID]],Table1[ID],Table1[State],"Not Found",0)</f>
        <v>State-New York</v>
      </c>
      <c r="Y430">
        <f>_xlfn.XLOOKUP(Table5[[#This Row],[CustomerID]],Table2[ID],Table2[Recency/Days],"Not Found",0)</f>
        <v>85</v>
      </c>
      <c r="Z430" s="22">
        <f>IFERROR(VLOOKUP(Table5[[#This Row],[CustomerID]],Table2[],3,FALSE),"Not Found")</f>
        <v>440</v>
      </c>
      <c r="AA430" s="22">
        <f>IFERROR(VLOOKUP($A430,Table2[],4,FALSE),"Not Found")</f>
        <v>426</v>
      </c>
      <c r="AB430" s="22">
        <f>IFERROR(VLOOKUP($A430,Table2[],5,FALSE),"Not Found")</f>
        <v>426</v>
      </c>
      <c r="AC430" s="22">
        <f>IFERROR(VLOOKUP($A430,Table2[],6,FALSE),"Not Found")</f>
        <v>246</v>
      </c>
      <c r="AD430" s="22">
        <f>IFERROR(VLOOKUP($A430,Table2[],7,FALSE),"Not Found")</f>
        <v>93</v>
      </c>
      <c r="AE430" s="22">
        <f>IFERROR(VLOOKUP($A430,Table2[],8,FALSE),"Not Found")</f>
        <v>79</v>
      </c>
      <c r="AF430" s="22">
        <f>IFERROR(VLOOKUP($A430,Table2[],9,FALSE),"Not Found")</f>
        <v>1552</v>
      </c>
      <c r="AG430">
        <f>IFERROR(VLOOKUP($A430,Table2[],10,FALSE),"Not Found")</f>
        <v>1</v>
      </c>
      <c r="AH430">
        <f>IFERROR(VLOOKUP($A430,Table2[],11,FALSE),"Not Found")</f>
        <v>6</v>
      </c>
      <c r="AI430">
        <f>IFERROR(VLOOKUP($A430,Table2[],12,FALSE),"Not Found")</f>
        <v>3</v>
      </c>
      <c r="AJ430">
        <f>IFERROR(VLOOKUP($A430,Table2[],13,FALSE),"Not Found")</f>
        <v>10</v>
      </c>
      <c r="AK430">
        <f>IFERROR(VLOOKUP($A430,Table2[],14,FALSE),"Not Found")</f>
        <v>3</v>
      </c>
      <c r="AL430">
        <f>INDEX('Marketing data'!E:E,MATCH($A430,'Marketing data'!B:B,0),1)</f>
        <v>0</v>
      </c>
      <c r="AM430">
        <f>INDEX('Marketing data'!F:F,MATCH($A430,'Marketing data'!B:B,0),1)</f>
        <v>0</v>
      </c>
      <c r="AN430">
        <f>INDEX(Table3[MC3],MATCH($A430,Table3[ID],0),1)</f>
        <v>0</v>
      </c>
      <c r="AO430">
        <f>INDEX(Table3[MC4],MATCH($A430,Table3[ID],0),1)</f>
        <v>0</v>
      </c>
      <c r="AP430">
        <f>INDEX(Table3[MC5],MATCH($A430,Table3[ID],0),1)</f>
        <v>0</v>
      </c>
      <c r="AQ430">
        <f>_xlfn.XLOOKUP($A430,Table3[ID],Table3[Complaint],"Not Found",0)</f>
        <v>0</v>
      </c>
      <c r="AR430">
        <f>_xlfn.XLOOKUP($A430,Table3[ID],Table3[Pilot],"Not Found",0)</f>
        <v>0</v>
      </c>
      <c r="AS430" s="6">
        <f>_xlfn.XLOOKUP($A430,Table3[ID],Table3[Enrollment],"Not Found",0)</f>
        <v>43982</v>
      </c>
    </row>
    <row r="431" spans="1:45" x14ac:dyDescent="0.25">
      <c r="A431">
        <v>2582</v>
      </c>
      <c r="B431" t="s">
        <v>547</v>
      </c>
      <c r="C431" t="s">
        <v>124</v>
      </c>
      <c r="D431" t="s">
        <v>110</v>
      </c>
      <c r="E431" t="s">
        <v>114</v>
      </c>
      <c r="F431" t="s">
        <v>127</v>
      </c>
      <c r="G431" s="22">
        <v>69.08</v>
      </c>
      <c r="H431">
        <v>2</v>
      </c>
      <c r="I431">
        <v>6.9080000000000004</v>
      </c>
      <c r="J431" s="22">
        <v>145.06800000000001</v>
      </c>
      <c r="K431" s="6">
        <v>43496</v>
      </c>
      <c r="L431" s="21">
        <v>0.82500000000000007</v>
      </c>
      <c r="M431" t="s">
        <v>116</v>
      </c>
      <c r="N431" s="22">
        <v>138.16</v>
      </c>
      <c r="O431">
        <v>4.7619047620000003</v>
      </c>
      <c r="P431" s="22">
        <v>6.9080000000000004</v>
      </c>
      <c r="Q431">
        <v>6.9</v>
      </c>
      <c r="R431" t="str">
        <f>IFERROR(VLOOKUP(Table5[[#This Row],[CustomerID]],Table1[],16,FALSE),"Not Found")</f>
        <v>Married</v>
      </c>
      <c r="S431">
        <f>IFERROR(VLOOKUP(Table5[[#This Row],[CustomerID]],Table1[],5,FALSE),"Not Found")</f>
        <v>43</v>
      </c>
      <c r="T431" t="str">
        <f>IFERROR(VLOOKUP(Table5[[#This Row],[CustomerID]],Table1[],17,FALSE),"Not Found")</f>
        <v>Graduate</v>
      </c>
      <c r="U431">
        <f>_xlfn.XLOOKUP(Table5[[#This Row],[CustomerID]],Table1[ID],Table1[Kids],"Not Found",0)</f>
        <v>0</v>
      </c>
      <c r="V431">
        <f>_xlfn.XLOOKUP(Table5[[#This Row],[CustomerID]],Table1[ID],Table1[Teens],"Not found",0)</f>
        <v>1</v>
      </c>
      <c r="W431" s="16">
        <f>IFERROR(VLOOKUP(Table5[[#This Row],[CustomerID]],Table1[],2,FALSE),"Not Found")</f>
        <v>171855</v>
      </c>
      <c r="X431" t="str">
        <f>_xlfn.XLOOKUP(Table5[[#This Row],[CustomerID]],Table1[ID],Table1[State],"Not Found",0)</f>
        <v>State-New York</v>
      </c>
      <c r="Y431">
        <f>_xlfn.XLOOKUP(Table5[[#This Row],[CustomerID]],Table2[ID],Table2[Recency/Days],"Not Found",0)</f>
        <v>59</v>
      </c>
      <c r="Z431" s="22">
        <f>IFERROR(VLOOKUP(Table5[[#This Row],[CustomerID]],Table2[],3,FALSE),"Not Found")</f>
        <v>1311</v>
      </c>
      <c r="AA431" s="22">
        <f>IFERROR(VLOOKUP($A431,Table2[],4,FALSE),"Not Found")</f>
        <v>74</v>
      </c>
      <c r="AB431" s="22">
        <f>IFERROR(VLOOKUP($A431,Table2[],5,FALSE),"Not Found")</f>
        <v>1009</v>
      </c>
      <c r="AC431" s="22">
        <f>IFERROR(VLOOKUP($A431,Table2[],6,FALSE),"Not Found")</f>
        <v>0</v>
      </c>
      <c r="AD431" s="22">
        <f>IFERROR(VLOOKUP($A431,Table2[],7,FALSE),"Not Found")</f>
        <v>268</v>
      </c>
      <c r="AE431" s="22">
        <f>IFERROR(VLOOKUP($A431,Table2[],8,FALSE),"Not Found")</f>
        <v>67</v>
      </c>
      <c r="AF431" s="22">
        <f>IFERROR(VLOOKUP($A431,Table2[],9,FALSE),"Not Found")</f>
        <v>2595</v>
      </c>
      <c r="AG431">
        <f>IFERROR(VLOOKUP($A431,Table2[],10,FALSE),"Not Found")</f>
        <v>4</v>
      </c>
      <c r="AH431">
        <f>IFERROR(VLOOKUP($A431,Table2[],11,FALSE),"Not Found")</f>
        <v>5</v>
      </c>
      <c r="AI431">
        <f>IFERROR(VLOOKUP($A431,Table2[],12,FALSE),"Not Found")</f>
        <v>5</v>
      </c>
      <c r="AJ431">
        <f>IFERROR(VLOOKUP($A431,Table2[],13,FALSE),"Not Found")</f>
        <v>11</v>
      </c>
      <c r="AK431">
        <f>IFERROR(VLOOKUP($A431,Table2[],14,FALSE),"Not Found")</f>
        <v>3</v>
      </c>
      <c r="AL431">
        <f>INDEX('Marketing data'!E:E,MATCH($A431,'Marketing data'!B:B,0),1)</f>
        <v>0</v>
      </c>
      <c r="AM431">
        <f>INDEX('Marketing data'!F:F,MATCH($A431,'Marketing data'!B:B,0),1)</f>
        <v>0</v>
      </c>
      <c r="AN431">
        <f>INDEX(Table3[MC3],MATCH($A431,Table3[ID],0),1)</f>
        <v>0</v>
      </c>
      <c r="AO431">
        <f>INDEX(Table3[MC4],MATCH($A431,Table3[ID],0),1)</f>
        <v>0</v>
      </c>
      <c r="AP431">
        <f>INDEX(Table3[MC5],MATCH($A431,Table3[ID],0),1)</f>
        <v>0</v>
      </c>
      <c r="AQ431">
        <f>_xlfn.XLOOKUP($A431,Table3[ID],Table3[Complaint],"Not Found",0)</f>
        <v>0</v>
      </c>
      <c r="AR431">
        <f>_xlfn.XLOOKUP($A431,Table3[ID],Table3[Pilot],"Not Found",0)</f>
        <v>0</v>
      </c>
      <c r="AS431" s="6">
        <f>_xlfn.XLOOKUP($A431,Table3[ID],Table3[Enrollment],"Not Found",0)</f>
        <v>43639</v>
      </c>
    </row>
    <row r="432" spans="1:45" x14ac:dyDescent="0.25">
      <c r="A432">
        <v>2316</v>
      </c>
      <c r="B432" t="s">
        <v>548</v>
      </c>
      <c r="C432" t="s">
        <v>109</v>
      </c>
      <c r="D432" t="s">
        <v>110</v>
      </c>
      <c r="E432" t="s">
        <v>114</v>
      </c>
      <c r="F432" t="s">
        <v>125</v>
      </c>
      <c r="G432" s="22">
        <v>43.27</v>
      </c>
      <c r="H432">
        <v>2</v>
      </c>
      <c r="I432">
        <v>4.327</v>
      </c>
      <c r="J432" s="22">
        <v>90.867000000000004</v>
      </c>
      <c r="K432" s="6">
        <v>43532</v>
      </c>
      <c r="L432" s="21">
        <v>0.70347222222222217</v>
      </c>
      <c r="M432" t="s">
        <v>107</v>
      </c>
      <c r="N432" s="22">
        <v>86.54</v>
      </c>
      <c r="O432">
        <v>4.7619047620000003</v>
      </c>
      <c r="P432" s="22">
        <v>4.327</v>
      </c>
      <c r="Q432">
        <v>5.7</v>
      </c>
      <c r="R432" t="str">
        <f>IFERROR(VLOOKUP(Table5[[#This Row],[CustomerID]],Table1[],16,FALSE),"Not Found")</f>
        <v>Together</v>
      </c>
      <c r="S432">
        <f>IFERROR(VLOOKUP(Table5[[#This Row],[CustomerID]],Table1[],5,FALSE),"Not Found")</f>
        <v>38</v>
      </c>
      <c r="T432" t="str">
        <f>IFERROR(VLOOKUP(Table5[[#This Row],[CustomerID]],Table1[],17,FALSE),"Not Found")</f>
        <v>Graduate</v>
      </c>
      <c r="U432">
        <f>_xlfn.XLOOKUP(Table5[[#This Row],[CustomerID]],Table1[ID],Table1[Kids],"Not Found",0)</f>
        <v>0</v>
      </c>
      <c r="V432">
        <f>_xlfn.XLOOKUP(Table5[[#This Row],[CustomerID]],Table1[ID],Table1[Teens],"Not found",0)</f>
        <v>0</v>
      </c>
      <c r="W432" s="16">
        <f>IFERROR(VLOOKUP(Table5[[#This Row],[CustomerID]],Table1[],2,FALSE),"Not Found")</f>
        <v>171853</v>
      </c>
      <c r="X432" t="str">
        <f>_xlfn.XLOOKUP(Table5[[#This Row],[CustomerID]],Table1[ID],Table1[State],"Not Found",0)</f>
        <v>State-Florida</v>
      </c>
      <c r="Y432">
        <f>_xlfn.XLOOKUP(Table5[[#This Row],[CustomerID]],Table2[ID],Table2[Recency/Days],"Not Found",0)</f>
        <v>29</v>
      </c>
      <c r="Z432" s="22">
        <f>IFERROR(VLOOKUP(Table5[[#This Row],[CustomerID]],Table2[],3,FALSE),"Not Found")</f>
        <v>856</v>
      </c>
      <c r="AA432" s="22">
        <f>IFERROR(VLOOKUP($A432,Table2[],4,FALSE),"Not Found")</f>
        <v>258</v>
      </c>
      <c r="AB432" s="22">
        <f>IFERROR(VLOOKUP($A432,Table2[],5,FALSE),"Not Found")</f>
        <v>988</v>
      </c>
      <c r="AC432" s="22">
        <f>IFERROR(VLOOKUP($A432,Table2[],6,FALSE),"Not Found")</f>
        <v>337</v>
      </c>
      <c r="AD432" s="22">
        <f>IFERROR(VLOOKUP($A432,Table2[],7,FALSE),"Not Found")</f>
        <v>232</v>
      </c>
      <c r="AE432" s="22">
        <f>IFERROR(VLOOKUP($A432,Table2[],8,FALSE),"Not Found")</f>
        <v>77</v>
      </c>
      <c r="AF432" s="22">
        <f>IFERROR(VLOOKUP($A432,Table2[],9,FALSE),"Not Found")</f>
        <v>2595</v>
      </c>
      <c r="AG432">
        <f>IFERROR(VLOOKUP($A432,Table2[],10,FALSE),"Not Found")</f>
        <v>1</v>
      </c>
      <c r="AH432">
        <f>IFERROR(VLOOKUP($A432,Table2[],11,FALSE),"Not Found")</f>
        <v>2</v>
      </c>
      <c r="AI432">
        <f>IFERROR(VLOOKUP($A432,Table2[],12,FALSE),"Not Found")</f>
        <v>8</v>
      </c>
      <c r="AJ432">
        <f>IFERROR(VLOOKUP($A432,Table2[],13,FALSE),"Not Found")</f>
        <v>6</v>
      </c>
      <c r="AK432">
        <f>IFERROR(VLOOKUP($A432,Table2[],14,FALSE),"Not Found")</f>
        <v>1</v>
      </c>
      <c r="AL432">
        <f>INDEX('Marketing data'!E:E,MATCH($A432,'Marketing data'!B:B,0),1)</f>
        <v>0</v>
      </c>
      <c r="AM432">
        <f>INDEX('Marketing data'!F:F,MATCH($A432,'Marketing data'!B:B,0),1)</f>
        <v>0</v>
      </c>
      <c r="AN432">
        <f>INDEX(Table3[MC3],MATCH($A432,Table3[ID],0),1)</f>
        <v>0</v>
      </c>
      <c r="AO432">
        <f>INDEX(Table3[MC4],MATCH($A432,Table3[ID],0),1)</f>
        <v>0</v>
      </c>
      <c r="AP432">
        <f>INDEX(Table3[MC5],MATCH($A432,Table3[ID],0),1)</f>
        <v>0</v>
      </c>
      <c r="AQ432">
        <f>_xlfn.XLOOKUP($A432,Table3[ID],Table3[Complaint],"Not Found",0)</f>
        <v>0</v>
      </c>
      <c r="AR432">
        <f>_xlfn.XLOOKUP($A432,Table3[ID],Table3[Pilot],"Not Found",0)</f>
        <v>0</v>
      </c>
      <c r="AS432" s="6">
        <f>_xlfn.XLOOKUP($A432,Table3[ID],Table3[Enrollment],"Not Found",0)</f>
        <v>43751</v>
      </c>
    </row>
    <row r="433" spans="1:45" x14ac:dyDescent="0.25">
      <c r="A433">
        <v>2742</v>
      </c>
      <c r="B433" t="s">
        <v>549</v>
      </c>
      <c r="C433" t="s">
        <v>103</v>
      </c>
      <c r="D433" t="s">
        <v>110</v>
      </c>
      <c r="E433" t="s">
        <v>105</v>
      </c>
      <c r="F433" t="s">
        <v>111</v>
      </c>
      <c r="G433" s="22">
        <v>23.46</v>
      </c>
      <c r="H433">
        <v>6</v>
      </c>
      <c r="I433">
        <v>7.0380000000000003</v>
      </c>
      <c r="J433" s="22">
        <v>147.798</v>
      </c>
      <c r="K433" s="6">
        <v>43478</v>
      </c>
      <c r="L433" s="21">
        <v>0.80138888888888893</v>
      </c>
      <c r="M433" t="s">
        <v>107</v>
      </c>
      <c r="N433" s="22">
        <v>140.76</v>
      </c>
      <c r="O433">
        <v>4.7619047620000003</v>
      </c>
      <c r="P433" s="22">
        <v>7.0380000000000003</v>
      </c>
      <c r="Q433">
        <v>6.4</v>
      </c>
      <c r="R433" t="str">
        <f>IFERROR(VLOOKUP(Table5[[#This Row],[CustomerID]],Table1[],16,FALSE),"Not Found")</f>
        <v>Together</v>
      </c>
      <c r="S433">
        <f>IFERROR(VLOOKUP(Table5[[#This Row],[CustomerID]],Table1[],5,FALSE),"Not Found")</f>
        <v>38</v>
      </c>
      <c r="T433" t="str">
        <f>IFERROR(VLOOKUP(Table5[[#This Row],[CustomerID]],Table1[],17,FALSE),"Not Found")</f>
        <v>Graduate</v>
      </c>
      <c r="U433">
        <f>_xlfn.XLOOKUP(Table5[[#This Row],[CustomerID]],Table1[ID],Table1[Kids],"Not Found",0)</f>
        <v>0</v>
      </c>
      <c r="V433">
        <f>_xlfn.XLOOKUP(Table5[[#This Row],[CustomerID]],Table1[ID],Table1[Teens],"Not found",0)</f>
        <v>0</v>
      </c>
      <c r="W433" s="16">
        <f>IFERROR(VLOOKUP(Table5[[#This Row],[CustomerID]],Table1[],2,FALSE),"Not Found")</f>
        <v>171853</v>
      </c>
      <c r="X433" t="str">
        <f>_xlfn.XLOOKUP(Table5[[#This Row],[CustomerID]],Table1[ID],Table1[State],"Not Found",0)</f>
        <v>State-Florida</v>
      </c>
      <c r="Y433">
        <f>_xlfn.XLOOKUP(Table5[[#This Row],[CustomerID]],Table2[ID],Table2[Recency/Days],"Not Found",0)</f>
        <v>29</v>
      </c>
      <c r="Z433" s="22">
        <f>IFERROR(VLOOKUP(Table5[[#This Row],[CustomerID]],Table2[],3,FALSE),"Not Found")</f>
        <v>856</v>
      </c>
      <c r="AA433" s="22">
        <f>IFERROR(VLOOKUP($A433,Table2[],4,FALSE),"Not Found")</f>
        <v>258</v>
      </c>
      <c r="AB433" s="22">
        <f>IFERROR(VLOOKUP($A433,Table2[],5,FALSE),"Not Found")</f>
        <v>988</v>
      </c>
      <c r="AC433" s="22">
        <f>IFERROR(VLOOKUP($A433,Table2[],6,FALSE),"Not Found")</f>
        <v>337</v>
      </c>
      <c r="AD433" s="22">
        <f>IFERROR(VLOOKUP($A433,Table2[],7,FALSE),"Not Found")</f>
        <v>232</v>
      </c>
      <c r="AE433" s="22">
        <f>IFERROR(VLOOKUP($A433,Table2[],8,FALSE),"Not Found")</f>
        <v>77</v>
      </c>
      <c r="AF433" s="22">
        <f>IFERROR(VLOOKUP($A433,Table2[],9,FALSE),"Not Found")</f>
        <v>2595</v>
      </c>
      <c r="AG433">
        <f>IFERROR(VLOOKUP($A433,Table2[],10,FALSE),"Not Found")</f>
        <v>1</v>
      </c>
      <c r="AH433">
        <f>IFERROR(VLOOKUP($A433,Table2[],11,FALSE),"Not Found")</f>
        <v>2</v>
      </c>
      <c r="AI433">
        <f>IFERROR(VLOOKUP($A433,Table2[],12,FALSE),"Not Found")</f>
        <v>8</v>
      </c>
      <c r="AJ433">
        <f>IFERROR(VLOOKUP($A433,Table2[],13,FALSE),"Not Found")</f>
        <v>6</v>
      </c>
      <c r="AK433">
        <f>IFERROR(VLOOKUP($A433,Table2[],14,FALSE),"Not Found")</f>
        <v>1</v>
      </c>
      <c r="AL433">
        <f>INDEX('Marketing data'!E:E,MATCH($A433,'Marketing data'!B:B,0),1)</f>
        <v>0</v>
      </c>
      <c r="AM433">
        <f>INDEX('Marketing data'!F:F,MATCH($A433,'Marketing data'!B:B,0),1)</f>
        <v>0</v>
      </c>
      <c r="AN433">
        <f>INDEX(Table3[MC3],MATCH($A433,Table3[ID],0),1)</f>
        <v>0</v>
      </c>
      <c r="AO433">
        <f>INDEX(Table3[MC4],MATCH($A433,Table3[ID],0),1)</f>
        <v>0</v>
      </c>
      <c r="AP433">
        <f>INDEX(Table3[MC5],MATCH($A433,Table3[ID],0),1)</f>
        <v>0</v>
      </c>
      <c r="AQ433">
        <f>_xlfn.XLOOKUP($A433,Table3[ID],Table3[Complaint],"Not Found",0)</f>
        <v>0</v>
      </c>
      <c r="AR433">
        <f>_xlfn.XLOOKUP($A433,Table3[ID],Table3[Pilot],"Not Found",0)</f>
        <v>0</v>
      </c>
      <c r="AS433" s="6">
        <f>_xlfn.XLOOKUP($A433,Table3[ID],Table3[Enrollment],"Not Found",0)</f>
        <v>43751</v>
      </c>
    </row>
    <row r="434" spans="1:45" x14ac:dyDescent="0.25">
      <c r="A434">
        <v>2259</v>
      </c>
      <c r="B434" t="s">
        <v>550</v>
      </c>
      <c r="C434" t="s">
        <v>124</v>
      </c>
      <c r="D434" t="s">
        <v>110</v>
      </c>
      <c r="E434" t="s">
        <v>114</v>
      </c>
      <c r="F434" t="s">
        <v>127</v>
      </c>
      <c r="G434" s="22">
        <v>95.54</v>
      </c>
      <c r="H434">
        <v>7</v>
      </c>
      <c r="I434">
        <v>33.439</v>
      </c>
      <c r="J434" s="22">
        <v>702.21900000000005</v>
      </c>
      <c r="K434" s="6">
        <v>43533</v>
      </c>
      <c r="L434" s="21">
        <v>0.60833333333333328</v>
      </c>
      <c r="M434" t="s">
        <v>116</v>
      </c>
      <c r="N434" s="22">
        <v>668.78</v>
      </c>
      <c r="O434">
        <v>4.7619047620000003</v>
      </c>
      <c r="P434" s="22">
        <v>33.439</v>
      </c>
      <c r="Q434">
        <v>9.6</v>
      </c>
      <c r="R434" t="str">
        <f>IFERROR(VLOOKUP(Table5[[#This Row],[CustomerID]],Table1[],16,FALSE),"Not Found")</f>
        <v>Divorced</v>
      </c>
      <c r="S434">
        <f>IFERROR(VLOOKUP(Table5[[#This Row],[CustomerID]],Table1[],5,FALSE),"Not Found")</f>
        <v>42</v>
      </c>
      <c r="T434" t="str">
        <f>IFERROR(VLOOKUP(Table5[[#This Row],[CustomerID]],Table1[],17,FALSE),"Not Found")</f>
        <v>Graduate</v>
      </c>
      <c r="U434">
        <f>_xlfn.XLOOKUP(Table5[[#This Row],[CustomerID]],Table1[ID],Table1[Kids],"Not Found",0)</f>
        <v>0</v>
      </c>
      <c r="V434">
        <f>_xlfn.XLOOKUP(Table5[[#This Row],[CustomerID]],Table1[ID],Table1[Teens],"Not found",0)</f>
        <v>0</v>
      </c>
      <c r="W434" s="16">
        <f>IFERROR(VLOOKUP(Table5[[#This Row],[CustomerID]],Table1[],2,FALSE),"Not Found")</f>
        <v>171847</v>
      </c>
      <c r="X434" t="str">
        <f>_xlfn.XLOOKUP(Table5[[#This Row],[CustomerID]],Table1[ID],Table1[State],"Not Found",0)</f>
        <v>State-Texas</v>
      </c>
      <c r="Y434">
        <f>_xlfn.XLOOKUP(Table5[[#This Row],[CustomerID]],Table2[ID],Table2[Recency/Days],"Not Found",0)</f>
        <v>95</v>
      </c>
      <c r="Z434" s="22">
        <f>IFERROR(VLOOKUP(Table5[[#This Row],[CustomerID]],Table2[],3,FALSE),"Not Found")</f>
        <v>1763</v>
      </c>
      <c r="AA434" s="22">
        <f>IFERROR(VLOOKUP($A434,Table2[],4,FALSE),"Not Found")</f>
        <v>50</v>
      </c>
      <c r="AB434" s="22">
        <f>IFERROR(VLOOKUP($A434,Table2[],5,FALSE),"Not Found")</f>
        <v>254</v>
      </c>
      <c r="AC434" s="22">
        <f>IFERROR(VLOOKUP($A434,Table2[],6,FALSE),"Not Found")</f>
        <v>132</v>
      </c>
      <c r="AD434" s="22">
        <f>IFERROR(VLOOKUP($A434,Table2[],7,FALSE),"Not Found")</f>
        <v>151</v>
      </c>
      <c r="AE434" s="22">
        <f>IFERROR(VLOOKUP($A434,Table2[],8,FALSE),"Not Found")</f>
        <v>502</v>
      </c>
      <c r="AF434" s="22">
        <f>IFERROR(VLOOKUP($A434,Table2[],9,FALSE),"Not Found")</f>
        <v>1847</v>
      </c>
      <c r="AG434">
        <f>IFERROR(VLOOKUP($A434,Table2[],10,FALSE),"Not Found")</f>
        <v>0</v>
      </c>
      <c r="AH434">
        <f>IFERROR(VLOOKUP($A434,Table2[],11,FALSE),"Not Found")</f>
        <v>6</v>
      </c>
      <c r="AI434">
        <f>IFERROR(VLOOKUP($A434,Table2[],12,FALSE),"Not Found")</f>
        <v>7</v>
      </c>
      <c r="AJ434">
        <f>IFERROR(VLOOKUP($A434,Table2[],13,FALSE),"Not Found")</f>
        <v>9</v>
      </c>
      <c r="AK434">
        <f>IFERROR(VLOOKUP($A434,Table2[],14,FALSE),"Not Found")</f>
        <v>3</v>
      </c>
      <c r="AL434">
        <f>INDEX('Marketing data'!E:E,MATCH($A434,'Marketing data'!B:B,0),1)</f>
        <v>1</v>
      </c>
      <c r="AM434">
        <f>INDEX('Marketing data'!F:F,MATCH($A434,'Marketing data'!B:B,0),1)</f>
        <v>0</v>
      </c>
      <c r="AN434">
        <f>INDEX(Table3[MC3],MATCH($A434,Table3[ID],0),1)</f>
        <v>0</v>
      </c>
      <c r="AO434">
        <f>INDEX(Table3[MC4],MATCH($A434,Table3[ID],0),1)</f>
        <v>0</v>
      </c>
      <c r="AP434">
        <f>INDEX(Table3[MC5],MATCH($A434,Table3[ID],0),1)</f>
        <v>0</v>
      </c>
      <c r="AQ434">
        <f>_xlfn.XLOOKUP($A434,Table3[ID],Table3[Complaint],"Not Found",0)</f>
        <v>0</v>
      </c>
      <c r="AR434">
        <f>_xlfn.XLOOKUP($A434,Table3[ID],Table3[Pilot],"Not Found",0)</f>
        <v>0</v>
      </c>
      <c r="AS434" s="6">
        <f>_xlfn.XLOOKUP($A434,Table3[ID],Table3[Enrollment],"Not Found",0)</f>
        <v>43522</v>
      </c>
    </row>
    <row r="435" spans="1:45" x14ac:dyDescent="0.25">
      <c r="A435">
        <v>2096</v>
      </c>
      <c r="B435" t="s">
        <v>551</v>
      </c>
      <c r="C435" t="s">
        <v>124</v>
      </c>
      <c r="D435" t="s">
        <v>110</v>
      </c>
      <c r="E435" t="s">
        <v>105</v>
      </c>
      <c r="F435" t="s">
        <v>127</v>
      </c>
      <c r="G435" s="22">
        <v>47.44</v>
      </c>
      <c r="H435">
        <v>1</v>
      </c>
      <c r="I435">
        <v>2.3719999999999999</v>
      </c>
      <c r="J435" s="22">
        <v>49.811999999999998</v>
      </c>
      <c r="K435" s="6">
        <v>43518</v>
      </c>
      <c r="L435" s="21">
        <v>0.7631944444444444</v>
      </c>
      <c r="M435" t="s">
        <v>116</v>
      </c>
      <c r="N435" s="22">
        <v>47.44</v>
      </c>
      <c r="O435">
        <v>4.7619047620000003</v>
      </c>
      <c r="P435" s="22">
        <v>2.3719999999999999</v>
      </c>
      <c r="Q435">
        <v>6.8</v>
      </c>
      <c r="R435" t="str">
        <f>IFERROR(VLOOKUP(Table5[[#This Row],[CustomerID]],Table1[],16,FALSE),"Not Found")</f>
        <v>Together</v>
      </c>
      <c r="S435">
        <f>IFERROR(VLOOKUP(Table5[[#This Row],[CustomerID]],Table1[],5,FALSE),"Not Found")</f>
        <v>49</v>
      </c>
      <c r="T435" t="str">
        <f>IFERROR(VLOOKUP(Table5[[#This Row],[CustomerID]],Table1[],17,FALSE),"Not Found")</f>
        <v>Graduate</v>
      </c>
      <c r="U435">
        <f>_xlfn.XLOOKUP(Table5[[#This Row],[CustomerID]],Table1[ID],Table1[Kids],"Not Found",0)</f>
        <v>0</v>
      </c>
      <c r="V435">
        <f>_xlfn.XLOOKUP(Table5[[#This Row],[CustomerID]],Table1[ID],Table1[Teens],"Not found",0)</f>
        <v>1</v>
      </c>
      <c r="W435" s="16">
        <f>IFERROR(VLOOKUP(Table5[[#This Row],[CustomerID]],Table1[],2,FALSE),"Not Found")</f>
        <v>171819</v>
      </c>
      <c r="X435" t="str">
        <f>_xlfn.XLOOKUP(Table5[[#This Row],[CustomerID]],Table1[ID],Table1[State],"Not Found",0)</f>
        <v>State-New York</v>
      </c>
      <c r="Y435">
        <f>_xlfn.XLOOKUP(Table5[[#This Row],[CustomerID]],Table2[ID],Table2[Recency/Days],"Not Found",0)</f>
        <v>70</v>
      </c>
      <c r="Z435" s="22">
        <f>IFERROR(VLOOKUP(Table5[[#This Row],[CustomerID]],Table2[],3,FALSE),"Not Found")</f>
        <v>2928</v>
      </c>
      <c r="AA435" s="22">
        <f>IFERROR(VLOOKUP($A435,Table2[],4,FALSE),"Not Found")</f>
        <v>67</v>
      </c>
      <c r="AB435" s="22">
        <f>IFERROR(VLOOKUP($A435,Table2[],5,FALSE),"Not Found")</f>
        <v>335</v>
      </c>
      <c r="AC435" s="22">
        <f>IFERROR(VLOOKUP($A435,Table2[],6,FALSE),"Not Found")</f>
        <v>0</v>
      </c>
      <c r="AD435" s="22">
        <f>IFERROR(VLOOKUP($A435,Table2[],7,FALSE),"Not Found")</f>
        <v>33</v>
      </c>
      <c r="AE435" s="22">
        <f>IFERROR(VLOOKUP($A435,Table2[],8,FALSE),"Not Found")</f>
        <v>402</v>
      </c>
      <c r="AF435" s="22">
        <f>IFERROR(VLOOKUP($A435,Table2[],9,FALSE),"Not Found")</f>
        <v>2962</v>
      </c>
      <c r="AG435">
        <f>IFERROR(VLOOKUP($A435,Table2[],10,FALSE),"Not Found")</f>
        <v>3</v>
      </c>
      <c r="AH435">
        <f>IFERROR(VLOOKUP($A435,Table2[],11,FALSE),"Not Found")</f>
        <v>3</v>
      </c>
      <c r="AI435">
        <f>IFERROR(VLOOKUP($A435,Table2[],12,FALSE),"Not Found")</f>
        <v>3</v>
      </c>
      <c r="AJ435">
        <f>IFERROR(VLOOKUP($A435,Table2[],13,FALSE),"Not Found")</f>
        <v>5</v>
      </c>
      <c r="AK435">
        <f>IFERROR(VLOOKUP($A435,Table2[],14,FALSE),"Not Found")</f>
        <v>6</v>
      </c>
      <c r="AL435">
        <f>INDEX('Marketing data'!E:E,MATCH($A435,'Marketing data'!B:B,0),1)</f>
        <v>0</v>
      </c>
      <c r="AM435">
        <f>INDEX('Marketing data'!F:F,MATCH($A435,'Marketing data'!B:B,0),1)</f>
        <v>0</v>
      </c>
      <c r="AN435">
        <f>INDEX(Table3[MC3],MATCH($A435,Table3[ID],0),1)</f>
        <v>0</v>
      </c>
      <c r="AO435">
        <f>INDEX(Table3[MC4],MATCH($A435,Table3[ID],0),1)</f>
        <v>1</v>
      </c>
      <c r="AP435">
        <f>INDEX(Table3[MC5],MATCH($A435,Table3[ID],0),1)</f>
        <v>1</v>
      </c>
      <c r="AQ435">
        <f>_xlfn.XLOOKUP($A435,Table3[ID],Table3[Complaint],"Not Found",0)</f>
        <v>0</v>
      </c>
      <c r="AR435">
        <f>_xlfn.XLOOKUP($A435,Table3[ID],Table3[Pilot],"Not Found",0)</f>
        <v>0</v>
      </c>
      <c r="AS435" s="6">
        <f>_xlfn.XLOOKUP($A435,Table3[ID],Table3[Enrollment],"Not Found",0)</f>
        <v>43863</v>
      </c>
    </row>
    <row r="436" spans="1:45" x14ac:dyDescent="0.25">
      <c r="A436">
        <v>1917</v>
      </c>
      <c r="B436" t="s">
        <v>552</v>
      </c>
      <c r="C436" t="s">
        <v>109</v>
      </c>
      <c r="D436" t="s">
        <v>110</v>
      </c>
      <c r="E436" t="s">
        <v>114</v>
      </c>
      <c r="F436" t="s">
        <v>118</v>
      </c>
      <c r="G436" s="22">
        <v>99.24</v>
      </c>
      <c r="H436">
        <v>9</v>
      </c>
      <c r="I436">
        <v>44.658000000000001</v>
      </c>
      <c r="J436" s="22">
        <v>937.81799999999998</v>
      </c>
      <c r="K436" s="6">
        <v>43543</v>
      </c>
      <c r="L436" s="21">
        <v>0.79791666666666661</v>
      </c>
      <c r="M436" t="s">
        <v>107</v>
      </c>
      <c r="N436" s="22">
        <v>893.16</v>
      </c>
      <c r="O436">
        <v>4.7619047620000003</v>
      </c>
      <c r="P436" s="22">
        <v>44.658000000000001</v>
      </c>
      <c r="Q436">
        <v>9</v>
      </c>
      <c r="R436" t="str">
        <f>IFERROR(VLOOKUP(Table5[[#This Row],[CustomerID]],Table1[],16,FALSE),"Not Found")</f>
        <v>Together</v>
      </c>
      <c r="S436">
        <f>IFERROR(VLOOKUP(Table5[[#This Row],[CustomerID]],Table1[],5,FALSE),"Not Found")</f>
        <v>49</v>
      </c>
      <c r="T436" t="str">
        <f>IFERROR(VLOOKUP(Table5[[#This Row],[CustomerID]],Table1[],17,FALSE),"Not Found")</f>
        <v>Graduate</v>
      </c>
      <c r="U436">
        <f>_xlfn.XLOOKUP(Table5[[#This Row],[CustomerID]],Table1[ID],Table1[Kids],"Not Found",0)</f>
        <v>0</v>
      </c>
      <c r="V436">
        <f>_xlfn.XLOOKUP(Table5[[#This Row],[CustomerID]],Table1[ID],Table1[Teens],"Not found",0)</f>
        <v>0</v>
      </c>
      <c r="W436" s="16">
        <f>IFERROR(VLOOKUP(Table5[[#This Row],[CustomerID]],Table1[],2,FALSE),"Not Found")</f>
        <v>171796</v>
      </c>
      <c r="X436" t="str">
        <f>_xlfn.XLOOKUP(Table5[[#This Row],[CustomerID]],Table1[ID],Table1[State],"Not Found",0)</f>
        <v>State-Texas</v>
      </c>
      <c r="Y436">
        <f>_xlfn.XLOOKUP(Table5[[#This Row],[CustomerID]],Table2[ID],Table2[Recency/Days],"Not Found",0)</f>
        <v>54</v>
      </c>
      <c r="Z436" s="22">
        <f>IFERROR(VLOOKUP(Table5[[#This Row],[CustomerID]],Table2[],3,FALSE),"Not Found")</f>
        <v>847</v>
      </c>
      <c r="AA436" s="22">
        <f>IFERROR(VLOOKUP($A436,Table2[],4,FALSE),"Not Found")</f>
        <v>50</v>
      </c>
      <c r="AB436" s="22">
        <f>IFERROR(VLOOKUP($A436,Table2[],5,FALSE),"Not Found")</f>
        <v>744</v>
      </c>
      <c r="AC436" s="22">
        <f>IFERROR(VLOOKUP($A436,Table2[],6,FALSE),"Not Found")</f>
        <v>400</v>
      </c>
      <c r="AD436" s="22">
        <f>IFERROR(VLOOKUP($A436,Table2[],7,FALSE),"Not Found")</f>
        <v>179</v>
      </c>
      <c r="AE436" s="22">
        <f>IFERROR(VLOOKUP($A436,Table2[],8,FALSE),"Not Found")</f>
        <v>77</v>
      </c>
      <c r="AF436" s="22">
        <f>IFERROR(VLOOKUP($A436,Table2[],9,FALSE),"Not Found")</f>
        <v>2144</v>
      </c>
      <c r="AG436">
        <f>IFERROR(VLOOKUP($A436,Table2[],10,FALSE),"Not Found")</f>
        <v>1</v>
      </c>
      <c r="AH436">
        <f>IFERROR(VLOOKUP($A436,Table2[],11,FALSE),"Not Found")</f>
        <v>9</v>
      </c>
      <c r="AI436">
        <f>IFERROR(VLOOKUP($A436,Table2[],12,FALSE),"Not Found")</f>
        <v>3</v>
      </c>
      <c r="AJ436">
        <f>IFERROR(VLOOKUP($A436,Table2[],13,FALSE),"Not Found")</f>
        <v>4</v>
      </c>
      <c r="AK436">
        <f>IFERROR(VLOOKUP($A436,Table2[],14,FALSE),"Not Found")</f>
        <v>4</v>
      </c>
      <c r="AL436">
        <f>INDEX('Marketing data'!E:E,MATCH($A436,'Marketing data'!B:B,0),1)</f>
        <v>0</v>
      </c>
      <c r="AM436">
        <f>INDEX('Marketing data'!F:F,MATCH($A436,'Marketing data'!B:B,0),1)</f>
        <v>0</v>
      </c>
      <c r="AN436">
        <f>INDEX(Table3[MC3],MATCH($A436,Table3[ID],0),1)</f>
        <v>0</v>
      </c>
      <c r="AO436">
        <f>INDEX(Table3[MC4],MATCH($A436,Table3[ID],0),1)</f>
        <v>0</v>
      </c>
      <c r="AP436">
        <f>INDEX(Table3[MC5],MATCH($A436,Table3[ID],0),1)</f>
        <v>0</v>
      </c>
      <c r="AQ436">
        <f>_xlfn.XLOOKUP($A436,Table3[ID],Table3[Complaint],"Not Found",0)</f>
        <v>0</v>
      </c>
      <c r="AR436">
        <f>_xlfn.XLOOKUP($A436,Table3[ID],Table3[Pilot],"Not Found",0)</f>
        <v>0</v>
      </c>
      <c r="AS436" s="6">
        <f>_xlfn.XLOOKUP($A436,Table3[ID],Table3[Enrollment],"Not Found",0)</f>
        <v>43920</v>
      </c>
    </row>
    <row r="437" spans="1:45" x14ac:dyDescent="0.25">
      <c r="A437">
        <v>2474</v>
      </c>
      <c r="B437" t="s">
        <v>553</v>
      </c>
      <c r="C437" t="s">
        <v>109</v>
      </c>
      <c r="D437" t="s">
        <v>104</v>
      </c>
      <c r="E437" t="s">
        <v>114</v>
      </c>
      <c r="F437" t="s">
        <v>118</v>
      </c>
      <c r="G437" s="22">
        <v>82.93</v>
      </c>
      <c r="H437">
        <v>4</v>
      </c>
      <c r="I437">
        <v>16.585999999999999</v>
      </c>
      <c r="J437" s="22">
        <v>348.30599999999998</v>
      </c>
      <c r="K437" s="6">
        <v>43485</v>
      </c>
      <c r="L437" s="21">
        <v>0.70208333333333339</v>
      </c>
      <c r="M437" t="s">
        <v>107</v>
      </c>
      <c r="N437" s="22">
        <v>331.72</v>
      </c>
      <c r="O437">
        <v>4.7619047620000003</v>
      </c>
      <c r="P437" s="22">
        <v>16.585999999999999</v>
      </c>
      <c r="Q437">
        <v>9.6</v>
      </c>
      <c r="R437" t="str">
        <f>IFERROR(VLOOKUP(Table5[[#This Row],[CustomerID]],Table1[],16,FALSE),"Not Found")</f>
        <v>Together</v>
      </c>
      <c r="S437">
        <f>IFERROR(VLOOKUP(Table5[[#This Row],[CustomerID]],Table1[],5,FALSE),"Not Found")</f>
        <v>61</v>
      </c>
      <c r="T437" t="str">
        <f>IFERROR(VLOOKUP(Table5[[#This Row],[CustomerID]],Table1[],17,FALSE),"Not Found")</f>
        <v>Graduate</v>
      </c>
      <c r="U437">
        <f>_xlfn.XLOOKUP(Table5[[#This Row],[CustomerID]],Table1[ID],Table1[Kids],"Not Found",0)</f>
        <v>0</v>
      </c>
      <c r="V437">
        <f>_xlfn.XLOOKUP(Table5[[#This Row],[CustomerID]],Table1[ID],Table1[Teens],"Not found",0)</f>
        <v>1</v>
      </c>
      <c r="W437" s="16">
        <f>IFERROR(VLOOKUP(Table5[[#This Row],[CustomerID]],Table1[],2,FALSE),"Not Found")</f>
        <v>171706</v>
      </c>
      <c r="X437" t="str">
        <f>_xlfn.XLOOKUP(Table5[[#This Row],[CustomerID]],Table1[ID],Table1[State],"Not Found",0)</f>
        <v>State-New York</v>
      </c>
      <c r="Y437">
        <f>_xlfn.XLOOKUP(Table5[[#This Row],[CustomerID]],Table2[ID],Table2[Recency/Days],"Not Found",0)</f>
        <v>16</v>
      </c>
      <c r="Z437" s="22">
        <f>IFERROR(VLOOKUP(Table5[[#This Row],[CustomerID]],Table2[],3,FALSE),"Not Found")</f>
        <v>2229</v>
      </c>
      <c r="AA437" s="22">
        <f>IFERROR(VLOOKUP($A437,Table2[],4,FALSE),"Not Found")</f>
        <v>134</v>
      </c>
      <c r="AB437" s="22">
        <f>IFERROR(VLOOKUP($A437,Table2[],5,FALSE),"Not Found")</f>
        <v>606</v>
      </c>
      <c r="AC437" s="22">
        <f>IFERROR(VLOOKUP($A437,Table2[],6,FALSE),"Not Found")</f>
        <v>218</v>
      </c>
      <c r="AD437" s="22">
        <f>IFERROR(VLOOKUP($A437,Table2[],7,FALSE),"Not Found")</f>
        <v>235</v>
      </c>
      <c r="AE437" s="22">
        <f>IFERROR(VLOOKUP($A437,Table2[],8,FALSE),"Not Found")</f>
        <v>34</v>
      </c>
      <c r="AF437" s="22">
        <f>IFERROR(VLOOKUP($A437,Table2[],9,FALSE),"Not Found")</f>
        <v>3388</v>
      </c>
      <c r="AG437">
        <f>IFERROR(VLOOKUP($A437,Table2[],10,FALSE),"Not Found")</f>
        <v>4</v>
      </c>
      <c r="AH437">
        <f>IFERROR(VLOOKUP($A437,Table2[],11,FALSE),"Not Found")</f>
        <v>9</v>
      </c>
      <c r="AI437">
        <f>IFERROR(VLOOKUP($A437,Table2[],12,FALSE),"Not Found")</f>
        <v>5</v>
      </c>
      <c r="AJ437">
        <f>IFERROR(VLOOKUP($A437,Table2[],13,FALSE),"Not Found")</f>
        <v>7</v>
      </c>
      <c r="AK437">
        <f>IFERROR(VLOOKUP($A437,Table2[],14,FALSE),"Not Found")</f>
        <v>5</v>
      </c>
      <c r="AL437">
        <f>INDEX('Marketing data'!E:E,MATCH($A437,'Marketing data'!B:B,0),1)</f>
        <v>0</v>
      </c>
      <c r="AM437">
        <f>INDEX('Marketing data'!F:F,MATCH($A437,'Marketing data'!B:B,0),1)</f>
        <v>0</v>
      </c>
      <c r="AN437">
        <f>INDEX(Table3[MC3],MATCH($A437,Table3[ID],0),1)</f>
        <v>0</v>
      </c>
      <c r="AO437">
        <f>INDEX(Table3[MC4],MATCH($A437,Table3[ID],0),1)</f>
        <v>0</v>
      </c>
      <c r="AP437">
        <f>INDEX(Table3[MC5],MATCH($A437,Table3[ID],0),1)</f>
        <v>0</v>
      </c>
      <c r="AQ437">
        <f>_xlfn.XLOOKUP($A437,Table3[ID],Table3[Complaint],"Not Found",0)</f>
        <v>0</v>
      </c>
      <c r="AR437">
        <f>_xlfn.XLOOKUP($A437,Table3[ID],Table3[Pilot],"Not Found",0)</f>
        <v>0</v>
      </c>
      <c r="AS437" s="6">
        <f>_xlfn.XLOOKUP($A437,Table3[ID],Table3[Enrollment],"Not Found",0)</f>
        <v>43575</v>
      </c>
    </row>
    <row r="438" spans="1:45" x14ac:dyDescent="0.25">
      <c r="A438">
        <v>2070</v>
      </c>
      <c r="B438" t="s">
        <v>554</v>
      </c>
      <c r="C438" t="s">
        <v>103</v>
      </c>
      <c r="D438" t="s">
        <v>110</v>
      </c>
      <c r="E438" t="s">
        <v>114</v>
      </c>
      <c r="F438" t="s">
        <v>115</v>
      </c>
      <c r="G438" s="22">
        <v>33.99</v>
      </c>
      <c r="H438">
        <v>6</v>
      </c>
      <c r="I438">
        <v>10.196999999999999</v>
      </c>
      <c r="J438" s="22">
        <v>214.137</v>
      </c>
      <c r="K438" s="6">
        <v>43532</v>
      </c>
      <c r="L438" s="21">
        <v>0.65069444444444446</v>
      </c>
      <c r="M438" t="s">
        <v>116</v>
      </c>
      <c r="N438" s="22">
        <v>203.94</v>
      </c>
      <c r="O438">
        <v>4.7619047620000003</v>
      </c>
      <c r="P438" s="22">
        <v>10.196999999999999</v>
      </c>
      <c r="Q438">
        <v>7.7</v>
      </c>
      <c r="R438" t="str">
        <f>IFERROR(VLOOKUP(Table5[[#This Row],[CustomerID]],Table1[],16,FALSE),"Not Found")</f>
        <v>Single</v>
      </c>
      <c r="S438">
        <f>IFERROR(VLOOKUP(Table5[[#This Row],[CustomerID]],Table1[],5,FALSE),"Not Found")</f>
        <v>62</v>
      </c>
      <c r="T438" t="str">
        <f>IFERROR(VLOOKUP(Table5[[#This Row],[CustomerID]],Table1[],17,FALSE),"Not Found")</f>
        <v>PhD</v>
      </c>
      <c r="U438">
        <f>_xlfn.XLOOKUP(Table5[[#This Row],[CustomerID]],Table1[ID],Table1[Kids],"Not Found",0)</f>
        <v>0</v>
      </c>
      <c r="V438">
        <f>_xlfn.XLOOKUP(Table5[[#This Row],[CustomerID]],Table1[ID],Table1[Teens],"Not found",0)</f>
        <v>0</v>
      </c>
      <c r="W438" s="16">
        <f>IFERROR(VLOOKUP(Table5[[#This Row],[CustomerID]],Table1[],2,FALSE),"Not Found")</f>
        <v>171691</v>
      </c>
      <c r="X438" t="str">
        <f>_xlfn.XLOOKUP(Table5[[#This Row],[CustomerID]],Table1[ID],Table1[State],"Not Found",0)</f>
        <v>State-Florida</v>
      </c>
      <c r="Y438">
        <f>_xlfn.XLOOKUP(Table5[[#This Row],[CustomerID]],Table2[ID],Table2[Recency/Days],"Not Found",0)</f>
        <v>0</v>
      </c>
      <c r="Z438" s="22">
        <f>IFERROR(VLOOKUP(Table5[[#This Row],[CustomerID]],Table2[],3,FALSE),"Not Found")</f>
        <v>805</v>
      </c>
      <c r="AA438" s="22">
        <f>IFERROR(VLOOKUP($A438,Table2[],4,FALSE),"Not Found")</f>
        <v>311</v>
      </c>
      <c r="AB438" s="22">
        <f>IFERROR(VLOOKUP($A438,Table2[],5,FALSE),"Not Found")</f>
        <v>984</v>
      </c>
      <c r="AC438" s="22">
        <f>IFERROR(VLOOKUP($A438,Table2[],6,FALSE),"Not Found")</f>
        <v>575</v>
      </c>
      <c r="AD438" s="22">
        <f>IFERROR(VLOOKUP($A438,Table2[],7,FALSE),"Not Found")</f>
        <v>77</v>
      </c>
      <c r="AE438" s="22">
        <f>IFERROR(VLOOKUP($A438,Table2[],8,FALSE),"Not Found")</f>
        <v>103</v>
      </c>
      <c r="AF438" s="22">
        <f>IFERROR(VLOOKUP($A438,Table2[],9,FALSE),"Not Found")</f>
        <v>2649</v>
      </c>
      <c r="AG438">
        <f>IFERROR(VLOOKUP($A438,Table2[],10,FALSE),"Not Found")</f>
        <v>1</v>
      </c>
      <c r="AH438">
        <f>IFERROR(VLOOKUP($A438,Table2[],11,FALSE),"Not Found")</f>
        <v>4</v>
      </c>
      <c r="AI438">
        <f>IFERROR(VLOOKUP($A438,Table2[],12,FALSE),"Not Found")</f>
        <v>7</v>
      </c>
      <c r="AJ438">
        <f>IFERROR(VLOOKUP($A438,Table2[],13,FALSE),"Not Found")</f>
        <v>5</v>
      </c>
      <c r="AK438">
        <f>IFERROR(VLOOKUP($A438,Table2[],14,FALSE),"Not Found")</f>
        <v>2</v>
      </c>
      <c r="AL438">
        <f>INDEX('Marketing data'!E:E,MATCH($A438,'Marketing data'!B:B,0),1)</f>
        <v>0</v>
      </c>
      <c r="AM438">
        <f>INDEX('Marketing data'!F:F,MATCH($A438,'Marketing data'!B:B,0),1)</f>
        <v>0</v>
      </c>
      <c r="AN438">
        <f>INDEX(Table3[MC3],MATCH($A438,Table3[ID],0),1)</f>
        <v>0</v>
      </c>
      <c r="AO438">
        <f>INDEX(Table3[MC4],MATCH($A438,Table3[ID],0),1)</f>
        <v>0</v>
      </c>
      <c r="AP438">
        <f>INDEX(Table3[MC5],MATCH($A438,Table3[ID],0),1)</f>
        <v>0</v>
      </c>
      <c r="AQ438">
        <f>_xlfn.XLOOKUP($A438,Table3[ID],Table3[Complaint],"Not Found",0)</f>
        <v>0</v>
      </c>
      <c r="AR438">
        <f>_xlfn.XLOOKUP($A438,Table3[ID],Table3[Pilot],"Not Found",0)</f>
        <v>1</v>
      </c>
      <c r="AS438" s="6">
        <f>_xlfn.XLOOKUP($A438,Table3[ID],Table3[Enrollment],"Not Found",0)</f>
        <v>44064</v>
      </c>
    </row>
    <row r="439" spans="1:45" x14ac:dyDescent="0.25">
      <c r="A439">
        <v>2936</v>
      </c>
      <c r="B439" t="s">
        <v>555</v>
      </c>
      <c r="C439" t="s">
        <v>109</v>
      </c>
      <c r="D439" t="s">
        <v>104</v>
      </c>
      <c r="E439" t="s">
        <v>114</v>
      </c>
      <c r="F439" t="s">
        <v>125</v>
      </c>
      <c r="G439" s="22">
        <v>17.04</v>
      </c>
      <c r="H439">
        <v>4</v>
      </c>
      <c r="I439">
        <v>3.4079999999999999</v>
      </c>
      <c r="J439" s="22">
        <v>71.567999999999998</v>
      </c>
      <c r="K439" s="6">
        <v>43532</v>
      </c>
      <c r="L439" s="21">
        <v>0.84375</v>
      </c>
      <c r="M439" t="s">
        <v>107</v>
      </c>
      <c r="N439" s="22">
        <v>68.16</v>
      </c>
      <c r="O439">
        <v>4.7619047620000003</v>
      </c>
      <c r="P439" s="22">
        <v>3.4079999999999999</v>
      </c>
      <c r="Q439">
        <v>7</v>
      </c>
      <c r="R439" t="str">
        <f>IFERROR(VLOOKUP(Table5[[#This Row],[CustomerID]],Table1[],16,FALSE),"Not Found")</f>
        <v>Widow</v>
      </c>
      <c r="S439">
        <f>IFERROR(VLOOKUP(Table5[[#This Row],[CustomerID]],Table1[],5,FALSE),"Not Found")</f>
        <v>58</v>
      </c>
      <c r="T439" t="str">
        <f>IFERROR(VLOOKUP(Table5[[#This Row],[CustomerID]],Table1[],17,FALSE),"Not Found")</f>
        <v>PhD</v>
      </c>
      <c r="U439">
        <f>_xlfn.XLOOKUP(Table5[[#This Row],[CustomerID]],Table1[ID],Table1[Kids],"Not Found",0)</f>
        <v>0</v>
      </c>
      <c r="V439">
        <f>_xlfn.XLOOKUP(Table5[[#This Row],[CustomerID]],Table1[ID],Table1[Teens],"Not found",0)</f>
        <v>0</v>
      </c>
      <c r="W439" s="16">
        <f>IFERROR(VLOOKUP(Table5[[#This Row],[CustomerID]],Table1[],2,FALSE),"Not Found")</f>
        <v>171670</v>
      </c>
      <c r="X439" t="str">
        <f>_xlfn.XLOOKUP(Table5[[#This Row],[CustomerID]],Table1[ID],Table1[State],"Not Found",0)</f>
        <v>State-New York</v>
      </c>
      <c r="Y439">
        <f>_xlfn.XLOOKUP(Table5[[#This Row],[CustomerID]],Table2[ID],Table2[Recency/Days],"Not Found",0)</f>
        <v>8</v>
      </c>
      <c r="Z439" s="22">
        <f>IFERROR(VLOOKUP(Table5[[#This Row],[CustomerID]],Table2[],3,FALSE),"Not Found")</f>
        <v>3502</v>
      </c>
      <c r="AA439" s="22">
        <f>IFERROR(VLOOKUP($A439,Table2[],4,FALSE),"Not Found")</f>
        <v>38</v>
      </c>
      <c r="AB439" s="22">
        <f>IFERROR(VLOOKUP($A439,Table2[],5,FALSE),"Not Found")</f>
        <v>307</v>
      </c>
      <c r="AC439" s="22">
        <f>IFERROR(VLOOKUP($A439,Table2[],6,FALSE),"Not Found")</f>
        <v>0</v>
      </c>
      <c r="AD439" s="22">
        <f>IFERROR(VLOOKUP($A439,Table2[],7,FALSE),"Not Found")</f>
        <v>0</v>
      </c>
      <c r="AE439" s="22">
        <f>IFERROR(VLOOKUP($A439,Table2[],8,FALSE),"Not Found")</f>
        <v>383</v>
      </c>
      <c r="AF439" s="22">
        <f>IFERROR(VLOOKUP($A439,Table2[],9,FALSE),"Not Found")</f>
        <v>3464</v>
      </c>
      <c r="AG439">
        <f>IFERROR(VLOOKUP($A439,Table2[],10,FALSE),"Not Found")</f>
        <v>1</v>
      </c>
      <c r="AH439">
        <f>IFERROR(VLOOKUP($A439,Table2[],11,FALSE),"Not Found")</f>
        <v>5</v>
      </c>
      <c r="AI439">
        <f>IFERROR(VLOOKUP($A439,Table2[],12,FALSE),"Not Found")</f>
        <v>3</v>
      </c>
      <c r="AJ439">
        <f>IFERROR(VLOOKUP($A439,Table2[],13,FALSE),"Not Found")</f>
        <v>6</v>
      </c>
      <c r="AK439">
        <f>IFERROR(VLOOKUP($A439,Table2[],14,FALSE),"Not Found")</f>
        <v>6</v>
      </c>
      <c r="AL439">
        <f>INDEX('Marketing data'!E:E,MATCH($A439,'Marketing data'!B:B,0),1)</f>
        <v>0</v>
      </c>
      <c r="AM439">
        <f>INDEX('Marketing data'!F:F,MATCH($A439,'Marketing data'!B:B,0),1)</f>
        <v>1</v>
      </c>
      <c r="AN439">
        <f>INDEX(Table3[MC3],MATCH($A439,Table3[ID],0),1)</f>
        <v>0</v>
      </c>
      <c r="AO439">
        <f>INDEX(Table3[MC4],MATCH($A439,Table3[ID],0),1)</f>
        <v>1</v>
      </c>
      <c r="AP439">
        <f>INDEX(Table3[MC5],MATCH($A439,Table3[ID],0),1)</f>
        <v>1</v>
      </c>
      <c r="AQ439">
        <f>_xlfn.XLOOKUP($A439,Table3[ID],Table3[Complaint],"Not Found",0)</f>
        <v>0</v>
      </c>
      <c r="AR439">
        <f>_xlfn.XLOOKUP($A439,Table3[ID],Table3[Pilot],"Not Found",0)</f>
        <v>1</v>
      </c>
      <c r="AS439" s="6">
        <f>_xlfn.XLOOKUP($A439,Table3[ID],Table3[Enrollment],"Not Found",0)</f>
        <v>43813</v>
      </c>
    </row>
    <row r="440" spans="1:45" x14ac:dyDescent="0.25">
      <c r="A440">
        <v>2284</v>
      </c>
      <c r="B440" t="s">
        <v>556</v>
      </c>
      <c r="C440" t="s">
        <v>109</v>
      </c>
      <c r="D440" t="s">
        <v>110</v>
      </c>
      <c r="E440" t="s">
        <v>105</v>
      </c>
      <c r="F440" t="s">
        <v>111</v>
      </c>
      <c r="G440" s="22">
        <v>40.86</v>
      </c>
      <c r="H440">
        <v>8</v>
      </c>
      <c r="I440">
        <v>16.344000000000001</v>
      </c>
      <c r="J440" s="22">
        <v>343.22399999999999</v>
      </c>
      <c r="K440" s="6">
        <v>43503</v>
      </c>
      <c r="L440" s="21">
        <v>0.60972222222222217</v>
      </c>
      <c r="M440" t="s">
        <v>116</v>
      </c>
      <c r="N440" s="22">
        <v>326.88</v>
      </c>
      <c r="O440">
        <v>4.7619047620000003</v>
      </c>
      <c r="P440" s="22">
        <v>16.344000000000001</v>
      </c>
      <c r="Q440">
        <v>6.5</v>
      </c>
      <c r="R440" t="str">
        <f>IFERROR(VLOOKUP(Table5[[#This Row],[CustomerID]],Table1[],16,FALSE),"Not Found")</f>
        <v>Married</v>
      </c>
      <c r="S440">
        <f>IFERROR(VLOOKUP(Table5[[#This Row],[CustomerID]],Table1[],5,FALSE),"Not Found")</f>
        <v>41</v>
      </c>
      <c r="T440" t="str">
        <f>IFERROR(VLOOKUP(Table5[[#This Row],[CustomerID]],Table1[],17,FALSE),"Not Found")</f>
        <v>Graduate</v>
      </c>
      <c r="U440">
        <f>_xlfn.XLOOKUP(Table5[[#This Row],[CustomerID]],Table1[ID],Table1[Kids],"Not Found",0)</f>
        <v>0</v>
      </c>
      <c r="V440">
        <f>_xlfn.XLOOKUP(Table5[[#This Row],[CustomerID]],Table1[ID],Table1[Teens],"Not found",0)</f>
        <v>0</v>
      </c>
      <c r="W440" s="16">
        <f>IFERROR(VLOOKUP(Table5[[#This Row],[CustomerID]],Table1[],2,FALSE),"Not Found")</f>
        <v>171626</v>
      </c>
      <c r="X440" t="str">
        <f>_xlfn.XLOOKUP(Table5[[#This Row],[CustomerID]],Table1[ID],Table1[State],"Not Found",0)</f>
        <v>State-Other</v>
      </c>
      <c r="Y440">
        <f>_xlfn.XLOOKUP(Table5[[#This Row],[CustomerID]],Table2[ID],Table2[Recency/Days],"Not Found",0)</f>
        <v>94</v>
      </c>
      <c r="Z440" s="22">
        <f>IFERROR(VLOOKUP(Table5[[#This Row],[CustomerID]],Table2[],3,FALSE),"Not Found")</f>
        <v>1308</v>
      </c>
      <c r="AA440" s="22">
        <f>IFERROR(VLOOKUP($A440,Table2[],4,FALSE),"Not Found")</f>
        <v>173</v>
      </c>
      <c r="AB440" s="22">
        <f>IFERROR(VLOOKUP($A440,Table2[],5,FALSE),"Not Found")</f>
        <v>901</v>
      </c>
      <c r="AC440" s="22">
        <f>IFERROR(VLOOKUP($A440,Table2[],6,FALSE),"Not Found")</f>
        <v>225</v>
      </c>
      <c r="AD440" s="22">
        <f>IFERROR(VLOOKUP($A440,Table2[],7,FALSE),"Not Found")</f>
        <v>347</v>
      </c>
      <c r="AE440" s="22">
        <f>IFERROR(VLOOKUP($A440,Table2[],8,FALSE),"Not Found")</f>
        <v>173</v>
      </c>
      <c r="AF440" s="22">
        <f>IFERROR(VLOOKUP($A440,Table2[],9,FALSE),"Not Found")</f>
        <v>2782</v>
      </c>
      <c r="AG440">
        <f>IFERROR(VLOOKUP($A440,Table2[],10,FALSE),"Not Found")</f>
        <v>1</v>
      </c>
      <c r="AH440">
        <f>IFERROR(VLOOKUP($A440,Table2[],11,FALSE),"Not Found")</f>
        <v>5</v>
      </c>
      <c r="AI440">
        <f>IFERROR(VLOOKUP($A440,Table2[],12,FALSE),"Not Found")</f>
        <v>5</v>
      </c>
      <c r="AJ440">
        <f>IFERROR(VLOOKUP($A440,Table2[],13,FALSE),"Not Found")</f>
        <v>8</v>
      </c>
      <c r="AK440">
        <f>IFERROR(VLOOKUP($A440,Table2[],14,FALSE),"Not Found")</f>
        <v>3</v>
      </c>
      <c r="AL440">
        <f>INDEX('Marketing data'!E:E,MATCH($A440,'Marketing data'!B:B,0),1)</f>
        <v>0</v>
      </c>
      <c r="AM440">
        <f>INDEX('Marketing data'!F:F,MATCH($A440,'Marketing data'!B:B,0),1)</f>
        <v>0</v>
      </c>
      <c r="AN440">
        <f>INDEX(Table3[MC3],MATCH($A440,Table3[ID],0),1)</f>
        <v>0</v>
      </c>
      <c r="AO440">
        <f>INDEX(Table3[MC4],MATCH($A440,Table3[ID],0),1)</f>
        <v>1</v>
      </c>
      <c r="AP440">
        <f>INDEX(Table3[MC5],MATCH($A440,Table3[ID],0),1)</f>
        <v>0</v>
      </c>
      <c r="AQ440">
        <f>_xlfn.XLOOKUP($A440,Table3[ID],Table3[Complaint],"Not Found",0)</f>
        <v>0</v>
      </c>
      <c r="AR440">
        <f>_xlfn.XLOOKUP($A440,Table3[ID],Table3[Pilot],"Not Found",0)</f>
        <v>0</v>
      </c>
      <c r="AS440" s="6">
        <f>_xlfn.XLOOKUP($A440,Table3[ID],Table3[Enrollment],"Not Found",0)</f>
        <v>43563</v>
      </c>
    </row>
    <row r="441" spans="1:45" x14ac:dyDescent="0.25">
      <c r="A441">
        <v>1003</v>
      </c>
      <c r="B441" t="s">
        <v>557</v>
      </c>
      <c r="C441" t="s">
        <v>109</v>
      </c>
      <c r="D441" t="s">
        <v>104</v>
      </c>
      <c r="E441" t="s">
        <v>114</v>
      </c>
      <c r="F441" t="s">
        <v>125</v>
      </c>
      <c r="G441" s="22">
        <v>17.440000000000001</v>
      </c>
      <c r="H441">
        <v>5</v>
      </c>
      <c r="I441">
        <v>4.3600000000000003</v>
      </c>
      <c r="J441" s="22">
        <v>91.56</v>
      </c>
      <c r="K441" s="6">
        <v>43480</v>
      </c>
      <c r="L441" s="21">
        <v>0.80902777777777779</v>
      </c>
      <c r="M441" t="s">
        <v>112</v>
      </c>
      <c r="N441" s="22">
        <v>87.2</v>
      </c>
      <c r="O441">
        <v>4.7619047620000003</v>
      </c>
      <c r="P441" s="22">
        <v>4.3600000000000003</v>
      </c>
      <c r="Q441">
        <v>8.1</v>
      </c>
      <c r="R441" t="str">
        <f>IFERROR(VLOOKUP(Table5[[#This Row],[CustomerID]],Table1[],16,FALSE),"Not Found")</f>
        <v>Together</v>
      </c>
      <c r="S441">
        <f>IFERROR(VLOOKUP(Table5[[#This Row],[CustomerID]],Table1[],5,FALSE),"Not Found")</f>
        <v>55</v>
      </c>
      <c r="T441" t="str">
        <f>IFERROR(VLOOKUP(Table5[[#This Row],[CustomerID]],Table1[],17,FALSE),"Not Found")</f>
        <v>Graduate</v>
      </c>
      <c r="U441">
        <f>_xlfn.XLOOKUP(Table5[[#This Row],[CustomerID]],Table1[ID],Table1[Kids],"Not Found",0)</f>
        <v>0</v>
      </c>
      <c r="V441">
        <f>_xlfn.XLOOKUP(Table5[[#This Row],[CustomerID]],Table1[ID],Table1[Teens],"Not found",0)</f>
        <v>0</v>
      </c>
      <c r="W441" s="16">
        <f>IFERROR(VLOOKUP(Table5[[#This Row],[CustomerID]],Table1[],2,FALSE),"Not Found")</f>
        <v>171613</v>
      </c>
      <c r="X441" t="str">
        <f>_xlfn.XLOOKUP(Table5[[#This Row],[CustomerID]],Table1[ID],Table1[State],"Not Found",0)</f>
        <v>State-Illinois</v>
      </c>
      <c r="Y441">
        <f>_xlfn.XLOOKUP(Table5[[#This Row],[CustomerID]],Table2[ID],Table2[Recency/Days],"Not Found",0)</f>
        <v>26</v>
      </c>
      <c r="Z441" s="22">
        <f>IFERROR(VLOOKUP(Table5[[#This Row],[CustomerID]],Table2[],3,FALSE),"Not Found")</f>
        <v>1021</v>
      </c>
      <c r="AA441" s="22">
        <f>IFERROR(VLOOKUP($A441,Table2[],4,FALSE),"Not Found")</f>
        <v>117</v>
      </c>
      <c r="AB441" s="22">
        <f>IFERROR(VLOOKUP($A441,Table2[],5,FALSE),"Not Found")</f>
        <v>304</v>
      </c>
      <c r="AC441" s="22">
        <f>IFERROR(VLOOKUP($A441,Table2[],6,FALSE),"Not Found")</f>
        <v>266</v>
      </c>
      <c r="AD441" s="22">
        <f>IFERROR(VLOOKUP($A441,Table2[],7,FALSE),"Not Found")</f>
        <v>50</v>
      </c>
      <c r="AE441" s="22">
        <f>IFERROR(VLOOKUP($A441,Table2[],8,FALSE),"Not Found")</f>
        <v>101</v>
      </c>
      <c r="AF441" s="22">
        <f>IFERROR(VLOOKUP($A441,Table2[],9,FALSE),"Not Found")</f>
        <v>1658</v>
      </c>
      <c r="AG441">
        <f>IFERROR(VLOOKUP($A441,Table2[],10,FALSE),"Not Found")</f>
        <v>1</v>
      </c>
      <c r="AH441">
        <f>IFERROR(VLOOKUP($A441,Table2[],11,FALSE),"Not Found")</f>
        <v>8</v>
      </c>
      <c r="AI441">
        <f>IFERROR(VLOOKUP($A441,Table2[],12,FALSE),"Not Found")</f>
        <v>2</v>
      </c>
      <c r="AJ441">
        <f>IFERROR(VLOOKUP($A441,Table2[],13,FALSE),"Not Found")</f>
        <v>10</v>
      </c>
      <c r="AK441">
        <f>IFERROR(VLOOKUP($A441,Table2[],14,FALSE),"Not Found")</f>
        <v>4</v>
      </c>
      <c r="AL441">
        <f>INDEX('Marketing data'!E:E,MATCH($A441,'Marketing data'!B:B,0),1)</f>
        <v>0</v>
      </c>
      <c r="AM441">
        <f>INDEX('Marketing data'!F:F,MATCH($A441,'Marketing data'!B:B,0),1)</f>
        <v>0</v>
      </c>
      <c r="AN441">
        <f>INDEX(Table3[MC3],MATCH($A441,Table3[ID],0),1)</f>
        <v>0</v>
      </c>
      <c r="AO441">
        <f>INDEX(Table3[MC4],MATCH($A441,Table3[ID],0),1)</f>
        <v>0</v>
      </c>
      <c r="AP441">
        <f>INDEX(Table3[MC5],MATCH($A441,Table3[ID],0),1)</f>
        <v>0</v>
      </c>
      <c r="AQ441">
        <f>_xlfn.XLOOKUP($A441,Table3[ID],Table3[Complaint],"Not Found",0)</f>
        <v>0</v>
      </c>
      <c r="AR441">
        <f>_xlfn.XLOOKUP($A441,Table3[ID],Table3[Pilot],"Not Found",0)</f>
        <v>0</v>
      </c>
      <c r="AS441" s="6">
        <f>_xlfn.XLOOKUP($A441,Table3[ID],Table3[Enrollment],"Not Found",0)</f>
        <v>43856</v>
      </c>
    </row>
    <row r="442" spans="1:45" x14ac:dyDescent="0.25">
      <c r="A442">
        <v>2309</v>
      </c>
      <c r="B442" t="s">
        <v>558</v>
      </c>
      <c r="C442" t="s">
        <v>124</v>
      </c>
      <c r="D442" t="s">
        <v>104</v>
      </c>
      <c r="E442" t="s">
        <v>105</v>
      </c>
      <c r="F442" t="s">
        <v>118</v>
      </c>
      <c r="G442" s="22">
        <v>88.43</v>
      </c>
      <c r="H442">
        <v>8</v>
      </c>
      <c r="I442">
        <v>35.372</v>
      </c>
      <c r="J442" s="22">
        <v>742.81200000000001</v>
      </c>
      <c r="K442" s="6">
        <v>43546</v>
      </c>
      <c r="L442" s="21">
        <v>0.81597222222222221</v>
      </c>
      <c r="M442" t="s">
        <v>116</v>
      </c>
      <c r="N442" s="22">
        <v>707.44</v>
      </c>
      <c r="O442">
        <v>4.7619047620000003</v>
      </c>
      <c r="P442" s="22">
        <v>35.372</v>
      </c>
      <c r="Q442">
        <v>4.3</v>
      </c>
      <c r="R442" t="str">
        <f>IFERROR(VLOOKUP(Table5[[#This Row],[CustomerID]],Table1[],16,FALSE),"Not Found")</f>
        <v>Together</v>
      </c>
      <c r="S442">
        <f>IFERROR(VLOOKUP(Table5[[#This Row],[CustomerID]],Table1[],5,FALSE),"Not Found")</f>
        <v>75</v>
      </c>
      <c r="T442" t="str">
        <f>IFERROR(VLOOKUP(Table5[[#This Row],[CustomerID]],Table1[],17,FALSE),"Not Found")</f>
        <v>PhD</v>
      </c>
      <c r="U442">
        <f>_xlfn.XLOOKUP(Table5[[#This Row],[CustomerID]],Table1[ID],Table1[Kids],"Not Found",0)</f>
        <v>0</v>
      </c>
      <c r="V442">
        <f>_xlfn.XLOOKUP(Table5[[#This Row],[CustomerID]],Table1[ID],Table1[Teens],"Not found",0)</f>
        <v>0</v>
      </c>
      <c r="W442" s="16">
        <f>IFERROR(VLOOKUP(Table5[[#This Row],[CustomerID]],Table1[],2,FALSE),"Not Found")</f>
        <v>171604</v>
      </c>
      <c r="X442" t="str">
        <f>_xlfn.XLOOKUP(Table5[[#This Row],[CustomerID]],Table1[ID],Table1[State],"Not Found",0)</f>
        <v>State-California</v>
      </c>
      <c r="Y442">
        <f>_xlfn.XLOOKUP(Table5[[#This Row],[CustomerID]],Table2[ID],Table2[Recency/Days],"Not Found",0)</f>
        <v>3</v>
      </c>
      <c r="Z442" s="22">
        <f>IFERROR(VLOOKUP(Table5[[#This Row],[CustomerID]],Table2[],3,FALSE),"Not Found")</f>
        <v>827</v>
      </c>
      <c r="AA442" s="22">
        <f>IFERROR(VLOOKUP($A442,Table2[],4,FALSE),"Not Found")</f>
        <v>127</v>
      </c>
      <c r="AB442" s="22">
        <f>IFERROR(VLOOKUP($A442,Table2[],5,FALSE),"Not Found")</f>
        <v>1265</v>
      </c>
      <c r="AC442" s="22">
        <f>IFERROR(VLOOKUP($A442,Table2[],6,FALSE),"Not Found")</f>
        <v>235</v>
      </c>
      <c r="AD442" s="22">
        <f>IFERROR(VLOOKUP($A442,Table2[],7,FALSE),"Not Found")</f>
        <v>180</v>
      </c>
      <c r="AE442" s="22">
        <f>IFERROR(VLOOKUP($A442,Table2[],8,FALSE),"Not Found")</f>
        <v>232</v>
      </c>
      <c r="AF442" s="22">
        <f>IFERROR(VLOOKUP($A442,Table2[],9,FALSE),"Not Found")</f>
        <v>2401</v>
      </c>
      <c r="AG442">
        <f>IFERROR(VLOOKUP($A442,Table2[],10,FALSE),"Not Found")</f>
        <v>1</v>
      </c>
      <c r="AH442">
        <f>IFERROR(VLOOKUP($A442,Table2[],11,FALSE),"Not Found")</f>
        <v>8</v>
      </c>
      <c r="AI442">
        <f>IFERROR(VLOOKUP($A442,Table2[],12,FALSE),"Not Found")</f>
        <v>3</v>
      </c>
      <c r="AJ442">
        <f>IFERROR(VLOOKUP($A442,Table2[],13,FALSE),"Not Found")</f>
        <v>5</v>
      </c>
      <c r="AK442">
        <f>IFERROR(VLOOKUP($A442,Table2[],14,FALSE),"Not Found")</f>
        <v>4</v>
      </c>
      <c r="AL442">
        <f>INDEX('Marketing data'!E:E,MATCH($A442,'Marketing data'!B:B,0),1)</f>
        <v>0</v>
      </c>
      <c r="AM442">
        <f>INDEX('Marketing data'!F:F,MATCH($A442,'Marketing data'!B:B,0),1)</f>
        <v>0</v>
      </c>
      <c r="AN442">
        <f>INDEX(Table3[MC3],MATCH($A442,Table3[ID],0),1)</f>
        <v>1</v>
      </c>
      <c r="AO442">
        <f>INDEX(Table3[MC4],MATCH($A442,Table3[ID],0),1)</f>
        <v>0</v>
      </c>
      <c r="AP442">
        <f>INDEX(Table3[MC5],MATCH($A442,Table3[ID],0),1)</f>
        <v>0</v>
      </c>
      <c r="AQ442">
        <f>_xlfn.XLOOKUP($A442,Table3[ID],Table3[Complaint],"Not Found",0)</f>
        <v>0</v>
      </c>
      <c r="AR442">
        <f>_xlfn.XLOOKUP($A442,Table3[ID],Table3[Pilot],"Not Found",0)</f>
        <v>1</v>
      </c>
      <c r="AS442" s="6">
        <f>_xlfn.XLOOKUP($A442,Table3[ID],Table3[Enrollment],"Not Found",0)</f>
        <v>43944</v>
      </c>
    </row>
    <row r="443" spans="1:45" x14ac:dyDescent="0.25">
      <c r="A443">
        <v>1546</v>
      </c>
      <c r="B443" t="s">
        <v>559</v>
      </c>
      <c r="C443" t="s">
        <v>103</v>
      </c>
      <c r="D443" t="s">
        <v>104</v>
      </c>
      <c r="E443" t="s">
        <v>105</v>
      </c>
      <c r="F443" t="s">
        <v>115</v>
      </c>
      <c r="G443" s="22">
        <v>89.21</v>
      </c>
      <c r="H443">
        <v>9</v>
      </c>
      <c r="I443">
        <v>40.144500000000001</v>
      </c>
      <c r="J443" s="22">
        <v>843.03449999999998</v>
      </c>
      <c r="K443" s="6">
        <v>43480</v>
      </c>
      <c r="L443" s="21">
        <v>0.65416666666666667</v>
      </c>
      <c r="M443" t="s">
        <v>116</v>
      </c>
      <c r="N443" s="22">
        <v>802.89</v>
      </c>
      <c r="O443">
        <v>4.7619047620000003</v>
      </c>
      <c r="P443" s="22">
        <v>40.144500000000001</v>
      </c>
      <c r="Q443">
        <v>6.5</v>
      </c>
      <c r="R443" t="str">
        <f>IFERROR(VLOOKUP(Table5[[#This Row],[CustomerID]],Table1[],16,FALSE),"Not Found")</f>
        <v>Together</v>
      </c>
      <c r="S443">
        <f>IFERROR(VLOOKUP(Table5[[#This Row],[CustomerID]],Table1[],5,FALSE),"Not Found")</f>
        <v>49</v>
      </c>
      <c r="T443" t="str">
        <f>IFERROR(VLOOKUP(Table5[[#This Row],[CustomerID]],Table1[],17,FALSE),"Not Found")</f>
        <v>Master</v>
      </c>
      <c r="U443">
        <f>_xlfn.XLOOKUP(Table5[[#This Row],[CustomerID]],Table1[ID],Table1[Kids],"Not Found",0)</f>
        <v>0</v>
      </c>
      <c r="V443">
        <f>_xlfn.XLOOKUP(Table5[[#This Row],[CustomerID]],Table1[ID],Table1[Teens],"Not found",0)</f>
        <v>1</v>
      </c>
      <c r="W443" s="16">
        <f>IFERROR(VLOOKUP(Table5[[#This Row],[CustomerID]],Table1[],2,FALSE),"Not Found")</f>
        <v>171499</v>
      </c>
      <c r="X443" t="str">
        <f>_xlfn.XLOOKUP(Table5[[#This Row],[CustomerID]],Table1[ID],Table1[State],"Not Found",0)</f>
        <v>State-Other</v>
      </c>
      <c r="Y443">
        <f>_xlfn.XLOOKUP(Table5[[#This Row],[CustomerID]],Table2[ID],Table2[Recency/Days],"Not Found",0)</f>
        <v>12</v>
      </c>
      <c r="Z443" s="22">
        <f>IFERROR(VLOOKUP(Table5[[#This Row],[CustomerID]],Table2[],3,FALSE),"Not Found")</f>
        <v>1115</v>
      </c>
      <c r="AA443" s="22">
        <f>IFERROR(VLOOKUP($A443,Table2[],4,FALSE),"Not Found")</f>
        <v>60</v>
      </c>
      <c r="AB443" s="22">
        <f>IFERROR(VLOOKUP($A443,Table2[],5,FALSE),"Not Found")</f>
        <v>317</v>
      </c>
      <c r="AC443" s="22">
        <f>IFERROR(VLOOKUP($A443,Table2[],6,FALSE),"Not Found")</f>
        <v>326</v>
      </c>
      <c r="AD443" s="22">
        <f>IFERROR(VLOOKUP($A443,Table2[],7,FALSE),"Not Found")</f>
        <v>0</v>
      </c>
      <c r="AE443" s="22">
        <f>IFERROR(VLOOKUP($A443,Table2[],8,FALSE),"Not Found")</f>
        <v>89</v>
      </c>
      <c r="AF443" s="22">
        <f>IFERROR(VLOOKUP($A443,Table2[],9,FALSE),"Not Found")</f>
        <v>1729</v>
      </c>
      <c r="AG443">
        <f>IFERROR(VLOOKUP($A443,Table2[],10,FALSE),"Not Found")</f>
        <v>2</v>
      </c>
      <c r="AH443">
        <f>IFERROR(VLOOKUP($A443,Table2[],11,FALSE),"Not Found")</f>
        <v>8</v>
      </c>
      <c r="AI443">
        <f>IFERROR(VLOOKUP($A443,Table2[],12,FALSE),"Not Found")</f>
        <v>3</v>
      </c>
      <c r="AJ443">
        <f>IFERROR(VLOOKUP($A443,Table2[],13,FALSE),"Not Found")</f>
        <v>13</v>
      </c>
      <c r="AK443">
        <f>IFERROR(VLOOKUP($A443,Table2[],14,FALSE),"Not Found")</f>
        <v>4</v>
      </c>
      <c r="AL443">
        <f>INDEX('Marketing data'!E:E,MATCH($A443,'Marketing data'!B:B,0),1)</f>
        <v>0</v>
      </c>
      <c r="AM443">
        <f>INDEX('Marketing data'!F:F,MATCH($A443,'Marketing data'!B:B,0),1)</f>
        <v>0</v>
      </c>
      <c r="AN443">
        <f>INDEX(Table3[MC3],MATCH($A443,Table3[ID],0),1)</f>
        <v>0</v>
      </c>
      <c r="AO443">
        <f>INDEX(Table3[MC4],MATCH($A443,Table3[ID],0),1)</f>
        <v>0</v>
      </c>
      <c r="AP443">
        <f>INDEX(Table3[MC5],MATCH($A443,Table3[ID],0),1)</f>
        <v>0</v>
      </c>
      <c r="AQ443">
        <f>_xlfn.XLOOKUP($A443,Table3[ID],Table3[Complaint],"Not Found",0)</f>
        <v>0</v>
      </c>
      <c r="AR443">
        <f>_xlfn.XLOOKUP($A443,Table3[ID],Table3[Pilot],"Not Found",0)</f>
        <v>0</v>
      </c>
      <c r="AS443" s="6">
        <f>_xlfn.XLOOKUP($A443,Table3[ID],Table3[Enrollment],"Not Found",0)</f>
        <v>43799</v>
      </c>
    </row>
    <row r="444" spans="1:45" x14ac:dyDescent="0.25">
      <c r="A444">
        <v>1117</v>
      </c>
      <c r="B444" t="s">
        <v>560</v>
      </c>
      <c r="C444" t="s">
        <v>109</v>
      </c>
      <c r="D444" t="s">
        <v>110</v>
      </c>
      <c r="E444" t="s">
        <v>114</v>
      </c>
      <c r="F444" t="s">
        <v>127</v>
      </c>
      <c r="G444" s="22">
        <v>12.78</v>
      </c>
      <c r="H444">
        <v>1</v>
      </c>
      <c r="I444">
        <v>0.63900000000000001</v>
      </c>
      <c r="J444" s="22">
        <v>13.419</v>
      </c>
      <c r="K444" s="6">
        <v>43473</v>
      </c>
      <c r="L444" s="21">
        <v>0.59097222222222223</v>
      </c>
      <c r="M444" t="s">
        <v>107</v>
      </c>
      <c r="N444" s="22">
        <v>12.78</v>
      </c>
      <c r="O444">
        <v>4.7619047620000003</v>
      </c>
      <c r="P444" s="22">
        <v>0.63900000000000001</v>
      </c>
      <c r="Q444">
        <v>9.5</v>
      </c>
      <c r="R444" t="str">
        <f>IFERROR(VLOOKUP(Table5[[#This Row],[CustomerID]],Table1[],16,FALSE),"Not Found")</f>
        <v>Together</v>
      </c>
      <c r="S444">
        <f>IFERROR(VLOOKUP(Table5[[#This Row],[CustomerID]],Table1[],5,FALSE),"Not Found")</f>
        <v>55</v>
      </c>
      <c r="T444" t="str">
        <f>IFERROR(VLOOKUP(Table5[[#This Row],[CustomerID]],Table1[],17,FALSE),"Not Found")</f>
        <v>Other</v>
      </c>
      <c r="U444">
        <f>_xlfn.XLOOKUP(Table5[[#This Row],[CustomerID]],Table1[ID],Table1[Kids],"Not Found",0)</f>
        <v>0</v>
      </c>
      <c r="V444">
        <f>_xlfn.XLOOKUP(Table5[[#This Row],[CustomerID]],Table1[ID],Table1[Teens],"Not found",0)</f>
        <v>0</v>
      </c>
      <c r="W444" s="16">
        <f>IFERROR(VLOOKUP(Table5[[#This Row],[CustomerID]],Table1[],2,FALSE),"Not Found")</f>
        <v>171488</v>
      </c>
      <c r="X444" t="str">
        <f>_xlfn.XLOOKUP(Table5[[#This Row],[CustomerID]],Table1[ID],Table1[State],"Not Found",0)</f>
        <v>State-Illinois</v>
      </c>
      <c r="Y444">
        <f>_xlfn.XLOOKUP(Table5[[#This Row],[CustomerID]],Table2[ID],Table2[Recency/Days],"Not Found",0)</f>
        <v>87</v>
      </c>
      <c r="Z444" s="22">
        <f>IFERROR(VLOOKUP(Table5[[#This Row],[CustomerID]],Table2[],3,FALSE),"Not Found")</f>
        <v>389</v>
      </c>
      <c r="AA444" s="22">
        <f>IFERROR(VLOOKUP($A444,Table2[],4,FALSE),"Not Found")</f>
        <v>79</v>
      </c>
      <c r="AB444" s="22">
        <f>IFERROR(VLOOKUP($A444,Table2[],5,FALSE),"Not Found")</f>
        <v>297</v>
      </c>
      <c r="AC444" s="22">
        <f>IFERROR(VLOOKUP($A444,Table2[],6,FALSE),"Not Found")</f>
        <v>96</v>
      </c>
      <c r="AD444" s="22">
        <f>IFERROR(VLOOKUP($A444,Table2[],7,FALSE),"Not Found")</f>
        <v>67</v>
      </c>
      <c r="AE444" s="22">
        <f>IFERROR(VLOOKUP($A444,Table2[],8,FALSE),"Not Found")</f>
        <v>413</v>
      </c>
      <c r="AF444" s="22">
        <f>IFERROR(VLOOKUP($A444,Table2[],9,FALSE),"Not Found")</f>
        <v>516</v>
      </c>
      <c r="AG444">
        <f>IFERROR(VLOOKUP($A444,Table2[],10,FALSE),"Not Found")</f>
        <v>2</v>
      </c>
      <c r="AH444">
        <f>IFERROR(VLOOKUP($A444,Table2[],11,FALSE),"Not Found")</f>
        <v>3</v>
      </c>
      <c r="AI444">
        <f>IFERROR(VLOOKUP($A444,Table2[],12,FALSE),"Not Found")</f>
        <v>4</v>
      </c>
      <c r="AJ444">
        <f>IFERROR(VLOOKUP($A444,Table2[],13,FALSE),"Not Found")</f>
        <v>7</v>
      </c>
      <c r="AK444">
        <f>IFERROR(VLOOKUP($A444,Table2[],14,FALSE),"Not Found")</f>
        <v>1</v>
      </c>
      <c r="AL444">
        <f>INDEX('Marketing data'!E:E,MATCH($A444,'Marketing data'!B:B,0),1)</f>
        <v>0</v>
      </c>
      <c r="AM444">
        <f>INDEX('Marketing data'!F:F,MATCH($A444,'Marketing data'!B:B,0),1)</f>
        <v>0</v>
      </c>
      <c r="AN444">
        <f>INDEX(Table3[MC3],MATCH($A444,Table3[ID],0),1)</f>
        <v>0</v>
      </c>
      <c r="AO444">
        <f>INDEX(Table3[MC4],MATCH($A444,Table3[ID],0),1)</f>
        <v>0</v>
      </c>
      <c r="AP444">
        <f>INDEX(Table3[MC5],MATCH($A444,Table3[ID],0),1)</f>
        <v>0</v>
      </c>
      <c r="AQ444">
        <f>_xlfn.XLOOKUP($A444,Table3[ID],Table3[Complaint],"Not Found",0)</f>
        <v>0</v>
      </c>
      <c r="AR444">
        <f>_xlfn.XLOOKUP($A444,Table3[ID],Table3[Pilot],"Not Found",0)</f>
        <v>0</v>
      </c>
      <c r="AS444" s="6">
        <f>_xlfn.XLOOKUP($A444,Table3[ID],Table3[Enrollment],"Not Found",0)</f>
        <v>43672</v>
      </c>
    </row>
    <row r="445" spans="1:45" x14ac:dyDescent="0.25">
      <c r="A445">
        <v>1761</v>
      </c>
      <c r="B445" t="s">
        <v>561</v>
      </c>
      <c r="C445" t="s">
        <v>103</v>
      </c>
      <c r="D445" t="s">
        <v>110</v>
      </c>
      <c r="E445" t="s">
        <v>105</v>
      </c>
      <c r="F445" t="s">
        <v>118</v>
      </c>
      <c r="G445" s="22">
        <v>19.100000000000001</v>
      </c>
      <c r="H445">
        <v>7</v>
      </c>
      <c r="I445">
        <v>6.6849999999999996</v>
      </c>
      <c r="J445" s="22">
        <v>140.38499999999999</v>
      </c>
      <c r="K445" s="6">
        <v>43480</v>
      </c>
      <c r="L445" s="21">
        <v>0.4465277777777778</v>
      </c>
      <c r="M445" t="s">
        <v>112</v>
      </c>
      <c r="N445" s="22">
        <v>133.69999999999999</v>
      </c>
      <c r="O445">
        <v>4.7619047620000003</v>
      </c>
      <c r="P445" s="22">
        <v>6.6849999999999996</v>
      </c>
      <c r="Q445">
        <v>9.6999999999999993</v>
      </c>
      <c r="R445" t="str">
        <f>IFERROR(VLOOKUP(Table5[[#This Row],[CustomerID]],Table1[],16,FALSE),"Not Found")</f>
        <v>Single</v>
      </c>
      <c r="S445">
        <f>IFERROR(VLOOKUP(Table5[[#This Row],[CustomerID]],Table1[],5,FALSE),"Not Found")</f>
        <v>46</v>
      </c>
      <c r="T445" t="str">
        <f>IFERROR(VLOOKUP(Table5[[#This Row],[CustomerID]],Table1[],17,FALSE),"Not Found")</f>
        <v>PhD</v>
      </c>
      <c r="U445">
        <f>_xlfn.XLOOKUP(Table5[[#This Row],[CustomerID]],Table1[ID],Table1[Kids],"Not Found",0)</f>
        <v>0</v>
      </c>
      <c r="V445">
        <f>_xlfn.XLOOKUP(Table5[[#This Row],[CustomerID]],Table1[ID],Table1[Teens],"Not found",0)</f>
        <v>0</v>
      </c>
      <c r="W445" s="16">
        <f>IFERROR(VLOOKUP(Table5[[#This Row],[CustomerID]],Table1[],2,FALSE),"Not Found")</f>
        <v>171466</v>
      </c>
      <c r="X445" t="str">
        <f>_xlfn.XLOOKUP(Table5[[#This Row],[CustomerID]],Table1[ID],Table1[State],"Not Found",0)</f>
        <v>State-Texas</v>
      </c>
      <c r="Y445">
        <f>_xlfn.XLOOKUP(Table5[[#This Row],[CustomerID]],Table2[ID],Table2[Recency/Days],"Not Found",0)</f>
        <v>86</v>
      </c>
      <c r="Z445" s="22">
        <f>IFERROR(VLOOKUP(Table5[[#This Row],[CustomerID]],Table2[],3,FALSE),"Not Found")</f>
        <v>988</v>
      </c>
      <c r="AA445" s="22">
        <f>IFERROR(VLOOKUP($A445,Table2[],4,FALSE),"Not Found")</f>
        <v>29</v>
      </c>
      <c r="AB445" s="22">
        <f>IFERROR(VLOOKUP($A445,Table2[],5,FALSE),"Not Found")</f>
        <v>1310</v>
      </c>
      <c r="AC445" s="22">
        <f>IFERROR(VLOOKUP($A445,Table2[],6,FALSE),"Not Found")</f>
        <v>187</v>
      </c>
      <c r="AD445" s="22">
        <f>IFERROR(VLOOKUP($A445,Table2[],7,FALSE),"Not Found")</f>
        <v>437</v>
      </c>
      <c r="AE445" s="22">
        <f>IFERROR(VLOOKUP($A445,Table2[],8,FALSE),"Not Found")</f>
        <v>0</v>
      </c>
      <c r="AF445" s="22">
        <f>IFERROR(VLOOKUP($A445,Table2[],9,FALSE),"Not Found")</f>
        <v>2951</v>
      </c>
      <c r="AG445">
        <f>IFERROR(VLOOKUP($A445,Table2[],10,FALSE),"Not Found")</f>
        <v>1</v>
      </c>
      <c r="AH445">
        <f>IFERROR(VLOOKUP($A445,Table2[],11,FALSE),"Not Found")</f>
        <v>4</v>
      </c>
      <c r="AI445">
        <f>IFERROR(VLOOKUP($A445,Table2[],12,FALSE),"Not Found")</f>
        <v>4</v>
      </c>
      <c r="AJ445">
        <f>IFERROR(VLOOKUP($A445,Table2[],13,FALSE),"Not Found")</f>
        <v>10</v>
      </c>
      <c r="AK445">
        <f>IFERROR(VLOOKUP($A445,Table2[],14,FALSE),"Not Found")</f>
        <v>1</v>
      </c>
      <c r="AL445">
        <f>INDEX('Marketing data'!E:E,MATCH($A445,'Marketing data'!B:B,0),1)</f>
        <v>0</v>
      </c>
      <c r="AM445">
        <f>INDEX('Marketing data'!F:F,MATCH($A445,'Marketing data'!B:B,0),1)</f>
        <v>0</v>
      </c>
      <c r="AN445">
        <f>INDEX(Table3[MC3],MATCH($A445,Table3[ID],0),1)</f>
        <v>0</v>
      </c>
      <c r="AO445">
        <f>INDEX(Table3[MC4],MATCH($A445,Table3[ID],0),1)</f>
        <v>0</v>
      </c>
      <c r="AP445">
        <f>INDEX(Table3[MC5],MATCH($A445,Table3[ID],0),1)</f>
        <v>0</v>
      </c>
      <c r="AQ445">
        <f>_xlfn.XLOOKUP($A445,Table3[ID],Table3[Complaint],"Not Found",0)</f>
        <v>0</v>
      </c>
      <c r="AR445">
        <f>_xlfn.XLOOKUP($A445,Table3[ID],Table3[Pilot],"Not Found",0)</f>
        <v>0</v>
      </c>
      <c r="AS445" s="6">
        <f>_xlfn.XLOOKUP($A445,Table3[ID],Table3[Enrollment],"Not Found",0)</f>
        <v>44083</v>
      </c>
    </row>
    <row r="446" spans="1:45" x14ac:dyDescent="0.25">
      <c r="A446">
        <v>2312</v>
      </c>
      <c r="B446" t="s">
        <v>562</v>
      </c>
      <c r="C446" t="s">
        <v>124</v>
      </c>
      <c r="D446" t="s">
        <v>104</v>
      </c>
      <c r="E446" t="s">
        <v>105</v>
      </c>
      <c r="F446" t="s">
        <v>106</v>
      </c>
      <c r="G446" s="22">
        <v>19.149999999999999</v>
      </c>
      <c r="H446">
        <v>1</v>
      </c>
      <c r="I446">
        <v>0.95750000000000002</v>
      </c>
      <c r="J446" s="22">
        <v>20.107500000000002</v>
      </c>
      <c r="K446" s="6">
        <v>43493</v>
      </c>
      <c r="L446" s="21">
        <v>0.74861111111111101</v>
      </c>
      <c r="M446" t="s">
        <v>116</v>
      </c>
      <c r="N446" s="22">
        <v>19.149999999999999</v>
      </c>
      <c r="O446">
        <v>4.7619047620000003</v>
      </c>
      <c r="P446" s="22">
        <v>0.95750000000000002</v>
      </c>
      <c r="Q446">
        <v>9.5</v>
      </c>
      <c r="R446" t="str">
        <f>IFERROR(VLOOKUP(Table5[[#This Row],[CustomerID]],Table1[],16,FALSE),"Not Found")</f>
        <v>Married</v>
      </c>
      <c r="S446">
        <f>IFERROR(VLOOKUP(Table5[[#This Row],[CustomerID]],Table1[],5,FALSE),"Not Found")</f>
        <v>58</v>
      </c>
      <c r="T446" t="str">
        <f>IFERROR(VLOOKUP(Table5[[#This Row],[CustomerID]],Table1[],17,FALSE),"Not Found")</f>
        <v>Graduate</v>
      </c>
      <c r="U446">
        <f>_xlfn.XLOOKUP(Table5[[#This Row],[CustomerID]],Table1[ID],Table1[Kids],"Not Found",0)</f>
        <v>0</v>
      </c>
      <c r="V446">
        <f>_xlfn.XLOOKUP(Table5[[#This Row],[CustomerID]],Table1[ID],Table1[Teens],"Not found",0)</f>
        <v>1</v>
      </c>
      <c r="W446" s="16">
        <f>IFERROR(VLOOKUP(Table5[[#This Row],[CustomerID]],Table1[],2,FALSE),"Not Found")</f>
        <v>171434</v>
      </c>
      <c r="X446" t="str">
        <f>_xlfn.XLOOKUP(Table5[[#This Row],[CustomerID]],Table1[ID],Table1[State],"Not Found",0)</f>
        <v>State-New York</v>
      </c>
      <c r="Y446">
        <f>_xlfn.XLOOKUP(Table5[[#This Row],[CustomerID]],Table2[ID],Table2[Recency/Days],"Not Found",0)</f>
        <v>4</v>
      </c>
      <c r="Z446" s="22">
        <f>IFERROR(VLOOKUP(Table5[[#This Row],[CustomerID]],Table2[],3,FALSE),"Not Found")</f>
        <v>1706</v>
      </c>
      <c r="AA446" s="22">
        <f>IFERROR(VLOOKUP($A446,Table2[],4,FALSE),"Not Found")</f>
        <v>86</v>
      </c>
      <c r="AB446" s="22">
        <f>IFERROR(VLOOKUP($A446,Table2[],5,FALSE),"Not Found")</f>
        <v>521</v>
      </c>
      <c r="AC446" s="22">
        <f>IFERROR(VLOOKUP($A446,Table2[],6,FALSE),"Not Found")</f>
        <v>413</v>
      </c>
      <c r="AD446" s="22">
        <f>IFERROR(VLOOKUP($A446,Table2[],7,FALSE),"Not Found")</f>
        <v>230</v>
      </c>
      <c r="AE446" s="22">
        <f>IFERROR(VLOOKUP($A446,Table2[],8,FALSE),"Not Found")</f>
        <v>403</v>
      </c>
      <c r="AF446" s="22">
        <f>IFERROR(VLOOKUP($A446,Table2[],9,FALSE),"Not Found")</f>
        <v>2553</v>
      </c>
      <c r="AG446">
        <f>IFERROR(VLOOKUP($A446,Table2[],10,FALSE),"Not Found")</f>
        <v>3</v>
      </c>
      <c r="AH446">
        <f>IFERROR(VLOOKUP($A446,Table2[],11,FALSE),"Not Found")</f>
        <v>7</v>
      </c>
      <c r="AI446">
        <f>IFERROR(VLOOKUP($A446,Table2[],12,FALSE),"Not Found")</f>
        <v>4</v>
      </c>
      <c r="AJ446">
        <f>IFERROR(VLOOKUP($A446,Table2[],13,FALSE),"Not Found")</f>
        <v>7</v>
      </c>
      <c r="AK446">
        <f>IFERROR(VLOOKUP($A446,Table2[],14,FALSE),"Not Found")</f>
        <v>4</v>
      </c>
      <c r="AL446">
        <f>INDEX('Marketing data'!E:E,MATCH($A446,'Marketing data'!B:B,0),1)</f>
        <v>1</v>
      </c>
      <c r="AM446">
        <f>INDEX('Marketing data'!F:F,MATCH($A446,'Marketing data'!B:B,0),1)</f>
        <v>0</v>
      </c>
      <c r="AN446">
        <f>INDEX(Table3[MC3],MATCH($A446,Table3[ID],0),1)</f>
        <v>0</v>
      </c>
      <c r="AO446">
        <f>INDEX(Table3[MC4],MATCH($A446,Table3[ID],0),1)</f>
        <v>1</v>
      </c>
      <c r="AP446">
        <f>INDEX(Table3[MC5],MATCH($A446,Table3[ID],0),1)</f>
        <v>0</v>
      </c>
      <c r="AQ446">
        <f>_xlfn.XLOOKUP($A446,Table3[ID],Table3[Complaint],"Not Found",0)</f>
        <v>0</v>
      </c>
      <c r="AR446">
        <f>_xlfn.XLOOKUP($A446,Table3[ID],Table3[Pilot],"Not Found",0)</f>
        <v>0</v>
      </c>
      <c r="AS446" s="6">
        <f>_xlfn.XLOOKUP($A446,Table3[ID],Table3[Enrollment],"Not Found",0)</f>
        <v>43884</v>
      </c>
    </row>
    <row r="447" spans="1:45" x14ac:dyDescent="0.25">
      <c r="A447">
        <v>1682</v>
      </c>
      <c r="B447" t="s">
        <v>563</v>
      </c>
      <c r="C447" t="s">
        <v>109</v>
      </c>
      <c r="D447" t="s">
        <v>104</v>
      </c>
      <c r="E447" t="s">
        <v>114</v>
      </c>
      <c r="F447" t="s">
        <v>125</v>
      </c>
      <c r="G447" s="22">
        <v>27.66</v>
      </c>
      <c r="H447">
        <v>10</v>
      </c>
      <c r="I447">
        <v>13.83</v>
      </c>
      <c r="J447" s="22">
        <v>290.43</v>
      </c>
      <c r="K447" s="6">
        <v>43510</v>
      </c>
      <c r="L447" s="21">
        <v>0.47638888888888892</v>
      </c>
      <c r="M447" t="s">
        <v>116</v>
      </c>
      <c r="N447" s="22">
        <v>276.60000000000002</v>
      </c>
      <c r="O447">
        <v>4.7619047620000003</v>
      </c>
      <c r="P447" s="22">
        <v>13.83</v>
      </c>
      <c r="Q447">
        <v>8.9</v>
      </c>
      <c r="R447" t="str">
        <f>IFERROR(VLOOKUP(Table5[[#This Row],[CustomerID]],Table1[],16,FALSE),"Not Found")</f>
        <v>Married</v>
      </c>
      <c r="S447">
        <f>IFERROR(VLOOKUP(Table5[[#This Row],[CustomerID]],Table1[],5,FALSE),"Not Found")</f>
        <v>42</v>
      </c>
      <c r="T447" t="str">
        <f>IFERROR(VLOOKUP(Table5[[#This Row],[CustomerID]],Table1[],17,FALSE),"Not Found")</f>
        <v>Graduate</v>
      </c>
      <c r="U447">
        <f>_xlfn.XLOOKUP(Table5[[#This Row],[CustomerID]],Table1[ID],Table1[Kids],"Not Found",0)</f>
        <v>2</v>
      </c>
      <c r="V447">
        <f>_xlfn.XLOOKUP(Table5[[#This Row],[CustomerID]],Table1[ID],Table1[Teens],"Not found",0)</f>
        <v>0</v>
      </c>
      <c r="W447" s="16">
        <f>IFERROR(VLOOKUP(Table5[[#This Row],[CustomerID]],Table1[],2,FALSE),"Not Found")</f>
        <v>171427</v>
      </c>
      <c r="X447" t="str">
        <f>_xlfn.XLOOKUP(Table5[[#This Row],[CustomerID]],Table1[ID],Table1[State],"Not Found",0)</f>
        <v>State-New York</v>
      </c>
      <c r="Y447">
        <f>_xlfn.XLOOKUP(Table5[[#This Row],[CustomerID]],Table2[ID],Table2[Recency/Days],"Not Found",0)</f>
        <v>26</v>
      </c>
      <c r="Z447" s="22">
        <f>IFERROR(VLOOKUP(Table5[[#This Row],[CustomerID]],Table2[],3,FALSE),"Not Found")</f>
        <v>509</v>
      </c>
      <c r="AA447" s="22">
        <f>IFERROR(VLOOKUP($A447,Table2[],4,FALSE),"Not Found")</f>
        <v>295</v>
      </c>
      <c r="AB447" s="22">
        <f>IFERROR(VLOOKUP($A447,Table2[],5,FALSE),"Not Found")</f>
        <v>425</v>
      </c>
      <c r="AC447" s="22">
        <f>IFERROR(VLOOKUP($A447,Table2[],6,FALSE),"Not Found")</f>
        <v>36</v>
      </c>
      <c r="AD447" s="22">
        <f>IFERROR(VLOOKUP($A447,Table2[],7,FALSE),"Not Found")</f>
        <v>154</v>
      </c>
      <c r="AE447" s="22">
        <f>IFERROR(VLOOKUP($A447,Table2[],8,FALSE),"Not Found")</f>
        <v>55</v>
      </c>
      <c r="AF447" s="22">
        <f>IFERROR(VLOOKUP($A447,Table2[],9,FALSE),"Not Found")</f>
        <v>1363</v>
      </c>
      <c r="AG447">
        <f>IFERROR(VLOOKUP($A447,Table2[],10,FALSE),"Not Found")</f>
        <v>2</v>
      </c>
      <c r="AH447">
        <f>IFERROR(VLOOKUP($A447,Table2[],11,FALSE),"Not Found")</f>
        <v>8</v>
      </c>
      <c r="AI447">
        <f>IFERROR(VLOOKUP($A447,Table2[],12,FALSE),"Not Found")</f>
        <v>2</v>
      </c>
      <c r="AJ447">
        <f>IFERROR(VLOOKUP($A447,Table2[],13,FALSE),"Not Found")</f>
        <v>8</v>
      </c>
      <c r="AK447">
        <f>IFERROR(VLOOKUP($A447,Table2[],14,FALSE),"Not Found")</f>
        <v>4</v>
      </c>
      <c r="AL447">
        <f>INDEX('Marketing data'!E:E,MATCH($A447,'Marketing data'!B:B,0),1)</f>
        <v>0</v>
      </c>
      <c r="AM447">
        <f>INDEX('Marketing data'!F:F,MATCH($A447,'Marketing data'!B:B,0),1)</f>
        <v>0</v>
      </c>
      <c r="AN447">
        <f>INDEX(Table3[MC3],MATCH($A447,Table3[ID],0),1)</f>
        <v>0</v>
      </c>
      <c r="AO447">
        <f>INDEX(Table3[MC4],MATCH($A447,Table3[ID],0),1)</f>
        <v>0</v>
      </c>
      <c r="AP447">
        <f>INDEX(Table3[MC5],MATCH($A447,Table3[ID],0),1)</f>
        <v>0</v>
      </c>
      <c r="AQ447">
        <f>_xlfn.XLOOKUP($A447,Table3[ID],Table3[Complaint],"Not Found",0)</f>
        <v>0</v>
      </c>
      <c r="AR447">
        <f>_xlfn.XLOOKUP($A447,Table3[ID],Table3[Pilot],"Not Found",0)</f>
        <v>0</v>
      </c>
      <c r="AS447" s="6">
        <f>_xlfn.XLOOKUP($A447,Table3[ID],Table3[Enrollment],"Not Found",0)</f>
        <v>44059</v>
      </c>
    </row>
    <row r="448" spans="1:45" x14ac:dyDescent="0.25">
      <c r="A448">
        <v>1816</v>
      </c>
      <c r="B448" t="s">
        <v>564</v>
      </c>
      <c r="C448" t="s">
        <v>109</v>
      </c>
      <c r="D448" t="s">
        <v>110</v>
      </c>
      <c r="E448" t="s">
        <v>114</v>
      </c>
      <c r="F448" t="s">
        <v>127</v>
      </c>
      <c r="G448" s="22">
        <v>45.74</v>
      </c>
      <c r="H448">
        <v>3</v>
      </c>
      <c r="I448">
        <v>6.8609999999999998</v>
      </c>
      <c r="J448" s="22">
        <v>144.08099999999999</v>
      </c>
      <c r="K448" s="6">
        <v>43534</v>
      </c>
      <c r="L448" s="21">
        <v>0.73472222222222217</v>
      </c>
      <c r="M448" t="s">
        <v>116</v>
      </c>
      <c r="N448" s="22">
        <v>137.22</v>
      </c>
      <c r="O448">
        <v>4.7619047620000003</v>
      </c>
      <c r="P448" s="22">
        <v>6.8609999999999998</v>
      </c>
      <c r="Q448">
        <v>6.5</v>
      </c>
      <c r="R448" t="str">
        <f>IFERROR(VLOOKUP(Table5[[#This Row],[CustomerID]],Table1[],16,FALSE),"Not Found")</f>
        <v>Married</v>
      </c>
      <c r="S448">
        <f>IFERROR(VLOOKUP(Table5[[#This Row],[CustomerID]],Table1[],5,FALSE),"Not Found")</f>
        <v>64</v>
      </c>
      <c r="T448" t="str">
        <f>IFERROR(VLOOKUP(Table5[[#This Row],[CustomerID]],Table1[],17,FALSE),"Not Found")</f>
        <v>Graduate</v>
      </c>
      <c r="U448">
        <f>_xlfn.XLOOKUP(Table5[[#This Row],[CustomerID]],Table1[ID],Table1[Kids],"Not Found",0)</f>
        <v>0</v>
      </c>
      <c r="V448">
        <f>_xlfn.XLOOKUP(Table5[[#This Row],[CustomerID]],Table1[ID],Table1[Teens],"Not found",0)</f>
        <v>1</v>
      </c>
      <c r="W448" s="16">
        <f>IFERROR(VLOOKUP(Table5[[#This Row],[CustomerID]],Table1[],2,FALSE),"Not Found")</f>
        <v>171391</v>
      </c>
      <c r="X448" t="str">
        <f>_xlfn.XLOOKUP(Table5[[#This Row],[CustomerID]],Table1[ID],Table1[State],"Not Found",0)</f>
        <v>State-Other</v>
      </c>
      <c r="Y448">
        <f>_xlfn.XLOOKUP(Table5[[#This Row],[CustomerID]],Table2[ID],Table2[Recency/Days],"Not Found",0)</f>
        <v>50</v>
      </c>
      <c r="Z448" s="22">
        <f>IFERROR(VLOOKUP(Table5[[#This Row],[CustomerID]],Table2[],3,FALSE),"Not Found")</f>
        <v>807</v>
      </c>
      <c r="AA448" s="22">
        <f>IFERROR(VLOOKUP($A448,Table2[],4,FALSE),"Not Found")</f>
        <v>295</v>
      </c>
      <c r="AB448" s="22">
        <f>IFERROR(VLOOKUP($A448,Table2[],5,FALSE),"Not Found")</f>
        <v>658</v>
      </c>
      <c r="AC448" s="22">
        <f>IFERROR(VLOOKUP($A448,Table2[],6,FALSE),"Not Found")</f>
        <v>110</v>
      </c>
      <c r="AD448" s="22">
        <f>IFERROR(VLOOKUP($A448,Table2[],7,FALSE),"Not Found")</f>
        <v>295</v>
      </c>
      <c r="AE448" s="22">
        <f>IFERROR(VLOOKUP($A448,Table2[],8,FALSE),"Not Found")</f>
        <v>339</v>
      </c>
      <c r="AF448" s="22">
        <f>IFERROR(VLOOKUP($A448,Table2[],9,FALSE),"Not Found")</f>
        <v>1827</v>
      </c>
      <c r="AG448">
        <f>IFERROR(VLOOKUP($A448,Table2[],10,FALSE),"Not Found")</f>
        <v>5</v>
      </c>
      <c r="AH448">
        <f>IFERROR(VLOOKUP($A448,Table2[],11,FALSE),"Not Found")</f>
        <v>6</v>
      </c>
      <c r="AI448">
        <f>IFERROR(VLOOKUP($A448,Table2[],12,FALSE),"Not Found")</f>
        <v>5</v>
      </c>
      <c r="AJ448">
        <f>IFERROR(VLOOKUP($A448,Table2[],13,FALSE),"Not Found")</f>
        <v>12</v>
      </c>
      <c r="AK448">
        <f>IFERROR(VLOOKUP($A448,Table2[],14,FALSE),"Not Found")</f>
        <v>3</v>
      </c>
      <c r="AL448">
        <f>INDEX('Marketing data'!E:E,MATCH($A448,'Marketing data'!B:B,0),1)</f>
        <v>0</v>
      </c>
      <c r="AM448">
        <f>INDEX('Marketing data'!F:F,MATCH($A448,'Marketing data'!B:B,0),1)</f>
        <v>0</v>
      </c>
      <c r="AN448">
        <f>INDEX(Table3[MC3],MATCH($A448,Table3[ID],0),1)</f>
        <v>0</v>
      </c>
      <c r="AO448">
        <f>INDEX(Table3[MC4],MATCH($A448,Table3[ID],0),1)</f>
        <v>0</v>
      </c>
      <c r="AP448">
        <f>INDEX(Table3[MC5],MATCH($A448,Table3[ID],0),1)</f>
        <v>0</v>
      </c>
      <c r="AQ448">
        <f>_xlfn.XLOOKUP($A448,Table3[ID],Table3[Complaint],"Not Found",0)</f>
        <v>0</v>
      </c>
      <c r="AR448">
        <f>_xlfn.XLOOKUP($A448,Table3[ID],Table3[Pilot],"Not Found",0)</f>
        <v>0</v>
      </c>
      <c r="AS448" s="6">
        <f>_xlfn.XLOOKUP($A448,Table3[ID],Table3[Enrollment],"Not Found",0)</f>
        <v>43711</v>
      </c>
    </row>
    <row r="449" spans="1:45" x14ac:dyDescent="0.25">
      <c r="A449">
        <v>1502</v>
      </c>
      <c r="B449" t="s">
        <v>565</v>
      </c>
      <c r="C449" t="s">
        <v>124</v>
      </c>
      <c r="D449" t="s">
        <v>104</v>
      </c>
      <c r="E449" t="s">
        <v>105</v>
      </c>
      <c r="F449" t="s">
        <v>106</v>
      </c>
      <c r="G449" s="22">
        <v>27.07</v>
      </c>
      <c r="H449">
        <v>1</v>
      </c>
      <c r="I449">
        <v>1.3534999999999999</v>
      </c>
      <c r="J449" s="22">
        <v>28.423500000000001</v>
      </c>
      <c r="K449" s="6">
        <v>43477</v>
      </c>
      <c r="L449" s="21">
        <v>0.83819444444444446</v>
      </c>
      <c r="M449" t="s">
        <v>116</v>
      </c>
      <c r="N449" s="22">
        <v>27.07</v>
      </c>
      <c r="O449">
        <v>4.7619047620000003</v>
      </c>
      <c r="P449" s="22">
        <v>1.3534999999999999</v>
      </c>
      <c r="Q449">
        <v>5.3</v>
      </c>
      <c r="R449" t="str">
        <f>IFERROR(VLOOKUP(Table5[[#This Row],[CustomerID]],Table1[],16,FALSE),"Not Found")</f>
        <v>Together</v>
      </c>
      <c r="S449">
        <f>IFERROR(VLOOKUP(Table5[[#This Row],[CustomerID]],Table1[],5,FALSE),"Not Found")</f>
        <v>61</v>
      </c>
      <c r="T449" t="str">
        <f>IFERROR(VLOOKUP(Table5[[#This Row],[CustomerID]],Table1[],17,FALSE),"Not Found")</f>
        <v>Graduate</v>
      </c>
      <c r="U449">
        <f>_xlfn.XLOOKUP(Table5[[#This Row],[CustomerID]],Table1[ID],Table1[Kids],"Not Found",0)</f>
        <v>0</v>
      </c>
      <c r="V449">
        <f>_xlfn.XLOOKUP(Table5[[#This Row],[CustomerID]],Table1[ID],Table1[Teens],"Not found",0)</f>
        <v>0</v>
      </c>
      <c r="W449" s="16">
        <f>IFERROR(VLOOKUP(Table5[[#This Row],[CustomerID]],Table1[],2,FALSE),"Not Found")</f>
        <v>171367</v>
      </c>
      <c r="X449" t="str">
        <f>_xlfn.XLOOKUP(Table5[[#This Row],[CustomerID]],Table1[ID],Table1[State],"Not Found",0)</f>
        <v>State-New York</v>
      </c>
      <c r="Y449">
        <f>_xlfn.XLOOKUP(Table5[[#This Row],[CustomerID]],Table2[ID],Table2[Recency/Days],"Not Found",0)</f>
        <v>24</v>
      </c>
      <c r="Z449" s="22">
        <f>IFERROR(VLOOKUP(Table5[[#This Row],[CustomerID]],Table2[],3,FALSE),"Not Found")</f>
        <v>545</v>
      </c>
      <c r="AA449" s="22">
        <f>IFERROR(VLOOKUP($A449,Table2[],4,FALSE),"Not Found")</f>
        <v>55</v>
      </c>
      <c r="AB449" s="22">
        <f>IFERROR(VLOOKUP($A449,Table2[],5,FALSE),"Not Found")</f>
        <v>934</v>
      </c>
      <c r="AC449" s="22">
        <f>IFERROR(VLOOKUP($A449,Table2[],6,FALSE),"Not Found")</f>
        <v>101</v>
      </c>
      <c r="AD449" s="22">
        <f>IFERROR(VLOOKUP($A449,Table2[],7,FALSE),"Not Found")</f>
        <v>50</v>
      </c>
      <c r="AE449" s="22">
        <f>IFERROR(VLOOKUP($A449,Table2[],8,FALSE),"Not Found")</f>
        <v>180</v>
      </c>
      <c r="AF449" s="22">
        <f>IFERROR(VLOOKUP($A449,Table2[],9,FALSE),"Not Found")</f>
        <v>1506</v>
      </c>
      <c r="AG449">
        <f>IFERROR(VLOOKUP($A449,Table2[],10,FALSE),"Not Found")</f>
        <v>1</v>
      </c>
      <c r="AH449">
        <f>IFERROR(VLOOKUP($A449,Table2[],11,FALSE),"Not Found")</f>
        <v>4</v>
      </c>
      <c r="AI449">
        <f>IFERROR(VLOOKUP($A449,Table2[],12,FALSE),"Not Found")</f>
        <v>5</v>
      </c>
      <c r="AJ449">
        <f>IFERROR(VLOOKUP($A449,Table2[],13,FALSE),"Not Found")</f>
        <v>7</v>
      </c>
      <c r="AK449">
        <f>IFERROR(VLOOKUP($A449,Table2[],14,FALSE),"Not Found")</f>
        <v>2</v>
      </c>
      <c r="AL449">
        <f>INDEX('Marketing data'!E:E,MATCH($A449,'Marketing data'!B:B,0),1)</f>
        <v>0</v>
      </c>
      <c r="AM449">
        <f>INDEX('Marketing data'!F:F,MATCH($A449,'Marketing data'!B:B,0),1)</f>
        <v>0</v>
      </c>
      <c r="AN449">
        <f>INDEX(Table3[MC3],MATCH($A449,Table3[ID],0),1)</f>
        <v>0</v>
      </c>
      <c r="AO449">
        <f>INDEX(Table3[MC4],MATCH($A449,Table3[ID],0),1)</f>
        <v>0</v>
      </c>
      <c r="AP449">
        <f>INDEX(Table3[MC5],MATCH($A449,Table3[ID],0),1)</f>
        <v>0</v>
      </c>
      <c r="AQ449">
        <f>_xlfn.XLOOKUP($A449,Table3[ID],Table3[Complaint],"Not Found",0)</f>
        <v>0</v>
      </c>
      <c r="AR449">
        <f>_xlfn.XLOOKUP($A449,Table3[ID],Table3[Pilot],"Not Found",0)</f>
        <v>0</v>
      </c>
      <c r="AS449" s="6">
        <f>_xlfn.XLOOKUP($A449,Table3[ID],Table3[Enrollment],"Not Found",0)</f>
        <v>43858</v>
      </c>
    </row>
    <row r="450" spans="1:45" x14ac:dyDescent="0.25">
      <c r="A450">
        <v>2073</v>
      </c>
      <c r="B450" t="s">
        <v>566</v>
      </c>
      <c r="C450" t="s">
        <v>124</v>
      </c>
      <c r="D450" t="s">
        <v>104</v>
      </c>
      <c r="E450" t="s">
        <v>105</v>
      </c>
      <c r="F450" t="s">
        <v>118</v>
      </c>
      <c r="G450" s="22">
        <v>39.119999999999997</v>
      </c>
      <c r="H450">
        <v>1</v>
      </c>
      <c r="I450">
        <v>1.956</v>
      </c>
      <c r="J450" s="22">
        <v>41.076000000000001</v>
      </c>
      <c r="K450" s="6">
        <v>43550</v>
      </c>
      <c r="L450" s="21">
        <v>0.4597222222222222</v>
      </c>
      <c r="M450" t="s">
        <v>116</v>
      </c>
      <c r="N450" s="22">
        <v>39.119999999999997</v>
      </c>
      <c r="O450">
        <v>4.7619047620000003</v>
      </c>
      <c r="P450" s="22">
        <v>1.956</v>
      </c>
      <c r="Q450">
        <v>9.6</v>
      </c>
      <c r="R450" t="str">
        <f>IFERROR(VLOOKUP(Table5[[#This Row],[CustomerID]],Table1[],16,FALSE),"Not Found")</f>
        <v>Together</v>
      </c>
      <c r="S450">
        <f>IFERROR(VLOOKUP(Table5[[#This Row],[CustomerID]],Table1[],5,FALSE),"Not Found")</f>
        <v>61</v>
      </c>
      <c r="T450" t="str">
        <f>IFERROR(VLOOKUP(Table5[[#This Row],[CustomerID]],Table1[],17,FALSE),"Not Found")</f>
        <v>Graduate</v>
      </c>
      <c r="U450">
        <f>_xlfn.XLOOKUP(Table5[[#This Row],[CustomerID]],Table1[ID],Table1[Kids],"Not Found",0)</f>
        <v>0</v>
      </c>
      <c r="V450">
        <f>_xlfn.XLOOKUP(Table5[[#This Row],[CustomerID]],Table1[ID],Table1[Teens],"Not found",0)</f>
        <v>0</v>
      </c>
      <c r="W450" s="16">
        <f>IFERROR(VLOOKUP(Table5[[#This Row],[CustomerID]],Table1[],2,FALSE),"Not Found")</f>
        <v>171367</v>
      </c>
      <c r="X450" t="str">
        <f>_xlfn.XLOOKUP(Table5[[#This Row],[CustomerID]],Table1[ID],Table1[State],"Not Found",0)</f>
        <v>State-Texas</v>
      </c>
      <c r="Y450">
        <f>_xlfn.XLOOKUP(Table5[[#This Row],[CustomerID]],Table2[ID],Table2[Recency/Days],"Not Found",0)</f>
        <v>24</v>
      </c>
      <c r="Z450" s="22">
        <f>IFERROR(VLOOKUP(Table5[[#This Row],[CustomerID]],Table2[],3,FALSE),"Not Found")</f>
        <v>545</v>
      </c>
      <c r="AA450" s="22">
        <f>IFERROR(VLOOKUP($A450,Table2[],4,FALSE),"Not Found")</f>
        <v>55</v>
      </c>
      <c r="AB450" s="22">
        <f>IFERROR(VLOOKUP($A450,Table2[],5,FALSE),"Not Found")</f>
        <v>934</v>
      </c>
      <c r="AC450" s="22">
        <f>IFERROR(VLOOKUP($A450,Table2[],6,FALSE),"Not Found")</f>
        <v>101</v>
      </c>
      <c r="AD450" s="22">
        <f>IFERROR(VLOOKUP($A450,Table2[],7,FALSE),"Not Found")</f>
        <v>50</v>
      </c>
      <c r="AE450" s="22">
        <f>IFERROR(VLOOKUP($A450,Table2[],8,FALSE),"Not Found")</f>
        <v>180</v>
      </c>
      <c r="AF450" s="22">
        <f>IFERROR(VLOOKUP($A450,Table2[],9,FALSE),"Not Found")</f>
        <v>1506</v>
      </c>
      <c r="AG450">
        <f>IFERROR(VLOOKUP($A450,Table2[],10,FALSE),"Not Found")</f>
        <v>1</v>
      </c>
      <c r="AH450">
        <f>IFERROR(VLOOKUP($A450,Table2[],11,FALSE),"Not Found")</f>
        <v>4</v>
      </c>
      <c r="AI450">
        <f>IFERROR(VLOOKUP($A450,Table2[],12,FALSE),"Not Found")</f>
        <v>5</v>
      </c>
      <c r="AJ450">
        <f>IFERROR(VLOOKUP($A450,Table2[],13,FALSE),"Not Found")</f>
        <v>7</v>
      </c>
      <c r="AK450">
        <f>IFERROR(VLOOKUP($A450,Table2[],14,FALSE),"Not Found")</f>
        <v>2</v>
      </c>
      <c r="AL450">
        <f>INDEX('Marketing data'!E:E,MATCH($A450,'Marketing data'!B:B,0),1)</f>
        <v>0</v>
      </c>
      <c r="AM450">
        <f>INDEX('Marketing data'!F:F,MATCH($A450,'Marketing data'!B:B,0),1)</f>
        <v>0</v>
      </c>
      <c r="AN450">
        <f>INDEX(Table3[MC3],MATCH($A450,Table3[ID],0),1)</f>
        <v>0</v>
      </c>
      <c r="AO450">
        <f>INDEX(Table3[MC4],MATCH($A450,Table3[ID],0),1)</f>
        <v>0</v>
      </c>
      <c r="AP450">
        <f>INDEX(Table3[MC5],MATCH($A450,Table3[ID],0),1)</f>
        <v>0</v>
      </c>
      <c r="AQ450">
        <f>_xlfn.XLOOKUP($A450,Table3[ID],Table3[Complaint],"Not Found",0)</f>
        <v>0</v>
      </c>
      <c r="AR450">
        <f>_xlfn.XLOOKUP($A450,Table3[ID],Table3[Pilot],"Not Found",0)</f>
        <v>0</v>
      </c>
      <c r="AS450" s="6">
        <f>_xlfn.XLOOKUP($A450,Table3[ID],Table3[Enrollment],"Not Found",0)</f>
        <v>43858</v>
      </c>
    </row>
    <row r="451" spans="1:45" x14ac:dyDescent="0.25">
      <c r="A451">
        <v>2999</v>
      </c>
      <c r="B451" t="s">
        <v>567</v>
      </c>
      <c r="C451" t="s">
        <v>124</v>
      </c>
      <c r="D451" t="s">
        <v>110</v>
      </c>
      <c r="E451" t="s">
        <v>105</v>
      </c>
      <c r="F451" t="s">
        <v>111</v>
      </c>
      <c r="G451" s="22">
        <v>74.709999999999994</v>
      </c>
      <c r="H451">
        <v>6</v>
      </c>
      <c r="I451">
        <v>22.413</v>
      </c>
      <c r="J451" s="22">
        <v>470.673</v>
      </c>
      <c r="K451" s="6">
        <v>43466</v>
      </c>
      <c r="L451" s="21">
        <v>0.79652777777777783</v>
      </c>
      <c r="M451" t="s">
        <v>112</v>
      </c>
      <c r="N451" s="22">
        <v>448.26</v>
      </c>
      <c r="O451">
        <v>4.7619047620000003</v>
      </c>
      <c r="P451" s="22">
        <v>22.413</v>
      </c>
      <c r="Q451">
        <v>6.7</v>
      </c>
      <c r="R451" t="str">
        <f>IFERROR(VLOOKUP(Table5[[#This Row],[CustomerID]],Table1[],16,FALSE),"Not Found")</f>
        <v>Married</v>
      </c>
      <c r="S451">
        <f>IFERROR(VLOOKUP(Table5[[#This Row],[CustomerID]],Table1[],5,FALSE),"Not Found")</f>
        <v>55</v>
      </c>
      <c r="T451" t="str">
        <f>IFERROR(VLOOKUP(Table5[[#This Row],[CustomerID]],Table1[],17,FALSE),"Not Found")</f>
        <v>PhD</v>
      </c>
      <c r="U451">
        <f>_xlfn.XLOOKUP(Table5[[#This Row],[CustomerID]],Table1[ID],Table1[Kids],"Not Found",0)</f>
        <v>0</v>
      </c>
      <c r="V451">
        <f>_xlfn.XLOOKUP(Table5[[#This Row],[CustomerID]],Table1[ID],Table1[Teens],"Not found",0)</f>
        <v>1</v>
      </c>
      <c r="W451" s="16">
        <f>IFERROR(VLOOKUP(Table5[[#This Row],[CustomerID]],Table1[],2,FALSE),"Not Found")</f>
        <v>171322</v>
      </c>
      <c r="X451" t="str">
        <f>_xlfn.XLOOKUP(Table5[[#This Row],[CustomerID]],Table1[ID],Table1[State],"Not Found",0)</f>
        <v>State-California</v>
      </c>
      <c r="Y451">
        <f>_xlfn.XLOOKUP(Table5[[#This Row],[CustomerID]],Table2[ID],Table2[Recency/Days],"Not Found",0)</f>
        <v>57</v>
      </c>
      <c r="Z451" s="22">
        <f>IFERROR(VLOOKUP(Table5[[#This Row],[CustomerID]],Table2[],3,FALSE),"Not Found")</f>
        <v>1809</v>
      </c>
      <c r="AA451" s="22">
        <f>IFERROR(VLOOKUP($A451,Table2[],4,FALSE),"Not Found")</f>
        <v>103</v>
      </c>
      <c r="AB451" s="22">
        <f>IFERROR(VLOOKUP($A451,Table2[],5,FALSE),"Not Found")</f>
        <v>543</v>
      </c>
      <c r="AC451" s="22">
        <f>IFERROR(VLOOKUP($A451,Table2[],6,FALSE),"Not Found")</f>
        <v>166</v>
      </c>
      <c r="AD451" s="22">
        <f>IFERROR(VLOOKUP($A451,Table2[],7,FALSE),"Not Found")</f>
        <v>24</v>
      </c>
      <c r="AE451" s="22">
        <f>IFERROR(VLOOKUP($A451,Table2[],8,FALSE),"Not Found")</f>
        <v>490</v>
      </c>
      <c r="AF451" s="22">
        <f>IFERROR(VLOOKUP($A451,Table2[],9,FALSE),"Not Found")</f>
        <v>2155</v>
      </c>
      <c r="AG451">
        <f>IFERROR(VLOOKUP($A451,Table2[],10,FALSE),"Not Found")</f>
        <v>2</v>
      </c>
      <c r="AH451">
        <f>IFERROR(VLOOKUP($A451,Table2[],11,FALSE),"Not Found")</f>
        <v>8</v>
      </c>
      <c r="AI451">
        <f>IFERROR(VLOOKUP($A451,Table2[],12,FALSE),"Not Found")</f>
        <v>5</v>
      </c>
      <c r="AJ451">
        <f>IFERROR(VLOOKUP($A451,Table2[],13,FALSE),"Not Found")</f>
        <v>13</v>
      </c>
      <c r="AK451">
        <f>IFERROR(VLOOKUP($A451,Table2[],14,FALSE),"Not Found")</f>
        <v>4</v>
      </c>
      <c r="AL451">
        <f>INDEX('Marketing data'!E:E,MATCH($A451,'Marketing data'!B:B,0),1)</f>
        <v>0</v>
      </c>
      <c r="AM451">
        <f>INDEX('Marketing data'!F:F,MATCH($A451,'Marketing data'!B:B,0),1)</f>
        <v>0</v>
      </c>
      <c r="AN451">
        <f>INDEX(Table3[MC3],MATCH($A451,Table3[ID],0),1)</f>
        <v>0</v>
      </c>
      <c r="AO451">
        <f>INDEX(Table3[MC4],MATCH($A451,Table3[ID],0),1)</f>
        <v>0</v>
      </c>
      <c r="AP451">
        <f>INDEX(Table3[MC5],MATCH($A451,Table3[ID],0),1)</f>
        <v>0</v>
      </c>
      <c r="AQ451">
        <f>_xlfn.XLOOKUP($A451,Table3[ID],Table3[Complaint],"Not Found",0)</f>
        <v>0</v>
      </c>
      <c r="AR451">
        <f>_xlfn.XLOOKUP($A451,Table3[ID],Table3[Pilot],"Not Found",0)</f>
        <v>0</v>
      </c>
      <c r="AS451" s="6">
        <f>_xlfn.XLOOKUP($A451,Table3[ID],Table3[Enrollment],"Not Found",0)</f>
        <v>43670</v>
      </c>
    </row>
    <row r="452" spans="1:45" x14ac:dyDescent="0.25">
      <c r="A452">
        <v>3061</v>
      </c>
      <c r="B452" t="s">
        <v>568</v>
      </c>
      <c r="C452" t="s">
        <v>124</v>
      </c>
      <c r="D452" t="s">
        <v>110</v>
      </c>
      <c r="E452" t="s">
        <v>114</v>
      </c>
      <c r="F452" t="s">
        <v>111</v>
      </c>
      <c r="G452" s="22">
        <v>22.01</v>
      </c>
      <c r="H452">
        <v>6</v>
      </c>
      <c r="I452">
        <v>6.6029999999999998</v>
      </c>
      <c r="J452" s="22">
        <v>138.66300000000001</v>
      </c>
      <c r="K452" s="6">
        <v>43467</v>
      </c>
      <c r="L452" s="21">
        <v>0.78472222222222221</v>
      </c>
      <c r="M452" t="s">
        <v>112</v>
      </c>
      <c r="N452" s="22">
        <v>132.06</v>
      </c>
      <c r="O452">
        <v>4.7619047620000003</v>
      </c>
      <c r="P452" s="22">
        <v>6.6029999999999998</v>
      </c>
      <c r="Q452">
        <v>7.6</v>
      </c>
      <c r="R452" t="str">
        <f>IFERROR(VLOOKUP(Table5[[#This Row],[CustomerID]],Table1[],16,FALSE),"Not Found")</f>
        <v>Together</v>
      </c>
      <c r="S452">
        <f>IFERROR(VLOOKUP(Table5[[#This Row],[CustomerID]],Table1[],5,FALSE),"Not Found")</f>
        <v>44</v>
      </c>
      <c r="T452" t="str">
        <f>IFERROR(VLOOKUP(Table5[[#This Row],[CustomerID]],Table1[],17,FALSE),"Not Found")</f>
        <v>Graduate</v>
      </c>
      <c r="U452">
        <f>_xlfn.XLOOKUP(Table5[[#This Row],[CustomerID]],Table1[ID],Table1[Kids],"Not Found",0)</f>
        <v>0</v>
      </c>
      <c r="V452">
        <f>_xlfn.XLOOKUP(Table5[[#This Row],[CustomerID]],Table1[ID],Table1[Teens],"Not found",0)</f>
        <v>1</v>
      </c>
      <c r="W452" s="16">
        <f>IFERROR(VLOOKUP(Table5[[#This Row],[CustomerID]],Table1[],2,FALSE),"Not Found")</f>
        <v>171322</v>
      </c>
      <c r="X452" t="str">
        <f>_xlfn.XLOOKUP(Table5[[#This Row],[CustomerID]],Table1[ID],Table1[State],"Not Found",0)</f>
        <v>State-Illinois</v>
      </c>
      <c r="Y452">
        <f>_xlfn.XLOOKUP(Table5[[#This Row],[CustomerID]],Table2[ID],Table2[Recency/Days],"Not Found",0)</f>
        <v>31</v>
      </c>
      <c r="Z452" s="22">
        <f>IFERROR(VLOOKUP(Table5[[#This Row],[CustomerID]],Table2[],3,FALSE),"Not Found")</f>
        <v>291</v>
      </c>
      <c r="AA452" s="22">
        <f>IFERROR(VLOOKUP($A452,Table2[],4,FALSE),"Not Found")</f>
        <v>58</v>
      </c>
      <c r="AB452" s="22">
        <f>IFERROR(VLOOKUP($A452,Table2[],5,FALSE),"Not Found")</f>
        <v>298</v>
      </c>
      <c r="AC452" s="22">
        <f>IFERROR(VLOOKUP($A452,Table2[],6,FALSE),"Not Found")</f>
        <v>58</v>
      </c>
      <c r="AD452" s="22">
        <f>IFERROR(VLOOKUP($A452,Table2[],7,FALSE),"Not Found")</f>
        <v>36</v>
      </c>
      <c r="AE452" s="22">
        <f>IFERROR(VLOOKUP($A452,Table2[],8,FALSE),"Not Found")</f>
        <v>101</v>
      </c>
      <c r="AF452" s="22">
        <f>IFERROR(VLOOKUP($A452,Table2[],9,FALSE),"Not Found")</f>
        <v>639</v>
      </c>
      <c r="AG452">
        <f>IFERROR(VLOOKUP($A452,Table2[],10,FALSE),"Not Found")</f>
        <v>1</v>
      </c>
      <c r="AH452">
        <f>IFERROR(VLOOKUP($A452,Table2[],11,FALSE),"Not Found")</f>
        <v>4</v>
      </c>
      <c r="AI452">
        <f>IFERROR(VLOOKUP($A452,Table2[],12,FALSE),"Not Found")</f>
        <v>1</v>
      </c>
      <c r="AJ452">
        <f>IFERROR(VLOOKUP($A452,Table2[],13,FALSE),"Not Found")</f>
        <v>7</v>
      </c>
      <c r="AK452">
        <f>IFERROR(VLOOKUP($A452,Table2[],14,FALSE),"Not Found")</f>
        <v>2</v>
      </c>
      <c r="AL452">
        <f>INDEX('Marketing data'!E:E,MATCH($A452,'Marketing data'!B:B,0),1)</f>
        <v>0</v>
      </c>
      <c r="AM452">
        <f>INDEX('Marketing data'!F:F,MATCH($A452,'Marketing data'!B:B,0),1)</f>
        <v>0</v>
      </c>
      <c r="AN452">
        <f>INDEX(Table3[MC3],MATCH($A452,Table3[ID],0),1)</f>
        <v>0</v>
      </c>
      <c r="AO452">
        <f>INDEX(Table3[MC4],MATCH($A452,Table3[ID],0),1)</f>
        <v>0</v>
      </c>
      <c r="AP452">
        <f>INDEX(Table3[MC5],MATCH($A452,Table3[ID],0),1)</f>
        <v>0</v>
      </c>
      <c r="AQ452">
        <f>_xlfn.XLOOKUP($A452,Table3[ID],Table3[Complaint],"Not Found",0)</f>
        <v>0</v>
      </c>
      <c r="AR452">
        <f>_xlfn.XLOOKUP($A452,Table3[ID],Table3[Pilot],"Not Found",0)</f>
        <v>0</v>
      </c>
      <c r="AS452" s="6">
        <f>_xlfn.XLOOKUP($A452,Table3[ID],Table3[Enrollment],"Not Found",0)</f>
        <v>44110</v>
      </c>
    </row>
    <row r="453" spans="1:45" x14ac:dyDescent="0.25">
      <c r="A453">
        <v>2758</v>
      </c>
      <c r="B453" t="s">
        <v>569</v>
      </c>
      <c r="C453" t="s">
        <v>103</v>
      </c>
      <c r="D453" t="s">
        <v>110</v>
      </c>
      <c r="E453" t="s">
        <v>105</v>
      </c>
      <c r="F453" t="s">
        <v>125</v>
      </c>
      <c r="G453" s="22">
        <v>63.61</v>
      </c>
      <c r="H453">
        <v>5</v>
      </c>
      <c r="I453">
        <v>15.9025</v>
      </c>
      <c r="J453" s="22">
        <v>333.95249999999999</v>
      </c>
      <c r="K453" s="6">
        <v>43540</v>
      </c>
      <c r="L453" s="21">
        <v>0.52986111111111112</v>
      </c>
      <c r="M453" t="s">
        <v>107</v>
      </c>
      <c r="N453" s="22">
        <v>318.05</v>
      </c>
      <c r="O453">
        <v>4.7619047620000003</v>
      </c>
      <c r="P453" s="22">
        <v>15.9025</v>
      </c>
      <c r="Q453">
        <v>4.8</v>
      </c>
      <c r="R453" t="str">
        <f>IFERROR(VLOOKUP(Table5[[#This Row],[CustomerID]],Table1[],16,FALSE),"Not Found")</f>
        <v>Together</v>
      </c>
      <c r="S453">
        <f>IFERROR(VLOOKUP(Table5[[#This Row],[CustomerID]],Table1[],5,FALSE),"Not Found")</f>
        <v>61</v>
      </c>
      <c r="T453" t="str">
        <f>IFERROR(VLOOKUP(Table5[[#This Row],[CustomerID]],Table1[],17,FALSE),"Not Found")</f>
        <v>Graduate</v>
      </c>
      <c r="U453">
        <f>_xlfn.XLOOKUP(Table5[[#This Row],[CustomerID]],Table1[ID],Table1[Kids],"Not Found",0)</f>
        <v>0</v>
      </c>
      <c r="V453">
        <f>_xlfn.XLOOKUP(Table5[[#This Row],[CustomerID]],Table1[ID],Table1[Teens],"Not found",0)</f>
        <v>1</v>
      </c>
      <c r="W453" s="16">
        <f>IFERROR(VLOOKUP(Table5[[#This Row],[CustomerID]],Table1[],2,FALSE),"Not Found")</f>
        <v>171232</v>
      </c>
      <c r="X453" t="str">
        <f>_xlfn.XLOOKUP(Table5[[#This Row],[CustomerID]],Table1[ID],Table1[State],"Not Found",0)</f>
        <v>State-Other</v>
      </c>
      <c r="Y453">
        <f>_xlfn.XLOOKUP(Table5[[#This Row],[CustomerID]],Table2[ID],Table2[Recency/Days],"Not Found",0)</f>
        <v>91</v>
      </c>
      <c r="Z453" s="22">
        <f>IFERROR(VLOOKUP(Table5[[#This Row],[CustomerID]],Table2[],3,FALSE),"Not Found")</f>
        <v>1570</v>
      </c>
      <c r="AA453" s="22">
        <f>IFERROR(VLOOKUP($A453,Table2[],4,FALSE),"Not Found")</f>
        <v>41</v>
      </c>
      <c r="AB453" s="22">
        <f>IFERROR(VLOOKUP($A453,Table2[],5,FALSE),"Not Found")</f>
        <v>409</v>
      </c>
      <c r="AC453" s="22">
        <f>IFERROR(VLOOKUP($A453,Table2[],6,FALSE),"Not Found")</f>
        <v>82</v>
      </c>
      <c r="AD453" s="22">
        <f>IFERROR(VLOOKUP($A453,Table2[],7,FALSE),"Not Found")</f>
        <v>63</v>
      </c>
      <c r="AE453" s="22">
        <f>IFERROR(VLOOKUP($A453,Table2[],8,FALSE),"Not Found")</f>
        <v>41</v>
      </c>
      <c r="AF453" s="22">
        <f>IFERROR(VLOOKUP($A453,Table2[],9,FALSE),"Not Found")</f>
        <v>2123</v>
      </c>
      <c r="AG453">
        <f>IFERROR(VLOOKUP($A453,Table2[],10,FALSE),"Not Found")</f>
        <v>2</v>
      </c>
      <c r="AH453">
        <f>IFERROR(VLOOKUP($A453,Table2[],11,FALSE),"Not Found")</f>
        <v>11</v>
      </c>
      <c r="AI453">
        <f>IFERROR(VLOOKUP($A453,Table2[],12,FALSE),"Not Found")</f>
        <v>2</v>
      </c>
      <c r="AJ453">
        <f>IFERROR(VLOOKUP($A453,Table2[],13,FALSE),"Not Found")</f>
        <v>10</v>
      </c>
      <c r="AK453">
        <f>IFERROR(VLOOKUP($A453,Table2[],14,FALSE),"Not Found")</f>
        <v>7</v>
      </c>
      <c r="AL453">
        <f>INDEX('Marketing data'!E:E,MATCH($A453,'Marketing data'!B:B,0),1)</f>
        <v>0</v>
      </c>
      <c r="AM453">
        <f>INDEX('Marketing data'!F:F,MATCH($A453,'Marketing data'!B:B,0),1)</f>
        <v>0</v>
      </c>
      <c r="AN453">
        <f>INDEX(Table3[MC3],MATCH($A453,Table3[ID],0),1)</f>
        <v>0</v>
      </c>
      <c r="AO453">
        <f>INDEX(Table3[MC4],MATCH($A453,Table3[ID],0),1)</f>
        <v>0</v>
      </c>
      <c r="AP453">
        <f>INDEX(Table3[MC5],MATCH($A453,Table3[ID],0),1)</f>
        <v>0</v>
      </c>
      <c r="AQ453">
        <f>_xlfn.XLOOKUP($A453,Table3[ID],Table3[Complaint],"Not Found",0)</f>
        <v>0</v>
      </c>
      <c r="AR453">
        <f>_xlfn.XLOOKUP($A453,Table3[ID],Table3[Pilot],"Not Found",0)</f>
        <v>0</v>
      </c>
      <c r="AS453" s="6">
        <f>_xlfn.XLOOKUP($A453,Table3[ID],Table3[Enrollment],"Not Found",0)</f>
        <v>43955</v>
      </c>
    </row>
    <row r="454" spans="1:45" x14ac:dyDescent="0.25">
      <c r="A454">
        <v>1728</v>
      </c>
      <c r="B454" t="s">
        <v>570</v>
      </c>
      <c r="C454" t="s">
        <v>103</v>
      </c>
      <c r="D454" t="s">
        <v>110</v>
      </c>
      <c r="E454" t="s">
        <v>114</v>
      </c>
      <c r="F454" t="s">
        <v>106</v>
      </c>
      <c r="G454" s="22">
        <v>25</v>
      </c>
      <c r="H454">
        <v>1</v>
      </c>
      <c r="I454">
        <v>1.25</v>
      </c>
      <c r="J454" s="22">
        <v>26.25</v>
      </c>
      <c r="K454" s="6">
        <v>43527</v>
      </c>
      <c r="L454" s="21">
        <v>0.63124999999999998</v>
      </c>
      <c r="M454" t="s">
        <v>107</v>
      </c>
      <c r="N454" s="22">
        <v>25</v>
      </c>
      <c r="O454">
        <v>4.7619047620000003</v>
      </c>
      <c r="P454" s="22">
        <v>1.25</v>
      </c>
      <c r="Q454">
        <v>5.5</v>
      </c>
      <c r="R454" t="str">
        <f>IFERROR(VLOOKUP(Table5[[#This Row],[CustomerID]],Table1[],16,FALSE),"Not Found")</f>
        <v>Single</v>
      </c>
      <c r="S454">
        <f>IFERROR(VLOOKUP(Table5[[#This Row],[CustomerID]],Table1[],5,FALSE),"Not Found")</f>
        <v>25</v>
      </c>
      <c r="T454" t="str">
        <f>IFERROR(VLOOKUP(Table5[[#This Row],[CustomerID]],Table1[],17,FALSE),"Not Found")</f>
        <v>Graduate</v>
      </c>
      <c r="U454">
        <f>_xlfn.XLOOKUP(Table5[[#This Row],[CustomerID]],Table1[ID],Table1[Kids],"Not Found",0)</f>
        <v>0</v>
      </c>
      <c r="V454">
        <f>_xlfn.XLOOKUP(Table5[[#This Row],[CustomerID]],Table1[ID],Table1[Teens],"Not found",0)</f>
        <v>0</v>
      </c>
      <c r="W454" s="16">
        <f>IFERROR(VLOOKUP(Table5[[#This Row],[CustomerID]],Table1[],2,FALSE),"Not Found")</f>
        <v>171163</v>
      </c>
      <c r="X454" t="str">
        <f>_xlfn.XLOOKUP(Table5[[#This Row],[CustomerID]],Table1[ID],Table1[State],"Not Found",0)</f>
        <v>State-Florida</v>
      </c>
      <c r="Y454">
        <f>_xlfn.XLOOKUP(Table5[[#This Row],[CustomerID]],Table2[ID],Table2[Recency/Days],"Not Found",0)</f>
        <v>30</v>
      </c>
      <c r="Z454" s="22">
        <f>IFERROR(VLOOKUP(Table5[[#This Row],[CustomerID]],Table2[],3,FALSE),"Not Found")</f>
        <v>681</v>
      </c>
      <c r="AA454" s="22">
        <f>IFERROR(VLOOKUP($A454,Table2[],4,FALSE),"Not Found")</f>
        <v>41</v>
      </c>
      <c r="AB454" s="22">
        <f>IFERROR(VLOOKUP($A454,Table2[],5,FALSE),"Not Found")</f>
        <v>895</v>
      </c>
      <c r="AC454" s="22">
        <f>IFERROR(VLOOKUP($A454,Table2[],6,FALSE),"Not Found")</f>
        <v>332</v>
      </c>
      <c r="AD454" s="22">
        <f>IFERROR(VLOOKUP($A454,Table2[],7,FALSE),"Not Found")</f>
        <v>255</v>
      </c>
      <c r="AE454" s="22">
        <f>IFERROR(VLOOKUP($A454,Table2[],8,FALSE),"Not Found")</f>
        <v>106</v>
      </c>
      <c r="AF454" s="22">
        <f>IFERROR(VLOOKUP($A454,Table2[],9,FALSE),"Not Found")</f>
        <v>2097</v>
      </c>
      <c r="AG454">
        <f>IFERROR(VLOOKUP($A454,Table2[],10,FALSE),"Not Found")</f>
        <v>1</v>
      </c>
      <c r="AH454">
        <f>IFERROR(VLOOKUP($A454,Table2[],11,FALSE),"Not Found")</f>
        <v>3</v>
      </c>
      <c r="AI454">
        <f>IFERROR(VLOOKUP($A454,Table2[],12,FALSE),"Not Found")</f>
        <v>8</v>
      </c>
      <c r="AJ454">
        <f>IFERROR(VLOOKUP($A454,Table2[],13,FALSE),"Not Found")</f>
        <v>12</v>
      </c>
      <c r="AK454">
        <f>IFERROR(VLOOKUP($A454,Table2[],14,FALSE),"Not Found")</f>
        <v>1</v>
      </c>
      <c r="AL454">
        <f>INDEX('Marketing data'!E:E,MATCH($A454,'Marketing data'!B:B,0),1)</f>
        <v>0</v>
      </c>
      <c r="AM454">
        <f>INDEX('Marketing data'!F:F,MATCH($A454,'Marketing data'!B:B,0),1)</f>
        <v>0</v>
      </c>
      <c r="AN454">
        <f>INDEX(Table3[MC3],MATCH($A454,Table3[ID],0),1)</f>
        <v>0</v>
      </c>
      <c r="AO454">
        <f>INDEX(Table3[MC4],MATCH($A454,Table3[ID],0),1)</f>
        <v>0</v>
      </c>
      <c r="AP454">
        <f>INDEX(Table3[MC5],MATCH($A454,Table3[ID],0),1)</f>
        <v>0</v>
      </c>
      <c r="AQ454">
        <f>_xlfn.XLOOKUP($A454,Table3[ID],Table3[Complaint],"Not Found",0)</f>
        <v>0</v>
      </c>
      <c r="AR454">
        <f>_xlfn.XLOOKUP($A454,Table3[ID],Table3[Pilot],"Not Found",0)</f>
        <v>0</v>
      </c>
      <c r="AS454" s="6">
        <f>_xlfn.XLOOKUP($A454,Table3[ID],Table3[Enrollment],"Not Found",0)</f>
        <v>44056</v>
      </c>
    </row>
    <row r="455" spans="1:45" x14ac:dyDescent="0.25">
      <c r="A455">
        <v>3031</v>
      </c>
      <c r="B455" t="s">
        <v>571</v>
      </c>
      <c r="C455" t="s">
        <v>103</v>
      </c>
      <c r="D455" t="s">
        <v>104</v>
      </c>
      <c r="E455" t="s">
        <v>114</v>
      </c>
      <c r="F455" t="s">
        <v>111</v>
      </c>
      <c r="G455" s="22">
        <v>20.77</v>
      </c>
      <c r="H455">
        <v>4</v>
      </c>
      <c r="I455">
        <v>4.1539999999999999</v>
      </c>
      <c r="J455" s="22">
        <v>87.233999999999995</v>
      </c>
      <c r="K455" s="6">
        <v>43496</v>
      </c>
      <c r="L455" s="21">
        <v>0.57430555555555551</v>
      </c>
      <c r="M455" t="s">
        <v>112</v>
      </c>
      <c r="N455" s="22">
        <v>83.08</v>
      </c>
      <c r="O455">
        <v>4.7619047620000003</v>
      </c>
      <c r="P455" s="22">
        <v>4.1539999999999999</v>
      </c>
      <c r="Q455">
        <v>4.7</v>
      </c>
      <c r="R455" t="str">
        <f>IFERROR(VLOOKUP(Table5[[#This Row],[CustomerID]],Table1[],16,FALSE),"Not Found")</f>
        <v>Divorced</v>
      </c>
      <c r="S455">
        <f>IFERROR(VLOOKUP(Table5[[#This Row],[CustomerID]],Table1[],5,FALSE),"Not Found")</f>
        <v>47</v>
      </c>
      <c r="T455" t="str">
        <f>IFERROR(VLOOKUP(Table5[[#This Row],[CustomerID]],Table1[],17,FALSE),"Not Found")</f>
        <v>Graduate</v>
      </c>
      <c r="U455">
        <f>_xlfn.XLOOKUP(Table5[[#This Row],[CustomerID]],Table1[ID],Table1[Kids],"Not Found",0)</f>
        <v>1</v>
      </c>
      <c r="V455">
        <f>_xlfn.XLOOKUP(Table5[[#This Row],[CustomerID]],Table1[ID],Table1[Teens],"Not found",0)</f>
        <v>0</v>
      </c>
      <c r="W455" s="16">
        <f>IFERROR(VLOOKUP(Table5[[#This Row],[CustomerID]],Table1[],2,FALSE),"Not Found")</f>
        <v>171128</v>
      </c>
      <c r="X455" t="str">
        <f>_xlfn.XLOOKUP(Table5[[#This Row],[CustomerID]],Table1[ID],Table1[State],"Not Found",0)</f>
        <v>State-Illinois</v>
      </c>
      <c r="Y455">
        <f>_xlfn.XLOOKUP(Table5[[#This Row],[CustomerID]],Table2[ID],Table2[Recency/Days],"Not Found",0)</f>
        <v>80</v>
      </c>
      <c r="Z455" s="22">
        <f>IFERROR(VLOOKUP(Table5[[#This Row],[CustomerID]],Table2[],3,FALSE),"Not Found")</f>
        <v>2305</v>
      </c>
      <c r="AA455" s="22">
        <f>IFERROR(VLOOKUP($A455,Table2[],4,FALSE),"Not Found")</f>
        <v>383</v>
      </c>
      <c r="AB455" s="22">
        <f>IFERROR(VLOOKUP($A455,Table2[],5,FALSE),"Not Found")</f>
        <v>1075</v>
      </c>
      <c r="AC455" s="22">
        <f>IFERROR(VLOOKUP($A455,Table2[],6,FALSE),"Not Found")</f>
        <v>48</v>
      </c>
      <c r="AD455" s="22">
        <f>IFERROR(VLOOKUP($A455,Table2[],7,FALSE),"Not Found")</f>
        <v>0</v>
      </c>
      <c r="AE455" s="22">
        <f>IFERROR(VLOOKUP($A455,Table2[],8,FALSE),"Not Found")</f>
        <v>75</v>
      </c>
      <c r="AF455" s="22">
        <f>IFERROR(VLOOKUP($A455,Table2[],9,FALSE),"Not Found")</f>
        <v>3736</v>
      </c>
      <c r="AG455">
        <f>IFERROR(VLOOKUP($A455,Table2[],10,FALSE),"Not Found")</f>
        <v>3</v>
      </c>
      <c r="AH455">
        <f>IFERROR(VLOOKUP($A455,Table2[],11,FALSE),"Not Found")</f>
        <v>2</v>
      </c>
      <c r="AI455">
        <f>IFERROR(VLOOKUP($A455,Table2[],12,FALSE),"Not Found")</f>
        <v>10</v>
      </c>
      <c r="AJ455">
        <f>IFERROR(VLOOKUP($A455,Table2[],13,FALSE),"Not Found")</f>
        <v>12</v>
      </c>
      <c r="AK455">
        <f>IFERROR(VLOOKUP($A455,Table2[],14,FALSE),"Not Found")</f>
        <v>7</v>
      </c>
      <c r="AL455">
        <f>INDEX('Marketing data'!E:E,MATCH($A455,'Marketing data'!B:B,0),1)</f>
        <v>0</v>
      </c>
      <c r="AM455">
        <f>INDEX('Marketing data'!F:F,MATCH($A455,'Marketing data'!B:B,0),1)</f>
        <v>0</v>
      </c>
      <c r="AN455">
        <f>INDEX(Table3[MC3],MATCH($A455,Table3[ID],0),1)</f>
        <v>0</v>
      </c>
      <c r="AO455">
        <f>INDEX(Table3[MC4],MATCH($A455,Table3[ID],0),1)</f>
        <v>0</v>
      </c>
      <c r="AP455">
        <f>INDEX(Table3[MC5],MATCH($A455,Table3[ID],0),1)</f>
        <v>0</v>
      </c>
      <c r="AQ455">
        <f>_xlfn.XLOOKUP($A455,Table3[ID],Table3[Complaint],"Not Found",0)</f>
        <v>0</v>
      </c>
      <c r="AR455">
        <f>_xlfn.XLOOKUP($A455,Table3[ID],Table3[Pilot],"Not Found",0)</f>
        <v>0</v>
      </c>
      <c r="AS455" s="6">
        <f>_xlfn.XLOOKUP($A455,Table3[ID],Table3[Enrollment],"Not Found",0)</f>
        <v>43537</v>
      </c>
    </row>
    <row r="456" spans="1:45" x14ac:dyDescent="0.25">
      <c r="A456">
        <v>1334</v>
      </c>
      <c r="B456" t="s">
        <v>572</v>
      </c>
      <c r="C456" t="s">
        <v>124</v>
      </c>
      <c r="D456" t="s">
        <v>104</v>
      </c>
      <c r="E456" t="s">
        <v>105</v>
      </c>
      <c r="F456" t="s">
        <v>127</v>
      </c>
      <c r="G456" s="22">
        <v>29.56</v>
      </c>
      <c r="H456">
        <v>5</v>
      </c>
      <c r="I456">
        <v>7.39</v>
      </c>
      <c r="J456" s="22">
        <v>155.19</v>
      </c>
      <c r="K456" s="6">
        <v>43509</v>
      </c>
      <c r="L456" s="21">
        <v>0.70763888888888893</v>
      </c>
      <c r="M456" t="s">
        <v>112</v>
      </c>
      <c r="N456" s="22">
        <v>147.80000000000001</v>
      </c>
      <c r="O456">
        <v>4.7619047620000003</v>
      </c>
      <c r="P456" s="22">
        <v>7.39</v>
      </c>
      <c r="Q456">
        <v>6.9</v>
      </c>
      <c r="R456" t="str">
        <f>IFERROR(VLOOKUP(Table5[[#This Row],[CustomerID]],Table1[],16,FALSE),"Not Found")</f>
        <v>Married</v>
      </c>
      <c r="S456">
        <f>IFERROR(VLOOKUP(Table5[[#This Row],[CustomerID]],Table1[],5,FALSE),"Not Found")</f>
        <v>63</v>
      </c>
      <c r="T456" t="str">
        <f>IFERROR(VLOOKUP(Table5[[#This Row],[CustomerID]],Table1[],17,FALSE),"Not Found")</f>
        <v>Graduate</v>
      </c>
      <c r="U456">
        <f>_xlfn.XLOOKUP(Table5[[#This Row],[CustomerID]],Table1[ID],Table1[Kids],"Not Found",0)</f>
        <v>0</v>
      </c>
      <c r="V456">
        <f>_xlfn.XLOOKUP(Table5[[#This Row],[CustomerID]],Table1[ID],Table1[Teens],"Not found",0)</f>
        <v>1</v>
      </c>
      <c r="W456" s="16">
        <f>IFERROR(VLOOKUP(Table5[[#This Row],[CustomerID]],Table1[],2,FALSE),"Not Found")</f>
        <v>171113</v>
      </c>
      <c r="X456" t="str">
        <f>_xlfn.XLOOKUP(Table5[[#This Row],[CustomerID]],Table1[ID],Table1[State],"Not Found",0)</f>
        <v>State-New York</v>
      </c>
      <c r="Y456">
        <f>_xlfn.XLOOKUP(Table5[[#This Row],[CustomerID]],Table2[ID],Table2[Recency/Days],"Not Found",0)</f>
        <v>95</v>
      </c>
      <c r="Z456" s="22">
        <f>IFERROR(VLOOKUP(Table5[[#This Row],[CustomerID]],Table2[],3,FALSE),"Not Found")</f>
        <v>1191</v>
      </c>
      <c r="AA456" s="22">
        <f>IFERROR(VLOOKUP($A456,Table2[],4,FALSE),"Not Found")</f>
        <v>79</v>
      </c>
      <c r="AB456" s="22">
        <f>IFERROR(VLOOKUP($A456,Table2[],5,FALSE),"Not Found")</f>
        <v>614</v>
      </c>
      <c r="AC456" s="22">
        <f>IFERROR(VLOOKUP($A456,Table2[],6,FALSE),"Not Found")</f>
        <v>26</v>
      </c>
      <c r="AD456" s="22">
        <f>IFERROR(VLOOKUP($A456,Table2[],7,FALSE),"Not Found")</f>
        <v>79</v>
      </c>
      <c r="AE456" s="22">
        <f>IFERROR(VLOOKUP($A456,Table2[],8,FALSE),"Not Found")</f>
        <v>19</v>
      </c>
      <c r="AF456" s="22">
        <f>IFERROR(VLOOKUP($A456,Table2[],9,FALSE),"Not Found")</f>
        <v>1971</v>
      </c>
      <c r="AG456">
        <f>IFERROR(VLOOKUP($A456,Table2[],10,FALSE),"Not Found")</f>
        <v>4</v>
      </c>
      <c r="AH456">
        <f>IFERROR(VLOOKUP($A456,Table2[],11,FALSE),"Not Found")</f>
        <v>6</v>
      </c>
      <c r="AI456">
        <f>IFERROR(VLOOKUP($A456,Table2[],12,FALSE),"Not Found")</f>
        <v>7</v>
      </c>
      <c r="AJ456">
        <f>IFERROR(VLOOKUP($A456,Table2[],13,FALSE),"Not Found")</f>
        <v>9</v>
      </c>
      <c r="AK456">
        <f>IFERROR(VLOOKUP($A456,Table2[],14,FALSE),"Not Found")</f>
        <v>4</v>
      </c>
      <c r="AL456">
        <f>INDEX('Marketing data'!E:E,MATCH($A456,'Marketing data'!B:B,0),1)</f>
        <v>0</v>
      </c>
      <c r="AM456">
        <f>INDEX('Marketing data'!F:F,MATCH($A456,'Marketing data'!B:B,0),1)</f>
        <v>0</v>
      </c>
      <c r="AN456">
        <f>INDEX(Table3[MC3],MATCH($A456,Table3[ID],0),1)</f>
        <v>0</v>
      </c>
      <c r="AO456">
        <f>INDEX(Table3[MC4],MATCH($A456,Table3[ID],0),1)</f>
        <v>0</v>
      </c>
      <c r="AP456">
        <f>INDEX(Table3[MC5],MATCH($A456,Table3[ID],0),1)</f>
        <v>0</v>
      </c>
      <c r="AQ456">
        <f>_xlfn.XLOOKUP($A456,Table3[ID],Table3[Complaint],"Not Found",0)</f>
        <v>0</v>
      </c>
      <c r="AR456">
        <f>_xlfn.XLOOKUP($A456,Table3[ID],Table3[Pilot],"Not Found",0)</f>
        <v>0</v>
      </c>
      <c r="AS456" s="6">
        <f>_xlfn.XLOOKUP($A456,Table3[ID],Table3[Enrollment],"Not Found",0)</f>
        <v>43974</v>
      </c>
    </row>
    <row r="457" spans="1:45" x14ac:dyDescent="0.25">
      <c r="A457">
        <v>2704</v>
      </c>
      <c r="B457" t="s">
        <v>573</v>
      </c>
      <c r="C457" t="s">
        <v>124</v>
      </c>
      <c r="D457" t="s">
        <v>104</v>
      </c>
      <c r="E457" t="s">
        <v>105</v>
      </c>
      <c r="F457" t="s">
        <v>125</v>
      </c>
      <c r="G457" s="22">
        <v>77.400000000000006</v>
      </c>
      <c r="H457">
        <v>9</v>
      </c>
      <c r="I457">
        <v>34.83</v>
      </c>
      <c r="J457" s="22">
        <v>731.43</v>
      </c>
      <c r="K457" s="6">
        <v>43511</v>
      </c>
      <c r="L457" s="21">
        <v>0.59375</v>
      </c>
      <c r="M457" t="s">
        <v>116</v>
      </c>
      <c r="N457" s="22">
        <v>696.6</v>
      </c>
      <c r="O457">
        <v>4.7619047620000003</v>
      </c>
      <c r="P457" s="22">
        <v>34.83</v>
      </c>
      <c r="Q457">
        <v>4.5</v>
      </c>
      <c r="R457" t="str">
        <f>IFERROR(VLOOKUP(Table5[[#This Row],[CustomerID]],Table1[],16,FALSE),"Not Found")</f>
        <v>Married</v>
      </c>
      <c r="S457">
        <f>IFERROR(VLOOKUP(Table5[[#This Row],[CustomerID]],Table1[],5,FALSE),"Not Found")</f>
        <v>69</v>
      </c>
      <c r="T457" t="str">
        <f>IFERROR(VLOOKUP(Table5[[#This Row],[CustomerID]],Table1[],17,FALSE),"Not Found")</f>
        <v>Graduate</v>
      </c>
      <c r="U457">
        <f>_xlfn.XLOOKUP(Table5[[#This Row],[CustomerID]],Table1[ID],Table1[Kids],"Not Found",0)</f>
        <v>0</v>
      </c>
      <c r="V457">
        <f>_xlfn.XLOOKUP(Table5[[#This Row],[CustomerID]],Table1[ID],Table1[Teens],"Not found",0)</f>
        <v>1</v>
      </c>
      <c r="W457" s="16">
        <f>IFERROR(VLOOKUP(Table5[[#This Row],[CustomerID]],Table1[],2,FALSE),"Not Found")</f>
        <v>171107</v>
      </c>
      <c r="X457" t="str">
        <f>_xlfn.XLOOKUP(Table5[[#This Row],[CustomerID]],Table1[ID],Table1[State],"Not Found",0)</f>
        <v>State-Other</v>
      </c>
      <c r="Y457">
        <f>_xlfn.XLOOKUP(Table5[[#This Row],[CustomerID]],Table2[ID],Table2[Recency/Days],"Not Found",0)</f>
        <v>61</v>
      </c>
      <c r="Z457" s="22">
        <f>IFERROR(VLOOKUP(Table5[[#This Row],[CustomerID]],Table2[],3,FALSE),"Not Found")</f>
        <v>1283</v>
      </c>
      <c r="AA457" s="22">
        <f>IFERROR(VLOOKUP($A457,Table2[],4,FALSE),"Not Found")</f>
        <v>24</v>
      </c>
      <c r="AB457" s="22">
        <f>IFERROR(VLOOKUP($A457,Table2[],5,FALSE),"Not Found")</f>
        <v>522</v>
      </c>
      <c r="AC457" s="22">
        <f>IFERROR(VLOOKUP($A457,Table2[],6,FALSE),"Not Found")</f>
        <v>476</v>
      </c>
      <c r="AD457" s="22">
        <f>IFERROR(VLOOKUP($A457,Table2[],7,FALSE),"Not Found")</f>
        <v>419</v>
      </c>
      <c r="AE457" s="22">
        <f>IFERROR(VLOOKUP($A457,Table2[],8,FALSE),"Not Found")</f>
        <v>469</v>
      </c>
      <c r="AF457" s="22">
        <f>IFERROR(VLOOKUP($A457,Table2[],9,FALSE),"Not Found")</f>
        <v>2255</v>
      </c>
      <c r="AG457">
        <f>IFERROR(VLOOKUP($A457,Table2[],10,FALSE),"Not Found")</f>
        <v>2</v>
      </c>
      <c r="AH457">
        <f>IFERROR(VLOOKUP($A457,Table2[],11,FALSE),"Not Found")</f>
        <v>7</v>
      </c>
      <c r="AI457">
        <f>IFERROR(VLOOKUP($A457,Table2[],12,FALSE),"Not Found")</f>
        <v>6</v>
      </c>
      <c r="AJ457">
        <f>IFERROR(VLOOKUP($A457,Table2[],13,FALSE),"Not Found")</f>
        <v>13</v>
      </c>
      <c r="AK457">
        <f>IFERROR(VLOOKUP($A457,Table2[],14,FALSE),"Not Found")</f>
        <v>4</v>
      </c>
      <c r="AL457">
        <f>INDEX('Marketing data'!E:E,MATCH($A457,'Marketing data'!B:B,0),1)</f>
        <v>0</v>
      </c>
      <c r="AM457">
        <f>INDEX('Marketing data'!F:F,MATCH($A457,'Marketing data'!B:B,0),1)</f>
        <v>0</v>
      </c>
      <c r="AN457">
        <f>INDEX(Table3[MC3],MATCH($A457,Table3[ID],0),1)</f>
        <v>0</v>
      </c>
      <c r="AO457">
        <f>INDEX(Table3[MC4],MATCH($A457,Table3[ID],0),1)</f>
        <v>0</v>
      </c>
      <c r="AP457">
        <f>INDEX(Table3[MC5],MATCH($A457,Table3[ID],0),1)</f>
        <v>0</v>
      </c>
      <c r="AQ457">
        <f>_xlfn.XLOOKUP($A457,Table3[ID],Table3[Complaint],"Not Found",0)</f>
        <v>0</v>
      </c>
      <c r="AR457">
        <f>_xlfn.XLOOKUP($A457,Table3[ID],Table3[Pilot],"Not Found",0)</f>
        <v>0</v>
      </c>
      <c r="AS457" s="6">
        <f>_xlfn.XLOOKUP($A457,Table3[ID],Table3[Enrollment],"Not Found",0)</f>
        <v>43671</v>
      </c>
    </row>
    <row r="458" spans="1:45" x14ac:dyDescent="0.25">
      <c r="A458">
        <v>1683</v>
      </c>
      <c r="B458" t="s">
        <v>574</v>
      </c>
      <c r="C458" t="s">
        <v>124</v>
      </c>
      <c r="D458" t="s">
        <v>110</v>
      </c>
      <c r="E458" t="s">
        <v>114</v>
      </c>
      <c r="F458" t="s">
        <v>111</v>
      </c>
      <c r="G458" s="22">
        <v>79.39</v>
      </c>
      <c r="H458">
        <v>10</v>
      </c>
      <c r="I458">
        <v>39.695</v>
      </c>
      <c r="J458" s="22">
        <v>833.59500000000003</v>
      </c>
      <c r="K458" s="6">
        <v>43503</v>
      </c>
      <c r="L458" s="21">
        <v>0.85</v>
      </c>
      <c r="M458" t="s">
        <v>112</v>
      </c>
      <c r="N458" s="22">
        <v>793.9</v>
      </c>
      <c r="O458">
        <v>4.7619047620000003</v>
      </c>
      <c r="P458" s="22">
        <v>39.695</v>
      </c>
      <c r="Q458">
        <v>6.2</v>
      </c>
      <c r="R458" t="str">
        <f>IFERROR(VLOOKUP(Table5[[#This Row],[CustomerID]],Table1[],16,FALSE),"Not Found")</f>
        <v>Divorced</v>
      </c>
      <c r="S458">
        <f>IFERROR(VLOOKUP(Table5[[#This Row],[CustomerID]],Table1[],5,FALSE),"Not Found")</f>
        <v>42</v>
      </c>
      <c r="T458" t="str">
        <f>IFERROR(VLOOKUP(Table5[[#This Row],[CustomerID]],Table1[],17,FALSE),"Not Found")</f>
        <v>Graduate</v>
      </c>
      <c r="U458">
        <f>_xlfn.XLOOKUP(Table5[[#This Row],[CustomerID]],Table1[ID],Table1[Kids],"Not Found",0)</f>
        <v>0</v>
      </c>
      <c r="V458">
        <f>_xlfn.XLOOKUP(Table5[[#This Row],[CustomerID]],Table1[ID],Table1[Teens],"Not found",0)</f>
        <v>1</v>
      </c>
      <c r="W458" s="16">
        <f>IFERROR(VLOOKUP(Table5[[#This Row],[CustomerID]],Table1[],2,FALSE),"Not Found")</f>
        <v>171022</v>
      </c>
      <c r="X458" t="str">
        <f>_xlfn.XLOOKUP(Table5[[#This Row],[CustomerID]],Table1[ID],Table1[State],"Not Found",0)</f>
        <v>State-Texas</v>
      </c>
      <c r="Y458">
        <f>_xlfn.XLOOKUP(Table5[[#This Row],[CustomerID]],Table2[ID],Table2[Recency/Days],"Not Found",0)</f>
        <v>30</v>
      </c>
      <c r="Z458" s="22">
        <f>IFERROR(VLOOKUP(Table5[[#This Row],[CustomerID]],Table2[],3,FALSE),"Not Found")</f>
        <v>2189</v>
      </c>
      <c r="AA458" s="22">
        <f>IFERROR(VLOOKUP($A458,Table2[],4,FALSE),"Not Found")</f>
        <v>29</v>
      </c>
      <c r="AB458" s="22">
        <f>IFERROR(VLOOKUP($A458,Table2[],5,FALSE),"Not Found")</f>
        <v>669</v>
      </c>
      <c r="AC458" s="22">
        <f>IFERROR(VLOOKUP($A458,Table2[],6,FALSE),"Not Found")</f>
        <v>0</v>
      </c>
      <c r="AD458" s="22">
        <f>IFERROR(VLOOKUP($A458,Table2[],7,FALSE),"Not Found")</f>
        <v>29</v>
      </c>
      <c r="AE458" s="22">
        <f>IFERROR(VLOOKUP($A458,Table2[],8,FALSE),"Not Found")</f>
        <v>583</v>
      </c>
      <c r="AF458" s="22">
        <f>IFERROR(VLOOKUP($A458,Table2[],9,FALSE),"Not Found")</f>
        <v>2333</v>
      </c>
      <c r="AG458">
        <f>IFERROR(VLOOKUP($A458,Table2[],10,FALSE),"Not Found")</f>
        <v>3</v>
      </c>
      <c r="AH458">
        <f>IFERROR(VLOOKUP($A458,Table2[],11,FALSE),"Not Found")</f>
        <v>5</v>
      </c>
      <c r="AI458">
        <f>IFERROR(VLOOKUP($A458,Table2[],12,FALSE),"Not Found")</f>
        <v>2</v>
      </c>
      <c r="AJ458">
        <f>IFERROR(VLOOKUP($A458,Table2[],13,FALSE),"Not Found")</f>
        <v>11</v>
      </c>
      <c r="AK458">
        <f>IFERROR(VLOOKUP($A458,Table2[],14,FALSE),"Not Found")</f>
        <v>8</v>
      </c>
      <c r="AL458">
        <f>INDEX('Marketing data'!E:E,MATCH($A458,'Marketing data'!B:B,0),1)</f>
        <v>0</v>
      </c>
      <c r="AM458">
        <f>INDEX('Marketing data'!F:F,MATCH($A458,'Marketing data'!B:B,0),1)</f>
        <v>0</v>
      </c>
      <c r="AN458">
        <f>INDEX(Table3[MC3],MATCH($A458,Table3[ID],0),1)</f>
        <v>1</v>
      </c>
      <c r="AO458">
        <f>INDEX(Table3[MC4],MATCH($A458,Table3[ID],0),1)</f>
        <v>0</v>
      </c>
      <c r="AP458">
        <f>INDEX(Table3[MC5],MATCH($A458,Table3[ID],0),1)</f>
        <v>0</v>
      </c>
      <c r="AQ458">
        <f>_xlfn.XLOOKUP($A458,Table3[ID],Table3[Complaint],"Not Found",0)</f>
        <v>0</v>
      </c>
      <c r="AR458">
        <f>_xlfn.XLOOKUP($A458,Table3[ID],Table3[Pilot],"Not Found",0)</f>
        <v>0</v>
      </c>
      <c r="AS458" s="6">
        <f>_xlfn.XLOOKUP($A458,Table3[ID],Table3[Enrollment],"Not Found",0)</f>
        <v>44030</v>
      </c>
    </row>
    <row r="459" spans="1:45" x14ac:dyDescent="0.25">
      <c r="A459">
        <v>1610</v>
      </c>
      <c r="B459" t="s">
        <v>575</v>
      </c>
      <c r="C459" t="s">
        <v>109</v>
      </c>
      <c r="D459" t="s">
        <v>104</v>
      </c>
      <c r="E459" t="s">
        <v>105</v>
      </c>
      <c r="F459" t="s">
        <v>111</v>
      </c>
      <c r="G459" s="22">
        <v>46.57</v>
      </c>
      <c r="H459">
        <v>10</v>
      </c>
      <c r="I459">
        <v>23.285</v>
      </c>
      <c r="J459" s="22">
        <v>488.98500000000001</v>
      </c>
      <c r="K459" s="6">
        <v>43492</v>
      </c>
      <c r="L459" s="21">
        <v>0.58194444444444449</v>
      </c>
      <c r="M459" t="s">
        <v>112</v>
      </c>
      <c r="N459" s="22">
        <v>465.7</v>
      </c>
      <c r="O459">
        <v>4.7619047620000003</v>
      </c>
      <c r="P459" s="22">
        <v>23.285</v>
      </c>
      <c r="Q459">
        <v>7.6</v>
      </c>
      <c r="R459" t="str">
        <f>IFERROR(VLOOKUP(Table5[[#This Row],[CustomerID]],Table1[],16,FALSE),"Not Found")</f>
        <v>Together</v>
      </c>
      <c r="S459">
        <f>IFERROR(VLOOKUP(Table5[[#This Row],[CustomerID]],Table1[],5,FALSE),"Not Found")</f>
        <v>60</v>
      </c>
      <c r="T459" t="str">
        <f>IFERROR(VLOOKUP(Table5[[#This Row],[CustomerID]],Table1[],17,FALSE),"Not Found")</f>
        <v>Graduate</v>
      </c>
      <c r="U459">
        <f>_xlfn.XLOOKUP(Table5[[#This Row],[CustomerID]],Table1[ID],Table1[Kids],"Not Found",0)</f>
        <v>0</v>
      </c>
      <c r="V459">
        <f>_xlfn.XLOOKUP(Table5[[#This Row],[CustomerID]],Table1[ID],Table1[Teens],"Not found",0)</f>
        <v>1</v>
      </c>
      <c r="W459" s="16">
        <f>IFERROR(VLOOKUP(Table5[[#This Row],[CustomerID]],Table1[],2,FALSE),"Not Found")</f>
        <v>170971</v>
      </c>
      <c r="X459" t="str">
        <f>_xlfn.XLOOKUP(Table5[[#This Row],[CustomerID]],Table1[ID],Table1[State],"Not Found",0)</f>
        <v>State-New York</v>
      </c>
      <c r="Y459">
        <f>_xlfn.XLOOKUP(Table5[[#This Row],[CustomerID]],Table2[ID],Table2[Recency/Days],"Not Found",0)</f>
        <v>28</v>
      </c>
      <c r="Z459" s="22">
        <f>IFERROR(VLOOKUP(Table5[[#This Row],[CustomerID]],Table2[],3,FALSE),"Not Found")</f>
        <v>2411</v>
      </c>
      <c r="AA459" s="22">
        <f>IFERROR(VLOOKUP($A459,Table2[],4,FALSE),"Not Found")</f>
        <v>41</v>
      </c>
      <c r="AB459" s="22">
        <f>IFERROR(VLOOKUP($A459,Table2[],5,FALSE),"Not Found")</f>
        <v>1378</v>
      </c>
      <c r="AC459" s="22">
        <f>IFERROR(VLOOKUP($A459,Table2[],6,FALSE),"Not Found")</f>
        <v>224</v>
      </c>
      <c r="AD459" s="22">
        <f>IFERROR(VLOOKUP($A459,Table2[],7,FALSE),"Not Found")</f>
        <v>301</v>
      </c>
      <c r="AE459" s="22">
        <f>IFERROR(VLOOKUP($A459,Table2[],8,FALSE),"Not Found")</f>
        <v>41</v>
      </c>
      <c r="AF459" s="22">
        <f>IFERROR(VLOOKUP($A459,Table2[],9,FALSE),"Not Found")</f>
        <v>4315</v>
      </c>
      <c r="AG459">
        <f>IFERROR(VLOOKUP($A459,Table2[],10,FALSE),"Not Found")</f>
        <v>7</v>
      </c>
      <c r="AH459">
        <f>IFERROR(VLOOKUP($A459,Table2[],11,FALSE),"Not Found")</f>
        <v>11</v>
      </c>
      <c r="AI459">
        <f>IFERROR(VLOOKUP($A459,Table2[],12,FALSE),"Not Found")</f>
        <v>11</v>
      </c>
      <c r="AJ459">
        <f>IFERROR(VLOOKUP($A459,Table2[],13,FALSE),"Not Found")</f>
        <v>5</v>
      </c>
      <c r="AK459">
        <f>IFERROR(VLOOKUP($A459,Table2[],14,FALSE),"Not Found")</f>
        <v>7</v>
      </c>
      <c r="AL459">
        <f>INDEX('Marketing data'!E:E,MATCH($A459,'Marketing data'!B:B,0),1)</f>
        <v>0</v>
      </c>
      <c r="AM459">
        <f>INDEX('Marketing data'!F:F,MATCH($A459,'Marketing data'!B:B,0),1)</f>
        <v>0</v>
      </c>
      <c r="AN459">
        <f>INDEX(Table3[MC3],MATCH($A459,Table3[ID],0),1)</f>
        <v>0</v>
      </c>
      <c r="AO459">
        <f>INDEX(Table3[MC4],MATCH($A459,Table3[ID],0),1)</f>
        <v>0</v>
      </c>
      <c r="AP459">
        <f>INDEX(Table3[MC5],MATCH($A459,Table3[ID],0),1)</f>
        <v>0</v>
      </c>
      <c r="AQ459">
        <f>_xlfn.XLOOKUP($A459,Table3[ID],Table3[Complaint],"Not Found",0)</f>
        <v>0</v>
      </c>
      <c r="AR459">
        <f>_xlfn.XLOOKUP($A459,Table3[ID],Table3[Pilot],"Not Found",0)</f>
        <v>1</v>
      </c>
      <c r="AS459" s="6">
        <f>_xlfn.XLOOKUP($A459,Table3[ID],Table3[Enrollment],"Not Found",0)</f>
        <v>43522</v>
      </c>
    </row>
    <row r="460" spans="1:45" x14ac:dyDescent="0.25">
      <c r="A460">
        <v>1202</v>
      </c>
      <c r="B460" t="s">
        <v>576</v>
      </c>
      <c r="C460" t="s">
        <v>109</v>
      </c>
      <c r="D460" t="s">
        <v>110</v>
      </c>
      <c r="E460" t="s">
        <v>114</v>
      </c>
      <c r="F460" t="s">
        <v>125</v>
      </c>
      <c r="G460" s="22">
        <v>35.89</v>
      </c>
      <c r="H460">
        <v>1</v>
      </c>
      <c r="I460">
        <v>1.7945</v>
      </c>
      <c r="J460" s="22">
        <v>37.6845</v>
      </c>
      <c r="K460" s="6">
        <v>43519</v>
      </c>
      <c r="L460" s="21">
        <v>0.70277777777777783</v>
      </c>
      <c r="M460" t="s">
        <v>116</v>
      </c>
      <c r="N460" s="22">
        <v>35.89</v>
      </c>
      <c r="O460">
        <v>4.7619047620000003</v>
      </c>
      <c r="P460" s="22">
        <v>1.7945</v>
      </c>
      <c r="Q460">
        <v>7.9</v>
      </c>
      <c r="R460" t="str">
        <f>IFERROR(VLOOKUP(Table5[[#This Row],[CustomerID]],Table1[],16,FALSE),"Not Found")</f>
        <v>Married</v>
      </c>
      <c r="S460">
        <f>IFERROR(VLOOKUP(Table5[[#This Row],[CustomerID]],Table1[],5,FALSE),"Not Found")</f>
        <v>35</v>
      </c>
      <c r="T460" t="str">
        <f>IFERROR(VLOOKUP(Table5[[#This Row],[CustomerID]],Table1[],17,FALSE),"Not Found")</f>
        <v>Graduate</v>
      </c>
      <c r="U460">
        <f>_xlfn.XLOOKUP(Table5[[#This Row],[CustomerID]],Table1[ID],Table1[Kids],"Not Found",0)</f>
        <v>0</v>
      </c>
      <c r="V460">
        <f>_xlfn.XLOOKUP(Table5[[#This Row],[CustomerID]],Table1[ID],Table1[Teens],"Not found",0)</f>
        <v>0</v>
      </c>
      <c r="W460" s="16">
        <f>IFERROR(VLOOKUP(Table5[[#This Row],[CustomerID]],Table1[],2,FALSE),"Not Found")</f>
        <v>170951</v>
      </c>
      <c r="X460" t="str">
        <f>_xlfn.XLOOKUP(Table5[[#This Row],[CustomerID]],Table1[ID],Table1[State],"Not Found",0)</f>
        <v>State-New York</v>
      </c>
      <c r="Y460">
        <f>_xlfn.XLOOKUP(Table5[[#This Row],[CustomerID]],Table2[ID],Table2[Recency/Days],"Not Found",0)</f>
        <v>66</v>
      </c>
      <c r="Z460" s="22">
        <f>IFERROR(VLOOKUP(Table5[[#This Row],[CustomerID]],Table2[],3,FALSE),"Not Found")</f>
        <v>576</v>
      </c>
      <c r="AA460" s="22">
        <f>IFERROR(VLOOKUP($A460,Table2[],4,FALSE),"Not Found")</f>
        <v>24</v>
      </c>
      <c r="AB460" s="22">
        <f>IFERROR(VLOOKUP($A460,Table2[],5,FALSE),"Not Found")</f>
        <v>1335</v>
      </c>
      <c r="AC460" s="22">
        <f>IFERROR(VLOOKUP($A460,Table2[],6,FALSE),"Not Found")</f>
        <v>612</v>
      </c>
      <c r="AD460" s="22">
        <f>IFERROR(VLOOKUP($A460,Table2[],7,FALSE),"Not Found")</f>
        <v>210</v>
      </c>
      <c r="AE460" s="22">
        <f>IFERROR(VLOOKUP($A460,Table2[],8,FALSE),"Not Found")</f>
        <v>130</v>
      </c>
      <c r="AF460" s="22">
        <f>IFERROR(VLOOKUP($A460,Table2[],9,FALSE),"Not Found")</f>
        <v>2626</v>
      </c>
      <c r="AG460">
        <f>IFERROR(VLOOKUP($A460,Table2[],10,FALSE),"Not Found")</f>
        <v>1</v>
      </c>
      <c r="AH460">
        <f>IFERROR(VLOOKUP($A460,Table2[],11,FALSE),"Not Found")</f>
        <v>3</v>
      </c>
      <c r="AI460">
        <f>IFERROR(VLOOKUP($A460,Table2[],12,FALSE),"Not Found")</f>
        <v>4</v>
      </c>
      <c r="AJ460">
        <f>IFERROR(VLOOKUP($A460,Table2[],13,FALSE),"Not Found")</f>
        <v>9</v>
      </c>
      <c r="AK460">
        <f>IFERROR(VLOOKUP($A460,Table2[],14,FALSE),"Not Found")</f>
        <v>1</v>
      </c>
      <c r="AL460">
        <f>INDEX('Marketing data'!E:E,MATCH($A460,'Marketing data'!B:B,0),1)</f>
        <v>0</v>
      </c>
      <c r="AM460">
        <f>INDEX('Marketing data'!F:F,MATCH($A460,'Marketing data'!B:B,0),1)</f>
        <v>0</v>
      </c>
      <c r="AN460">
        <f>INDEX(Table3[MC3],MATCH($A460,Table3[ID],0),1)</f>
        <v>0</v>
      </c>
      <c r="AO460">
        <f>INDEX(Table3[MC4],MATCH($A460,Table3[ID],0),1)</f>
        <v>0</v>
      </c>
      <c r="AP460">
        <f>INDEX(Table3[MC5],MATCH($A460,Table3[ID],0),1)</f>
        <v>0</v>
      </c>
      <c r="AQ460">
        <f>_xlfn.XLOOKUP($A460,Table3[ID],Table3[Complaint],"Not Found",0)</f>
        <v>0</v>
      </c>
      <c r="AR460">
        <f>_xlfn.XLOOKUP($A460,Table3[ID],Table3[Pilot],"Not Found",0)</f>
        <v>0</v>
      </c>
      <c r="AS460" s="6">
        <f>_xlfn.XLOOKUP($A460,Table3[ID],Table3[Enrollment],"Not Found",0)</f>
        <v>43747</v>
      </c>
    </row>
    <row r="461" spans="1:45" x14ac:dyDescent="0.25">
      <c r="A461">
        <v>2896</v>
      </c>
      <c r="B461" t="s">
        <v>577</v>
      </c>
      <c r="C461" t="s">
        <v>109</v>
      </c>
      <c r="D461" t="s">
        <v>110</v>
      </c>
      <c r="E461" t="s">
        <v>114</v>
      </c>
      <c r="F461" t="s">
        <v>125</v>
      </c>
      <c r="G461" s="22">
        <v>40.520000000000003</v>
      </c>
      <c r="H461">
        <v>5</v>
      </c>
      <c r="I461">
        <v>10.130000000000001</v>
      </c>
      <c r="J461" s="22">
        <v>212.73</v>
      </c>
      <c r="K461" s="6">
        <v>43499</v>
      </c>
      <c r="L461" s="21">
        <v>0.6381944444444444</v>
      </c>
      <c r="M461" t="s">
        <v>112</v>
      </c>
      <c r="N461" s="22">
        <v>202.6</v>
      </c>
      <c r="O461">
        <v>4.7619047620000003</v>
      </c>
      <c r="P461" s="22">
        <v>10.130000000000001</v>
      </c>
      <c r="Q461">
        <v>4.5</v>
      </c>
      <c r="R461" t="str">
        <f>IFERROR(VLOOKUP(Table5[[#This Row],[CustomerID]],Table1[],16,FALSE),"Not Found")</f>
        <v>Married</v>
      </c>
      <c r="S461">
        <f>IFERROR(VLOOKUP(Table5[[#This Row],[CustomerID]],Table1[],5,FALSE),"Not Found")</f>
        <v>48</v>
      </c>
      <c r="T461" t="str">
        <f>IFERROR(VLOOKUP(Table5[[#This Row],[CustomerID]],Table1[],17,FALSE),"Not Found")</f>
        <v>Other</v>
      </c>
      <c r="U461">
        <f>_xlfn.XLOOKUP(Table5[[#This Row],[CustomerID]],Table1[ID],Table1[Kids],"Not Found",0)</f>
        <v>0</v>
      </c>
      <c r="V461">
        <f>_xlfn.XLOOKUP(Table5[[#This Row],[CustomerID]],Table1[ID],Table1[Teens],"Not found",0)</f>
        <v>1</v>
      </c>
      <c r="W461" s="16">
        <f>IFERROR(VLOOKUP(Table5[[#This Row],[CustomerID]],Table1[],2,FALSE),"Not Found")</f>
        <v>170932</v>
      </c>
      <c r="X461" t="str">
        <f>_xlfn.XLOOKUP(Table5[[#This Row],[CustomerID]],Table1[ID],Table1[State],"Not Found",0)</f>
        <v>State-Other</v>
      </c>
      <c r="Y461">
        <f>_xlfn.XLOOKUP(Table5[[#This Row],[CustomerID]],Table2[ID],Table2[Recency/Days],"Not Found",0)</f>
        <v>57</v>
      </c>
      <c r="Z461" s="22">
        <f>IFERROR(VLOOKUP(Table5[[#This Row],[CustomerID]],Table2[],3,FALSE),"Not Found")</f>
        <v>482</v>
      </c>
      <c r="AA461" s="22">
        <f>IFERROR(VLOOKUP($A461,Table2[],4,FALSE),"Not Found")</f>
        <v>465</v>
      </c>
      <c r="AB461" s="22">
        <f>IFERROR(VLOOKUP($A461,Table2[],5,FALSE),"Not Found")</f>
        <v>241</v>
      </c>
      <c r="AC461" s="22">
        <f>IFERROR(VLOOKUP($A461,Table2[],6,FALSE),"Not Found")</f>
        <v>111</v>
      </c>
      <c r="AD461" s="22">
        <f>IFERROR(VLOOKUP($A461,Table2[],7,FALSE),"Not Found")</f>
        <v>446</v>
      </c>
      <c r="AE461" s="22">
        <f>IFERROR(VLOOKUP($A461,Table2[],8,FALSE),"Not Found")</f>
        <v>446</v>
      </c>
      <c r="AF461" s="22">
        <f>IFERROR(VLOOKUP($A461,Table2[],9,FALSE),"Not Found")</f>
        <v>1299</v>
      </c>
      <c r="AG461">
        <f>IFERROR(VLOOKUP($A461,Table2[],10,FALSE),"Not Found")</f>
        <v>2</v>
      </c>
      <c r="AH461">
        <f>IFERROR(VLOOKUP($A461,Table2[],11,FALSE),"Not Found")</f>
        <v>6</v>
      </c>
      <c r="AI461">
        <f>IFERROR(VLOOKUP($A461,Table2[],12,FALSE),"Not Found")</f>
        <v>2</v>
      </c>
      <c r="AJ461">
        <f>IFERROR(VLOOKUP($A461,Table2[],13,FALSE),"Not Found")</f>
        <v>12</v>
      </c>
      <c r="AK461">
        <f>IFERROR(VLOOKUP($A461,Table2[],14,FALSE),"Not Found")</f>
        <v>3</v>
      </c>
      <c r="AL461">
        <f>INDEX('Marketing data'!E:E,MATCH($A461,'Marketing data'!B:B,0),1)</f>
        <v>0</v>
      </c>
      <c r="AM461">
        <f>INDEX('Marketing data'!F:F,MATCH($A461,'Marketing data'!B:B,0),1)</f>
        <v>0</v>
      </c>
      <c r="AN461">
        <f>INDEX(Table3[MC3],MATCH($A461,Table3[ID],0),1)</f>
        <v>0</v>
      </c>
      <c r="AO461">
        <f>INDEX(Table3[MC4],MATCH($A461,Table3[ID],0),1)</f>
        <v>0</v>
      </c>
      <c r="AP461">
        <f>INDEX(Table3[MC5],MATCH($A461,Table3[ID],0),1)</f>
        <v>0</v>
      </c>
      <c r="AQ461">
        <f>_xlfn.XLOOKUP($A461,Table3[ID],Table3[Complaint],"Not Found",0)</f>
        <v>0</v>
      </c>
      <c r="AR461">
        <f>_xlfn.XLOOKUP($A461,Table3[ID],Table3[Pilot],"Not Found",0)</f>
        <v>0</v>
      </c>
      <c r="AS461" s="6">
        <f>_xlfn.XLOOKUP($A461,Table3[ID],Table3[Enrollment],"Not Found",0)</f>
        <v>44007</v>
      </c>
    </row>
    <row r="462" spans="1:45" x14ac:dyDescent="0.25">
      <c r="A462">
        <v>1997</v>
      </c>
      <c r="B462" t="s">
        <v>578</v>
      </c>
      <c r="C462" t="s">
        <v>124</v>
      </c>
      <c r="D462" t="s">
        <v>104</v>
      </c>
      <c r="E462" t="s">
        <v>105</v>
      </c>
      <c r="F462" t="s">
        <v>125</v>
      </c>
      <c r="G462" s="22">
        <v>73.05</v>
      </c>
      <c r="H462">
        <v>10</v>
      </c>
      <c r="I462">
        <v>36.524999999999999</v>
      </c>
      <c r="J462" s="22">
        <v>767.02499999999998</v>
      </c>
      <c r="K462" s="6">
        <v>43527</v>
      </c>
      <c r="L462" s="21">
        <v>0.51736111111111105</v>
      </c>
      <c r="M462" t="s">
        <v>116</v>
      </c>
      <c r="N462" s="22">
        <v>730.5</v>
      </c>
      <c r="O462">
        <v>4.7619047620000003</v>
      </c>
      <c r="P462" s="22">
        <v>36.524999999999999</v>
      </c>
      <c r="Q462">
        <v>8.6999999999999993</v>
      </c>
      <c r="R462" t="str">
        <f>IFERROR(VLOOKUP(Table5[[#This Row],[CustomerID]],Table1[],16,FALSE),"Not Found")</f>
        <v>Married</v>
      </c>
      <c r="S462">
        <f>IFERROR(VLOOKUP(Table5[[#This Row],[CustomerID]],Table1[],5,FALSE),"Not Found")</f>
        <v>55</v>
      </c>
      <c r="T462" t="str">
        <f>IFERROR(VLOOKUP(Table5[[#This Row],[CustomerID]],Table1[],17,FALSE),"Not Found")</f>
        <v>Other</v>
      </c>
      <c r="U462">
        <f>_xlfn.XLOOKUP(Table5[[#This Row],[CustomerID]],Table1[ID],Table1[Kids],"Not Found",0)</f>
        <v>0</v>
      </c>
      <c r="V462">
        <f>_xlfn.XLOOKUP(Table5[[#This Row],[CustomerID]],Table1[ID],Table1[Teens],"Not found",0)</f>
        <v>0</v>
      </c>
      <c r="W462" s="16">
        <f>IFERROR(VLOOKUP(Table5[[#This Row],[CustomerID]],Table1[],2,FALSE),"Not Found")</f>
        <v>170924</v>
      </c>
      <c r="X462" t="str">
        <f>_xlfn.XLOOKUP(Table5[[#This Row],[CustomerID]],Table1[ID],Table1[State],"Not Found",0)</f>
        <v>State-California</v>
      </c>
      <c r="Y462">
        <f>_xlfn.XLOOKUP(Table5[[#This Row],[CustomerID]],Table2[ID],Table2[Recency/Days],"Not Found",0)</f>
        <v>41</v>
      </c>
      <c r="Z462" s="22">
        <f>IFERROR(VLOOKUP(Table5[[#This Row],[CustomerID]],Table2[],3,FALSE),"Not Found")</f>
        <v>1530</v>
      </c>
      <c r="AA462" s="22">
        <f>IFERROR(VLOOKUP($A462,Table2[],4,FALSE),"Not Found")</f>
        <v>275</v>
      </c>
      <c r="AB462" s="22">
        <f>IFERROR(VLOOKUP($A462,Table2[],5,FALSE),"Not Found")</f>
        <v>612</v>
      </c>
      <c r="AC462" s="22">
        <f>IFERROR(VLOOKUP($A462,Table2[],6,FALSE),"Not Found")</f>
        <v>318</v>
      </c>
      <c r="AD462" s="22">
        <f>IFERROR(VLOOKUP($A462,Table2[],7,FALSE),"Not Found")</f>
        <v>366</v>
      </c>
      <c r="AE462" s="22">
        <f>IFERROR(VLOOKUP($A462,Table2[],8,FALSE),"Not Found")</f>
        <v>183</v>
      </c>
      <c r="AF462" s="22">
        <f>IFERROR(VLOOKUP($A462,Table2[],9,FALSE),"Not Found")</f>
        <v>2918</v>
      </c>
      <c r="AG462">
        <f>IFERROR(VLOOKUP($A462,Table2[],10,FALSE),"Not Found")</f>
        <v>1</v>
      </c>
      <c r="AH462">
        <f>IFERROR(VLOOKUP($A462,Table2[],11,FALSE),"Not Found")</f>
        <v>6</v>
      </c>
      <c r="AI462">
        <f>IFERROR(VLOOKUP($A462,Table2[],12,FALSE),"Not Found")</f>
        <v>6</v>
      </c>
      <c r="AJ462">
        <f>IFERROR(VLOOKUP($A462,Table2[],13,FALSE),"Not Found")</f>
        <v>7</v>
      </c>
      <c r="AK462">
        <f>IFERROR(VLOOKUP($A462,Table2[],14,FALSE),"Not Found")</f>
        <v>3</v>
      </c>
      <c r="AL462">
        <f>INDEX('Marketing data'!E:E,MATCH($A462,'Marketing data'!B:B,0),1)</f>
        <v>0</v>
      </c>
      <c r="AM462">
        <f>INDEX('Marketing data'!F:F,MATCH($A462,'Marketing data'!B:B,0),1)</f>
        <v>0</v>
      </c>
      <c r="AN462">
        <f>INDEX(Table3[MC3],MATCH($A462,Table3[ID],0),1)</f>
        <v>0</v>
      </c>
      <c r="AO462">
        <f>INDEX(Table3[MC4],MATCH($A462,Table3[ID],0),1)</f>
        <v>0</v>
      </c>
      <c r="AP462">
        <f>INDEX(Table3[MC5],MATCH($A462,Table3[ID],0),1)</f>
        <v>1</v>
      </c>
      <c r="AQ462">
        <f>_xlfn.XLOOKUP($A462,Table3[ID],Table3[Complaint],"Not Found",0)</f>
        <v>0</v>
      </c>
      <c r="AR462">
        <f>_xlfn.XLOOKUP($A462,Table3[ID],Table3[Pilot],"Not Found",0)</f>
        <v>0</v>
      </c>
      <c r="AS462" s="6">
        <f>_xlfn.XLOOKUP($A462,Table3[ID],Table3[Enrollment],"Not Found",0)</f>
        <v>44085</v>
      </c>
    </row>
    <row r="463" spans="1:45" x14ac:dyDescent="0.25">
      <c r="A463">
        <v>2031</v>
      </c>
      <c r="B463" t="s">
        <v>579</v>
      </c>
      <c r="C463" t="s">
        <v>109</v>
      </c>
      <c r="D463" t="s">
        <v>110</v>
      </c>
      <c r="E463" t="s">
        <v>105</v>
      </c>
      <c r="F463" t="s">
        <v>118</v>
      </c>
      <c r="G463" s="22">
        <v>73.95</v>
      </c>
      <c r="H463">
        <v>4</v>
      </c>
      <c r="I463">
        <v>14.79</v>
      </c>
      <c r="J463" s="22">
        <v>310.58999999999997</v>
      </c>
      <c r="K463" s="6">
        <v>43499</v>
      </c>
      <c r="L463" s="21">
        <v>0.41805555555555557</v>
      </c>
      <c r="M463" t="s">
        <v>112</v>
      </c>
      <c r="N463" s="22">
        <v>295.8</v>
      </c>
      <c r="O463">
        <v>4.7619047620000003</v>
      </c>
      <c r="P463" s="22">
        <v>14.79</v>
      </c>
      <c r="Q463">
        <v>6.1</v>
      </c>
      <c r="R463" t="str">
        <f>IFERROR(VLOOKUP(Table5[[#This Row],[CustomerID]],Table1[],16,FALSE),"Not Found")</f>
        <v>Married</v>
      </c>
      <c r="S463">
        <f>IFERROR(VLOOKUP(Table5[[#This Row],[CustomerID]],Table1[],5,FALSE),"Not Found")</f>
        <v>55</v>
      </c>
      <c r="T463" t="str">
        <f>IFERROR(VLOOKUP(Table5[[#This Row],[CustomerID]],Table1[],17,FALSE),"Not Found")</f>
        <v>Other</v>
      </c>
      <c r="U463">
        <f>_xlfn.XLOOKUP(Table5[[#This Row],[CustomerID]],Table1[ID],Table1[Kids],"Not Found",0)</f>
        <v>0</v>
      </c>
      <c r="V463">
        <f>_xlfn.XLOOKUP(Table5[[#This Row],[CustomerID]],Table1[ID],Table1[Teens],"Not found",0)</f>
        <v>0</v>
      </c>
      <c r="W463" s="16">
        <f>IFERROR(VLOOKUP(Table5[[#This Row],[CustomerID]],Table1[],2,FALSE),"Not Found")</f>
        <v>170924</v>
      </c>
      <c r="X463" t="str">
        <f>_xlfn.XLOOKUP(Table5[[#This Row],[CustomerID]],Table1[ID],Table1[State],"Not Found",0)</f>
        <v>State-Texas</v>
      </c>
      <c r="Y463">
        <f>_xlfn.XLOOKUP(Table5[[#This Row],[CustomerID]],Table2[ID],Table2[Recency/Days],"Not Found",0)</f>
        <v>41</v>
      </c>
      <c r="Z463" s="22">
        <f>IFERROR(VLOOKUP(Table5[[#This Row],[CustomerID]],Table2[],3,FALSE),"Not Found")</f>
        <v>1530</v>
      </c>
      <c r="AA463" s="22">
        <f>IFERROR(VLOOKUP($A463,Table2[],4,FALSE),"Not Found")</f>
        <v>275</v>
      </c>
      <c r="AB463" s="22">
        <f>IFERROR(VLOOKUP($A463,Table2[],5,FALSE),"Not Found")</f>
        <v>612</v>
      </c>
      <c r="AC463" s="22">
        <f>IFERROR(VLOOKUP($A463,Table2[],6,FALSE),"Not Found")</f>
        <v>318</v>
      </c>
      <c r="AD463" s="22">
        <f>IFERROR(VLOOKUP($A463,Table2[],7,FALSE),"Not Found")</f>
        <v>366</v>
      </c>
      <c r="AE463" s="22">
        <f>IFERROR(VLOOKUP($A463,Table2[],8,FALSE),"Not Found")</f>
        <v>183</v>
      </c>
      <c r="AF463" s="22">
        <f>IFERROR(VLOOKUP($A463,Table2[],9,FALSE),"Not Found")</f>
        <v>2918</v>
      </c>
      <c r="AG463">
        <f>IFERROR(VLOOKUP($A463,Table2[],10,FALSE),"Not Found")</f>
        <v>1</v>
      </c>
      <c r="AH463">
        <f>IFERROR(VLOOKUP($A463,Table2[],11,FALSE),"Not Found")</f>
        <v>6</v>
      </c>
      <c r="AI463">
        <f>IFERROR(VLOOKUP($A463,Table2[],12,FALSE),"Not Found")</f>
        <v>6</v>
      </c>
      <c r="AJ463">
        <f>IFERROR(VLOOKUP($A463,Table2[],13,FALSE),"Not Found")</f>
        <v>7</v>
      </c>
      <c r="AK463">
        <f>IFERROR(VLOOKUP($A463,Table2[],14,FALSE),"Not Found")</f>
        <v>3</v>
      </c>
      <c r="AL463">
        <f>INDEX('Marketing data'!E:E,MATCH($A463,'Marketing data'!B:B,0),1)</f>
        <v>0</v>
      </c>
      <c r="AM463">
        <f>INDEX('Marketing data'!F:F,MATCH($A463,'Marketing data'!B:B,0),1)</f>
        <v>0</v>
      </c>
      <c r="AN463">
        <f>INDEX(Table3[MC3],MATCH($A463,Table3[ID],0),1)</f>
        <v>0</v>
      </c>
      <c r="AO463">
        <f>INDEX(Table3[MC4],MATCH($A463,Table3[ID],0),1)</f>
        <v>0</v>
      </c>
      <c r="AP463">
        <f>INDEX(Table3[MC5],MATCH($A463,Table3[ID],0),1)</f>
        <v>1</v>
      </c>
      <c r="AQ463">
        <f>_xlfn.XLOOKUP($A463,Table3[ID],Table3[Complaint],"Not Found",0)</f>
        <v>0</v>
      </c>
      <c r="AR463">
        <f>_xlfn.XLOOKUP($A463,Table3[ID],Table3[Pilot],"Not Found",0)</f>
        <v>0</v>
      </c>
      <c r="AS463" s="6">
        <f>_xlfn.XLOOKUP($A463,Table3[ID],Table3[Enrollment],"Not Found",0)</f>
        <v>44085</v>
      </c>
    </row>
    <row r="464" spans="1:45" x14ac:dyDescent="0.25">
      <c r="A464">
        <v>1299</v>
      </c>
      <c r="B464" t="s">
        <v>580</v>
      </c>
      <c r="C464" t="s">
        <v>109</v>
      </c>
      <c r="D464" t="s">
        <v>104</v>
      </c>
      <c r="E464" t="s">
        <v>105</v>
      </c>
      <c r="F464" t="s">
        <v>125</v>
      </c>
      <c r="G464" s="22">
        <v>22.62</v>
      </c>
      <c r="H464">
        <v>1</v>
      </c>
      <c r="I464">
        <v>1.131</v>
      </c>
      <c r="J464" s="22">
        <v>23.751000000000001</v>
      </c>
      <c r="K464" s="6">
        <v>43541</v>
      </c>
      <c r="L464" s="21">
        <v>0.79027777777777775</v>
      </c>
      <c r="M464" t="s">
        <v>112</v>
      </c>
      <c r="N464" s="22">
        <v>22.62</v>
      </c>
      <c r="O464">
        <v>4.7619047620000003</v>
      </c>
      <c r="P464" s="22">
        <v>1.131</v>
      </c>
      <c r="Q464">
        <v>6.4</v>
      </c>
      <c r="R464" t="str">
        <f>IFERROR(VLOOKUP(Table5[[#This Row],[CustomerID]],Table1[],16,FALSE),"Not Found")</f>
        <v>Single</v>
      </c>
      <c r="S464">
        <f>IFERROR(VLOOKUP(Table5[[#This Row],[CustomerID]],Table1[],5,FALSE),"Not Found")</f>
        <v>44</v>
      </c>
      <c r="T464" t="str">
        <f>IFERROR(VLOOKUP(Table5[[#This Row],[CustomerID]],Table1[],17,FALSE),"Not Found")</f>
        <v>Master</v>
      </c>
      <c r="U464">
        <f>_xlfn.XLOOKUP(Table5[[#This Row],[CustomerID]],Table1[ID],Table1[Kids],"Not Found",0)</f>
        <v>0</v>
      </c>
      <c r="V464">
        <f>_xlfn.XLOOKUP(Table5[[#This Row],[CustomerID]],Table1[ID],Table1[Teens],"Not found",0)</f>
        <v>0</v>
      </c>
      <c r="W464" s="16">
        <f>IFERROR(VLOOKUP(Table5[[#This Row],[CustomerID]],Table1[],2,FALSE),"Not Found")</f>
        <v>170893</v>
      </c>
      <c r="X464" t="str">
        <f>_xlfn.XLOOKUP(Table5[[#This Row],[CustomerID]],Table1[ID],Table1[State],"Not Found",0)</f>
        <v>State-Texas</v>
      </c>
      <c r="Y464">
        <f>_xlfn.XLOOKUP(Table5[[#This Row],[CustomerID]],Table2[ID],Table2[Recency/Days],"Not Found",0)</f>
        <v>42</v>
      </c>
      <c r="Z464" s="22">
        <f>IFERROR(VLOOKUP(Table5[[#This Row],[CustomerID]],Table2[],3,FALSE),"Not Found")</f>
        <v>1851</v>
      </c>
      <c r="AA464" s="22">
        <f>IFERROR(VLOOKUP($A464,Table2[],4,FALSE),"Not Found")</f>
        <v>106</v>
      </c>
      <c r="AB464" s="22">
        <f>IFERROR(VLOOKUP($A464,Table2[],5,FALSE),"Not Found")</f>
        <v>1352</v>
      </c>
      <c r="AC464" s="22">
        <f>IFERROR(VLOOKUP($A464,Table2[],6,FALSE),"Not Found")</f>
        <v>186</v>
      </c>
      <c r="AD464" s="22">
        <f>IFERROR(VLOOKUP($A464,Table2[],7,FALSE),"Not Found")</f>
        <v>106</v>
      </c>
      <c r="AE464" s="22">
        <f>IFERROR(VLOOKUP($A464,Table2[],8,FALSE),"Not Found")</f>
        <v>34</v>
      </c>
      <c r="AF464" s="22">
        <f>IFERROR(VLOOKUP($A464,Table2[],9,FALSE),"Not Found")</f>
        <v>3568</v>
      </c>
      <c r="AG464">
        <f>IFERROR(VLOOKUP($A464,Table2[],10,FALSE),"Not Found")</f>
        <v>1</v>
      </c>
      <c r="AH464">
        <f>IFERROR(VLOOKUP($A464,Table2[],11,FALSE),"Not Found")</f>
        <v>6</v>
      </c>
      <c r="AI464">
        <f>IFERROR(VLOOKUP($A464,Table2[],12,FALSE),"Not Found")</f>
        <v>6</v>
      </c>
      <c r="AJ464">
        <f>IFERROR(VLOOKUP($A464,Table2[],13,FALSE),"Not Found")</f>
        <v>10</v>
      </c>
      <c r="AK464">
        <f>IFERROR(VLOOKUP($A464,Table2[],14,FALSE),"Not Found")</f>
        <v>3</v>
      </c>
      <c r="AL464">
        <f>INDEX('Marketing data'!E:E,MATCH($A464,'Marketing data'!B:B,0),1)</f>
        <v>0</v>
      </c>
      <c r="AM464">
        <f>INDEX('Marketing data'!F:F,MATCH($A464,'Marketing data'!B:B,0),1)</f>
        <v>0</v>
      </c>
      <c r="AN464">
        <f>INDEX(Table3[MC3],MATCH($A464,Table3[ID],0),1)</f>
        <v>0</v>
      </c>
      <c r="AO464">
        <f>INDEX(Table3[MC4],MATCH($A464,Table3[ID],0),1)</f>
        <v>0</v>
      </c>
      <c r="AP464">
        <f>INDEX(Table3[MC5],MATCH($A464,Table3[ID],0),1)</f>
        <v>0</v>
      </c>
      <c r="AQ464">
        <f>_xlfn.XLOOKUP($A464,Table3[ID],Table3[Complaint],"Not Found",0)</f>
        <v>0</v>
      </c>
      <c r="AR464">
        <f>_xlfn.XLOOKUP($A464,Table3[ID],Table3[Pilot],"Not Found",0)</f>
        <v>0</v>
      </c>
      <c r="AS464" s="6">
        <f>_xlfn.XLOOKUP($A464,Table3[ID],Table3[Enrollment],"Not Found",0)</f>
        <v>43660</v>
      </c>
    </row>
    <row r="465" spans="1:45" x14ac:dyDescent="0.25">
      <c r="A465">
        <v>2838</v>
      </c>
      <c r="B465" t="s">
        <v>581</v>
      </c>
      <c r="C465" t="s">
        <v>103</v>
      </c>
      <c r="D465" t="s">
        <v>104</v>
      </c>
      <c r="E465" t="s">
        <v>114</v>
      </c>
      <c r="F465" t="s">
        <v>125</v>
      </c>
      <c r="G465" s="22">
        <v>51.34</v>
      </c>
      <c r="H465">
        <v>5</v>
      </c>
      <c r="I465">
        <v>12.835000000000001</v>
      </c>
      <c r="J465" s="22">
        <v>269.53500000000003</v>
      </c>
      <c r="K465" s="6">
        <v>43552</v>
      </c>
      <c r="L465" s="21">
        <v>0.64652777777777781</v>
      </c>
      <c r="M465" t="s">
        <v>116</v>
      </c>
      <c r="N465" s="22">
        <v>256.7</v>
      </c>
      <c r="O465">
        <v>4.7619047620000003</v>
      </c>
      <c r="P465" s="22">
        <v>12.835000000000001</v>
      </c>
      <c r="Q465">
        <v>9.1</v>
      </c>
      <c r="R465" t="str">
        <f>IFERROR(VLOOKUP(Table5[[#This Row],[CustomerID]],Table1[],16,FALSE),"Not Found")</f>
        <v>Married</v>
      </c>
      <c r="S465">
        <f>IFERROR(VLOOKUP(Table5[[#This Row],[CustomerID]],Table1[],5,FALSE),"Not Found")</f>
        <v>49</v>
      </c>
      <c r="T465" t="str">
        <f>IFERROR(VLOOKUP(Table5[[#This Row],[CustomerID]],Table1[],17,FALSE),"Not Found")</f>
        <v>Graduate</v>
      </c>
      <c r="U465">
        <f>_xlfn.XLOOKUP(Table5[[#This Row],[CustomerID]],Table1[ID],Table1[Kids],"Not Found",0)</f>
        <v>1</v>
      </c>
      <c r="V465">
        <f>_xlfn.XLOOKUP(Table5[[#This Row],[CustomerID]],Table1[ID],Table1[Teens],"Not found",0)</f>
        <v>0</v>
      </c>
      <c r="W465" s="16">
        <f>IFERROR(VLOOKUP(Table5[[#This Row],[CustomerID]],Table1[],2,FALSE),"Not Found")</f>
        <v>170886</v>
      </c>
      <c r="X465" t="str">
        <f>_xlfn.XLOOKUP(Table5[[#This Row],[CustomerID]],Table1[ID],Table1[State],"Not Found",0)</f>
        <v>State-Florida</v>
      </c>
      <c r="Y465">
        <f>_xlfn.XLOOKUP(Table5[[#This Row],[CustomerID]],Table2[ID],Table2[Recency/Days],"Not Found",0)</f>
        <v>65</v>
      </c>
      <c r="Z465" s="22">
        <f>IFERROR(VLOOKUP(Table5[[#This Row],[CustomerID]],Table2[],3,FALSE),"Not Found")</f>
        <v>981</v>
      </c>
      <c r="AA465" s="22">
        <f>IFERROR(VLOOKUP($A465,Table2[],4,FALSE),"Not Found")</f>
        <v>169</v>
      </c>
      <c r="AB465" s="22">
        <f>IFERROR(VLOOKUP($A465,Table2[],5,FALSE),"Not Found")</f>
        <v>576</v>
      </c>
      <c r="AC465" s="22">
        <f>IFERROR(VLOOKUP($A465,Table2[],6,FALSE),"Not Found")</f>
        <v>248</v>
      </c>
      <c r="AD465" s="22">
        <f>IFERROR(VLOOKUP($A465,Table2[],7,FALSE),"Not Found")</f>
        <v>212</v>
      </c>
      <c r="AE465" s="22">
        <f>IFERROR(VLOOKUP($A465,Table2[],8,FALSE),"Not Found")</f>
        <v>128</v>
      </c>
      <c r="AF465" s="22">
        <f>IFERROR(VLOOKUP($A465,Table2[],9,FALSE),"Not Found")</f>
        <v>2059</v>
      </c>
      <c r="AG465">
        <f>IFERROR(VLOOKUP($A465,Table2[],10,FALSE),"Not Found")</f>
        <v>1</v>
      </c>
      <c r="AH465">
        <f>IFERROR(VLOOKUP($A465,Table2[],11,FALSE),"Not Found")</f>
        <v>5</v>
      </c>
      <c r="AI465">
        <f>IFERROR(VLOOKUP($A465,Table2[],12,FALSE),"Not Found")</f>
        <v>4</v>
      </c>
      <c r="AJ465">
        <f>IFERROR(VLOOKUP($A465,Table2[],13,FALSE),"Not Found")</f>
        <v>4</v>
      </c>
      <c r="AK465">
        <f>IFERROR(VLOOKUP($A465,Table2[],14,FALSE),"Not Found")</f>
        <v>2</v>
      </c>
      <c r="AL465">
        <f>INDEX('Marketing data'!E:E,MATCH($A465,'Marketing data'!B:B,0),1)</f>
        <v>0</v>
      </c>
      <c r="AM465">
        <f>INDEX('Marketing data'!F:F,MATCH($A465,'Marketing data'!B:B,0),1)</f>
        <v>0</v>
      </c>
      <c r="AN465">
        <f>INDEX(Table3[MC3],MATCH($A465,Table3[ID],0),1)</f>
        <v>0</v>
      </c>
      <c r="AO465">
        <f>INDEX(Table3[MC4],MATCH($A465,Table3[ID],0),1)</f>
        <v>0</v>
      </c>
      <c r="AP465">
        <f>INDEX(Table3[MC5],MATCH($A465,Table3[ID],0),1)</f>
        <v>0</v>
      </c>
      <c r="AQ465">
        <f>_xlfn.XLOOKUP($A465,Table3[ID],Table3[Complaint],"Not Found",0)</f>
        <v>0</v>
      </c>
      <c r="AR465">
        <f>_xlfn.XLOOKUP($A465,Table3[ID],Table3[Pilot],"Not Found",0)</f>
        <v>0</v>
      </c>
      <c r="AS465" s="6">
        <f>_xlfn.XLOOKUP($A465,Table3[ID],Table3[Enrollment],"Not Found",0)</f>
        <v>43910</v>
      </c>
    </row>
    <row r="466" spans="1:45" x14ac:dyDescent="0.25">
      <c r="A466">
        <v>2410</v>
      </c>
      <c r="B466" t="s">
        <v>582</v>
      </c>
      <c r="C466" t="s">
        <v>109</v>
      </c>
      <c r="D466" t="s">
        <v>104</v>
      </c>
      <c r="E466" t="s">
        <v>105</v>
      </c>
      <c r="F466" t="s">
        <v>118</v>
      </c>
      <c r="G466" s="22">
        <v>54.55</v>
      </c>
      <c r="H466">
        <v>10</v>
      </c>
      <c r="I466">
        <v>27.274999999999999</v>
      </c>
      <c r="J466" s="22">
        <v>572.77499999999998</v>
      </c>
      <c r="K466" s="6">
        <v>43526</v>
      </c>
      <c r="L466" s="21">
        <v>0.47361111111111115</v>
      </c>
      <c r="M466" t="s">
        <v>116</v>
      </c>
      <c r="N466" s="22">
        <v>545.5</v>
      </c>
      <c r="O466">
        <v>4.7619047620000003</v>
      </c>
      <c r="P466" s="22">
        <v>27.274999999999999</v>
      </c>
      <c r="Q466">
        <v>7.1</v>
      </c>
      <c r="R466" t="str">
        <f>IFERROR(VLOOKUP(Table5[[#This Row],[CustomerID]],Table1[],16,FALSE),"Not Found")</f>
        <v>Divorced</v>
      </c>
      <c r="S466">
        <f>IFERROR(VLOOKUP(Table5[[#This Row],[CustomerID]],Table1[],5,FALSE),"Not Found")</f>
        <v>53</v>
      </c>
      <c r="T466" t="str">
        <f>IFERROR(VLOOKUP(Table5[[#This Row],[CustomerID]],Table1[],17,FALSE),"Not Found")</f>
        <v>Graduate</v>
      </c>
      <c r="U466">
        <f>_xlfn.XLOOKUP(Table5[[#This Row],[CustomerID]],Table1[ID],Table1[Kids],"Not Found",0)</f>
        <v>1</v>
      </c>
      <c r="V466">
        <f>_xlfn.XLOOKUP(Table5[[#This Row],[CustomerID]],Table1[ID],Table1[Teens],"Not found",0)</f>
        <v>1</v>
      </c>
      <c r="W466" s="16">
        <f>IFERROR(VLOOKUP(Table5[[#This Row],[CustomerID]],Table1[],2,FALSE),"Not Found")</f>
        <v>170844</v>
      </c>
      <c r="X466" t="str">
        <f>_xlfn.XLOOKUP(Table5[[#This Row],[CustomerID]],Table1[ID],Table1[State],"Not Found",0)</f>
        <v>State-Other</v>
      </c>
      <c r="Y466">
        <f>_xlfn.XLOOKUP(Table5[[#This Row],[CustomerID]],Table2[ID],Table2[Recency/Days],"Not Found",0)</f>
        <v>16</v>
      </c>
      <c r="Z466" s="22">
        <f>IFERROR(VLOOKUP(Table5[[#This Row],[CustomerID]],Table2[],3,FALSE),"Not Found")</f>
        <v>311</v>
      </c>
      <c r="AA466" s="22">
        <f>IFERROR(VLOOKUP($A466,Table2[],4,FALSE),"Not Found")</f>
        <v>63</v>
      </c>
      <c r="AB466" s="22">
        <f>IFERROR(VLOOKUP($A466,Table2[],5,FALSE),"Not Found")</f>
        <v>162</v>
      </c>
      <c r="AC466" s="22">
        <f>IFERROR(VLOOKUP($A466,Table2[],6,FALSE),"Not Found")</f>
        <v>7</v>
      </c>
      <c r="AD466" s="22">
        <f>IFERROR(VLOOKUP($A466,Table2[],7,FALSE),"Not Found")</f>
        <v>162</v>
      </c>
      <c r="AE466" s="22">
        <f>IFERROR(VLOOKUP($A466,Table2[],8,FALSE),"Not Found")</f>
        <v>5</v>
      </c>
      <c r="AF466" s="22">
        <f>IFERROR(VLOOKUP($A466,Table2[],9,FALSE),"Not Found")</f>
        <v>699</v>
      </c>
      <c r="AG466">
        <f>IFERROR(VLOOKUP($A466,Table2[],10,FALSE),"Not Found")</f>
        <v>5</v>
      </c>
      <c r="AH466">
        <f>IFERROR(VLOOKUP($A466,Table2[],11,FALSE),"Not Found")</f>
        <v>6</v>
      </c>
      <c r="AI466">
        <f>IFERROR(VLOOKUP($A466,Table2[],12,FALSE),"Not Found")</f>
        <v>1</v>
      </c>
      <c r="AJ466">
        <f>IFERROR(VLOOKUP($A466,Table2[],13,FALSE),"Not Found")</f>
        <v>5</v>
      </c>
      <c r="AK466">
        <f>IFERROR(VLOOKUP($A466,Table2[],14,FALSE),"Not Found")</f>
        <v>7</v>
      </c>
      <c r="AL466">
        <f>INDEX('Marketing data'!E:E,MATCH($A466,'Marketing data'!B:B,0),1)</f>
        <v>0</v>
      </c>
      <c r="AM466">
        <f>INDEX('Marketing data'!F:F,MATCH($A466,'Marketing data'!B:B,0),1)</f>
        <v>0</v>
      </c>
      <c r="AN466">
        <f>INDEX(Table3[MC3],MATCH($A466,Table3[ID],0),1)</f>
        <v>0</v>
      </c>
      <c r="AO466">
        <f>INDEX(Table3[MC4],MATCH($A466,Table3[ID],0),1)</f>
        <v>0</v>
      </c>
      <c r="AP466">
        <f>INDEX(Table3[MC5],MATCH($A466,Table3[ID],0),1)</f>
        <v>0</v>
      </c>
      <c r="AQ466">
        <f>_xlfn.XLOOKUP($A466,Table3[ID],Table3[Complaint],"Not Found",0)</f>
        <v>0</v>
      </c>
      <c r="AR466">
        <f>_xlfn.XLOOKUP($A466,Table3[ID],Table3[Pilot],"Not Found",0)</f>
        <v>0</v>
      </c>
      <c r="AS466" s="6">
        <f>_xlfn.XLOOKUP($A466,Table3[ID],Table3[Enrollment],"Not Found",0)</f>
        <v>43926</v>
      </c>
    </row>
    <row r="467" spans="1:45" x14ac:dyDescent="0.25">
      <c r="A467">
        <v>1437</v>
      </c>
      <c r="B467" t="s">
        <v>583</v>
      </c>
      <c r="C467" t="s">
        <v>109</v>
      </c>
      <c r="D467" t="s">
        <v>104</v>
      </c>
      <c r="E467" t="s">
        <v>105</v>
      </c>
      <c r="F467" t="s">
        <v>106</v>
      </c>
      <c r="G467" s="22">
        <v>37.15</v>
      </c>
      <c r="H467">
        <v>7</v>
      </c>
      <c r="I467">
        <v>13.0025</v>
      </c>
      <c r="J467" s="22">
        <v>273.05250000000001</v>
      </c>
      <c r="K467" s="6">
        <v>43504</v>
      </c>
      <c r="L467" s="21">
        <v>0.54999999999999993</v>
      </c>
      <c r="M467" t="s">
        <v>116</v>
      </c>
      <c r="N467" s="22">
        <v>260.05</v>
      </c>
      <c r="O467">
        <v>4.7619047620000003</v>
      </c>
      <c r="P467" s="22">
        <v>13.0025</v>
      </c>
      <c r="Q467">
        <v>7.7</v>
      </c>
      <c r="R467" t="str">
        <f>IFERROR(VLOOKUP(Table5[[#This Row],[CustomerID]],Table1[],16,FALSE),"Not Found")</f>
        <v>Married</v>
      </c>
      <c r="S467">
        <f>IFERROR(VLOOKUP(Table5[[#This Row],[CustomerID]],Table1[],5,FALSE),"Not Found")</f>
        <v>40</v>
      </c>
      <c r="T467" t="str">
        <f>IFERROR(VLOOKUP(Table5[[#This Row],[CustomerID]],Table1[],17,FALSE),"Not Found")</f>
        <v>Other</v>
      </c>
      <c r="U467">
        <f>_xlfn.XLOOKUP(Table5[[#This Row],[CustomerID]],Table1[ID],Table1[Kids],"Not Found",0)</f>
        <v>1</v>
      </c>
      <c r="V467">
        <f>_xlfn.XLOOKUP(Table5[[#This Row],[CustomerID]],Table1[ID],Table1[Teens],"Not found",0)</f>
        <v>1</v>
      </c>
      <c r="W467" s="16">
        <f>IFERROR(VLOOKUP(Table5[[#This Row],[CustomerID]],Table1[],2,FALSE),"Not Found")</f>
        <v>170829</v>
      </c>
      <c r="X467" t="str">
        <f>_xlfn.XLOOKUP(Table5[[#This Row],[CustomerID]],Table1[ID],Table1[State],"Not Found",0)</f>
        <v>State-Texas</v>
      </c>
      <c r="Y467">
        <f>_xlfn.XLOOKUP(Table5[[#This Row],[CustomerID]],Table2[ID],Table2[Recency/Days],"Not Found",0)</f>
        <v>87</v>
      </c>
      <c r="Z467" s="22">
        <f>IFERROR(VLOOKUP(Table5[[#This Row],[CustomerID]],Table2[],3,FALSE),"Not Found")</f>
        <v>340</v>
      </c>
      <c r="AA467" s="22">
        <f>IFERROR(VLOOKUP($A467,Table2[],4,FALSE),"Not Found")</f>
        <v>169</v>
      </c>
      <c r="AB467" s="22">
        <f>IFERROR(VLOOKUP($A467,Table2[],5,FALSE),"Not Found")</f>
        <v>256</v>
      </c>
      <c r="AC467" s="22">
        <f>IFERROR(VLOOKUP($A467,Table2[],6,FALSE),"Not Found")</f>
        <v>174</v>
      </c>
      <c r="AD467" s="22">
        <f>IFERROR(VLOOKUP($A467,Table2[],7,FALSE),"Not Found")</f>
        <v>46</v>
      </c>
      <c r="AE467" s="22">
        <f>IFERROR(VLOOKUP($A467,Table2[],8,FALSE),"Not Found")</f>
        <v>55</v>
      </c>
      <c r="AF467" s="22">
        <f>IFERROR(VLOOKUP($A467,Table2[],9,FALSE),"Not Found")</f>
        <v>929</v>
      </c>
      <c r="AG467">
        <f>IFERROR(VLOOKUP($A467,Table2[],10,FALSE),"Not Found")</f>
        <v>2</v>
      </c>
      <c r="AH467">
        <f>IFERROR(VLOOKUP($A467,Table2[],11,FALSE),"Not Found")</f>
        <v>4</v>
      </c>
      <c r="AI467">
        <f>IFERROR(VLOOKUP($A467,Table2[],12,FALSE),"Not Found")</f>
        <v>2</v>
      </c>
      <c r="AJ467">
        <f>IFERROR(VLOOKUP($A467,Table2[],13,FALSE),"Not Found")</f>
        <v>8</v>
      </c>
      <c r="AK467">
        <f>IFERROR(VLOOKUP($A467,Table2[],14,FALSE),"Not Found")</f>
        <v>3</v>
      </c>
      <c r="AL467">
        <f>INDEX('Marketing data'!E:E,MATCH($A467,'Marketing data'!B:B,0),1)</f>
        <v>0</v>
      </c>
      <c r="AM467">
        <f>INDEX('Marketing data'!F:F,MATCH($A467,'Marketing data'!B:B,0),1)</f>
        <v>0</v>
      </c>
      <c r="AN467">
        <f>INDEX(Table3[MC3],MATCH($A467,Table3[ID],0),1)</f>
        <v>0</v>
      </c>
      <c r="AO467">
        <f>INDEX(Table3[MC4],MATCH($A467,Table3[ID],0),1)</f>
        <v>0</v>
      </c>
      <c r="AP467">
        <f>INDEX(Table3[MC5],MATCH($A467,Table3[ID],0),1)</f>
        <v>0</v>
      </c>
      <c r="AQ467">
        <f>_xlfn.XLOOKUP($A467,Table3[ID],Table3[Complaint],"Not Found",0)</f>
        <v>0</v>
      </c>
      <c r="AR467">
        <f>_xlfn.XLOOKUP($A467,Table3[ID],Table3[Pilot],"Not Found",0)</f>
        <v>0</v>
      </c>
      <c r="AS467" s="6">
        <f>_xlfn.XLOOKUP($A467,Table3[ID],Table3[Enrollment],"Not Found",0)</f>
        <v>43958</v>
      </c>
    </row>
    <row r="468" spans="1:45" x14ac:dyDescent="0.25">
      <c r="A468">
        <v>2920</v>
      </c>
      <c r="B468" t="s">
        <v>584</v>
      </c>
      <c r="C468" t="s">
        <v>124</v>
      </c>
      <c r="D468" t="s">
        <v>110</v>
      </c>
      <c r="E468" t="s">
        <v>114</v>
      </c>
      <c r="F468" t="s">
        <v>118</v>
      </c>
      <c r="G468" s="22">
        <v>37.020000000000003</v>
      </c>
      <c r="H468">
        <v>6</v>
      </c>
      <c r="I468">
        <v>11.106</v>
      </c>
      <c r="J468" s="22">
        <v>233.226</v>
      </c>
      <c r="K468" s="6">
        <v>43546</v>
      </c>
      <c r="L468" s="21">
        <v>0.7729166666666667</v>
      </c>
      <c r="M468" t="s">
        <v>112</v>
      </c>
      <c r="N468" s="22">
        <v>222.12</v>
      </c>
      <c r="O468">
        <v>4.7619047620000003</v>
      </c>
      <c r="P468" s="22">
        <v>11.106</v>
      </c>
      <c r="Q468">
        <v>4.5</v>
      </c>
      <c r="R468" t="str">
        <f>IFERROR(VLOOKUP(Table5[[#This Row],[CustomerID]],Table1[],16,FALSE),"Not Found")</f>
        <v>Widow</v>
      </c>
      <c r="S468">
        <f>IFERROR(VLOOKUP(Table5[[#This Row],[CustomerID]],Table1[],5,FALSE),"Not Found")</f>
        <v>69</v>
      </c>
      <c r="T468" t="str">
        <f>IFERROR(VLOOKUP(Table5[[#This Row],[CustomerID]],Table1[],17,FALSE),"Not Found")</f>
        <v>Graduate</v>
      </c>
      <c r="U468">
        <f>_xlfn.XLOOKUP(Table5[[#This Row],[CustomerID]],Table1[ID],Table1[Kids],"Not Found",0)</f>
        <v>0</v>
      </c>
      <c r="V468">
        <f>_xlfn.XLOOKUP(Table5[[#This Row],[CustomerID]],Table1[ID],Table1[Teens],"Not found",0)</f>
        <v>0</v>
      </c>
      <c r="W468" s="16">
        <f>IFERROR(VLOOKUP(Table5[[#This Row],[CustomerID]],Table1[],2,FALSE),"Not Found")</f>
        <v>170792</v>
      </c>
      <c r="X468" t="str">
        <f>_xlfn.XLOOKUP(Table5[[#This Row],[CustomerID]],Table1[ID],Table1[State],"Not Found",0)</f>
        <v>State-Other</v>
      </c>
      <c r="Y468">
        <f>_xlfn.XLOOKUP(Table5[[#This Row],[CustomerID]],Table2[ID],Table2[Recency/Days],"Not Found",0)</f>
        <v>82</v>
      </c>
      <c r="Z468" s="22">
        <f>IFERROR(VLOOKUP(Table5[[#This Row],[CustomerID]],Table2[],3,FALSE),"Not Found")</f>
        <v>830</v>
      </c>
      <c r="AA468" s="22">
        <f>IFERROR(VLOOKUP($A468,Table2[],4,FALSE),"Not Found")</f>
        <v>109</v>
      </c>
      <c r="AB468" s="22">
        <f>IFERROR(VLOOKUP($A468,Table2[],5,FALSE),"Not Found")</f>
        <v>1578</v>
      </c>
      <c r="AC468" s="22">
        <f>IFERROR(VLOOKUP($A468,Table2[],6,FALSE),"Not Found")</f>
        <v>251</v>
      </c>
      <c r="AD468" s="22">
        <f>IFERROR(VLOOKUP($A468,Table2[],7,FALSE),"Not Found")</f>
        <v>27</v>
      </c>
      <c r="AE468" s="22">
        <f>IFERROR(VLOOKUP($A468,Table2[],8,FALSE),"Not Found")</f>
        <v>275</v>
      </c>
      <c r="AF468" s="22">
        <f>IFERROR(VLOOKUP($A468,Table2[],9,FALSE),"Not Found")</f>
        <v>2519</v>
      </c>
      <c r="AG468">
        <f>IFERROR(VLOOKUP($A468,Table2[],10,FALSE),"Not Found")</f>
        <v>2</v>
      </c>
      <c r="AH468">
        <f>IFERROR(VLOOKUP($A468,Table2[],11,FALSE),"Not Found")</f>
        <v>3</v>
      </c>
      <c r="AI468">
        <f>IFERROR(VLOOKUP($A468,Table2[],12,FALSE),"Not Found")</f>
        <v>4</v>
      </c>
      <c r="AJ468">
        <f>IFERROR(VLOOKUP($A468,Table2[],13,FALSE),"Not Found")</f>
        <v>10</v>
      </c>
      <c r="AK468">
        <f>IFERROR(VLOOKUP($A468,Table2[],14,FALSE),"Not Found")</f>
        <v>3</v>
      </c>
      <c r="AL468">
        <f>INDEX('Marketing data'!E:E,MATCH($A468,'Marketing data'!B:B,0),1)</f>
        <v>0</v>
      </c>
      <c r="AM468">
        <f>INDEX('Marketing data'!F:F,MATCH($A468,'Marketing data'!B:B,0),1)</f>
        <v>0</v>
      </c>
      <c r="AN468">
        <f>INDEX(Table3[MC3],MATCH($A468,Table3[ID],0),1)</f>
        <v>0</v>
      </c>
      <c r="AO468">
        <f>INDEX(Table3[MC4],MATCH($A468,Table3[ID],0),1)</f>
        <v>0</v>
      </c>
      <c r="AP468">
        <f>INDEX(Table3[MC5],MATCH($A468,Table3[ID],0),1)</f>
        <v>0</v>
      </c>
      <c r="AQ468">
        <f>_xlfn.XLOOKUP($A468,Table3[ID],Table3[Complaint],"Not Found",0)</f>
        <v>0</v>
      </c>
      <c r="AR468">
        <f>_xlfn.XLOOKUP($A468,Table3[ID],Table3[Pilot],"Not Found",0)</f>
        <v>0</v>
      </c>
      <c r="AS468" s="6">
        <f>_xlfn.XLOOKUP($A468,Table3[ID],Table3[Enrollment],"Not Found",0)</f>
        <v>43660</v>
      </c>
    </row>
    <row r="469" spans="1:45" x14ac:dyDescent="0.25">
      <c r="A469">
        <v>1378</v>
      </c>
      <c r="B469" t="s">
        <v>585</v>
      </c>
      <c r="C469" t="s">
        <v>109</v>
      </c>
      <c r="D469" t="s">
        <v>110</v>
      </c>
      <c r="E469" t="s">
        <v>114</v>
      </c>
      <c r="F469" t="s">
        <v>125</v>
      </c>
      <c r="G469" s="22">
        <v>21.58</v>
      </c>
      <c r="H469">
        <v>1</v>
      </c>
      <c r="I469">
        <v>1.079</v>
      </c>
      <c r="J469" s="22">
        <v>22.658999999999999</v>
      </c>
      <c r="K469" s="6">
        <v>43505</v>
      </c>
      <c r="L469" s="21">
        <v>0.41805555555555557</v>
      </c>
      <c r="M469" t="s">
        <v>107</v>
      </c>
      <c r="N469" s="22">
        <v>21.58</v>
      </c>
      <c r="O469">
        <v>4.7619047620000003</v>
      </c>
      <c r="P469" s="22">
        <v>1.079</v>
      </c>
      <c r="Q469">
        <v>7.2</v>
      </c>
      <c r="R469" t="str">
        <f>IFERROR(VLOOKUP(Table5[[#This Row],[CustomerID]],Table1[],16,FALSE),"Not Found")</f>
        <v>Married</v>
      </c>
      <c r="S469">
        <f>IFERROR(VLOOKUP(Table5[[#This Row],[CustomerID]],Table1[],5,FALSE),"Not Found")</f>
        <v>52</v>
      </c>
      <c r="T469" t="str">
        <f>IFERROR(VLOOKUP(Table5[[#This Row],[CustomerID]],Table1[],17,FALSE),"Not Found")</f>
        <v>Master</v>
      </c>
      <c r="U469">
        <f>_xlfn.XLOOKUP(Table5[[#This Row],[CustomerID]],Table1[ID],Table1[Kids],"Not Found",0)</f>
        <v>0</v>
      </c>
      <c r="V469">
        <f>_xlfn.XLOOKUP(Table5[[#This Row],[CustomerID]],Table1[ID],Table1[Teens],"Not found",0)</f>
        <v>1</v>
      </c>
      <c r="W469" s="16">
        <f>IFERROR(VLOOKUP(Table5[[#This Row],[CustomerID]],Table1[],2,FALSE),"Not Found")</f>
        <v>170777</v>
      </c>
      <c r="X469" t="str">
        <f>_xlfn.XLOOKUP(Table5[[#This Row],[CustomerID]],Table1[ID],Table1[State],"Not Found",0)</f>
        <v>State-Other</v>
      </c>
      <c r="Y469">
        <f>_xlfn.XLOOKUP(Table5[[#This Row],[CustomerID]],Table2[ID],Table2[Recency/Days],"Not Found",0)</f>
        <v>80</v>
      </c>
      <c r="Z469" s="22">
        <f>IFERROR(VLOOKUP(Table5[[#This Row],[CustomerID]],Table2[],3,FALSE),"Not Found")</f>
        <v>1337</v>
      </c>
      <c r="AA469" s="22">
        <f>IFERROR(VLOOKUP($A469,Table2[],4,FALSE),"Not Found")</f>
        <v>84</v>
      </c>
      <c r="AB469" s="22">
        <f>IFERROR(VLOOKUP($A469,Table2[],5,FALSE),"Not Found")</f>
        <v>273</v>
      </c>
      <c r="AC469" s="22">
        <f>IFERROR(VLOOKUP($A469,Table2[],6,FALSE),"Not Found")</f>
        <v>0</v>
      </c>
      <c r="AD469" s="22">
        <f>IFERROR(VLOOKUP($A469,Table2[],7,FALSE),"Not Found")</f>
        <v>17</v>
      </c>
      <c r="AE469" s="22">
        <f>IFERROR(VLOOKUP($A469,Table2[],8,FALSE),"Not Found")</f>
        <v>188</v>
      </c>
      <c r="AF469" s="22">
        <f>IFERROR(VLOOKUP($A469,Table2[],9,FALSE),"Not Found")</f>
        <v>1523</v>
      </c>
      <c r="AG469">
        <f>IFERROR(VLOOKUP($A469,Table2[],10,FALSE),"Not Found")</f>
        <v>3</v>
      </c>
      <c r="AH469">
        <f>IFERROR(VLOOKUP($A469,Table2[],11,FALSE),"Not Found")</f>
        <v>5</v>
      </c>
      <c r="AI469">
        <f>IFERROR(VLOOKUP($A469,Table2[],12,FALSE),"Not Found")</f>
        <v>3</v>
      </c>
      <c r="AJ469">
        <f>IFERROR(VLOOKUP($A469,Table2[],13,FALSE),"Not Found")</f>
        <v>12</v>
      </c>
      <c r="AK469">
        <f>IFERROR(VLOOKUP($A469,Table2[],14,FALSE),"Not Found")</f>
        <v>3</v>
      </c>
      <c r="AL469">
        <f>INDEX('Marketing data'!E:E,MATCH($A469,'Marketing data'!B:B,0),1)</f>
        <v>0</v>
      </c>
      <c r="AM469">
        <f>INDEX('Marketing data'!F:F,MATCH($A469,'Marketing data'!B:B,0),1)</f>
        <v>0</v>
      </c>
      <c r="AN469">
        <f>INDEX(Table3[MC3],MATCH($A469,Table3[ID],0),1)</f>
        <v>0</v>
      </c>
      <c r="AO469">
        <f>INDEX(Table3[MC4],MATCH($A469,Table3[ID],0),1)</f>
        <v>0</v>
      </c>
      <c r="AP469">
        <f>INDEX(Table3[MC5],MATCH($A469,Table3[ID],0),1)</f>
        <v>0</v>
      </c>
      <c r="AQ469">
        <f>_xlfn.XLOOKUP($A469,Table3[ID],Table3[Complaint],"Not Found",0)</f>
        <v>0</v>
      </c>
      <c r="AR469">
        <f>_xlfn.XLOOKUP($A469,Table3[ID],Table3[Pilot],"Not Found",0)</f>
        <v>0</v>
      </c>
      <c r="AS469" s="6">
        <f>_xlfn.XLOOKUP($A469,Table3[ID],Table3[Enrollment],"Not Found",0)</f>
        <v>44044</v>
      </c>
    </row>
    <row r="470" spans="1:45" x14ac:dyDescent="0.25">
      <c r="A470">
        <v>2052</v>
      </c>
      <c r="B470" t="s">
        <v>586</v>
      </c>
      <c r="C470" t="s">
        <v>109</v>
      </c>
      <c r="D470" t="s">
        <v>104</v>
      </c>
      <c r="E470" t="s">
        <v>105</v>
      </c>
      <c r="F470" t="s">
        <v>111</v>
      </c>
      <c r="G470" s="22">
        <v>98.84</v>
      </c>
      <c r="H470">
        <v>1</v>
      </c>
      <c r="I470">
        <v>4.9420000000000002</v>
      </c>
      <c r="J470" s="22">
        <v>103.782</v>
      </c>
      <c r="K470" s="6">
        <v>43511</v>
      </c>
      <c r="L470" s="21">
        <v>0.47291666666666665</v>
      </c>
      <c r="M470" t="s">
        <v>112</v>
      </c>
      <c r="N470" s="22">
        <v>98.84</v>
      </c>
      <c r="O470">
        <v>4.7619047620000003</v>
      </c>
      <c r="P470" s="22">
        <v>4.9420000000000002</v>
      </c>
      <c r="Q470">
        <v>8.4</v>
      </c>
      <c r="R470" t="str">
        <f>IFERROR(VLOOKUP(Table5[[#This Row],[CustomerID]],Table1[],16,FALSE),"Not Found")</f>
        <v>Together</v>
      </c>
      <c r="S470">
        <f>IFERROR(VLOOKUP(Table5[[#This Row],[CustomerID]],Table1[],5,FALSE),"Not Found")</f>
        <v>54</v>
      </c>
      <c r="T470" t="str">
        <f>IFERROR(VLOOKUP(Table5[[#This Row],[CustomerID]],Table1[],17,FALSE),"Not Found")</f>
        <v>Graduate</v>
      </c>
      <c r="U470">
        <f>_xlfn.XLOOKUP(Table5[[#This Row],[CustomerID]],Table1[ID],Table1[Kids],"Not Found",0)</f>
        <v>0</v>
      </c>
      <c r="V470">
        <f>_xlfn.XLOOKUP(Table5[[#This Row],[CustomerID]],Table1[ID],Table1[Teens],"Not found",0)</f>
        <v>1</v>
      </c>
      <c r="W470" s="16">
        <f>IFERROR(VLOOKUP(Table5[[#This Row],[CustomerID]],Table1[],2,FALSE),"Not Found")</f>
        <v>170713</v>
      </c>
      <c r="X470" t="str">
        <f>_xlfn.XLOOKUP(Table5[[#This Row],[CustomerID]],Table1[ID],Table1[State],"Not Found",0)</f>
        <v>State-Florida</v>
      </c>
      <c r="Y470">
        <f>_xlfn.XLOOKUP(Table5[[#This Row],[CustomerID]],Table2[ID],Table2[Recency/Days],"Not Found",0)</f>
        <v>23</v>
      </c>
      <c r="Z470" s="22">
        <f>IFERROR(VLOOKUP(Table5[[#This Row],[CustomerID]],Table2[],3,FALSE),"Not Found")</f>
        <v>1777</v>
      </c>
      <c r="AA470" s="22">
        <f>IFERROR(VLOOKUP($A470,Table2[],4,FALSE),"Not Found")</f>
        <v>275</v>
      </c>
      <c r="AB470" s="22">
        <f>IFERROR(VLOOKUP($A470,Table2[],5,FALSE),"Not Found")</f>
        <v>674</v>
      </c>
      <c r="AC470" s="22">
        <f>IFERROR(VLOOKUP($A470,Table2[],6,FALSE),"Not Found")</f>
        <v>198</v>
      </c>
      <c r="AD470" s="22">
        <f>IFERROR(VLOOKUP($A470,Table2[],7,FALSE),"Not Found")</f>
        <v>183</v>
      </c>
      <c r="AE470" s="22">
        <f>IFERROR(VLOOKUP($A470,Table2[],8,FALSE),"Not Found")</f>
        <v>459</v>
      </c>
      <c r="AF470" s="22">
        <f>IFERROR(VLOOKUP($A470,Table2[],9,FALSE),"Not Found")</f>
        <v>2648</v>
      </c>
      <c r="AG470">
        <f>IFERROR(VLOOKUP($A470,Table2[],10,FALSE),"Not Found")</f>
        <v>6</v>
      </c>
      <c r="AH470">
        <f>IFERROR(VLOOKUP($A470,Table2[],11,FALSE),"Not Found")</f>
        <v>5</v>
      </c>
      <c r="AI470">
        <f>IFERROR(VLOOKUP($A470,Table2[],12,FALSE),"Not Found")</f>
        <v>6</v>
      </c>
      <c r="AJ470">
        <f>IFERROR(VLOOKUP($A470,Table2[],13,FALSE),"Not Found")</f>
        <v>8</v>
      </c>
      <c r="AK470">
        <f>IFERROR(VLOOKUP($A470,Table2[],14,FALSE),"Not Found")</f>
        <v>3</v>
      </c>
      <c r="AL470">
        <f>INDEX('Marketing data'!E:E,MATCH($A470,'Marketing data'!B:B,0),1)</f>
        <v>0</v>
      </c>
      <c r="AM470">
        <f>INDEX('Marketing data'!F:F,MATCH($A470,'Marketing data'!B:B,0),1)</f>
        <v>0</v>
      </c>
      <c r="AN470">
        <f>INDEX(Table3[MC3],MATCH($A470,Table3[ID],0),1)</f>
        <v>0</v>
      </c>
      <c r="AO470">
        <f>INDEX(Table3[MC4],MATCH($A470,Table3[ID],0),1)</f>
        <v>0</v>
      </c>
      <c r="AP470">
        <f>INDEX(Table3[MC5],MATCH($A470,Table3[ID],0),1)</f>
        <v>0</v>
      </c>
      <c r="AQ470">
        <f>_xlfn.XLOOKUP($A470,Table3[ID],Table3[Complaint],"Not Found",0)</f>
        <v>0</v>
      </c>
      <c r="AR470">
        <f>_xlfn.XLOOKUP($A470,Table3[ID],Table3[Pilot],"Not Found",0)</f>
        <v>0</v>
      </c>
      <c r="AS470" s="6">
        <f>_xlfn.XLOOKUP($A470,Table3[ID],Table3[Enrollment],"Not Found",0)</f>
        <v>43595</v>
      </c>
    </row>
    <row r="471" spans="1:45" x14ac:dyDescent="0.25">
      <c r="A471">
        <v>1060</v>
      </c>
      <c r="B471" t="s">
        <v>587</v>
      </c>
      <c r="C471" t="s">
        <v>109</v>
      </c>
      <c r="D471" t="s">
        <v>104</v>
      </c>
      <c r="E471" t="s">
        <v>105</v>
      </c>
      <c r="F471" t="s">
        <v>115</v>
      </c>
      <c r="G471" s="22">
        <v>83.77</v>
      </c>
      <c r="H471">
        <v>6</v>
      </c>
      <c r="I471">
        <v>25.131</v>
      </c>
      <c r="J471" s="22">
        <v>527.75099999999998</v>
      </c>
      <c r="K471" s="6">
        <v>43488</v>
      </c>
      <c r="L471" s="21">
        <v>0.50694444444444442</v>
      </c>
      <c r="M471" t="s">
        <v>107</v>
      </c>
      <c r="N471" s="22">
        <v>502.62</v>
      </c>
      <c r="O471">
        <v>4.7619047620000003</v>
      </c>
      <c r="P471" s="22">
        <v>25.131</v>
      </c>
      <c r="Q471">
        <v>5.4</v>
      </c>
      <c r="R471" t="str">
        <f>IFERROR(VLOOKUP(Table5[[#This Row],[CustomerID]],Table1[],16,FALSE),"Not Found")</f>
        <v>Together</v>
      </c>
      <c r="S471">
        <f>IFERROR(VLOOKUP(Table5[[#This Row],[CustomerID]],Table1[],5,FALSE),"Not Found")</f>
        <v>72</v>
      </c>
      <c r="T471" t="str">
        <f>IFERROR(VLOOKUP(Table5[[#This Row],[CustomerID]],Table1[],17,FALSE),"Not Found")</f>
        <v>Graduate</v>
      </c>
      <c r="U471">
        <f>_xlfn.XLOOKUP(Table5[[#This Row],[CustomerID]],Table1[ID],Table1[Kids],"Not Found",0)</f>
        <v>0</v>
      </c>
      <c r="V471">
        <f>_xlfn.XLOOKUP(Table5[[#This Row],[CustomerID]],Table1[ID],Table1[Teens],"Not found",0)</f>
        <v>0</v>
      </c>
      <c r="W471" s="16">
        <f>IFERROR(VLOOKUP(Table5[[#This Row],[CustomerID]],Table1[],2,FALSE),"Not Found")</f>
        <v>170666</v>
      </c>
      <c r="X471" t="str">
        <f>_xlfn.XLOOKUP(Table5[[#This Row],[CustomerID]],Table1[ID],Table1[State],"Not Found",0)</f>
        <v>State-Other</v>
      </c>
      <c r="Y471">
        <f>_xlfn.XLOOKUP(Table5[[#This Row],[CustomerID]],Table2[ID],Table2[Recency/Days],"Not Found",0)</f>
        <v>29</v>
      </c>
      <c r="Z471" s="22">
        <f>IFERROR(VLOOKUP(Table5[[#This Row],[CustomerID]],Table2[],3,FALSE),"Not Found")</f>
        <v>961</v>
      </c>
      <c r="AA471" s="22">
        <f>IFERROR(VLOOKUP($A471,Table2[],4,FALSE),"Not Found")</f>
        <v>97</v>
      </c>
      <c r="AB471" s="22">
        <f>IFERROR(VLOOKUP($A471,Table2[],5,FALSE),"Not Found")</f>
        <v>886</v>
      </c>
      <c r="AC471" s="22">
        <f>IFERROR(VLOOKUP($A471,Table2[],6,FALSE),"Not Found")</f>
        <v>287</v>
      </c>
      <c r="AD471" s="22">
        <f>IFERROR(VLOOKUP($A471,Table2[],7,FALSE),"Not Found")</f>
        <v>295</v>
      </c>
      <c r="AE471" s="22">
        <f>IFERROR(VLOOKUP($A471,Table2[],8,FALSE),"Not Found")</f>
        <v>72</v>
      </c>
      <c r="AF471" s="22">
        <f>IFERROR(VLOOKUP($A471,Table2[],9,FALSE),"Not Found")</f>
        <v>2454</v>
      </c>
      <c r="AG471">
        <f>IFERROR(VLOOKUP($A471,Table2[],10,FALSE),"Not Found")</f>
        <v>1</v>
      </c>
      <c r="AH471">
        <f>IFERROR(VLOOKUP($A471,Table2[],11,FALSE),"Not Found")</f>
        <v>7</v>
      </c>
      <c r="AI471">
        <f>IFERROR(VLOOKUP($A471,Table2[],12,FALSE),"Not Found")</f>
        <v>4</v>
      </c>
      <c r="AJ471">
        <f>IFERROR(VLOOKUP($A471,Table2[],13,FALSE),"Not Found")</f>
        <v>4</v>
      </c>
      <c r="AK471">
        <f>IFERROR(VLOOKUP($A471,Table2[],14,FALSE),"Not Found")</f>
        <v>4</v>
      </c>
      <c r="AL471">
        <f>INDEX('Marketing data'!E:E,MATCH($A471,'Marketing data'!B:B,0),1)</f>
        <v>0</v>
      </c>
      <c r="AM471">
        <f>INDEX('Marketing data'!F:F,MATCH($A471,'Marketing data'!B:B,0),1)</f>
        <v>0</v>
      </c>
      <c r="AN471">
        <f>INDEX(Table3[MC3],MATCH($A471,Table3[ID],0),1)</f>
        <v>0</v>
      </c>
      <c r="AO471">
        <f>INDEX(Table3[MC4],MATCH($A471,Table3[ID],0),1)</f>
        <v>0</v>
      </c>
      <c r="AP471">
        <f>INDEX(Table3[MC5],MATCH($A471,Table3[ID],0),1)</f>
        <v>0</v>
      </c>
      <c r="AQ471">
        <f>_xlfn.XLOOKUP($A471,Table3[ID],Table3[Complaint],"Not Found",0)</f>
        <v>0</v>
      </c>
      <c r="AR471">
        <f>_xlfn.XLOOKUP($A471,Table3[ID],Table3[Pilot],"Not Found",0)</f>
        <v>0</v>
      </c>
      <c r="AS471" s="6">
        <f>_xlfn.XLOOKUP($A471,Table3[ID],Table3[Enrollment],"Not Found",0)</f>
        <v>43963</v>
      </c>
    </row>
    <row r="472" spans="1:45" x14ac:dyDescent="0.25">
      <c r="A472">
        <v>1941</v>
      </c>
      <c r="B472" t="s">
        <v>588</v>
      </c>
      <c r="C472" t="s">
        <v>103</v>
      </c>
      <c r="D472" t="s">
        <v>104</v>
      </c>
      <c r="E472" t="s">
        <v>105</v>
      </c>
      <c r="F472" t="s">
        <v>118</v>
      </c>
      <c r="G472" s="22">
        <v>40.049999999999997</v>
      </c>
      <c r="H472">
        <v>4</v>
      </c>
      <c r="I472">
        <v>8.01</v>
      </c>
      <c r="J472" s="22">
        <v>168.21</v>
      </c>
      <c r="K472" s="6">
        <v>43490</v>
      </c>
      <c r="L472" s="21">
        <v>0.4861111111111111</v>
      </c>
      <c r="M472" t="s">
        <v>112</v>
      </c>
      <c r="N472" s="22">
        <v>160.19999999999999</v>
      </c>
      <c r="O472">
        <v>4.7619047620000003</v>
      </c>
      <c r="P472" s="22">
        <v>8.01</v>
      </c>
      <c r="Q472">
        <v>9.6999999999999993</v>
      </c>
      <c r="R472" t="str">
        <f>IFERROR(VLOOKUP(Table5[[#This Row],[CustomerID]],Table1[],16,FALSE),"Not Found")</f>
        <v>Divorced</v>
      </c>
      <c r="S472">
        <f>IFERROR(VLOOKUP(Table5[[#This Row],[CustomerID]],Table1[],5,FALSE),"Not Found")</f>
        <v>53</v>
      </c>
      <c r="T472" t="str">
        <f>IFERROR(VLOOKUP(Table5[[#This Row],[CustomerID]],Table1[],17,FALSE),"Not Found")</f>
        <v>Graduate</v>
      </c>
      <c r="U472">
        <f>_xlfn.XLOOKUP(Table5[[#This Row],[CustomerID]],Table1[ID],Table1[Kids],"Not Found",0)</f>
        <v>0</v>
      </c>
      <c r="V472">
        <f>_xlfn.XLOOKUP(Table5[[#This Row],[CustomerID]],Table1[ID],Table1[Teens],"Not found",0)</f>
        <v>1</v>
      </c>
      <c r="W472" s="16">
        <f>IFERROR(VLOOKUP(Table5[[#This Row],[CustomerID]],Table1[],2,FALSE),"Not Found")</f>
        <v>170647</v>
      </c>
      <c r="X472" t="str">
        <f>_xlfn.XLOOKUP(Table5[[#This Row],[CustomerID]],Table1[ID],Table1[State],"Not Found",0)</f>
        <v>State-Texas</v>
      </c>
      <c r="Y472">
        <f>_xlfn.XLOOKUP(Table5[[#This Row],[CustomerID]],Table2[ID],Table2[Recency/Days],"Not Found",0)</f>
        <v>65</v>
      </c>
      <c r="Z472" s="22">
        <f>IFERROR(VLOOKUP(Table5[[#This Row],[CustomerID]],Table2[],3,FALSE),"Not Found")</f>
        <v>1355</v>
      </c>
      <c r="AA472" s="22">
        <f>IFERROR(VLOOKUP($A472,Table2[],4,FALSE),"Not Found")</f>
        <v>205</v>
      </c>
      <c r="AB472" s="22">
        <f>IFERROR(VLOOKUP($A472,Table2[],5,FALSE),"Not Found")</f>
        <v>413</v>
      </c>
      <c r="AC472" s="22">
        <f>IFERROR(VLOOKUP($A472,Table2[],6,FALSE),"Not Found")</f>
        <v>60</v>
      </c>
      <c r="AD472" s="22">
        <f>IFERROR(VLOOKUP($A472,Table2[],7,FALSE),"Not Found")</f>
        <v>297</v>
      </c>
      <c r="AE472" s="22">
        <f>IFERROR(VLOOKUP($A472,Table2[],8,FALSE),"Not Found")</f>
        <v>275</v>
      </c>
      <c r="AF472" s="22">
        <f>IFERROR(VLOOKUP($A472,Table2[],9,FALSE),"Not Found")</f>
        <v>2056</v>
      </c>
      <c r="AG472">
        <f>IFERROR(VLOOKUP($A472,Table2[],10,FALSE),"Not Found")</f>
        <v>2</v>
      </c>
      <c r="AH472">
        <f>IFERROR(VLOOKUP($A472,Table2[],11,FALSE),"Not Found")</f>
        <v>4</v>
      </c>
      <c r="AI472">
        <f>IFERROR(VLOOKUP($A472,Table2[],12,FALSE),"Not Found")</f>
        <v>7</v>
      </c>
      <c r="AJ472">
        <f>IFERROR(VLOOKUP($A472,Table2[],13,FALSE),"Not Found")</f>
        <v>13</v>
      </c>
      <c r="AK472">
        <f>IFERROR(VLOOKUP($A472,Table2[],14,FALSE),"Not Found")</f>
        <v>2</v>
      </c>
      <c r="AL472">
        <f>INDEX('Marketing data'!E:E,MATCH($A472,'Marketing data'!B:B,0),1)</f>
        <v>0</v>
      </c>
      <c r="AM472">
        <f>INDEX('Marketing data'!F:F,MATCH($A472,'Marketing data'!B:B,0),1)</f>
        <v>0</v>
      </c>
      <c r="AN472">
        <f>INDEX(Table3[MC3],MATCH($A472,Table3[ID],0),1)</f>
        <v>0</v>
      </c>
      <c r="AO472">
        <f>INDEX(Table3[MC4],MATCH($A472,Table3[ID],0),1)</f>
        <v>0</v>
      </c>
      <c r="AP472">
        <f>INDEX(Table3[MC5],MATCH($A472,Table3[ID],0),1)</f>
        <v>0</v>
      </c>
      <c r="AQ472">
        <f>_xlfn.XLOOKUP($A472,Table3[ID],Table3[Complaint],"Not Found",0)</f>
        <v>0</v>
      </c>
      <c r="AR472">
        <f>_xlfn.XLOOKUP($A472,Table3[ID],Table3[Pilot],"Not Found",0)</f>
        <v>0</v>
      </c>
      <c r="AS472" s="6">
        <f>_xlfn.XLOOKUP($A472,Table3[ID],Table3[Enrollment],"Not Found",0)</f>
        <v>43522</v>
      </c>
    </row>
    <row r="473" spans="1:45" x14ac:dyDescent="0.25">
      <c r="A473">
        <v>2855</v>
      </c>
      <c r="B473" t="s">
        <v>589</v>
      </c>
      <c r="C473" t="s">
        <v>103</v>
      </c>
      <c r="D473" t="s">
        <v>104</v>
      </c>
      <c r="E473" t="s">
        <v>114</v>
      </c>
      <c r="F473" t="s">
        <v>127</v>
      </c>
      <c r="G473" s="22">
        <v>43.13</v>
      </c>
      <c r="H473">
        <v>10</v>
      </c>
      <c r="I473">
        <v>21.565000000000001</v>
      </c>
      <c r="J473" s="22">
        <v>452.86500000000001</v>
      </c>
      <c r="K473" s="6">
        <v>43498</v>
      </c>
      <c r="L473" s="21">
        <v>0.7715277777777777</v>
      </c>
      <c r="M473" t="s">
        <v>116</v>
      </c>
      <c r="N473" s="22">
        <v>431.3</v>
      </c>
      <c r="O473">
        <v>4.7619047620000003</v>
      </c>
      <c r="P473" s="22">
        <v>21.565000000000001</v>
      </c>
      <c r="Q473">
        <v>5.5</v>
      </c>
      <c r="R473" t="str">
        <f>IFERROR(VLOOKUP(Table5[[#This Row],[CustomerID]],Table1[],16,FALSE),"Not Found")</f>
        <v>Married</v>
      </c>
      <c r="S473">
        <f>IFERROR(VLOOKUP(Table5[[#This Row],[CustomerID]],Table1[],5,FALSE),"Not Found")</f>
        <v>36</v>
      </c>
      <c r="T473" t="str">
        <f>IFERROR(VLOOKUP(Table5[[#This Row],[CustomerID]],Table1[],17,FALSE),"Not Found")</f>
        <v>PhD</v>
      </c>
      <c r="U473">
        <f>_xlfn.XLOOKUP(Table5[[#This Row],[CustomerID]],Table1[ID],Table1[Kids],"Not Found",0)</f>
        <v>0</v>
      </c>
      <c r="V473">
        <f>_xlfn.XLOOKUP(Table5[[#This Row],[CustomerID]],Table1[ID],Table1[Teens],"Not found",0)</f>
        <v>0</v>
      </c>
      <c r="W473" s="16">
        <f>IFERROR(VLOOKUP(Table5[[#This Row],[CustomerID]],Table1[],2,FALSE),"Not Found")</f>
        <v>170643</v>
      </c>
      <c r="X473" t="str">
        <f>_xlfn.XLOOKUP(Table5[[#This Row],[CustomerID]],Table1[ID],Table1[State],"Not Found",0)</f>
        <v>State-California</v>
      </c>
      <c r="Y473">
        <f>_xlfn.XLOOKUP(Table5[[#This Row],[CustomerID]],Table2[ID],Table2[Recency/Days],"Not Found",0)</f>
        <v>66</v>
      </c>
      <c r="Z473" s="22">
        <f>IFERROR(VLOOKUP(Table5[[#This Row],[CustomerID]],Table2[],3,FALSE),"Not Found")</f>
        <v>2942</v>
      </c>
      <c r="AA473" s="22">
        <f>IFERROR(VLOOKUP($A473,Table2[],4,FALSE),"Not Found")</f>
        <v>258</v>
      </c>
      <c r="AB473" s="22">
        <f>IFERROR(VLOOKUP($A473,Table2[],5,FALSE),"Not Found")</f>
        <v>734</v>
      </c>
      <c r="AC473" s="22">
        <f>IFERROR(VLOOKUP($A473,Table2[],6,FALSE),"Not Found")</f>
        <v>56</v>
      </c>
      <c r="AD473" s="22">
        <f>IFERROR(VLOOKUP($A473,Table2[],7,FALSE),"Not Found")</f>
        <v>345</v>
      </c>
      <c r="AE473" s="22">
        <f>IFERROR(VLOOKUP($A473,Table2[],8,FALSE),"Not Found")</f>
        <v>80</v>
      </c>
      <c r="AF473" s="22">
        <f>IFERROR(VLOOKUP($A473,Table2[],9,FALSE),"Not Found")</f>
        <v>4256</v>
      </c>
      <c r="AG473">
        <f>IFERROR(VLOOKUP($A473,Table2[],10,FALSE),"Not Found")</f>
        <v>1</v>
      </c>
      <c r="AH473">
        <f>IFERROR(VLOOKUP($A473,Table2[],11,FALSE),"Not Found")</f>
        <v>5</v>
      </c>
      <c r="AI473">
        <f>IFERROR(VLOOKUP($A473,Table2[],12,FALSE),"Not Found")</f>
        <v>8</v>
      </c>
      <c r="AJ473">
        <f>IFERROR(VLOOKUP($A473,Table2[],13,FALSE),"Not Found")</f>
        <v>4</v>
      </c>
      <c r="AK473">
        <f>IFERROR(VLOOKUP($A473,Table2[],14,FALSE),"Not Found")</f>
        <v>6</v>
      </c>
      <c r="AL473">
        <f>INDEX('Marketing data'!E:E,MATCH($A473,'Marketing data'!B:B,0),1)</f>
        <v>0</v>
      </c>
      <c r="AM473">
        <f>INDEX('Marketing data'!F:F,MATCH($A473,'Marketing data'!B:B,0),1)</f>
        <v>0</v>
      </c>
      <c r="AN473">
        <f>INDEX(Table3[MC3],MATCH($A473,Table3[ID],0),1)</f>
        <v>0</v>
      </c>
      <c r="AO473">
        <f>INDEX(Table3[MC4],MATCH($A473,Table3[ID],0),1)</f>
        <v>0</v>
      </c>
      <c r="AP473">
        <f>INDEX(Table3[MC5],MATCH($A473,Table3[ID],0),1)</f>
        <v>0</v>
      </c>
      <c r="AQ473">
        <f>_xlfn.XLOOKUP($A473,Table3[ID],Table3[Complaint],"Not Found",0)</f>
        <v>0</v>
      </c>
      <c r="AR473">
        <f>_xlfn.XLOOKUP($A473,Table3[ID],Table3[Pilot],"Not Found",0)</f>
        <v>1</v>
      </c>
      <c r="AS473" s="6">
        <f>_xlfn.XLOOKUP($A473,Table3[ID],Table3[Enrollment],"Not Found",0)</f>
        <v>43546</v>
      </c>
    </row>
    <row r="474" spans="1:45" x14ac:dyDescent="0.25">
      <c r="A474">
        <v>2578</v>
      </c>
      <c r="B474" t="s">
        <v>590</v>
      </c>
      <c r="C474" t="s">
        <v>124</v>
      </c>
      <c r="D474" t="s">
        <v>104</v>
      </c>
      <c r="E474" t="s">
        <v>114</v>
      </c>
      <c r="F474" t="s">
        <v>106</v>
      </c>
      <c r="G474" s="22">
        <v>72.569999999999993</v>
      </c>
      <c r="H474">
        <v>8</v>
      </c>
      <c r="I474">
        <v>29.027999999999999</v>
      </c>
      <c r="J474" s="22">
        <v>609.58799999999997</v>
      </c>
      <c r="K474" s="6">
        <v>43554</v>
      </c>
      <c r="L474" s="21">
        <v>0.74861111111111101</v>
      </c>
      <c r="M474" t="s">
        <v>112</v>
      </c>
      <c r="N474" s="22">
        <v>580.55999999999995</v>
      </c>
      <c r="O474">
        <v>4.7619047620000003</v>
      </c>
      <c r="P474" s="22">
        <v>29.027999999999999</v>
      </c>
      <c r="Q474">
        <v>4.5999999999999996</v>
      </c>
      <c r="R474" t="str">
        <f>IFERROR(VLOOKUP(Table5[[#This Row],[CustomerID]],Table1[],16,FALSE),"Not Found")</f>
        <v>Divorced</v>
      </c>
      <c r="S474">
        <f>IFERROR(VLOOKUP(Table5[[#This Row],[CustomerID]],Table1[],5,FALSE),"Not Found")</f>
        <v>65</v>
      </c>
      <c r="T474" t="str">
        <f>IFERROR(VLOOKUP(Table5[[#This Row],[CustomerID]],Table1[],17,FALSE),"Not Found")</f>
        <v>Master</v>
      </c>
      <c r="U474">
        <f>_xlfn.XLOOKUP(Table5[[#This Row],[CustomerID]],Table1[ID],Table1[Kids],"Not Found",0)</f>
        <v>0</v>
      </c>
      <c r="V474">
        <f>_xlfn.XLOOKUP(Table5[[#This Row],[CustomerID]],Table1[ID],Table1[Teens],"Not found",0)</f>
        <v>0</v>
      </c>
      <c r="W474" s="16">
        <f>IFERROR(VLOOKUP(Table5[[#This Row],[CustomerID]],Table1[],2,FALSE),"Not Found")</f>
        <v>170638</v>
      </c>
      <c r="X474" t="str">
        <f>_xlfn.XLOOKUP(Table5[[#This Row],[CustomerID]],Table1[ID],Table1[State],"Not Found",0)</f>
        <v>State-Other</v>
      </c>
      <c r="Y474">
        <f>_xlfn.XLOOKUP(Table5[[#This Row],[CustomerID]],Table2[ID],Table2[Recency/Days],"Not Found",0)</f>
        <v>69</v>
      </c>
      <c r="Z474" s="22">
        <f>IFERROR(VLOOKUP(Table5[[#This Row],[CustomerID]],Table2[],3,FALSE),"Not Found")</f>
        <v>2454</v>
      </c>
      <c r="AA474" s="22">
        <f>IFERROR(VLOOKUP($A474,Table2[],4,FALSE),"Not Found")</f>
        <v>29</v>
      </c>
      <c r="AB474" s="22">
        <f>IFERROR(VLOOKUP($A474,Table2[],5,FALSE),"Not Found")</f>
        <v>519</v>
      </c>
      <c r="AC474" s="22">
        <f>IFERROR(VLOOKUP($A474,Table2[],6,FALSE),"Not Found")</f>
        <v>39</v>
      </c>
      <c r="AD474" s="22">
        <f>IFERROR(VLOOKUP($A474,Table2[],7,FALSE),"Not Found")</f>
        <v>29</v>
      </c>
      <c r="AE474" s="22">
        <f>IFERROR(VLOOKUP($A474,Table2[],8,FALSE),"Not Found")</f>
        <v>152</v>
      </c>
      <c r="AF474" s="22">
        <f>IFERROR(VLOOKUP($A474,Table2[],9,FALSE),"Not Found")</f>
        <v>2918</v>
      </c>
      <c r="AG474">
        <f>IFERROR(VLOOKUP($A474,Table2[],10,FALSE),"Not Found")</f>
        <v>1</v>
      </c>
      <c r="AH474">
        <f>IFERROR(VLOOKUP($A474,Table2[],11,FALSE),"Not Found")</f>
        <v>4</v>
      </c>
      <c r="AI474">
        <f>IFERROR(VLOOKUP($A474,Table2[],12,FALSE),"Not Found")</f>
        <v>5</v>
      </c>
      <c r="AJ474">
        <f>IFERROR(VLOOKUP($A474,Table2[],13,FALSE),"Not Found")</f>
        <v>10</v>
      </c>
      <c r="AK474">
        <f>IFERROR(VLOOKUP($A474,Table2[],14,FALSE),"Not Found")</f>
        <v>3</v>
      </c>
      <c r="AL474">
        <f>INDEX('Marketing data'!E:E,MATCH($A474,'Marketing data'!B:B,0),1)</f>
        <v>0</v>
      </c>
      <c r="AM474">
        <f>INDEX('Marketing data'!F:F,MATCH($A474,'Marketing data'!B:B,0),1)</f>
        <v>0</v>
      </c>
      <c r="AN474">
        <f>INDEX(Table3[MC3],MATCH($A474,Table3[ID],0),1)</f>
        <v>0</v>
      </c>
      <c r="AO474">
        <f>INDEX(Table3[MC4],MATCH($A474,Table3[ID],0),1)</f>
        <v>1</v>
      </c>
      <c r="AP474">
        <f>INDEX(Table3[MC5],MATCH($A474,Table3[ID],0),1)</f>
        <v>0</v>
      </c>
      <c r="AQ474">
        <f>_xlfn.XLOOKUP($A474,Table3[ID],Table3[Complaint],"Not Found",0)</f>
        <v>0</v>
      </c>
      <c r="AR474">
        <f>_xlfn.XLOOKUP($A474,Table3[ID],Table3[Pilot],"Not Found",0)</f>
        <v>0</v>
      </c>
      <c r="AS474" s="6">
        <f>_xlfn.XLOOKUP($A474,Table3[ID],Table3[Enrollment],"Not Found",0)</f>
        <v>43775</v>
      </c>
    </row>
    <row r="475" spans="1:45" x14ac:dyDescent="0.25">
      <c r="A475">
        <v>2902</v>
      </c>
      <c r="B475" t="s">
        <v>591</v>
      </c>
      <c r="C475" t="s">
        <v>103</v>
      </c>
      <c r="D475" t="s">
        <v>104</v>
      </c>
      <c r="E475" t="s">
        <v>105</v>
      </c>
      <c r="F475" t="s">
        <v>111</v>
      </c>
      <c r="G475" s="22">
        <v>64.44</v>
      </c>
      <c r="H475">
        <v>5</v>
      </c>
      <c r="I475">
        <v>16.11</v>
      </c>
      <c r="J475" s="22">
        <v>338.31</v>
      </c>
      <c r="K475" s="6">
        <v>43554</v>
      </c>
      <c r="L475" s="21">
        <v>0.71111111111111114</v>
      </c>
      <c r="M475" t="s">
        <v>112</v>
      </c>
      <c r="N475" s="22">
        <v>322.2</v>
      </c>
      <c r="O475">
        <v>4.7619047620000003</v>
      </c>
      <c r="P475" s="22">
        <v>16.11</v>
      </c>
      <c r="Q475">
        <v>6.6</v>
      </c>
      <c r="R475" t="str">
        <f>IFERROR(VLOOKUP(Table5[[#This Row],[CustomerID]],Table1[],16,FALSE),"Not Found")</f>
        <v>Married</v>
      </c>
      <c r="S475">
        <f>IFERROR(VLOOKUP(Table5[[#This Row],[CustomerID]],Table1[],5,FALSE),"Not Found")</f>
        <v>50</v>
      </c>
      <c r="T475" t="str">
        <f>IFERROR(VLOOKUP(Table5[[#This Row],[CustomerID]],Table1[],17,FALSE),"Not Found")</f>
        <v>Graduate</v>
      </c>
      <c r="U475">
        <f>_xlfn.XLOOKUP(Table5[[#This Row],[CustomerID]],Table1[ID],Table1[Kids],"Not Found",0)</f>
        <v>0</v>
      </c>
      <c r="V475">
        <f>_xlfn.XLOOKUP(Table5[[#This Row],[CustomerID]],Table1[ID],Table1[Teens],"Not found",0)</f>
        <v>0</v>
      </c>
      <c r="W475" s="16">
        <f>IFERROR(VLOOKUP(Table5[[#This Row],[CustomerID]],Table1[],2,FALSE),"Not Found")</f>
        <v>170617</v>
      </c>
      <c r="X475" t="str">
        <f>_xlfn.XLOOKUP(Table5[[#This Row],[CustomerID]],Table1[ID],Table1[State],"Not Found",0)</f>
        <v>State-Other</v>
      </c>
      <c r="Y475">
        <f>_xlfn.XLOOKUP(Table5[[#This Row],[CustomerID]],Table2[ID],Table2[Recency/Days],"Not Found",0)</f>
        <v>45</v>
      </c>
      <c r="Z475" s="22">
        <f>IFERROR(VLOOKUP(Table5[[#This Row],[CustomerID]],Table2[],3,FALSE),"Not Found")</f>
        <v>853</v>
      </c>
      <c r="AA475" s="22">
        <f>IFERROR(VLOOKUP($A475,Table2[],4,FALSE),"Not Found")</f>
        <v>147</v>
      </c>
      <c r="AB475" s="22">
        <f>IFERROR(VLOOKUP($A475,Table2[],5,FALSE),"Not Found")</f>
        <v>1819</v>
      </c>
      <c r="AC475" s="22">
        <f>IFERROR(VLOOKUP($A475,Table2[],6,FALSE),"Not Found")</f>
        <v>97</v>
      </c>
      <c r="AD475" s="22">
        <f>IFERROR(VLOOKUP($A475,Table2[],7,FALSE),"Not Found")</f>
        <v>111</v>
      </c>
      <c r="AE475" s="22">
        <f>IFERROR(VLOOKUP($A475,Table2[],8,FALSE),"Not Found")</f>
        <v>65</v>
      </c>
      <c r="AF475" s="22">
        <f>IFERROR(VLOOKUP($A475,Table2[],9,FALSE),"Not Found")</f>
        <v>2962</v>
      </c>
      <c r="AG475">
        <f>IFERROR(VLOOKUP($A475,Table2[],10,FALSE),"Not Found")</f>
        <v>1</v>
      </c>
      <c r="AH475">
        <f>IFERROR(VLOOKUP($A475,Table2[],11,FALSE),"Not Found")</f>
        <v>3</v>
      </c>
      <c r="AI475">
        <f>IFERROR(VLOOKUP($A475,Table2[],12,FALSE),"Not Found")</f>
        <v>3</v>
      </c>
      <c r="AJ475">
        <f>IFERROR(VLOOKUP($A475,Table2[],13,FALSE),"Not Found")</f>
        <v>7</v>
      </c>
      <c r="AK475">
        <f>IFERROR(VLOOKUP($A475,Table2[],14,FALSE),"Not Found")</f>
        <v>2</v>
      </c>
      <c r="AL475">
        <f>INDEX('Marketing data'!E:E,MATCH($A475,'Marketing data'!B:B,0),1)</f>
        <v>0</v>
      </c>
      <c r="AM475">
        <f>INDEX('Marketing data'!F:F,MATCH($A475,'Marketing data'!B:B,0),1)</f>
        <v>0</v>
      </c>
      <c r="AN475">
        <f>INDEX(Table3[MC3],MATCH($A475,Table3[ID],0),1)</f>
        <v>0</v>
      </c>
      <c r="AO475">
        <f>INDEX(Table3[MC4],MATCH($A475,Table3[ID],0),1)</f>
        <v>0</v>
      </c>
      <c r="AP475">
        <f>INDEX(Table3[MC5],MATCH($A475,Table3[ID],0),1)</f>
        <v>0</v>
      </c>
      <c r="AQ475">
        <f>_xlfn.XLOOKUP($A475,Table3[ID],Table3[Complaint],"Not Found",0)</f>
        <v>0</v>
      </c>
      <c r="AR475">
        <f>_xlfn.XLOOKUP($A475,Table3[ID],Table3[Pilot],"Not Found",0)</f>
        <v>0</v>
      </c>
      <c r="AS475" s="6">
        <f>_xlfn.XLOOKUP($A475,Table3[ID],Table3[Enrollment],"Not Found",0)</f>
        <v>43797</v>
      </c>
    </row>
    <row r="476" spans="1:45" x14ac:dyDescent="0.25">
      <c r="A476">
        <v>2036</v>
      </c>
      <c r="B476" t="s">
        <v>592</v>
      </c>
      <c r="C476" t="s">
        <v>103</v>
      </c>
      <c r="D476" t="s">
        <v>110</v>
      </c>
      <c r="E476" t="s">
        <v>114</v>
      </c>
      <c r="F476" t="s">
        <v>106</v>
      </c>
      <c r="G476" s="22">
        <v>65.180000000000007</v>
      </c>
      <c r="H476">
        <v>3</v>
      </c>
      <c r="I476">
        <v>9.7769999999999992</v>
      </c>
      <c r="J476" s="22">
        <v>205.31700000000001</v>
      </c>
      <c r="K476" s="6">
        <v>43521</v>
      </c>
      <c r="L476" s="21">
        <v>0.85763888888888884</v>
      </c>
      <c r="M476" t="s">
        <v>116</v>
      </c>
      <c r="N476" s="22">
        <v>195.54</v>
      </c>
      <c r="O476">
        <v>4.7619047620000003</v>
      </c>
      <c r="P476" s="22">
        <v>9.7769999999999992</v>
      </c>
      <c r="Q476">
        <v>6.3</v>
      </c>
      <c r="R476" t="str">
        <f>IFERROR(VLOOKUP(Table5[[#This Row],[CustomerID]],Table1[],16,FALSE),"Not Found")</f>
        <v>Single</v>
      </c>
      <c r="S476">
        <f>IFERROR(VLOOKUP(Table5[[#This Row],[CustomerID]],Table1[],5,FALSE),"Not Found")</f>
        <v>35</v>
      </c>
      <c r="T476" t="str">
        <f>IFERROR(VLOOKUP(Table5[[#This Row],[CustomerID]],Table1[],17,FALSE),"Not Found")</f>
        <v>Graduate</v>
      </c>
      <c r="U476">
        <f>_xlfn.XLOOKUP(Table5[[#This Row],[CustomerID]],Table1[ID],Table1[Kids],"Not Found",0)</f>
        <v>0</v>
      </c>
      <c r="V476">
        <f>_xlfn.XLOOKUP(Table5[[#This Row],[CustomerID]],Table1[ID],Table1[Teens],"Not found",0)</f>
        <v>0</v>
      </c>
      <c r="W476" s="16">
        <f>IFERROR(VLOOKUP(Table5[[#This Row],[CustomerID]],Table1[],2,FALSE),"Not Found")</f>
        <v>170596</v>
      </c>
      <c r="X476" t="str">
        <f>_xlfn.XLOOKUP(Table5[[#This Row],[CustomerID]],Table1[ID],Table1[State],"Not Found",0)</f>
        <v>State-New York</v>
      </c>
      <c r="Y476">
        <f>_xlfn.XLOOKUP(Table5[[#This Row],[CustomerID]],Table2[ID],Table2[Recency/Days],"Not Found",0)</f>
        <v>68</v>
      </c>
      <c r="Z476" s="22">
        <f>IFERROR(VLOOKUP(Table5[[#This Row],[CustomerID]],Table2[],3,FALSE),"Not Found")</f>
        <v>839</v>
      </c>
      <c r="AA476" s="22">
        <f>IFERROR(VLOOKUP($A476,Table2[],4,FALSE),"Not Found")</f>
        <v>106</v>
      </c>
      <c r="AB476" s="22">
        <f>IFERROR(VLOOKUP($A476,Table2[],5,FALSE),"Not Found")</f>
        <v>1290</v>
      </c>
      <c r="AC476" s="22">
        <f>IFERROR(VLOOKUP($A476,Table2[],6,FALSE),"Not Found")</f>
        <v>41</v>
      </c>
      <c r="AD476" s="22">
        <f>IFERROR(VLOOKUP($A476,Table2[],7,FALSE),"Not Found")</f>
        <v>0</v>
      </c>
      <c r="AE476" s="22">
        <f>IFERROR(VLOOKUP($A476,Table2[],8,FALSE),"Not Found")</f>
        <v>63</v>
      </c>
      <c r="AF476" s="22">
        <f>IFERROR(VLOOKUP($A476,Table2[],9,FALSE),"Not Found")</f>
        <v>2214</v>
      </c>
      <c r="AG476">
        <f>IFERROR(VLOOKUP($A476,Table2[],10,FALSE),"Not Found")</f>
        <v>1</v>
      </c>
      <c r="AH476">
        <f>IFERROR(VLOOKUP($A476,Table2[],11,FALSE),"Not Found")</f>
        <v>3</v>
      </c>
      <c r="AI476">
        <f>IFERROR(VLOOKUP($A476,Table2[],12,FALSE),"Not Found")</f>
        <v>5</v>
      </c>
      <c r="AJ476">
        <f>IFERROR(VLOOKUP($A476,Table2[],13,FALSE),"Not Found")</f>
        <v>12</v>
      </c>
      <c r="AK476">
        <f>IFERROR(VLOOKUP($A476,Table2[],14,FALSE),"Not Found")</f>
        <v>2</v>
      </c>
      <c r="AL476">
        <f>INDEX('Marketing data'!E:E,MATCH($A476,'Marketing data'!B:B,0),1)</f>
        <v>0</v>
      </c>
      <c r="AM476">
        <f>INDEX('Marketing data'!F:F,MATCH($A476,'Marketing data'!B:B,0),1)</f>
        <v>0</v>
      </c>
      <c r="AN476">
        <f>INDEX(Table3[MC3],MATCH($A476,Table3[ID],0),1)</f>
        <v>0</v>
      </c>
      <c r="AO476">
        <f>INDEX(Table3[MC4],MATCH($A476,Table3[ID],0),1)</f>
        <v>0</v>
      </c>
      <c r="AP476">
        <f>INDEX(Table3[MC5],MATCH($A476,Table3[ID],0),1)</f>
        <v>0</v>
      </c>
      <c r="AQ476">
        <f>_xlfn.XLOOKUP($A476,Table3[ID],Table3[Complaint],"Not Found",0)</f>
        <v>0</v>
      </c>
      <c r="AR476">
        <f>_xlfn.XLOOKUP($A476,Table3[ID],Table3[Pilot],"Not Found",0)</f>
        <v>0</v>
      </c>
      <c r="AS476" s="6">
        <f>_xlfn.XLOOKUP($A476,Table3[ID],Table3[Enrollment],"Not Found",0)</f>
        <v>43536</v>
      </c>
    </row>
    <row r="477" spans="1:45" x14ac:dyDescent="0.25">
      <c r="A477">
        <v>2747</v>
      </c>
      <c r="B477" t="s">
        <v>593</v>
      </c>
      <c r="C477" t="s">
        <v>103</v>
      </c>
      <c r="D477" t="s">
        <v>110</v>
      </c>
      <c r="E477" t="s">
        <v>105</v>
      </c>
      <c r="F477" t="s">
        <v>118</v>
      </c>
      <c r="G477" s="22">
        <v>33.26</v>
      </c>
      <c r="H477">
        <v>5</v>
      </c>
      <c r="I477">
        <v>8.3149999999999995</v>
      </c>
      <c r="J477" s="22">
        <v>174.61500000000001</v>
      </c>
      <c r="K477" s="6">
        <v>43542</v>
      </c>
      <c r="L477" s="21">
        <v>0.67361111111111116</v>
      </c>
      <c r="M477" t="s">
        <v>116</v>
      </c>
      <c r="N477" s="22">
        <v>166.3</v>
      </c>
      <c r="O477">
        <v>4.7619047620000003</v>
      </c>
      <c r="P477" s="22">
        <v>8.3149999999999995</v>
      </c>
      <c r="Q477">
        <v>4.2</v>
      </c>
      <c r="R477" t="str">
        <f>IFERROR(VLOOKUP(Table5[[#This Row],[CustomerID]],Table1[],16,FALSE),"Not Found")</f>
        <v>Single</v>
      </c>
      <c r="S477">
        <f>IFERROR(VLOOKUP(Table5[[#This Row],[CustomerID]],Table1[],5,FALSE),"Not Found")</f>
        <v>35</v>
      </c>
      <c r="T477" t="str">
        <f>IFERROR(VLOOKUP(Table5[[#This Row],[CustomerID]],Table1[],17,FALSE),"Not Found")</f>
        <v>Graduate</v>
      </c>
      <c r="U477">
        <f>_xlfn.XLOOKUP(Table5[[#This Row],[CustomerID]],Table1[ID],Table1[Kids],"Not Found",0)</f>
        <v>0</v>
      </c>
      <c r="V477">
        <f>_xlfn.XLOOKUP(Table5[[#This Row],[CustomerID]],Table1[ID],Table1[Teens],"Not found",0)</f>
        <v>0</v>
      </c>
      <c r="W477" s="16">
        <f>IFERROR(VLOOKUP(Table5[[#This Row],[CustomerID]],Table1[],2,FALSE),"Not Found")</f>
        <v>170596</v>
      </c>
      <c r="X477" t="str">
        <f>_xlfn.XLOOKUP(Table5[[#This Row],[CustomerID]],Table1[ID],Table1[State],"Not Found",0)</f>
        <v>State-California</v>
      </c>
      <c r="Y477">
        <f>_xlfn.XLOOKUP(Table5[[#This Row],[CustomerID]],Table2[ID],Table2[Recency/Days],"Not Found",0)</f>
        <v>68</v>
      </c>
      <c r="Z477" s="22">
        <f>IFERROR(VLOOKUP(Table5[[#This Row],[CustomerID]],Table2[],3,FALSE),"Not Found")</f>
        <v>839</v>
      </c>
      <c r="AA477" s="22">
        <f>IFERROR(VLOOKUP($A477,Table2[],4,FALSE),"Not Found")</f>
        <v>106</v>
      </c>
      <c r="AB477" s="22">
        <f>IFERROR(VLOOKUP($A477,Table2[],5,FALSE),"Not Found")</f>
        <v>1290</v>
      </c>
      <c r="AC477" s="22">
        <f>IFERROR(VLOOKUP($A477,Table2[],6,FALSE),"Not Found")</f>
        <v>41</v>
      </c>
      <c r="AD477" s="22">
        <f>IFERROR(VLOOKUP($A477,Table2[],7,FALSE),"Not Found")</f>
        <v>0</v>
      </c>
      <c r="AE477" s="22">
        <f>IFERROR(VLOOKUP($A477,Table2[],8,FALSE),"Not Found")</f>
        <v>63</v>
      </c>
      <c r="AF477" s="22">
        <f>IFERROR(VLOOKUP($A477,Table2[],9,FALSE),"Not Found")</f>
        <v>2214</v>
      </c>
      <c r="AG477">
        <f>IFERROR(VLOOKUP($A477,Table2[],10,FALSE),"Not Found")</f>
        <v>1</v>
      </c>
      <c r="AH477">
        <f>IFERROR(VLOOKUP($A477,Table2[],11,FALSE),"Not Found")</f>
        <v>3</v>
      </c>
      <c r="AI477">
        <f>IFERROR(VLOOKUP($A477,Table2[],12,FALSE),"Not Found")</f>
        <v>5</v>
      </c>
      <c r="AJ477">
        <f>IFERROR(VLOOKUP($A477,Table2[],13,FALSE),"Not Found")</f>
        <v>12</v>
      </c>
      <c r="AK477">
        <f>IFERROR(VLOOKUP($A477,Table2[],14,FALSE),"Not Found")</f>
        <v>2</v>
      </c>
      <c r="AL477">
        <f>INDEX('Marketing data'!E:E,MATCH($A477,'Marketing data'!B:B,0),1)</f>
        <v>0</v>
      </c>
      <c r="AM477">
        <f>INDEX('Marketing data'!F:F,MATCH($A477,'Marketing data'!B:B,0),1)</f>
        <v>0</v>
      </c>
      <c r="AN477">
        <f>INDEX(Table3[MC3],MATCH($A477,Table3[ID],0),1)</f>
        <v>0</v>
      </c>
      <c r="AO477">
        <f>INDEX(Table3[MC4],MATCH($A477,Table3[ID],0),1)</f>
        <v>0</v>
      </c>
      <c r="AP477">
        <f>INDEX(Table3[MC5],MATCH($A477,Table3[ID],0),1)</f>
        <v>0</v>
      </c>
      <c r="AQ477">
        <f>_xlfn.XLOOKUP($A477,Table3[ID],Table3[Complaint],"Not Found",0)</f>
        <v>0</v>
      </c>
      <c r="AR477">
        <f>_xlfn.XLOOKUP($A477,Table3[ID],Table3[Pilot],"Not Found",0)</f>
        <v>0</v>
      </c>
      <c r="AS477" s="6">
        <f>_xlfn.XLOOKUP($A477,Table3[ID],Table3[Enrollment],"Not Found",0)</f>
        <v>43536</v>
      </c>
    </row>
    <row r="478" spans="1:45" x14ac:dyDescent="0.25">
      <c r="A478">
        <v>2101</v>
      </c>
      <c r="B478" t="s">
        <v>594</v>
      </c>
      <c r="C478" t="s">
        <v>109</v>
      </c>
      <c r="D478" t="s">
        <v>110</v>
      </c>
      <c r="E478" t="s">
        <v>114</v>
      </c>
      <c r="F478" t="s">
        <v>111</v>
      </c>
      <c r="G478" s="22">
        <v>84.07</v>
      </c>
      <c r="H478">
        <v>4</v>
      </c>
      <c r="I478">
        <v>16.814</v>
      </c>
      <c r="J478" s="22">
        <v>353.09399999999999</v>
      </c>
      <c r="K478" s="6">
        <v>43531</v>
      </c>
      <c r="L478" s="21">
        <v>0.70416666666666661</v>
      </c>
      <c r="M478" t="s">
        <v>107</v>
      </c>
      <c r="N478" s="22">
        <v>336.28</v>
      </c>
      <c r="O478">
        <v>4.7619047620000003</v>
      </c>
      <c r="P478" s="22">
        <v>16.814</v>
      </c>
      <c r="Q478">
        <v>4.4000000000000004</v>
      </c>
      <c r="R478" t="str">
        <f>IFERROR(VLOOKUP(Table5[[#This Row],[CustomerID]],Table1[],16,FALSE),"Not Found")</f>
        <v>Single</v>
      </c>
      <c r="S478">
        <f>IFERROR(VLOOKUP(Table5[[#This Row],[CustomerID]],Table1[],5,FALSE),"Not Found")</f>
        <v>52</v>
      </c>
      <c r="T478" t="str">
        <f>IFERROR(VLOOKUP(Table5[[#This Row],[CustomerID]],Table1[],17,FALSE),"Not Found")</f>
        <v>Graduate</v>
      </c>
      <c r="U478">
        <f>_xlfn.XLOOKUP(Table5[[#This Row],[CustomerID]],Table1[ID],Table1[Kids],"Not Found",0)</f>
        <v>0</v>
      </c>
      <c r="V478">
        <f>_xlfn.XLOOKUP(Table5[[#This Row],[CustomerID]],Table1[ID],Table1[Teens],"Not found",0)</f>
        <v>1</v>
      </c>
      <c r="W478" s="16">
        <f>IFERROR(VLOOKUP(Table5[[#This Row],[CustomerID]],Table1[],2,FALSE),"Not Found")</f>
        <v>170566</v>
      </c>
      <c r="X478" t="str">
        <f>_xlfn.XLOOKUP(Table5[[#This Row],[CustomerID]],Table1[ID],Table1[State],"Not Found",0)</f>
        <v>State-Illinois</v>
      </c>
      <c r="Y478">
        <f>_xlfn.XLOOKUP(Table5[[#This Row],[CustomerID]],Table2[ID],Table2[Recency/Days],"Not Found",0)</f>
        <v>4</v>
      </c>
      <c r="Z478" s="22">
        <f>IFERROR(VLOOKUP(Table5[[#This Row],[CustomerID]],Table2[],3,FALSE),"Not Found")</f>
        <v>921</v>
      </c>
      <c r="AA478" s="22">
        <f>IFERROR(VLOOKUP($A478,Table2[],4,FALSE),"Not Found")</f>
        <v>68</v>
      </c>
      <c r="AB478" s="22">
        <f>IFERROR(VLOOKUP($A478,Table2[],5,FALSE),"Not Found")</f>
        <v>520</v>
      </c>
      <c r="AC478" s="22">
        <f>IFERROR(VLOOKUP($A478,Table2[],6,FALSE),"Not Found")</f>
        <v>203</v>
      </c>
      <c r="AD478" s="22">
        <f>IFERROR(VLOOKUP($A478,Table2[],7,FALSE),"Not Found")</f>
        <v>68</v>
      </c>
      <c r="AE478" s="22">
        <f>IFERROR(VLOOKUP($A478,Table2[],8,FALSE),"Not Found")</f>
        <v>51</v>
      </c>
      <c r="AF478" s="22">
        <f>IFERROR(VLOOKUP($A478,Table2[],9,FALSE),"Not Found")</f>
        <v>1728</v>
      </c>
      <c r="AG478">
        <f>IFERROR(VLOOKUP($A478,Table2[],10,FALSE),"Not Found")</f>
        <v>2</v>
      </c>
      <c r="AH478">
        <f>IFERROR(VLOOKUP($A478,Table2[],11,FALSE),"Not Found")</f>
        <v>6</v>
      </c>
      <c r="AI478">
        <f>IFERROR(VLOOKUP($A478,Table2[],12,FALSE),"Not Found")</f>
        <v>5</v>
      </c>
      <c r="AJ478">
        <f>IFERROR(VLOOKUP($A478,Table2[],13,FALSE),"Not Found")</f>
        <v>9</v>
      </c>
      <c r="AK478">
        <f>IFERROR(VLOOKUP($A478,Table2[],14,FALSE),"Not Found")</f>
        <v>3</v>
      </c>
      <c r="AL478">
        <f>INDEX('Marketing data'!E:E,MATCH($A478,'Marketing data'!B:B,0),1)</f>
        <v>0</v>
      </c>
      <c r="AM478">
        <f>INDEX('Marketing data'!F:F,MATCH($A478,'Marketing data'!B:B,0),1)</f>
        <v>0</v>
      </c>
      <c r="AN478">
        <f>INDEX(Table3[MC3],MATCH($A478,Table3[ID],0),1)</f>
        <v>0</v>
      </c>
      <c r="AO478">
        <f>INDEX(Table3[MC4],MATCH($A478,Table3[ID],0),1)</f>
        <v>0</v>
      </c>
      <c r="AP478">
        <f>INDEX(Table3[MC5],MATCH($A478,Table3[ID],0),1)</f>
        <v>0</v>
      </c>
      <c r="AQ478">
        <f>_xlfn.XLOOKUP($A478,Table3[ID],Table3[Complaint],"Not Found",0)</f>
        <v>0</v>
      </c>
      <c r="AR478">
        <f>_xlfn.XLOOKUP($A478,Table3[ID],Table3[Pilot],"Not Found",0)</f>
        <v>0</v>
      </c>
      <c r="AS478" s="6">
        <f>_xlfn.XLOOKUP($A478,Table3[ID],Table3[Enrollment],"Not Found",0)</f>
        <v>43902</v>
      </c>
    </row>
    <row r="479" spans="1:45" x14ac:dyDescent="0.25">
      <c r="A479">
        <v>1718</v>
      </c>
      <c r="B479" t="s">
        <v>595</v>
      </c>
      <c r="C479" t="s">
        <v>124</v>
      </c>
      <c r="D479" t="s">
        <v>110</v>
      </c>
      <c r="E479" t="s">
        <v>114</v>
      </c>
      <c r="F479" t="s">
        <v>118</v>
      </c>
      <c r="G479" s="22">
        <v>34.369999999999997</v>
      </c>
      <c r="H479">
        <v>10</v>
      </c>
      <c r="I479">
        <v>17.184999999999999</v>
      </c>
      <c r="J479" s="22">
        <v>360.88499999999999</v>
      </c>
      <c r="K479" s="6">
        <v>43540</v>
      </c>
      <c r="L479" s="21">
        <v>0.42430555555555555</v>
      </c>
      <c r="M479" t="s">
        <v>107</v>
      </c>
      <c r="N479" s="22">
        <v>343.7</v>
      </c>
      <c r="O479">
        <v>4.7619047620000003</v>
      </c>
      <c r="P479" s="22">
        <v>17.184999999999999</v>
      </c>
      <c r="Q479">
        <v>6.7</v>
      </c>
      <c r="R479" t="str">
        <f>IFERROR(VLOOKUP(Table5[[#This Row],[CustomerID]],Table1[],16,FALSE),"Not Found")</f>
        <v>Together</v>
      </c>
      <c r="S479">
        <f>IFERROR(VLOOKUP(Table5[[#This Row],[CustomerID]],Table1[],5,FALSE),"Not Found")</f>
        <v>68</v>
      </c>
      <c r="T479" t="str">
        <f>IFERROR(VLOOKUP(Table5[[#This Row],[CustomerID]],Table1[],17,FALSE),"Not Found")</f>
        <v>Master</v>
      </c>
      <c r="U479">
        <f>_xlfn.XLOOKUP(Table5[[#This Row],[CustomerID]],Table1[ID],Table1[Kids],"Not Found",0)</f>
        <v>0</v>
      </c>
      <c r="V479">
        <f>_xlfn.XLOOKUP(Table5[[#This Row],[CustomerID]],Table1[ID],Table1[Teens],"Not found",0)</f>
        <v>1</v>
      </c>
      <c r="W479" s="16">
        <f>IFERROR(VLOOKUP(Table5[[#This Row],[CustomerID]],Table1[],2,FALSE),"Not Found")</f>
        <v>170545</v>
      </c>
      <c r="X479" t="str">
        <f>_xlfn.XLOOKUP(Table5[[#This Row],[CustomerID]],Table1[ID],Table1[State],"Not Found",0)</f>
        <v>State-New York</v>
      </c>
      <c r="Y479">
        <f>_xlfn.XLOOKUP(Table5[[#This Row],[CustomerID]],Table2[ID],Table2[Recency/Days],"Not Found",0)</f>
        <v>29</v>
      </c>
      <c r="Z479" s="22">
        <f>IFERROR(VLOOKUP(Table5[[#This Row],[CustomerID]],Table2[],3,FALSE),"Not Found")</f>
        <v>334</v>
      </c>
      <c r="AA479" s="22">
        <f>IFERROR(VLOOKUP($A479,Table2[],4,FALSE),"Not Found")</f>
        <v>94</v>
      </c>
      <c r="AB479" s="22">
        <f>IFERROR(VLOOKUP($A479,Table2[],5,FALSE),"Not Found")</f>
        <v>152</v>
      </c>
      <c r="AC479" s="22">
        <f>IFERROR(VLOOKUP($A479,Table2[],6,FALSE),"Not Found")</f>
        <v>133</v>
      </c>
      <c r="AD479" s="22">
        <f>IFERROR(VLOOKUP($A479,Table2[],7,FALSE),"Not Found")</f>
        <v>44</v>
      </c>
      <c r="AE479" s="22">
        <f>IFERROR(VLOOKUP($A479,Table2[],8,FALSE),"Not Found")</f>
        <v>51</v>
      </c>
      <c r="AF479" s="22">
        <f>IFERROR(VLOOKUP($A479,Table2[],9,FALSE),"Not Found")</f>
        <v>706</v>
      </c>
      <c r="AG479">
        <f>IFERROR(VLOOKUP($A479,Table2[],10,FALSE),"Not Found")</f>
        <v>1</v>
      </c>
      <c r="AH479">
        <f>IFERROR(VLOOKUP($A479,Table2[],11,FALSE),"Not Found")</f>
        <v>4</v>
      </c>
      <c r="AI479">
        <f>IFERROR(VLOOKUP($A479,Table2[],12,FALSE),"Not Found")</f>
        <v>1</v>
      </c>
      <c r="AJ479">
        <f>IFERROR(VLOOKUP($A479,Table2[],13,FALSE),"Not Found")</f>
        <v>7</v>
      </c>
      <c r="AK479">
        <f>IFERROR(VLOOKUP($A479,Table2[],14,FALSE),"Not Found")</f>
        <v>2</v>
      </c>
      <c r="AL479">
        <f>INDEX('Marketing data'!E:E,MATCH($A479,'Marketing data'!B:B,0),1)</f>
        <v>0</v>
      </c>
      <c r="AM479">
        <f>INDEX('Marketing data'!F:F,MATCH($A479,'Marketing data'!B:B,0),1)</f>
        <v>0</v>
      </c>
      <c r="AN479">
        <f>INDEX(Table3[MC3],MATCH($A479,Table3[ID],0),1)</f>
        <v>0</v>
      </c>
      <c r="AO479">
        <f>INDEX(Table3[MC4],MATCH($A479,Table3[ID],0),1)</f>
        <v>0</v>
      </c>
      <c r="AP479">
        <f>INDEX(Table3[MC5],MATCH($A479,Table3[ID],0),1)</f>
        <v>0</v>
      </c>
      <c r="AQ479">
        <f>_xlfn.XLOOKUP($A479,Table3[ID],Table3[Complaint],"Not Found",0)</f>
        <v>0</v>
      </c>
      <c r="AR479">
        <f>_xlfn.XLOOKUP($A479,Table3[ID],Table3[Pilot],"Not Found",0)</f>
        <v>0</v>
      </c>
      <c r="AS479" s="6">
        <f>_xlfn.XLOOKUP($A479,Table3[ID],Table3[Enrollment],"Not Found",0)</f>
        <v>44142</v>
      </c>
    </row>
    <row r="480" spans="1:45" x14ac:dyDescent="0.25">
      <c r="A480">
        <v>2331</v>
      </c>
      <c r="B480" t="s">
        <v>596</v>
      </c>
      <c r="C480" t="s">
        <v>103</v>
      </c>
      <c r="D480" t="s">
        <v>110</v>
      </c>
      <c r="E480" t="s">
        <v>114</v>
      </c>
      <c r="F480" t="s">
        <v>111</v>
      </c>
      <c r="G480" s="22">
        <v>38.6</v>
      </c>
      <c r="H480">
        <v>1</v>
      </c>
      <c r="I480">
        <v>1.93</v>
      </c>
      <c r="J480" s="22">
        <v>40.53</v>
      </c>
      <c r="K480" s="6">
        <v>43494</v>
      </c>
      <c r="L480" s="21">
        <v>0.47638888888888892</v>
      </c>
      <c r="M480" t="s">
        <v>107</v>
      </c>
      <c r="N480" s="22">
        <v>38.6</v>
      </c>
      <c r="O480">
        <v>4.7619047620000003</v>
      </c>
      <c r="P480" s="22">
        <v>1.93</v>
      </c>
      <c r="Q480">
        <v>6.7</v>
      </c>
      <c r="R480" t="str">
        <f>IFERROR(VLOOKUP(Table5[[#This Row],[CustomerID]],Table1[],16,FALSE),"Not Found")</f>
        <v>Single</v>
      </c>
      <c r="S480">
        <f>IFERROR(VLOOKUP(Table5[[#This Row],[CustomerID]],Table1[],5,FALSE),"Not Found")</f>
        <v>27</v>
      </c>
      <c r="T480" t="str">
        <f>IFERROR(VLOOKUP(Table5[[#This Row],[CustomerID]],Table1[],17,FALSE),"Not Found")</f>
        <v>Graduate</v>
      </c>
      <c r="U480">
        <f>_xlfn.XLOOKUP(Table5[[#This Row],[CustomerID]],Table1[ID],Table1[Kids],"Not Found",0)</f>
        <v>0</v>
      </c>
      <c r="V480">
        <f>_xlfn.XLOOKUP(Table5[[#This Row],[CustomerID]],Table1[ID],Table1[Teens],"Not found",0)</f>
        <v>0</v>
      </c>
      <c r="W480" s="16">
        <f>IFERROR(VLOOKUP(Table5[[#This Row],[CustomerID]],Table1[],2,FALSE),"Not Found")</f>
        <v>170515</v>
      </c>
      <c r="X480" t="str">
        <f>_xlfn.XLOOKUP(Table5[[#This Row],[CustomerID]],Table1[ID],Table1[State],"Not Found",0)</f>
        <v>State-Texas</v>
      </c>
      <c r="Y480">
        <f>_xlfn.XLOOKUP(Table5[[#This Row],[CustomerID]],Table2[ID],Table2[Recency/Days],"Not Found",0)</f>
        <v>12</v>
      </c>
      <c r="Z480" s="22">
        <f>IFERROR(VLOOKUP(Table5[[#This Row],[CustomerID]],Table2[],3,FALSE),"Not Found")</f>
        <v>1016</v>
      </c>
      <c r="AA480" s="22">
        <f>IFERROR(VLOOKUP($A480,Table2[],4,FALSE),"Not Found")</f>
        <v>0</v>
      </c>
      <c r="AB480" s="22">
        <f>IFERROR(VLOOKUP($A480,Table2[],5,FALSE),"Not Found")</f>
        <v>1093</v>
      </c>
      <c r="AC480" s="22">
        <f>IFERROR(VLOOKUP($A480,Table2[],6,FALSE),"Not Found")</f>
        <v>440</v>
      </c>
      <c r="AD480" s="22">
        <f>IFERROR(VLOOKUP($A480,Table2[],7,FALSE),"Not Found")</f>
        <v>155</v>
      </c>
      <c r="AE480" s="22">
        <f>IFERROR(VLOOKUP($A480,Table2[],8,FALSE),"Not Found")</f>
        <v>339</v>
      </c>
      <c r="AF480" s="22">
        <f>IFERROR(VLOOKUP($A480,Table2[],9,FALSE),"Not Found")</f>
        <v>2365</v>
      </c>
      <c r="AG480">
        <f>IFERROR(VLOOKUP($A480,Table2[],10,FALSE),"Not Found")</f>
        <v>1</v>
      </c>
      <c r="AH480">
        <f>IFERROR(VLOOKUP($A480,Table2[],11,FALSE),"Not Found")</f>
        <v>6</v>
      </c>
      <c r="AI480">
        <f>IFERROR(VLOOKUP($A480,Table2[],12,FALSE),"Not Found")</f>
        <v>6</v>
      </c>
      <c r="AJ480">
        <f>IFERROR(VLOOKUP($A480,Table2[],13,FALSE),"Not Found")</f>
        <v>4</v>
      </c>
      <c r="AK480">
        <f>IFERROR(VLOOKUP($A480,Table2[],14,FALSE),"Not Found")</f>
        <v>2</v>
      </c>
      <c r="AL480">
        <f>INDEX('Marketing data'!E:E,MATCH($A480,'Marketing data'!B:B,0),1)</f>
        <v>0</v>
      </c>
      <c r="AM480">
        <f>INDEX('Marketing data'!F:F,MATCH($A480,'Marketing data'!B:B,0),1)</f>
        <v>0</v>
      </c>
      <c r="AN480">
        <f>INDEX(Table3[MC3],MATCH($A480,Table3[ID],0),1)</f>
        <v>0</v>
      </c>
      <c r="AO480">
        <f>INDEX(Table3[MC4],MATCH($A480,Table3[ID],0),1)</f>
        <v>0</v>
      </c>
      <c r="AP480">
        <f>INDEX(Table3[MC5],MATCH($A480,Table3[ID],0),1)</f>
        <v>0</v>
      </c>
      <c r="AQ480">
        <f>_xlfn.XLOOKUP($A480,Table3[ID],Table3[Complaint],"Not Found",0)</f>
        <v>0</v>
      </c>
      <c r="AR480">
        <f>_xlfn.XLOOKUP($A480,Table3[ID],Table3[Pilot],"Not Found",0)</f>
        <v>1</v>
      </c>
      <c r="AS480" s="6">
        <f>_xlfn.XLOOKUP($A480,Table3[ID],Table3[Enrollment],"Not Found",0)</f>
        <v>43917</v>
      </c>
    </row>
    <row r="481" spans="1:45" x14ac:dyDescent="0.25">
      <c r="A481">
        <v>1507</v>
      </c>
      <c r="B481" t="s">
        <v>597</v>
      </c>
      <c r="C481" t="s">
        <v>109</v>
      </c>
      <c r="D481" t="s">
        <v>110</v>
      </c>
      <c r="E481" t="s">
        <v>114</v>
      </c>
      <c r="F481" t="s">
        <v>125</v>
      </c>
      <c r="G481" s="22">
        <v>65.97</v>
      </c>
      <c r="H481">
        <v>8</v>
      </c>
      <c r="I481">
        <v>26.388000000000002</v>
      </c>
      <c r="J481" s="22">
        <v>554.14800000000002</v>
      </c>
      <c r="K481" s="6">
        <v>43498</v>
      </c>
      <c r="L481" s="21">
        <v>0.8534722222222223</v>
      </c>
      <c r="M481" t="s">
        <v>112</v>
      </c>
      <c r="N481" s="22">
        <v>527.76</v>
      </c>
      <c r="O481">
        <v>4.7619047620000003</v>
      </c>
      <c r="P481" s="22">
        <v>26.388000000000002</v>
      </c>
      <c r="Q481">
        <v>8.4</v>
      </c>
      <c r="R481" t="str">
        <f>IFERROR(VLOOKUP(Table5[[#This Row],[CustomerID]],Table1[],16,FALSE),"Not Found")</f>
        <v>Married</v>
      </c>
      <c r="S481">
        <f>IFERROR(VLOOKUP(Table5[[#This Row],[CustomerID]],Table1[],5,FALSE),"Not Found")</f>
        <v>67</v>
      </c>
      <c r="T481" t="str">
        <f>IFERROR(VLOOKUP(Table5[[#This Row],[CustomerID]],Table1[],17,FALSE),"Not Found")</f>
        <v>Graduate</v>
      </c>
      <c r="U481">
        <f>_xlfn.XLOOKUP(Table5[[#This Row],[CustomerID]],Table1[ID],Table1[Kids],"Not Found",0)</f>
        <v>0</v>
      </c>
      <c r="V481">
        <f>_xlfn.XLOOKUP(Table5[[#This Row],[CustomerID]],Table1[ID],Table1[Teens],"Not found",0)</f>
        <v>0</v>
      </c>
      <c r="W481" s="16">
        <f>IFERROR(VLOOKUP(Table5[[#This Row],[CustomerID]],Table1[],2,FALSE),"Not Found")</f>
        <v>170503</v>
      </c>
      <c r="X481" t="str">
        <f>_xlfn.XLOOKUP(Table5[[#This Row],[CustomerID]],Table1[ID],Table1[State],"Not Found",0)</f>
        <v>State-Illinois</v>
      </c>
      <c r="Y481">
        <f>_xlfn.XLOOKUP(Table5[[#This Row],[CustomerID]],Table2[ID],Table2[Recency/Days],"Not Found",0)</f>
        <v>73</v>
      </c>
      <c r="Z481" s="22">
        <f>IFERROR(VLOOKUP(Table5[[#This Row],[CustomerID]],Table2[],3,FALSE),"Not Found")</f>
        <v>3335</v>
      </c>
      <c r="AA481" s="22">
        <f>IFERROR(VLOOKUP($A481,Table2[],4,FALSE),"Not Found")</f>
        <v>80</v>
      </c>
      <c r="AB481" s="22">
        <f>IFERROR(VLOOKUP($A481,Table2[],5,FALSE),"Not Found")</f>
        <v>522</v>
      </c>
      <c r="AC481" s="22">
        <f>IFERROR(VLOOKUP($A481,Table2[],6,FALSE),"Not Found")</f>
        <v>0</v>
      </c>
      <c r="AD481" s="22">
        <f>IFERROR(VLOOKUP($A481,Table2[],7,FALSE),"Not Found")</f>
        <v>80</v>
      </c>
      <c r="AE481" s="22">
        <f>IFERROR(VLOOKUP($A481,Table2[],8,FALSE),"Not Found")</f>
        <v>160</v>
      </c>
      <c r="AF481" s="22">
        <f>IFERROR(VLOOKUP($A481,Table2[],9,FALSE),"Not Found")</f>
        <v>3857</v>
      </c>
      <c r="AG481">
        <f>IFERROR(VLOOKUP($A481,Table2[],10,FALSE),"Not Found")</f>
        <v>1</v>
      </c>
      <c r="AH481">
        <f>IFERROR(VLOOKUP($A481,Table2[],11,FALSE),"Not Found")</f>
        <v>2</v>
      </c>
      <c r="AI481">
        <f>IFERROR(VLOOKUP($A481,Table2[],12,FALSE),"Not Found")</f>
        <v>4</v>
      </c>
      <c r="AJ481">
        <f>IFERROR(VLOOKUP($A481,Table2[],13,FALSE),"Not Found")</f>
        <v>9</v>
      </c>
      <c r="AK481">
        <f>IFERROR(VLOOKUP($A481,Table2[],14,FALSE),"Not Found")</f>
        <v>6</v>
      </c>
      <c r="AL481">
        <f>INDEX('Marketing data'!E:E,MATCH($A481,'Marketing data'!B:B,0),1)</f>
        <v>0</v>
      </c>
      <c r="AM481">
        <f>INDEX('Marketing data'!F:F,MATCH($A481,'Marketing data'!B:B,0),1)</f>
        <v>0</v>
      </c>
      <c r="AN481">
        <f>INDEX(Table3[MC3],MATCH($A481,Table3[ID],0),1)</f>
        <v>0</v>
      </c>
      <c r="AO481">
        <f>INDEX(Table3[MC4],MATCH($A481,Table3[ID],0),1)</f>
        <v>1</v>
      </c>
      <c r="AP481">
        <f>INDEX(Table3[MC5],MATCH($A481,Table3[ID],0),1)</f>
        <v>1</v>
      </c>
      <c r="AQ481">
        <f>_xlfn.XLOOKUP($A481,Table3[ID],Table3[Complaint],"Not Found",0)</f>
        <v>0</v>
      </c>
      <c r="AR481">
        <f>_xlfn.XLOOKUP($A481,Table3[ID],Table3[Pilot],"Not Found",0)</f>
        <v>0</v>
      </c>
      <c r="AS481" s="6">
        <f>_xlfn.XLOOKUP($A481,Table3[ID],Table3[Enrollment],"Not Found",0)</f>
        <v>43531</v>
      </c>
    </row>
    <row r="482" spans="1:45" x14ac:dyDescent="0.25">
      <c r="A482">
        <v>2655</v>
      </c>
      <c r="B482" t="s">
        <v>598</v>
      </c>
      <c r="C482" t="s">
        <v>109</v>
      </c>
      <c r="D482" t="s">
        <v>110</v>
      </c>
      <c r="E482" t="s">
        <v>105</v>
      </c>
      <c r="F482" t="s">
        <v>111</v>
      </c>
      <c r="G482" s="22">
        <v>32.799999999999997</v>
      </c>
      <c r="H482">
        <v>10</v>
      </c>
      <c r="I482">
        <v>16.399999999999999</v>
      </c>
      <c r="J482" s="22">
        <v>344.4</v>
      </c>
      <c r="K482" s="6">
        <v>43511</v>
      </c>
      <c r="L482" s="21">
        <v>0.5083333333333333</v>
      </c>
      <c r="M482" t="s">
        <v>112</v>
      </c>
      <c r="N482" s="22">
        <v>328</v>
      </c>
      <c r="O482">
        <v>4.7619047620000003</v>
      </c>
      <c r="P482" s="22">
        <v>16.399999999999999</v>
      </c>
      <c r="Q482">
        <v>6.2</v>
      </c>
      <c r="R482" t="str">
        <f>IFERROR(VLOOKUP(Table5[[#This Row],[CustomerID]],Table1[],16,FALSE),"Not Found")</f>
        <v>Together</v>
      </c>
      <c r="S482">
        <f>IFERROR(VLOOKUP(Table5[[#This Row],[CustomerID]],Table1[],5,FALSE),"Not Found")</f>
        <v>42</v>
      </c>
      <c r="T482" t="str">
        <f>IFERROR(VLOOKUP(Table5[[#This Row],[CustomerID]],Table1[],17,FALSE),"Not Found")</f>
        <v>Graduate</v>
      </c>
      <c r="U482">
        <f>_xlfn.XLOOKUP(Table5[[#This Row],[CustomerID]],Table1[ID],Table1[Kids],"Not Found",0)</f>
        <v>0</v>
      </c>
      <c r="V482">
        <f>_xlfn.XLOOKUP(Table5[[#This Row],[CustomerID]],Table1[ID],Table1[Teens],"Not found",0)</f>
        <v>0</v>
      </c>
      <c r="W482" s="16">
        <f>IFERROR(VLOOKUP(Table5[[#This Row],[CustomerID]],Table1[],2,FALSE),"Not Found")</f>
        <v>170440</v>
      </c>
      <c r="X482" t="str">
        <f>_xlfn.XLOOKUP(Table5[[#This Row],[CustomerID]],Table1[ID],Table1[State],"Not Found",0)</f>
        <v>State-Texas</v>
      </c>
      <c r="Y482">
        <f>_xlfn.XLOOKUP(Table5[[#This Row],[CustomerID]],Table2[ID],Table2[Recency/Days],"Not Found",0)</f>
        <v>49</v>
      </c>
      <c r="Z482" s="22">
        <f>IFERROR(VLOOKUP(Table5[[#This Row],[CustomerID]],Table2[],3,FALSE),"Not Found")</f>
        <v>1670</v>
      </c>
      <c r="AA482" s="22">
        <f>IFERROR(VLOOKUP($A482,Table2[],4,FALSE),"Not Found")</f>
        <v>283</v>
      </c>
      <c r="AB482" s="22">
        <f>IFERROR(VLOOKUP($A482,Table2[],5,FALSE),"Not Found")</f>
        <v>1207</v>
      </c>
      <c r="AC482" s="22">
        <f>IFERROR(VLOOKUP($A482,Table2[],6,FALSE),"Not Found")</f>
        <v>184</v>
      </c>
      <c r="AD482" s="22">
        <f>IFERROR(VLOOKUP($A482,Table2[],7,FALSE),"Not Found")</f>
        <v>247</v>
      </c>
      <c r="AE482" s="22">
        <f>IFERROR(VLOOKUP($A482,Table2[],8,FALSE),"Not Found")</f>
        <v>213</v>
      </c>
      <c r="AF482" s="22">
        <f>IFERROR(VLOOKUP($A482,Table2[],9,FALSE),"Not Found")</f>
        <v>3378</v>
      </c>
      <c r="AG482">
        <f>IFERROR(VLOOKUP($A482,Table2[],10,FALSE),"Not Found")</f>
        <v>1</v>
      </c>
      <c r="AH482">
        <f>IFERROR(VLOOKUP($A482,Table2[],11,FALSE),"Not Found")</f>
        <v>5</v>
      </c>
      <c r="AI482">
        <f>IFERROR(VLOOKUP($A482,Table2[],12,FALSE),"Not Found")</f>
        <v>10</v>
      </c>
      <c r="AJ482">
        <f>IFERROR(VLOOKUP($A482,Table2[],13,FALSE),"Not Found")</f>
        <v>7</v>
      </c>
      <c r="AK482">
        <f>IFERROR(VLOOKUP($A482,Table2[],14,FALSE),"Not Found")</f>
        <v>3</v>
      </c>
      <c r="AL482">
        <f>INDEX('Marketing data'!E:E,MATCH($A482,'Marketing data'!B:B,0),1)</f>
        <v>1</v>
      </c>
      <c r="AM482">
        <f>INDEX('Marketing data'!F:F,MATCH($A482,'Marketing data'!B:B,0),1)</f>
        <v>0</v>
      </c>
      <c r="AN482">
        <f>INDEX(Table3[MC3],MATCH($A482,Table3[ID],0),1)</f>
        <v>0</v>
      </c>
      <c r="AO482">
        <f>INDEX(Table3[MC4],MATCH($A482,Table3[ID],0),1)</f>
        <v>0</v>
      </c>
      <c r="AP482">
        <f>INDEX(Table3[MC5],MATCH($A482,Table3[ID],0),1)</f>
        <v>0</v>
      </c>
      <c r="AQ482">
        <f>_xlfn.XLOOKUP($A482,Table3[ID],Table3[Complaint],"Not Found",0)</f>
        <v>0</v>
      </c>
      <c r="AR482">
        <f>_xlfn.XLOOKUP($A482,Table3[ID],Table3[Pilot],"Not Found",0)</f>
        <v>0</v>
      </c>
      <c r="AS482" s="6">
        <f>_xlfn.XLOOKUP($A482,Table3[ID],Table3[Enrollment],"Not Found",0)</f>
        <v>43904</v>
      </c>
    </row>
    <row r="483" spans="1:45" x14ac:dyDescent="0.25">
      <c r="A483">
        <v>1777</v>
      </c>
      <c r="B483" t="s">
        <v>599</v>
      </c>
      <c r="C483" t="s">
        <v>103</v>
      </c>
      <c r="D483" t="s">
        <v>110</v>
      </c>
      <c r="E483" t="s">
        <v>114</v>
      </c>
      <c r="F483" t="s">
        <v>118</v>
      </c>
      <c r="G483" s="22">
        <v>37.14</v>
      </c>
      <c r="H483">
        <v>5</v>
      </c>
      <c r="I483">
        <v>9.2850000000000001</v>
      </c>
      <c r="J483" s="22">
        <v>194.98500000000001</v>
      </c>
      <c r="K483" s="6">
        <v>43473</v>
      </c>
      <c r="L483" s="21">
        <v>0.54513888888888895</v>
      </c>
      <c r="M483" t="s">
        <v>107</v>
      </c>
      <c r="N483" s="22">
        <v>185.7</v>
      </c>
      <c r="O483">
        <v>4.7619047620000003</v>
      </c>
      <c r="P483" s="22">
        <v>9.2850000000000001</v>
      </c>
      <c r="Q483">
        <v>5</v>
      </c>
      <c r="R483" t="str">
        <f>IFERROR(VLOOKUP(Table5[[#This Row],[CustomerID]],Table1[],16,FALSE),"Not Found")</f>
        <v>Married</v>
      </c>
      <c r="S483">
        <f>IFERROR(VLOOKUP(Table5[[#This Row],[CustomerID]],Table1[],5,FALSE),"Not Found")</f>
        <v>66</v>
      </c>
      <c r="T483" t="str">
        <f>IFERROR(VLOOKUP(Table5[[#This Row],[CustomerID]],Table1[],17,FALSE),"Not Found")</f>
        <v>PhD</v>
      </c>
      <c r="U483">
        <f>_xlfn.XLOOKUP(Table5[[#This Row],[CustomerID]],Table1[ID],Table1[Kids],"Not Found",0)</f>
        <v>0</v>
      </c>
      <c r="V483">
        <f>_xlfn.XLOOKUP(Table5[[#This Row],[CustomerID]],Table1[ID],Table1[Teens],"Not found",0)</f>
        <v>1</v>
      </c>
      <c r="W483" s="16">
        <f>IFERROR(VLOOKUP(Table5[[#This Row],[CustomerID]],Table1[],2,FALSE),"Not Found")</f>
        <v>170421</v>
      </c>
      <c r="X483" t="str">
        <f>_xlfn.XLOOKUP(Table5[[#This Row],[CustomerID]],Table1[ID],Table1[State],"Not Found",0)</f>
        <v>State-Illinois</v>
      </c>
      <c r="Y483">
        <f>_xlfn.XLOOKUP(Table5[[#This Row],[CustomerID]],Table2[ID],Table2[Recency/Days],"Not Found",0)</f>
        <v>98</v>
      </c>
      <c r="Z483" s="22">
        <f>IFERROR(VLOOKUP(Table5[[#This Row],[CustomerID]],Table2[],3,FALSE),"Not Found")</f>
        <v>1159</v>
      </c>
      <c r="AA483" s="22">
        <f>IFERROR(VLOOKUP($A483,Table2[],4,FALSE),"Not Found")</f>
        <v>68</v>
      </c>
      <c r="AB483" s="22">
        <f>IFERROR(VLOOKUP($A483,Table2[],5,FALSE),"Not Found")</f>
        <v>329</v>
      </c>
      <c r="AC483" s="22">
        <f>IFERROR(VLOOKUP($A483,Table2[],6,FALSE),"Not Found")</f>
        <v>182</v>
      </c>
      <c r="AD483" s="22">
        <f>IFERROR(VLOOKUP($A483,Table2[],7,FALSE),"Not Found")</f>
        <v>34</v>
      </c>
      <c r="AE483" s="22">
        <f>IFERROR(VLOOKUP($A483,Table2[],8,FALSE),"Not Found")</f>
        <v>85</v>
      </c>
      <c r="AF483" s="22">
        <f>IFERROR(VLOOKUP($A483,Table2[],9,FALSE),"Not Found")</f>
        <v>1687</v>
      </c>
      <c r="AG483">
        <f>IFERROR(VLOOKUP($A483,Table2[],10,FALSE),"Not Found")</f>
        <v>3</v>
      </c>
      <c r="AH483">
        <f>IFERROR(VLOOKUP($A483,Table2[],11,FALSE),"Not Found")</f>
        <v>10</v>
      </c>
      <c r="AI483">
        <f>IFERROR(VLOOKUP($A483,Table2[],12,FALSE),"Not Found")</f>
        <v>3</v>
      </c>
      <c r="AJ483">
        <f>IFERROR(VLOOKUP($A483,Table2[],13,FALSE),"Not Found")</f>
        <v>7</v>
      </c>
      <c r="AK483">
        <f>IFERROR(VLOOKUP($A483,Table2[],14,FALSE),"Not Found")</f>
        <v>6</v>
      </c>
      <c r="AL483">
        <f>INDEX('Marketing data'!E:E,MATCH($A483,'Marketing data'!B:B,0),1)</f>
        <v>0</v>
      </c>
      <c r="AM483">
        <f>INDEX('Marketing data'!F:F,MATCH($A483,'Marketing data'!B:B,0),1)</f>
        <v>0</v>
      </c>
      <c r="AN483">
        <f>INDEX(Table3[MC3],MATCH($A483,Table3[ID],0),1)</f>
        <v>0</v>
      </c>
      <c r="AO483">
        <f>INDEX(Table3[MC4],MATCH($A483,Table3[ID],0),1)</f>
        <v>0</v>
      </c>
      <c r="AP483">
        <f>INDEX(Table3[MC5],MATCH($A483,Table3[ID],0),1)</f>
        <v>0</v>
      </c>
      <c r="AQ483">
        <f>_xlfn.XLOOKUP($A483,Table3[ID],Table3[Complaint],"Not Found",0)</f>
        <v>0</v>
      </c>
      <c r="AR483">
        <f>_xlfn.XLOOKUP($A483,Table3[ID],Table3[Pilot],"Not Found",0)</f>
        <v>0</v>
      </c>
      <c r="AS483" s="6">
        <f>_xlfn.XLOOKUP($A483,Table3[ID],Table3[Enrollment],"Not Found",0)</f>
        <v>44167</v>
      </c>
    </row>
    <row r="484" spans="1:45" x14ac:dyDescent="0.25">
      <c r="A484">
        <v>2461</v>
      </c>
      <c r="B484" t="s">
        <v>600</v>
      </c>
      <c r="C484" t="s">
        <v>124</v>
      </c>
      <c r="D484" t="s">
        <v>104</v>
      </c>
      <c r="E484" t="s">
        <v>114</v>
      </c>
      <c r="F484" t="s">
        <v>115</v>
      </c>
      <c r="G484" s="22">
        <v>60.38</v>
      </c>
      <c r="H484">
        <v>10</v>
      </c>
      <c r="I484">
        <v>30.19</v>
      </c>
      <c r="J484" s="22">
        <v>633.99</v>
      </c>
      <c r="K484" s="6">
        <v>43508</v>
      </c>
      <c r="L484" s="21">
        <v>0.67986111111111114</v>
      </c>
      <c r="M484" t="s">
        <v>112</v>
      </c>
      <c r="N484" s="22">
        <v>603.79999999999995</v>
      </c>
      <c r="O484">
        <v>4.7619047620000003</v>
      </c>
      <c r="P484" s="22">
        <v>30.19</v>
      </c>
      <c r="Q484">
        <v>6</v>
      </c>
      <c r="R484" t="str">
        <f>IFERROR(VLOOKUP(Table5[[#This Row],[CustomerID]],Table1[],16,FALSE),"Not Found")</f>
        <v>Single</v>
      </c>
      <c r="S484">
        <f>IFERROR(VLOOKUP(Table5[[#This Row],[CustomerID]],Table1[],5,FALSE),"Not Found")</f>
        <v>44</v>
      </c>
      <c r="T484" t="str">
        <f>IFERROR(VLOOKUP(Table5[[#This Row],[CustomerID]],Table1[],17,FALSE),"Not Found")</f>
        <v>Master</v>
      </c>
      <c r="U484">
        <f>_xlfn.XLOOKUP(Table5[[#This Row],[CustomerID]],Table1[ID],Table1[Kids],"Not Found",0)</f>
        <v>0</v>
      </c>
      <c r="V484">
        <f>_xlfn.XLOOKUP(Table5[[#This Row],[CustomerID]],Table1[ID],Table1[Teens],"Not found",0)</f>
        <v>1</v>
      </c>
      <c r="W484" s="16">
        <f>IFERROR(VLOOKUP(Table5[[#This Row],[CustomerID]],Table1[],2,FALSE),"Not Found")</f>
        <v>170379</v>
      </c>
      <c r="X484" t="str">
        <f>_xlfn.XLOOKUP(Table5[[#This Row],[CustomerID]],Table1[ID],Table1[State],"Not Found",0)</f>
        <v>State-Illinois</v>
      </c>
      <c r="Y484">
        <f>_xlfn.XLOOKUP(Table5[[#This Row],[CustomerID]],Table2[ID],Table2[Recency/Days],"Not Found",0)</f>
        <v>84</v>
      </c>
      <c r="Z484" s="22">
        <f>IFERROR(VLOOKUP(Table5[[#This Row],[CustomerID]],Table2[],3,FALSE),"Not Found")</f>
        <v>1339</v>
      </c>
      <c r="AA484" s="22">
        <f>IFERROR(VLOOKUP($A484,Table2[],4,FALSE),"Not Found")</f>
        <v>61</v>
      </c>
      <c r="AB484" s="22">
        <f>IFERROR(VLOOKUP($A484,Table2[],5,FALSE),"Not Found")</f>
        <v>344</v>
      </c>
      <c r="AC484" s="22">
        <f>IFERROR(VLOOKUP($A484,Table2[],6,FALSE),"Not Found")</f>
        <v>157</v>
      </c>
      <c r="AD484" s="22">
        <f>IFERROR(VLOOKUP($A484,Table2[],7,FALSE),"Not Found")</f>
        <v>162</v>
      </c>
      <c r="AE484" s="22">
        <f>IFERROR(VLOOKUP($A484,Table2[],8,FALSE),"Not Found")</f>
        <v>19</v>
      </c>
      <c r="AF484" s="22">
        <f>IFERROR(VLOOKUP($A484,Table2[],9,FALSE),"Not Found")</f>
        <v>2043</v>
      </c>
      <c r="AG484">
        <f>IFERROR(VLOOKUP($A484,Table2[],10,FALSE),"Not Found")</f>
        <v>3</v>
      </c>
      <c r="AH484">
        <f>IFERROR(VLOOKUP($A484,Table2[],11,FALSE),"Not Found")</f>
        <v>6</v>
      </c>
      <c r="AI484">
        <f>IFERROR(VLOOKUP($A484,Table2[],12,FALSE),"Not Found")</f>
        <v>3</v>
      </c>
      <c r="AJ484">
        <f>IFERROR(VLOOKUP($A484,Table2[],13,FALSE),"Not Found")</f>
        <v>13</v>
      </c>
      <c r="AK484">
        <f>IFERROR(VLOOKUP($A484,Table2[],14,FALSE),"Not Found")</f>
        <v>4</v>
      </c>
      <c r="AL484">
        <f>INDEX('Marketing data'!E:E,MATCH($A484,'Marketing data'!B:B,0),1)</f>
        <v>0</v>
      </c>
      <c r="AM484">
        <f>INDEX('Marketing data'!F:F,MATCH($A484,'Marketing data'!B:B,0),1)</f>
        <v>0</v>
      </c>
      <c r="AN484">
        <f>INDEX(Table3[MC3],MATCH($A484,Table3[ID],0),1)</f>
        <v>0</v>
      </c>
      <c r="AO484">
        <f>INDEX(Table3[MC4],MATCH($A484,Table3[ID],0),1)</f>
        <v>0</v>
      </c>
      <c r="AP484">
        <f>INDEX(Table3[MC5],MATCH($A484,Table3[ID],0),1)</f>
        <v>0</v>
      </c>
      <c r="AQ484">
        <f>_xlfn.XLOOKUP($A484,Table3[ID],Table3[Complaint],"Not Found",0)</f>
        <v>0</v>
      </c>
      <c r="AR484">
        <f>_xlfn.XLOOKUP($A484,Table3[ID],Table3[Pilot],"Not Found",0)</f>
        <v>0</v>
      </c>
      <c r="AS484" s="6">
        <f>_xlfn.XLOOKUP($A484,Table3[ID],Table3[Enrollment],"Not Found",0)</f>
        <v>43685</v>
      </c>
    </row>
    <row r="485" spans="1:45" x14ac:dyDescent="0.25">
      <c r="A485">
        <v>1151</v>
      </c>
      <c r="B485" t="s">
        <v>601</v>
      </c>
      <c r="C485" t="s">
        <v>109</v>
      </c>
      <c r="D485" t="s">
        <v>104</v>
      </c>
      <c r="E485" t="s">
        <v>105</v>
      </c>
      <c r="F485" t="s">
        <v>118</v>
      </c>
      <c r="G485" s="22">
        <v>36.979999999999997</v>
      </c>
      <c r="H485">
        <v>10</v>
      </c>
      <c r="I485">
        <v>18.489999999999998</v>
      </c>
      <c r="J485" s="22">
        <v>388.29</v>
      </c>
      <c r="K485" s="6">
        <v>43466</v>
      </c>
      <c r="L485" s="21">
        <v>0.82500000000000007</v>
      </c>
      <c r="M485" t="s">
        <v>116</v>
      </c>
      <c r="N485" s="22">
        <v>369.8</v>
      </c>
      <c r="O485">
        <v>4.7619047620000003</v>
      </c>
      <c r="P485" s="22">
        <v>18.489999999999998</v>
      </c>
      <c r="Q485">
        <v>7</v>
      </c>
      <c r="R485" t="str">
        <f>IFERROR(VLOOKUP(Table5[[#This Row],[CustomerID]],Table1[],16,FALSE),"Not Found")</f>
        <v>Married</v>
      </c>
      <c r="S485">
        <f>IFERROR(VLOOKUP(Table5[[#This Row],[CustomerID]],Table1[],5,FALSE),"Not Found")</f>
        <v>75</v>
      </c>
      <c r="T485" t="str">
        <f>IFERROR(VLOOKUP(Table5[[#This Row],[CustomerID]],Table1[],17,FALSE),"Not Found")</f>
        <v>PhD</v>
      </c>
      <c r="U485">
        <f>_xlfn.XLOOKUP(Table5[[#This Row],[CustomerID]],Table1[ID],Table1[Kids],"Not Found",0)</f>
        <v>0</v>
      </c>
      <c r="V485">
        <f>_xlfn.XLOOKUP(Table5[[#This Row],[CustomerID]],Table1[ID],Table1[Teens],"Not found",0)</f>
        <v>0</v>
      </c>
      <c r="W485" s="16">
        <f>IFERROR(VLOOKUP(Table5[[#This Row],[CustomerID]],Table1[],2,FALSE),"Not Found")</f>
        <v>170356</v>
      </c>
      <c r="X485" t="str">
        <f>_xlfn.XLOOKUP(Table5[[#This Row],[CustomerID]],Table1[ID],Table1[State],"Not Found",0)</f>
        <v>State-California</v>
      </c>
      <c r="Y485">
        <f>_xlfn.XLOOKUP(Table5[[#This Row],[CustomerID]],Table2[ID],Table2[Recency/Days],"Not Found",0)</f>
        <v>20</v>
      </c>
      <c r="Z485" s="22">
        <f>IFERROR(VLOOKUP(Table5[[#This Row],[CustomerID]],Table2[],3,FALSE),"Not Found")</f>
        <v>3266</v>
      </c>
      <c r="AA485" s="22">
        <f>IFERROR(VLOOKUP($A485,Table2[],4,FALSE),"Not Found")</f>
        <v>39</v>
      </c>
      <c r="AB485" s="22">
        <f>IFERROR(VLOOKUP($A485,Table2[],5,FALSE),"Not Found")</f>
        <v>603</v>
      </c>
      <c r="AC485" s="22">
        <f>IFERROR(VLOOKUP($A485,Table2[],6,FALSE),"Not Found")</f>
        <v>104</v>
      </c>
      <c r="AD485" s="22">
        <f>IFERROR(VLOOKUP($A485,Table2[],7,FALSE),"Not Found")</f>
        <v>39</v>
      </c>
      <c r="AE485" s="22">
        <f>IFERROR(VLOOKUP($A485,Table2[],8,FALSE),"Not Found")</f>
        <v>80</v>
      </c>
      <c r="AF485" s="22">
        <f>IFERROR(VLOOKUP($A485,Table2[],9,FALSE),"Not Found")</f>
        <v>3971</v>
      </c>
      <c r="AG485">
        <f>IFERROR(VLOOKUP($A485,Table2[],10,FALSE),"Not Found")</f>
        <v>2</v>
      </c>
      <c r="AH485">
        <f>IFERROR(VLOOKUP($A485,Table2[],11,FALSE),"Not Found")</f>
        <v>10</v>
      </c>
      <c r="AI485">
        <f>IFERROR(VLOOKUP($A485,Table2[],12,FALSE),"Not Found")</f>
        <v>6</v>
      </c>
      <c r="AJ485">
        <f>IFERROR(VLOOKUP($A485,Table2[],13,FALSE),"Not Found")</f>
        <v>9</v>
      </c>
      <c r="AK485">
        <f>IFERROR(VLOOKUP($A485,Table2[],14,FALSE),"Not Found")</f>
        <v>6</v>
      </c>
      <c r="AL485">
        <f>INDEX('Marketing data'!E:E,MATCH($A485,'Marketing data'!B:B,0),1)</f>
        <v>0</v>
      </c>
      <c r="AM485">
        <f>INDEX('Marketing data'!F:F,MATCH($A485,'Marketing data'!B:B,0),1)</f>
        <v>0</v>
      </c>
      <c r="AN485">
        <f>INDEX(Table3[MC3],MATCH($A485,Table3[ID],0),1)</f>
        <v>0</v>
      </c>
      <c r="AO485">
        <f>INDEX(Table3[MC4],MATCH($A485,Table3[ID],0),1)</f>
        <v>0</v>
      </c>
      <c r="AP485">
        <f>INDEX(Table3[MC5],MATCH($A485,Table3[ID],0),1)</f>
        <v>0</v>
      </c>
      <c r="AQ485">
        <f>_xlfn.XLOOKUP($A485,Table3[ID],Table3[Complaint],"Not Found",0)</f>
        <v>0</v>
      </c>
      <c r="AR485">
        <f>_xlfn.XLOOKUP($A485,Table3[ID],Table3[Pilot],"Not Found",0)</f>
        <v>0</v>
      </c>
      <c r="AS485" s="6">
        <f>_xlfn.XLOOKUP($A485,Table3[ID],Table3[Enrollment],"Not Found",0)</f>
        <v>43567</v>
      </c>
    </row>
    <row r="486" spans="1:45" x14ac:dyDescent="0.25">
      <c r="A486">
        <v>1659</v>
      </c>
      <c r="B486" t="s">
        <v>602</v>
      </c>
      <c r="C486" t="s">
        <v>124</v>
      </c>
      <c r="D486" t="s">
        <v>104</v>
      </c>
      <c r="E486" t="s">
        <v>105</v>
      </c>
      <c r="F486" t="s">
        <v>118</v>
      </c>
      <c r="G486" s="22">
        <v>49.49</v>
      </c>
      <c r="H486">
        <v>4</v>
      </c>
      <c r="I486">
        <v>9.8979999999999997</v>
      </c>
      <c r="J486" s="22">
        <v>207.858</v>
      </c>
      <c r="K486" s="6">
        <v>43545</v>
      </c>
      <c r="L486" s="21">
        <v>0.64236111111111105</v>
      </c>
      <c r="M486" t="s">
        <v>107</v>
      </c>
      <c r="N486" s="22">
        <v>197.96</v>
      </c>
      <c r="O486">
        <v>4.7619047620000003</v>
      </c>
      <c r="P486" s="22">
        <v>9.8979999999999997</v>
      </c>
      <c r="Q486">
        <v>6.6</v>
      </c>
      <c r="R486" t="str">
        <f>IFERROR(VLOOKUP(Table5[[#This Row],[CustomerID]],Table1[],16,FALSE),"Not Found")</f>
        <v>Single</v>
      </c>
      <c r="S486">
        <f>IFERROR(VLOOKUP(Table5[[#This Row],[CustomerID]],Table1[],5,FALSE),"Not Found")</f>
        <v>41</v>
      </c>
      <c r="T486" t="str">
        <f>IFERROR(VLOOKUP(Table5[[#This Row],[CustomerID]],Table1[],17,FALSE),"Not Found")</f>
        <v>Graduate</v>
      </c>
      <c r="U486">
        <f>_xlfn.XLOOKUP(Table5[[#This Row],[CustomerID]],Table1[ID],Table1[Kids],"Not Found",0)</f>
        <v>0</v>
      </c>
      <c r="V486">
        <f>_xlfn.XLOOKUP(Table5[[#This Row],[CustomerID]],Table1[ID],Table1[Teens],"Not found",0)</f>
        <v>0</v>
      </c>
      <c r="W486" s="16">
        <f>IFERROR(VLOOKUP(Table5[[#This Row],[CustomerID]],Table1[],2,FALSE),"Not Found")</f>
        <v>170337</v>
      </c>
      <c r="X486" t="str">
        <f>_xlfn.XLOOKUP(Table5[[#This Row],[CustomerID]],Table1[ID],Table1[State],"Not Found",0)</f>
        <v>State-Texas</v>
      </c>
      <c r="Y486">
        <f>_xlfn.XLOOKUP(Table5[[#This Row],[CustomerID]],Table2[ID],Table2[Recency/Days],"Not Found",0)</f>
        <v>75</v>
      </c>
      <c r="Z486" s="22">
        <f>IFERROR(VLOOKUP(Table5[[#This Row],[CustomerID]],Table2[],3,FALSE),"Not Found")</f>
        <v>453</v>
      </c>
      <c r="AA486" s="22">
        <f>IFERROR(VLOOKUP($A486,Table2[],4,FALSE),"Not Found")</f>
        <v>196</v>
      </c>
      <c r="AB486" s="22">
        <f>IFERROR(VLOOKUP($A486,Table2[],5,FALSE),"Not Found")</f>
        <v>361</v>
      </c>
      <c r="AC486" s="22">
        <f>IFERROR(VLOOKUP($A486,Table2[],6,FALSE),"Not Found")</f>
        <v>61</v>
      </c>
      <c r="AD486" s="22">
        <f>IFERROR(VLOOKUP($A486,Table2[],7,FALSE),"Not Found")</f>
        <v>104</v>
      </c>
      <c r="AE486" s="22">
        <f>IFERROR(VLOOKUP($A486,Table2[],8,FALSE),"Not Found")</f>
        <v>220</v>
      </c>
      <c r="AF486" s="22">
        <f>IFERROR(VLOOKUP($A486,Table2[],9,FALSE),"Not Found")</f>
        <v>954</v>
      </c>
      <c r="AG486">
        <f>IFERROR(VLOOKUP($A486,Table2[],10,FALSE),"Not Found")</f>
        <v>1</v>
      </c>
      <c r="AH486">
        <f>IFERROR(VLOOKUP($A486,Table2[],11,FALSE),"Not Found")</f>
        <v>2</v>
      </c>
      <c r="AI486">
        <f>IFERROR(VLOOKUP($A486,Table2[],12,FALSE),"Not Found")</f>
        <v>2</v>
      </c>
      <c r="AJ486">
        <f>IFERROR(VLOOKUP($A486,Table2[],13,FALSE),"Not Found")</f>
        <v>12</v>
      </c>
      <c r="AK486">
        <f>IFERROR(VLOOKUP($A486,Table2[],14,FALSE),"Not Found")</f>
        <v>1</v>
      </c>
      <c r="AL486">
        <f>INDEX('Marketing data'!E:E,MATCH($A486,'Marketing data'!B:B,0),1)</f>
        <v>0</v>
      </c>
      <c r="AM486">
        <f>INDEX('Marketing data'!F:F,MATCH($A486,'Marketing data'!B:B,0),1)</f>
        <v>0</v>
      </c>
      <c r="AN486">
        <f>INDEX(Table3[MC3],MATCH($A486,Table3[ID],0),1)</f>
        <v>0</v>
      </c>
      <c r="AO486">
        <f>INDEX(Table3[MC4],MATCH($A486,Table3[ID],0),1)</f>
        <v>0</v>
      </c>
      <c r="AP486">
        <f>INDEX(Table3[MC5],MATCH($A486,Table3[ID],0),1)</f>
        <v>0</v>
      </c>
      <c r="AQ486">
        <f>_xlfn.XLOOKUP($A486,Table3[ID],Table3[Complaint],"Not Found",0)</f>
        <v>0</v>
      </c>
      <c r="AR486">
        <f>_xlfn.XLOOKUP($A486,Table3[ID],Table3[Pilot],"Not Found",0)</f>
        <v>0</v>
      </c>
      <c r="AS486" s="6">
        <f>_xlfn.XLOOKUP($A486,Table3[ID],Table3[Enrollment],"Not Found",0)</f>
        <v>43990</v>
      </c>
    </row>
    <row r="487" spans="1:45" x14ac:dyDescent="0.25">
      <c r="A487">
        <v>2718</v>
      </c>
      <c r="B487" t="s">
        <v>603</v>
      </c>
      <c r="C487" t="s">
        <v>124</v>
      </c>
      <c r="D487" t="s">
        <v>110</v>
      </c>
      <c r="E487" t="s">
        <v>105</v>
      </c>
      <c r="F487" t="s">
        <v>127</v>
      </c>
      <c r="G487" s="22">
        <v>41.09</v>
      </c>
      <c r="H487">
        <v>10</v>
      </c>
      <c r="I487">
        <v>20.545000000000002</v>
      </c>
      <c r="J487" s="22">
        <v>431.44499999999999</v>
      </c>
      <c r="K487" s="6">
        <v>43524</v>
      </c>
      <c r="L487" s="21">
        <v>0.61249999999999993</v>
      </c>
      <c r="M487" t="s">
        <v>112</v>
      </c>
      <c r="N487" s="22">
        <v>410.9</v>
      </c>
      <c r="O487">
        <v>4.7619047620000003</v>
      </c>
      <c r="P487" s="22">
        <v>20.545000000000002</v>
      </c>
      <c r="Q487">
        <v>7.3</v>
      </c>
      <c r="R487" t="str">
        <f>IFERROR(VLOOKUP(Table5[[#This Row],[CustomerID]],Table1[],16,FALSE),"Not Found")</f>
        <v>Together</v>
      </c>
      <c r="S487">
        <f>IFERROR(VLOOKUP(Table5[[#This Row],[CustomerID]],Table1[],5,FALSE),"Not Found")</f>
        <v>73</v>
      </c>
      <c r="T487" t="str">
        <f>IFERROR(VLOOKUP(Table5[[#This Row],[CustomerID]],Table1[],17,FALSE),"Not Found")</f>
        <v>Graduate</v>
      </c>
      <c r="U487">
        <f>_xlfn.XLOOKUP(Table5[[#This Row],[CustomerID]],Table1[ID],Table1[Kids],"Not Found",0)</f>
        <v>0</v>
      </c>
      <c r="V487">
        <f>_xlfn.XLOOKUP(Table5[[#This Row],[CustomerID]],Table1[ID],Table1[Teens],"Not found",0)</f>
        <v>0</v>
      </c>
      <c r="W487" s="16">
        <f>IFERROR(VLOOKUP(Table5[[#This Row],[CustomerID]],Table1[],2,FALSE),"Not Found")</f>
        <v>170321</v>
      </c>
      <c r="X487" t="str">
        <f>_xlfn.XLOOKUP(Table5[[#This Row],[CustomerID]],Table1[ID],Table1[State],"Not Found",0)</f>
        <v>State-Florida</v>
      </c>
      <c r="Y487">
        <f>_xlfn.XLOOKUP(Table5[[#This Row],[CustomerID]],Table2[ID],Table2[Recency/Days],"Not Found",0)</f>
        <v>6</v>
      </c>
      <c r="Z487" s="22">
        <f>IFERROR(VLOOKUP(Table5[[#This Row],[CustomerID]],Table2[],3,FALSE),"Not Found")</f>
        <v>734</v>
      </c>
      <c r="AA487" s="22">
        <f>IFERROR(VLOOKUP($A487,Table2[],4,FALSE),"Not Found")</f>
        <v>56</v>
      </c>
      <c r="AB487" s="22">
        <f>IFERROR(VLOOKUP($A487,Table2[],5,FALSE),"Not Found")</f>
        <v>1819</v>
      </c>
      <c r="AC487" s="22">
        <f>IFERROR(VLOOKUP($A487,Table2[],6,FALSE),"Not Found")</f>
        <v>199</v>
      </c>
      <c r="AD487" s="22">
        <f>IFERROR(VLOOKUP($A487,Table2[],7,FALSE),"Not Found")</f>
        <v>63</v>
      </c>
      <c r="AE487" s="22">
        <f>IFERROR(VLOOKUP($A487,Table2[],8,FALSE),"Not Found")</f>
        <v>463</v>
      </c>
      <c r="AF487" s="22">
        <f>IFERROR(VLOOKUP($A487,Table2[],9,FALSE),"Not Found")</f>
        <v>2408</v>
      </c>
      <c r="AG487">
        <f>IFERROR(VLOOKUP($A487,Table2[],10,FALSE),"Not Found")</f>
        <v>1</v>
      </c>
      <c r="AH487">
        <f>IFERROR(VLOOKUP($A487,Table2[],11,FALSE),"Not Found")</f>
        <v>6</v>
      </c>
      <c r="AI487">
        <f>IFERROR(VLOOKUP($A487,Table2[],12,FALSE),"Not Found")</f>
        <v>5</v>
      </c>
      <c r="AJ487">
        <f>IFERROR(VLOOKUP($A487,Table2[],13,FALSE),"Not Found")</f>
        <v>13</v>
      </c>
      <c r="AK487">
        <f>IFERROR(VLOOKUP($A487,Table2[],14,FALSE),"Not Found")</f>
        <v>4</v>
      </c>
      <c r="AL487">
        <f>INDEX('Marketing data'!E:E,MATCH($A487,'Marketing data'!B:B,0),1)</f>
        <v>0</v>
      </c>
      <c r="AM487">
        <f>INDEX('Marketing data'!F:F,MATCH($A487,'Marketing data'!B:B,0),1)</f>
        <v>0</v>
      </c>
      <c r="AN487">
        <f>INDEX(Table3[MC3],MATCH($A487,Table3[ID],0),1)</f>
        <v>0</v>
      </c>
      <c r="AO487">
        <f>INDEX(Table3[MC4],MATCH($A487,Table3[ID],0),1)</f>
        <v>0</v>
      </c>
      <c r="AP487">
        <f>INDEX(Table3[MC5],MATCH($A487,Table3[ID],0),1)</f>
        <v>0</v>
      </c>
      <c r="AQ487">
        <f>_xlfn.XLOOKUP($A487,Table3[ID],Table3[Complaint],"Not Found",0)</f>
        <v>0</v>
      </c>
      <c r="AR487">
        <f>_xlfn.XLOOKUP($A487,Table3[ID],Table3[Pilot],"Not Found",0)</f>
        <v>1</v>
      </c>
      <c r="AS487" s="6">
        <f>_xlfn.XLOOKUP($A487,Table3[ID],Table3[Enrollment],"Not Found",0)</f>
        <v>43639</v>
      </c>
    </row>
    <row r="488" spans="1:45" x14ac:dyDescent="0.25">
      <c r="A488">
        <v>2854</v>
      </c>
      <c r="B488" t="s">
        <v>604</v>
      </c>
      <c r="C488" t="s">
        <v>103</v>
      </c>
      <c r="D488" t="s">
        <v>110</v>
      </c>
      <c r="E488" t="s">
        <v>114</v>
      </c>
      <c r="F488" t="s">
        <v>127</v>
      </c>
      <c r="G488" s="22">
        <v>37.15</v>
      </c>
      <c r="H488">
        <v>4</v>
      </c>
      <c r="I488">
        <v>7.43</v>
      </c>
      <c r="J488" s="22">
        <v>156.03</v>
      </c>
      <c r="K488" s="6">
        <v>43547</v>
      </c>
      <c r="L488" s="21">
        <v>0.7909722222222223</v>
      </c>
      <c r="M488" t="s">
        <v>107</v>
      </c>
      <c r="N488" s="22">
        <v>148.6</v>
      </c>
      <c r="O488">
        <v>4.7619047620000003</v>
      </c>
      <c r="P488" s="22">
        <v>7.43</v>
      </c>
      <c r="Q488">
        <v>8.3000000000000007</v>
      </c>
      <c r="R488" t="str">
        <f>IFERROR(VLOOKUP(Table5[[#This Row],[CustomerID]],Table1[],16,FALSE),"Not Found")</f>
        <v>Divorced</v>
      </c>
      <c r="S488">
        <f>IFERROR(VLOOKUP(Table5[[#This Row],[CustomerID]],Table1[],5,FALSE),"Not Found")</f>
        <v>45</v>
      </c>
      <c r="T488" t="str">
        <f>IFERROR(VLOOKUP(Table5[[#This Row],[CustomerID]],Table1[],17,FALSE),"Not Found")</f>
        <v>Graduate</v>
      </c>
      <c r="U488">
        <f>_xlfn.XLOOKUP(Table5[[#This Row],[CustomerID]],Table1[ID],Table1[Kids],"Not Found",0)</f>
        <v>1</v>
      </c>
      <c r="V488">
        <f>_xlfn.XLOOKUP(Table5[[#This Row],[CustomerID]],Table1[ID],Table1[Teens],"Not found",0)</f>
        <v>0</v>
      </c>
      <c r="W488" s="16">
        <f>IFERROR(VLOOKUP(Table5[[#This Row],[CustomerID]],Table1[],2,FALSE),"Not Found")</f>
        <v>170300</v>
      </c>
      <c r="X488" t="str">
        <f>_xlfn.XLOOKUP(Table5[[#This Row],[CustomerID]],Table1[ID],Table1[State],"Not Found",0)</f>
        <v>State-Other</v>
      </c>
      <c r="Y488">
        <f>_xlfn.XLOOKUP(Table5[[#This Row],[CustomerID]],Table2[ID],Table2[Recency/Days],"Not Found",0)</f>
        <v>89</v>
      </c>
      <c r="Z488" s="22">
        <f>IFERROR(VLOOKUP(Table5[[#This Row],[CustomerID]],Table2[],3,FALSE),"Not Found")</f>
        <v>2531</v>
      </c>
      <c r="AA488" s="22">
        <f>IFERROR(VLOOKUP($A488,Table2[],4,FALSE),"Not Found")</f>
        <v>148</v>
      </c>
      <c r="AB488" s="22">
        <f>IFERROR(VLOOKUP($A488,Table2[],5,FALSE),"Not Found")</f>
        <v>819</v>
      </c>
      <c r="AC488" s="22">
        <f>IFERROR(VLOOKUP($A488,Table2[],6,FALSE),"Not Found")</f>
        <v>145</v>
      </c>
      <c r="AD488" s="22">
        <f>IFERROR(VLOOKUP($A488,Table2[],7,FALSE),"Not Found")</f>
        <v>111</v>
      </c>
      <c r="AE488" s="22">
        <f>IFERROR(VLOOKUP($A488,Table2[],8,FALSE),"Not Found")</f>
        <v>111</v>
      </c>
      <c r="AF488" s="22">
        <f>IFERROR(VLOOKUP($A488,Table2[],9,FALSE),"Not Found")</f>
        <v>3643</v>
      </c>
      <c r="AG488">
        <f>IFERROR(VLOOKUP($A488,Table2[],10,FALSE),"Not Found")</f>
        <v>3</v>
      </c>
      <c r="AH488">
        <f>IFERROR(VLOOKUP($A488,Table2[],11,FALSE),"Not Found")</f>
        <v>5</v>
      </c>
      <c r="AI488">
        <f>IFERROR(VLOOKUP($A488,Table2[],12,FALSE),"Not Found")</f>
        <v>5</v>
      </c>
      <c r="AJ488">
        <f>IFERROR(VLOOKUP($A488,Table2[],13,FALSE),"Not Found")</f>
        <v>13</v>
      </c>
      <c r="AK488">
        <f>IFERROR(VLOOKUP($A488,Table2[],14,FALSE),"Not Found")</f>
        <v>8</v>
      </c>
      <c r="AL488">
        <f>INDEX('Marketing data'!E:E,MATCH($A488,'Marketing data'!B:B,0),1)</f>
        <v>0</v>
      </c>
      <c r="AM488">
        <f>INDEX('Marketing data'!F:F,MATCH($A488,'Marketing data'!B:B,0),1)</f>
        <v>0</v>
      </c>
      <c r="AN488">
        <f>INDEX(Table3[MC3],MATCH($A488,Table3[ID],0),1)</f>
        <v>0</v>
      </c>
      <c r="AO488">
        <f>INDEX(Table3[MC4],MATCH($A488,Table3[ID],0),1)</f>
        <v>0</v>
      </c>
      <c r="AP488">
        <f>INDEX(Table3[MC5],MATCH($A488,Table3[ID],0),1)</f>
        <v>0</v>
      </c>
      <c r="AQ488">
        <f>_xlfn.XLOOKUP($A488,Table3[ID],Table3[Complaint],"Not Found",0)</f>
        <v>0</v>
      </c>
      <c r="AR488">
        <f>_xlfn.XLOOKUP($A488,Table3[ID],Table3[Pilot],"Not Found",0)</f>
        <v>0</v>
      </c>
      <c r="AS488" s="6">
        <f>_xlfn.XLOOKUP($A488,Table3[ID],Table3[Enrollment],"Not Found",0)</f>
        <v>43819</v>
      </c>
    </row>
    <row r="489" spans="1:45" x14ac:dyDescent="0.25">
      <c r="A489">
        <v>1053</v>
      </c>
      <c r="B489" t="s">
        <v>605</v>
      </c>
      <c r="C489" t="s">
        <v>109</v>
      </c>
      <c r="D489" t="s">
        <v>110</v>
      </c>
      <c r="E489" t="s">
        <v>114</v>
      </c>
      <c r="F489" t="s">
        <v>115</v>
      </c>
      <c r="G489" s="22">
        <v>22.96</v>
      </c>
      <c r="H489">
        <v>1</v>
      </c>
      <c r="I489">
        <v>1.1479999999999999</v>
      </c>
      <c r="J489" s="22">
        <v>24.108000000000001</v>
      </c>
      <c r="K489" s="6">
        <v>43495</v>
      </c>
      <c r="L489" s="21">
        <v>0.86597222222222225</v>
      </c>
      <c r="M489" t="s">
        <v>112</v>
      </c>
      <c r="N489" s="22">
        <v>22.96</v>
      </c>
      <c r="O489">
        <v>4.7619047620000003</v>
      </c>
      <c r="P489" s="22">
        <v>1.1479999999999999</v>
      </c>
      <c r="Q489">
        <v>4.3</v>
      </c>
      <c r="R489" t="str">
        <f>IFERROR(VLOOKUP(Table5[[#This Row],[CustomerID]],Table1[],16,FALSE),"Not Found")</f>
        <v>Divorced</v>
      </c>
      <c r="S489">
        <f>IFERROR(VLOOKUP(Table5[[#This Row],[CustomerID]],Table1[],5,FALSE),"Not Found")</f>
        <v>54</v>
      </c>
      <c r="T489" t="str">
        <f>IFERROR(VLOOKUP(Table5[[#This Row],[CustomerID]],Table1[],17,FALSE),"Not Found")</f>
        <v>Graduate</v>
      </c>
      <c r="U489">
        <f>_xlfn.XLOOKUP(Table5[[#This Row],[CustomerID]],Table1[ID],Table1[Kids],"Not Found",0)</f>
        <v>0</v>
      </c>
      <c r="V489">
        <f>_xlfn.XLOOKUP(Table5[[#This Row],[CustomerID]],Table1[ID],Table1[Teens],"Not found",0)</f>
        <v>0</v>
      </c>
      <c r="W489" s="16">
        <f>IFERROR(VLOOKUP(Table5[[#This Row],[CustomerID]],Table1[],2,FALSE),"Not Found")</f>
        <v>170287</v>
      </c>
      <c r="X489" t="str">
        <f>_xlfn.XLOOKUP(Table5[[#This Row],[CustomerID]],Table1[ID],Table1[State],"Not Found",0)</f>
        <v>State-Texas</v>
      </c>
      <c r="Y489">
        <f>_xlfn.XLOOKUP(Table5[[#This Row],[CustomerID]],Table2[ID],Table2[Recency/Days],"Not Found",0)</f>
        <v>30</v>
      </c>
      <c r="Z489" s="22">
        <f>IFERROR(VLOOKUP(Table5[[#This Row],[CustomerID]],Table2[],3,FALSE),"Not Found")</f>
        <v>715</v>
      </c>
      <c r="AA489" s="22">
        <f>IFERROR(VLOOKUP($A489,Table2[],4,FALSE),"Not Found")</f>
        <v>85</v>
      </c>
      <c r="AB489" s="22">
        <f>IFERROR(VLOOKUP($A489,Table2[],5,FALSE),"Not Found")</f>
        <v>1168</v>
      </c>
      <c r="AC489" s="22">
        <f>IFERROR(VLOOKUP($A489,Table2[],6,FALSE),"Not Found")</f>
        <v>293</v>
      </c>
      <c r="AD489" s="22">
        <f>IFERROR(VLOOKUP($A489,Table2[],7,FALSE),"Not Found")</f>
        <v>291</v>
      </c>
      <c r="AE489" s="22">
        <f>IFERROR(VLOOKUP($A489,Table2[],8,FALSE),"Not Found")</f>
        <v>97</v>
      </c>
      <c r="AF489" s="22">
        <f>IFERROR(VLOOKUP($A489,Table2[],9,FALSE),"Not Found")</f>
        <v>2454</v>
      </c>
      <c r="AG489">
        <f>IFERROR(VLOOKUP($A489,Table2[],10,FALSE),"Not Found")</f>
        <v>1</v>
      </c>
      <c r="AH489">
        <f>IFERROR(VLOOKUP($A489,Table2[],11,FALSE),"Not Found")</f>
        <v>5</v>
      </c>
      <c r="AI489">
        <f>IFERROR(VLOOKUP($A489,Table2[],12,FALSE),"Not Found")</f>
        <v>5</v>
      </c>
      <c r="AJ489">
        <f>IFERROR(VLOOKUP($A489,Table2[],13,FALSE),"Not Found")</f>
        <v>10</v>
      </c>
      <c r="AK489">
        <f>IFERROR(VLOOKUP($A489,Table2[],14,FALSE),"Not Found")</f>
        <v>3</v>
      </c>
      <c r="AL489">
        <f>INDEX('Marketing data'!E:E,MATCH($A489,'Marketing data'!B:B,0),1)</f>
        <v>0</v>
      </c>
      <c r="AM489">
        <f>INDEX('Marketing data'!F:F,MATCH($A489,'Marketing data'!B:B,0),1)</f>
        <v>0</v>
      </c>
      <c r="AN489">
        <f>INDEX(Table3[MC3],MATCH($A489,Table3[ID],0),1)</f>
        <v>0</v>
      </c>
      <c r="AO489">
        <f>INDEX(Table3[MC4],MATCH($A489,Table3[ID],0),1)</f>
        <v>0</v>
      </c>
      <c r="AP489">
        <f>INDEX(Table3[MC5],MATCH($A489,Table3[ID],0),1)</f>
        <v>0</v>
      </c>
      <c r="AQ489">
        <f>_xlfn.XLOOKUP($A489,Table3[ID],Table3[Complaint],"Not Found",0)</f>
        <v>0</v>
      </c>
      <c r="AR489">
        <f>_xlfn.XLOOKUP($A489,Table3[ID],Table3[Pilot],"Not Found",0)</f>
        <v>1</v>
      </c>
      <c r="AS489" s="6">
        <f>_xlfn.XLOOKUP($A489,Table3[ID],Table3[Enrollment],"Not Found",0)</f>
        <v>43715</v>
      </c>
    </row>
    <row r="490" spans="1:45" x14ac:dyDescent="0.25">
      <c r="A490">
        <v>2535</v>
      </c>
      <c r="B490" t="s">
        <v>606</v>
      </c>
      <c r="C490" t="s">
        <v>124</v>
      </c>
      <c r="D490" t="s">
        <v>104</v>
      </c>
      <c r="E490" t="s">
        <v>105</v>
      </c>
      <c r="F490" t="s">
        <v>115</v>
      </c>
      <c r="G490" s="22">
        <v>77.680000000000007</v>
      </c>
      <c r="H490">
        <v>9</v>
      </c>
      <c r="I490">
        <v>34.956000000000003</v>
      </c>
      <c r="J490" s="22">
        <v>734.07600000000002</v>
      </c>
      <c r="K490" s="6">
        <v>43500</v>
      </c>
      <c r="L490" s="21">
        <v>0.55625000000000002</v>
      </c>
      <c r="M490" t="s">
        <v>107</v>
      </c>
      <c r="N490" s="22">
        <v>699.12</v>
      </c>
      <c r="O490">
        <v>4.7619047620000003</v>
      </c>
      <c r="P490" s="22">
        <v>34.956000000000003</v>
      </c>
      <c r="Q490">
        <v>9.8000000000000007</v>
      </c>
      <c r="R490" t="str">
        <f>IFERROR(VLOOKUP(Table5[[#This Row],[CustomerID]],Table1[],16,FALSE),"Not Found")</f>
        <v>Divorced</v>
      </c>
      <c r="S490">
        <f>IFERROR(VLOOKUP(Table5[[#This Row],[CustomerID]],Table1[],5,FALSE),"Not Found")</f>
        <v>44</v>
      </c>
      <c r="T490" t="str">
        <f>IFERROR(VLOOKUP(Table5[[#This Row],[CustomerID]],Table1[],17,FALSE),"Not Found")</f>
        <v>PhD</v>
      </c>
      <c r="U490">
        <f>_xlfn.XLOOKUP(Table5[[#This Row],[CustomerID]],Table1[ID],Table1[Kids],"Not Found",0)</f>
        <v>0</v>
      </c>
      <c r="V490">
        <f>_xlfn.XLOOKUP(Table5[[#This Row],[CustomerID]],Table1[ID],Table1[Teens],"Not found",0)</f>
        <v>1</v>
      </c>
      <c r="W490" s="16">
        <f>IFERROR(VLOOKUP(Table5[[#This Row],[CustomerID]],Table1[],2,FALSE),"Not Found")</f>
        <v>170179</v>
      </c>
      <c r="X490" t="str">
        <f>_xlfn.XLOOKUP(Table5[[#This Row],[CustomerID]],Table1[ID],Table1[State],"Not Found",0)</f>
        <v>State-Texas</v>
      </c>
      <c r="Y490">
        <f>_xlfn.XLOOKUP(Table5[[#This Row],[CustomerID]],Table2[ID],Table2[Recency/Days],"Not Found",0)</f>
        <v>10</v>
      </c>
      <c r="Z490" s="22">
        <f>IFERROR(VLOOKUP(Table5[[#This Row],[CustomerID]],Table2[],3,FALSE),"Not Found")</f>
        <v>1290</v>
      </c>
      <c r="AA490" s="22">
        <f>IFERROR(VLOOKUP($A490,Table2[],4,FALSE),"Not Found")</f>
        <v>213</v>
      </c>
      <c r="AB490" s="22">
        <f>IFERROR(VLOOKUP($A490,Table2[],5,FALSE),"Not Found")</f>
        <v>407</v>
      </c>
      <c r="AC490" s="22">
        <f>IFERROR(VLOOKUP($A490,Table2[],6,FALSE),"Not Found")</f>
        <v>167</v>
      </c>
      <c r="AD490" s="22">
        <f>IFERROR(VLOOKUP($A490,Table2[],7,FALSE),"Not Found")</f>
        <v>107</v>
      </c>
      <c r="AE490" s="22">
        <f>IFERROR(VLOOKUP($A490,Table2[],8,FALSE),"Not Found")</f>
        <v>323</v>
      </c>
      <c r="AF490" s="22">
        <f>IFERROR(VLOOKUP($A490,Table2[],9,FALSE),"Not Found")</f>
        <v>1862</v>
      </c>
      <c r="AG490">
        <f>IFERROR(VLOOKUP($A490,Table2[],10,FALSE),"Not Found")</f>
        <v>3</v>
      </c>
      <c r="AH490">
        <f>IFERROR(VLOOKUP($A490,Table2[],11,FALSE),"Not Found")</f>
        <v>7</v>
      </c>
      <c r="AI490">
        <f>IFERROR(VLOOKUP($A490,Table2[],12,FALSE),"Not Found")</f>
        <v>3</v>
      </c>
      <c r="AJ490">
        <f>IFERROR(VLOOKUP($A490,Table2[],13,FALSE),"Not Found")</f>
        <v>13</v>
      </c>
      <c r="AK490">
        <f>IFERROR(VLOOKUP($A490,Table2[],14,FALSE),"Not Found")</f>
        <v>5</v>
      </c>
      <c r="AL490">
        <f>INDEX('Marketing data'!E:E,MATCH($A490,'Marketing data'!B:B,0),1)</f>
        <v>0</v>
      </c>
      <c r="AM490">
        <f>INDEX('Marketing data'!F:F,MATCH($A490,'Marketing data'!B:B,0),1)</f>
        <v>0</v>
      </c>
      <c r="AN490">
        <f>INDEX(Table3[MC3],MATCH($A490,Table3[ID],0),1)</f>
        <v>0</v>
      </c>
      <c r="AO490">
        <f>INDEX(Table3[MC4],MATCH($A490,Table3[ID],0),1)</f>
        <v>0</v>
      </c>
      <c r="AP490">
        <f>INDEX(Table3[MC5],MATCH($A490,Table3[ID],0),1)</f>
        <v>0</v>
      </c>
      <c r="AQ490">
        <f>_xlfn.XLOOKUP($A490,Table3[ID],Table3[Complaint],"Not Found",0)</f>
        <v>0</v>
      </c>
      <c r="AR490">
        <f>_xlfn.XLOOKUP($A490,Table3[ID],Table3[Pilot],"Not Found",0)</f>
        <v>0</v>
      </c>
      <c r="AS490" s="6">
        <f>_xlfn.XLOOKUP($A490,Table3[ID],Table3[Enrollment],"Not Found",0)</f>
        <v>43825</v>
      </c>
    </row>
    <row r="491" spans="1:45" x14ac:dyDescent="0.25">
      <c r="A491">
        <v>3032</v>
      </c>
      <c r="B491" t="s">
        <v>607</v>
      </c>
      <c r="C491" t="s">
        <v>124</v>
      </c>
      <c r="D491" t="s">
        <v>110</v>
      </c>
      <c r="E491" t="s">
        <v>105</v>
      </c>
      <c r="F491" t="s">
        <v>127</v>
      </c>
      <c r="G491" s="22">
        <v>34.700000000000003</v>
      </c>
      <c r="H491">
        <v>2</v>
      </c>
      <c r="I491">
        <v>3.47</v>
      </c>
      <c r="J491" s="22">
        <v>72.87</v>
      </c>
      <c r="K491" s="6">
        <v>43537</v>
      </c>
      <c r="L491" s="21">
        <v>0.82500000000000007</v>
      </c>
      <c r="M491" t="s">
        <v>107</v>
      </c>
      <c r="N491" s="22">
        <v>69.400000000000006</v>
      </c>
      <c r="O491">
        <v>4.7619047620000003</v>
      </c>
      <c r="P491" s="22">
        <v>3.47</v>
      </c>
      <c r="Q491">
        <v>8.1999999999999993</v>
      </c>
      <c r="R491" t="str">
        <f>IFERROR(VLOOKUP(Table5[[#This Row],[CustomerID]],Table1[],16,FALSE),"Not Found")</f>
        <v>Divorced</v>
      </c>
      <c r="S491">
        <f>IFERROR(VLOOKUP(Table5[[#This Row],[CustomerID]],Table1[],5,FALSE),"Not Found")</f>
        <v>44</v>
      </c>
      <c r="T491" t="str">
        <f>IFERROR(VLOOKUP(Table5[[#This Row],[CustomerID]],Table1[],17,FALSE),"Not Found")</f>
        <v>PhD</v>
      </c>
      <c r="U491">
        <f>_xlfn.XLOOKUP(Table5[[#This Row],[CustomerID]],Table1[ID],Table1[Kids],"Not Found",0)</f>
        <v>0</v>
      </c>
      <c r="V491">
        <f>_xlfn.XLOOKUP(Table5[[#This Row],[CustomerID]],Table1[ID],Table1[Teens],"Not found",0)</f>
        <v>1</v>
      </c>
      <c r="W491" s="16">
        <f>IFERROR(VLOOKUP(Table5[[#This Row],[CustomerID]],Table1[],2,FALSE),"Not Found")</f>
        <v>170179</v>
      </c>
      <c r="X491" t="str">
        <f>_xlfn.XLOOKUP(Table5[[#This Row],[CustomerID]],Table1[ID],Table1[State],"Not Found",0)</f>
        <v>State-New York</v>
      </c>
      <c r="Y491">
        <f>_xlfn.XLOOKUP(Table5[[#This Row],[CustomerID]],Table2[ID],Table2[Recency/Days],"Not Found",0)</f>
        <v>10</v>
      </c>
      <c r="Z491" s="22">
        <f>IFERROR(VLOOKUP(Table5[[#This Row],[CustomerID]],Table2[],3,FALSE),"Not Found")</f>
        <v>1290</v>
      </c>
      <c r="AA491" s="22">
        <f>IFERROR(VLOOKUP($A491,Table2[],4,FALSE),"Not Found")</f>
        <v>213</v>
      </c>
      <c r="AB491" s="22">
        <f>IFERROR(VLOOKUP($A491,Table2[],5,FALSE),"Not Found")</f>
        <v>407</v>
      </c>
      <c r="AC491" s="22">
        <f>IFERROR(VLOOKUP($A491,Table2[],6,FALSE),"Not Found")</f>
        <v>167</v>
      </c>
      <c r="AD491" s="22">
        <f>IFERROR(VLOOKUP($A491,Table2[],7,FALSE),"Not Found")</f>
        <v>107</v>
      </c>
      <c r="AE491" s="22">
        <f>IFERROR(VLOOKUP($A491,Table2[],8,FALSE),"Not Found")</f>
        <v>323</v>
      </c>
      <c r="AF491" s="22">
        <f>IFERROR(VLOOKUP($A491,Table2[],9,FALSE),"Not Found")</f>
        <v>1862</v>
      </c>
      <c r="AG491">
        <f>IFERROR(VLOOKUP($A491,Table2[],10,FALSE),"Not Found")</f>
        <v>3</v>
      </c>
      <c r="AH491">
        <f>IFERROR(VLOOKUP($A491,Table2[],11,FALSE),"Not Found")</f>
        <v>7</v>
      </c>
      <c r="AI491">
        <f>IFERROR(VLOOKUP($A491,Table2[],12,FALSE),"Not Found")</f>
        <v>3</v>
      </c>
      <c r="AJ491">
        <f>IFERROR(VLOOKUP($A491,Table2[],13,FALSE),"Not Found")</f>
        <v>13</v>
      </c>
      <c r="AK491">
        <f>IFERROR(VLOOKUP($A491,Table2[],14,FALSE),"Not Found")</f>
        <v>5</v>
      </c>
      <c r="AL491">
        <f>INDEX('Marketing data'!E:E,MATCH($A491,'Marketing data'!B:B,0),1)</f>
        <v>0</v>
      </c>
      <c r="AM491">
        <f>INDEX('Marketing data'!F:F,MATCH($A491,'Marketing data'!B:B,0),1)</f>
        <v>0</v>
      </c>
      <c r="AN491">
        <f>INDEX(Table3[MC3],MATCH($A491,Table3[ID],0),1)</f>
        <v>0</v>
      </c>
      <c r="AO491">
        <f>INDEX(Table3[MC4],MATCH($A491,Table3[ID],0),1)</f>
        <v>0</v>
      </c>
      <c r="AP491">
        <f>INDEX(Table3[MC5],MATCH($A491,Table3[ID],0),1)</f>
        <v>0</v>
      </c>
      <c r="AQ491">
        <f>_xlfn.XLOOKUP($A491,Table3[ID],Table3[Complaint],"Not Found",0)</f>
        <v>0</v>
      </c>
      <c r="AR491">
        <f>_xlfn.XLOOKUP($A491,Table3[ID],Table3[Pilot],"Not Found",0)</f>
        <v>0</v>
      </c>
      <c r="AS491" s="6">
        <f>_xlfn.XLOOKUP($A491,Table3[ID],Table3[Enrollment],"Not Found",0)</f>
        <v>43825</v>
      </c>
    </row>
    <row r="492" spans="1:45" x14ac:dyDescent="0.25">
      <c r="A492">
        <v>1445</v>
      </c>
      <c r="B492" t="s">
        <v>608</v>
      </c>
      <c r="C492" t="s">
        <v>103</v>
      </c>
      <c r="D492" t="s">
        <v>104</v>
      </c>
      <c r="E492" t="s">
        <v>105</v>
      </c>
      <c r="F492" t="s">
        <v>127</v>
      </c>
      <c r="G492" s="22">
        <v>19.66</v>
      </c>
      <c r="H492">
        <v>10</v>
      </c>
      <c r="I492">
        <v>9.83</v>
      </c>
      <c r="J492" s="22">
        <v>206.43</v>
      </c>
      <c r="K492" s="6">
        <v>43539</v>
      </c>
      <c r="L492" s="21">
        <v>0.76388888888888884</v>
      </c>
      <c r="M492" t="s">
        <v>116</v>
      </c>
      <c r="N492" s="22">
        <v>196.6</v>
      </c>
      <c r="O492">
        <v>4.7619047620000003</v>
      </c>
      <c r="P492" s="22">
        <v>9.83</v>
      </c>
      <c r="Q492">
        <v>7.2</v>
      </c>
      <c r="R492" t="str">
        <f>IFERROR(VLOOKUP(Table5[[#This Row],[CustomerID]],Table1[],16,FALSE),"Not Found")</f>
        <v>Widow</v>
      </c>
      <c r="S492">
        <f>IFERROR(VLOOKUP(Table5[[#This Row],[CustomerID]],Table1[],5,FALSE),"Not Found")</f>
        <v>71</v>
      </c>
      <c r="T492" t="str">
        <f>IFERROR(VLOOKUP(Table5[[#This Row],[CustomerID]],Table1[],17,FALSE),"Not Found")</f>
        <v>Graduate</v>
      </c>
      <c r="U492">
        <f>_xlfn.XLOOKUP(Table5[[#This Row],[CustomerID]],Table1[ID],Table1[Kids],"Not Found",0)</f>
        <v>0</v>
      </c>
      <c r="V492">
        <f>_xlfn.XLOOKUP(Table5[[#This Row],[CustomerID]],Table1[ID],Table1[Teens],"Not found",0)</f>
        <v>0</v>
      </c>
      <c r="W492" s="16">
        <f>IFERROR(VLOOKUP(Table5[[#This Row],[CustomerID]],Table1[],2,FALSE),"Not Found")</f>
        <v>170165</v>
      </c>
      <c r="X492" t="str">
        <f>_xlfn.XLOOKUP(Table5[[#This Row],[CustomerID]],Table1[ID],Table1[State],"Not Found",0)</f>
        <v>State-California</v>
      </c>
      <c r="Y492">
        <f>_xlfn.XLOOKUP(Table5[[#This Row],[CustomerID]],Table2[ID],Table2[Recency/Days],"Not Found",0)</f>
        <v>60</v>
      </c>
      <c r="Z492" s="22">
        <f>IFERROR(VLOOKUP(Table5[[#This Row],[CustomerID]],Table2[],3,FALSE),"Not Found")</f>
        <v>390</v>
      </c>
      <c r="AA492" s="22">
        <f>IFERROR(VLOOKUP($A492,Table2[],4,FALSE),"Not Found")</f>
        <v>0</v>
      </c>
      <c r="AB492" s="22">
        <f>IFERROR(VLOOKUP($A492,Table2[],5,FALSE),"Not Found")</f>
        <v>614</v>
      </c>
      <c r="AC492" s="22">
        <f>IFERROR(VLOOKUP($A492,Table2[],6,FALSE),"Not Found")</f>
        <v>483</v>
      </c>
      <c r="AD492" s="22">
        <f>IFERROR(VLOOKUP($A492,Table2[],7,FALSE),"Not Found")</f>
        <v>463</v>
      </c>
      <c r="AE492" s="22">
        <f>IFERROR(VLOOKUP($A492,Table2[],8,FALSE),"Not Found")</f>
        <v>296</v>
      </c>
      <c r="AF492" s="22">
        <f>IFERROR(VLOOKUP($A492,Table2[],9,FALSE),"Not Found")</f>
        <v>1654</v>
      </c>
      <c r="AG492">
        <f>IFERROR(VLOOKUP($A492,Table2[],10,FALSE),"Not Found")</f>
        <v>1</v>
      </c>
      <c r="AH492">
        <f>IFERROR(VLOOKUP($A492,Table2[],11,FALSE),"Not Found")</f>
        <v>3</v>
      </c>
      <c r="AI492">
        <f>IFERROR(VLOOKUP($A492,Table2[],12,FALSE),"Not Found")</f>
        <v>7</v>
      </c>
      <c r="AJ492">
        <f>IFERROR(VLOOKUP($A492,Table2[],13,FALSE),"Not Found")</f>
        <v>11</v>
      </c>
      <c r="AK492">
        <f>IFERROR(VLOOKUP($A492,Table2[],14,FALSE),"Not Found")</f>
        <v>1</v>
      </c>
      <c r="AL492">
        <f>INDEX('Marketing data'!E:E,MATCH($A492,'Marketing data'!B:B,0),1)</f>
        <v>0</v>
      </c>
      <c r="AM492">
        <f>INDEX('Marketing data'!F:F,MATCH($A492,'Marketing data'!B:B,0),1)</f>
        <v>0</v>
      </c>
      <c r="AN492">
        <f>INDEX(Table3[MC3],MATCH($A492,Table3[ID],0),1)</f>
        <v>0</v>
      </c>
      <c r="AO492">
        <f>INDEX(Table3[MC4],MATCH($A492,Table3[ID],0),1)</f>
        <v>0</v>
      </c>
      <c r="AP492">
        <f>INDEX(Table3[MC5],MATCH($A492,Table3[ID],0),1)</f>
        <v>0</v>
      </c>
      <c r="AQ492">
        <f>_xlfn.XLOOKUP($A492,Table3[ID],Table3[Complaint],"Not Found",0)</f>
        <v>0</v>
      </c>
      <c r="AR492">
        <f>_xlfn.XLOOKUP($A492,Table3[ID],Table3[Pilot],"Not Found",0)</f>
        <v>0</v>
      </c>
      <c r="AS492" s="6">
        <f>_xlfn.XLOOKUP($A492,Table3[ID],Table3[Enrollment],"Not Found",0)</f>
        <v>43888</v>
      </c>
    </row>
    <row r="493" spans="1:45" x14ac:dyDescent="0.25">
      <c r="A493">
        <v>1851</v>
      </c>
      <c r="B493" t="s">
        <v>609</v>
      </c>
      <c r="C493" t="s">
        <v>124</v>
      </c>
      <c r="D493" t="s">
        <v>104</v>
      </c>
      <c r="E493" t="s">
        <v>105</v>
      </c>
      <c r="F493" t="s">
        <v>106</v>
      </c>
      <c r="G493" s="22">
        <v>25.32</v>
      </c>
      <c r="H493">
        <v>8</v>
      </c>
      <c r="I493">
        <v>10.128</v>
      </c>
      <c r="J493" s="22">
        <v>212.68799999999999</v>
      </c>
      <c r="K493" s="6">
        <v>43529</v>
      </c>
      <c r="L493" s="21">
        <v>0.85</v>
      </c>
      <c r="M493" t="s">
        <v>107</v>
      </c>
      <c r="N493" s="22">
        <v>202.56</v>
      </c>
      <c r="O493">
        <v>4.7619047620000003</v>
      </c>
      <c r="P493" s="22">
        <v>10.128</v>
      </c>
      <c r="Q493">
        <v>8.6999999999999993</v>
      </c>
      <c r="R493" t="str">
        <f>IFERROR(VLOOKUP(Table5[[#This Row],[CustomerID]],Table1[],16,FALSE),"Not Found")</f>
        <v>Together</v>
      </c>
      <c r="S493">
        <f>IFERROR(VLOOKUP(Table5[[#This Row],[CustomerID]],Table1[],5,FALSE),"Not Found")</f>
        <v>37</v>
      </c>
      <c r="T493" t="str">
        <f>IFERROR(VLOOKUP(Table5[[#This Row],[CustomerID]],Table1[],17,FALSE),"Not Found")</f>
        <v>PhD</v>
      </c>
      <c r="U493">
        <f>_xlfn.XLOOKUP(Table5[[#This Row],[CustomerID]],Table1[ID],Table1[Kids],"Not Found",0)</f>
        <v>0</v>
      </c>
      <c r="V493">
        <f>_xlfn.XLOOKUP(Table5[[#This Row],[CustomerID]],Table1[ID],Table1[Teens],"Not found",0)</f>
        <v>0</v>
      </c>
      <c r="W493" s="16">
        <f>IFERROR(VLOOKUP(Table5[[#This Row],[CustomerID]],Table1[],2,FALSE),"Not Found")</f>
        <v>170123</v>
      </c>
      <c r="X493" t="str">
        <f>_xlfn.XLOOKUP(Table5[[#This Row],[CustomerID]],Table1[ID],Table1[State],"Not Found",0)</f>
        <v>State-Texas</v>
      </c>
      <c r="Y493">
        <f>_xlfn.XLOOKUP(Table5[[#This Row],[CustomerID]],Table2[ID],Table2[Recency/Days],"Not Found",0)</f>
        <v>27</v>
      </c>
      <c r="Z493" s="22">
        <f>IFERROR(VLOOKUP(Table5[[#This Row],[CustomerID]],Table2[],3,FALSE),"Not Found")</f>
        <v>3173</v>
      </c>
      <c r="AA493" s="22">
        <f>IFERROR(VLOOKUP($A493,Table2[],4,FALSE),"Not Found")</f>
        <v>0</v>
      </c>
      <c r="AB493" s="22">
        <f>IFERROR(VLOOKUP($A493,Table2[],5,FALSE),"Not Found")</f>
        <v>961</v>
      </c>
      <c r="AC493" s="22">
        <f>IFERROR(VLOOKUP($A493,Table2[],6,FALSE),"Not Found")</f>
        <v>56</v>
      </c>
      <c r="AD493" s="22">
        <f>IFERROR(VLOOKUP($A493,Table2[],7,FALSE),"Not Found")</f>
        <v>0</v>
      </c>
      <c r="AE493" s="22">
        <f>IFERROR(VLOOKUP($A493,Table2[],8,FALSE),"Not Found")</f>
        <v>0</v>
      </c>
      <c r="AF493" s="22">
        <f>IFERROR(VLOOKUP($A493,Table2[],9,FALSE),"Not Found")</f>
        <v>4190</v>
      </c>
      <c r="AG493">
        <f>IFERROR(VLOOKUP($A493,Table2[],10,FALSE),"Not Found")</f>
        <v>1</v>
      </c>
      <c r="AH493">
        <f>IFERROR(VLOOKUP($A493,Table2[],11,FALSE),"Not Found")</f>
        <v>5</v>
      </c>
      <c r="AI493">
        <f>IFERROR(VLOOKUP($A493,Table2[],12,FALSE),"Not Found")</f>
        <v>7</v>
      </c>
      <c r="AJ493">
        <f>IFERROR(VLOOKUP($A493,Table2[],13,FALSE),"Not Found")</f>
        <v>4</v>
      </c>
      <c r="AK493">
        <f>IFERROR(VLOOKUP($A493,Table2[],14,FALSE),"Not Found")</f>
        <v>3</v>
      </c>
      <c r="AL493">
        <f>INDEX('Marketing data'!E:E,MATCH($A493,'Marketing data'!B:B,0),1)</f>
        <v>0</v>
      </c>
      <c r="AM493">
        <f>INDEX('Marketing data'!F:F,MATCH($A493,'Marketing data'!B:B,0),1)</f>
        <v>1</v>
      </c>
      <c r="AN493">
        <f>INDEX(Table3[MC3],MATCH($A493,Table3[ID],0),1)</f>
        <v>0</v>
      </c>
      <c r="AO493">
        <f>INDEX(Table3[MC4],MATCH($A493,Table3[ID],0),1)</f>
        <v>1</v>
      </c>
      <c r="AP493">
        <f>INDEX(Table3[MC5],MATCH($A493,Table3[ID],0),1)</f>
        <v>0</v>
      </c>
      <c r="AQ493">
        <f>_xlfn.XLOOKUP($A493,Table3[ID],Table3[Complaint],"Not Found",0)</f>
        <v>0</v>
      </c>
      <c r="AR493">
        <f>_xlfn.XLOOKUP($A493,Table3[ID],Table3[Pilot],"Not Found",0)</f>
        <v>0</v>
      </c>
      <c r="AS493" s="6">
        <f>_xlfn.XLOOKUP($A493,Table3[ID],Table3[Enrollment],"Not Found",0)</f>
        <v>43894</v>
      </c>
    </row>
    <row r="494" spans="1:45" x14ac:dyDescent="0.25">
      <c r="A494">
        <v>2833</v>
      </c>
      <c r="B494" t="s">
        <v>610</v>
      </c>
      <c r="C494" t="s">
        <v>109</v>
      </c>
      <c r="D494" t="s">
        <v>104</v>
      </c>
      <c r="E494" t="s">
        <v>105</v>
      </c>
      <c r="F494" t="s">
        <v>115</v>
      </c>
      <c r="G494" s="22">
        <v>12.12</v>
      </c>
      <c r="H494">
        <v>10</v>
      </c>
      <c r="I494">
        <v>6.06</v>
      </c>
      <c r="J494" s="22">
        <v>127.26</v>
      </c>
      <c r="K494" s="6">
        <v>43529</v>
      </c>
      <c r="L494" s="21">
        <v>0.57222222222222219</v>
      </c>
      <c r="M494" t="s">
        <v>116</v>
      </c>
      <c r="N494" s="22">
        <v>121.2</v>
      </c>
      <c r="O494">
        <v>4.7619047620000003</v>
      </c>
      <c r="P494" s="22">
        <v>6.06</v>
      </c>
      <c r="Q494">
        <v>8.4</v>
      </c>
      <c r="R494" t="str">
        <f>IFERROR(VLOOKUP(Table5[[#This Row],[CustomerID]],Table1[],16,FALSE),"Not Found")</f>
        <v>Married</v>
      </c>
      <c r="S494">
        <f>IFERROR(VLOOKUP(Table5[[#This Row],[CustomerID]],Table1[],5,FALSE),"Not Found")</f>
        <v>48</v>
      </c>
      <c r="T494" t="str">
        <f>IFERROR(VLOOKUP(Table5[[#This Row],[CustomerID]],Table1[],17,FALSE),"Not Found")</f>
        <v>PhD</v>
      </c>
      <c r="U494">
        <f>_xlfn.XLOOKUP(Table5[[#This Row],[CustomerID]],Table1[ID],Table1[Kids],"Not Found",0)</f>
        <v>0</v>
      </c>
      <c r="V494">
        <f>_xlfn.XLOOKUP(Table5[[#This Row],[CustomerID]],Table1[ID],Table1[Teens],"Not found",0)</f>
        <v>0</v>
      </c>
      <c r="W494" s="16">
        <f>IFERROR(VLOOKUP(Table5[[#This Row],[CustomerID]],Table1[],2,FALSE),"Not Found")</f>
        <v>170116</v>
      </c>
      <c r="X494" t="str">
        <f>_xlfn.XLOOKUP(Table5[[#This Row],[CustomerID]],Table1[ID],Table1[State],"Not Found",0)</f>
        <v>State-Illinois</v>
      </c>
      <c r="Y494">
        <f>_xlfn.XLOOKUP(Table5[[#This Row],[CustomerID]],Table2[ID],Table2[Recency/Days],"Not Found",0)</f>
        <v>73</v>
      </c>
      <c r="Z494" s="22">
        <f>IFERROR(VLOOKUP(Table5[[#This Row],[CustomerID]],Table2[],3,FALSE),"Not Found")</f>
        <v>1715</v>
      </c>
      <c r="AA494" s="22">
        <f>IFERROR(VLOOKUP($A494,Table2[],4,FALSE),"Not Found")</f>
        <v>107</v>
      </c>
      <c r="AB494" s="22">
        <f>IFERROR(VLOOKUP($A494,Table2[],5,FALSE),"Not Found")</f>
        <v>1463</v>
      </c>
      <c r="AC494" s="22">
        <f>IFERROR(VLOOKUP($A494,Table2[],6,FALSE),"Not Found")</f>
        <v>230</v>
      </c>
      <c r="AD494" s="22">
        <f>IFERROR(VLOOKUP($A494,Table2[],7,FALSE),"Not Found")</f>
        <v>141</v>
      </c>
      <c r="AE494" s="22">
        <f>IFERROR(VLOOKUP($A494,Table2[],8,FALSE),"Not Found")</f>
        <v>70</v>
      </c>
      <c r="AF494" s="22">
        <f>IFERROR(VLOOKUP($A494,Table2[],9,FALSE),"Not Found")</f>
        <v>3586</v>
      </c>
      <c r="AG494">
        <f>IFERROR(VLOOKUP($A494,Table2[],10,FALSE),"Not Found")</f>
        <v>1</v>
      </c>
      <c r="AH494">
        <f>IFERROR(VLOOKUP($A494,Table2[],11,FALSE),"Not Found")</f>
        <v>2</v>
      </c>
      <c r="AI494">
        <f>IFERROR(VLOOKUP($A494,Table2[],12,FALSE),"Not Found")</f>
        <v>8</v>
      </c>
      <c r="AJ494">
        <f>IFERROR(VLOOKUP($A494,Table2[],13,FALSE),"Not Found")</f>
        <v>12</v>
      </c>
      <c r="AK494">
        <f>IFERROR(VLOOKUP($A494,Table2[],14,FALSE),"Not Found")</f>
        <v>1</v>
      </c>
      <c r="AL494">
        <f>INDEX('Marketing data'!E:E,MATCH($A494,'Marketing data'!B:B,0),1)</f>
        <v>0</v>
      </c>
      <c r="AM494">
        <f>INDEX('Marketing data'!F:F,MATCH($A494,'Marketing data'!B:B,0),1)</f>
        <v>0</v>
      </c>
      <c r="AN494">
        <f>INDEX(Table3[MC3],MATCH($A494,Table3[ID],0),1)</f>
        <v>0</v>
      </c>
      <c r="AO494">
        <f>INDEX(Table3[MC4],MATCH($A494,Table3[ID],0),1)</f>
        <v>0</v>
      </c>
      <c r="AP494">
        <f>INDEX(Table3[MC5],MATCH($A494,Table3[ID],0),1)</f>
        <v>0</v>
      </c>
      <c r="AQ494">
        <f>_xlfn.XLOOKUP($A494,Table3[ID],Table3[Complaint],"Not Found",0)</f>
        <v>0</v>
      </c>
      <c r="AR494">
        <f>_xlfn.XLOOKUP($A494,Table3[ID],Table3[Pilot],"Not Found",0)</f>
        <v>0</v>
      </c>
      <c r="AS494" s="6">
        <f>_xlfn.XLOOKUP($A494,Table3[ID],Table3[Enrollment],"Not Found",0)</f>
        <v>43649</v>
      </c>
    </row>
    <row r="495" spans="1:45" x14ac:dyDescent="0.25">
      <c r="A495">
        <v>2178</v>
      </c>
      <c r="B495" t="s">
        <v>611</v>
      </c>
      <c r="C495" t="s">
        <v>124</v>
      </c>
      <c r="D495" t="s">
        <v>110</v>
      </c>
      <c r="E495" t="s">
        <v>114</v>
      </c>
      <c r="F495" t="s">
        <v>127</v>
      </c>
      <c r="G495" s="22">
        <v>99.89</v>
      </c>
      <c r="H495">
        <v>2</v>
      </c>
      <c r="I495">
        <v>9.9890000000000008</v>
      </c>
      <c r="J495" s="22">
        <v>209.76900000000001</v>
      </c>
      <c r="K495" s="6">
        <v>43522</v>
      </c>
      <c r="L495" s="21">
        <v>0.4916666666666667</v>
      </c>
      <c r="M495" t="s">
        <v>107</v>
      </c>
      <c r="N495" s="22">
        <v>199.78</v>
      </c>
      <c r="O495">
        <v>4.7619047620000003</v>
      </c>
      <c r="P495" s="22">
        <v>9.9890000000000008</v>
      </c>
      <c r="Q495">
        <v>7.1</v>
      </c>
      <c r="R495" t="str">
        <f>IFERROR(VLOOKUP(Table5[[#This Row],[CustomerID]],Table1[],16,FALSE),"Not Found")</f>
        <v>Married</v>
      </c>
      <c r="S495">
        <f>IFERROR(VLOOKUP(Table5[[#This Row],[CustomerID]],Table1[],5,FALSE),"Not Found")</f>
        <v>51</v>
      </c>
      <c r="T495" t="str">
        <f>IFERROR(VLOOKUP(Table5[[#This Row],[CustomerID]],Table1[],17,FALSE),"Not Found")</f>
        <v>Master</v>
      </c>
      <c r="U495">
        <f>_xlfn.XLOOKUP(Table5[[#This Row],[CustomerID]],Table1[ID],Table1[Kids],"Not Found",0)</f>
        <v>1</v>
      </c>
      <c r="V495">
        <f>_xlfn.XLOOKUP(Table5[[#This Row],[CustomerID]],Table1[ID],Table1[Teens],"Not found",0)</f>
        <v>0</v>
      </c>
      <c r="W495" s="16">
        <f>IFERROR(VLOOKUP(Table5[[#This Row],[CustomerID]],Table1[],2,FALSE),"Not Found")</f>
        <v>170091</v>
      </c>
      <c r="X495" t="str">
        <f>_xlfn.XLOOKUP(Table5[[#This Row],[CustomerID]],Table1[ID],Table1[State],"Not Found",0)</f>
        <v>State-Florida</v>
      </c>
      <c r="Y495">
        <f>_xlfn.XLOOKUP(Table5[[#This Row],[CustomerID]],Table2[ID],Table2[Recency/Days],"Not Found",0)</f>
        <v>11</v>
      </c>
      <c r="Z495" s="22">
        <f>IFERROR(VLOOKUP(Table5[[#This Row],[CustomerID]],Table2[],3,FALSE),"Not Found")</f>
        <v>2339</v>
      </c>
      <c r="AA495" s="22">
        <f>IFERROR(VLOOKUP($A495,Table2[],4,FALSE),"Not Found")</f>
        <v>83</v>
      </c>
      <c r="AB495" s="22">
        <f>IFERROR(VLOOKUP($A495,Table2[],5,FALSE),"Not Found")</f>
        <v>332</v>
      </c>
      <c r="AC495" s="22">
        <f>IFERROR(VLOOKUP($A495,Table2[],6,FALSE),"Not Found")</f>
        <v>36</v>
      </c>
      <c r="AD495" s="22">
        <f>IFERROR(VLOOKUP($A495,Table2[],7,FALSE),"Not Found")</f>
        <v>0</v>
      </c>
      <c r="AE495" s="22">
        <f>IFERROR(VLOOKUP($A495,Table2[],8,FALSE),"Not Found")</f>
        <v>27</v>
      </c>
      <c r="AF495" s="22">
        <f>IFERROR(VLOOKUP($A495,Table2[],9,FALSE),"Not Found")</f>
        <v>2764</v>
      </c>
      <c r="AG495">
        <f>IFERROR(VLOOKUP($A495,Table2[],10,FALSE),"Not Found")</f>
        <v>2</v>
      </c>
      <c r="AH495">
        <f>IFERROR(VLOOKUP($A495,Table2[],11,FALSE),"Not Found")</f>
        <v>5</v>
      </c>
      <c r="AI495">
        <f>IFERROR(VLOOKUP($A495,Table2[],12,FALSE),"Not Found")</f>
        <v>2</v>
      </c>
      <c r="AJ495">
        <f>IFERROR(VLOOKUP($A495,Table2[],13,FALSE),"Not Found")</f>
        <v>10</v>
      </c>
      <c r="AK495">
        <f>IFERROR(VLOOKUP($A495,Table2[],14,FALSE),"Not Found")</f>
        <v>8</v>
      </c>
      <c r="AL495">
        <f>INDEX('Marketing data'!E:E,MATCH($A495,'Marketing data'!B:B,0),1)</f>
        <v>0</v>
      </c>
      <c r="AM495">
        <f>INDEX('Marketing data'!F:F,MATCH($A495,'Marketing data'!B:B,0),1)</f>
        <v>0</v>
      </c>
      <c r="AN495">
        <f>INDEX(Table3[MC3],MATCH($A495,Table3[ID],0),1)</f>
        <v>0</v>
      </c>
      <c r="AO495">
        <f>INDEX(Table3[MC4],MATCH($A495,Table3[ID],0),1)</f>
        <v>1</v>
      </c>
      <c r="AP495">
        <f>INDEX(Table3[MC5],MATCH($A495,Table3[ID],0),1)</f>
        <v>0</v>
      </c>
      <c r="AQ495">
        <f>_xlfn.XLOOKUP($A495,Table3[ID],Table3[Complaint],"Not Found",0)</f>
        <v>0</v>
      </c>
      <c r="AR495">
        <f>_xlfn.XLOOKUP($A495,Table3[ID],Table3[Pilot],"Not Found",0)</f>
        <v>0</v>
      </c>
      <c r="AS495" s="6">
        <f>_xlfn.XLOOKUP($A495,Table3[ID],Table3[Enrollment],"Not Found",0)</f>
        <v>43713</v>
      </c>
    </row>
    <row r="496" spans="1:45" x14ac:dyDescent="0.25">
      <c r="A496">
        <v>2935</v>
      </c>
      <c r="B496" t="s">
        <v>612</v>
      </c>
      <c r="C496" t="s">
        <v>124</v>
      </c>
      <c r="D496" t="s">
        <v>110</v>
      </c>
      <c r="E496" t="s">
        <v>114</v>
      </c>
      <c r="F496" t="s">
        <v>118</v>
      </c>
      <c r="G496" s="22">
        <v>75.92</v>
      </c>
      <c r="H496">
        <v>8</v>
      </c>
      <c r="I496">
        <v>30.367999999999999</v>
      </c>
      <c r="J496" s="22">
        <v>637.72799999999995</v>
      </c>
      <c r="K496" s="6">
        <v>43544</v>
      </c>
      <c r="L496" s="21">
        <v>0.59305555555555556</v>
      </c>
      <c r="M496" t="s">
        <v>112</v>
      </c>
      <c r="N496" s="22">
        <v>607.36</v>
      </c>
      <c r="O496">
        <v>4.7619047620000003</v>
      </c>
      <c r="P496" s="22">
        <v>30.367999999999999</v>
      </c>
      <c r="Q496">
        <v>5.5</v>
      </c>
      <c r="R496" t="str">
        <f>IFERROR(VLOOKUP(Table5[[#This Row],[CustomerID]],Table1[],16,FALSE),"Not Found")</f>
        <v>Married</v>
      </c>
      <c r="S496">
        <f>IFERROR(VLOOKUP(Table5[[#This Row],[CustomerID]],Table1[],5,FALSE),"Not Found")</f>
        <v>55</v>
      </c>
      <c r="T496" t="str">
        <f>IFERROR(VLOOKUP(Table5[[#This Row],[CustomerID]],Table1[],17,FALSE),"Not Found")</f>
        <v>Master</v>
      </c>
      <c r="U496">
        <f>_xlfn.XLOOKUP(Table5[[#This Row],[CustomerID]],Table1[ID],Table1[Kids],"Not Found",0)</f>
        <v>0</v>
      </c>
      <c r="V496">
        <f>_xlfn.XLOOKUP(Table5[[#This Row],[CustomerID]],Table1[ID],Table1[Teens],"Not found",0)</f>
        <v>1</v>
      </c>
      <c r="W496" s="16">
        <f>IFERROR(VLOOKUP(Table5[[#This Row],[CustomerID]],Table1[],2,FALSE),"Not Found")</f>
        <v>170053</v>
      </c>
      <c r="X496" t="str">
        <f>_xlfn.XLOOKUP(Table5[[#This Row],[CustomerID]],Table1[ID],Table1[State],"Not Found",0)</f>
        <v>State-Illinois</v>
      </c>
      <c r="Y496">
        <f>_xlfn.XLOOKUP(Table5[[#This Row],[CustomerID]],Table2[ID],Table2[Recency/Days],"Not Found",0)</f>
        <v>38</v>
      </c>
      <c r="Z496" s="22">
        <f>IFERROR(VLOOKUP(Table5[[#This Row],[CustomerID]],Table2[],3,FALSE),"Not Found")</f>
        <v>1243</v>
      </c>
      <c r="AA496" s="22">
        <f>IFERROR(VLOOKUP($A496,Table2[],4,FALSE),"Not Found")</f>
        <v>129</v>
      </c>
      <c r="AB496" s="22">
        <f>IFERROR(VLOOKUP($A496,Table2[],5,FALSE),"Not Found")</f>
        <v>238</v>
      </c>
      <c r="AC496" s="22">
        <f>IFERROR(VLOOKUP($A496,Table2[],6,FALSE),"Not Found")</f>
        <v>197</v>
      </c>
      <c r="AD496" s="22">
        <f>IFERROR(VLOOKUP($A496,Table2[],7,FALSE),"Not Found")</f>
        <v>435</v>
      </c>
      <c r="AE496" s="22">
        <f>IFERROR(VLOOKUP($A496,Table2[],8,FALSE),"Not Found")</f>
        <v>216</v>
      </c>
      <c r="AF496" s="22">
        <f>IFERROR(VLOOKUP($A496,Table2[],9,FALSE),"Not Found")</f>
        <v>2025</v>
      </c>
      <c r="AG496">
        <f>IFERROR(VLOOKUP($A496,Table2[],10,FALSE),"Not Found")</f>
        <v>3</v>
      </c>
      <c r="AH496">
        <f>IFERROR(VLOOKUP($A496,Table2[],11,FALSE),"Not Found")</f>
        <v>8</v>
      </c>
      <c r="AI496">
        <f>IFERROR(VLOOKUP($A496,Table2[],12,FALSE),"Not Found")</f>
        <v>5</v>
      </c>
      <c r="AJ496">
        <f>IFERROR(VLOOKUP($A496,Table2[],13,FALSE),"Not Found")</f>
        <v>10</v>
      </c>
      <c r="AK496">
        <f>IFERROR(VLOOKUP($A496,Table2[],14,FALSE),"Not Found")</f>
        <v>5</v>
      </c>
      <c r="AL496">
        <f>INDEX('Marketing data'!E:E,MATCH($A496,'Marketing data'!B:B,0),1)</f>
        <v>0</v>
      </c>
      <c r="AM496">
        <f>INDEX('Marketing data'!F:F,MATCH($A496,'Marketing data'!B:B,0),1)</f>
        <v>0</v>
      </c>
      <c r="AN496">
        <f>INDEX(Table3[MC3],MATCH($A496,Table3[ID],0),1)</f>
        <v>0</v>
      </c>
      <c r="AO496">
        <f>INDEX(Table3[MC4],MATCH($A496,Table3[ID],0),1)</f>
        <v>0</v>
      </c>
      <c r="AP496">
        <f>INDEX(Table3[MC5],MATCH($A496,Table3[ID],0),1)</f>
        <v>0</v>
      </c>
      <c r="AQ496">
        <f>_xlfn.XLOOKUP($A496,Table3[ID],Table3[Complaint],"Not Found",0)</f>
        <v>0</v>
      </c>
      <c r="AR496">
        <f>_xlfn.XLOOKUP($A496,Table3[ID],Table3[Pilot],"Not Found",0)</f>
        <v>0</v>
      </c>
      <c r="AS496" s="6">
        <f>_xlfn.XLOOKUP($A496,Table3[ID],Table3[Enrollment],"Not Found",0)</f>
        <v>43807</v>
      </c>
    </row>
    <row r="497" spans="1:45" x14ac:dyDescent="0.25">
      <c r="A497">
        <v>2710</v>
      </c>
      <c r="B497" t="s">
        <v>613</v>
      </c>
      <c r="C497" t="s">
        <v>109</v>
      </c>
      <c r="D497" t="s">
        <v>110</v>
      </c>
      <c r="E497" t="s">
        <v>105</v>
      </c>
      <c r="F497" t="s">
        <v>111</v>
      </c>
      <c r="G497" s="22">
        <v>63.22</v>
      </c>
      <c r="H497">
        <v>2</v>
      </c>
      <c r="I497">
        <v>6.3220000000000001</v>
      </c>
      <c r="J497" s="22">
        <v>132.762</v>
      </c>
      <c r="K497" s="6">
        <v>43466</v>
      </c>
      <c r="L497" s="21">
        <v>0.66041666666666665</v>
      </c>
      <c r="M497" t="s">
        <v>112</v>
      </c>
      <c r="N497" s="22">
        <v>126.44</v>
      </c>
      <c r="O497">
        <v>4.7619047620000003</v>
      </c>
      <c r="P497" s="22">
        <v>6.3220000000000001</v>
      </c>
      <c r="Q497">
        <v>8.5</v>
      </c>
      <c r="R497" t="str">
        <f>IFERROR(VLOOKUP(Table5[[#This Row],[CustomerID]],Table1[],16,FALSE),"Not Found")</f>
        <v>Divorced</v>
      </c>
      <c r="S497">
        <f>IFERROR(VLOOKUP(Table5[[#This Row],[CustomerID]],Table1[],5,FALSE),"Not Found")</f>
        <v>66</v>
      </c>
      <c r="T497" t="str">
        <f>IFERROR(VLOOKUP(Table5[[#This Row],[CustomerID]],Table1[],17,FALSE),"Not Found")</f>
        <v>Graduate</v>
      </c>
      <c r="U497">
        <f>_xlfn.XLOOKUP(Table5[[#This Row],[CustomerID]],Table1[ID],Table1[Kids],"Not Found",0)</f>
        <v>0</v>
      </c>
      <c r="V497">
        <f>_xlfn.XLOOKUP(Table5[[#This Row],[CustomerID]],Table1[ID],Table1[Teens],"Not found",0)</f>
        <v>1</v>
      </c>
      <c r="W497" s="16">
        <f>IFERROR(VLOOKUP(Table5[[#This Row],[CustomerID]],Table1[],2,FALSE),"Not Found")</f>
        <v>170044</v>
      </c>
      <c r="X497" t="str">
        <f>_xlfn.XLOOKUP(Table5[[#This Row],[CustomerID]],Table1[ID],Table1[State],"Not Found",0)</f>
        <v>State-Other</v>
      </c>
      <c r="Y497">
        <f>_xlfn.XLOOKUP(Table5[[#This Row],[CustomerID]],Table2[ID],Table2[Recency/Days],"Not Found",0)</f>
        <v>46</v>
      </c>
      <c r="Z497" s="22">
        <f>IFERROR(VLOOKUP(Table5[[#This Row],[CustomerID]],Table2[],3,FALSE),"Not Found")</f>
        <v>2605</v>
      </c>
      <c r="AA497" s="22">
        <f>IFERROR(VLOOKUP($A497,Table2[],4,FALSE),"Not Found")</f>
        <v>0</v>
      </c>
      <c r="AB497" s="22">
        <f>IFERROR(VLOOKUP($A497,Table2[],5,FALSE),"Not Found")</f>
        <v>607</v>
      </c>
      <c r="AC497" s="22">
        <f>IFERROR(VLOOKUP($A497,Table2[],6,FALSE),"Not Found")</f>
        <v>371</v>
      </c>
      <c r="AD497" s="22">
        <f>IFERROR(VLOOKUP($A497,Table2[],7,FALSE),"Not Found")</f>
        <v>34</v>
      </c>
      <c r="AE497" s="22">
        <f>IFERROR(VLOOKUP($A497,Table2[],8,FALSE),"Not Found")</f>
        <v>34</v>
      </c>
      <c r="AF497" s="22">
        <f>IFERROR(VLOOKUP($A497,Table2[],9,FALSE),"Not Found")</f>
        <v>3583</v>
      </c>
      <c r="AG497">
        <f>IFERROR(VLOOKUP($A497,Table2[],10,FALSE),"Not Found")</f>
        <v>4</v>
      </c>
      <c r="AH497">
        <f>IFERROR(VLOOKUP($A497,Table2[],11,FALSE),"Not Found")</f>
        <v>7</v>
      </c>
      <c r="AI497">
        <f>IFERROR(VLOOKUP($A497,Table2[],12,FALSE),"Not Found")</f>
        <v>10</v>
      </c>
      <c r="AJ497">
        <f>IFERROR(VLOOKUP($A497,Table2[],13,FALSE),"Not Found")</f>
        <v>5</v>
      </c>
      <c r="AK497">
        <f>IFERROR(VLOOKUP($A497,Table2[],14,FALSE),"Not Found")</f>
        <v>5</v>
      </c>
      <c r="AL497">
        <f>INDEX('Marketing data'!E:E,MATCH($A497,'Marketing data'!B:B,0),1)</f>
        <v>0</v>
      </c>
      <c r="AM497">
        <f>INDEX('Marketing data'!F:F,MATCH($A497,'Marketing data'!B:B,0),1)</f>
        <v>0</v>
      </c>
      <c r="AN497">
        <f>INDEX(Table3[MC3],MATCH($A497,Table3[ID],0),1)</f>
        <v>0</v>
      </c>
      <c r="AO497">
        <f>INDEX(Table3[MC4],MATCH($A497,Table3[ID],0),1)</f>
        <v>0</v>
      </c>
      <c r="AP497">
        <f>INDEX(Table3[MC5],MATCH($A497,Table3[ID],0),1)</f>
        <v>0</v>
      </c>
      <c r="AQ497">
        <f>_xlfn.XLOOKUP($A497,Table3[ID],Table3[Complaint],"Not Found",0)</f>
        <v>0</v>
      </c>
      <c r="AR497">
        <f>_xlfn.XLOOKUP($A497,Table3[ID],Table3[Pilot],"Not Found",0)</f>
        <v>0</v>
      </c>
      <c r="AS497" s="6">
        <f>_xlfn.XLOOKUP($A497,Table3[ID],Table3[Enrollment],"Not Found",0)</f>
        <v>43672</v>
      </c>
    </row>
    <row r="498" spans="1:45" x14ac:dyDescent="0.25">
      <c r="A498">
        <v>2424</v>
      </c>
      <c r="B498" t="s">
        <v>614</v>
      </c>
      <c r="C498" t="s">
        <v>109</v>
      </c>
      <c r="D498" t="s">
        <v>110</v>
      </c>
      <c r="E498" t="s">
        <v>105</v>
      </c>
      <c r="F498" t="s">
        <v>125</v>
      </c>
      <c r="G498" s="22">
        <v>90.24</v>
      </c>
      <c r="H498">
        <v>6</v>
      </c>
      <c r="I498">
        <v>27.071999999999999</v>
      </c>
      <c r="J498" s="22">
        <v>568.51199999999994</v>
      </c>
      <c r="K498" s="6">
        <v>43492</v>
      </c>
      <c r="L498" s="21">
        <v>0.47013888888888888</v>
      </c>
      <c r="M498" t="s">
        <v>112</v>
      </c>
      <c r="N498" s="22">
        <v>541.44000000000005</v>
      </c>
      <c r="O498">
        <v>4.7619047620000003</v>
      </c>
      <c r="P498" s="22">
        <v>27.071999999999999</v>
      </c>
      <c r="Q498">
        <v>6.2</v>
      </c>
      <c r="R498" t="str">
        <f>IFERROR(VLOOKUP(Table5[[#This Row],[CustomerID]],Table1[],16,FALSE),"Not Found")</f>
        <v>Together</v>
      </c>
      <c r="S498">
        <f>IFERROR(VLOOKUP(Table5[[#This Row],[CustomerID]],Table1[],5,FALSE),"Not Found")</f>
        <v>38</v>
      </c>
      <c r="T498" t="str">
        <f>IFERROR(VLOOKUP(Table5[[#This Row],[CustomerID]],Table1[],17,FALSE),"Not Found")</f>
        <v>PhD</v>
      </c>
      <c r="U498">
        <f>_xlfn.XLOOKUP(Table5[[#This Row],[CustomerID]],Table1[ID],Table1[Kids],"Not Found",0)</f>
        <v>0</v>
      </c>
      <c r="V498">
        <f>_xlfn.XLOOKUP(Table5[[#This Row],[CustomerID]],Table1[ID],Table1[Teens],"Not found",0)</f>
        <v>0</v>
      </c>
      <c r="W498" s="16">
        <f>IFERROR(VLOOKUP(Table5[[#This Row],[CustomerID]],Table1[],2,FALSE),"Not Found")</f>
        <v>170038</v>
      </c>
      <c r="X498" t="str">
        <f>_xlfn.XLOOKUP(Table5[[#This Row],[CustomerID]],Table1[ID],Table1[State],"Not Found",0)</f>
        <v>State-Florida</v>
      </c>
      <c r="Y498">
        <f>_xlfn.XLOOKUP(Table5[[#This Row],[CustomerID]],Table2[ID],Table2[Recency/Days],"Not Found",0)</f>
        <v>54</v>
      </c>
      <c r="Z498" s="22">
        <f>IFERROR(VLOOKUP(Table5[[#This Row],[CustomerID]],Table2[],3,FALSE),"Not Found")</f>
        <v>1425</v>
      </c>
      <c r="AA498" s="22">
        <f>IFERROR(VLOOKUP($A498,Table2[],4,FALSE),"Not Found")</f>
        <v>131</v>
      </c>
      <c r="AB498" s="22">
        <f>IFERROR(VLOOKUP($A498,Table2[],5,FALSE),"Not Found")</f>
        <v>845</v>
      </c>
      <c r="AC498" s="22">
        <f>IFERROR(VLOOKUP($A498,Table2[],6,FALSE),"Not Found")</f>
        <v>172</v>
      </c>
      <c r="AD498" s="22">
        <f>IFERROR(VLOOKUP($A498,Table2[],7,FALSE),"Not Found")</f>
        <v>131</v>
      </c>
      <c r="AE498" s="22">
        <f>IFERROR(VLOOKUP($A498,Table2[],8,FALSE),"Not Found")</f>
        <v>316</v>
      </c>
      <c r="AF498" s="22">
        <f>IFERROR(VLOOKUP($A498,Table2[],9,FALSE),"Not Found")</f>
        <v>2389</v>
      </c>
      <c r="AG498">
        <f>IFERROR(VLOOKUP($A498,Table2[],10,FALSE),"Not Found")</f>
        <v>1</v>
      </c>
      <c r="AH498">
        <f>IFERROR(VLOOKUP($A498,Table2[],11,FALSE),"Not Found")</f>
        <v>4</v>
      </c>
      <c r="AI498">
        <f>IFERROR(VLOOKUP($A498,Table2[],12,FALSE),"Not Found")</f>
        <v>4</v>
      </c>
      <c r="AJ498">
        <f>IFERROR(VLOOKUP($A498,Table2[],13,FALSE),"Not Found")</f>
        <v>8</v>
      </c>
      <c r="AK498">
        <f>IFERROR(VLOOKUP($A498,Table2[],14,FALSE),"Not Found")</f>
        <v>2</v>
      </c>
      <c r="AL498">
        <f>INDEX('Marketing data'!E:E,MATCH($A498,'Marketing data'!B:B,0),1)</f>
        <v>0</v>
      </c>
      <c r="AM498">
        <f>INDEX('Marketing data'!F:F,MATCH($A498,'Marketing data'!B:B,0),1)</f>
        <v>0</v>
      </c>
      <c r="AN498">
        <f>INDEX(Table3[MC3],MATCH($A498,Table3[ID],0),1)</f>
        <v>0</v>
      </c>
      <c r="AO498">
        <f>INDEX(Table3[MC4],MATCH($A498,Table3[ID],0),1)</f>
        <v>0</v>
      </c>
      <c r="AP498">
        <f>INDEX(Table3[MC5],MATCH($A498,Table3[ID],0),1)</f>
        <v>0</v>
      </c>
      <c r="AQ498">
        <f>_xlfn.XLOOKUP($A498,Table3[ID],Table3[Complaint],"Not Found",0)</f>
        <v>0</v>
      </c>
      <c r="AR498">
        <f>_xlfn.XLOOKUP($A498,Table3[ID],Table3[Pilot],"Not Found",0)</f>
        <v>0</v>
      </c>
      <c r="AS498" s="6">
        <f>_xlfn.XLOOKUP($A498,Table3[ID],Table3[Enrollment],"Not Found",0)</f>
        <v>43921</v>
      </c>
    </row>
    <row r="499" spans="1:45" x14ac:dyDescent="0.25">
      <c r="A499">
        <v>3035</v>
      </c>
      <c r="B499" t="s">
        <v>615</v>
      </c>
      <c r="C499" t="s">
        <v>124</v>
      </c>
      <c r="D499" t="s">
        <v>104</v>
      </c>
      <c r="E499" t="s">
        <v>105</v>
      </c>
      <c r="F499" t="s">
        <v>118</v>
      </c>
      <c r="G499" s="22">
        <v>98.13</v>
      </c>
      <c r="H499">
        <v>1</v>
      </c>
      <c r="I499">
        <v>4.9065000000000003</v>
      </c>
      <c r="J499" s="22">
        <v>103.0365</v>
      </c>
      <c r="K499" s="6">
        <v>43486</v>
      </c>
      <c r="L499" s="21">
        <v>0.73333333333333339</v>
      </c>
      <c r="M499" t="s">
        <v>112</v>
      </c>
      <c r="N499" s="22">
        <v>98.13</v>
      </c>
      <c r="O499">
        <v>4.7619047620000003</v>
      </c>
      <c r="P499" s="22">
        <v>4.9065000000000003</v>
      </c>
      <c r="Q499">
        <v>8.9</v>
      </c>
      <c r="R499" t="str">
        <f>IFERROR(VLOOKUP(Table5[[#This Row],[CustomerID]],Table1[],16,FALSE),"Not Found")</f>
        <v>Together</v>
      </c>
      <c r="S499">
        <f>IFERROR(VLOOKUP(Table5[[#This Row],[CustomerID]],Table1[],5,FALSE),"Not Found")</f>
        <v>38</v>
      </c>
      <c r="T499" t="str">
        <f>IFERROR(VLOOKUP(Table5[[#This Row],[CustomerID]],Table1[],17,FALSE),"Not Found")</f>
        <v>PhD</v>
      </c>
      <c r="U499">
        <f>_xlfn.XLOOKUP(Table5[[#This Row],[CustomerID]],Table1[ID],Table1[Kids],"Not Found",0)</f>
        <v>0</v>
      </c>
      <c r="V499">
        <f>_xlfn.XLOOKUP(Table5[[#This Row],[CustomerID]],Table1[ID],Table1[Teens],"Not found",0)</f>
        <v>0</v>
      </c>
      <c r="W499" s="16">
        <f>IFERROR(VLOOKUP(Table5[[#This Row],[CustomerID]],Table1[],2,FALSE),"Not Found")</f>
        <v>170038</v>
      </c>
      <c r="X499" t="str">
        <f>_xlfn.XLOOKUP(Table5[[#This Row],[CustomerID]],Table1[ID],Table1[State],"Not Found",0)</f>
        <v>State-California</v>
      </c>
      <c r="Y499">
        <f>_xlfn.XLOOKUP(Table5[[#This Row],[CustomerID]],Table2[ID],Table2[Recency/Days],"Not Found",0)</f>
        <v>54</v>
      </c>
      <c r="Z499" s="22">
        <f>IFERROR(VLOOKUP(Table5[[#This Row],[CustomerID]],Table2[],3,FALSE),"Not Found")</f>
        <v>1425</v>
      </c>
      <c r="AA499" s="22">
        <f>IFERROR(VLOOKUP($A499,Table2[],4,FALSE),"Not Found")</f>
        <v>131</v>
      </c>
      <c r="AB499" s="22">
        <f>IFERROR(VLOOKUP($A499,Table2[],5,FALSE),"Not Found")</f>
        <v>845</v>
      </c>
      <c r="AC499" s="22">
        <f>IFERROR(VLOOKUP($A499,Table2[],6,FALSE),"Not Found")</f>
        <v>172</v>
      </c>
      <c r="AD499" s="22">
        <f>IFERROR(VLOOKUP($A499,Table2[],7,FALSE),"Not Found")</f>
        <v>131</v>
      </c>
      <c r="AE499" s="22">
        <f>IFERROR(VLOOKUP($A499,Table2[],8,FALSE),"Not Found")</f>
        <v>316</v>
      </c>
      <c r="AF499" s="22">
        <f>IFERROR(VLOOKUP($A499,Table2[],9,FALSE),"Not Found")</f>
        <v>2389</v>
      </c>
      <c r="AG499">
        <f>IFERROR(VLOOKUP($A499,Table2[],10,FALSE),"Not Found")</f>
        <v>1</v>
      </c>
      <c r="AH499">
        <f>IFERROR(VLOOKUP($A499,Table2[],11,FALSE),"Not Found")</f>
        <v>4</v>
      </c>
      <c r="AI499">
        <f>IFERROR(VLOOKUP($A499,Table2[],12,FALSE),"Not Found")</f>
        <v>4</v>
      </c>
      <c r="AJ499">
        <f>IFERROR(VLOOKUP($A499,Table2[],13,FALSE),"Not Found")</f>
        <v>8</v>
      </c>
      <c r="AK499">
        <f>IFERROR(VLOOKUP($A499,Table2[],14,FALSE),"Not Found")</f>
        <v>2</v>
      </c>
      <c r="AL499">
        <f>INDEX('Marketing data'!E:E,MATCH($A499,'Marketing data'!B:B,0),1)</f>
        <v>0</v>
      </c>
      <c r="AM499">
        <f>INDEX('Marketing data'!F:F,MATCH($A499,'Marketing data'!B:B,0),1)</f>
        <v>0</v>
      </c>
      <c r="AN499">
        <f>INDEX(Table3[MC3],MATCH($A499,Table3[ID],0),1)</f>
        <v>0</v>
      </c>
      <c r="AO499">
        <f>INDEX(Table3[MC4],MATCH($A499,Table3[ID],0),1)</f>
        <v>0</v>
      </c>
      <c r="AP499">
        <f>INDEX(Table3[MC5],MATCH($A499,Table3[ID],0),1)</f>
        <v>0</v>
      </c>
      <c r="AQ499">
        <f>_xlfn.XLOOKUP($A499,Table3[ID],Table3[Complaint],"Not Found",0)</f>
        <v>0</v>
      </c>
      <c r="AR499">
        <f>_xlfn.XLOOKUP($A499,Table3[ID],Table3[Pilot],"Not Found",0)</f>
        <v>0</v>
      </c>
      <c r="AS499" s="6">
        <f>_xlfn.XLOOKUP($A499,Table3[ID],Table3[Enrollment],"Not Found",0)</f>
        <v>43921</v>
      </c>
    </row>
    <row r="500" spans="1:45" x14ac:dyDescent="0.25">
      <c r="A500">
        <v>2231</v>
      </c>
      <c r="B500" t="s">
        <v>616</v>
      </c>
      <c r="C500" t="s">
        <v>103</v>
      </c>
      <c r="D500" t="s">
        <v>104</v>
      </c>
      <c r="E500" t="s">
        <v>105</v>
      </c>
      <c r="F500" t="s">
        <v>118</v>
      </c>
      <c r="G500" s="22">
        <v>51.52</v>
      </c>
      <c r="H500">
        <v>8</v>
      </c>
      <c r="I500">
        <v>20.608000000000001</v>
      </c>
      <c r="J500" s="22">
        <v>432.76799999999997</v>
      </c>
      <c r="K500" s="6">
        <v>43498</v>
      </c>
      <c r="L500" s="21">
        <v>0.65763888888888888</v>
      </c>
      <c r="M500" t="s">
        <v>112</v>
      </c>
      <c r="N500" s="22">
        <v>412.16</v>
      </c>
      <c r="O500">
        <v>4.7619047620000003</v>
      </c>
      <c r="P500" s="22">
        <v>20.608000000000001</v>
      </c>
      <c r="Q500">
        <v>9.6</v>
      </c>
      <c r="R500" t="str">
        <f>IFERROR(VLOOKUP(Table5[[#This Row],[CustomerID]],Table1[],16,FALSE),"Not Found")</f>
        <v>Married</v>
      </c>
      <c r="S500">
        <f>IFERROR(VLOOKUP(Table5[[#This Row],[CustomerID]],Table1[],5,FALSE),"Not Found")</f>
        <v>55</v>
      </c>
      <c r="T500" t="str">
        <f>IFERROR(VLOOKUP(Table5[[#This Row],[CustomerID]],Table1[],17,FALSE),"Not Found")</f>
        <v>PhD</v>
      </c>
      <c r="U500">
        <f>_xlfn.XLOOKUP(Table5[[#This Row],[CustomerID]],Table1[ID],Table1[Kids],"Not Found",0)</f>
        <v>0</v>
      </c>
      <c r="V500">
        <f>_xlfn.XLOOKUP(Table5[[#This Row],[CustomerID]],Table1[ID],Table1[Teens],"Not found",0)</f>
        <v>0</v>
      </c>
      <c r="W500" s="16">
        <f>IFERROR(VLOOKUP(Table5[[#This Row],[CustomerID]],Table1[],2,FALSE),"Not Found")</f>
        <v>169969</v>
      </c>
      <c r="X500" t="str">
        <f>_xlfn.XLOOKUP(Table5[[#This Row],[CustomerID]],Table1[ID],Table1[State],"Not Found",0)</f>
        <v>State-California</v>
      </c>
      <c r="Y500">
        <f>_xlfn.XLOOKUP(Table5[[#This Row],[CustomerID]],Table2[ID],Table2[Recency/Days],"Not Found",0)</f>
        <v>64</v>
      </c>
      <c r="Z500" s="22">
        <f>IFERROR(VLOOKUP(Table5[[#This Row],[CustomerID]],Table2[],3,FALSE),"Not Found")</f>
        <v>2143</v>
      </c>
      <c r="AA500" s="22">
        <f>IFERROR(VLOOKUP($A500,Table2[],4,FALSE),"Not Found")</f>
        <v>70</v>
      </c>
      <c r="AB500" s="22">
        <f>IFERROR(VLOOKUP($A500,Table2[],5,FALSE),"Not Found")</f>
        <v>1249</v>
      </c>
      <c r="AC500" s="22">
        <f>IFERROR(VLOOKUP($A500,Table2[],6,FALSE),"Not Found")</f>
        <v>92</v>
      </c>
      <c r="AD500" s="22">
        <f>IFERROR(VLOOKUP($A500,Table2[],7,FALSE),"Not Found")</f>
        <v>70</v>
      </c>
      <c r="AE500" s="22">
        <f>IFERROR(VLOOKUP($A500,Table2[],8,FALSE),"Not Found")</f>
        <v>107</v>
      </c>
      <c r="AF500" s="22">
        <f>IFERROR(VLOOKUP($A500,Table2[],9,FALSE),"Not Found")</f>
        <v>3517</v>
      </c>
      <c r="AG500">
        <f>IFERROR(VLOOKUP($A500,Table2[],10,FALSE),"Not Found")</f>
        <v>1</v>
      </c>
      <c r="AH500">
        <f>IFERROR(VLOOKUP($A500,Table2[],11,FALSE),"Not Found")</f>
        <v>4</v>
      </c>
      <c r="AI500">
        <f>IFERROR(VLOOKUP($A500,Table2[],12,FALSE),"Not Found")</f>
        <v>2</v>
      </c>
      <c r="AJ500">
        <f>IFERROR(VLOOKUP($A500,Table2[],13,FALSE),"Not Found")</f>
        <v>6</v>
      </c>
      <c r="AK500">
        <f>IFERROR(VLOOKUP($A500,Table2[],14,FALSE),"Not Found")</f>
        <v>3</v>
      </c>
      <c r="AL500">
        <f>INDEX('Marketing data'!E:E,MATCH($A500,'Marketing data'!B:B,0),1)</f>
        <v>1</v>
      </c>
      <c r="AM500">
        <f>INDEX('Marketing data'!F:F,MATCH($A500,'Marketing data'!B:B,0),1)</f>
        <v>0</v>
      </c>
      <c r="AN500">
        <f>INDEX(Table3[MC3],MATCH($A500,Table3[ID],0),1)</f>
        <v>0</v>
      </c>
      <c r="AO500">
        <f>INDEX(Table3[MC4],MATCH($A500,Table3[ID],0),1)</f>
        <v>0</v>
      </c>
      <c r="AP500">
        <f>INDEX(Table3[MC5],MATCH($A500,Table3[ID],0),1)</f>
        <v>1</v>
      </c>
      <c r="AQ500">
        <f>_xlfn.XLOOKUP($A500,Table3[ID],Table3[Complaint],"Not Found",0)</f>
        <v>0</v>
      </c>
      <c r="AR500">
        <f>_xlfn.XLOOKUP($A500,Table3[ID],Table3[Pilot],"Not Found",0)</f>
        <v>1</v>
      </c>
      <c r="AS500" s="6">
        <f>_xlfn.XLOOKUP($A500,Table3[ID],Table3[Enrollment],"Not Found",0)</f>
        <v>43862</v>
      </c>
    </row>
    <row r="501" spans="1:45" x14ac:dyDescent="0.25">
      <c r="A501">
        <v>2846</v>
      </c>
      <c r="B501" t="s">
        <v>617</v>
      </c>
      <c r="C501" t="s">
        <v>124</v>
      </c>
      <c r="D501" t="s">
        <v>104</v>
      </c>
      <c r="E501" t="s">
        <v>114</v>
      </c>
      <c r="F501" t="s">
        <v>118</v>
      </c>
      <c r="G501" s="22">
        <v>73.97</v>
      </c>
      <c r="H501">
        <v>1</v>
      </c>
      <c r="I501">
        <v>3.6985000000000001</v>
      </c>
      <c r="J501" s="22">
        <v>77.668499999999995</v>
      </c>
      <c r="K501" s="6">
        <v>43499</v>
      </c>
      <c r="L501" s="21">
        <v>0.66180555555555554</v>
      </c>
      <c r="M501" t="s">
        <v>116</v>
      </c>
      <c r="N501" s="22">
        <v>73.97</v>
      </c>
      <c r="O501">
        <v>4.7619047620000003</v>
      </c>
      <c r="P501" s="22">
        <v>3.6985000000000001</v>
      </c>
      <c r="Q501">
        <v>5.4</v>
      </c>
      <c r="R501" t="str">
        <f>IFERROR(VLOOKUP(Table5[[#This Row],[CustomerID]],Table1[],16,FALSE),"Not Found")</f>
        <v>Divorced</v>
      </c>
      <c r="S501">
        <f>IFERROR(VLOOKUP(Table5[[#This Row],[CustomerID]],Table1[],5,FALSE),"Not Found")</f>
        <v>56</v>
      </c>
      <c r="T501" t="str">
        <f>IFERROR(VLOOKUP(Table5[[#This Row],[CustomerID]],Table1[],17,FALSE),"Not Found")</f>
        <v>Graduate</v>
      </c>
      <c r="U501">
        <f>_xlfn.XLOOKUP(Table5[[#This Row],[CustomerID]],Table1[ID],Table1[Kids],"Not Found",0)</f>
        <v>0</v>
      </c>
      <c r="V501">
        <f>_xlfn.XLOOKUP(Table5[[#This Row],[CustomerID]],Table1[ID],Table1[Teens],"Not found",0)</f>
        <v>1</v>
      </c>
      <c r="W501" s="16">
        <f>IFERROR(VLOOKUP(Table5[[#This Row],[CustomerID]],Table1[],2,FALSE),"Not Found")</f>
        <v>169932</v>
      </c>
      <c r="X501" t="str">
        <f>_xlfn.XLOOKUP(Table5[[#This Row],[CustomerID]],Table1[ID],Table1[State],"Not Found",0)</f>
        <v>State-New York</v>
      </c>
      <c r="Y501">
        <f>_xlfn.XLOOKUP(Table5[[#This Row],[CustomerID]],Table2[ID],Table2[Recency/Days],"Not Found",0)</f>
        <v>97</v>
      </c>
      <c r="Z501" s="22">
        <f>IFERROR(VLOOKUP(Table5[[#This Row],[CustomerID]],Table2[],3,FALSE),"Not Found")</f>
        <v>1001</v>
      </c>
      <c r="AA501" s="22">
        <f>IFERROR(VLOOKUP($A501,Table2[],4,FALSE),"Not Found")</f>
        <v>418</v>
      </c>
      <c r="AB501" s="22">
        <f>IFERROR(VLOOKUP($A501,Table2[],5,FALSE),"Not Found")</f>
        <v>372</v>
      </c>
      <c r="AC501" s="22">
        <f>IFERROR(VLOOKUP($A501,Table2[],6,FALSE),"Not Found")</f>
        <v>364</v>
      </c>
      <c r="AD501" s="22">
        <f>IFERROR(VLOOKUP($A501,Table2[],7,FALSE),"Not Found")</f>
        <v>255</v>
      </c>
      <c r="AE501" s="22">
        <f>IFERROR(VLOOKUP($A501,Table2[],8,FALSE),"Not Found")</f>
        <v>139</v>
      </c>
      <c r="AF501" s="22">
        <f>IFERROR(VLOOKUP($A501,Table2[],9,FALSE),"Not Found")</f>
        <v>2272</v>
      </c>
      <c r="AG501">
        <f>IFERROR(VLOOKUP($A501,Table2[],10,FALSE),"Not Found")</f>
        <v>2</v>
      </c>
      <c r="AH501">
        <f>IFERROR(VLOOKUP($A501,Table2[],11,FALSE),"Not Found")</f>
        <v>7</v>
      </c>
      <c r="AI501">
        <f>IFERROR(VLOOKUP($A501,Table2[],12,FALSE),"Not Found")</f>
        <v>6</v>
      </c>
      <c r="AJ501">
        <f>IFERROR(VLOOKUP($A501,Table2[],13,FALSE),"Not Found")</f>
        <v>11</v>
      </c>
      <c r="AK501">
        <f>IFERROR(VLOOKUP($A501,Table2[],14,FALSE),"Not Found")</f>
        <v>4</v>
      </c>
      <c r="AL501">
        <f>INDEX('Marketing data'!E:E,MATCH($A501,'Marketing data'!B:B,0),1)</f>
        <v>0</v>
      </c>
      <c r="AM501">
        <f>INDEX('Marketing data'!F:F,MATCH($A501,'Marketing data'!B:B,0),1)</f>
        <v>0</v>
      </c>
      <c r="AN501">
        <f>INDEX(Table3[MC3],MATCH($A501,Table3[ID],0),1)</f>
        <v>0</v>
      </c>
      <c r="AO501">
        <f>INDEX(Table3[MC4],MATCH($A501,Table3[ID],0),1)</f>
        <v>0</v>
      </c>
      <c r="AP501">
        <f>INDEX(Table3[MC5],MATCH($A501,Table3[ID],0),1)</f>
        <v>0</v>
      </c>
      <c r="AQ501">
        <f>_xlfn.XLOOKUP($A501,Table3[ID],Table3[Complaint],"Not Found",0)</f>
        <v>0</v>
      </c>
      <c r="AR501">
        <f>_xlfn.XLOOKUP($A501,Table3[ID],Table3[Pilot],"Not Found",0)</f>
        <v>0</v>
      </c>
      <c r="AS501" s="6">
        <f>_xlfn.XLOOKUP($A501,Table3[ID],Table3[Enrollment],"Not Found",0)</f>
        <v>43786</v>
      </c>
    </row>
    <row r="502" spans="1:45" x14ac:dyDescent="0.25">
      <c r="A502">
        <v>2497</v>
      </c>
      <c r="B502" t="s">
        <v>618</v>
      </c>
      <c r="C502" t="s">
        <v>109</v>
      </c>
      <c r="D502" t="s">
        <v>104</v>
      </c>
      <c r="E502" t="s">
        <v>105</v>
      </c>
      <c r="F502" t="s">
        <v>127</v>
      </c>
      <c r="G502" s="22">
        <v>31.9</v>
      </c>
      <c r="H502">
        <v>1</v>
      </c>
      <c r="I502">
        <v>1.595</v>
      </c>
      <c r="J502" s="22">
        <v>33.494999999999997</v>
      </c>
      <c r="K502" s="6">
        <v>43470</v>
      </c>
      <c r="L502" s="21">
        <v>0.52777777777777779</v>
      </c>
      <c r="M502" t="s">
        <v>107</v>
      </c>
      <c r="N502" s="22">
        <v>31.9</v>
      </c>
      <c r="O502">
        <v>4.7619047620000003</v>
      </c>
      <c r="P502" s="22">
        <v>1.595</v>
      </c>
      <c r="Q502">
        <v>9.1</v>
      </c>
      <c r="R502" t="str">
        <f>IFERROR(VLOOKUP(Table5[[#This Row],[CustomerID]],Table1[],16,FALSE),"Not Found")</f>
        <v>Together</v>
      </c>
      <c r="S502">
        <f>IFERROR(VLOOKUP(Table5[[#This Row],[CustomerID]],Table1[],5,FALSE),"Not Found")</f>
        <v>49</v>
      </c>
      <c r="T502" t="str">
        <f>IFERROR(VLOOKUP(Table5[[#This Row],[CustomerID]],Table1[],17,FALSE),"Not Found")</f>
        <v>Graduate</v>
      </c>
      <c r="U502">
        <f>_xlfn.XLOOKUP(Table5[[#This Row],[CustomerID]],Table1[ID],Table1[Kids],"Not Found",0)</f>
        <v>0</v>
      </c>
      <c r="V502">
        <f>_xlfn.XLOOKUP(Table5[[#This Row],[CustomerID]],Table1[ID],Table1[Teens],"Not found",0)</f>
        <v>0</v>
      </c>
      <c r="W502" s="16">
        <f>IFERROR(VLOOKUP(Table5[[#This Row],[CustomerID]],Table1[],2,FALSE),"Not Found")</f>
        <v>169930</v>
      </c>
      <c r="X502" t="str">
        <f>_xlfn.XLOOKUP(Table5[[#This Row],[CustomerID]],Table1[ID],Table1[State],"Not Found",0)</f>
        <v>State-Illinois</v>
      </c>
      <c r="Y502">
        <f>_xlfn.XLOOKUP(Table5[[#This Row],[CustomerID]],Table2[ID],Table2[Recency/Days],"Not Found",0)</f>
        <v>21</v>
      </c>
      <c r="Z502" s="22">
        <f>IFERROR(VLOOKUP(Table5[[#This Row],[CustomerID]],Table2[],3,FALSE),"Not Found")</f>
        <v>612</v>
      </c>
      <c r="AA502" s="22">
        <f>IFERROR(VLOOKUP($A502,Table2[],4,FALSE),"Not Found")</f>
        <v>238</v>
      </c>
      <c r="AB502" s="22">
        <f>IFERROR(VLOOKUP($A502,Table2[],5,FALSE),"Not Found")</f>
        <v>2010</v>
      </c>
      <c r="AC502" s="22">
        <f>IFERROR(VLOOKUP($A502,Table2[],6,FALSE),"Not Found")</f>
        <v>532</v>
      </c>
      <c r="AD502" s="22">
        <f>IFERROR(VLOOKUP($A502,Table2[],7,FALSE),"Not Found")</f>
        <v>170</v>
      </c>
      <c r="AE502" s="22">
        <f>IFERROR(VLOOKUP($A502,Table2[],8,FALSE),"Not Found")</f>
        <v>476</v>
      </c>
      <c r="AF502" s="22">
        <f>IFERROR(VLOOKUP($A502,Table2[],9,FALSE),"Not Found")</f>
        <v>3086</v>
      </c>
      <c r="AG502">
        <f>IFERROR(VLOOKUP($A502,Table2[],10,FALSE),"Not Found")</f>
        <v>1</v>
      </c>
      <c r="AH502">
        <f>IFERROR(VLOOKUP($A502,Table2[],11,FALSE),"Not Found")</f>
        <v>4</v>
      </c>
      <c r="AI502">
        <f>IFERROR(VLOOKUP($A502,Table2[],12,FALSE),"Not Found")</f>
        <v>5</v>
      </c>
      <c r="AJ502">
        <f>IFERROR(VLOOKUP($A502,Table2[],13,FALSE),"Not Found")</f>
        <v>12</v>
      </c>
      <c r="AK502">
        <f>IFERROR(VLOOKUP($A502,Table2[],14,FALSE),"Not Found")</f>
        <v>3</v>
      </c>
      <c r="AL502">
        <f>INDEX('Marketing data'!E:E,MATCH($A502,'Marketing data'!B:B,0),1)</f>
        <v>0</v>
      </c>
      <c r="AM502">
        <f>INDEX('Marketing data'!F:F,MATCH($A502,'Marketing data'!B:B,0),1)</f>
        <v>0</v>
      </c>
      <c r="AN502">
        <f>INDEX(Table3[MC3],MATCH($A502,Table3[ID],0),1)</f>
        <v>0</v>
      </c>
      <c r="AO502">
        <f>INDEX(Table3[MC4],MATCH($A502,Table3[ID],0),1)</f>
        <v>0</v>
      </c>
      <c r="AP502">
        <f>INDEX(Table3[MC5],MATCH($A502,Table3[ID],0),1)</f>
        <v>0</v>
      </c>
      <c r="AQ502">
        <f>_xlfn.XLOOKUP($A502,Table3[ID],Table3[Complaint],"Not Found",0)</f>
        <v>0</v>
      </c>
      <c r="AR502">
        <f>_xlfn.XLOOKUP($A502,Table3[ID],Table3[Pilot],"Not Found",0)</f>
        <v>0</v>
      </c>
      <c r="AS502" s="6">
        <f>_xlfn.XLOOKUP($A502,Table3[ID],Table3[Enrollment],"Not Found",0)</f>
        <v>43769</v>
      </c>
    </row>
    <row r="503" spans="1:45" x14ac:dyDescent="0.25">
      <c r="A503">
        <v>2723</v>
      </c>
      <c r="B503" t="s">
        <v>619</v>
      </c>
      <c r="C503" t="s">
        <v>109</v>
      </c>
      <c r="D503" t="s">
        <v>110</v>
      </c>
      <c r="E503" t="s">
        <v>114</v>
      </c>
      <c r="F503" t="s">
        <v>115</v>
      </c>
      <c r="G503" s="22">
        <v>69.400000000000006</v>
      </c>
      <c r="H503">
        <v>2</v>
      </c>
      <c r="I503">
        <v>6.94</v>
      </c>
      <c r="J503" s="22">
        <v>145.74</v>
      </c>
      <c r="K503" s="6">
        <v>43492</v>
      </c>
      <c r="L503" s="21">
        <v>0.82500000000000007</v>
      </c>
      <c r="M503" t="s">
        <v>107</v>
      </c>
      <c r="N503" s="22">
        <v>138.80000000000001</v>
      </c>
      <c r="O503">
        <v>4.7619047620000003</v>
      </c>
      <c r="P503" s="22">
        <v>6.94</v>
      </c>
      <c r="Q503">
        <v>9</v>
      </c>
      <c r="R503" t="str">
        <f>IFERROR(VLOOKUP(Table5[[#This Row],[CustomerID]],Table1[],16,FALSE),"Not Found")</f>
        <v>Divorced</v>
      </c>
      <c r="S503">
        <f>IFERROR(VLOOKUP(Table5[[#This Row],[CustomerID]],Table1[],5,FALSE),"Not Found")</f>
        <v>51</v>
      </c>
      <c r="T503" t="str">
        <f>IFERROR(VLOOKUP(Table5[[#This Row],[CustomerID]],Table1[],17,FALSE),"Not Found")</f>
        <v>Graduate</v>
      </c>
      <c r="U503">
        <f>_xlfn.XLOOKUP(Table5[[#This Row],[CustomerID]],Table1[ID],Table1[Kids],"Not Found",0)</f>
        <v>0</v>
      </c>
      <c r="V503">
        <f>_xlfn.XLOOKUP(Table5[[#This Row],[CustomerID]],Table1[ID],Table1[Teens],"Not found",0)</f>
        <v>1</v>
      </c>
      <c r="W503" s="16">
        <f>IFERROR(VLOOKUP(Table5[[#This Row],[CustomerID]],Table1[],2,FALSE),"Not Found")</f>
        <v>169901</v>
      </c>
      <c r="X503" t="str">
        <f>_xlfn.XLOOKUP(Table5[[#This Row],[CustomerID]],Table1[ID],Table1[State],"Not Found",0)</f>
        <v>State-California</v>
      </c>
      <c r="Y503">
        <f>_xlfn.XLOOKUP(Table5[[#This Row],[CustomerID]],Table2[ID],Table2[Recency/Days],"Not Found",0)</f>
        <v>95</v>
      </c>
      <c r="Z503" s="22">
        <f>IFERROR(VLOOKUP(Table5[[#This Row],[CustomerID]],Table2[],3,FALSE),"Not Found")</f>
        <v>758</v>
      </c>
      <c r="AA503" s="22">
        <f>IFERROR(VLOOKUP($A503,Table2[],4,FALSE),"Not Found")</f>
        <v>51</v>
      </c>
      <c r="AB503" s="22">
        <f>IFERROR(VLOOKUP($A503,Table2[],5,FALSE),"Not Found")</f>
        <v>501</v>
      </c>
      <c r="AC503" s="22">
        <f>IFERROR(VLOOKUP($A503,Table2[],6,FALSE),"Not Found")</f>
        <v>248</v>
      </c>
      <c r="AD503" s="22">
        <f>IFERROR(VLOOKUP($A503,Table2[],7,FALSE),"Not Found")</f>
        <v>224</v>
      </c>
      <c r="AE503" s="22">
        <f>IFERROR(VLOOKUP($A503,Table2[],8,FALSE),"Not Found")</f>
        <v>362</v>
      </c>
      <c r="AF503" s="22">
        <f>IFERROR(VLOOKUP($A503,Table2[],9,FALSE),"Not Found")</f>
        <v>1419</v>
      </c>
      <c r="AG503">
        <f>IFERROR(VLOOKUP($A503,Table2[],10,FALSE),"Not Found")</f>
        <v>3</v>
      </c>
      <c r="AH503">
        <f>IFERROR(VLOOKUP($A503,Table2[],11,FALSE),"Not Found")</f>
        <v>7</v>
      </c>
      <c r="AI503">
        <f>IFERROR(VLOOKUP($A503,Table2[],12,FALSE),"Not Found")</f>
        <v>3</v>
      </c>
      <c r="AJ503">
        <f>IFERROR(VLOOKUP($A503,Table2[],13,FALSE),"Not Found")</f>
        <v>10</v>
      </c>
      <c r="AK503">
        <f>IFERROR(VLOOKUP($A503,Table2[],14,FALSE),"Not Found")</f>
        <v>5</v>
      </c>
      <c r="AL503">
        <f>INDEX('Marketing data'!E:E,MATCH($A503,'Marketing data'!B:B,0),1)</f>
        <v>0</v>
      </c>
      <c r="AM503">
        <f>INDEX('Marketing data'!F:F,MATCH($A503,'Marketing data'!B:B,0),1)</f>
        <v>0</v>
      </c>
      <c r="AN503">
        <f>INDEX(Table3[MC3],MATCH($A503,Table3[ID],0),1)</f>
        <v>0</v>
      </c>
      <c r="AO503">
        <f>INDEX(Table3[MC4],MATCH($A503,Table3[ID],0),1)</f>
        <v>0</v>
      </c>
      <c r="AP503">
        <f>INDEX(Table3[MC5],MATCH($A503,Table3[ID],0),1)</f>
        <v>0</v>
      </c>
      <c r="AQ503">
        <f>_xlfn.XLOOKUP($A503,Table3[ID],Table3[Complaint],"Not Found",0)</f>
        <v>0</v>
      </c>
      <c r="AR503">
        <f>_xlfn.XLOOKUP($A503,Table3[ID],Table3[Pilot],"Not Found",0)</f>
        <v>0</v>
      </c>
      <c r="AS503" s="6">
        <f>_xlfn.XLOOKUP($A503,Table3[ID],Table3[Enrollment],"Not Found",0)</f>
        <v>43772</v>
      </c>
    </row>
    <row r="504" spans="1:45" x14ac:dyDescent="0.25">
      <c r="A504">
        <v>1576</v>
      </c>
      <c r="B504" t="s">
        <v>620</v>
      </c>
      <c r="C504" t="s">
        <v>124</v>
      </c>
      <c r="D504" t="s">
        <v>110</v>
      </c>
      <c r="E504" t="s">
        <v>105</v>
      </c>
      <c r="F504" t="s">
        <v>118</v>
      </c>
      <c r="G504" s="22">
        <v>93.31</v>
      </c>
      <c r="H504">
        <v>2</v>
      </c>
      <c r="I504">
        <v>9.3309999999999995</v>
      </c>
      <c r="J504" s="22">
        <v>195.95099999999999</v>
      </c>
      <c r="K504" s="6">
        <v>43549</v>
      </c>
      <c r="L504" s="21">
        <v>0.74513888888888891</v>
      </c>
      <c r="M504" t="s">
        <v>112</v>
      </c>
      <c r="N504" s="22">
        <v>186.62</v>
      </c>
      <c r="O504">
        <v>4.7619047620000003</v>
      </c>
      <c r="P504" s="22">
        <v>9.3309999999999995</v>
      </c>
      <c r="Q504">
        <v>6.3</v>
      </c>
      <c r="R504" t="str">
        <f>IFERROR(VLOOKUP(Table5[[#This Row],[CustomerID]],Table1[],16,FALSE),"Not Found")</f>
        <v>Single</v>
      </c>
      <c r="S504">
        <f>IFERROR(VLOOKUP(Table5[[#This Row],[CustomerID]],Table1[],5,FALSE),"Not Found")</f>
        <v>55</v>
      </c>
      <c r="T504" t="str">
        <f>IFERROR(VLOOKUP(Table5[[#This Row],[CustomerID]],Table1[],17,FALSE),"Not Found")</f>
        <v>Master</v>
      </c>
      <c r="U504">
        <f>_xlfn.XLOOKUP(Table5[[#This Row],[CustomerID]],Table1[ID],Table1[Kids],"Not Found",0)</f>
        <v>0</v>
      </c>
      <c r="V504">
        <f>_xlfn.XLOOKUP(Table5[[#This Row],[CustomerID]],Table1[ID],Table1[Teens],"Not found",0)</f>
        <v>0</v>
      </c>
      <c r="W504" s="16">
        <f>IFERROR(VLOOKUP(Table5[[#This Row],[CustomerID]],Table1[],2,FALSE),"Not Found")</f>
        <v>169882</v>
      </c>
      <c r="X504" t="str">
        <f>_xlfn.XLOOKUP(Table5[[#This Row],[CustomerID]],Table1[ID],Table1[State],"Not Found",0)</f>
        <v>State-Other</v>
      </c>
      <c r="Y504">
        <f>_xlfn.XLOOKUP(Table5[[#This Row],[CustomerID]],Table2[ID],Table2[Recency/Days],"Not Found",0)</f>
        <v>94</v>
      </c>
      <c r="Z504" s="22">
        <f>IFERROR(VLOOKUP(Table5[[#This Row],[CustomerID]],Table2[],3,FALSE),"Not Found")</f>
        <v>710</v>
      </c>
      <c r="AA504" s="22">
        <f>IFERROR(VLOOKUP($A504,Table2[],4,FALSE),"Not Found")</f>
        <v>309</v>
      </c>
      <c r="AB504" s="22">
        <f>IFERROR(VLOOKUP($A504,Table2[],5,FALSE),"Not Found")</f>
        <v>1544</v>
      </c>
      <c r="AC504" s="22">
        <f>IFERROR(VLOOKUP($A504,Table2[],6,FALSE),"Not Found")</f>
        <v>321</v>
      </c>
      <c r="AD504" s="22">
        <f>IFERROR(VLOOKUP($A504,Table2[],7,FALSE),"Not Found")</f>
        <v>309</v>
      </c>
      <c r="AE504" s="22">
        <f>IFERROR(VLOOKUP($A504,Table2[],8,FALSE),"Not Found")</f>
        <v>401</v>
      </c>
      <c r="AF504" s="22">
        <f>IFERROR(VLOOKUP($A504,Table2[],9,FALSE),"Not Found")</f>
        <v>2791</v>
      </c>
      <c r="AG504">
        <f>IFERROR(VLOOKUP($A504,Table2[],10,FALSE),"Not Found")</f>
        <v>1</v>
      </c>
      <c r="AH504">
        <f>IFERROR(VLOOKUP($A504,Table2[],11,FALSE),"Not Found")</f>
        <v>3</v>
      </c>
      <c r="AI504">
        <f>IFERROR(VLOOKUP($A504,Table2[],12,FALSE),"Not Found")</f>
        <v>7</v>
      </c>
      <c r="AJ504">
        <f>IFERROR(VLOOKUP($A504,Table2[],13,FALSE),"Not Found")</f>
        <v>9</v>
      </c>
      <c r="AK504">
        <f>IFERROR(VLOOKUP($A504,Table2[],14,FALSE),"Not Found")</f>
        <v>1</v>
      </c>
      <c r="AL504">
        <f>INDEX('Marketing data'!E:E,MATCH($A504,'Marketing data'!B:B,0),1)</f>
        <v>0</v>
      </c>
      <c r="AM504">
        <f>INDEX('Marketing data'!F:F,MATCH($A504,'Marketing data'!B:B,0),1)</f>
        <v>0</v>
      </c>
      <c r="AN504">
        <f>INDEX(Table3[MC3],MATCH($A504,Table3[ID],0),1)</f>
        <v>0</v>
      </c>
      <c r="AO504">
        <f>INDEX(Table3[MC4],MATCH($A504,Table3[ID],0),1)</f>
        <v>0</v>
      </c>
      <c r="AP504">
        <f>INDEX(Table3[MC5],MATCH($A504,Table3[ID],0),1)</f>
        <v>0</v>
      </c>
      <c r="AQ504">
        <f>_xlfn.XLOOKUP($A504,Table3[ID],Table3[Complaint],"Not Found",0)</f>
        <v>0</v>
      </c>
      <c r="AR504">
        <f>_xlfn.XLOOKUP($A504,Table3[ID],Table3[Pilot],"Not Found",0)</f>
        <v>0</v>
      </c>
      <c r="AS504" s="6">
        <f>_xlfn.XLOOKUP($A504,Table3[ID],Table3[Enrollment],"Not Found",0)</f>
        <v>43937</v>
      </c>
    </row>
    <row r="505" spans="1:45" x14ac:dyDescent="0.25">
      <c r="A505">
        <v>1265</v>
      </c>
      <c r="B505" t="s">
        <v>621</v>
      </c>
      <c r="C505" t="s">
        <v>124</v>
      </c>
      <c r="D505" t="s">
        <v>110</v>
      </c>
      <c r="E505" t="s">
        <v>114</v>
      </c>
      <c r="F505" t="s">
        <v>118</v>
      </c>
      <c r="G505" s="22">
        <v>88.45</v>
      </c>
      <c r="H505">
        <v>1</v>
      </c>
      <c r="I505">
        <v>4.4225000000000003</v>
      </c>
      <c r="J505" s="22">
        <v>92.872500000000002</v>
      </c>
      <c r="K505" s="6">
        <v>43521</v>
      </c>
      <c r="L505" s="21">
        <v>0.69166666666666676</v>
      </c>
      <c r="M505" t="s">
        <v>116</v>
      </c>
      <c r="N505" s="22">
        <v>88.45</v>
      </c>
      <c r="O505">
        <v>4.7619047620000003</v>
      </c>
      <c r="P505" s="22">
        <v>4.4225000000000003</v>
      </c>
      <c r="Q505">
        <v>9.5</v>
      </c>
      <c r="R505" t="str">
        <f>IFERROR(VLOOKUP(Table5[[#This Row],[CustomerID]],Table1[],16,FALSE),"Not Found")</f>
        <v>Single</v>
      </c>
      <c r="S505">
        <f>IFERROR(VLOOKUP(Table5[[#This Row],[CustomerID]],Table1[],5,FALSE),"Not Found")</f>
        <v>34</v>
      </c>
      <c r="T505" t="str">
        <f>IFERROR(VLOOKUP(Table5[[#This Row],[CustomerID]],Table1[],17,FALSE),"Not Found")</f>
        <v>PhD</v>
      </c>
      <c r="U505">
        <f>_xlfn.XLOOKUP(Table5[[#This Row],[CustomerID]],Table1[ID],Table1[Kids],"Not Found",0)</f>
        <v>0</v>
      </c>
      <c r="V505">
        <f>_xlfn.XLOOKUP(Table5[[#This Row],[CustomerID]],Table1[ID],Table1[Teens],"Not found",0)</f>
        <v>0</v>
      </c>
      <c r="W505" s="16">
        <f>IFERROR(VLOOKUP(Table5[[#This Row],[CustomerID]],Table1[],2,FALSE),"Not Found")</f>
        <v>169867</v>
      </c>
      <c r="X505" t="str">
        <f>_xlfn.XLOOKUP(Table5[[#This Row],[CustomerID]],Table1[ID],Table1[State],"Not Found",0)</f>
        <v>State-California</v>
      </c>
      <c r="Y505">
        <f>_xlfn.XLOOKUP(Table5[[#This Row],[CustomerID]],Table2[ID],Table2[Recency/Days],"Not Found",0)</f>
        <v>30</v>
      </c>
      <c r="Z505" s="22">
        <f>IFERROR(VLOOKUP(Table5[[#This Row],[CustomerID]],Table2[],3,FALSE),"Not Found")</f>
        <v>477</v>
      </c>
      <c r="AA505" s="22">
        <f>IFERROR(VLOOKUP($A505,Table2[],4,FALSE),"Not Found")</f>
        <v>0</v>
      </c>
      <c r="AB505" s="22">
        <f>IFERROR(VLOOKUP($A505,Table2[],5,FALSE),"Not Found")</f>
        <v>1245</v>
      </c>
      <c r="AC505" s="22">
        <f>IFERROR(VLOOKUP($A505,Table2[],6,FALSE),"Not Found")</f>
        <v>80</v>
      </c>
      <c r="AD505" s="22">
        <f>IFERROR(VLOOKUP($A505,Table2[],7,FALSE),"Not Found")</f>
        <v>316</v>
      </c>
      <c r="AE505" s="22">
        <f>IFERROR(VLOOKUP($A505,Table2[],8,FALSE),"Not Found")</f>
        <v>131</v>
      </c>
      <c r="AF505" s="22">
        <f>IFERROR(VLOOKUP($A505,Table2[],9,FALSE),"Not Found")</f>
        <v>1986</v>
      </c>
      <c r="AG505">
        <f>IFERROR(VLOOKUP($A505,Table2[],10,FALSE),"Not Found")</f>
        <v>1</v>
      </c>
      <c r="AH505">
        <f>IFERROR(VLOOKUP($A505,Table2[],11,FALSE),"Not Found")</f>
        <v>3</v>
      </c>
      <c r="AI505">
        <f>IFERROR(VLOOKUP($A505,Table2[],12,FALSE),"Not Found")</f>
        <v>5</v>
      </c>
      <c r="AJ505">
        <f>IFERROR(VLOOKUP($A505,Table2[],13,FALSE),"Not Found")</f>
        <v>8</v>
      </c>
      <c r="AK505">
        <f>IFERROR(VLOOKUP($A505,Table2[],14,FALSE),"Not Found")</f>
        <v>1</v>
      </c>
      <c r="AL505">
        <f>INDEX('Marketing data'!E:E,MATCH($A505,'Marketing data'!B:B,0),1)</f>
        <v>1</v>
      </c>
      <c r="AM505">
        <f>INDEX('Marketing data'!F:F,MATCH($A505,'Marketing data'!B:B,0),1)</f>
        <v>0</v>
      </c>
      <c r="AN505">
        <f>INDEX(Table3[MC3],MATCH($A505,Table3[ID],0),1)</f>
        <v>0</v>
      </c>
      <c r="AO505">
        <f>INDEX(Table3[MC4],MATCH($A505,Table3[ID],0),1)</f>
        <v>0</v>
      </c>
      <c r="AP505">
        <f>INDEX(Table3[MC5],MATCH($A505,Table3[ID],0),1)</f>
        <v>0</v>
      </c>
      <c r="AQ505">
        <f>_xlfn.XLOOKUP($A505,Table3[ID],Table3[Complaint],"Not Found",0)</f>
        <v>0</v>
      </c>
      <c r="AR505">
        <f>_xlfn.XLOOKUP($A505,Table3[ID],Table3[Pilot],"Not Found",0)</f>
        <v>1</v>
      </c>
      <c r="AS505" s="6">
        <f>_xlfn.XLOOKUP($A505,Table3[ID],Table3[Enrollment],"Not Found",0)</f>
        <v>43715</v>
      </c>
    </row>
    <row r="506" spans="1:45" x14ac:dyDescent="0.25">
      <c r="A506">
        <v>3086</v>
      </c>
      <c r="B506" t="s">
        <v>622</v>
      </c>
      <c r="C506" t="s">
        <v>103</v>
      </c>
      <c r="D506" t="s">
        <v>104</v>
      </c>
      <c r="E506" t="s">
        <v>114</v>
      </c>
      <c r="F506" t="s">
        <v>111</v>
      </c>
      <c r="G506" s="22">
        <v>24.18</v>
      </c>
      <c r="H506">
        <v>8</v>
      </c>
      <c r="I506">
        <v>9.6720000000000006</v>
      </c>
      <c r="J506" s="22">
        <v>203.11199999999999</v>
      </c>
      <c r="K506" s="6">
        <v>43493</v>
      </c>
      <c r="L506" s="21">
        <v>0.87083333333333324</v>
      </c>
      <c r="M506" t="s">
        <v>107</v>
      </c>
      <c r="N506" s="22">
        <v>193.44</v>
      </c>
      <c r="O506">
        <v>4.7619047620000003</v>
      </c>
      <c r="P506" s="22">
        <v>9.6720000000000006</v>
      </c>
      <c r="Q506">
        <v>9.8000000000000007</v>
      </c>
      <c r="R506" t="str">
        <f>IFERROR(VLOOKUP(Table5[[#This Row],[CustomerID]],Table1[],16,FALSE),"Not Found")</f>
        <v>Together</v>
      </c>
      <c r="S506">
        <f>IFERROR(VLOOKUP(Table5[[#This Row],[CustomerID]],Table1[],5,FALSE),"Not Found")</f>
        <v>68</v>
      </c>
      <c r="T506" t="str">
        <f>IFERROR(VLOOKUP(Table5[[#This Row],[CustomerID]],Table1[],17,FALSE),"Not Found")</f>
        <v>PhD</v>
      </c>
      <c r="U506">
        <f>_xlfn.XLOOKUP(Table5[[#This Row],[CustomerID]],Table1[ID],Table1[Kids],"Not Found",0)</f>
        <v>0</v>
      </c>
      <c r="V506">
        <f>_xlfn.XLOOKUP(Table5[[#This Row],[CustomerID]],Table1[ID],Table1[Teens],"Not found",0)</f>
        <v>1</v>
      </c>
      <c r="W506" s="16">
        <f>IFERROR(VLOOKUP(Table5[[#This Row],[CustomerID]],Table1[],2,FALSE),"Not Found")</f>
        <v>169805</v>
      </c>
      <c r="X506" t="str">
        <f>_xlfn.XLOOKUP(Table5[[#This Row],[CustomerID]],Table1[ID],Table1[State],"Not Found",0)</f>
        <v>State-New York</v>
      </c>
      <c r="Y506">
        <f>_xlfn.XLOOKUP(Table5[[#This Row],[CustomerID]],Table2[ID],Table2[Recency/Days],"Not Found",0)</f>
        <v>50</v>
      </c>
      <c r="Z506" s="22">
        <f>IFERROR(VLOOKUP(Table5[[#This Row],[CustomerID]],Table2[],3,FALSE),"Not Found")</f>
        <v>1824</v>
      </c>
      <c r="AA506" s="22">
        <f>IFERROR(VLOOKUP($A506,Table2[],4,FALSE),"Not Found")</f>
        <v>173</v>
      </c>
      <c r="AB506" s="22">
        <f>IFERROR(VLOOKUP($A506,Table2[],5,FALSE),"Not Found")</f>
        <v>423</v>
      </c>
      <c r="AC506" s="22">
        <f>IFERROR(VLOOKUP($A506,Table2[],6,FALSE),"Not Found")</f>
        <v>32</v>
      </c>
      <c r="AD506" s="22">
        <f>IFERROR(VLOOKUP($A506,Table2[],7,FALSE),"Not Found")</f>
        <v>24</v>
      </c>
      <c r="AE506" s="22">
        <f>IFERROR(VLOOKUP($A506,Table2[],8,FALSE),"Not Found")</f>
        <v>49</v>
      </c>
      <c r="AF506" s="22">
        <f>IFERROR(VLOOKUP($A506,Table2[],9,FALSE),"Not Found")</f>
        <v>2428</v>
      </c>
      <c r="AG506">
        <f>IFERROR(VLOOKUP($A506,Table2[],10,FALSE),"Not Found")</f>
        <v>2</v>
      </c>
      <c r="AH506">
        <f>IFERROR(VLOOKUP($A506,Table2[],11,FALSE),"Not Found")</f>
        <v>6</v>
      </c>
      <c r="AI506">
        <f>IFERROR(VLOOKUP($A506,Table2[],12,FALSE),"Not Found")</f>
        <v>8</v>
      </c>
      <c r="AJ506">
        <f>IFERROR(VLOOKUP($A506,Table2[],13,FALSE),"Not Found")</f>
        <v>11</v>
      </c>
      <c r="AK506">
        <f>IFERROR(VLOOKUP($A506,Table2[],14,FALSE),"Not Found")</f>
        <v>2</v>
      </c>
      <c r="AL506">
        <f>INDEX('Marketing data'!E:E,MATCH($A506,'Marketing data'!B:B,0),1)</f>
        <v>0</v>
      </c>
      <c r="AM506">
        <f>INDEX('Marketing data'!F:F,MATCH($A506,'Marketing data'!B:B,0),1)</f>
        <v>0</v>
      </c>
      <c r="AN506">
        <f>INDEX(Table3[MC3],MATCH($A506,Table3[ID],0),1)</f>
        <v>0</v>
      </c>
      <c r="AO506">
        <f>INDEX(Table3[MC4],MATCH($A506,Table3[ID],0),1)</f>
        <v>0</v>
      </c>
      <c r="AP506">
        <f>INDEX(Table3[MC5],MATCH($A506,Table3[ID],0),1)</f>
        <v>0</v>
      </c>
      <c r="AQ506">
        <f>_xlfn.XLOOKUP($A506,Table3[ID],Table3[Complaint],"Not Found",0)</f>
        <v>0</v>
      </c>
      <c r="AR506">
        <f>_xlfn.XLOOKUP($A506,Table3[ID],Table3[Pilot],"Not Found",0)</f>
        <v>0</v>
      </c>
      <c r="AS506" s="6">
        <f>_xlfn.XLOOKUP($A506,Table3[ID],Table3[Enrollment],"Not Found",0)</f>
        <v>44009</v>
      </c>
    </row>
    <row r="507" spans="1:45" x14ac:dyDescent="0.25">
      <c r="A507">
        <v>1336</v>
      </c>
      <c r="B507" t="s">
        <v>623</v>
      </c>
      <c r="C507" t="s">
        <v>124</v>
      </c>
      <c r="D507" t="s">
        <v>104</v>
      </c>
      <c r="E507" t="s">
        <v>105</v>
      </c>
      <c r="F507" t="s">
        <v>118</v>
      </c>
      <c r="G507" s="22">
        <v>48.5</v>
      </c>
      <c r="H507">
        <v>3</v>
      </c>
      <c r="I507">
        <v>7.2750000000000004</v>
      </c>
      <c r="J507" s="22">
        <v>152.77500000000001</v>
      </c>
      <c r="K507" s="6">
        <v>43473</v>
      </c>
      <c r="L507" s="21">
        <v>0.53472222222222221</v>
      </c>
      <c r="M507" t="s">
        <v>112</v>
      </c>
      <c r="N507" s="22">
        <v>145.5</v>
      </c>
      <c r="O507">
        <v>4.7619047620000003</v>
      </c>
      <c r="P507" s="22">
        <v>7.2750000000000004</v>
      </c>
      <c r="Q507">
        <v>6.7</v>
      </c>
      <c r="R507" t="str">
        <f>IFERROR(VLOOKUP(Table5[[#This Row],[CustomerID]],Table1[],16,FALSE),"Not Found")</f>
        <v>Single</v>
      </c>
      <c r="S507">
        <f>IFERROR(VLOOKUP(Table5[[#This Row],[CustomerID]],Table1[],5,FALSE),"Not Found")</f>
        <v>54</v>
      </c>
      <c r="T507" t="str">
        <f>IFERROR(VLOOKUP(Table5[[#This Row],[CustomerID]],Table1[],17,FALSE),"Not Found")</f>
        <v>PhD</v>
      </c>
      <c r="U507">
        <f>_xlfn.XLOOKUP(Table5[[#This Row],[CustomerID]],Table1[ID],Table1[Kids],"Not Found",0)</f>
        <v>0</v>
      </c>
      <c r="V507">
        <f>_xlfn.XLOOKUP(Table5[[#This Row],[CustomerID]],Table1[ID],Table1[Teens],"Not found",0)</f>
        <v>0</v>
      </c>
      <c r="W507" s="16">
        <f>IFERROR(VLOOKUP(Table5[[#This Row],[CustomerID]],Table1[],2,FALSE),"Not Found")</f>
        <v>169759</v>
      </c>
      <c r="X507" t="str">
        <f>_xlfn.XLOOKUP(Table5[[#This Row],[CustomerID]],Table1[ID],Table1[State],"Not Found",0)</f>
        <v>State-Other</v>
      </c>
      <c r="Y507">
        <f>_xlfn.XLOOKUP(Table5[[#This Row],[CustomerID]],Table2[ID],Table2[Recency/Days],"Not Found",0)</f>
        <v>38</v>
      </c>
      <c r="Z507" s="22">
        <f>IFERROR(VLOOKUP(Table5[[#This Row],[CustomerID]],Table2[],3,FALSE),"Not Found")</f>
        <v>1100</v>
      </c>
      <c r="AA507" s="22">
        <f>IFERROR(VLOOKUP($A507,Table2[],4,FALSE),"Not Found")</f>
        <v>49</v>
      </c>
      <c r="AB507" s="22">
        <f>IFERROR(VLOOKUP($A507,Table2[],5,FALSE),"Not Found")</f>
        <v>1251</v>
      </c>
      <c r="AC507" s="22">
        <f>IFERROR(VLOOKUP($A507,Table2[],6,FALSE),"Not Found")</f>
        <v>32</v>
      </c>
      <c r="AD507" s="22">
        <f>IFERROR(VLOOKUP($A507,Table2[],7,FALSE),"Not Found")</f>
        <v>73</v>
      </c>
      <c r="AE507" s="22">
        <f>IFERROR(VLOOKUP($A507,Table2[],8,FALSE),"Not Found")</f>
        <v>0</v>
      </c>
      <c r="AF507" s="22">
        <f>IFERROR(VLOOKUP($A507,Table2[],9,FALSE),"Not Found")</f>
        <v>2504</v>
      </c>
      <c r="AG507">
        <f>IFERROR(VLOOKUP($A507,Table2[],10,FALSE),"Not Found")</f>
        <v>3</v>
      </c>
      <c r="AH507">
        <f>IFERROR(VLOOKUP($A507,Table2[],11,FALSE),"Not Found")</f>
        <v>4</v>
      </c>
      <c r="AI507">
        <f>IFERROR(VLOOKUP($A507,Table2[],12,FALSE),"Not Found")</f>
        <v>6</v>
      </c>
      <c r="AJ507">
        <f>IFERROR(VLOOKUP($A507,Table2[],13,FALSE),"Not Found")</f>
        <v>5</v>
      </c>
      <c r="AK507">
        <f>IFERROR(VLOOKUP($A507,Table2[],14,FALSE),"Not Found")</f>
        <v>3</v>
      </c>
      <c r="AL507">
        <f>INDEX('Marketing data'!E:E,MATCH($A507,'Marketing data'!B:B,0),1)</f>
        <v>0</v>
      </c>
      <c r="AM507">
        <f>INDEX('Marketing data'!F:F,MATCH($A507,'Marketing data'!B:B,0),1)</f>
        <v>0</v>
      </c>
      <c r="AN507">
        <f>INDEX(Table3[MC3],MATCH($A507,Table3[ID],0),1)</f>
        <v>0</v>
      </c>
      <c r="AO507">
        <f>INDEX(Table3[MC4],MATCH($A507,Table3[ID],0),1)</f>
        <v>0</v>
      </c>
      <c r="AP507">
        <f>INDEX(Table3[MC5],MATCH($A507,Table3[ID],0),1)</f>
        <v>0</v>
      </c>
      <c r="AQ507">
        <f>_xlfn.XLOOKUP($A507,Table3[ID],Table3[Complaint],"Not Found",0)</f>
        <v>0</v>
      </c>
      <c r="AR507">
        <f>_xlfn.XLOOKUP($A507,Table3[ID],Table3[Pilot],"Not Found",0)</f>
        <v>1</v>
      </c>
      <c r="AS507" s="6">
        <f>_xlfn.XLOOKUP($A507,Table3[ID],Table3[Enrollment],"Not Found",0)</f>
        <v>43924</v>
      </c>
    </row>
    <row r="508" spans="1:45" x14ac:dyDescent="0.25">
      <c r="A508">
        <v>2613</v>
      </c>
      <c r="B508" t="s">
        <v>624</v>
      </c>
      <c r="C508" t="s">
        <v>124</v>
      </c>
      <c r="D508" t="s">
        <v>110</v>
      </c>
      <c r="E508" t="s">
        <v>105</v>
      </c>
      <c r="F508" t="s">
        <v>125</v>
      </c>
      <c r="G508" s="22">
        <v>84.05</v>
      </c>
      <c r="H508">
        <v>6</v>
      </c>
      <c r="I508">
        <v>25.215</v>
      </c>
      <c r="J508" s="22">
        <v>529.51499999999999</v>
      </c>
      <c r="K508" s="6">
        <v>43494</v>
      </c>
      <c r="L508" s="21">
        <v>0.45</v>
      </c>
      <c r="M508" t="s">
        <v>116</v>
      </c>
      <c r="N508" s="22">
        <v>504.3</v>
      </c>
      <c r="O508">
        <v>4.7619047620000003</v>
      </c>
      <c r="P508" s="22">
        <v>25.215</v>
      </c>
      <c r="Q508">
        <v>7.7</v>
      </c>
      <c r="R508" t="str">
        <f>IFERROR(VLOOKUP(Table5[[#This Row],[CustomerID]],Table1[],16,FALSE),"Not Found")</f>
        <v>Married</v>
      </c>
      <c r="S508">
        <f>IFERROR(VLOOKUP(Table5[[#This Row],[CustomerID]],Table1[],5,FALSE),"Not Found")</f>
        <v>75</v>
      </c>
      <c r="T508" t="str">
        <f>IFERROR(VLOOKUP(Table5[[#This Row],[CustomerID]],Table1[],17,FALSE),"Not Found")</f>
        <v>Graduate</v>
      </c>
      <c r="U508">
        <f>_xlfn.XLOOKUP(Table5[[#This Row],[CustomerID]],Table1[ID],Table1[Kids],"Not Found",0)</f>
        <v>0</v>
      </c>
      <c r="V508">
        <f>_xlfn.XLOOKUP(Table5[[#This Row],[CustomerID]],Table1[ID],Table1[Teens],"Not found",0)</f>
        <v>0</v>
      </c>
      <c r="W508" s="16">
        <f>IFERROR(VLOOKUP(Table5[[#This Row],[CustomerID]],Table1[],2,FALSE),"Not Found")</f>
        <v>169755</v>
      </c>
      <c r="X508" t="str">
        <f>_xlfn.XLOOKUP(Table5[[#This Row],[CustomerID]],Table1[ID],Table1[State],"Not Found",0)</f>
        <v>State-Texas</v>
      </c>
      <c r="Y508">
        <f>_xlfn.XLOOKUP(Table5[[#This Row],[CustomerID]],Table2[ID],Table2[Recency/Days],"Not Found",0)</f>
        <v>23</v>
      </c>
      <c r="Z508" s="22">
        <f>IFERROR(VLOOKUP(Table5[[#This Row],[CustomerID]],Table2[],3,FALSE),"Not Found")</f>
        <v>528</v>
      </c>
      <c r="AA508" s="22">
        <f>IFERROR(VLOOKUP($A508,Table2[],4,FALSE),"Not Found")</f>
        <v>187</v>
      </c>
      <c r="AB508" s="22">
        <f>IFERROR(VLOOKUP($A508,Table2[],5,FALSE),"Not Found")</f>
        <v>908</v>
      </c>
      <c r="AC508" s="22">
        <f>IFERROR(VLOOKUP($A508,Table2[],6,FALSE),"Not Found")</f>
        <v>270</v>
      </c>
      <c r="AD508" s="22">
        <f>IFERROR(VLOOKUP($A508,Table2[],7,FALSE),"Not Found")</f>
        <v>56</v>
      </c>
      <c r="AE508" s="22">
        <f>IFERROR(VLOOKUP($A508,Table2[],8,FALSE),"Not Found")</f>
        <v>226</v>
      </c>
      <c r="AF508" s="22">
        <f>IFERROR(VLOOKUP($A508,Table2[],9,FALSE),"Not Found")</f>
        <v>1723</v>
      </c>
      <c r="AG508">
        <f>IFERROR(VLOOKUP($A508,Table2[],10,FALSE),"Not Found")</f>
        <v>1</v>
      </c>
      <c r="AH508">
        <f>IFERROR(VLOOKUP($A508,Table2[],11,FALSE),"Not Found")</f>
        <v>3</v>
      </c>
      <c r="AI508">
        <f>IFERROR(VLOOKUP($A508,Table2[],12,FALSE),"Not Found")</f>
        <v>6</v>
      </c>
      <c r="AJ508">
        <f>IFERROR(VLOOKUP($A508,Table2[],13,FALSE),"Not Found")</f>
        <v>12</v>
      </c>
      <c r="AK508">
        <f>IFERROR(VLOOKUP($A508,Table2[],14,FALSE),"Not Found")</f>
        <v>1</v>
      </c>
      <c r="AL508">
        <f>INDEX('Marketing data'!E:E,MATCH($A508,'Marketing data'!B:B,0),1)</f>
        <v>0</v>
      </c>
      <c r="AM508">
        <f>INDEX('Marketing data'!F:F,MATCH($A508,'Marketing data'!B:B,0),1)</f>
        <v>0</v>
      </c>
      <c r="AN508">
        <f>INDEX(Table3[MC3],MATCH($A508,Table3[ID],0),1)</f>
        <v>0</v>
      </c>
      <c r="AO508">
        <f>INDEX(Table3[MC4],MATCH($A508,Table3[ID],0),1)</f>
        <v>0</v>
      </c>
      <c r="AP508">
        <f>INDEX(Table3[MC5],MATCH($A508,Table3[ID],0),1)</f>
        <v>0</v>
      </c>
      <c r="AQ508">
        <f>_xlfn.XLOOKUP($A508,Table3[ID],Table3[Complaint],"Not Found",0)</f>
        <v>0</v>
      </c>
      <c r="AR508">
        <f>_xlfn.XLOOKUP($A508,Table3[ID],Table3[Pilot],"Not Found",0)</f>
        <v>0</v>
      </c>
      <c r="AS508" s="6">
        <f>_xlfn.XLOOKUP($A508,Table3[ID],Table3[Enrollment],"Not Found",0)</f>
        <v>43898</v>
      </c>
    </row>
    <row r="509" spans="1:45" x14ac:dyDescent="0.25">
      <c r="A509">
        <v>2869</v>
      </c>
      <c r="B509" t="s">
        <v>625</v>
      </c>
      <c r="C509" t="s">
        <v>124</v>
      </c>
      <c r="D509" t="s">
        <v>104</v>
      </c>
      <c r="E509" t="s">
        <v>114</v>
      </c>
      <c r="F509" t="s">
        <v>106</v>
      </c>
      <c r="G509" s="22">
        <v>61.29</v>
      </c>
      <c r="H509">
        <v>5</v>
      </c>
      <c r="I509">
        <v>15.3225</v>
      </c>
      <c r="J509" s="22">
        <v>321.77249999999998</v>
      </c>
      <c r="K509" s="6">
        <v>43553</v>
      </c>
      <c r="L509" s="21">
        <v>0.60277777777777775</v>
      </c>
      <c r="M509" t="s">
        <v>112</v>
      </c>
      <c r="N509" s="22">
        <v>306.45</v>
      </c>
      <c r="O509">
        <v>4.7619047620000003</v>
      </c>
      <c r="P509" s="22">
        <v>15.3225</v>
      </c>
      <c r="Q509">
        <v>7</v>
      </c>
      <c r="R509" t="str">
        <f>IFERROR(VLOOKUP(Table5[[#This Row],[CustomerID]],Table1[],16,FALSE),"Not Found")</f>
        <v>Single</v>
      </c>
      <c r="S509">
        <f>IFERROR(VLOOKUP(Table5[[#This Row],[CustomerID]],Table1[],5,FALSE),"Not Found")</f>
        <v>46</v>
      </c>
      <c r="T509" t="str">
        <f>IFERROR(VLOOKUP(Table5[[#This Row],[CustomerID]],Table1[],17,FALSE),"Not Found")</f>
        <v>Graduate</v>
      </c>
      <c r="U509">
        <f>_xlfn.XLOOKUP(Table5[[#This Row],[CustomerID]],Table1[ID],Table1[Kids],"Not Found",0)</f>
        <v>0</v>
      </c>
      <c r="V509">
        <f>_xlfn.XLOOKUP(Table5[[#This Row],[CustomerID]],Table1[ID],Table1[Teens],"Not found",0)</f>
        <v>0</v>
      </c>
      <c r="W509" s="16">
        <f>IFERROR(VLOOKUP(Table5[[#This Row],[CustomerID]],Table1[],2,FALSE),"Not Found")</f>
        <v>169719</v>
      </c>
      <c r="X509" t="str">
        <f>_xlfn.XLOOKUP(Table5[[#This Row],[CustomerID]],Table1[ID],Table1[State],"Not Found",0)</f>
        <v>State-Illinois</v>
      </c>
      <c r="Y509">
        <f>_xlfn.XLOOKUP(Table5[[#This Row],[CustomerID]],Table2[ID],Table2[Recency/Days],"Not Found",0)</f>
        <v>99</v>
      </c>
      <c r="Z509" s="22">
        <f>IFERROR(VLOOKUP(Table5[[#This Row],[CustomerID]],Table2[],3,FALSE),"Not Found")</f>
        <v>665</v>
      </c>
      <c r="AA509" s="22">
        <f>IFERROR(VLOOKUP($A509,Table2[],4,FALSE),"Not Found")</f>
        <v>209</v>
      </c>
      <c r="AB509" s="22">
        <f>IFERROR(VLOOKUP($A509,Table2[],5,FALSE),"Not Found")</f>
        <v>506</v>
      </c>
      <c r="AC509" s="22">
        <f>IFERROR(VLOOKUP($A509,Table2[],6,FALSE),"Not Found")</f>
        <v>431</v>
      </c>
      <c r="AD509" s="22">
        <f>IFERROR(VLOOKUP($A509,Table2[],7,FALSE),"Not Found")</f>
        <v>34</v>
      </c>
      <c r="AE509" s="22">
        <f>IFERROR(VLOOKUP($A509,Table2[],8,FALSE),"Not Found")</f>
        <v>105</v>
      </c>
      <c r="AF509" s="22">
        <f>IFERROR(VLOOKUP($A509,Table2[],9,FALSE),"Not Found")</f>
        <v>1741</v>
      </c>
      <c r="AG509">
        <f>IFERROR(VLOOKUP($A509,Table2[],10,FALSE),"Not Found")</f>
        <v>1</v>
      </c>
      <c r="AH509">
        <f>IFERROR(VLOOKUP($A509,Table2[],11,FALSE),"Not Found")</f>
        <v>2</v>
      </c>
      <c r="AI509">
        <f>IFERROR(VLOOKUP($A509,Table2[],12,FALSE),"Not Found")</f>
        <v>3</v>
      </c>
      <c r="AJ509">
        <f>IFERROR(VLOOKUP($A509,Table2[],13,FALSE),"Not Found")</f>
        <v>5</v>
      </c>
      <c r="AK509">
        <f>IFERROR(VLOOKUP($A509,Table2[],14,FALSE),"Not Found")</f>
        <v>1</v>
      </c>
      <c r="AL509">
        <f>INDEX('Marketing data'!E:E,MATCH($A509,'Marketing data'!B:B,0),1)</f>
        <v>0</v>
      </c>
      <c r="AM509">
        <f>INDEX('Marketing data'!F:F,MATCH($A509,'Marketing data'!B:B,0),1)</f>
        <v>0</v>
      </c>
      <c r="AN509">
        <f>INDEX(Table3[MC3],MATCH($A509,Table3[ID],0),1)</f>
        <v>0</v>
      </c>
      <c r="AO509">
        <f>INDEX(Table3[MC4],MATCH($A509,Table3[ID],0),1)</f>
        <v>0</v>
      </c>
      <c r="AP509">
        <f>INDEX(Table3[MC5],MATCH($A509,Table3[ID],0),1)</f>
        <v>0</v>
      </c>
      <c r="AQ509">
        <f>_xlfn.XLOOKUP($A509,Table3[ID],Table3[Complaint],"Not Found",0)</f>
        <v>0</v>
      </c>
      <c r="AR509">
        <f>_xlfn.XLOOKUP($A509,Table3[ID],Table3[Pilot],"Not Found",0)</f>
        <v>0</v>
      </c>
      <c r="AS509" s="6">
        <f>_xlfn.XLOOKUP($A509,Table3[ID],Table3[Enrollment],"Not Found",0)</f>
        <v>44134</v>
      </c>
    </row>
    <row r="510" spans="1:45" x14ac:dyDescent="0.25">
      <c r="A510">
        <v>2853</v>
      </c>
      <c r="B510" t="s">
        <v>626</v>
      </c>
      <c r="C510" t="s">
        <v>109</v>
      </c>
      <c r="D510" t="s">
        <v>104</v>
      </c>
      <c r="E510" t="s">
        <v>105</v>
      </c>
      <c r="F510" t="s">
        <v>115</v>
      </c>
      <c r="G510" s="22">
        <v>15.95</v>
      </c>
      <c r="H510">
        <v>6</v>
      </c>
      <c r="I510">
        <v>4.7850000000000001</v>
      </c>
      <c r="J510" s="22">
        <v>100.485</v>
      </c>
      <c r="K510" s="6">
        <v>43505</v>
      </c>
      <c r="L510" s="21">
        <v>0.71875</v>
      </c>
      <c r="M510" t="s">
        <v>116</v>
      </c>
      <c r="N510" s="22">
        <v>95.7</v>
      </c>
      <c r="O510">
        <v>4.7619047620000003</v>
      </c>
      <c r="P510" s="22">
        <v>4.7850000000000001</v>
      </c>
      <c r="Q510">
        <v>5.0999999999999996</v>
      </c>
      <c r="R510" t="str">
        <f>IFERROR(VLOOKUP(Table5[[#This Row],[CustomerID]],Table1[],16,FALSE),"Not Found")</f>
        <v>Together</v>
      </c>
      <c r="S510">
        <f>IFERROR(VLOOKUP(Table5[[#This Row],[CustomerID]],Table1[],5,FALSE),"Not Found")</f>
        <v>69</v>
      </c>
      <c r="T510" t="str">
        <f>IFERROR(VLOOKUP(Table5[[#This Row],[CustomerID]],Table1[],17,FALSE),"Not Found")</f>
        <v>PhD</v>
      </c>
      <c r="U510">
        <f>_xlfn.XLOOKUP(Table5[[#This Row],[CustomerID]],Table1[ID],Table1[Kids],"Not Found",0)</f>
        <v>0</v>
      </c>
      <c r="V510">
        <f>_xlfn.XLOOKUP(Table5[[#This Row],[CustomerID]],Table1[ID],Table1[Teens],"Not found",0)</f>
        <v>1</v>
      </c>
      <c r="W510" s="16">
        <f>IFERROR(VLOOKUP(Table5[[#This Row],[CustomerID]],Table1[],2,FALSE),"Not Found")</f>
        <v>169702</v>
      </c>
      <c r="X510" t="str">
        <f>_xlfn.XLOOKUP(Table5[[#This Row],[CustomerID]],Table1[ID],Table1[State],"Not Found",0)</f>
        <v>State-Texas</v>
      </c>
      <c r="Y510">
        <f>_xlfn.XLOOKUP(Table5[[#This Row],[CustomerID]],Table2[ID],Table2[Recency/Days],"Not Found",0)</f>
        <v>8</v>
      </c>
      <c r="Z510" s="22">
        <f>IFERROR(VLOOKUP(Table5[[#This Row],[CustomerID]],Table2[],3,FALSE),"Not Found")</f>
        <v>1617</v>
      </c>
      <c r="AA510" s="22">
        <f>IFERROR(VLOOKUP($A510,Table2[],4,FALSE),"Not Found")</f>
        <v>22</v>
      </c>
      <c r="AB510" s="22">
        <f>IFERROR(VLOOKUP($A510,Table2[],5,FALSE),"Not Found")</f>
        <v>584</v>
      </c>
      <c r="AC510" s="22">
        <f>IFERROR(VLOOKUP($A510,Table2[],6,FALSE),"Not Found")</f>
        <v>122</v>
      </c>
      <c r="AD510" s="22">
        <f>IFERROR(VLOOKUP($A510,Table2[],7,FALSE),"Not Found")</f>
        <v>46</v>
      </c>
      <c r="AE510" s="22">
        <f>IFERROR(VLOOKUP($A510,Table2[],8,FALSE),"Not Found")</f>
        <v>139</v>
      </c>
      <c r="AF510" s="22">
        <f>IFERROR(VLOOKUP($A510,Table2[],9,FALSE),"Not Found")</f>
        <v>2252</v>
      </c>
      <c r="AG510">
        <f>IFERROR(VLOOKUP($A510,Table2[],10,FALSE),"Not Found")</f>
        <v>2</v>
      </c>
      <c r="AH510">
        <f>IFERROR(VLOOKUP($A510,Table2[],11,FALSE),"Not Found")</f>
        <v>7</v>
      </c>
      <c r="AI510">
        <f>IFERROR(VLOOKUP($A510,Table2[],12,FALSE),"Not Found")</f>
        <v>7</v>
      </c>
      <c r="AJ510">
        <f>IFERROR(VLOOKUP($A510,Table2[],13,FALSE),"Not Found")</f>
        <v>10</v>
      </c>
      <c r="AK510">
        <f>IFERROR(VLOOKUP($A510,Table2[],14,FALSE),"Not Found")</f>
        <v>4</v>
      </c>
      <c r="AL510">
        <f>INDEX('Marketing data'!E:E,MATCH($A510,'Marketing data'!B:B,0),1)</f>
        <v>0</v>
      </c>
      <c r="AM510">
        <f>INDEX('Marketing data'!F:F,MATCH($A510,'Marketing data'!B:B,0),1)</f>
        <v>0</v>
      </c>
      <c r="AN510">
        <f>INDEX(Table3[MC3],MATCH($A510,Table3[ID],0),1)</f>
        <v>0</v>
      </c>
      <c r="AO510">
        <f>INDEX(Table3[MC4],MATCH($A510,Table3[ID],0),1)</f>
        <v>0</v>
      </c>
      <c r="AP510">
        <f>INDEX(Table3[MC5],MATCH($A510,Table3[ID],0),1)</f>
        <v>0</v>
      </c>
      <c r="AQ510">
        <f>_xlfn.XLOOKUP($A510,Table3[ID],Table3[Complaint],"Not Found",0)</f>
        <v>0</v>
      </c>
      <c r="AR510">
        <f>_xlfn.XLOOKUP($A510,Table3[ID],Table3[Pilot],"Not Found",0)</f>
        <v>0</v>
      </c>
      <c r="AS510" s="6">
        <f>_xlfn.XLOOKUP($A510,Table3[ID],Table3[Enrollment],"Not Found",0)</f>
        <v>43673</v>
      </c>
    </row>
    <row r="511" spans="1:45" x14ac:dyDescent="0.25">
      <c r="A511">
        <v>1248</v>
      </c>
      <c r="B511" t="s">
        <v>627</v>
      </c>
      <c r="C511" t="s">
        <v>124</v>
      </c>
      <c r="D511" t="s">
        <v>104</v>
      </c>
      <c r="E511" t="s">
        <v>105</v>
      </c>
      <c r="F511" t="s">
        <v>118</v>
      </c>
      <c r="G511" s="22">
        <v>90.74</v>
      </c>
      <c r="H511">
        <v>7</v>
      </c>
      <c r="I511">
        <v>31.759</v>
      </c>
      <c r="J511" s="22">
        <v>666.93899999999996</v>
      </c>
      <c r="K511" s="6">
        <v>43481</v>
      </c>
      <c r="L511" s="21">
        <v>0.75208333333333333</v>
      </c>
      <c r="M511" t="s">
        <v>116</v>
      </c>
      <c r="N511" s="22">
        <v>635.17999999999995</v>
      </c>
      <c r="O511">
        <v>4.7619047620000003</v>
      </c>
      <c r="P511" s="22">
        <v>31.759</v>
      </c>
      <c r="Q511">
        <v>6.2</v>
      </c>
      <c r="R511" t="str">
        <f>IFERROR(VLOOKUP(Table5[[#This Row],[CustomerID]],Table1[],16,FALSE),"Not Found")</f>
        <v>Divorced</v>
      </c>
      <c r="S511">
        <f>IFERROR(VLOOKUP(Table5[[#This Row],[CustomerID]],Table1[],5,FALSE),"Not Found")</f>
        <v>52</v>
      </c>
      <c r="T511" t="str">
        <f>IFERROR(VLOOKUP(Table5[[#This Row],[CustomerID]],Table1[],17,FALSE),"Not Found")</f>
        <v>PhD</v>
      </c>
      <c r="U511">
        <f>_xlfn.XLOOKUP(Table5[[#This Row],[CustomerID]],Table1[ID],Table1[Kids],"Not Found",0)</f>
        <v>0</v>
      </c>
      <c r="V511">
        <f>_xlfn.XLOOKUP(Table5[[#This Row],[CustomerID]],Table1[ID],Table1[Teens],"Not found",0)</f>
        <v>2</v>
      </c>
      <c r="W511" s="16">
        <f>IFERROR(VLOOKUP(Table5[[#This Row],[CustomerID]],Table1[],2,FALSE),"Not Found")</f>
        <v>169674</v>
      </c>
      <c r="X511" t="str">
        <f>_xlfn.XLOOKUP(Table5[[#This Row],[CustomerID]],Table1[ID],Table1[State],"Not Found",0)</f>
        <v>State-Florida</v>
      </c>
      <c r="Y511">
        <f>_xlfn.XLOOKUP(Table5[[#This Row],[CustomerID]],Table2[ID],Table2[Recency/Days],"Not Found",0)</f>
        <v>46</v>
      </c>
      <c r="Z511" s="22">
        <f>IFERROR(VLOOKUP(Table5[[#This Row],[CustomerID]],Table2[],3,FALSE),"Not Found")</f>
        <v>1349</v>
      </c>
      <c r="AA511" s="22">
        <f>IFERROR(VLOOKUP($A511,Table2[],4,FALSE),"Not Found")</f>
        <v>100</v>
      </c>
      <c r="AB511" s="22">
        <f>IFERROR(VLOOKUP($A511,Table2[],5,FALSE),"Not Found")</f>
        <v>524</v>
      </c>
      <c r="AC511" s="22">
        <f>IFERROR(VLOOKUP($A511,Table2[],6,FALSE),"Not Found")</f>
        <v>27</v>
      </c>
      <c r="AD511" s="22">
        <f>IFERROR(VLOOKUP($A511,Table2[],7,FALSE),"Not Found")</f>
        <v>0</v>
      </c>
      <c r="AE511" s="22">
        <f>IFERROR(VLOOKUP($A511,Table2[],8,FALSE),"Not Found")</f>
        <v>58</v>
      </c>
      <c r="AF511" s="22">
        <f>IFERROR(VLOOKUP($A511,Table2[],9,FALSE),"Not Found")</f>
        <v>1941</v>
      </c>
      <c r="AG511">
        <f>IFERROR(VLOOKUP($A511,Table2[],10,FALSE),"Not Found")</f>
        <v>3</v>
      </c>
      <c r="AH511">
        <f>IFERROR(VLOOKUP($A511,Table2[],11,FALSE),"Not Found")</f>
        <v>10</v>
      </c>
      <c r="AI511">
        <f>IFERROR(VLOOKUP($A511,Table2[],12,FALSE),"Not Found")</f>
        <v>2</v>
      </c>
      <c r="AJ511">
        <f>IFERROR(VLOOKUP($A511,Table2[],13,FALSE),"Not Found")</f>
        <v>10</v>
      </c>
      <c r="AK511">
        <f>IFERROR(VLOOKUP($A511,Table2[],14,FALSE),"Not Found")</f>
        <v>5</v>
      </c>
      <c r="AL511">
        <f>INDEX('Marketing data'!E:E,MATCH($A511,'Marketing data'!B:B,0),1)</f>
        <v>0</v>
      </c>
      <c r="AM511">
        <f>INDEX('Marketing data'!F:F,MATCH($A511,'Marketing data'!B:B,0),1)</f>
        <v>0</v>
      </c>
      <c r="AN511">
        <f>INDEX(Table3[MC3],MATCH($A511,Table3[ID],0),1)</f>
        <v>0</v>
      </c>
      <c r="AO511">
        <f>INDEX(Table3[MC4],MATCH($A511,Table3[ID],0),1)</f>
        <v>0</v>
      </c>
      <c r="AP511">
        <f>INDEX(Table3[MC5],MATCH($A511,Table3[ID],0),1)</f>
        <v>0</v>
      </c>
      <c r="AQ511">
        <f>_xlfn.XLOOKUP($A511,Table3[ID],Table3[Complaint],"Not Found",0)</f>
        <v>0</v>
      </c>
      <c r="AR511">
        <f>_xlfn.XLOOKUP($A511,Table3[ID],Table3[Pilot],"Not Found",0)</f>
        <v>0</v>
      </c>
      <c r="AS511" s="6">
        <f>_xlfn.XLOOKUP($A511,Table3[ID],Table3[Enrollment],"Not Found",0)</f>
        <v>43765</v>
      </c>
    </row>
    <row r="512" spans="1:45" x14ac:dyDescent="0.25">
      <c r="A512">
        <v>1184</v>
      </c>
      <c r="B512" t="s">
        <v>628</v>
      </c>
      <c r="C512" t="s">
        <v>103</v>
      </c>
      <c r="D512" t="s">
        <v>110</v>
      </c>
      <c r="E512" t="s">
        <v>105</v>
      </c>
      <c r="F512" t="s">
        <v>115</v>
      </c>
      <c r="G512" s="22">
        <v>42.91</v>
      </c>
      <c r="H512">
        <v>5</v>
      </c>
      <c r="I512">
        <v>10.727499999999999</v>
      </c>
      <c r="J512" s="22">
        <v>225.2775</v>
      </c>
      <c r="K512" s="6">
        <v>43470</v>
      </c>
      <c r="L512" s="21">
        <v>0.7284722222222223</v>
      </c>
      <c r="M512" t="s">
        <v>107</v>
      </c>
      <c r="N512" s="22">
        <v>214.55</v>
      </c>
      <c r="O512">
        <v>4.7619047620000003</v>
      </c>
      <c r="P512" s="22">
        <v>10.727499999999999</v>
      </c>
      <c r="Q512">
        <v>6.1</v>
      </c>
      <c r="R512" t="str">
        <f>IFERROR(VLOOKUP(Table5[[#This Row],[CustomerID]],Table1[],16,FALSE),"Not Found")</f>
        <v>Married</v>
      </c>
      <c r="S512">
        <f>IFERROR(VLOOKUP(Table5[[#This Row],[CustomerID]],Table1[],5,FALSE),"Not Found")</f>
        <v>40</v>
      </c>
      <c r="T512" t="str">
        <f>IFERROR(VLOOKUP(Table5[[#This Row],[CustomerID]],Table1[],17,FALSE),"Not Found")</f>
        <v>Master</v>
      </c>
      <c r="U512">
        <f>_xlfn.XLOOKUP(Table5[[#This Row],[CustomerID]],Table1[ID],Table1[Kids],"Not Found",0)</f>
        <v>0</v>
      </c>
      <c r="V512">
        <f>_xlfn.XLOOKUP(Table5[[#This Row],[CustomerID]],Table1[ID],Table1[Teens],"Not found",0)</f>
        <v>0</v>
      </c>
      <c r="W512" s="16">
        <f>IFERROR(VLOOKUP(Table5[[#This Row],[CustomerID]],Table1[],2,FALSE),"Not Found")</f>
        <v>169661</v>
      </c>
      <c r="X512" t="str">
        <f>_xlfn.XLOOKUP(Table5[[#This Row],[CustomerID]],Table1[ID],Table1[State],"Not Found",0)</f>
        <v>State-New York</v>
      </c>
      <c r="Y512">
        <f>_xlfn.XLOOKUP(Table5[[#This Row],[CustomerID]],Table2[ID],Table2[Recency/Days],"Not Found",0)</f>
        <v>80</v>
      </c>
      <c r="Z512" s="22">
        <f>IFERROR(VLOOKUP(Table5[[#This Row],[CustomerID]],Table2[],3,FALSE),"Not Found")</f>
        <v>1598</v>
      </c>
      <c r="AA512" s="22">
        <f>IFERROR(VLOOKUP($A512,Table2[],4,FALSE),"Not Found")</f>
        <v>39</v>
      </c>
      <c r="AB512" s="22">
        <f>IFERROR(VLOOKUP($A512,Table2[],5,FALSE),"Not Found")</f>
        <v>258</v>
      </c>
      <c r="AC512" s="22">
        <f>IFERROR(VLOOKUP($A512,Table2[],6,FALSE),"Not Found")</f>
        <v>78</v>
      </c>
      <c r="AD512" s="22">
        <f>IFERROR(VLOOKUP($A512,Table2[],7,FALSE),"Not Found")</f>
        <v>39</v>
      </c>
      <c r="AE512" s="22">
        <f>IFERROR(VLOOKUP($A512,Table2[],8,FALSE),"Not Found")</f>
        <v>19</v>
      </c>
      <c r="AF512" s="22">
        <f>IFERROR(VLOOKUP($A512,Table2[],9,FALSE),"Not Found")</f>
        <v>1992</v>
      </c>
      <c r="AG512">
        <f>IFERROR(VLOOKUP($A512,Table2[],10,FALSE),"Not Found")</f>
        <v>1</v>
      </c>
      <c r="AH512">
        <f>IFERROR(VLOOKUP($A512,Table2[],11,FALSE),"Not Found")</f>
        <v>7</v>
      </c>
      <c r="AI512">
        <f>IFERROR(VLOOKUP($A512,Table2[],12,FALSE),"Not Found")</f>
        <v>3</v>
      </c>
      <c r="AJ512">
        <f>IFERROR(VLOOKUP($A512,Table2[],13,FALSE),"Not Found")</f>
        <v>12</v>
      </c>
      <c r="AK512">
        <f>IFERROR(VLOOKUP($A512,Table2[],14,FALSE),"Not Found")</f>
        <v>3</v>
      </c>
      <c r="AL512">
        <f>INDEX('Marketing data'!E:E,MATCH($A512,'Marketing data'!B:B,0),1)</f>
        <v>0</v>
      </c>
      <c r="AM512">
        <f>INDEX('Marketing data'!F:F,MATCH($A512,'Marketing data'!B:B,0),1)</f>
        <v>0</v>
      </c>
      <c r="AN512">
        <f>INDEX(Table3[MC3],MATCH($A512,Table3[ID],0),1)</f>
        <v>0</v>
      </c>
      <c r="AO512">
        <f>INDEX(Table3[MC4],MATCH($A512,Table3[ID],0),1)</f>
        <v>0</v>
      </c>
      <c r="AP512">
        <f>INDEX(Table3[MC5],MATCH($A512,Table3[ID],0),1)</f>
        <v>0</v>
      </c>
      <c r="AQ512">
        <f>_xlfn.XLOOKUP($A512,Table3[ID],Table3[Complaint],"Not Found",0)</f>
        <v>0</v>
      </c>
      <c r="AR512">
        <f>_xlfn.XLOOKUP($A512,Table3[ID],Table3[Pilot],"Not Found",0)</f>
        <v>0</v>
      </c>
      <c r="AS512" s="6">
        <f>_xlfn.XLOOKUP($A512,Table3[ID],Table3[Enrollment],"Not Found",0)</f>
        <v>44121</v>
      </c>
    </row>
    <row r="513" spans="1:45" x14ac:dyDescent="0.25">
      <c r="A513">
        <v>2335</v>
      </c>
      <c r="B513" t="s">
        <v>629</v>
      </c>
      <c r="C513" t="s">
        <v>103</v>
      </c>
      <c r="D513" t="s">
        <v>110</v>
      </c>
      <c r="E513" t="s">
        <v>105</v>
      </c>
      <c r="F513" t="s">
        <v>127</v>
      </c>
      <c r="G513" s="22">
        <v>54.28</v>
      </c>
      <c r="H513">
        <v>7</v>
      </c>
      <c r="I513">
        <v>18.998000000000001</v>
      </c>
      <c r="J513" s="22">
        <v>398.95800000000003</v>
      </c>
      <c r="K513" s="6">
        <v>43492</v>
      </c>
      <c r="L513" s="21">
        <v>0.75347222222222221</v>
      </c>
      <c r="M513" t="s">
        <v>107</v>
      </c>
      <c r="N513" s="22">
        <v>379.96</v>
      </c>
      <c r="O513">
        <v>4.7619047620000003</v>
      </c>
      <c r="P513" s="22">
        <v>18.998000000000001</v>
      </c>
      <c r="Q513">
        <v>9.3000000000000007</v>
      </c>
      <c r="R513" t="str">
        <f>IFERROR(VLOOKUP(Table5[[#This Row],[CustomerID]],Table1[],16,FALSE),"Not Found")</f>
        <v>Single</v>
      </c>
      <c r="S513">
        <f>IFERROR(VLOOKUP(Table5[[#This Row],[CustomerID]],Table1[],5,FALSE),"Not Found")</f>
        <v>58</v>
      </c>
      <c r="T513" t="str">
        <f>IFERROR(VLOOKUP(Table5[[#This Row],[CustomerID]],Table1[],17,FALSE),"Not Found")</f>
        <v>Graduate</v>
      </c>
      <c r="U513">
        <f>_xlfn.XLOOKUP(Table5[[#This Row],[CustomerID]],Table1[ID],Table1[Kids],"Not Found",0)</f>
        <v>0</v>
      </c>
      <c r="V513">
        <f>_xlfn.XLOOKUP(Table5[[#This Row],[CustomerID]],Table1[ID],Table1[Teens],"Not found",0)</f>
        <v>1</v>
      </c>
      <c r="W513" s="16">
        <f>IFERROR(VLOOKUP(Table5[[#This Row],[CustomerID]],Table1[],2,FALSE),"Not Found")</f>
        <v>169627</v>
      </c>
      <c r="X513" t="str">
        <f>_xlfn.XLOOKUP(Table5[[#This Row],[CustomerID]],Table1[ID],Table1[State],"Not Found",0)</f>
        <v>State-Illinois</v>
      </c>
      <c r="Y513">
        <f>_xlfn.XLOOKUP(Table5[[#This Row],[CustomerID]],Table2[ID],Table2[Recency/Days],"Not Found",0)</f>
        <v>35</v>
      </c>
      <c r="Z513" s="22">
        <f>IFERROR(VLOOKUP(Table5[[#This Row],[CustomerID]],Table2[],3,FALSE),"Not Found")</f>
        <v>563</v>
      </c>
      <c r="AA513" s="22">
        <f>IFERROR(VLOOKUP($A513,Table2[],4,FALSE),"Not Found")</f>
        <v>392</v>
      </c>
      <c r="AB513" s="22">
        <f>IFERROR(VLOOKUP($A513,Table2[],5,FALSE),"Not Found")</f>
        <v>524</v>
      </c>
      <c r="AC513" s="22">
        <f>IFERROR(VLOOKUP($A513,Table2[],6,FALSE),"Not Found")</f>
        <v>417</v>
      </c>
      <c r="AD513" s="22">
        <f>IFERROR(VLOOKUP($A513,Table2[],7,FALSE),"Not Found")</f>
        <v>73</v>
      </c>
      <c r="AE513" s="22">
        <f>IFERROR(VLOOKUP($A513,Table2[],8,FALSE),"Not Found")</f>
        <v>129</v>
      </c>
      <c r="AF513" s="22">
        <f>IFERROR(VLOOKUP($A513,Table2[],9,FALSE),"Not Found")</f>
        <v>1839</v>
      </c>
      <c r="AG513">
        <f>IFERROR(VLOOKUP($A513,Table2[],10,FALSE),"Not Found")</f>
        <v>2</v>
      </c>
      <c r="AH513">
        <f>IFERROR(VLOOKUP($A513,Table2[],11,FALSE),"Not Found")</f>
        <v>8</v>
      </c>
      <c r="AI513">
        <f>IFERROR(VLOOKUP($A513,Table2[],12,FALSE),"Not Found")</f>
        <v>2</v>
      </c>
      <c r="AJ513">
        <f>IFERROR(VLOOKUP($A513,Table2[],13,FALSE),"Not Found")</f>
        <v>11</v>
      </c>
      <c r="AK513">
        <f>IFERROR(VLOOKUP($A513,Table2[],14,FALSE),"Not Found")</f>
        <v>5</v>
      </c>
      <c r="AL513">
        <f>INDEX('Marketing data'!E:E,MATCH($A513,'Marketing data'!B:B,0),1)</f>
        <v>0</v>
      </c>
      <c r="AM513">
        <f>INDEX('Marketing data'!F:F,MATCH($A513,'Marketing data'!B:B,0),1)</f>
        <v>0</v>
      </c>
      <c r="AN513">
        <f>INDEX(Table3[MC3],MATCH($A513,Table3[ID],0),1)</f>
        <v>0</v>
      </c>
      <c r="AO513">
        <f>INDEX(Table3[MC4],MATCH($A513,Table3[ID],0),1)</f>
        <v>0</v>
      </c>
      <c r="AP513">
        <f>INDEX(Table3[MC5],MATCH($A513,Table3[ID],0),1)</f>
        <v>0</v>
      </c>
      <c r="AQ513">
        <f>_xlfn.XLOOKUP($A513,Table3[ID],Table3[Complaint],"Not Found",0)</f>
        <v>0</v>
      </c>
      <c r="AR513">
        <f>_xlfn.XLOOKUP($A513,Table3[ID],Table3[Pilot],"Not Found",0)</f>
        <v>0</v>
      </c>
      <c r="AS513" s="6">
        <f>_xlfn.XLOOKUP($A513,Table3[ID],Table3[Enrollment],"Not Found",0)</f>
        <v>43699</v>
      </c>
    </row>
    <row r="514" spans="1:45" x14ac:dyDescent="0.25">
      <c r="A514">
        <v>3047</v>
      </c>
      <c r="B514" t="s">
        <v>631</v>
      </c>
      <c r="C514" t="s">
        <v>109</v>
      </c>
      <c r="D514" t="s">
        <v>104</v>
      </c>
      <c r="E514" t="s">
        <v>114</v>
      </c>
      <c r="F514" t="s">
        <v>118</v>
      </c>
      <c r="G514" s="22">
        <v>58.39</v>
      </c>
      <c r="H514">
        <v>7</v>
      </c>
      <c r="I514">
        <v>20.436499999999999</v>
      </c>
      <c r="J514" s="22">
        <v>429.16649999999998</v>
      </c>
      <c r="K514" s="6">
        <v>43519</v>
      </c>
      <c r="L514" s="21">
        <v>0.8256944444444444</v>
      </c>
      <c r="M514" t="s">
        <v>116</v>
      </c>
      <c r="N514" s="22">
        <v>408.73</v>
      </c>
      <c r="O514">
        <v>4.7619047620000003</v>
      </c>
      <c r="P514" s="22">
        <v>20.436499999999999</v>
      </c>
      <c r="Q514">
        <v>8.1999999999999993</v>
      </c>
      <c r="R514" t="str">
        <f>IFERROR(VLOOKUP(Table5[[#This Row],[CustomerID]],Table1[],16,FALSE),"Not Found")</f>
        <v>Married</v>
      </c>
      <c r="S514">
        <f>IFERROR(VLOOKUP(Table5[[#This Row],[CustomerID]],Table1[],5,FALSE),"Not Found")</f>
        <v>37</v>
      </c>
      <c r="T514" t="str">
        <f>IFERROR(VLOOKUP(Table5[[#This Row],[CustomerID]],Table1[],17,FALSE),"Not Found")</f>
        <v>Graduate</v>
      </c>
      <c r="U514">
        <f>_xlfn.XLOOKUP(Table5[[#This Row],[CustomerID]],Table1[ID],Table1[Kids],"Not Found",0)</f>
        <v>0</v>
      </c>
      <c r="V514">
        <f>_xlfn.XLOOKUP(Table5[[#This Row],[CustomerID]],Table1[ID],Table1[Teens],"Not found",0)</f>
        <v>0</v>
      </c>
      <c r="W514" s="16">
        <f>IFERROR(VLOOKUP(Table5[[#This Row],[CustomerID]],Table1[],2,FALSE),"Not Found")</f>
        <v>169520</v>
      </c>
      <c r="X514" t="str">
        <f>_xlfn.XLOOKUP(Table5[[#This Row],[CustomerID]],Table1[ID],Table1[State],"Not Found",0)</f>
        <v>State-California</v>
      </c>
      <c r="Y514">
        <f>_xlfn.XLOOKUP(Table5[[#This Row],[CustomerID]],Table2[ID],Table2[Recency/Days],"Not Found",0)</f>
        <v>95</v>
      </c>
      <c r="Z514" s="22">
        <f>IFERROR(VLOOKUP(Table5[[#This Row],[CustomerID]],Table2[],3,FALSE),"Not Found")</f>
        <v>1529</v>
      </c>
      <c r="AA514" s="22">
        <f>IFERROR(VLOOKUP($A514,Table2[],4,FALSE),"Not Found")</f>
        <v>293</v>
      </c>
      <c r="AB514" s="22">
        <f>IFERROR(VLOOKUP($A514,Table2[],5,FALSE),"Not Found")</f>
        <v>1010</v>
      </c>
      <c r="AC514" s="22">
        <f>IFERROR(VLOOKUP($A514,Table2[],6,FALSE),"Not Found")</f>
        <v>295</v>
      </c>
      <c r="AD514" s="22">
        <f>IFERROR(VLOOKUP($A514,Table2[],7,FALSE),"Not Found")</f>
        <v>195</v>
      </c>
      <c r="AE514" s="22">
        <f>IFERROR(VLOOKUP($A514,Table2[],8,FALSE),"Not Found")</f>
        <v>227</v>
      </c>
      <c r="AF514" s="22">
        <f>IFERROR(VLOOKUP($A514,Table2[],9,FALSE),"Not Found")</f>
        <v>3094</v>
      </c>
      <c r="AG514">
        <f>IFERROR(VLOOKUP($A514,Table2[],10,FALSE),"Not Found")</f>
        <v>1</v>
      </c>
      <c r="AH514">
        <f>IFERROR(VLOOKUP($A514,Table2[],11,FALSE),"Not Found")</f>
        <v>9</v>
      </c>
      <c r="AI514">
        <f>IFERROR(VLOOKUP($A514,Table2[],12,FALSE),"Not Found")</f>
        <v>6</v>
      </c>
      <c r="AJ514">
        <f>IFERROR(VLOOKUP($A514,Table2[],13,FALSE),"Not Found")</f>
        <v>5</v>
      </c>
      <c r="AK514">
        <f>IFERROR(VLOOKUP($A514,Table2[],14,FALSE),"Not Found")</f>
        <v>5</v>
      </c>
      <c r="AL514">
        <f>INDEX('Marketing data'!E:E,MATCH($A514,'Marketing data'!B:B,0),1)</f>
        <v>0</v>
      </c>
      <c r="AM514">
        <f>INDEX('Marketing data'!F:F,MATCH($A514,'Marketing data'!B:B,0),1)</f>
        <v>0</v>
      </c>
      <c r="AN514">
        <f>INDEX(Table3[MC3],MATCH($A514,Table3[ID],0),1)</f>
        <v>0</v>
      </c>
      <c r="AO514">
        <f>INDEX(Table3[MC4],MATCH($A514,Table3[ID],0),1)</f>
        <v>0</v>
      </c>
      <c r="AP514">
        <f>INDEX(Table3[MC5],MATCH($A514,Table3[ID],0),1)</f>
        <v>0</v>
      </c>
      <c r="AQ514">
        <f>_xlfn.XLOOKUP($A514,Table3[ID],Table3[Complaint],"Not Found",0)</f>
        <v>0</v>
      </c>
      <c r="AR514">
        <f>_xlfn.XLOOKUP($A514,Table3[ID],Table3[Pilot],"Not Found",0)</f>
        <v>0</v>
      </c>
      <c r="AS514" s="6">
        <f>_xlfn.XLOOKUP($A514,Table3[ID],Table3[Enrollment],"Not Found",0)</f>
        <v>43811</v>
      </c>
    </row>
    <row r="515" spans="1:45" x14ac:dyDescent="0.25">
      <c r="A515">
        <v>1207</v>
      </c>
      <c r="B515" t="s">
        <v>632</v>
      </c>
      <c r="C515" t="s">
        <v>109</v>
      </c>
      <c r="D515" t="s">
        <v>104</v>
      </c>
      <c r="E515" t="s">
        <v>105</v>
      </c>
      <c r="F515" t="s">
        <v>127</v>
      </c>
      <c r="G515" s="22">
        <v>51.47</v>
      </c>
      <c r="H515">
        <v>1</v>
      </c>
      <c r="I515">
        <v>2.5735000000000001</v>
      </c>
      <c r="J515" s="22">
        <v>54.043500000000002</v>
      </c>
      <c r="K515" s="6">
        <v>43542</v>
      </c>
      <c r="L515" s="21">
        <v>0.66111111111111109</v>
      </c>
      <c r="M515" t="s">
        <v>107</v>
      </c>
      <c r="N515" s="22">
        <v>51.47</v>
      </c>
      <c r="O515">
        <v>4.7619047620000003</v>
      </c>
      <c r="P515" s="22">
        <v>2.5735000000000001</v>
      </c>
      <c r="Q515">
        <v>8.5</v>
      </c>
      <c r="R515" t="str">
        <f>IFERROR(VLOOKUP(Table5[[#This Row],[CustomerID]],Table1[],16,FALSE),"Not Found")</f>
        <v>Together</v>
      </c>
      <c r="S515">
        <f>IFERROR(VLOOKUP(Table5[[#This Row],[CustomerID]],Table1[],5,FALSE),"Not Found")</f>
        <v>40</v>
      </c>
      <c r="T515" t="str">
        <f>IFERROR(VLOOKUP(Table5[[#This Row],[CustomerID]],Table1[],17,FALSE),"Not Found")</f>
        <v>Graduate</v>
      </c>
      <c r="U515">
        <f>_xlfn.XLOOKUP(Table5[[#This Row],[CustomerID]],Table1[ID],Table1[Kids],"Not Found",0)</f>
        <v>1</v>
      </c>
      <c r="V515">
        <f>_xlfn.XLOOKUP(Table5[[#This Row],[CustomerID]],Table1[ID],Table1[Teens],"Not found",0)</f>
        <v>0</v>
      </c>
      <c r="W515" s="16">
        <f>IFERROR(VLOOKUP(Table5[[#This Row],[CustomerID]],Table1[],2,FALSE),"Not Found")</f>
        <v>169508</v>
      </c>
      <c r="X515" t="str">
        <f>_xlfn.XLOOKUP(Table5[[#This Row],[CustomerID]],Table1[ID],Table1[State],"Not Found",0)</f>
        <v>State-Illinois</v>
      </c>
      <c r="Y515">
        <f>_xlfn.XLOOKUP(Table5[[#This Row],[CustomerID]],Table2[ID],Table2[Recency/Days],"Not Found",0)</f>
        <v>48</v>
      </c>
      <c r="Z515" s="22">
        <f>IFERROR(VLOOKUP(Table5[[#This Row],[CustomerID]],Table2[],3,FALSE),"Not Found")</f>
        <v>2009</v>
      </c>
      <c r="AA515" s="22">
        <f>IFERROR(VLOOKUP($A515,Table2[],4,FALSE),"Not Found")</f>
        <v>78</v>
      </c>
      <c r="AB515" s="22">
        <f>IFERROR(VLOOKUP($A515,Table2[],5,FALSE),"Not Found")</f>
        <v>395</v>
      </c>
      <c r="AC515" s="22">
        <f>IFERROR(VLOOKUP($A515,Table2[],6,FALSE),"Not Found")</f>
        <v>102</v>
      </c>
      <c r="AD515" s="22">
        <f>IFERROR(VLOOKUP($A515,Table2[],7,FALSE),"Not Found")</f>
        <v>78</v>
      </c>
      <c r="AE515" s="22">
        <f>IFERROR(VLOOKUP($A515,Table2[],8,FALSE),"Not Found")</f>
        <v>105</v>
      </c>
      <c r="AF515" s="22">
        <f>IFERROR(VLOOKUP($A515,Table2[],9,FALSE),"Not Found")</f>
        <v>2558</v>
      </c>
      <c r="AG515">
        <f>IFERROR(VLOOKUP($A515,Table2[],10,FALSE),"Not Found")</f>
        <v>2</v>
      </c>
      <c r="AH515">
        <f>IFERROR(VLOOKUP($A515,Table2[],11,FALSE),"Not Found")</f>
        <v>11</v>
      </c>
      <c r="AI515">
        <f>IFERROR(VLOOKUP($A515,Table2[],12,FALSE),"Not Found")</f>
        <v>4</v>
      </c>
      <c r="AJ515">
        <f>IFERROR(VLOOKUP($A515,Table2[],13,FALSE),"Not Found")</f>
        <v>11</v>
      </c>
      <c r="AK515">
        <f>IFERROR(VLOOKUP($A515,Table2[],14,FALSE),"Not Found")</f>
        <v>6</v>
      </c>
      <c r="AL515">
        <f>INDEX('Marketing data'!E:E,MATCH($A515,'Marketing data'!B:B,0),1)</f>
        <v>0</v>
      </c>
      <c r="AM515">
        <f>INDEX('Marketing data'!F:F,MATCH($A515,'Marketing data'!B:B,0),1)</f>
        <v>0</v>
      </c>
      <c r="AN515">
        <f>INDEX(Table3[MC3],MATCH($A515,Table3[ID],0),1)</f>
        <v>0</v>
      </c>
      <c r="AO515">
        <f>INDEX(Table3[MC4],MATCH($A515,Table3[ID],0),1)</f>
        <v>0</v>
      </c>
      <c r="AP515">
        <f>INDEX(Table3[MC5],MATCH($A515,Table3[ID],0),1)</f>
        <v>0</v>
      </c>
      <c r="AQ515">
        <f>_xlfn.XLOOKUP($A515,Table3[ID],Table3[Complaint],"Not Found",0)</f>
        <v>0</v>
      </c>
      <c r="AR515">
        <f>_xlfn.XLOOKUP($A515,Table3[ID],Table3[Pilot],"Not Found",0)</f>
        <v>0</v>
      </c>
      <c r="AS515" s="6">
        <f>_xlfn.XLOOKUP($A515,Table3[ID],Table3[Enrollment],"Not Found",0)</f>
        <v>43576</v>
      </c>
    </row>
    <row r="516" spans="1:45" x14ac:dyDescent="0.25">
      <c r="A516">
        <v>1670</v>
      </c>
      <c r="B516" t="s">
        <v>633</v>
      </c>
      <c r="C516" t="s">
        <v>124</v>
      </c>
      <c r="D516" t="s">
        <v>104</v>
      </c>
      <c r="E516" t="s">
        <v>114</v>
      </c>
      <c r="F516" t="s">
        <v>106</v>
      </c>
      <c r="G516" s="22">
        <v>54.86</v>
      </c>
      <c r="H516">
        <v>5</v>
      </c>
      <c r="I516">
        <v>13.715</v>
      </c>
      <c r="J516" s="22">
        <v>288.01499999999999</v>
      </c>
      <c r="K516" s="6">
        <v>43553</v>
      </c>
      <c r="L516" s="21">
        <v>0.70000000000000007</v>
      </c>
      <c r="M516" t="s">
        <v>107</v>
      </c>
      <c r="N516" s="22">
        <v>274.3</v>
      </c>
      <c r="O516">
        <v>4.7619047620000003</v>
      </c>
      <c r="P516" s="22">
        <v>13.715</v>
      </c>
      <c r="Q516">
        <v>9.8000000000000007</v>
      </c>
      <c r="R516" t="str">
        <f>IFERROR(VLOOKUP(Table5[[#This Row],[CustomerID]],Table1[],16,FALSE),"Not Found")</f>
        <v>Together</v>
      </c>
      <c r="S516">
        <f>IFERROR(VLOOKUP(Table5[[#This Row],[CustomerID]],Table1[],5,FALSE),"Not Found")</f>
        <v>51</v>
      </c>
      <c r="T516" t="str">
        <f>IFERROR(VLOOKUP(Table5[[#This Row],[CustomerID]],Table1[],17,FALSE),"Not Found")</f>
        <v>PhD</v>
      </c>
      <c r="U516">
        <f>_xlfn.XLOOKUP(Table5[[#This Row],[CustomerID]],Table1[ID],Table1[Kids],"Not Found",0)</f>
        <v>0</v>
      </c>
      <c r="V516">
        <f>_xlfn.XLOOKUP(Table5[[#This Row],[CustomerID]],Table1[ID],Table1[Teens],"Not found",0)</f>
        <v>0</v>
      </c>
      <c r="W516" s="16">
        <f>IFERROR(VLOOKUP(Table5[[#This Row],[CustomerID]],Table1[],2,FALSE),"Not Found")</f>
        <v>169476</v>
      </c>
      <c r="X516" t="str">
        <f>_xlfn.XLOOKUP(Table5[[#This Row],[CustomerID]],Table1[ID],Table1[State],"Not Found",0)</f>
        <v>State-New York</v>
      </c>
      <c r="Y516">
        <f>_xlfn.XLOOKUP(Table5[[#This Row],[CustomerID]],Table2[ID],Table2[Recency/Days],"Not Found",0)</f>
        <v>3</v>
      </c>
      <c r="Z516" s="22">
        <f>IFERROR(VLOOKUP(Table5[[#This Row],[CustomerID]],Table2[],3,FALSE),"Not Found")</f>
        <v>634</v>
      </c>
      <c r="AA516" s="22">
        <f>IFERROR(VLOOKUP($A516,Table2[],4,FALSE),"Not Found")</f>
        <v>210</v>
      </c>
      <c r="AB516" s="22">
        <f>IFERROR(VLOOKUP($A516,Table2[],5,FALSE),"Not Found")</f>
        <v>1364</v>
      </c>
      <c r="AC516" s="22">
        <f>IFERROR(VLOOKUP($A516,Table2[],6,FALSE),"Not Found")</f>
        <v>154</v>
      </c>
      <c r="AD516" s="22">
        <f>IFERROR(VLOOKUP($A516,Table2[],7,FALSE),"Not Found")</f>
        <v>22</v>
      </c>
      <c r="AE516" s="22">
        <f>IFERROR(VLOOKUP($A516,Table2[],8,FALSE),"Not Found")</f>
        <v>163</v>
      </c>
      <c r="AF516" s="22">
        <f>IFERROR(VLOOKUP($A516,Table2[],9,FALSE),"Not Found")</f>
        <v>2220</v>
      </c>
      <c r="AG516">
        <f>IFERROR(VLOOKUP($A516,Table2[],10,FALSE),"Not Found")</f>
        <v>1</v>
      </c>
      <c r="AH516">
        <f>IFERROR(VLOOKUP($A516,Table2[],11,FALSE),"Not Found")</f>
        <v>4</v>
      </c>
      <c r="AI516">
        <f>IFERROR(VLOOKUP($A516,Table2[],12,FALSE),"Not Found")</f>
        <v>6</v>
      </c>
      <c r="AJ516">
        <f>IFERROR(VLOOKUP($A516,Table2[],13,FALSE),"Not Found")</f>
        <v>4</v>
      </c>
      <c r="AK516">
        <f>IFERROR(VLOOKUP($A516,Table2[],14,FALSE),"Not Found")</f>
        <v>2</v>
      </c>
      <c r="AL516">
        <f>INDEX('Marketing data'!E:E,MATCH($A516,'Marketing data'!B:B,0),1)</f>
        <v>0</v>
      </c>
      <c r="AM516">
        <f>INDEX('Marketing data'!F:F,MATCH($A516,'Marketing data'!B:B,0),1)</f>
        <v>0</v>
      </c>
      <c r="AN516">
        <f>INDEX(Table3[MC3],MATCH($A516,Table3[ID],0),1)</f>
        <v>0</v>
      </c>
      <c r="AO516">
        <f>INDEX(Table3[MC4],MATCH($A516,Table3[ID],0),1)</f>
        <v>0</v>
      </c>
      <c r="AP516">
        <f>INDEX(Table3[MC5],MATCH($A516,Table3[ID],0),1)</f>
        <v>0</v>
      </c>
      <c r="AQ516">
        <f>_xlfn.XLOOKUP($A516,Table3[ID],Table3[Complaint],"Not Found",0)</f>
        <v>0</v>
      </c>
      <c r="AR516">
        <f>_xlfn.XLOOKUP($A516,Table3[ID],Table3[Pilot],"Not Found",0)</f>
        <v>0</v>
      </c>
      <c r="AS516" s="6">
        <f>_xlfn.XLOOKUP($A516,Table3[ID],Table3[Enrollment],"Not Found",0)</f>
        <v>43896</v>
      </c>
    </row>
    <row r="517" spans="1:45" x14ac:dyDescent="0.25">
      <c r="A517">
        <v>2425</v>
      </c>
      <c r="B517" t="s">
        <v>634</v>
      </c>
      <c r="C517" t="s">
        <v>109</v>
      </c>
      <c r="D517" t="s">
        <v>104</v>
      </c>
      <c r="E517" t="s">
        <v>114</v>
      </c>
      <c r="F517" t="s">
        <v>115</v>
      </c>
      <c r="G517" s="22">
        <v>39.39</v>
      </c>
      <c r="H517">
        <v>5</v>
      </c>
      <c r="I517">
        <v>9.8475000000000001</v>
      </c>
      <c r="J517" s="22">
        <v>206.79750000000001</v>
      </c>
      <c r="K517" s="6">
        <v>43487</v>
      </c>
      <c r="L517" s="21">
        <v>0.8652777777777777</v>
      </c>
      <c r="M517" t="s">
        <v>116</v>
      </c>
      <c r="N517" s="22">
        <v>196.95</v>
      </c>
      <c r="O517">
        <v>4.7619047620000003</v>
      </c>
      <c r="P517" s="22">
        <v>9.8475000000000001</v>
      </c>
      <c r="Q517">
        <v>8.6999999999999993</v>
      </c>
      <c r="R517" t="str">
        <f>IFERROR(VLOOKUP(Table5[[#This Row],[CustomerID]],Table1[],16,FALSE),"Not Found")</f>
        <v>Together</v>
      </c>
      <c r="S517">
        <f>IFERROR(VLOOKUP(Table5[[#This Row],[CustomerID]],Table1[],5,FALSE),"Not Found")</f>
        <v>47</v>
      </c>
      <c r="T517" t="str">
        <f>IFERROR(VLOOKUP(Table5[[#This Row],[CustomerID]],Table1[],17,FALSE),"Not Found")</f>
        <v>Other</v>
      </c>
      <c r="U517">
        <f>_xlfn.XLOOKUP(Table5[[#This Row],[CustomerID]],Table1[ID],Table1[Kids],"Not Found",0)</f>
        <v>0</v>
      </c>
      <c r="V517">
        <f>_xlfn.XLOOKUP(Table5[[#This Row],[CustomerID]],Table1[ID],Table1[Teens],"Not found",0)</f>
        <v>1</v>
      </c>
      <c r="W517" s="16">
        <f>IFERROR(VLOOKUP(Table5[[#This Row],[CustomerID]],Table1[],2,FALSE),"Not Found")</f>
        <v>169401</v>
      </c>
      <c r="X517" t="str">
        <f>_xlfn.XLOOKUP(Table5[[#This Row],[CustomerID]],Table1[ID],Table1[State],"Not Found",0)</f>
        <v>State-Illinois</v>
      </c>
      <c r="Y517">
        <f>_xlfn.XLOOKUP(Table5[[#This Row],[CustomerID]],Table2[ID],Table2[Recency/Days],"Not Found",0)</f>
        <v>41</v>
      </c>
      <c r="Z517" s="22">
        <f>IFERROR(VLOOKUP(Table5[[#This Row],[CustomerID]],Table2[],3,FALSE),"Not Found")</f>
        <v>974</v>
      </c>
      <c r="AA517" s="22">
        <f>IFERROR(VLOOKUP($A517,Table2[],4,FALSE),"Not Found")</f>
        <v>66</v>
      </c>
      <c r="AB517" s="22">
        <f>IFERROR(VLOOKUP($A517,Table2[],5,FALSE),"Not Found")</f>
        <v>388</v>
      </c>
      <c r="AC517" s="22">
        <f>IFERROR(VLOOKUP($A517,Table2[],6,FALSE),"Not Found")</f>
        <v>142</v>
      </c>
      <c r="AD517" s="22">
        <f>IFERROR(VLOOKUP($A517,Table2[],7,FALSE),"Not Found")</f>
        <v>20</v>
      </c>
      <c r="AE517" s="22">
        <f>IFERROR(VLOOKUP($A517,Table2[],8,FALSE),"Not Found")</f>
        <v>95</v>
      </c>
      <c r="AF517" s="22">
        <f>IFERROR(VLOOKUP($A517,Table2[],9,FALSE),"Not Found")</f>
        <v>1494</v>
      </c>
      <c r="AG517">
        <f>IFERROR(VLOOKUP($A517,Table2[],10,FALSE),"Not Found")</f>
        <v>4</v>
      </c>
      <c r="AH517">
        <f>IFERROR(VLOOKUP($A517,Table2[],11,FALSE),"Not Found")</f>
        <v>4</v>
      </c>
      <c r="AI517">
        <f>IFERROR(VLOOKUP($A517,Table2[],12,FALSE),"Not Found")</f>
        <v>4</v>
      </c>
      <c r="AJ517">
        <f>IFERROR(VLOOKUP($A517,Table2[],13,FALSE),"Not Found")</f>
        <v>5</v>
      </c>
      <c r="AK517">
        <f>IFERROR(VLOOKUP($A517,Table2[],14,FALSE),"Not Found")</f>
        <v>2</v>
      </c>
      <c r="AL517">
        <f>INDEX('Marketing data'!E:E,MATCH($A517,'Marketing data'!B:B,0),1)</f>
        <v>0</v>
      </c>
      <c r="AM517">
        <f>INDEX('Marketing data'!F:F,MATCH($A517,'Marketing data'!B:B,0),1)</f>
        <v>0</v>
      </c>
      <c r="AN517">
        <f>INDEX(Table3[MC3],MATCH($A517,Table3[ID],0),1)</f>
        <v>0</v>
      </c>
      <c r="AO517">
        <f>INDEX(Table3[MC4],MATCH($A517,Table3[ID],0),1)</f>
        <v>0</v>
      </c>
      <c r="AP517">
        <f>INDEX(Table3[MC5],MATCH($A517,Table3[ID],0),1)</f>
        <v>0</v>
      </c>
      <c r="AQ517">
        <f>_xlfn.XLOOKUP($A517,Table3[ID],Table3[Complaint],"Not Found",0)</f>
        <v>0</v>
      </c>
      <c r="AR517">
        <f>_xlfn.XLOOKUP($A517,Table3[ID],Table3[Pilot],"Not Found",0)</f>
        <v>0</v>
      </c>
      <c r="AS517" s="6">
        <f>_xlfn.XLOOKUP($A517,Table3[ID],Table3[Enrollment],"Not Found",0)</f>
        <v>44070</v>
      </c>
    </row>
    <row r="518" spans="1:45" x14ac:dyDescent="0.25">
      <c r="A518">
        <v>2386</v>
      </c>
      <c r="B518" t="s">
        <v>635</v>
      </c>
      <c r="C518" t="s">
        <v>103</v>
      </c>
      <c r="D518" t="s">
        <v>110</v>
      </c>
      <c r="E518" t="s">
        <v>114</v>
      </c>
      <c r="F518" t="s">
        <v>115</v>
      </c>
      <c r="G518" s="22">
        <v>34.729999999999997</v>
      </c>
      <c r="H518">
        <v>2</v>
      </c>
      <c r="I518">
        <v>3.4729999999999999</v>
      </c>
      <c r="J518" s="22">
        <v>72.933000000000007</v>
      </c>
      <c r="K518" s="6">
        <v>43525</v>
      </c>
      <c r="L518" s="21">
        <v>0.7597222222222223</v>
      </c>
      <c r="M518" t="s">
        <v>107</v>
      </c>
      <c r="N518" s="22">
        <v>69.459999999999994</v>
      </c>
      <c r="O518">
        <v>4.7619047620000003</v>
      </c>
      <c r="P518" s="22">
        <v>3.4729999999999999</v>
      </c>
      <c r="Q518">
        <v>9.6999999999999993</v>
      </c>
      <c r="R518" t="str">
        <f>IFERROR(VLOOKUP(Table5[[#This Row],[CustomerID]],Table1[],16,FALSE),"Not Found")</f>
        <v>Married</v>
      </c>
      <c r="S518">
        <f>IFERROR(VLOOKUP(Table5[[#This Row],[CustomerID]],Table1[],5,FALSE),"Not Found")</f>
        <v>43</v>
      </c>
      <c r="T518" t="str">
        <f>IFERROR(VLOOKUP(Table5[[#This Row],[CustomerID]],Table1[],17,FALSE),"Not Found")</f>
        <v>PhD</v>
      </c>
      <c r="U518">
        <f>_xlfn.XLOOKUP(Table5[[#This Row],[CustomerID]],Table1[ID],Table1[Kids],"Not Found",0)</f>
        <v>0</v>
      </c>
      <c r="V518">
        <f>_xlfn.XLOOKUP(Table5[[#This Row],[CustomerID]],Table1[ID],Table1[Teens],"Not found",0)</f>
        <v>1</v>
      </c>
      <c r="W518" s="16">
        <f>IFERROR(VLOOKUP(Table5[[#This Row],[CustomerID]],Table1[],2,FALSE),"Not Found")</f>
        <v>169389</v>
      </c>
      <c r="X518" t="str">
        <f>_xlfn.XLOOKUP(Table5[[#This Row],[CustomerID]],Table1[ID],Table1[State],"Not Found",0)</f>
        <v>State-Other</v>
      </c>
      <c r="Y518">
        <f>_xlfn.XLOOKUP(Table5[[#This Row],[CustomerID]],Table2[ID],Table2[Recency/Days],"Not Found",0)</f>
        <v>17</v>
      </c>
      <c r="Z518" s="22">
        <f>IFERROR(VLOOKUP(Table5[[#This Row],[CustomerID]],Table2[],3,FALSE),"Not Found")</f>
        <v>1030</v>
      </c>
      <c r="AA518" s="22">
        <f>IFERROR(VLOOKUP($A518,Table2[],4,FALSE),"Not Found")</f>
        <v>17</v>
      </c>
      <c r="AB518" s="22">
        <f>IFERROR(VLOOKUP($A518,Table2[],5,FALSE),"Not Found")</f>
        <v>581</v>
      </c>
      <c r="AC518" s="22">
        <f>IFERROR(VLOOKUP($A518,Table2[],6,FALSE),"Not Found")</f>
        <v>168</v>
      </c>
      <c r="AD518" s="22">
        <f>IFERROR(VLOOKUP($A518,Table2[],7,FALSE),"Not Found")</f>
        <v>112</v>
      </c>
      <c r="AE518" s="22">
        <f>IFERROR(VLOOKUP($A518,Table2[],8,FALSE),"Not Found")</f>
        <v>37</v>
      </c>
      <c r="AF518" s="22">
        <f>IFERROR(VLOOKUP($A518,Table2[],9,FALSE),"Not Found")</f>
        <v>1872</v>
      </c>
      <c r="AG518">
        <f>IFERROR(VLOOKUP($A518,Table2[],10,FALSE),"Not Found")</f>
        <v>1</v>
      </c>
      <c r="AH518">
        <f>IFERROR(VLOOKUP($A518,Table2[],11,FALSE),"Not Found")</f>
        <v>7</v>
      </c>
      <c r="AI518">
        <f>IFERROR(VLOOKUP($A518,Table2[],12,FALSE),"Not Found")</f>
        <v>2</v>
      </c>
      <c r="AJ518">
        <f>IFERROR(VLOOKUP($A518,Table2[],13,FALSE),"Not Found")</f>
        <v>12</v>
      </c>
      <c r="AK518">
        <f>IFERROR(VLOOKUP($A518,Table2[],14,FALSE),"Not Found")</f>
        <v>4</v>
      </c>
      <c r="AL518">
        <f>INDEX('Marketing data'!E:E,MATCH($A518,'Marketing data'!B:B,0),1)</f>
        <v>0</v>
      </c>
      <c r="AM518">
        <f>INDEX('Marketing data'!F:F,MATCH($A518,'Marketing data'!B:B,0),1)</f>
        <v>0</v>
      </c>
      <c r="AN518">
        <f>INDEX(Table3[MC3],MATCH($A518,Table3[ID],0),1)</f>
        <v>0</v>
      </c>
      <c r="AO518">
        <f>INDEX(Table3[MC4],MATCH($A518,Table3[ID],0),1)</f>
        <v>0</v>
      </c>
      <c r="AP518">
        <f>INDEX(Table3[MC5],MATCH($A518,Table3[ID],0),1)</f>
        <v>0</v>
      </c>
      <c r="AQ518">
        <f>_xlfn.XLOOKUP($A518,Table3[ID],Table3[Complaint],"Not Found",0)</f>
        <v>0</v>
      </c>
      <c r="AR518">
        <f>_xlfn.XLOOKUP($A518,Table3[ID],Table3[Pilot],"Not Found",0)</f>
        <v>0</v>
      </c>
      <c r="AS518" s="6">
        <f>_xlfn.XLOOKUP($A518,Table3[ID],Table3[Enrollment],"Not Found",0)</f>
        <v>43529</v>
      </c>
    </row>
    <row r="519" spans="1:45" x14ac:dyDescent="0.25">
      <c r="A519">
        <v>1145</v>
      </c>
      <c r="B519" t="s">
        <v>636</v>
      </c>
      <c r="C519" t="s">
        <v>109</v>
      </c>
      <c r="D519" t="s">
        <v>104</v>
      </c>
      <c r="E519" t="s">
        <v>114</v>
      </c>
      <c r="F519" t="s">
        <v>118</v>
      </c>
      <c r="G519" s="22">
        <v>71.92</v>
      </c>
      <c r="H519">
        <v>5</v>
      </c>
      <c r="I519">
        <v>17.98</v>
      </c>
      <c r="J519" s="22">
        <v>377.58</v>
      </c>
      <c r="K519" s="6">
        <v>43482</v>
      </c>
      <c r="L519" s="21">
        <v>0.62847222222222221</v>
      </c>
      <c r="M519" t="s">
        <v>116</v>
      </c>
      <c r="N519" s="22">
        <v>359.6</v>
      </c>
      <c r="O519">
        <v>4.7619047620000003</v>
      </c>
      <c r="P519" s="22">
        <v>17.98</v>
      </c>
      <c r="Q519">
        <v>4.3</v>
      </c>
      <c r="R519" t="str">
        <f>IFERROR(VLOOKUP(Table5[[#This Row],[CustomerID]],Table1[],16,FALSE),"Not Found")</f>
        <v>Together</v>
      </c>
      <c r="S519">
        <f>IFERROR(VLOOKUP(Table5[[#This Row],[CustomerID]],Table1[],5,FALSE),"Not Found")</f>
        <v>71</v>
      </c>
      <c r="T519" t="str">
        <f>IFERROR(VLOOKUP(Table5[[#This Row],[CustomerID]],Table1[],17,FALSE),"Not Found")</f>
        <v>Graduate</v>
      </c>
      <c r="U519">
        <f>_xlfn.XLOOKUP(Table5[[#This Row],[CustomerID]],Table1[ID],Table1[Kids],"Not Found",0)</f>
        <v>0</v>
      </c>
      <c r="V519">
        <f>_xlfn.XLOOKUP(Table5[[#This Row],[CustomerID]],Table1[ID],Table1[Teens],"Not found",0)</f>
        <v>0</v>
      </c>
      <c r="W519" s="16">
        <f>IFERROR(VLOOKUP(Table5[[#This Row],[CustomerID]],Table1[],2,FALSE),"Not Found")</f>
        <v>169372</v>
      </c>
      <c r="X519" t="str">
        <f>_xlfn.XLOOKUP(Table5[[#This Row],[CustomerID]],Table1[ID],Table1[State],"Not Found",0)</f>
        <v>State-California</v>
      </c>
      <c r="Y519">
        <f>_xlfn.XLOOKUP(Table5[[#This Row],[CustomerID]],Table2[ID],Table2[Recency/Days],"Not Found",0)</f>
        <v>10</v>
      </c>
      <c r="Z519" s="22">
        <f>IFERROR(VLOOKUP(Table5[[#This Row],[CustomerID]],Table2[],3,FALSE),"Not Found")</f>
        <v>2434</v>
      </c>
      <c r="AA519" s="22">
        <f>IFERROR(VLOOKUP($A519,Table2[],4,FALSE),"Not Found")</f>
        <v>63</v>
      </c>
      <c r="AB519" s="22">
        <f>IFERROR(VLOOKUP($A519,Table2[],5,FALSE),"Not Found")</f>
        <v>657</v>
      </c>
      <c r="AC519" s="22">
        <f>IFERROR(VLOOKUP($A519,Table2[],6,FALSE),"Not Found")</f>
        <v>83</v>
      </c>
      <c r="AD519" s="22">
        <f>IFERROR(VLOOKUP($A519,Table2[],7,FALSE),"Not Found")</f>
        <v>32</v>
      </c>
      <c r="AE519" s="22">
        <f>IFERROR(VLOOKUP($A519,Table2[],8,FALSE),"Not Found")</f>
        <v>103</v>
      </c>
      <c r="AF519" s="22">
        <f>IFERROR(VLOOKUP($A519,Table2[],9,FALSE),"Not Found")</f>
        <v>3167</v>
      </c>
      <c r="AG519">
        <f>IFERROR(VLOOKUP($A519,Table2[],10,FALSE),"Not Found")</f>
        <v>1</v>
      </c>
      <c r="AH519">
        <f>IFERROR(VLOOKUP($A519,Table2[],11,FALSE),"Not Found")</f>
        <v>10</v>
      </c>
      <c r="AI519">
        <f>IFERROR(VLOOKUP($A519,Table2[],12,FALSE),"Not Found")</f>
        <v>4</v>
      </c>
      <c r="AJ519">
        <f>IFERROR(VLOOKUP($A519,Table2[],13,FALSE),"Not Found")</f>
        <v>6</v>
      </c>
      <c r="AK519">
        <f>IFERROR(VLOOKUP($A519,Table2[],14,FALSE),"Not Found")</f>
        <v>4</v>
      </c>
      <c r="AL519">
        <f>INDEX('Marketing data'!E:E,MATCH($A519,'Marketing data'!B:B,0),1)</f>
        <v>0</v>
      </c>
      <c r="AM519">
        <f>INDEX('Marketing data'!F:F,MATCH($A519,'Marketing data'!B:B,0),1)</f>
        <v>0</v>
      </c>
      <c r="AN519">
        <f>INDEX(Table3[MC3],MATCH($A519,Table3[ID],0),1)</f>
        <v>0</v>
      </c>
      <c r="AO519">
        <f>INDEX(Table3[MC4],MATCH($A519,Table3[ID],0),1)</f>
        <v>1</v>
      </c>
      <c r="AP519">
        <f>INDEX(Table3[MC5],MATCH($A519,Table3[ID],0),1)</f>
        <v>1</v>
      </c>
      <c r="AQ519">
        <f>_xlfn.XLOOKUP($A519,Table3[ID],Table3[Complaint],"Not Found",0)</f>
        <v>0</v>
      </c>
      <c r="AR519">
        <f>_xlfn.XLOOKUP($A519,Table3[ID],Table3[Pilot],"Not Found",0)</f>
        <v>1</v>
      </c>
      <c r="AS519" s="6">
        <f>_xlfn.XLOOKUP($A519,Table3[ID],Table3[Enrollment],"Not Found",0)</f>
        <v>43673</v>
      </c>
    </row>
    <row r="520" spans="1:45" x14ac:dyDescent="0.25">
      <c r="A520">
        <v>2508</v>
      </c>
      <c r="B520" t="s">
        <v>637</v>
      </c>
      <c r="C520" t="s">
        <v>124</v>
      </c>
      <c r="D520" t="s">
        <v>110</v>
      </c>
      <c r="E520" t="s">
        <v>105</v>
      </c>
      <c r="F520" t="s">
        <v>111</v>
      </c>
      <c r="G520" s="22">
        <v>45.71</v>
      </c>
      <c r="H520">
        <v>3</v>
      </c>
      <c r="I520">
        <v>6.8564999999999996</v>
      </c>
      <c r="J520" s="22">
        <v>143.98650000000001</v>
      </c>
      <c r="K520" s="6">
        <v>43550</v>
      </c>
      <c r="L520" s="21">
        <v>0.44027777777777777</v>
      </c>
      <c r="M520" t="s">
        <v>116</v>
      </c>
      <c r="N520" s="22">
        <v>137.13</v>
      </c>
      <c r="O520">
        <v>4.7619047620000003</v>
      </c>
      <c r="P520" s="22">
        <v>6.8564999999999996</v>
      </c>
      <c r="Q520">
        <v>7.7</v>
      </c>
      <c r="R520" t="str">
        <f>IFERROR(VLOOKUP(Table5[[#This Row],[CustomerID]],Table1[],16,FALSE),"Not Found")</f>
        <v>Married</v>
      </c>
      <c r="S520">
        <f>IFERROR(VLOOKUP(Table5[[#This Row],[CustomerID]],Table1[],5,FALSE),"Not Found")</f>
        <v>45</v>
      </c>
      <c r="T520" t="str">
        <f>IFERROR(VLOOKUP(Table5[[#This Row],[CustomerID]],Table1[],17,FALSE),"Not Found")</f>
        <v>PhD</v>
      </c>
      <c r="U520">
        <f>_xlfn.XLOOKUP(Table5[[#This Row],[CustomerID]],Table1[ID],Table1[Kids],"Not Found",0)</f>
        <v>0</v>
      </c>
      <c r="V520">
        <f>_xlfn.XLOOKUP(Table5[[#This Row],[CustomerID]],Table1[ID],Table1[Teens],"Not found",0)</f>
        <v>1</v>
      </c>
      <c r="W520" s="16">
        <f>IFERROR(VLOOKUP(Table5[[#This Row],[CustomerID]],Table1[],2,FALSE),"Not Found")</f>
        <v>169283</v>
      </c>
      <c r="X520" t="str">
        <f>_xlfn.XLOOKUP(Table5[[#This Row],[CustomerID]],Table1[ID],Table1[State],"Not Found",0)</f>
        <v>State-Florida</v>
      </c>
      <c r="Y520">
        <f>_xlfn.XLOOKUP(Table5[[#This Row],[CustomerID]],Table2[ID],Table2[Recency/Days],"Not Found",0)</f>
        <v>41</v>
      </c>
      <c r="Z520" s="22">
        <f>IFERROR(VLOOKUP(Table5[[#This Row],[CustomerID]],Table2[],3,FALSE),"Not Found")</f>
        <v>1647</v>
      </c>
      <c r="AA520" s="22">
        <f>IFERROR(VLOOKUP($A520,Table2[],4,FALSE),"Not Found")</f>
        <v>151</v>
      </c>
      <c r="AB520" s="22">
        <f>IFERROR(VLOOKUP($A520,Table2[],5,FALSE),"Not Found")</f>
        <v>327</v>
      </c>
      <c r="AC520" s="22">
        <f>IFERROR(VLOOKUP($A520,Table2[],6,FALSE),"Not Found")</f>
        <v>0</v>
      </c>
      <c r="AD520" s="22">
        <f>IFERROR(VLOOKUP($A520,Table2[],7,FALSE),"Not Found")</f>
        <v>64</v>
      </c>
      <c r="AE520" s="22">
        <f>IFERROR(VLOOKUP($A520,Table2[],8,FALSE),"Not Found")</f>
        <v>20</v>
      </c>
      <c r="AF520" s="22">
        <f>IFERROR(VLOOKUP($A520,Table2[],9,FALSE),"Not Found")</f>
        <v>2170</v>
      </c>
      <c r="AG520">
        <f>IFERROR(VLOOKUP($A520,Table2[],10,FALSE),"Not Found")</f>
        <v>4</v>
      </c>
      <c r="AH520">
        <f>IFERROR(VLOOKUP($A520,Table2[],11,FALSE),"Not Found")</f>
        <v>7</v>
      </c>
      <c r="AI520">
        <f>IFERROR(VLOOKUP($A520,Table2[],12,FALSE),"Not Found")</f>
        <v>3</v>
      </c>
      <c r="AJ520">
        <f>IFERROR(VLOOKUP($A520,Table2[],13,FALSE),"Not Found")</f>
        <v>13</v>
      </c>
      <c r="AK520">
        <f>IFERROR(VLOOKUP($A520,Table2[],14,FALSE),"Not Found")</f>
        <v>5</v>
      </c>
      <c r="AL520">
        <f>INDEX('Marketing data'!E:E,MATCH($A520,'Marketing data'!B:B,0),1)</f>
        <v>0</v>
      </c>
      <c r="AM520">
        <f>INDEX('Marketing data'!F:F,MATCH($A520,'Marketing data'!B:B,0),1)</f>
        <v>0</v>
      </c>
      <c r="AN520">
        <f>INDEX(Table3[MC3],MATCH($A520,Table3[ID],0),1)</f>
        <v>0</v>
      </c>
      <c r="AO520">
        <f>INDEX(Table3[MC4],MATCH($A520,Table3[ID],0),1)</f>
        <v>0</v>
      </c>
      <c r="AP520">
        <f>INDEX(Table3[MC5],MATCH($A520,Table3[ID],0),1)</f>
        <v>0</v>
      </c>
      <c r="AQ520">
        <f>_xlfn.XLOOKUP($A520,Table3[ID],Table3[Complaint],"Not Found",0)</f>
        <v>0</v>
      </c>
      <c r="AR520">
        <f>_xlfn.XLOOKUP($A520,Table3[ID],Table3[Pilot],"Not Found",0)</f>
        <v>0</v>
      </c>
      <c r="AS520" s="6">
        <f>_xlfn.XLOOKUP($A520,Table3[ID],Table3[Enrollment],"Not Found",0)</f>
        <v>44153</v>
      </c>
    </row>
    <row r="521" spans="1:45" x14ac:dyDescent="0.25">
      <c r="A521">
        <v>1257</v>
      </c>
      <c r="B521" t="s">
        <v>638</v>
      </c>
      <c r="C521" t="s">
        <v>109</v>
      </c>
      <c r="D521" t="s">
        <v>104</v>
      </c>
      <c r="E521" t="s">
        <v>105</v>
      </c>
      <c r="F521" t="s">
        <v>115</v>
      </c>
      <c r="G521" s="22">
        <v>83.17</v>
      </c>
      <c r="H521">
        <v>6</v>
      </c>
      <c r="I521">
        <v>24.951000000000001</v>
      </c>
      <c r="J521" s="22">
        <v>523.971</v>
      </c>
      <c r="K521" s="6">
        <v>43544</v>
      </c>
      <c r="L521" s="21">
        <v>0.47430555555555554</v>
      </c>
      <c r="M521" t="s">
        <v>112</v>
      </c>
      <c r="N521" s="22">
        <v>499.02</v>
      </c>
      <c r="O521">
        <v>4.7619047620000003</v>
      </c>
      <c r="P521" s="22">
        <v>24.951000000000001</v>
      </c>
      <c r="Q521">
        <v>7.3</v>
      </c>
      <c r="R521" t="str">
        <f>IFERROR(VLOOKUP(Table5[[#This Row],[CustomerID]],Table1[],16,FALSE),"Not Found")</f>
        <v>Single</v>
      </c>
      <c r="S521">
        <f>IFERROR(VLOOKUP(Table5[[#This Row],[CustomerID]],Table1[],5,FALSE),"Not Found")</f>
        <v>67</v>
      </c>
      <c r="T521" t="str">
        <f>IFERROR(VLOOKUP(Table5[[#This Row],[CustomerID]],Table1[],17,FALSE),"Not Found")</f>
        <v>Graduate</v>
      </c>
      <c r="U521">
        <f>_xlfn.XLOOKUP(Table5[[#This Row],[CustomerID]],Table1[ID],Table1[Kids],"Not Found",0)</f>
        <v>0</v>
      </c>
      <c r="V521">
        <f>_xlfn.XLOOKUP(Table5[[#This Row],[CustomerID]],Table1[ID],Table1[Teens],"Not found",0)</f>
        <v>0</v>
      </c>
      <c r="W521" s="16">
        <f>IFERROR(VLOOKUP(Table5[[#This Row],[CustomerID]],Table1[],2,FALSE),"Not Found")</f>
        <v>169267</v>
      </c>
      <c r="X521" t="str">
        <f>_xlfn.XLOOKUP(Table5[[#This Row],[CustomerID]],Table1[ID],Table1[State],"Not Found",0)</f>
        <v>State-Texas</v>
      </c>
      <c r="Y521">
        <f>_xlfn.XLOOKUP(Table5[[#This Row],[CustomerID]],Table2[ID],Table2[Recency/Days],"Not Found",0)</f>
        <v>31</v>
      </c>
      <c r="Z521" s="22">
        <f>IFERROR(VLOOKUP(Table5[[#This Row],[CustomerID]],Table2[],3,FALSE),"Not Found")</f>
        <v>1901</v>
      </c>
      <c r="AA521" s="22">
        <f>IFERROR(VLOOKUP($A521,Table2[],4,FALSE),"Not Found")</f>
        <v>108</v>
      </c>
      <c r="AB521" s="22">
        <f>IFERROR(VLOOKUP($A521,Table2[],5,FALSE),"Not Found")</f>
        <v>1219</v>
      </c>
      <c r="AC521" s="22">
        <f>IFERROR(VLOOKUP($A521,Table2[],6,FALSE),"Not Found")</f>
        <v>232</v>
      </c>
      <c r="AD521" s="22">
        <f>IFERROR(VLOOKUP($A521,Table2[],7,FALSE),"Not Found")</f>
        <v>178</v>
      </c>
      <c r="AE521" s="22">
        <f>IFERROR(VLOOKUP($A521,Table2[],8,FALSE),"Not Found")</f>
        <v>357</v>
      </c>
      <c r="AF521" s="22">
        <f>IFERROR(VLOOKUP($A521,Table2[],9,FALSE),"Not Found")</f>
        <v>3282</v>
      </c>
      <c r="AG521">
        <f>IFERROR(VLOOKUP($A521,Table2[],10,FALSE),"Not Found")</f>
        <v>2</v>
      </c>
      <c r="AH521">
        <f>IFERROR(VLOOKUP($A521,Table2[],11,FALSE),"Not Found")</f>
        <v>3</v>
      </c>
      <c r="AI521">
        <f>IFERROR(VLOOKUP($A521,Table2[],12,FALSE),"Not Found")</f>
        <v>4</v>
      </c>
      <c r="AJ521">
        <f>IFERROR(VLOOKUP($A521,Table2[],13,FALSE),"Not Found")</f>
        <v>5</v>
      </c>
      <c r="AK521">
        <f>IFERROR(VLOOKUP($A521,Table2[],14,FALSE),"Not Found")</f>
        <v>7</v>
      </c>
      <c r="AL521">
        <f>INDEX('Marketing data'!E:E,MATCH($A521,'Marketing data'!B:B,0),1)</f>
        <v>0</v>
      </c>
      <c r="AM521">
        <f>INDEX('Marketing data'!F:F,MATCH($A521,'Marketing data'!B:B,0),1)</f>
        <v>0</v>
      </c>
      <c r="AN521">
        <f>INDEX(Table3[MC3],MATCH($A521,Table3[ID],0),1)</f>
        <v>0</v>
      </c>
      <c r="AO521">
        <f>INDEX(Table3[MC4],MATCH($A521,Table3[ID],0),1)</f>
        <v>0</v>
      </c>
      <c r="AP521">
        <f>INDEX(Table3[MC5],MATCH($A521,Table3[ID],0),1)</f>
        <v>0</v>
      </c>
      <c r="AQ521">
        <f>_xlfn.XLOOKUP($A521,Table3[ID],Table3[Complaint],"Not Found",0)</f>
        <v>0</v>
      </c>
      <c r="AR521">
        <f>_xlfn.XLOOKUP($A521,Table3[ID],Table3[Pilot],"Not Found",0)</f>
        <v>1</v>
      </c>
      <c r="AS521" s="6">
        <f>_xlfn.XLOOKUP($A521,Table3[ID],Table3[Enrollment],"Not Found",0)</f>
        <v>43523</v>
      </c>
    </row>
    <row r="522" spans="1:45" x14ac:dyDescent="0.25">
      <c r="A522">
        <v>3138</v>
      </c>
      <c r="B522" t="s">
        <v>639</v>
      </c>
      <c r="C522" t="s">
        <v>103</v>
      </c>
      <c r="D522" t="s">
        <v>104</v>
      </c>
      <c r="E522" t="s">
        <v>105</v>
      </c>
      <c r="F522" t="s">
        <v>115</v>
      </c>
      <c r="G522" s="22">
        <v>37.44</v>
      </c>
      <c r="H522">
        <v>6</v>
      </c>
      <c r="I522">
        <v>11.231999999999999</v>
      </c>
      <c r="J522" s="22">
        <v>235.87200000000001</v>
      </c>
      <c r="K522" s="6">
        <v>43502</v>
      </c>
      <c r="L522" s="21">
        <v>0.57986111111111105</v>
      </c>
      <c r="M522" t="s">
        <v>116</v>
      </c>
      <c r="N522" s="22">
        <v>224.64</v>
      </c>
      <c r="O522">
        <v>4.7619047620000003</v>
      </c>
      <c r="P522" s="22">
        <v>11.231999999999999</v>
      </c>
      <c r="Q522">
        <v>5.9</v>
      </c>
      <c r="R522" t="str">
        <f>IFERROR(VLOOKUP(Table5[[#This Row],[CustomerID]],Table1[],16,FALSE),"Not Found")</f>
        <v>Single</v>
      </c>
      <c r="S522">
        <f>IFERROR(VLOOKUP(Table5[[#This Row],[CustomerID]],Table1[],5,FALSE),"Not Found")</f>
        <v>55</v>
      </c>
      <c r="T522" t="str">
        <f>IFERROR(VLOOKUP(Table5[[#This Row],[CustomerID]],Table1[],17,FALSE),"Not Found")</f>
        <v>Graduate</v>
      </c>
      <c r="U522">
        <f>_xlfn.XLOOKUP(Table5[[#This Row],[CustomerID]],Table1[ID],Table1[Kids],"Not Found",0)</f>
        <v>0</v>
      </c>
      <c r="V522">
        <f>_xlfn.XLOOKUP(Table5[[#This Row],[CustomerID]],Table1[ID],Table1[Teens],"Not found",0)</f>
        <v>1</v>
      </c>
      <c r="W522" s="16">
        <f>IFERROR(VLOOKUP(Table5[[#This Row],[CustomerID]],Table1[],2,FALSE),"Not Found")</f>
        <v>169263</v>
      </c>
      <c r="X522" t="str">
        <f>_xlfn.XLOOKUP(Table5[[#This Row],[CustomerID]],Table1[ID],Table1[State],"Not Found",0)</f>
        <v>State-Florida</v>
      </c>
      <c r="Y522">
        <f>_xlfn.XLOOKUP(Table5[[#This Row],[CustomerID]],Table2[ID],Table2[Recency/Days],"Not Found",0)</f>
        <v>14</v>
      </c>
      <c r="Z522" s="22">
        <f>IFERROR(VLOOKUP(Table5[[#This Row],[CustomerID]],Table2[],3,FALSE),"Not Found")</f>
        <v>1202</v>
      </c>
      <c r="AA522" s="22">
        <f>IFERROR(VLOOKUP($A522,Table2[],4,FALSE),"Not Found")</f>
        <v>12</v>
      </c>
      <c r="AB522" s="22">
        <f>IFERROR(VLOOKUP($A522,Table2[],5,FALSE),"Not Found")</f>
        <v>78</v>
      </c>
      <c r="AC522" s="22">
        <f>IFERROR(VLOOKUP($A522,Table2[],6,FALSE),"Not Found")</f>
        <v>32</v>
      </c>
      <c r="AD522" s="22">
        <f>IFERROR(VLOOKUP($A522,Table2[],7,FALSE),"Not Found")</f>
        <v>12</v>
      </c>
      <c r="AE522" s="22">
        <f>IFERROR(VLOOKUP($A522,Table2[],8,FALSE),"Not Found")</f>
        <v>51</v>
      </c>
      <c r="AF522" s="22">
        <f>IFERROR(VLOOKUP($A522,Table2[],9,FALSE),"Not Found")</f>
        <v>1285</v>
      </c>
      <c r="AG522">
        <f>IFERROR(VLOOKUP($A522,Table2[],10,FALSE),"Not Found")</f>
        <v>1</v>
      </c>
      <c r="AH522">
        <f>IFERROR(VLOOKUP($A522,Table2[],11,FALSE),"Not Found")</f>
        <v>9</v>
      </c>
      <c r="AI522">
        <f>IFERROR(VLOOKUP($A522,Table2[],12,FALSE),"Not Found")</f>
        <v>1</v>
      </c>
      <c r="AJ522">
        <f>IFERROR(VLOOKUP($A522,Table2[],13,FALSE),"Not Found")</f>
        <v>7</v>
      </c>
      <c r="AK522">
        <f>IFERROR(VLOOKUP($A522,Table2[],14,FALSE),"Not Found")</f>
        <v>6</v>
      </c>
      <c r="AL522">
        <f>INDEX('Marketing data'!E:E,MATCH($A522,'Marketing data'!B:B,0),1)</f>
        <v>0</v>
      </c>
      <c r="AM522">
        <f>INDEX('Marketing data'!F:F,MATCH($A522,'Marketing data'!B:B,0),1)</f>
        <v>0</v>
      </c>
      <c r="AN522">
        <f>INDEX(Table3[MC3],MATCH($A522,Table3[ID],0),1)</f>
        <v>0</v>
      </c>
      <c r="AO522">
        <f>INDEX(Table3[MC4],MATCH($A522,Table3[ID],0),1)</f>
        <v>1</v>
      </c>
      <c r="AP522">
        <f>INDEX(Table3[MC5],MATCH($A522,Table3[ID],0),1)</f>
        <v>0</v>
      </c>
      <c r="AQ522">
        <f>_xlfn.XLOOKUP($A522,Table3[ID],Table3[Complaint],"Not Found",0)</f>
        <v>0</v>
      </c>
      <c r="AR522">
        <f>_xlfn.XLOOKUP($A522,Table3[ID],Table3[Pilot],"Not Found",0)</f>
        <v>0</v>
      </c>
      <c r="AS522" s="6">
        <f>_xlfn.XLOOKUP($A522,Table3[ID],Table3[Enrollment],"Not Found",0)</f>
        <v>44052</v>
      </c>
    </row>
    <row r="523" spans="1:45" x14ac:dyDescent="0.25">
      <c r="A523">
        <v>3204</v>
      </c>
      <c r="B523" t="s">
        <v>640</v>
      </c>
      <c r="C523" t="s">
        <v>109</v>
      </c>
      <c r="D523" t="s">
        <v>110</v>
      </c>
      <c r="E523" t="s">
        <v>114</v>
      </c>
      <c r="F523" t="s">
        <v>106</v>
      </c>
      <c r="G523" s="22">
        <v>62.87</v>
      </c>
      <c r="H523">
        <v>2</v>
      </c>
      <c r="I523">
        <v>6.2869999999999999</v>
      </c>
      <c r="J523" s="22">
        <v>132.02699999999999</v>
      </c>
      <c r="K523" s="6">
        <v>43466</v>
      </c>
      <c r="L523" s="21">
        <v>0.48819444444444443</v>
      </c>
      <c r="M523" t="s">
        <v>112</v>
      </c>
      <c r="N523" s="22">
        <v>125.74</v>
      </c>
      <c r="O523">
        <v>4.7619047620000003</v>
      </c>
      <c r="P523" s="22">
        <v>6.2869999999999999</v>
      </c>
      <c r="Q523">
        <v>5</v>
      </c>
      <c r="R523" t="str">
        <f>IFERROR(VLOOKUP(Table5[[#This Row],[CustomerID]],Table1[],16,FALSE),"Not Found")</f>
        <v>Together</v>
      </c>
      <c r="S523">
        <f>IFERROR(VLOOKUP(Table5[[#This Row],[CustomerID]],Table1[],5,FALSE),"Not Found")</f>
        <v>64</v>
      </c>
      <c r="T523" t="str">
        <f>IFERROR(VLOOKUP(Table5[[#This Row],[CustomerID]],Table1[],17,FALSE),"Not Found")</f>
        <v>Master</v>
      </c>
      <c r="U523">
        <f>_xlfn.XLOOKUP(Table5[[#This Row],[CustomerID]],Table1[ID],Table1[Kids],"Not Found",0)</f>
        <v>0</v>
      </c>
      <c r="V523">
        <f>_xlfn.XLOOKUP(Table5[[#This Row],[CustomerID]],Table1[ID],Table1[Teens],"Not found",0)</f>
        <v>1</v>
      </c>
      <c r="W523" s="16">
        <f>IFERROR(VLOOKUP(Table5[[#This Row],[CustomerID]],Table1[],2,FALSE),"Not Found")</f>
        <v>169245</v>
      </c>
      <c r="X523" t="str">
        <f>_xlfn.XLOOKUP(Table5[[#This Row],[CustomerID]],Table1[ID],Table1[State],"Not Found",0)</f>
        <v>State-Florida</v>
      </c>
      <c r="Y523">
        <f>_xlfn.XLOOKUP(Table5[[#This Row],[CustomerID]],Table2[ID],Table2[Recency/Days],"Not Found",0)</f>
        <v>8</v>
      </c>
      <c r="Z523" s="22">
        <f>IFERROR(VLOOKUP(Table5[[#This Row],[CustomerID]],Table2[],3,FALSE),"Not Found")</f>
        <v>1046</v>
      </c>
      <c r="AA523" s="22">
        <f>IFERROR(VLOOKUP($A523,Table2[],4,FALSE),"Not Found")</f>
        <v>73</v>
      </c>
      <c r="AB523" s="22">
        <f>IFERROR(VLOOKUP($A523,Table2[],5,FALSE),"Not Found")</f>
        <v>523</v>
      </c>
      <c r="AC523" s="22">
        <f>IFERROR(VLOOKUP($A523,Table2[],6,FALSE),"Not Found")</f>
        <v>196</v>
      </c>
      <c r="AD523" s="22">
        <f>IFERROR(VLOOKUP($A523,Table2[],7,FALSE),"Not Found")</f>
        <v>73</v>
      </c>
      <c r="AE523" s="22">
        <f>IFERROR(VLOOKUP($A523,Table2[],8,FALSE),"Not Found")</f>
        <v>149</v>
      </c>
      <c r="AF523" s="22">
        <f>IFERROR(VLOOKUP($A523,Table2[],9,FALSE),"Not Found")</f>
        <v>1762</v>
      </c>
      <c r="AG523">
        <f>IFERROR(VLOOKUP($A523,Table2[],10,FALSE),"Not Found")</f>
        <v>2</v>
      </c>
      <c r="AH523">
        <f>IFERROR(VLOOKUP($A523,Table2[],11,FALSE),"Not Found")</f>
        <v>6</v>
      </c>
      <c r="AI523">
        <f>IFERROR(VLOOKUP($A523,Table2[],12,FALSE),"Not Found")</f>
        <v>5</v>
      </c>
      <c r="AJ523">
        <f>IFERROR(VLOOKUP($A523,Table2[],13,FALSE),"Not Found")</f>
        <v>10</v>
      </c>
      <c r="AK523">
        <f>IFERROR(VLOOKUP($A523,Table2[],14,FALSE),"Not Found")</f>
        <v>3</v>
      </c>
      <c r="AL523">
        <f>INDEX('Marketing data'!E:E,MATCH($A523,'Marketing data'!B:B,0),1)</f>
        <v>0</v>
      </c>
      <c r="AM523">
        <f>INDEX('Marketing data'!F:F,MATCH($A523,'Marketing data'!B:B,0),1)</f>
        <v>0</v>
      </c>
      <c r="AN523">
        <f>INDEX(Table3[MC3],MATCH($A523,Table3[ID],0),1)</f>
        <v>0</v>
      </c>
      <c r="AO523">
        <f>INDEX(Table3[MC4],MATCH($A523,Table3[ID],0),1)</f>
        <v>0</v>
      </c>
      <c r="AP523">
        <f>INDEX(Table3[MC5],MATCH($A523,Table3[ID],0),1)</f>
        <v>0</v>
      </c>
      <c r="AQ523">
        <f>_xlfn.XLOOKUP($A523,Table3[ID],Table3[Complaint],"Not Found",0)</f>
        <v>0</v>
      </c>
      <c r="AR523">
        <f>_xlfn.XLOOKUP($A523,Table3[ID],Table3[Pilot],"Not Found",0)</f>
        <v>0</v>
      </c>
      <c r="AS523" s="6">
        <f>_xlfn.XLOOKUP($A523,Table3[ID],Table3[Enrollment],"Not Found",0)</f>
        <v>44012</v>
      </c>
    </row>
    <row r="524" spans="1:45" x14ac:dyDescent="0.25">
      <c r="A524">
        <v>3119</v>
      </c>
      <c r="B524" t="s">
        <v>641</v>
      </c>
      <c r="C524" t="s">
        <v>103</v>
      </c>
      <c r="D524" t="s">
        <v>110</v>
      </c>
      <c r="E524" t="s">
        <v>114</v>
      </c>
      <c r="F524" t="s">
        <v>125</v>
      </c>
      <c r="G524" s="22">
        <v>81.709999999999994</v>
      </c>
      <c r="H524">
        <v>6</v>
      </c>
      <c r="I524">
        <v>24.513000000000002</v>
      </c>
      <c r="J524" s="22">
        <v>514.77300000000002</v>
      </c>
      <c r="K524" s="6">
        <v>43492</v>
      </c>
      <c r="L524" s="21">
        <v>0.60833333333333328</v>
      </c>
      <c r="M524" t="s">
        <v>116</v>
      </c>
      <c r="N524" s="22">
        <v>490.26</v>
      </c>
      <c r="O524">
        <v>4.7619047620000003</v>
      </c>
      <c r="P524" s="22">
        <v>24.513000000000002</v>
      </c>
      <c r="Q524">
        <v>8</v>
      </c>
      <c r="R524" t="str">
        <f>IFERROR(VLOOKUP(Table5[[#This Row],[CustomerID]],Table1[],16,FALSE),"Not Found")</f>
        <v>Married</v>
      </c>
      <c r="S524">
        <f>IFERROR(VLOOKUP(Table5[[#This Row],[CustomerID]],Table1[],5,FALSE),"Not Found")</f>
        <v>48</v>
      </c>
      <c r="T524" t="str">
        <f>IFERROR(VLOOKUP(Table5[[#This Row],[CustomerID]],Table1[],17,FALSE),"Not Found")</f>
        <v>Graduate</v>
      </c>
      <c r="U524">
        <f>_xlfn.XLOOKUP(Table5[[#This Row],[CustomerID]],Table1[ID],Table1[Kids],"Not Found",0)</f>
        <v>0</v>
      </c>
      <c r="V524">
        <f>_xlfn.XLOOKUP(Table5[[#This Row],[CustomerID]],Table1[ID],Table1[Teens],"Not found",0)</f>
        <v>0</v>
      </c>
      <c r="W524" s="16">
        <f>IFERROR(VLOOKUP(Table5[[#This Row],[CustomerID]],Table1[],2,FALSE),"Not Found")</f>
        <v>169209</v>
      </c>
      <c r="X524" t="str">
        <f>_xlfn.XLOOKUP(Table5[[#This Row],[CustomerID]],Table1[ID],Table1[State],"Not Found",0)</f>
        <v>State-California</v>
      </c>
      <c r="Y524">
        <f>_xlfn.XLOOKUP(Table5[[#This Row],[CustomerID]],Table2[ID],Table2[Recency/Days],"Not Found",0)</f>
        <v>4</v>
      </c>
      <c r="Z524" s="22">
        <f>IFERROR(VLOOKUP(Table5[[#This Row],[CustomerID]],Table2[],3,FALSE),"Not Found")</f>
        <v>1213</v>
      </c>
      <c r="AA524" s="22">
        <f>IFERROR(VLOOKUP($A524,Table2[],4,FALSE),"Not Found")</f>
        <v>78</v>
      </c>
      <c r="AB524" s="22">
        <f>IFERROR(VLOOKUP($A524,Table2[],5,FALSE),"Not Found")</f>
        <v>2076</v>
      </c>
      <c r="AC524" s="22">
        <f>IFERROR(VLOOKUP($A524,Table2[],6,FALSE),"Not Found")</f>
        <v>560</v>
      </c>
      <c r="AD524" s="22">
        <f>IFERROR(VLOOKUP($A524,Table2[],7,FALSE),"Not Found")</f>
        <v>117</v>
      </c>
      <c r="AE524" s="22">
        <f>IFERROR(VLOOKUP($A524,Table2[],8,FALSE),"Not Found")</f>
        <v>313</v>
      </c>
      <c r="AF524" s="22">
        <f>IFERROR(VLOOKUP($A524,Table2[],9,FALSE),"Not Found")</f>
        <v>3731</v>
      </c>
      <c r="AG524">
        <f>IFERROR(VLOOKUP($A524,Table2[],10,FALSE),"Not Found")</f>
        <v>2</v>
      </c>
      <c r="AH524">
        <f>IFERROR(VLOOKUP($A524,Table2[],11,FALSE),"Not Found")</f>
        <v>5</v>
      </c>
      <c r="AI524">
        <f>IFERROR(VLOOKUP($A524,Table2[],12,FALSE),"Not Found")</f>
        <v>3</v>
      </c>
      <c r="AJ524">
        <f>IFERROR(VLOOKUP($A524,Table2[],13,FALSE),"Not Found")</f>
        <v>6</v>
      </c>
      <c r="AK524">
        <f>IFERROR(VLOOKUP($A524,Table2[],14,FALSE),"Not Found")</f>
        <v>4</v>
      </c>
      <c r="AL524">
        <f>INDEX('Marketing data'!E:E,MATCH($A524,'Marketing data'!B:B,0),1)</f>
        <v>1</v>
      </c>
      <c r="AM524">
        <f>INDEX('Marketing data'!F:F,MATCH($A524,'Marketing data'!B:B,0),1)</f>
        <v>0</v>
      </c>
      <c r="AN524">
        <f>INDEX(Table3[MC3],MATCH($A524,Table3[ID],0),1)</f>
        <v>0</v>
      </c>
      <c r="AO524">
        <f>INDEX(Table3[MC4],MATCH($A524,Table3[ID],0),1)</f>
        <v>0</v>
      </c>
      <c r="AP524">
        <f>INDEX(Table3[MC5],MATCH($A524,Table3[ID],0),1)</f>
        <v>0</v>
      </c>
      <c r="AQ524">
        <f>_xlfn.XLOOKUP($A524,Table3[ID],Table3[Complaint],"Not Found",0)</f>
        <v>0</v>
      </c>
      <c r="AR524">
        <f>_xlfn.XLOOKUP($A524,Table3[ID],Table3[Pilot],"Not Found",0)</f>
        <v>0</v>
      </c>
      <c r="AS524" s="6">
        <f>_xlfn.XLOOKUP($A524,Table3[ID],Table3[Enrollment],"Not Found",0)</f>
        <v>43518</v>
      </c>
    </row>
    <row r="525" spans="1:45" x14ac:dyDescent="0.25">
      <c r="A525">
        <v>1188</v>
      </c>
      <c r="B525" t="s">
        <v>642</v>
      </c>
      <c r="C525" t="s">
        <v>103</v>
      </c>
      <c r="D525" t="s">
        <v>104</v>
      </c>
      <c r="E525" t="s">
        <v>105</v>
      </c>
      <c r="F525" t="s">
        <v>118</v>
      </c>
      <c r="G525" s="22">
        <v>91.41</v>
      </c>
      <c r="H525">
        <v>5</v>
      </c>
      <c r="I525">
        <v>22.852499999999999</v>
      </c>
      <c r="J525" s="22">
        <v>479.90249999999997</v>
      </c>
      <c r="K525" s="6">
        <v>43521</v>
      </c>
      <c r="L525" s="21">
        <v>0.66875000000000007</v>
      </c>
      <c r="M525" t="s">
        <v>107</v>
      </c>
      <c r="N525" s="22">
        <v>457.05</v>
      </c>
      <c r="O525">
        <v>4.7619047620000003</v>
      </c>
      <c r="P525" s="22">
        <v>22.852499999999999</v>
      </c>
      <c r="Q525">
        <v>7.1</v>
      </c>
      <c r="R525" t="str">
        <f>IFERROR(VLOOKUP(Table5[[#This Row],[CustomerID]],Table1[],16,FALSE),"Not Found")</f>
        <v>Divorced</v>
      </c>
      <c r="S525">
        <f>IFERROR(VLOOKUP(Table5[[#This Row],[CustomerID]],Table1[],5,FALSE),"Not Found")</f>
        <v>68</v>
      </c>
      <c r="T525" t="str">
        <f>IFERROR(VLOOKUP(Table5[[#This Row],[CustomerID]],Table1[],17,FALSE),"Not Found")</f>
        <v>Graduate</v>
      </c>
      <c r="U525">
        <f>_xlfn.XLOOKUP(Table5[[#This Row],[CustomerID]],Table1[ID],Table1[Kids],"Not Found",0)</f>
        <v>0</v>
      </c>
      <c r="V525">
        <f>_xlfn.XLOOKUP(Table5[[#This Row],[CustomerID]],Table1[ID],Table1[Teens],"Not found",0)</f>
        <v>1</v>
      </c>
      <c r="W525" s="16">
        <f>IFERROR(VLOOKUP(Table5[[#This Row],[CustomerID]],Table1[],2,FALSE),"Not Found")</f>
        <v>169142</v>
      </c>
      <c r="X525" t="str">
        <f>_xlfn.XLOOKUP(Table5[[#This Row],[CustomerID]],Table1[ID],Table1[State],"Not Found",0)</f>
        <v>State-Florida</v>
      </c>
      <c r="Y525">
        <f>_xlfn.XLOOKUP(Table5[[#This Row],[CustomerID]],Table2[ID],Table2[Recency/Days],"Not Found",0)</f>
        <v>50</v>
      </c>
      <c r="Z525" s="22">
        <f>IFERROR(VLOOKUP(Table5[[#This Row],[CustomerID]],Table2[],3,FALSE),"Not Found")</f>
        <v>1096</v>
      </c>
      <c r="AA525" s="22">
        <f>IFERROR(VLOOKUP($A525,Table2[],4,FALSE),"Not Found")</f>
        <v>10</v>
      </c>
      <c r="AB525" s="22">
        <f>IFERROR(VLOOKUP($A525,Table2[],5,FALSE),"Not Found")</f>
        <v>83</v>
      </c>
      <c r="AC525" s="22">
        <f>IFERROR(VLOOKUP($A525,Table2[],6,FALSE),"Not Found")</f>
        <v>15</v>
      </c>
      <c r="AD525" s="22">
        <f>IFERROR(VLOOKUP($A525,Table2[],7,FALSE),"Not Found")</f>
        <v>10</v>
      </c>
      <c r="AE525" s="22">
        <f>IFERROR(VLOOKUP($A525,Table2[],8,FALSE),"Not Found")</f>
        <v>95</v>
      </c>
      <c r="AF525" s="22">
        <f>IFERROR(VLOOKUP($A525,Table2[],9,FALSE),"Not Found")</f>
        <v>1118</v>
      </c>
      <c r="AG525">
        <f>IFERROR(VLOOKUP($A525,Table2[],10,FALSE),"Not Found")</f>
        <v>3</v>
      </c>
      <c r="AH525">
        <f>IFERROR(VLOOKUP($A525,Table2[],11,FALSE),"Not Found")</f>
        <v>8</v>
      </c>
      <c r="AI525">
        <f>IFERROR(VLOOKUP($A525,Table2[],12,FALSE),"Not Found")</f>
        <v>1</v>
      </c>
      <c r="AJ525">
        <f>IFERROR(VLOOKUP($A525,Table2[],13,FALSE),"Not Found")</f>
        <v>7</v>
      </c>
      <c r="AK525">
        <f>IFERROR(VLOOKUP($A525,Table2[],14,FALSE),"Not Found")</f>
        <v>5</v>
      </c>
      <c r="AL525">
        <f>INDEX('Marketing data'!E:E,MATCH($A525,'Marketing data'!B:B,0),1)</f>
        <v>0</v>
      </c>
      <c r="AM525">
        <f>INDEX('Marketing data'!F:F,MATCH($A525,'Marketing data'!B:B,0),1)</f>
        <v>0</v>
      </c>
      <c r="AN525">
        <f>INDEX(Table3[MC3],MATCH($A525,Table3[ID],0),1)</f>
        <v>0</v>
      </c>
      <c r="AO525">
        <f>INDEX(Table3[MC4],MATCH($A525,Table3[ID],0),1)</f>
        <v>1</v>
      </c>
      <c r="AP525">
        <f>INDEX(Table3[MC5],MATCH($A525,Table3[ID],0),1)</f>
        <v>0</v>
      </c>
      <c r="AQ525">
        <f>_xlfn.XLOOKUP($A525,Table3[ID],Table3[Complaint],"Not Found",0)</f>
        <v>0</v>
      </c>
      <c r="AR525">
        <f>_xlfn.XLOOKUP($A525,Table3[ID],Table3[Pilot],"Not Found",0)</f>
        <v>0</v>
      </c>
      <c r="AS525" s="6">
        <f>_xlfn.XLOOKUP($A525,Table3[ID],Table3[Enrollment],"Not Found",0)</f>
        <v>44168</v>
      </c>
    </row>
    <row r="526" spans="1:45" x14ac:dyDescent="0.25">
      <c r="A526">
        <v>2333</v>
      </c>
      <c r="B526" t="s">
        <v>643</v>
      </c>
      <c r="C526" t="s">
        <v>124</v>
      </c>
      <c r="D526" t="s">
        <v>110</v>
      </c>
      <c r="E526" t="s">
        <v>114</v>
      </c>
      <c r="F526" t="s">
        <v>127</v>
      </c>
      <c r="G526" s="22">
        <v>39.21</v>
      </c>
      <c r="H526">
        <v>4</v>
      </c>
      <c r="I526">
        <v>7.8419999999999996</v>
      </c>
      <c r="J526" s="22">
        <v>164.68199999999999</v>
      </c>
      <c r="K526" s="6">
        <v>43481</v>
      </c>
      <c r="L526" s="21">
        <v>0.8354166666666667</v>
      </c>
      <c r="M526" t="s">
        <v>116</v>
      </c>
      <c r="N526" s="22">
        <v>156.84</v>
      </c>
      <c r="O526">
        <v>4.7619047620000003</v>
      </c>
      <c r="P526" s="22">
        <v>7.8419999999999996</v>
      </c>
      <c r="Q526">
        <v>9</v>
      </c>
      <c r="R526" t="str">
        <f>IFERROR(VLOOKUP(Table5[[#This Row],[CustomerID]],Table1[],16,FALSE),"Not Found")</f>
        <v>Married</v>
      </c>
      <c r="S526">
        <f>IFERROR(VLOOKUP(Table5[[#This Row],[CustomerID]],Table1[],5,FALSE),"Not Found")</f>
        <v>55</v>
      </c>
      <c r="T526" t="str">
        <f>IFERROR(VLOOKUP(Table5[[#This Row],[CustomerID]],Table1[],17,FALSE),"Not Found")</f>
        <v>Graduate</v>
      </c>
      <c r="U526">
        <f>_xlfn.XLOOKUP(Table5[[#This Row],[CustomerID]],Table1[ID],Table1[Kids],"Not Found",0)</f>
        <v>0</v>
      </c>
      <c r="V526">
        <f>_xlfn.XLOOKUP(Table5[[#This Row],[CustomerID]],Table1[ID],Table1[Teens],"Not found",0)</f>
        <v>1</v>
      </c>
      <c r="W526" s="16">
        <f>IFERROR(VLOOKUP(Table5[[#This Row],[CustomerID]],Table1[],2,FALSE),"Not Found")</f>
        <v>169139</v>
      </c>
      <c r="X526" t="str">
        <f>_xlfn.XLOOKUP(Table5[[#This Row],[CustomerID]],Table1[ID],Table1[State],"Not Found",0)</f>
        <v>State-California</v>
      </c>
      <c r="Y526">
        <f>_xlfn.XLOOKUP(Table5[[#This Row],[CustomerID]],Table2[ID],Table2[Recency/Days],"Not Found",0)</f>
        <v>23</v>
      </c>
      <c r="Z526" s="22">
        <f>IFERROR(VLOOKUP(Table5[[#This Row],[CustomerID]],Table2[],3,FALSE),"Not Found")</f>
        <v>210</v>
      </c>
      <c r="AA526" s="22">
        <f>IFERROR(VLOOKUP($A526,Table2[],4,FALSE),"Not Found")</f>
        <v>29</v>
      </c>
      <c r="AB526" s="22">
        <f>IFERROR(VLOOKUP($A526,Table2[],5,FALSE),"Not Found")</f>
        <v>183</v>
      </c>
      <c r="AC526" s="22">
        <f>IFERROR(VLOOKUP($A526,Table2[],6,FALSE),"Not Found")</f>
        <v>81</v>
      </c>
      <c r="AD526" s="22">
        <f>IFERROR(VLOOKUP($A526,Table2[],7,FALSE),"Not Found")</f>
        <v>37</v>
      </c>
      <c r="AE526" s="22">
        <f>IFERROR(VLOOKUP($A526,Table2[],8,FALSE),"Not Found")</f>
        <v>15</v>
      </c>
      <c r="AF526" s="22">
        <f>IFERROR(VLOOKUP($A526,Table2[],9,FALSE),"Not Found")</f>
        <v>526</v>
      </c>
      <c r="AG526">
        <f>IFERROR(VLOOKUP($A526,Table2[],10,FALSE),"Not Found")</f>
        <v>1</v>
      </c>
      <c r="AH526">
        <f>IFERROR(VLOOKUP($A526,Table2[],11,FALSE),"Not Found")</f>
        <v>4</v>
      </c>
      <c r="AI526">
        <f>IFERROR(VLOOKUP($A526,Table2[],12,FALSE),"Not Found")</f>
        <v>1</v>
      </c>
      <c r="AJ526">
        <f>IFERROR(VLOOKUP($A526,Table2[],13,FALSE),"Not Found")</f>
        <v>5</v>
      </c>
      <c r="AK526">
        <f>IFERROR(VLOOKUP($A526,Table2[],14,FALSE),"Not Found")</f>
        <v>4</v>
      </c>
      <c r="AL526">
        <f>INDEX('Marketing data'!E:E,MATCH($A526,'Marketing data'!B:B,0),1)</f>
        <v>0</v>
      </c>
      <c r="AM526">
        <f>INDEX('Marketing data'!F:F,MATCH($A526,'Marketing data'!B:B,0),1)</f>
        <v>0</v>
      </c>
      <c r="AN526">
        <f>INDEX(Table3[MC3],MATCH($A526,Table3[ID],0),1)</f>
        <v>0</v>
      </c>
      <c r="AO526">
        <f>INDEX(Table3[MC4],MATCH($A526,Table3[ID],0),1)</f>
        <v>0</v>
      </c>
      <c r="AP526">
        <f>INDEX(Table3[MC5],MATCH($A526,Table3[ID],0),1)</f>
        <v>0</v>
      </c>
      <c r="AQ526">
        <f>_xlfn.XLOOKUP($A526,Table3[ID],Table3[Complaint],"Not Found",0)</f>
        <v>0</v>
      </c>
      <c r="AR526">
        <f>_xlfn.XLOOKUP($A526,Table3[ID],Table3[Pilot],"Not Found",0)</f>
        <v>0</v>
      </c>
      <c r="AS526" s="6">
        <f>_xlfn.XLOOKUP($A526,Table3[ID],Table3[Enrollment],"Not Found",0)</f>
        <v>44015</v>
      </c>
    </row>
    <row r="527" spans="1:45" x14ac:dyDescent="0.25">
      <c r="A527">
        <v>2594</v>
      </c>
      <c r="B527" t="s">
        <v>644</v>
      </c>
      <c r="C527" t="s">
        <v>124</v>
      </c>
      <c r="D527" t="s">
        <v>104</v>
      </c>
      <c r="E527" t="s">
        <v>114</v>
      </c>
      <c r="F527" t="s">
        <v>127</v>
      </c>
      <c r="G527" s="22">
        <v>59.86</v>
      </c>
      <c r="H527">
        <v>2</v>
      </c>
      <c r="I527">
        <v>5.9859999999999998</v>
      </c>
      <c r="J527" s="22">
        <v>125.706</v>
      </c>
      <c r="K527" s="6">
        <v>43478</v>
      </c>
      <c r="L527" s="21">
        <v>0.62152777777777779</v>
      </c>
      <c r="M527" t="s">
        <v>107</v>
      </c>
      <c r="N527" s="22">
        <v>119.72</v>
      </c>
      <c r="O527">
        <v>4.7619047620000003</v>
      </c>
      <c r="P527" s="22">
        <v>5.9859999999999998</v>
      </c>
      <c r="Q527">
        <v>6.7</v>
      </c>
      <c r="R527" t="str">
        <f>IFERROR(VLOOKUP(Table5[[#This Row],[CustomerID]],Table1[],16,FALSE),"Not Found")</f>
        <v>Married</v>
      </c>
      <c r="S527">
        <f>IFERROR(VLOOKUP(Table5[[#This Row],[CustomerID]],Table1[],5,FALSE),"Not Found")</f>
        <v>55</v>
      </c>
      <c r="T527" t="str">
        <f>IFERROR(VLOOKUP(Table5[[#This Row],[CustomerID]],Table1[],17,FALSE),"Not Found")</f>
        <v>Graduate</v>
      </c>
      <c r="U527">
        <f>_xlfn.XLOOKUP(Table5[[#This Row],[CustomerID]],Table1[ID],Table1[Kids],"Not Found",0)</f>
        <v>0</v>
      </c>
      <c r="V527">
        <f>_xlfn.XLOOKUP(Table5[[#This Row],[CustomerID]],Table1[ID],Table1[Teens],"Not found",0)</f>
        <v>1</v>
      </c>
      <c r="W527" s="16">
        <f>IFERROR(VLOOKUP(Table5[[#This Row],[CustomerID]],Table1[],2,FALSE),"Not Found")</f>
        <v>169139</v>
      </c>
      <c r="X527" t="str">
        <f>_xlfn.XLOOKUP(Table5[[#This Row],[CustomerID]],Table1[ID],Table1[State],"Not Found",0)</f>
        <v>State-New York</v>
      </c>
      <c r="Y527">
        <f>_xlfn.XLOOKUP(Table5[[#This Row],[CustomerID]],Table2[ID],Table2[Recency/Days],"Not Found",0)</f>
        <v>23</v>
      </c>
      <c r="Z527" s="22">
        <f>IFERROR(VLOOKUP(Table5[[#This Row],[CustomerID]],Table2[],3,FALSE),"Not Found")</f>
        <v>210</v>
      </c>
      <c r="AA527" s="22">
        <f>IFERROR(VLOOKUP($A527,Table2[],4,FALSE),"Not Found")</f>
        <v>29</v>
      </c>
      <c r="AB527" s="22">
        <f>IFERROR(VLOOKUP($A527,Table2[],5,FALSE),"Not Found")</f>
        <v>183</v>
      </c>
      <c r="AC527" s="22">
        <f>IFERROR(VLOOKUP($A527,Table2[],6,FALSE),"Not Found")</f>
        <v>81</v>
      </c>
      <c r="AD527" s="22">
        <f>IFERROR(VLOOKUP($A527,Table2[],7,FALSE),"Not Found")</f>
        <v>37</v>
      </c>
      <c r="AE527" s="22">
        <f>IFERROR(VLOOKUP($A527,Table2[],8,FALSE),"Not Found")</f>
        <v>15</v>
      </c>
      <c r="AF527" s="22">
        <f>IFERROR(VLOOKUP($A527,Table2[],9,FALSE),"Not Found")</f>
        <v>526</v>
      </c>
      <c r="AG527">
        <f>IFERROR(VLOOKUP($A527,Table2[],10,FALSE),"Not Found")</f>
        <v>1</v>
      </c>
      <c r="AH527">
        <f>IFERROR(VLOOKUP($A527,Table2[],11,FALSE),"Not Found")</f>
        <v>4</v>
      </c>
      <c r="AI527">
        <f>IFERROR(VLOOKUP($A527,Table2[],12,FALSE),"Not Found")</f>
        <v>1</v>
      </c>
      <c r="AJ527">
        <f>IFERROR(VLOOKUP($A527,Table2[],13,FALSE),"Not Found")</f>
        <v>5</v>
      </c>
      <c r="AK527">
        <f>IFERROR(VLOOKUP($A527,Table2[],14,FALSE),"Not Found")</f>
        <v>4</v>
      </c>
      <c r="AL527">
        <f>INDEX('Marketing data'!E:E,MATCH($A527,'Marketing data'!B:B,0),1)</f>
        <v>0</v>
      </c>
      <c r="AM527">
        <f>INDEX('Marketing data'!F:F,MATCH($A527,'Marketing data'!B:B,0),1)</f>
        <v>0</v>
      </c>
      <c r="AN527">
        <f>INDEX(Table3[MC3],MATCH($A527,Table3[ID],0),1)</f>
        <v>0</v>
      </c>
      <c r="AO527">
        <f>INDEX(Table3[MC4],MATCH($A527,Table3[ID],0),1)</f>
        <v>0</v>
      </c>
      <c r="AP527">
        <f>INDEX(Table3[MC5],MATCH($A527,Table3[ID],0),1)</f>
        <v>0</v>
      </c>
      <c r="AQ527">
        <f>_xlfn.XLOOKUP($A527,Table3[ID],Table3[Complaint],"Not Found",0)</f>
        <v>0</v>
      </c>
      <c r="AR527">
        <f>_xlfn.XLOOKUP($A527,Table3[ID],Table3[Pilot],"Not Found",0)</f>
        <v>0</v>
      </c>
      <c r="AS527" s="6">
        <f>_xlfn.XLOOKUP($A527,Table3[ID],Table3[Enrollment],"Not Found",0)</f>
        <v>44015</v>
      </c>
    </row>
    <row r="528" spans="1:45" x14ac:dyDescent="0.25">
      <c r="A528">
        <v>2334</v>
      </c>
      <c r="B528" t="s">
        <v>645</v>
      </c>
      <c r="C528" t="s">
        <v>124</v>
      </c>
      <c r="D528" t="s">
        <v>104</v>
      </c>
      <c r="E528" t="s">
        <v>105</v>
      </c>
      <c r="F528" t="s">
        <v>125</v>
      </c>
      <c r="G528" s="22">
        <v>54.36</v>
      </c>
      <c r="H528">
        <v>10</v>
      </c>
      <c r="I528">
        <v>27.18</v>
      </c>
      <c r="J528" s="22">
        <v>570.78</v>
      </c>
      <c r="K528" s="6">
        <v>43503</v>
      </c>
      <c r="L528" s="21">
        <v>0.4777777777777778</v>
      </c>
      <c r="M528" t="s">
        <v>116</v>
      </c>
      <c r="N528" s="22">
        <v>543.6</v>
      </c>
      <c r="O528">
        <v>4.7619047620000003</v>
      </c>
      <c r="P528" s="22">
        <v>27.18</v>
      </c>
      <c r="Q528">
        <v>6.1</v>
      </c>
      <c r="R528" t="str">
        <f>IFERROR(VLOOKUP(Table5[[#This Row],[CustomerID]],Table1[],16,FALSE),"Not Found")</f>
        <v>Married</v>
      </c>
      <c r="S528">
        <f>IFERROR(VLOOKUP(Table5[[#This Row],[CustomerID]],Table1[],5,FALSE),"Not Found")</f>
        <v>38</v>
      </c>
      <c r="T528" t="str">
        <f>IFERROR(VLOOKUP(Table5[[#This Row],[CustomerID]],Table1[],17,FALSE),"Not Found")</f>
        <v>Graduate</v>
      </c>
      <c r="U528">
        <f>_xlfn.XLOOKUP(Table5[[#This Row],[CustomerID]],Table1[ID],Table1[Kids],"Not Found",0)</f>
        <v>0</v>
      </c>
      <c r="V528">
        <f>_xlfn.XLOOKUP(Table5[[#This Row],[CustomerID]],Table1[ID],Table1[Teens],"Not found",0)</f>
        <v>0</v>
      </c>
      <c r="W528" s="16">
        <f>IFERROR(VLOOKUP(Table5[[#This Row],[CustomerID]],Table1[],2,FALSE),"Not Found")</f>
        <v>169109</v>
      </c>
      <c r="X528" t="str">
        <f>_xlfn.XLOOKUP(Table5[[#This Row],[CustomerID]],Table1[ID],Table1[State],"Not Found",0)</f>
        <v>State-Florida</v>
      </c>
      <c r="Y528">
        <f>_xlfn.XLOOKUP(Table5[[#This Row],[CustomerID]],Table2[ID],Table2[Recency/Days],"Not Found",0)</f>
        <v>10</v>
      </c>
      <c r="Z528" s="22">
        <f>IFERROR(VLOOKUP(Table5[[#This Row],[CustomerID]],Table2[],3,FALSE),"Not Found")</f>
        <v>2014</v>
      </c>
      <c r="AA528" s="22">
        <f>IFERROR(VLOOKUP($A528,Table2[],4,FALSE),"Not Found")</f>
        <v>61</v>
      </c>
      <c r="AB528" s="22">
        <f>IFERROR(VLOOKUP($A528,Table2[],5,FALSE),"Not Found")</f>
        <v>1123</v>
      </c>
      <c r="AC528" s="22">
        <f>IFERROR(VLOOKUP($A528,Table2[],6,FALSE),"Not Found")</f>
        <v>303</v>
      </c>
      <c r="AD528" s="22">
        <f>IFERROR(VLOOKUP($A528,Table2[],7,FALSE),"Not Found")</f>
        <v>71</v>
      </c>
      <c r="AE528" s="22">
        <f>IFERROR(VLOOKUP($A528,Table2[],8,FALSE),"Not Found")</f>
        <v>232</v>
      </c>
      <c r="AF528" s="22">
        <f>IFERROR(VLOOKUP($A528,Table2[],9,FALSE),"Not Found")</f>
        <v>3340</v>
      </c>
      <c r="AG528">
        <f>IFERROR(VLOOKUP($A528,Table2[],10,FALSE),"Not Found")</f>
        <v>1</v>
      </c>
      <c r="AH528">
        <f>IFERROR(VLOOKUP($A528,Table2[],11,FALSE),"Not Found")</f>
        <v>6</v>
      </c>
      <c r="AI528">
        <f>IFERROR(VLOOKUP($A528,Table2[],12,FALSE),"Not Found")</f>
        <v>6</v>
      </c>
      <c r="AJ528">
        <f>IFERROR(VLOOKUP($A528,Table2[],13,FALSE),"Not Found")</f>
        <v>7</v>
      </c>
      <c r="AK528">
        <f>IFERROR(VLOOKUP($A528,Table2[],14,FALSE),"Not Found")</f>
        <v>4</v>
      </c>
      <c r="AL528">
        <f>INDEX('Marketing data'!E:E,MATCH($A528,'Marketing data'!B:B,0),1)</f>
        <v>0</v>
      </c>
      <c r="AM528">
        <f>INDEX('Marketing data'!F:F,MATCH($A528,'Marketing data'!B:B,0),1)</f>
        <v>0</v>
      </c>
      <c r="AN528">
        <f>INDEX(Table3[MC3],MATCH($A528,Table3[ID],0),1)</f>
        <v>0</v>
      </c>
      <c r="AO528">
        <f>INDEX(Table3[MC4],MATCH($A528,Table3[ID],0),1)</f>
        <v>0</v>
      </c>
      <c r="AP528">
        <f>INDEX(Table3[MC5],MATCH($A528,Table3[ID],0),1)</f>
        <v>1</v>
      </c>
      <c r="AQ528">
        <f>_xlfn.XLOOKUP($A528,Table3[ID],Table3[Complaint],"Not Found",0)</f>
        <v>0</v>
      </c>
      <c r="AR528">
        <f>_xlfn.XLOOKUP($A528,Table3[ID],Table3[Pilot],"Not Found",0)</f>
        <v>1</v>
      </c>
      <c r="AS528" s="6">
        <f>_xlfn.XLOOKUP($A528,Table3[ID],Table3[Enrollment],"Not Found",0)</f>
        <v>43571</v>
      </c>
    </row>
    <row r="529" spans="1:45" x14ac:dyDescent="0.25">
      <c r="A529">
        <v>2839</v>
      </c>
      <c r="B529" t="s">
        <v>646</v>
      </c>
      <c r="C529" t="s">
        <v>103</v>
      </c>
      <c r="D529" t="s">
        <v>110</v>
      </c>
      <c r="E529" t="s">
        <v>114</v>
      </c>
      <c r="F529" t="s">
        <v>118</v>
      </c>
      <c r="G529" s="22">
        <v>98.09</v>
      </c>
      <c r="H529">
        <v>9</v>
      </c>
      <c r="I529">
        <v>44.140500000000003</v>
      </c>
      <c r="J529" s="22">
        <v>926.95050000000003</v>
      </c>
      <c r="K529" s="6">
        <v>43513</v>
      </c>
      <c r="L529" s="21">
        <v>0.82013888888888886</v>
      </c>
      <c r="M529" t="s">
        <v>112</v>
      </c>
      <c r="N529" s="22">
        <v>882.81</v>
      </c>
      <c r="O529">
        <v>4.7619047620000003</v>
      </c>
      <c r="P529" s="22">
        <v>44.140500000000003</v>
      </c>
      <c r="Q529">
        <v>9.3000000000000007</v>
      </c>
      <c r="R529" t="str">
        <f>IFERROR(VLOOKUP(Table5[[#This Row],[CustomerID]],Table1[],16,FALSE),"Not Found")</f>
        <v>Married</v>
      </c>
      <c r="S529">
        <f>IFERROR(VLOOKUP(Table5[[#This Row],[CustomerID]],Table1[],5,FALSE),"Not Found")</f>
        <v>38</v>
      </c>
      <c r="T529" t="str">
        <f>IFERROR(VLOOKUP(Table5[[#This Row],[CustomerID]],Table1[],17,FALSE),"Not Found")</f>
        <v>Graduate</v>
      </c>
      <c r="U529">
        <f>_xlfn.XLOOKUP(Table5[[#This Row],[CustomerID]],Table1[ID],Table1[Kids],"Not Found",0)</f>
        <v>0</v>
      </c>
      <c r="V529">
        <f>_xlfn.XLOOKUP(Table5[[#This Row],[CustomerID]],Table1[ID],Table1[Teens],"Not found",0)</f>
        <v>0</v>
      </c>
      <c r="W529" s="16">
        <f>IFERROR(VLOOKUP(Table5[[#This Row],[CustomerID]],Table1[],2,FALSE),"Not Found")</f>
        <v>169109</v>
      </c>
      <c r="X529" t="str">
        <f>_xlfn.XLOOKUP(Table5[[#This Row],[CustomerID]],Table1[ID],Table1[State],"Not Found",0)</f>
        <v>State-Illinois</v>
      </c>
      <c r="Y529">
        <f>_xlfn.XLOOKUP(Table5[[#This Row],[CustomerID]],Table2[ID],Table2[Recency/Days],"Not Found",0)</f>
        <v>10</v>
      </c>
      <c r="Z529" s="22">
        <f>IFERROR(VLOOKUP(Table5[[#This Row],[CustomerID]],Table2[],3,FALSE),"Not Found")</f>
        <v>2014</v>
      </c>
      <c r="AA529" s="22">
        <f>IFERROR(VLOOKUP($A529,Table2[],4,FALSE),"Not Found")</f>
        <v>61</v>
      </c>
      <c r="AB529" s="22">
        <f>IFERROR(VLOOKUP($A529,Table2[],5,FALSE),"Not Found")</f>
        <v>1123</v>
      </c>
      <c r="AC529" s="22">
        <f>IFERROR(VLOOKUP($A529,Table2[],6,FALSE),"Not Found")</f>
        <v>303</v>
      </c>
      <c r="AD529" s="22">
        <f>IFERROR(VLOOKUP($A529,Table2[],7,FALSE),"Not Found")</f>
        <v>71</v>
      </c>
      <c r="AE529" s="22">
        <f>IFERROR(VLOOKUP($A529,Table2[],8,FALSE),"Not Found")</f>
        <v>232</v>
      </c>
      <c r="AF529" s="22">
        <f>IFERROR(VLOOKUP($A529,Table2[],9,FALSE),"Not Found")</f>
        <v>3340</v>
      </c>
      <c r="AG529">
        <f>IFERROR(VLOOKUP($A529,Table2[],10,FALSE),"Not Found")</f>
        <v>1</v>
      </c>
      <c r="AH529">
        <f>IFERROR(VLOOKUP($A529,Table2[],11,FALSE),"Not Found")</f>
        <v>6</v>
      </c>
      <c r="AI529">
        <f>IFERROR(VLOOKUP($A529,Table2[],12,FALSE),"Not Found")</f>
        <v>6</v>
      </c>
      <c r="AJ529">
        <f>IFERROR(VLOOKUP($A529,Table2[],13,FALSE),"Not Found")</f>
        <v>7</v>
      </c>
      <c r="AK529">
        <f>IFERROR(VLOOKUP($A529,Table2[],14,FALSE),"Not Found")</f>
        <v>4</v>
      </c>
      <c r="AL529">
        <f>INDEX('Marketing data'!E:E,MATCH($A529,'Marketing data'!B:B,0),1)</f>
        <v>0</v>
      </c>
      <c r="AM529">
        <f>INDEX('Marketing data'!F:F,MATCH($A529,'Marketing data'!B:B,0),1)</f>
        <v>0</v>
      </c>
      <c r="AN529">
        <f>INDEX(Table3[MC3],MATCH($A529,Table3[ID],0),1)</f>
        <v>0</v>
      </c>
      <c r="AO529">
        <f>INDEX(Table3[MC4],MATCH($A529,Table3[ID],0),1)</f>
        <v>0</v>
      </c>
      <c r="AP529">
        <f>INDEX(Table3[MC5],MATCH($A529,Table3[ID],0),1)</f>
        <v>1</v>
      </c>
      <c r="AQ529">
        <f>_xlfn.XLOOKUP($A529,Table3[ID],Table3[Complaint],"Not Found",0)</f>
        <v>0</v>
      </c>
      <c r="AR529">
        <f>_xlfn.XLOOKUP($A529,Table3[ID],Table3[Pilot],"Not Found",0)</f>
        <v>1</v>
      </c>
      <c r="AS529" s="6">
        <f>_xlfn.XLOOKUP($A529,Table3[ID],Table3[Enrollment],"Not Found",0)</f>
        <v>43571</v>
      </c>
    </row>
    <row r="530" spans="1:45" x14ac:dyDescent="0.25">
      <c r="A530">
        <v>2033</v>
      </c>
      <c r="B530" t="s">
        <v>647</v>
      </c>
      <c r="C530" t="s">
        <v>103</v>
      </c>
      <c r="D530" t="s">
        <v>110</v>
      </c>
      <c r="E530" t="s">
        <v>114</v>
      </c>
      <c r="F530" t="s">
        <v>106</v>
      </c>
      <c r="G530" s="22">
        <v>25.43</v>
      </c>
      <c r="H530">
        <v>6</v>
      </c>
      <c r="I530">
        <v>7.6289999999999996</v>
      </c>
      <c r="J530" s="22">
        <v>160.209</v>
      </c>
      <c r="K530" s="6">
        <v>43508</v>
      </c>
      <c r="L530" s="21">
        <v>0.79236111111111107</v>
      </c>
      <c r="M530" t="s">
        <v>107</v>
      </c>
      <c r="N530" s="22">
        <v>152.58000000000001</v>
      </c>
      <c r="O530">
        <v>4.7619047620000003</v>
      </c>
      <c r="P530" s="22">
        <v>7.6289999999999996</v>
      </c>
      <c r="Q530">
        <v>7</v>
      </c>
      <c r="R530" t="str">
        <f>IFERROR(VLOOKUP(Table5[[#This Row],[CustomerID]],Table1[],16,FALSE),"Not Found")</f>
        <v>Married</v>
      </c>
      <c r="S530">
        <f>IFERROR(VLOOKUP(Table5[[#This Row],[CustomerID]],Table1[],5,FALSE),"Not Found")</f>
        <v>71</v>
      </c>
      <c r="T530" t="str">
        <f>IFERROR(VLOOKUP(Table5[[#This Row],[CustomerID]],Table1[],17,FALSE),"Not Found")</f>
        <v>PhD</v>
      </c>
      <c r="U530">
        <f>_xlfn.XLOOKUP(Table5[[#This Row],[CustomerID]],Table1[ID],Table1[Kids],"Not Found",0)</f>
        <v>0</v>
      </c>
      <c r="V530">
        <f>_xlfn.XLOOKUP(Table5[[#This Row],[CustomerID]],Table1[ID],Table1[Teens],"Not found",0)</f>
        <v>0</v>
      </c>
      <c r="W530" s="16">
        <f>IFERROR(VLOOKUP(Table5[[#This Row],[CustomerID]],Table1[],2,FALSE),"Not Found")</f>
        <v>169098</v>
      </c>
      <c r="X530" t="str">
        <f>_xlfn.XLOOKUP(Table5[[#This Row],[CustomerID]],Table1[ID],Table1[State],"Not Found",0)</f>
        <v>State-California</v>
      </c>
      <c r="Y530">
        <f>_xlfn.XLOOKUP(Table5[[#This Row],[CustomerID]],Table2[ID],Table2[Recency/Days],"Not Found",0)</f>
        <v>82</v>
      </c>
      <c r="Z530" s="22">
        <f>IFERROR(VLOOKUP(Table5[[#This Row],[CustomerID]],Table2[],3,FALSE),"Not Found")</f>
        <v>3218</v>
      </c>
      <c r="AA530" s="22">
        <f>IFERROR(VLOOKUP($A530,Table2[],4,FALSE),"Not Found")</f>
        <v>54</v>
      </c>
      <c r="AB530" s="22">
        <f>IFERROR(VLOOKUP($A530,Table2[],5,FALSE),"Not Found")</f>
        <v>1909</v>
      </c>
      <c r="AC530" s="22">
        <f>IFERROR(VLOOKUP($A530,Table2[],6,FALSE),"Not Found")</f>
        <v>355</v>
      </c>
      <c r="AD530" s="22">
        <f>IFERROR(VLOOKUP($A530,Table2[],7,FALSE),"Not Found")</f>
        <v>0</v>
      </c>
      <c r="AE530" s="22">
        <f>IFERROR(VLOOKUP($A530,Table2[],8,FALSE),"Not Found")</f>
        <v>436</v>
      </c>
      <c r="AF530" s="22">
        <f>IFERROR(VLOOKUP($A530,Table2[],9,FALSE),"Not Found")</f>
        <v>5100</v>
      </c>
      <c r="AG530">
        <f>IFERROR(VLOOKUP($A530,Table2[],10,FALSE),"Not Found")</f>
        <v>1</v>
      </c>
      <c r="AH530">
        <f>IFERROR(VLOOKUP($A530,Table2[],11,FALSE),"Not Found")</f>
        <v>7</v>
      </c>
      <c r="AI530">
        <f>IFERROR(VLOOKUP($A530,Table2[],12,FALSE),"Not Found")</f>
        <v>8</v>
      </c>
      <c r="AJ530">
        <f>IFERROR(VLOOKUP($A530,Table2[],13,FALSE),"Not Found")</f>
        <v>9</v>
      </c>
      <c r="AK530">
        <f>IFERROR(VLOOKUP($A530,Table2[],14,FALSE),"Not Found")</f>
        <v>5</v>
      </c>
      <c r="AL530">
        <f>INDEX('Marketing data'!E:E,MATCH($A530,'Marketing data'!B:B,0),1)</f>
        <v>0</v>
      </c>
      <c r="AM530">
        <f>INDEX('Marketing data'!F:F,MATCH($A530,'Marketing data'!B:B,0),1)</f>
        <v>0</v>
      </c>
      <c r="AN530">
        <f>INDEX(Table3[MC3],MATCH($A530,Table3[ID],0),1)</f>
        <v>0</v>
      </c>
      <c r="AO530">
        <f>INDEX(Table3[MC4],MATCH($A530,Table3[ID],0),1)</f>
        <v>0</v>
      </c>
      <c r="AP530">
        <f>INDEX(Table3[MC5],MATCH($A530,Table3[ID],0),1)</f>
        <v>0</v>
      </c>
      <c r="AQ530">
        <f>_xlfn.XLOOKUP($A530,Table3[ID],Table3[Complaint],"Not Found",0)</f>
        <v>0</v>
      </c>
      <c r="AR530">
        <f>_xlfn.XLOOKUP($A530,Table3[ID],Table3[Pilot],"Not Found",0)</f>
        <v>0</v>
      </c>
      <c r="AS530" s="6">
        <f>_xlfn.XLOOKUP($A530,Table3[ID],Table3[Enrollment],"Not Found",0)</f>
        <v>43670</v>
      </c>
    </row>
    <row r="531" spans="1:45" x14ac:dyDescent="0.25">
      <c r="A531">
        <v>1064</v>
      </c>
      <c r="B531" t="s">
        <v>648</v>
      </c>
      <c r="C531" t="s">
        <v>103</v>
      </c>
      <c r="D531" t="s">
        <v>104</v>
      </c>
      <c r="E531" t="s">
        <v>114</v>
      </c>
      <c r="F531" t="s">
        <v>127</v>
      </c>
      <c r="G531" s="22">
        <v>86.68</v>
      </c>
      <c r="H531">
        <v>8</v>
      </c>
      <c r="I531">
        <v>34.671999999999997</v>
      </c>
      <c r="J531" s="22">
        <v>728.11199999999997</v>
      </c>
      <c r="K531" s="6">
        <v>43489</v>
      </c>
      <c r="L531" s="21">
        <v>0.75277777777777777</v>
      </c>
      <c r="M531" t="s">
        <v>116</v>
      </c>
      <c r="N531" s="22">
        <v>693.44</v>
      </c>
      <c r="O531">
        <v>4.7619047620000003</v>
      </c>
      <c r="P531" s="22">
        <v>34.671999999999997</v>
      </c>
      <c r="Q531">
        <v>7.2</v>
      </c>
      <c r="R531" t="str">
        <f>IFERROR(VLOOKUP(Table5[[#This Row],[CustomerID]],Table1[],16,FALSE),"Not Found")</f>
        <v>Together</v>
      </c>
      <c r="S531">
        <f>IFERROR(VLOOKUP(Table5[[#This Row],[CustomerID]],Table1[],5,FALSE),"Not Found")</f>
        <v>62</v>
      </c>
      <c r="T531" t="str">
        <f>IFERROR(VLOOKUP(Table5[[#This Row],[CustomerID]],Table1[],17,FALSE),"Not Found")</f>
        <v>Graduate</v>
      </c>
      <c r="U531">
        <f>_xlfn.XLOOKUP(Table5[[#This Row],[CustomerID]],Table1[ID],Table1[Kids],"Not Found",0)</f>
        <v>0</v>
      </c>
      <c r="V531">
        <f>_xlfn.XLOOKUP(Table5[[#This Row],[CustomerID]],Table1[ID],Table1[Teens],"Not found",0)</f>
        <v>1</v>
      </c>
      <c r="W531" s="16">
        <f>IFERROR(VLOOKUP(Table5[[#This Row],[CustomerID]],Table1[],2,FALSE),"Not Found")</f>
        <v>169096</v>
      </c>
      <c r="X531" t="str">
        <f>_xlfn.XLOOKUP(Table5[[#This Row],[CustomerID]],Table1[ID],Table1[State],"Not Found",0)</f>
        <v>State-New York</v>
      </c>
      <c r="Y531">
        <f>_xlfn.XLOOKUP(Table5[[#This Row],[CustomerID]],Table2[ID],Table2[Recency/Days],"Not Found",0)</f>
        <v>4</v>
      </c>
      <c r="Z531" s="22">
        <f>IFERROR(VLOOKUP(Table5[[#This Row],[CustomerID]],Table2[],3,FALSE),"Not Found")</f>
        <v>604</v>
      </c>
      <c r="AA531" s="22">
        <f>IFERROR(VLOOKUP($A531,Table2[],4,FALSE),"Not Found")</f>
        <v>120</v>
      </c>
      <c r="AB531" s="22">
        <f>IFERROR(VLOOKUP($A531,Table2[],5,FALSE),"Not Found")</f>
        <v>389</v>
      </c>
      <c r="AC531" s="22">
        <f>IFERROR(VLOOKUP($A531,Table2[],6,FALSE),"Not Found")</f>
        <v>17</v>
      </c>
      <c r="AD531" s="22">
        <f>IFERROR(VLOOKUP($A531,Table2[],7,FALSE),"Not Found")</f>
        <v>201</v>
      </c>
      <c r="AE531" s="22">
        <f>IFERROR(VLOOKUP($A531,Table2[],8,FALSE),"Not Found")</f>
        <v>267</v>
      </c>
      <c r="AF531" s="22">
        <f>IFERROR(VLOOKUP($A531,Table2[],9,FALSE),"Not Found")</f>
        <v>1065</v>
      </c>
      <c r="AG531">
        <f>IFERROR(VLOOKUP($A531,Table2[],10,FALSE),"Not Found")</f>
        <v>1</v>
      </c>
      <c r="AH531">
        <f>IFERROR(VLOOKUP($A531,Table2[],11,FALSE),"Not Found")</f>
        <v>5</v>
      </c>
      <c r="AI531">
        <f>IFERROR(VLOOKUP($A531,Table2[],12,FALSE),"Not Found")</f>
        <v>2</v>
      </c>
      <c r="AJ531">
        <f>IFERROR(VLOOKUP($A531,Table2[],13,FALSE),"Not Found")</f>
        <v>10</v>
      </c>
      <c r="AK531">
        <f>IFERROR(VLOOKUP($A531,Table2[],14,FALSE),"Not Found")</f>
        <v>4</v>
      </c>
      <c r="AL531">
        <f>INDEX('Marketing data'!E:E,MATCH($A531,'Marketing data'!B:B,0),1)</f>
        <v>0</v>
      </c>
      <c r="AM531">
        <f>INDEX('Marketing data'!F:F,MATCH($A531,'Marketing data'!B:B,0),1)</f>
        <v>0</v>
      </c>
      <c r="AN531">
        <f>INDEX(Table3[MC3],MATCH($A531,Table3[ID],0),1)</f>
        <v>0</v>
      </c>
      <c r="AO531">
        <f>INDEX(Table3[MC4],MATCH($A531,Table3[ID],0),1)</f>
        <v>0</v>
      </c>
      <c r="AP531">
        <f>INDEX(Table3[MC5],MATCH($A531,Table3[ID],0),1)</f>
        <v>0</v>
      </c>
      <c r="AQ531">
        <f>_xlfn.XLOOKUP($A531,Table3[ID],Table3[Complaint],"Not Found",0)</f>
        <v>0</v>
      </c>
      <c r="AR531">
        <f>_xlfn.XLOOKUP($A531,Table3[ID],Table3[Pilot],"Not Found",0)</f>
        <v>0</v>
      </c>
      <c r="AS531" s="6">
        <f>_xlfn.XLOOKUP($A531,Table3[ID],Table3[Enrollment],"Not Found",0)</f>
        <v>43893</v>
      </c>
    </row>
    <row r="532" spans="1:45" x14ac:dyDescent="0.25">
      <c r="A532">
        <v>1613</v>
      </c>
      <c r="B532" t="s">
        <v>649</v>
      </c>
      <c r="C532" t="s">
        <v>124</v>
      </c>
      <c r="D532" t="s">
        <v>110</v>
      </c>
      <c r="E532" t="s">
        <v>114</v>
      </c>
      <c r="F532" t="s">
        <v>111</v>
      </c>
      <c r="G532" s="22">
        <v>22.95</v>
      </c>
      <c r="H532">
        <v>10</v>
      </c>
      <c r="I532">
        <v>11.475</v>
      </c>
      <c r="J532" s="22">
        <v>240.97499999999999</v>
      </c>
      <c r="K532" s="6">
        <v>43502</v>
      </c>
      <c r="L532" s="21">
        <v>0.80555555555555547</v>
      </c>
      <c r="M532" t="s">
        <v>107</v>
      </c>
      <c r="N532" s="22">
        <v>229.5</v>
      </c>
      <c r="O532">
        <v>4.7619047620000003</v>
      </c>
      <c r="P532" s="22">
        <v>11.475</v>
      </c>
      <c r="Q532">
        <v>8.1999999999999993</v>
      </c>
      <c r="R532" t="str">
        <f>IFERROR(VLOOKUP(Table5[[#This Row],[CustomerID]],Table1[],16,FALSE),"Not Found")</f>
        <v>Married</v>
      </c>
      <c r="S532">
        <f>IFERROR(VLOOKUP(Table5[[#This Row],[CustomerID]],Table1[],5,FALSE),"Not Found")</f>
        <v>50</v>
      </c>
      <c r="T532" t="str">
        <f>IFERROR(VLOOKUP(Table5[[#This Row],[CustomerID]],Table1[],17,FALSE),"Not Found")</f>
        <v>PhD</v>
      </c>
      <c r="U532">
        <f>_xlfn.XLOOKUP(Table5[[#This Row],[CustomerID]],Table1[ID],Table1[Kids],"Not Found",0)</f>
        <v>1</v>
      </c>
      <c r="V532">
        <f>_xlfn.XLOOKUP(Table5[[#This Row],[CustomerID]],Table1[ID],Table1[Teens],"Not found",0)</f>
        <v>0</v>
      </c>
      <c r="W532" s="16">
        <f>IFERROR(VLOOKUP(Table5[[#This Row],[CustomerID]],Table1[],2,FALSE),"Not Found")</f>
        <v>169084</v>
      </c>
      <c r="X532" t="str">
        <f>_xlfn.XLOOKUP(Table5[[#This Row],[CustomerID]],Table1[ID],Table1[State],"Not Found",0)</f>
        <v>State-California</v>
      </c>
      <c r="Y532">
        <f>_xlfn.XLOOKUP(Table5[[#This Row],[CustomerID]],Table2[ID],Table2[Recency/Days],"Not Found",0)</f>
        <v>43</v>
      </c>
      <c r="Z532" s="22">
        <f>IFERROR(VLOOKUP(Table5[[#This Row],[CustomerID]],Table2[],3,FALSE),"Not Found")</f>
        <v>2891</v>
      </c>
      <c r="AA532" s="22">
        <f>IFERROR(VLOOKUP($A532,Table2[],4,FALSE),"Not Found")</f>
        <v>262</v>
      </c>
      <c r="AB532" s="22">
        <f>IFERROR(VLOOKUP($A532,Table2[],5,FALSE),"Not Found")</f>
        <v>487</v>
      </c>
      <c r="AC532" s="22">
        <f>IFERROR(VLOOKUP($A532,Table2[],6,FALSE),"Not Found")</f>
        <v>95</v>
      </c>
      <c r="AD532" s="22">
        <f>IFERROR(VLOOKUP($A532,Table2[],7,FALSE),"Not Found")</f>
        <v>73</v>
      </c>
      <c r="AE532" s="22">
        <f>IFERROR(VLOOKUP($A532,Table2[],8,FALSE),"Not Found")</f>
        <v>73</v>
      </c>
      <c r="AF532" s="22">
        <f>IFERROR(VLOOKUP($A532,Table2[],9,FALSE),"Not Found")</f>
        <v>3735</v>
      </c>
      <c r="AG532">
        <f>IFERROR(VLOOKUP($A532,Table2[],10,FALSE),"Not Found")</f>
        <v>2</v>
      </c>
      <c r="AH532">
        <f>IFERROR(VLOOKUP($A532,Table2[],11,FALSE),"Not Found")</f>
        <v>7</v>
      </c>
      <c r="AI532">
        <f>IFERROR(VLOOKUP($A532,Table2[],12,FALSE),"Not Found")</f>
        <v>3</v>
      </c>
      <c r="AJ532">
        <f>IFERROR(VLOOKUP($A532,Table2[],13,FALSE),"Not Found")</f>
        <v>13</v>
      </c>
      <c r="AK532">
        <f>IFERROR(VLOOKUP($A532,Table2[],14,FALSE),"Not Found")</f>
        <v>8</v>
      </c>
      <c r="AL532">
        <f>INDEX('Marketing data'!E:E,MATCH($A532,'Marketing data'!B:B,0),1)</f>
        <v>0</v>
      </c>
      <c r="AM532">
        <f>INDEX('Marketing data'!F:F,MATCH($A532,'Marketing data'!B:B,0),1)</f>
        <v>0</v>
      </c>
      <c r="AN532">
        <f>INDEX(Table3[MC3],MATCH($A532,Table3[ID],0),1)</f>
        <v>0</v>
      </c>
      <c r="AO532">
        <f>INDEX(Table3[MC4],MATCH($A532,Table3[ID],0),1)</f>
        <v>0</v>
      </c>
      <c r="AP532">
        <f>INDEX(Table3[MC5],MATCH($A532,Table3[ID],0),1)</f>
        <v>0</v>
      </c>
      <c r="AQ532">
        <f>_xlfn.XLOOKUP($A532,Table3[ID],Table3[Complaint],"Not Found",0)</f>
        <v>0</v>
      </c>
      <c r="AR532">
        <f>_xlfn.XLOOKUP($A532,Table3[ID],Table3[Pilot],"Not Found",0)</f>
        <v>0</v>
      </c>
      <c r="AS532" s="6">
        <f>_xlfn.XLOOKUP($A532,Table3[ID],Table3[Enrollment],"Not Found",0)</f>
        <v>43946</v>
      </c>
    </row>
    <row r="533" spans="1:45" x14ac:dyDescent="0.25">
      <c r="A533">
        <v>2643</v>
      </c>
      <c r="B533" t="s">
        <v>650</v>
      </c>
      <c r="C533" t="s">
        <v>109</v>
      </c>
      <c r="D533" t="s">
        <v>110</v>
      </c>
      <c r="E533" t="s">
        <v>105</v>
      </c>
      <c r="F533" t="s">
        <v>125</v>
      </c>
      <c r="G533" s="22">
        <v>16.309999999999999</v>
      </c>
      <c r="H533">
        <v>9</v>
      </c>
      <c r="I533">
        <v>7.3395000000000001</v>
      </c>
      <c r="J533" s="22">
        <v>154.12950000000001</v>
      </c>
      <c r="K533" s="6">
        <v>43550</v>
      </c>
      <c r="L533" s="21">
        <v>0.4381944444444445</v>
      </c>
      <c r="M533" t="s">
        <v>107</v>
      </c>
      <c r="N533" s="22">
        <v>146.79</v>
      </c>
      <c r="O533">
        <v>4.7619047620000003</v>
      </c>
      <c r="P533" s="22">
        <v>7.3395000000000001</v>
      </c>
      <c r="Q533">
        <v>8.4</v>
      </c>
      <c r="R533" t="str">
        <f>IFERROR(VLOOKUP(Table5[[#This Row],[CustomerID]],Table1[],16,FALSE),"Not Found")</f>
        <v>Married</v>
      </c>
      <c r="S533">
        <f>IFERROR(VLOOKUP(Table5[[#This Row],[CustomerID]],Table1[],5,FALSE),"Not Found")</f>
        <v>50</v>
      </c>
      <c r="T533" t="str">
        <f>IFERROR(VLOOKUP(Table5[[#This Row],[CustomerID]],Table1[],17,FALSE),"Not Found")</f>
        <v>PhD</v>
      </c>
      <c r="U533">
        <f>_xlfn.XLOOKUP(Table5[[#This Row],[CustomerID]],Table1[ID],Table1[Kids],"Not Found",0)</f>
        <v>1</v>
      </c>
      <c r="V533">
        <f>_xlfn.XLOOKUP(Table5[[#This Row],[CustomerID]],Table1[ID],Table1[Teens],"Not found",0)</f>
        <v>0</v>
      </c>
      <c r="W533" s="16">
        <f>IFERROR(VLOOKUP(Table5[[#This Row],[CustomerID]],Table1[],2,FALSE),"Not Found")</f>
        <v>169084</v>
      </c>
      <c r="X533" t="str">
        <f>_xlfn.XLOOKUP(Table5[[#This Row],[CustomerID]],Table1[ID],Table1[State],"Not Found",0)</f>
        <v>State-Texas</v>
      </c>
      <c r="Y533">
        <f>_xlfn.XLOOKUP(Table5[[#This Row],[CustomerID]],Table2[ID],Table2[Recency/Days],"Not Found",0)</f>
        <v>43</v>
      </c>
      <c r="Z533" s="22">
        <f>IFERROR(VLOOKUP(Table5[[#This Row],[CustomerID]],Table2[],3,FALSE),"Not Found")</f>
        <v>2891</v>
      </c>
      <c r="AA533" s="22">
        <f>IFERROR(VLOOKUP($A533,Table2[],4,FALSE),"Not Found")</f>
        <v>262</v>
      </c>
      <c r="AB533" s="22">
        <f>IFERROR(VLOOKUP($A533,Table2[],5,FALSE),"Not Found")</f>
        <v>487</v>
      </c>
      <c r="AC533" s="22">
        <f>IFERROR(VLOOKUP($A533,Table2[],6,FALSE),"Not Found")</f>
        <v>95</v>
      </c>
      <c r="AD533" s="22">
        <f>IFERROR(VLOOKUP($A533,Table2[],7,FALSE),"Not Found")</f>
        <v>73</v>
      </c>
      <c r="AE533" s="22">
        <f>IFERROR(VLOOKUP($A533,Table2[],8,FALSE),"Not Found")</f>
        <v>73</v>
      </c>
      <c r="AF533" s="22">
        <f>IFERROR(VLOOKUP($A533,Table2[],9,FALSE),"Not Found")</f>
        <v>3735</v>
      </c>
      <c r="AG533">
        <f>IFERROR(VLOOKUP($A533,Table2[],10,FALSE),"Not Found")</f>
        <v>2</v>
      </c>
      <c r="AH533">
        <f>IFERROR(VLOOKUP($A533,Table2[],11,FALSE),"Not Found")</f>
        <v>7</v>
      </c>
      <c r="AI533">
        <f>IFERROR(VLOOKUP($A533,Table2[],12,FALSE),"Not Found")</f>
        <v>3</v>
      </c>
      <c r="AJ533">
        <f>IFERROR(VLOOKUP($A533,Table2[],13,FALSE),"Not Found")</f>
        <v>13</v>
      </c>
      <c r="AK533">
        <f>IFERROR(VLOOKUP($A533,Table2[],14,FALSE),"Not Found")</f>
        <v>8</v>
      </c>
      <c r="AL533">
        <f>INDEX('Marketing data'!E:E,MATCH($A533,'Marketing data'!B:B,0),1)</f>
        <v>0</v>
      </c>
      <c r="AM533">
        <f>INDEX('Marketing data'!F:F,MATCH($A533,'Marketing data'!B:B,0),1)</f>
        <v>0</v>
      </c>
      <c r="AN533">
        <f>INDEX(Table3[MC3],MATCH($A533,Table3[ID],0),1)</f>
        <v>0</v>
      </c>
      <c r="AO533">
        <f>INDEX(Table3[MC4],MATCH($A533,Table3[ID],0),1)</f>
        <v>0</v>
      </c>
      <c r="AP533">
        <f>INDEX(Table3[MC5],MATCH($A533,Table3[ID],0),1)</f>
        <v>0</v>
      </c>
      <c r="AQ533">
        <f>_xlfn.XLOOKUP($A533,Table3[ID],Table3[Complaint],"Not Found",0)</f>
        <v>0</v>
      </c>
      <c r="AR533">
        <f>_xlfn.XLOOKUP($A533,Table3[ID],Table3[Pilot],"Not Found",0)</f>
        <v>0</v>
      </c>
      <c r="AS533" s="6">
        <f>_xlfn.XLOOKUP($A533,Table3[ID],Table3[Enrollment],"Not Found",0)</f>
        <v>43946</v>
      </c>
    </row>
    <row r="534" spans="1:45" x14ac:dyDescent="0.25">
      <c r="A534">
        <v>2835</v>
      </c>
      <c r="B534" t="s">
        <v>651</v>
      </c>
      <c r="C534" t="s">
        <v>103</v>
      </c>
      <c r="D534" t="s">
        <v>110</v>
      </c>
      <c r="E534" t="s">
        <v>105</v>
      </c>
      <c r="F534" t="s">
        <v>115</v>
      </c>
      <c r="G534" s="22">
        <v>28.32</v>
      </c>
      <c r="H534">
        <v>5</v>
      </c>
      <c r="I534">
        <v>7.08</v>
      </c>
      <c r="J534" s="22">
        <v>148.68</v>
      </c>
      <c r="K534" s="6">
        <v>43535</v>
      </c>
      <c r="L534" s="21">
        <v>0.56111111111111112</v>
      </c>
      <c r="M534" t="s">
        <v>107</v>
      </c>
      <c r="N534" s="22">
        <v>141.6</v>
      </c>
      <c r="O534">
        <v>4.7619047620000003</v>
      </c>
      <c r="P534" s="22">
        <v>7.08</v>
      </c>
      <c r="Q534">
        <v>6.2</v>
      </c>
      <c r="R534" t="str">
        <f>IFERROR(VLOOKUP(Table5[[#This Row],[CustomerID]],Table1[],16,FALSE),"Not Found")</f>
        <v>Married</v>
      </c>
      <c r="S534">
        <f>IFERROR(VLOOKUP(Table5[[#This Row],[CustomerID]],Table1[],5,FALSE),"Not Found")</f>
        <v>54</v>
      </c>
      <c r="T534" t="str">
        <f>IFERROR(VLOOKUP(Table5[[#This Row],[CustomerID]],Table1[],17,FALSE),"Not Found")</f>
        <v>PhD</v>
      </c>
      <c r="U534">
        <f>_xlfn.XLOOKUP(Table5[[#This Row],[CustomerID]],Table1[ID],Table1[Kids],"Not Found",0)</f>
        <v>0</v>
      </c>
      <c r="V534">
        <f>_xlfn.XLOOKUP(Table5[[#This Row],[CustomerID]],Table1[ID],Table1[Teens],"Not found",0)</f>
        <v>1</v>
      </c>
      <c r="W534" s="16">
        <f>IFERROR(VLOOKUP(Table5[[#This Row],[CustomerID]],Table1[],2,FALSE),"Not Found")</f>
        <v>169063</v>
      </c>
      <c r="X534" t="str">
        <f>_xlfn.XLOOKUP(Table5[[#This Row],[CustomerID]],Table1[ID],Table1[State],"Not Found",0)</f>
        <v>State-Texas</v>
      </c>
      <c r="Y534">
        <f>_xlfn.XLOOKUP(Table5[[#This Row],[CustomerID]],Table2[ID],Table2[Recency/Days],"Not Found",0)</f>
        <v>16</v>
      </c>
      <c r="Z534" s="22">
        <f>IFERROR(VLOOKUP(Table5[[#This Row],[CustomerID]],Table2[],3,FALSE),"Not Found")</f>
        <v>1630</v>
      </c>
      <c r="AA534" s="22">
        <f>IFERROR(VLOOKUP($A534,Table2[],4,FALSE),"Not Found")</f>
        <v>86</v>
      </c>
      <c r="AB534" s="22">
        <f>IFERROR(VLOOKUP($A534,Table2[],5,FALSE),"Not Found")</f>
        <v>304</v>
      </c>
      <c r="AC534" s="22">
        <f>IFERROR(VLOOKUP($A534,Table2[],6,FALSE),"Not Found")</f>
        <v>169</v>
      </c>
      <c r="AD534" s="22">
        <f>IFERROR(VLOOKUP($A534,Table2[],7,FALSE),"Not Found")</f>
        <v>20</v>
      </c>
      <c r="AE534" s="22">
        <f>IFERROR(VLOOKUP($A534,Table2[],8,FALSE),"Not Found")</f>
        <v>64</v>
      </c>
      <c r="AF534" s="22">
        <f>IFERROR(VLOOKUP($A534,Table2[],9,FALSE),"Not Found")</f>
        <v>2144</v>
      </c>
      <c r="AG534">
        <f>IFERROR(VLOOKUP($A534,Table2[],10,FALSE),"Not Found")</f>
        <v>1</v>
      </c>
      <c r="AH534">
        <f>IFERROR(VLOOKUP($A534,Table2[],11,FALSE),"Not Found")</f>
        <v>5</v>
      </c>
      <c r="AI534">
        <f>IFERROR(VLOOKUP($A534,Table2[],12,FALSE),"Not Found")</f>
        <v>3</v>
      </c>
      <c r="AJ534">
        <f>IFERROR(VLOOKUP($A534,Table2[],13,FALSE),"Not Found")</f>
        <v>5</v>
      </c>
      <c r="AK534">
        <f>IFERROR(VLOOKUP($A534,Table2[],14,FALSE),"Not Found")</f>
        <v>3</v>
      </c>
      <c r="AL534">
        <f>INDEX('Marketing data'!E:E,MATCH($A534,'Marketing data'!B:B,0),1)</f>
        <v>0</v>
      </c>
      <c r="AM534">
        <f>INDEX('Marketing data'!F:F,MATCH($A534,'Marketing data'!B:B,0),1)</f>
        <v>0</v>
      </c>
      <c r="AN534">
        <f>INDEX(Table3[MC3],MATCH($A534,Table3[ID],0),1)</f>
        <v>0</v>
      </c>
      <c r="AO534">
        <f>INDEX(Table3[MC4],MATCH($A534,Table3[ID],0),1)</f>
        <v>0</v>
      </c>
      <c r="AP534">
        <f>INDEX(Table3[MC5],MATCH($A534,Table3[ID],0),1)</f>
        <v>0</v>
      </c>
      <c r="AQ534">
        <f>_xlfn.XLOOKUP($A534,Table3[ID],Table3[Complaint],"Not Found",0)</f>
        <v>0</v>
      </c>
      <c r="AR534">
        <f>_xlfn.XLOOKUP($A534,Table3[ID],Table3[Pilot],"Not Found",0)</f>
        <v>0</v>
      </c>
      <c r="AS534" s="6">
        <f>_xlfn.XLOOKUP($A534,Table3[ID],Table3[Enrollment],"Not Found",0)</f>
        <v>43569</v>
      </c>
    </row>
    <row r="535" spans="1:45" x14ac:dyDescent="0.25">
      <c r="A535">
        <v>2649</v>
      </c>
      <c r="B535" t="s">
        <v>652</v>
      </c>
      <c r="C535" t="s">
        <v>109</v>
      </c>
      <c r="D535" t="s">
        <v>110</v>
      </c>
      <c r="E535" t="s">
        <v>114</v>
      </c>
      <c r="F535" t="s">
        <v>115</v>
      </c>
      <c r="G535" s="22">
        <v>16.670000000000002</v>
      </c>
      <c r="H535">
        <v>7</v>
      </c>
      <c r="I535">
        <v>5.8345000000000002</v>
      </c>
      <c r="J535" s="22">
        <v>122.5245</v>
      </c>
      <c r="K535" s="6">
        <v>43503</v>
      </c>
      <c r="L535" s="21">
        <v>0.48333333333333334</v>
      </c>
      <c r="M535" t="s">
        <v>107</v>
      </c>
      <c r="N535" s="22">
        <v>116.69</v>
      </c>
      <c r="O535">
        <v>4.7619047620000003</v>
      </c>
      <c r="P535" s="22">
        <v>5.8345000000000002</v>
      </c>
      <c r="Q535">
        <v>7.4</v>
      </c>
      <c r="R535" t="str">
        <f>IFERROR(VLOOKUP(Table5[[#This Row],[CustomerID]],Table1[],16,FALSE),"Not Found")</f>
        <v>Married</v>
      </c>
      <c r="S535">
        <f>IFERROR(VLOOKUP(Table5[[#This Row],[CustomerID]],Table1[],5,FALSE),"Not Found")</f>
        <v>50</v>
      </c>
      <c r="T535" t="str">
        <f>IFERROR(VLOOKUP(Table5[[#This Row],[CustomerID]],Table1[],17,FALSE),"Not Found")</f>
        <v>Graduate</v>
      </c>
      <c r="U535">
        <f>_xlfn.XLOOKUP(Table5[[#This Row],[CustomerID]],Table1[ID],Table1[Kids],"Not Found",0)</f>
        <v>0</v>
      </c>
      <c r="V535">
        <f>_xlfn.XLOOKUP(Table5[[#This Row],[CustomerID]],Table1[ID],Table1[Teens],"Not found",0)</f>
        <v>1</v>
      </c>
      <c r="W535" s="16">
        <f>IFERROR(VLOOKUP(Table5[[#This Row],[CustomerID]],Table1[],2,FALSE),"Not Found")</f>
        <v>169016</v>
      </c>
      <c r="X535" t="str">
        <f>_xlfn.XLOOKUP(Table5[[#This Row],[CustomerID]],Table1[ID],Table1[State],"Not Found",0)</f>
        <v>State-Texas</v>
      </c>
      <c r="Y535">
        <f>_xlfn.XLOOKUP(Table5[[#This Row],[CustomerID]],Table2[ID],Table2[Recency/Days],"Not Found",0)</f>
        <v>61</v>
      </c>
      <c r="Z535" s="22">
        <f>IFERROR(VLOOKUP(Table5[[#This Row],[CustomerID]],Table2[],3,FALSE),"Not Found")</f>
        <v>1778</v>
      </c>
      <c r="AA535" s="22">
        <f>IFERROR(VLOOKUP($A535,Table2[],4,FALSE),"Not Found")</f>
        <v>130</v>
      </c>
      <c r="AB535" s="22">
        <f>IFERROR(VLOOKUP($A535,Table2[],5,FALSE),"Not Found")</f>
        <v>889</v>
      </c>
      <c r="AC535" s="22">
        <f>IFERROR(VLOOKUP($A535,Table2[],6,FALSE),"Not Found")</f>
        <v>301</v>
      </c>
      <c r="AD535" s="22">
        <f>IFERROR(VLOOKUP($A535,Table2[],7,FALSE),"Not Found")</f>
        <v>262</v>
      </c>
      <c r="AE535" s="22">
        <f>IFERROR(VLOOKUP($A535,Table2[],8,FALSE),"Not Found")</f>
        <v>394</v>
      </c>
      <c r="AF535" s="22">
        <f>IFERROR(VLOOKUP($A535,Table2[],9,FALSE),"Not Found")</f>
        <v>2966</v>
      </c>
      <c r="AG535">
        <f>IFERROR(VLOOKUP($A535,Table2[],10,FALSE),"Not Found")</f>
        <v>4</v>
      </c>
      <c r="AH535">
        <f>IFERROR(VLOOKUP($A535,Table2[],11,FALSE),"Not Found")</f>
        <v>8</v>
      </c>
      <c r="AI535">
        <f>IFERROR(VLOOKUP($A535,Table2[],12,FALSE),"Not Found")</f>
        <v>9</v>
      </c>
      <c r="AJ535">
        <f>IFERROR(VLOOKUP($A535,Table2[],13,FALSE),"Not Found")</f>
        <v>13</v>
      </c>
      <c r="AK535">
        <f>IFERROR(VLOOKUP($A535,Table2[],14,FALSE),"Not Found")</f>
        <v>5</v>
      </c>
      <c r="AL535">
        <f>INDEX('Marketing data'!E:E,MATCH($A535,'Marketing data'!B:B,0),1)</f>
        <v>0</v>
      </c>
      <c r="AM535">
        <f>INDEX('Marketing data'!F:F,MATCH($A535,'Marketing data'!B:B,0),1)</f>
        <v>0</v>
      </c>
      <c r="AN535">
        <f>INDEX(Table3[MC3],MATCH($A535,Table3[ID],0),1)</f>
        <v>0</v>
      </c>
      <c r="AO535">
        <f>INDEX(Table3[MC4],MATCH($A535,Table3[ID],0),1)</f>
        <v>0</v>
      </c>
      <c r="AP535">
        <f>INDEX(Table3[MC5],MATCH($A535,Table3[ID],0),1)</f>
        <v>0</v>
      </c>
      <c r="AQ535">
        <f>_xlfn.XLOOKUP($A535,Table3[ID],Table3[Complaint],"Not Found",0)</f>
        <v>0</v>
      </c>
      <c r="AR535">
        <f>_xlfn.XLOOKUP($A535,Table3[ID],Table3[Pilot],"Not Found",0)</f>
        <v>0</v>
      </c>
      <c r="AS535" s="6">
        <f>_xlfn.XLOOKUP($A535,Table3[ID],Table3[Enrollment],"Not Found",0)</f>
        <v>43584</v>
      </c>
    </row>
    <row r="536" spans="1:45" x14ac:dyDescent="0.25">
      <c r="A536">
        <v>2983</v>
      </c>
      <c r="B536" t="s">
        <v>653</v>
      </c>
      <c r="C536" t="s">
        <v>124</v>
      </c>
      <c r="D536" t="s">
        <v>104</v>
      </c>
      <c r="E536" t="s">
        <v>105</v>
      </c>
      <c r="F536" t="s">
        <v>127</v>
      </c>
      <c r="G536" s="22">
        <v>73.959999999999994</v>
      </c>
      <c r="H536">
        <v>1</v>
      </c>
      <c r="I536">
        <v>3.698</v>
      </c>
      <c r="J536" s="22">
        <v>77.658000000000001</v>
      </c>
      <c r="K536" s="6">
        <v>43470</v>
      </c>
      <c r="L536" s="21">
        <v>0.48055555555555557</v>
      </c>
      <c r="M536" t="s">
        <v>116</v>
      </c>
      <c r="N536" s="22">
        <v>73.959999999999994</v>
      </c>
      <c r="O536">
        <v>4.7619047620000003</v>
      </c>
      <c r="P536" s="22">
        <v>3.698</v>
      </c>
      <c r="Q536">
        <v>5</v>
      </c>
      <c r="R536" t="str">
        <f>IFERROR(VLOOKUP(Table5[[#This Row],[CustomerID]],Table1[],16,FALSE),"Not Found")</f>
        <v>Divorced</v>
      </c>
      <c r="S536">
        <f>IFERROR(VLOOKUP(Table5[[#This Row],[CustomerID]],Table1[],5,FALSE),"Not Found")</f>
        <v>61</v>
      </c>
      <c r="T536" t="str">
        <f>IFERROR(VLOOKUP(Table5[[#This Row],[CustomerID]],Table1[],17,FALSE),"Not Found")</f>
        <v>PhD</v>
      </c>
      <c r="U536">
        <f>_xlfn.XLOOKUP(Table5[[#This Row],[CustomerID]],Table1[ID],Table1[Kids],"Not Found",0)</f>
        <v>0</v>
      </c>
      <c r="V536">
        <f>_xlfn.XLOOKUP(Table5[[#This Row],[CustomerID]],Table1[ID],Table1[Teens],"Not found",0)</f>
        <v>1</v>
      </c>
      <c r="W536" s="16">
        <f>IFERROR(VLOOKUP(Table5[[#This Row],[CustomerID]],Table1[],2,FALSE),"Not Found")</f>
        <v>168805</v>
      </c>
      <c r="X536" t="str">
        <f>_xlfn.XLOOKUP(Table5[[#This Row],[CustomerID]],Table1[ID],Table1[State],"Not Found",0)</f>
        <v>State-Illinois</v>
      </c>
      <c r="Y536">
        <f>_xlfn.XLOOKUP(Table5[[#This Row],[CustomerID]],Table2[ID],Table2[Recency/Days],"Not Found",0)</f>
        <v>73</v>
      </c>
      <c r="Z536" s="22">
        <f>IFERROR(VLOOKUP(Table5[[#This Row],[CustomerID]],Table2[],3,FALSE),"Not Found")</f>
        <v>447</v>
      </c>
      <c r="AA536" s="22">
        <f>IFERROR(VLOOKUP($A536,Table2[],4,FALSE),"Not Found")</f>
        <v>5</v>
      </c>
      <c r="AB536" s="22">
        <f>IFERROR(VLOOKUP($A536,Table2[],5,FALSE),"Not Found")</f>
        <v>120</v>
      </c>
      <c r="AC536" s="22">
        <f>IFERROR(VLOOKUP($A536,Table2[],6,FALSE),"Not Found")</f>
        <v>42</v>
      </c>
      <c r="AD536" s="22">
        <f>IFERROR(VLOOKUP($A536,Table2[],7,FALSE),"Not Found")</f>
        <v>32</v>
      </c>
      <c r="AE536" s="22">
        <f>IFERROR(VLOOKUP($A536,Table2[],8,FALSE),"Not Found")</f>
        <v>49</v>
      </c>
      <c r="AF536" s="22">
        <f>IFERROR(VLOOKUP($A536,Table2[],9,FALSE),"Not Found")</f>
        <v>596</v>
      </c>
      <c r="AG536">
        <f>IFERROR(VLOOKUP($A536,Table2[],10,FALSE),"Not Found")</f>
        <v>1</v>
      </c>
      <c r="AH536">
        <f>IFERROR(VLOOKUP($A536,Table2[],11,FALSE),"Not Found")</f>
        <v>3</v>
      </c>
      <c r="AI536">
        <f>IFERROR(VLOOKUP($A536,Table2[],12,FALSE),"Not Found")</f>
        <v>1</v>
      </c>
      <c r="AJ536">
        <f>IFERROR(VLOOKUP($A536,Table2[],13,FALSE),"Not Found")</f>
        <v>7</v>
      </c>
      <c r="AK536">
        <f>IFERROR(VLOOKUP($A536,Table2[],14,FALSE),"Not Found")</f>
        <v>2</v>
      </c>
      <c r="AL536">
        <f>INDEX('Marketing data'!E:E,MATCH($A536,'Marketing data'!B:B,0),1)</f>
        <v>0</v>
      </c>
      <c r="AM536">
        <f>INDEX('Marketing data'!F:F,MATCH($A536,'Marketing data'!B:B,0),1)</f>
        <v>0</v>
      </c>
      <c r="AN536">
        <f>INDEX(Table3[MC3],MATCH($A536,Table3[ID],0),1)</f>
        <v>0</v>
      </c>
      <c r="AO536">
        <f>INDEX(Table3[MC4],MATCH($A536,Table3[ID],0),1)</f>
        <v>0</v>
      </c>
      <c r="AP536">
        <f>INDEX(Table3[MC5],MATCH($A536,Table3[ID],0),1)</f>
        <v>0</v>
      </c>
      <c r="AQ536">
        <f>_xlfn.XLOOKUP($A536,Table3[ID],Table3[Complaint],"Not Found",0)</f>
        <v>0</v>
      </c>
      <c r="AR536">
        <f>_xlfn.XLOOKUP($A536,Table3[ID],Table3[Pilot],"Not Found",0)</f>
        <v>0</v>
      </c>
      <c r="AS536" s="6">
        <f>_xlfn.XLOOKUP($A536,Table3[ID],Table3[Enrollment],"Not Found",0)</f>
        <v>43883</v>
      </c>
    </row>
    <row r="537" spans="1:45" x14ac:dyDescent="0.25">
      <c r="A537">
        <v>1663</v>
      </c>
      <c r="B537" t="s">
        <v>654</v>
      </c>
      <c r="C537" t="s">
        <v>103</v>
      </c>
      <c r="D537" t="s">
        <v>110</v>
      </c>
      <c r="E537" t="s">
        <v>114</v>
      </c>
      <c r="F537" t="s">
        <v>115</v>
      </c>
      <c r="G537" s="22">
        <v>97.94</v>
      </c>
      <c r="H537">
        <v>1</v>
      </c>
      <c r="I537">
        <v>4.8970000000000002</v>
      </c>
      <c r="J537" s="22">
        <v>102.837</v>
      </c>
      <c r="K537" s="6">
        <v>43531</v>
      </c>
      <c r="L537" s="21">
        <v>0.48888888888888887</v>
      </c>
      <c r="M537" t="s">
        <v>107</v>
      </c>
      <c r="N537" s="22">
        <v>97.94</v>
      </c>
      <c r="O537">
        <v>4.7619047620000003</v>
      </c>
      <c r="P537" s="22">
        <v>4.8970000000000002</v>
      </c>
      <c r="Q537">
        <v>6.9</v>
      </c>
      <c r="R537" t="str">
        <f>IFERROR(VLOOKUP(Table5[[#This Row],[CustomerID]],Table1[],16,FALSE),"Not Found")</f>
        <v>Divorced</v>
      </c>
      <c r="S537">
        <f>IFERROR(VLOOKUP(Table5[[#This Row],[CustomerID]],Table1[],5,FALSE),"Not Found")</f>
        <v>53</v>
      </c>
      <c r="T537" t="str">
        <f>IFERROR(VLOOKUP(Table5[[#This Row],[CustomerID]],Table1[],17,FALSE),"Not Found")</f>
        <v>Graduate</v>
      </c>
      <c r="U537">
        <f>_xlfn.XLOOKUP(Table5[[#This Row],[CustomerID]],Table1[ID],Table1[Kids],"Not Found",0)</f>
        <v>0</v>
      </c>
      <c r="V537">
        <f>_xlfn.XLOOKUP(Table5[[#This Row],[CustomerID]],Table1[ID],Table1[Teens],"Not found",0)</f>
        <v>0</v>
      </c>
      <c r="W537" s="16">
        <f>IFERROR(VLOOKUP(Table5[[#This Row],[CustomerID]],Table1[],2,FALSE),"Not Found")</f>
        <v>168743</v>
      </c>
      <c r="X537" t="str">
        <f>_xlfn.XLOOKUP(Table5[[#This Row],[CustomerID]],Table1[ID],Table1[State],"Not Found",0)</f>
        <v>State-Illinois</v>
      </c>
      <c r="Y537">
        <f>_xlfn.XLOOKUP(Table5[[#This Row],[CustomerID]],Table2[ID],Table2[Recency/Days],"Not Found",0)</f>
        <v>81</v>
      </c>
      <c r="Z537" s="22">
        <f>IFERROR(VLOOKUP(Table5[[#This Row],[CustomerID]],Table2[],3,FALSE),"Not Found")</f>
        <v>2779</v>
      </c>
      <c r="AA537" s="22">
        <f>IFERROR(VLOOKUP($A537,Table2[],4,FALSE),"Not Found")</f>
        <v>329</v>
      </c>
      <c r="AB537" s="22">
        <f>IFERROR(VLOOKUP($A537,Table2[],5,FALSE),"Not Found")</f>
        <v>943</v>
      </c>
      <c r="AC537" s="22">
        <f>IFERROR(VLOOKUP($A537,Table2[],6,FALSE),"Not Found")</f>
        <v>430</v>
      </c>
      <c r="AD537" s="22">
        <f>IFERROR(VLOOKUP($A537,Table2[],7,FALSE),"Not Found")</f>
        <v>329</v>
      </c>
      <c r="AE537" s="22">
        <f>IFERROR(VLOOKUP($A537,Table2[],8,FALSE),"Not Found")</f>
        <v>282</v>
      </c>
      <c r="AF537" s="22">
        <f>IFERROR(VLOOKUP($A537,Table2[],9,FALSE),"Not Found")</f>
        <v>4526</v>
      </c>
      <c r="AG537">
        <f>IFERROR(VLOOKUP($A537,Table2[],10,FALSE),"Not Found")</f>
        <v>1</v>
      </c>
      <c r="AH537">
        <f>IFERROR(VLOOKUP($A537,Table2[],11,FALSE),"Not Found")</f>
        <v>11</v>
      </c>
      <c r="AI537">
        <f>IFERROR(VLOOKUP($A537,Table2[],12,FALSE),"Not Found")</f>
        <v>5</v>
      </c>
      <c r="AJ537">
        <f>IFERROR(VLOOKUP($A537,Table2[],13,FALSE),"Not Found")</f>
        <v>13</v>
      </c>
      <c r="AK537">
        <f>IFERROR(VLOOKUP($A537,Table2[],14,FALSE),"Not Found")</f>
        <v>7</v>
      </c>
      <c r="AL537">
        <f>INDEX('Marketing data'!E:E,MATCH($A537,'Marketing data'!B:B,0),1)</f>
        <v>0</v>
      </c>
      <c r="AM537">
        <f>INDEX('Marketing data'!F:F,MATCH($A537,'Marketing data'!B:B,0),1)</f>
        <v>0</v>
      </c>
      <c r="AN537">
        <f>INDEX(Table3[MC3],MATCH($A537,Table3[ID],0),1)</f>
        <v>0</v>
      </c>
      <c r="AO537">
        <f>INDEX(Table3[MC4],MATCH($A537,Table3[ID],0),1)</f>
        <v>0</v>
      </c>
      <c r="AP537">
        <f>INDEX(Table3[MC5],MATCH($A537,Table3[ID],0),1)</f>
        <v>0</v>
      </c>
      <c r="AQ537">
        <f>_xlfn.XLOOKUP($A537,Table3[ID],Table3[Complaint],"Not Found",0)</f>
        <v>0</v>
      </c>
      <c r="AR537">
        <f>_xlfn.XLOOKUP($A537,Table3[ID],Table3[Pilot],"Not Found",0)</f>
        <v>0</v>
      </c>
      <c r="AS537" s="6">
        <f>_xlfn.XLOOKUP($A537,Table3[ID],Table3[Enrollment],"Not Found",0)</f>
        <v>43500</v>
      </c>
    </row>
    <row r="538" spans="1:45" x14ac:dyDescent="0.25">
      <c r="A538">
        <v>2013</v>
      </c>
      <c r="B538" t="s">
        <v>655</v>
      </c>
      <c r="C538" t="s">
        <v>103</v>
      </c>
      <c r="D538" t="s">
        <v>110</v>
      </c>
      <c r="E538" t="s">
        <v>105</v>
      </c>
      <c r="F538" t="s">
        <v>127</v>
      </c>
      <c r="G538" s="22">
        <v>73.05</v>
      </c>
      <c r="H538">
        <v>4</v>
      </c>
      <c r="I538">
        <v>14.61</v>
      </c>
      <c r="J538" s="22">
        <v>306.81</v>
      </c>
      <c r="K538" s="6">
        <v>43521</v>
      </c>
      <c r="L538" s="21">
        <v>0.71944444444444444</v>
      </c>
      <c r="M538" t="s">
        <v>116</v>
      </c>
      <c r="N538" s="22">
        <v>292.2</v>
      </c>
      <c r="O538">
        <v>4.7619047620000003</v>
      </c>
      <c r="P538" s="22">
        <v>14.61</v>
      </c>
      <c r="Q538">
        <v>4.9000000000000004</v>
      </c>
      <c r="R538" t="str">
        <f>IFERROR(VLOOKUP(Table5[[#This Row],[CustomerID]],Table1[],16,FALSE),"Not Found")</f>
        <v>Together</v>
      </c>
      <c r="S538">
        <f>IFERROR(VLOOKUP(Table5[[#This Row],[CustomerID]],Table1[],5,FALSE),"Not Found")</f>
        <v>51</v>
      </c>
      <c r="T538" t="str">
        <f>IFERROR(VLOOKUP(Table5[[#This Row],[CustomerID]],Table1[],17,FALSE),"Not Found")</f>
        <v>Graduate</v>
      </c>
      <c r="U538">
        <f>_xlfn.XLOOKUP(Table5[[#This Row],[CustomerID]],Table1[ID],Table1[Kids],"Not Found",0)</f>
        <v>0</v>
      </c>
      <c r="V538">
        <f>_xlfn.XLOOKUP(Table5[[#This Row],[CustomerID]],Table1[ID],Table1[Teens],"Not found",0)</f>
        <v>0</v>
      </c>
      <c r="W538" s="16">
        <f>IFERROR(VLOOKUP(Table5[[#This Row],[CustomerID]],Table1[],2,FALSE),"Not Found")</f>
        <v>168695</v>
      </c>
      <c r="X538" t="str">
        <f>_xlfn.XLOOKUP(Table5[[#This Row],[CustomerID]],Table1[ID],Table1[State],"Not Found",0)</f>
        <v>State-Texas</v>
      </c>
      <c r="Y538">
        <f>_xlfn.XLOOKUP(Table5[[#This Row],[CustomerID]],Table2[ID],Table2[Recency/Days],"Not Found",0)</f>
        <v>3</v>
      </c>
      <c r="Z538" s="22">
        <f>IFERROR(VLOOKUP(Table5[[#This Row],[CustomerID]],Table2[],3,FALSE),"Not Found")</f>
        <v>1125</v>
      </c>
      <c r="AA538" s="22">
        <f>IFERROR(VLOOKUP($A538,Table2[],4,FALSE),"Not Found")</f>
        <v>199</v>
      </c>
      <c r="AB538" s="22">
        <f>IFERROR(VLOOKUP($A538,Table2[],5,FALSE),"Not Found")</f>
        <v>874</v>
      </c>
      <c r="AC538" s="22">
        <f>IFERROR(VLOOKUP($A538,Table2[],6,FALSE),"Not Found")</f>
        <v>260</v>
      </c>
      <c r="AD538" s="22">
        <f>IFERROR(VLOOKUP($A538,Table2[],7,FALSE),"Not Found")</f>
        <v>123</v>
      </c>
      <c r="AE538" s="22">
        <f>IFERROR(VLOOKUP($A538,Table2[],8,FALSE),"Not Found")</f>
        <v>98</v>
      </c>
      <c r="AF538" s="22">
        <f>IFERROR(VLOOKUP($A538,Table2[],9,FALSE),"Not Found")</f>
        <v>2483</v>
      </c>
      <c r="AG538">
        <f>IFERROR(VLOOKUP($A538,Table2[],10,FALSE),"Not Found")</f>
        <v>1</v>
      </c>
      <c r="AH538">
        <f>IFERROR(VLOOKUP($A538,Table2[],11,FALSE),"Not Found")</f>
        <v>4</v>
      </c>
      <c r="AI538">
        <f>IFERROR(VLOOKUP($A538,Table2[],12,FALSE),"Not Found")</f>
        <v>4</v>
      </c>
      <c r="AJ538">
        <f>IFERROR(VLOOKUP($A538,Table2[],13,FALSE),"Not Found")</f>
        <v>7</v>
      </c>
      <c r="AK538">
        <f>IFERROR(VLOOKUP($A538,Table2[],14,FALSE),"Not Found")</f>
        <v>2</v>
      </c>
      <c r="AL538">
        <f>INDEX('Marketing data'!E:E,MATCH($A538,'Marketing data'!B:B,0),1)</f>
        <v>0</v>
      </c>
      <c r="AM538">
        <f>INDEX('Marketing data'!F:F,MATCH($A538,'Marketing data'!B:B,0),1)</f>
        <v>0</v>
      </c>
      <c r="AN538">
        <f>INDEX(Table3[MC3],MATCH($A538,Table3[ID],0),1)</f>
        <v>0</v>
      </c>
      <c r="AO538">
        <f>INDEX(Table3[MC4],MATCH($A538,Table3[ID],0),1)</f>
        <v>0</v>
      </c>
      <c r="AP538">
        <f>INDEX(Table3[MC5],MATCH($A538,Table3[ID],0),1)</f>
        <v>0</v>
      </c>
      <c r="AQ538">
        <f>_xlfn.XLOOKUP($A538,Table3[ID],Table3[Complaint],"Not Found",0)</f>
        <v>0</v>
      </c>
      <c r="AR538">
        <f>_xlfn.XLOOKUP($A538,Table3[ID],Table3[Pilot],"Not Found",0)</f>
        <v>0</v>
      </c>
      <c r="AS538" s="6">
        <f>_xlfn.XLOOKUP($A538,Table3[ID],Table3[Enrollment],"Not Found",0)</f>
        <v>44164</v>
      </c>
    </row>
    <row r="539" spans="1:45" x14ac:dyDescent="0.25">
      <c r="A539">
        <v>2431</v>
      </c>
      <c r="B539" t="s">
        <v>656</v>
      </c>
      <c r="C539" t="s">
        <v>109</v>
      </c>
      <c r="D539" t="s">
        <v>104</v>
      </c>
      <c r="E539" t="s">
        <v>105</v>
      </c>
      <c r="F539" t="s">
        <v>125</v>
      </c>
      <c r="G539" s="22">
        <v>87.48</v>
      </c>
      <c r="H539">
        <v>6</v>
      </c>
      <c r="I539">
        <v>26.244</v>
      </c>
      <c r="J539" s="22">
        <v>551.12400000000002</v>
      </c>
      <c r="K539" s="6">
        <v>43497</v>
      </c>
      <c r="L539" s="21">
        <v>0.77986111111111101</v>
      </c>
      <c r="M539" t="s">
        <v>107</v>
      </c>
      <c r="N539" s="22">
        <v>524.88</v>
      </c>
      <c r="O539">
        <v>4.7619047620000003</v>
      </c>
      <c r="P539" s="22">
        <v>26.244</v>
      </c>
      <c r="Q539">
        <v>5.0999999999999996</v>
      </c>
      <c r="R539" t="str">
        <f>IFERROR(VLOOKUP(Table5[[#This Row],[CustomerID]],Table1[],16,FALSE),"Not Found")</f>
        <v>Together</v>
      </c>
      <c r="S539">
        <f>IFERROR(VLOOKUP(Table5[[#This Row],[CustomerID]],Table1[],5,FALSE),"Not Found")</f>
        <v>51</v>
      </c>
      <c r="T539" t="str">
        <f>IFERROR(VLOOKUP(Table5[[#This Row],[CustomerID]],Table1[],17,FALSE),"Not Found")</f>
        <v>Graduate</v>
      </c>
      <c r="U539">
        <f>_xlfn.XLOOKUP(Table5[[#This Row],[CustomerID]],Table1[ID],Table1[Kids],"Not Found",0)</f>
        <v>0</v>
      </c>
      <c r="V539">
        <f>_xlfn.XLOOKUP(Table5[[#This Row],[CustomerID]],Table1[ID],Table1[Teens],"Not found",0)</f>
        <v>0</v>
      </c>
      <c r="W539" s="16">
        <f>IFERROR(VLOOKUP(Table5[[#This Row],[CustomerID]],Table1[],2,FALSE),"Not Found")</f>
        <v>168695</v>
      </c>
      <c r="X539" t="str">
        <f>_xlfn.XLOOKUP(Table5[[#This Row],[CustomerID]],Table1[ID],Table1[State],"Not Found",0)</f>
        <v>State-Illinois</v>
      </c>
      <c r="Y539">
        <f>_xlfn.XLOOKUP(Table5[[#This Row],[CustomerID]],Table2[ID],Table2[Recency/Days],"Not Found",0)</f>
        <v>3</v>
      </c>
      <c r="Z539" s="22">
        <f>IFERROR(VLOOKUP(Table5[[#This Row],[CustomerID]],Table2[],3,FALSE),"Not Found")</f>
        <v>1125</v>
      </c>
      <c r="AA539" s="22">
        <f>IFERROR(VLOOKUP($A539,Table2[],4,FALSE),"Not Found")</f>
        <v>199</v>
      </c>
      <c r="AB539" s="22">
        <f>IFERROR(VLOOKUP($A539,Table2[],5,FALSE),"Not Found")</f>
        <v>874</v>
      </c>
      <c r="AC539" s="22">
        <f>IFERROR(VLOOKUP($A539,Table2[],6,FALSE),"Not Found")</f>
        <v>260</v>
      </c>
      <c r="AD539" s="22">
        <f>IFERROR(VLOOKUP($A539,Table2[],7,FALSE),"Not Found")</f>
        <v>123</v>
      </c>
      <c r="AE539" s="22">
        <f>IFERROR(VLOOKUP($A539,Table2[],8,FALSE),"Not Found")</f>
        <v>98</v>
      </c>
      <c r="AF539" s="22">
        <f>IFERROR(VLOOKUP($A539,Table2[],9,FALSE),"Not Found")</f>
        <v>2483</v>
      </c>
      <c r="AG539">
        <f>IFERROR(VLOOKUP($A539,Table2[],10,FALSE),"Not Found")</f>
        <v>1</v>
      </c>
      <c r="AH539">
        <f>IFERROR(VLOOKUP($A539,Table2[],11,FALSE),"Not Found")</f>
        <v>4</v>
      </c>
      <c r="AI539">
        <f>IFERROR(VLOOKUP($A539,Table2[],12,FALSE),"Not Found")</f>
        <v>4</v>
      </c>
      <c r="AJ539">
        <f>IFERROR(VLOOKUP($A539,Table2[],13,FALSE),"Not Found")</f>
        <v>7</v>
      </c>
      <c r="AK539">
        <f>IFERROR(VLOOKUP($A539,Table2[],14,FALSE),"Not Found")</f>
        <v>2</v>
      </c>
      <c r="AL539">
        <f>INDEX('Marketing data'!E:E,MATCH($A539,'Marketing data'!B:B,0),1)</f>
        <v>0</v>
      </c>
      <c r="AM539">
        <f>INDEX('Marketing data'!F:F,MATCH($A539,'Marketing data'!B:B,0),1)</f>
        <v>0</v>
      </c>
      <c r="AN539">
        <f>INDEX(Table3[MC3],MATCH($A539,Table3[ID],0),1)</f>
        <v>0</v>
      </c>
      <c r="AO539">
        <f>INDEX(Table3[MC4],MATCH($A539,Table3[ID],0),1)</f>
        <v>0</v>
      </c>
      <c r="AP539">
        <f>INDEX(Table3[MC5],MATCH($A539,Table3[ID],0),1)</f>
        <v>0</v>
      </c>
      <c r="AQ539">
        <f>_xlfn.XLOOKUP($A539,Table3[ID],Table3[Complaint],"Not Found",0)</f>
        <v>0</v>
      </c>
      <c r="AR539">
        <f>_xlfn.XLOOKUP($A539,Table3[ID],Table3[Pilot],"Not Found",0)</f>
        <v>0</v>
      </c>
      <c r="AS539" s="6">
        <f>_xlfn.XLOOKUP($A539,Table3[ID],Table3[Enrollment],"Not Found",0)</f>
        <v>44164</v>
      </c>
    </row>
    <row r="540" spans="1:45" x14ac:dyDescent="0.25">
      <c r="A540">
        <v>1379</v>
      </c>
      <c r="B540" t="s">
        <v>657</v>
      </c>
      <c r="C540" t="s">
        <v>103</v>
      </c>
      <c r="D540" t="s">
        <v>110</v>
      </c>
      <c r="E540" t="s">
        <v>114</v>
      </c>
      <c r="F540" t="s">
        <v>115</v>
      </c>
      <c r="G540" s="22">
        <v>30.68</v>
      </c>
      <c r="H540">
        <v>3</v>
      </c>
      <c r="I540">
        <v>4.6020000000000003</v>
      </c>
      <c r="J540" s="22">
        <v>96.641999999999996</v>
      </c>
      <c r="K540" s="6">
        <v>43487</v>
      </c>
      <c r="L540" s="21">
        <v>0.45833333333333331</v>
      </c>
      <c r="M540" t="s">
        <v>107</v>
      </c>
      <c r="N540" s="22">
        <v>92.04</v>
      </c>
      <c r="O540">
        <v>4.7619047620000003</v>
      </c>
      <c r="P540" s="22">
        <v>4.6020000000000003</v>
      </c>
      <c r="Q540">
        <v>9.1</v>
      </c>
      <c r="R540" t="str">
        <f>IFERROR(VLOOKUP(Table5[[#This Row],[CustomerID]],Table1[],16,FALSE),"Not Found")</f>
        <v>Together</v>
      </c>
      <c r="S540">
        <f>IFERROR(VLOOKUP(Table5[[#This Row],[CustomerID]],Table1[],5,FALSE),"Not Found")</f>
        <v>29</v>
      </c>
      <c r="T540" t="str">
        <f>IFERROR(VLOOKUP(Table5[[#This Row],[CustomerID]],Table1[],17,FALSE),"Not Found")</f>
        <v>PhD</v>
      </c>
      <c r="U540">
        <f>_xlfn.XLOOKUP(Table5[[#This Row],[CustomerID]],Table1[ID],Table1[Kids],"Not Found",0)</f>
        <v>0</v>
      </c>
      <c r="V540">
        <f>_xlfn.XLOOKUP(Table5[[#This Row],[CustomerID]],Table1[ID],Table1[Teens],"Not found",0)</f>
        <v>0</v>
      </c>
      <c r="W540" s="16">
        <f>IFERROR(VLOOKUP(Table5[[#This Row],[CustomerID]],Table1[],2,FALSE),"Not Found")</f>
        <v>168682</v>
      </c>
      <c r="X540" t="str">
        <f>_xlfn.XLOOKUP(Table5[[#This Row],[CustomerID]],Table1[ID],Table1[State],"Not Found",0)</f>
        <v>State-California</v>
      </c>
      <c r="Y540">
        <f>_xlfn.XLOOKUP(Table5[[#This Row],[CustomerID]],Table2[ID],Table2[Recency/Days],"Not Found",0)</f>
        <v>56</v>
      </c>
      <c r="Z540" s="22">
        <f>IFERROR(VLOOKUP(Table5[[#This Row],[CustomerID]],Table2[],3,FALSE),"Not Found")</f>
        <v>2257</v>
      </c>
      <c r="AA540" s="22">
        <f>IFERROR(VLOOKUP($A540,Table2[],4,FALSE),"Not Found")</f>
        <v>0</v>
      </c>
      <c r="AB540" s="22">
        <f>IFERROR(VLOOKUP($A540,Table2[],5,FALSE),"Not Found")</f>
        <v>1240</v>
      </c>
      <c r="AC540" s="22">
        <f>IFERROR(VLOOKUP($A540,Table2[],6,FALSE),"Not Found")</f>
        <v>243</v>
      </c>
      <c r="AD540" s="22">
        <f>IFERROR(VLOOKUP($A540,Table2[],7,FALSE),"Not Found")</f>
        <v>74</v>
      </c>
      <c r="AE540" s="22">
        <f>IFERROR(VLOOKUP($A540,Table2[],8,FALSE),"Not Found")</f>
        <v>111</v>
      </c>
      <c r="AF540" s="22">
        <f>IFERROR(VLOOKUP($A540,Table2[],9,FALSE),"Not Found")</f>
        <v>3704</v>
      </c>
      <c r="AG540">
        <f>IFERROR(VLOOKUP($A540,Table2[],10,FALSE),"Not Found")</f>
        <v>1</v>
      </c>
      <c r="AH540">
        <f>IFERROR(VLOOKUP($A540,Table2[],11,FALSE),"Not Found")</f>
        <v>4</v>
      </c>
      <c r="AI540">
        <f>IFERROR(VLOOKUP($A540,Table2[],12,FALSE),"Not Found")</f>
        <v>9</v>
      </c>
      <c r="AJ540">
        <f>IFERROR(VLOOKUP($A540,Table2[],13,FALSE),"Not Found")</f>
        <v>10</v>
      </c>
      <c r="AK540">
        <f>IFERROR(VLOOKUP($A540,Table2[],14,FALSE),"Not Found")</f>
        <v>2</v>
      </c>
      <c r="AL540">
        <f>INDEX('Marketing data'!E:E,MATCH($A540,'Marketing data'!B:B,0),1)</f>
        <v>0</v>
      </c>
      <c r="AM540">
        <f>INDEX('Marketing data'!F:F,MATCH($A540,'Marketing data'!B:B,0),1)</f>
        <v>0</v>
      </c>
      <c r="AN540">
        <f>INDEX(Table3[MC3],MATCH($A540,Table3[ID],0),1)</f>
        <v>0</v>
      </c>
      <c r="AO540">
        <f>INDEX(Table3[MC4],MATCH($A540,Table3[ID],0),1)</f>
        <v>0</v>
      </c>
      <c r="AP540">
        <f>INDEX(Table3[MC5],MATCH($A540,Table3[ID],0),1)</f>
        <v>0</v>
      </c>
      <c r="AQ540">
        <f>_xlfn.XLOOKUP($A540,Table3[ID],Table3[Complaint],"Not Found",0)</f>
        <v>0</v>
      </c>
      <c r="AR540">
        <f>_xlfn.XLOOKUP($A540,Table3[ID],Table3[Pilot],"Not Found",0)</f>
        <v>0</v>
      </c>
      <c r="AS540" s="6">
        <f>_xlfn.XLOOKUP($A540,Table3[ID],Table3[Enrollment],"Not Found",0)</f>
        <v>43902</v>
      </c>
    </row>
    <row r="541" spans="1:45" x14ac:dyDescent="0.25">
      <c r="A541">
        <v>2199</v>
      </c>
      <c r="B541" t="s">
        <v>658</v>
      </c>
      <c r="C541" t="s">
        <v>109</v>
      </c>
      <c r="D541" t="s">
        <v>104</v>
      </c>
      <c r="E541" t="s">
        <v>114</v>
      </c>
      <c r="F541" t="s">
        <v>106</v>
      </c>
      <c r="G541" s="22">
        <v>75.88</v>
      </c>
      <c r="H541">
        <v>1</v>
      </c>
      <c r="I541">
        <v>3.794</v>
      </c>
      <c r="J541" s="22">
        <v>79.674000000000007</v>
      </c>
      <c r="K541" s="6">
        <v>43468</v>
      </c>
      <c r="L541" s="21">
        <v>0.4375</v>
      </c>
      <c r="M541" t="s">
        <v>116</v>
      </c>
      <c r="N541" s="22">
        <v>75.88</v>
      </c>
      <c r="O541">
        <v>4.7619047620000003</v>
      </c>
      <c r="P541" s="22">
        <v>3.794</v>
      </c>
      <c r="Q541">
        <v>7.1</v>
      </c>
      <c r="R541" t="str">
        <f>IFERROR(VLOOKUP(Table5[[#This Row],[CustomerID]],Table1[],16,FALSE),"Not Found")</f>
        <v>Together</v>
      </c>
      <c r="S541">
        <f>IFERROR(VLOOKUP(Table5[[#This Row],[CustomerID]],Table1[],5,FALSE),"Not Found")</f>
        <v>29</v>
      </c>
      <c r="T541" t="str">
        <f>IFERROR(VLOOKUP(Table5[[#This Row],[CustomerID]],Table1[],17,FALSE),"Not Found")</f>
        <v>PhD</v>
      </c>
      <c r="U541">
        <f>_xlfn.XLOOKUP(Table5[[#This Row],[CustomerID]],Table1[ID],Table1[Kids],"Not Found",0)</f>
        <v>0</v>
      </c>
      <c r="V541">
        <f>_xlfn.XLOOKUP(Table5[[#This Row],[CustomerID]],Table1[ID],Table1[Teens],"Not found",0)</f>
        <v>0</v>
      </c>
      <c r="W541" s="16">
        <f>IFERROR(VLOOKUP(Table5[[#This Row],[CustomerID]],Table1[],2,FALSE),"Not Found")</f>
        <v>168682</v>
      </c>
      <c r="X541" t="str">
        <f>_xlfn.XLOOKUP(Table5[[#This Row],[CustomerID]],Table1[ID],Table1[State],"Not Found",0)</f>
        <v>State-Texas</v>
      </c>
      <c r="Y541">
        <f>_xlfn.XLOOKUP(Table5[[#This Row],[CustomerID]],Table2[ID],Table2[Recency/Days],"Not Found",0)</f>
        <v>56</v>
      </c>
      <c r="Z541" s="22">
        <f>IFERROR(VLOOKUP(Table5[[#This Row],[CustomerID]],Table2[],3,FALSE),"Not Found")</f>
        <v>2257</v>
      </c>
      <c r="AA541" s="22">
        <f>IFERROR(VLOOKUP($A541,Table2[],4,FALSE),"Not Found")</f>
        <v>0</v>
      </c>
      <c r="AB541" s="22">
        <f>IFERROR(VLOOKUP($A541,Table2[],5,FALSE),"Not Found")</f>
        <v>1240</v>
      </c>
      <c r="AC541" s="22">
        <f>IFERROR(VLOOKUP($A541,Table2[],6,FALSE),"Not Found")</f>
        <v>243</v>
      </c>
      <c r="AD541" s="22">
        <f>IFERROR(VLOOKUP($A541,Table2[],7,FALSE),"Not Found")</f>
        <v>74</v>
      </c>
      <c r="AE541" s="22">
        <f>IFERROR(VLOOKUP($A541,Table2[],8,FALSE),"Not Found")</f>
        <v>111</v>
      </c>
      <c r="AF541" s="22">
        <f>IFERROR(VLOOKUP($A541,Table2[],9,FALSE),"Not Found")</f>
        <v>3704</v>
      </c>
      <c r="AG541">
        <f>IFERROR(VLOOKUP($A541,Table2[],10,FALSE),"Not Found")</f>
        <v>1</v>
      </c>
      <c r="AH541">
        <f>IFERROR(VLOOKUP($A541,Table2[],11,FALSE),"Not Found")</f>
        <v>4</v>
      </c>
      <c r="AI541">
        <f>IFERROR(VLOOKUP($A541,Table2[],12,FALSE),"Not Found")</f>
        <v>9</v>
      </c>
      <c r="AJ541">
        <f>IFERROR(VLOOKUP($A541,Table2[],13,FALSE),"Not Found")</f>
        <v>10</v>
      </c>
      <c r="AK541">
        <f>IFERROR(VLOOKUP($A541,Table2[],14,FALSE),"Not Found")</f>
        <v>2</v>
      </c>
      <c r="AL541">
        <f>INDEX('Marketing data'!E:E,MATCH($A541,'Marketing data'!B:B,0),1)</f>
        <v>0</v>
      </c>
      <c r="AM541">
        <f>INDEX('Marketing data'!F:F,MATCH($A541,'Marketing data'!B:B,0),1)</f>
        <v>0</v>
      </c>
      <c r="AN541">
        <f>INDEX(Table3[MC3],MATCH($A541,Table3[ID],0),1)</f>
        <v>0</v>
      </c>
      <c r="AO541">
        <f>INDEX(Table3[MC4],MATCH($A541,Table3[ID],0),1)</f>
        <v>0</v>
      </c>
      <c r="AP541">
        <f>INDEX(Table3[MC5],MATCH($A541,Table3[ID],0),1)</f>
        <v>0</v>
      </c>
      <c r="AQ541">
        <f>_xlfn.XLOOKUP($A541,Table3[ID],Table3[Complaint],"Not Found",0)</f>
        <v>0</v>
      </c>
      <c r="AR541">
        <f>_xlfn.XLOOKUP($A541,Table3[ID],Table3[Pilot],"Not Found",0)</f>
        <v>0</v>
      </c>
      <c r="AS541" s="6">
        <f>_xlfn.XLOOKUP($A541,Table3[ID],Table3[Enrollment],"Not Found",0)</f>
        <v>43902</v>
      </c>
    </row>
    <row r="542" spans="1:45" x14ac:dyDescent="0.25">
      <c r="A542">
        <v>1033</v>
      </c>
      <c r="B542" t="s">
        <v>659</v>
      </c>
      <c r="C542" t="s">
        <v>124</v>
      </c>
      <c r="D542" t="s">
        <v>104</v>
      </c>
      <c r="E542" t="s">
        <v>105</v>
      </c>
      <c r="F542" t="s">
        <v>118</v>
      </c>
      <c r="G542" s="22">
        <v>20.18</v>
      </c>
      <c r="H542">
        <v>4</v>
      </c>
      <c r="I542">
        <v>4.0359999999999996</v>
      </c>
      <c r="J542" s="22">
        <v>84.756</v>
      </c>
      <c r="K542" s="6">
        <v>43509</v>
      </c>
      <c r="L542" s="21">
        <v>0.50972222222222219</v>
      </c>
      <c r="M542" t="s">
        <v>116</v>
      </c>
      <c r="N542" s="22">
        <v>80.72</v>
      </c>
      <c r="O542">
        <v>4.7619047620000003</v>
      </c>
      <c r="P542" s="22">
        <v>4.0359999999999996</v>
      </c>
      <c r="Q542">
        <v>5</v>
      </c>
      <c r="R542" t="str">
        <f>IFERROR(VLOOKUP(Table5[[#This Row],[CustomerID]],Table1[],16,FALSE),"Not Found")</f>
        <v>Married</v>
      </c>
      <c r="S542">
        <f>IFERROR(VLOOKUP(Table5[[#This Row],[CustomerID]],Table1[],5,FALSE),"Not Found")</f>
        <v>74</v>
      </c>
      <c r="T542" t="str">
        <f>IFERROR(VLOOKUP(Table5[[#This Row],[CustomerID]],Table1[],17,FALSE),"Not Found")</f>
        <v>Master</v>
      </c>
      <c r="U542">
        <f>_xlfn.XLOOKUP(Table5[[#This Row],[CustomerID]],Table1[ID],Table1[Kids],"Not Found",0)</f>
        <v>0</v>
      </c>
      <c r="V542">
        <f>_xlfn.XLOOKUP(Table5[[#This Row],[CustomerID]],Table1[ID],Table1[Teens],"Not found",0)</f>
        <v>0</v>
      </c>
      <c r="W542" s="16">
        <f>IFERROR(VLOOKUP(Table5[[#This Row],[CustomerID]],Table1[],2,FALSE),"Not Found")</f>
        <v>168657</v>
      </c>
      <c r="X542" t="str">
        <f>_xlfn.XLOOKUP(Table5[[#This Row],[CustomerID]],Table1[ID],Table1[State],"Not Found",0)</f>
        <v>State-Illinois</v>
      </c>
      <c r="Y542">
        <f>_xlfn.XLOOKUP(Table5[[#This Row],[CustomerID]],Table2[ID],Table2[Recency/Days],"Not Found",0)</f>
        <v>4</v>
      </c>
      <c r="Z542" s="22">
        <f>IFERROR(VLOOKUP(Table5[[#This Row],[CustomerID]],Table2[],3,FALSE),"Not Found")</f>
        <v>1184</v>
      </c>
      <c r="AA542" s="22">
        <f>IFERROR(VLOOKUP($A542,Table2[],4,FALSE),"Not Found")</f>
        <v>84</v>
      </c>
      <c r="AB542" s="22">
        <f>IFERROR(VLOOKUP($A542,Table2[],5,FALSE),"Not Found")</f>
        <v>1157</v>
      </c>
      <c r="AC542" s="22">
        <f>IFERROR(VLOOKUP($A542,Table2[],6,FALSE),"Not Found")</f>
        <v>292</v>
      </c>
      <c r="AD542" s="22">
        <f>IFERROR(VLOOKUP($A542,Table2[],7,FALSE),"Not Found")</f>
        <v>167</v>
      </c>
      <c r="AE542" s="22">
        <f>IFERROR(VLOOKUP($A542,Table2[],8,FALSE),"Not Found")</f>
        <v>54</v>
      </c>
      <c r="AF542" s="22">
        <f>IFERROR(VLOOKUP($A542,Table2[],9,FALSE),"Not Found")</f>
        <v>2830</v>
      </c>
      <c r="AG542">
        <f>IFERROR(VLOOKUP($A542,Table2[],10,FALSE),"Not Found")</f>
        <v>1</v>
      </c>
      <c r="AH542">
        <f>IFERROR(VLOOKUP($A542,Table2[],11,FALSE),"Not Found")</f>
        <v>3</v>
      </c>
      <c r="AI542">
        <f>IFERROR(VLOOKUP($A542,Table2[],12,FALSE),"Not Found")</f>
        <v>5</v>
      </c>
      <c r="AJ542">
        <f>IFERROR(VLOOKUP($A542,Table2[],13,FALSE),"Not Found")</f>
        <v>9</v>
      </c>
      <c r="AK542">
        <f>IFERROR(VLOOKUP($A542,Table2[],14,FALSE),"Not Found")</f>
        <v>7</v>
      </c>
      <c r="AL542">
        <f>INDEX('Marketing data'!E:E,MATCH($A542,'Marketing data'!B:B,0),1)</f>
        <v>0</v>
      </c>
      <c r="AM542">
        <f>INDEX('Marketing data'!F:F,MATCH($A542,'Marketing data'!B:B,0),1)</f>
        <v>0</v>
      </c>
      <c r="AN542">
        <f>INDEX(Table3[MC3],MATCH($A542,Table3[ID],0),1)</f>
        <v>0</v>
      </c>
      <c r="AO542">
        <f>INDEX(Table3[MC4],MATCH($A542,Table3[ID],0),1)</f>
        <v>0</v>
      </c>
      <c r="AP542">
        <f>INDEX(Table3[MC5],MATCH($A542,Table3[ID],0),1)</f>
        <v>0</v>
      </c>
      <c r="AQ542">
        <f>_xlfn.XLOOKUP($A542,Table3[ID],Table3[Complaint],"Not Found",0)</f>
        <v>0</v>
      </c>
      <c r="AR542">
        <f>_xlfn.XLOOKUP($A542,Table3[ID],Table3[Pilot],"Not Found",0)</f>
        <v>0</v>
      </c>
      <c r="AS542" s="6">
        <f>_xlfn.XLOOKUP($A542,Table3[ID],Table3[Enrollment],"Not Found",0)</f>
        <v>43674</v>
      </c>
    </row>
    <row r="543" spans="1:45" x14ac:dyDescent="0.25">
      <c r="A543">
        <v>1324</v>
      </c>
      <c r="B543" t="s">
        <v>660</v>
      </c>
      <c r="C543" t="s">
        <v>109</v>
      </c>
      <c r="D543" t="s">
        <v>104</v>
      </c>
      <c r="E543" t="s">
        <v>114</v>
      </c>
      <c r="F543" t="s">
        <v>111</v>
      </c>
      <c r="G543" s="22">
        <v>18.77</v>
      </c>
      <c r="H543">
        <v>6</v>
      </c>
      <c r="I543">
        <v>5.6310000000000002</v>
      </c>
      <c r="J543" s="22">
        <v>118.251</v>
      </c>
      <c r="K543" s="6">
        <v>43493</v>
      </c>
      <c r="L543" s="21">
        <v>0.69652777777777775</v>
      </c>
      <c r="M543" t="s">
        <v>116</v>
      </c>
      <c r="N543" s="22">
        <v>112.62</v>
      </c>
      <c r="O543">
        <v>4.7619047620000003</v>
      </c>
      <c r="P543" s="22">
        <v>5.6310000000000002</v>
      </c>
      <c r="Q543">
        <v>5.5</v>
      </c>
      <c r="R543" t="str">
        <f>IFERROR(VLOOKUP(Table5[[#This Row],[CustomerID]],Table1[],16,FALSE),"Not Found")</f>
        <v>Single</v>
      </c>
      <c r="S543">
        <f>IFERROR(VLOOKUP(Table5[[#This Row],[CustomerID]],Table1[],5,FALSE),"Not Found")</f>
        <v>32</v>
      </c>
      <c r="T543" t="str">
        <f>IFERROR(VLOOKUP(Table5[[#This Row],[CustomerID]],Table1[],17,FALSE),"Not Found")</f>
        <v>Graduate</v>
      </c>
      <c r="U543">
        <f>_xlfn.XLOOKUP(Table5[[#This Row],[CustomerID]],Table1[ID],Table1[Kids],"Not Found",0)</f>
        <v>0</v>
      </c>
      <c r="V543">
        <f>_xlfn.XLOOKUP(Table5[[#This Row],[CustomerID]],Table1[ID],Table1[Teens],"Not found",0)</f>
        <v>0</v>
      </c>
      <c r="W543" s="16">
        <f>IFERROR(VLOOKUP(Table5[[#This Row],[CustomerID]],Table1[],2,FALSE),"Not Found")</f>
        <v>168655</v>
      </c>
      <c r="X543" t="str">
        <f>_xlfn.XLOOKUP(Table5[[#This Row],[CustomerID]],Table1[ID],Table1[State],"Not Found",0)</f>
        <v>State-Other</v>
      </c>
      <c r="Y543">
        <f>_xlfn.XLOOKUP(Table5[[#This Row],[CustomerID]],Table2[ID],Table2[Recency/Days],"Not Found",0)</f>
        <v>95</v>
      </c>
      <c r="Z543" s="22">
        <f>IFERROR(VLOOKUP(Table5[[#This Row],[CustomerID]],Table2[],3,FALSE),"Not Found")</f>
        <v>1120</v>
      </c>
      <c r="AA543" s="22">
        <f>IFERROR(VLOOKUP($A543,Table2[],4,FALSE),"Not Found")</f>
        <v>47</v>
      </c>
      <c r="AB543" s="22">
        <f>IFERROR(VLOOKUP($A543,Table2[],5,FALSE),"Not Found")</f>
        <v>2044</v>
      </c>
      <c r="AC543" s="22">
        <f>IFERROR(VLOOKUP($A543,Table2[],6,FALSE),"Not Found")</f>
        <v>184</v>
      </c>
      <c r="AD543" s="22">
        <f>IFERROR(VLOOKUP($A543,Table2[],7,FALSE),"Not Found")</f>
        <v>290</v>
      </c>
      <c r="AE543" s="22">
        <f>IFERROR(VLOOKUP($A543,Table2[],8,FALSE),"Not Found")</f>
        <v>93</v>
      </c>
      <c r="AF543" s="22">
        <f>IFERROR(VLOOKUP($A543,Table2[],9,FALSE),"Not Found")</f>
        <v>3591</v>
      </c>
      <c r="AG543">
        <f>IFERROR(VLOOKUP($A543,Table2[],10,FALSE),"Not Found")</f>
        <v>1</v>
      </c>
      <c r="AH543">
        <f>IFERROR(VLOOKUP($A543,Table2[],11,FALSE),"Not Found")</f>
        <v>4</v>
      </c>
      <c r="AI543">
        <f>IFERROR(VLOOKUP($A543,Table2[],12,FALSE),"Not Found")</f>
        <v>5</v>
      </c>
      <c r="AJ543">
        <f>IFERROR(VLOOKUP($A543,Table2[],13,FALSE),"Not Found")</f>
        <v>11</v>
      </c>
      <c r="AK543">
        <f>IFERROR(VLOOKUP($A543,Table2[],14,FALSE),"Not Found")</f>
        <v>3</v>
      </c>
      <c r="AL543">
        <f>INDEX('Marketing data'!E:E,MATCH($A543,'Marketing data'!B:B,0),1)</f>
        <v>0</v>
      </c>
      <c r="AM543">
        <f>INDEX('Marketing data'!F:F,MATCH($A543,'Marketing data'!B:B,0),1)</f>
        <v>0</v>
      </c>
      <c r="AN543">
        <f>INDEX(Table3[MC3],MATCH($A543,Table3[ID],0),1)</f>
        <v>0</v>
      </c>
      <c r="AO543">
        <f>INDEX(Table3[MC4],MATCH($A543,Table3[ID],0),1)</f>
        <v>0</v>
      </c>
      <c r="AP543">
        <f>INDEX(Table3[MC5],MATCH($A543,Table3[ID],0),1)</f>
        <v>0</v>
      </c>
      <c r="AQ543">
        <f>_xlfn.XLOOKUP($A543,Table3[ID],Table3[Complaint],"Not Found",0)</f>
        <v>0</v>
      </c>
      <c r="AR543">
        <f>_xlfn.XLOOKUP($A543,Table3[ID],Table3[Pilot],"Not Found",0)</f>
        <v>0</v>
      </c>
      <c r="AS543" s="6">
        <f>_xlfn.XLOOKUP($A543,Table3[ID],Table3[Enrollment],"Not Found",0)</f>
        <v>43480</v>
      </c>
    </row>
    <row r="544" spans="1:45" x14ac:dyDescent="0.25">
      <c r="A544">
        <v>2586</v>
      </c>
      <c r="B544" t="s">
        <v>661</v>
      </c>
      <c r="C544" t="s">
        <v>124</v>
      </c>
      <c r="D544" t="s">
        <v>110</v>
      </c>
      <c r="E544" t="s">
        <v>105</v>
      </c>
      <c r="F544" t="s">
        <v>125</v>
      </c>
      <c r="G544" s="22">
        <v>71.2</v>
      </c>
      <c r="H544">
        <v>1</v>
      </c>
      <c r="I544">
        <v>3.56</v>
      </c>
      <c r="J544" s="22">
        <v>74.760000000000005</v>
      </c>
      <c r="K544" s="6">
        <v>43470</v>
      </c>
      <c r="L544" s="21">
        <v>0.86111111111111116</v>
      </c>
      <c r="M544" t="s">
        <v>116</v>
      </c>
      <c r="N544" s="22">
        <v>71.2</v>
      </c>
      <c r="O544">
        <v>4.7619047620000003</v>
      </c>
      <c r="P544" s="22">
        <v>3.56</v>
      </c>
      <c r="Q544">
        <v>9.1999999999999993</v>
      </c>
      <c r="R544" t="str">
        <f>IFERROR(VLOOKUP(Table5[[#This Row],[CustomerID]],Table1[],16,FALSE),"Not Found")</f>
        <v>Single</v>
      </c>
      <c r="S544">
        <f>IFERROR(VLOOKUP(Table5[[#This Row],[CustomerID]],Table1[],5,FALSE),"Not Found")</f>
        <v>32</v>
      </c>
      <c r="T544" t="str">
        <f>IFERROR(VLOOKUP(Table5[[#This Row],[CustomerID]],Table1[],17,FALSE),"Not Found")</f>
        <v>Graduate</v>
      </c>
      <c r="U544">
        <f>_xlfn.XLOOKUP(Table5[[#This Row],[CustomerID]],Table1[ID],Table1[Kids],"Not Found",0)</f>
        <v>0</v>
      </c>
      <c r="V544">
        <f>_xlfn.XLOOKUP(Table5[[#This Row],[CustomerID]],Table1[ID],Table1[Teens],"Not found",0)</f>
        <v>0</v>
      </c>
      <c r="W544" s="16">
        <f>IFERROR(VLOOKUP(Table5[[#This Row],[CustomerID]],Table1[],2,FALSE),"Not Found")</f>
        <v>168655</v>
      </c>
      <c r="X544" t="str">
        <f>_xlfn.XLOOKUP(Table5[[#This Row],[CustomerID]],Table1[ID],Table1[State],"Not Found",0)</f>
        <v>State-Florida</v>
      </c>
      <c r="Y544">
        <f>_xlfn.XLOOKUP(Table5[[#This Row],[CustomerID]],Table2[ID],Table2[Recency/Days],"Not Found",0)</f>
        <v>95</v>
      </c>
      <c r="Z544" s="22">
        <f>IFERROR(VLOOKUP(Table5[[#This Row],[CustomerID]],Table2[],3,FALSE),"Not Found")</f>
        <v>1120</v>
      </c>
      <c r="AA544" s="22">
        <f>IFERROR(VLOOKUP($A544,Table2[],4,FALSE),"Not Found")</f>
        <v>47</v>
      </c>
      <c r="AB544" s="22">
        <f>IFERROR(VLOOKUP($A544,Table2[],5,FALSE),"Not Found")</f>
        <v>2044</v>
      </c>
      <c r="AC544" s="22">
        <f>IFERROR(VLOOKUP($A544,Table2[],6,FALSE),"Not Found")</f>
        <v>184</v>
      </c>
      <c r="AD544" s="22">
        <f>IFERROR(VLOOKUP($A544,Table2[],7,FALSE),"Not Found")</f>
        <v>290</v>
      </c>
      <c r="AE544" s="22">
        <f>IFERROR(VLOOKUP($A544,Table2[],8,FALSE),"Not Found")</f>
        <v>93</v>
      </c>
      <c r="AF544" s="22">
        <f>IFERROR(VLOOKUP($A544,Table2[],9,FALSE),"Not Found")</f>
        <v>3591</v>
      </c>
      <c r="AG544">
        <f>IFERROR(VLOOKUP($A544,Table2[],10,FALSE),"Not Found")</f>
        <v>1</v>
      </c>
      <c r="AH544">
        <f>IFERROR(VLOOKUP($A544,Table2[],11,FALSE),"Not Found")</f>
        <v>4</v>
      </c>
      <c r="AI544">
        <f>IFERROR(VLOOKUP($A544,Table2[],12,FALSE),"Not Found")</f>
        <v>5</v>
      </c>
      <c r="AJ544">
        <f>IFERROR(VLOOKUP($A544,Table2[],13,FALSE),"Not Found")</f>
        <v>11</v>
      </c>
      <c r="AK544">
        <f>IFERROR(VLOOKUP($A544,Table2[],14,FALSE),"Not Found")</f>
        <v>3</v>
      </c>
      <c r="AL544">
        <f>INDEX('Marketing data'!E:E,MATCH($A544,'Marketing data'!B:B,0),1)</f>
        <v>0</v>
      </c>
      <c r="AM544">
        <f>INDEX('Marketing data'!F:F,MATCH($A544,'Marketing data'!B:B,0),1)</f>
        <v>0</v>
      </c>
      <c r="AN544">
        <f>INDEX(Table3[MC3],MATCH($A544,Table3[ID],0),1)</f>
        <v>0</v>
      </c>
      <c r="AO544">
        <f>INDEX(Table3[MC4],MATCH($A544,Table3[ID],0),1)</f>
        <v>0</v>
      </c>
      <c r="AP544">
        <f>INDEX(Table3[MC5],MATCH($A544,Table3[ID],0),1)</f>
        <v>0</v>
      </c>
      <c r="AQ544">
        <f>_xlfn.XLOOKUP($A544,Table3[ID],Table3[Complaint],"Not Found",0)</f>
        <v>0</v>
      </c>
      <c r="AR544">
        <f>_xlfn.XLOOKUP($A544,Table3[ID],Table3[Pilot],"Not Found",0)</f>
        <v>0</v>
      </c>
      <c r="AS544" s="6">
        <f>_xlfn.XLOOKUP($A544,Table3[ID],Table3[Enrollment],"Not Found",0)</f>
        <v>43480</v>
      </c>
    </row>
    <row r="545" spans="1:45" x14ac:dyDescent="0.25">
      <c r="A545">
        <v>1285</v>
      </c>
      <c r="B545" t="s">
        <v>662</v>
      </c>
      <c r="C545" t="s">
        <v>124</v>
      </c>
      <c r="D545" t="s">
        <v>104</v>
      </c>
      <c r="E545" t="s">
        <v>114</v>
      </c>
      <c r="F545" t="s">
        <v>115</v>
      </c>
      <c r="G545" s="22">
        <v>38.81</v>
      </c>
      <c r="H545">
        <v>4</v>
      </c>
      <c r="I545">
        <v>7.7619999999999996</v>
      </c>
      <c r="J545" s="22">
        <v>163.00200000000001</v>
      </c>
      <c r="K545" s="6">
        <v>43543</v>
      </c>
      <c r="L545" s="21">
        <v>0.56944444444444442</v>
      </c>
      <c r="M545" t="s">
        <v>107</v>
      </c>
      <c r="N545" s="22">
        <v>155.24</v>
      </c>
      <c r="O545">
        <v>4.7619047620000003</v>
      </c>
      <c r="P545" s="22">
        <v>7.7619999999999996</v>
      </c>
      <c r="Q545">
        <v>4.9000000000000004</v>
      </c>
      <c r="R545" t="str">
        <f>IFERROR(VLOOKUP(Table5[[#This Row],[CustomerID]],Table1[],16,FALSE),"Not Found")</f>
        <v>Single</v>
      </c>
      <c r="S545">
        <f>IFERROR(VLOOKUP(Table5[[#This Row],[CustomerID]],Table1[],5,FALSE),"Not Found")</f>
        <v>38</v>
      </c>
      <c r="T545" t="str">
        <f>IFERROR(VLOOKUP(Table5[[#This Row],[CustomerID]],Table1[],17,FALSE),"Not Found")</f>
        <v>Graduate</v>
      </c>
      <c r="U545">
        <f>_xlfn.XLOOKUP(Table5[[#This Row],[CustomerID]],Table1[ID],Table1[Kids],"Not Found",0)</f>
        <v>0</v>
      </c>
      <c r="V545">
        <f>_xlfn.XLOOKUP(Table5[[#This Row],[CustomerID]],Table1[ID],Table1[Teens],"Not found",0)</f>
        <v>0</v>
      </c>
      <c r="W545" s="16">
        <f>IFERROR(VLOOKUP(Table5[[#This Row],[CustomerID]],Table1[],2,FALSE),"Not Found")</f>
        <v>168627</v>
      </c>
      <c r="X545" t="str">
        <f>_xlfn.XLOOKUP(Table5[[#This Row],[CustomerID]],Table1[ID],Table1[State],"Not Found",0)</f>
        <v>State-Illinois</v>
      </c>
      <c r="Y545">
        <f>_xlfn.XLOOKUP(Table5[[#This Row],[CustomerID]],Table2[ID],Table2[Recency/Days],"Not Found",0)</f>
        <v>45</v>
      </c>
      <c r="Z545" s="22">
        <f>IFERROR(VLOOKUP(Table5[[#This Row],[CustomerID]],Table2[],3,FALSE),"Not Found")</f>
        <v>971</v>
      </c>
      <c r="AA545" s="22">
        <f>IFERROR(VLOOKUP($A545,Table2[],4,FALSE),"Not Found")</f>
        <v>37</v>
      </c>
      <c r="AB545" s="22">
        <f>IFERROR(VLOOKUP($A545,Table2[],5,FALSE),"Not Found")</f>
        <v>646</v>
      </c>
      <c r="AC545" s="22">
        <f>IFERROR(VLOOKUP($A545,Table2[],6,FALSE),"Not Found")</f>
        <v>147</v>
      </c>
      <c r="AD545" s="22">
        <f>IFERROR(VLOOKUP($A545,Table2[],7,FALSE),"Not Found")</f>
        <v>133</v>
      </c>
      <c r="AE545" s="22">
        <f>IFERROR(VLOOKUP($A545,Table2[],8,FALSE),"Not Found")</f>
        <v>93</v>
      </c>
      <c r="AF545" s="22">
        <f>IFERROR(VLOOKUP($A545,Table2[],9,FALSE),"Not Found")</f>
        <v>1840</v>
      </c>
      <c r="AG545">
        <f>IFERROR(VLOOKUP($A545,Table2[],10,FALSE),"Not Found")</f>
        <v>1</v>
      </c>
      <c r="AH545">
        <f>IFERROR(VLOOKUP($A545,Table2[],11,FALSE),"Not Found")</f>
        <v>2</v>
      </c>
      <c r="AI545">
        <f>IFERROR(VLOOKUP($A545,Table2[],12,FALSE),"Not Found")</f>
        <v>3</v>
      </c>
      <c r="AJ545">
        <f>IFERROR(VLOOKUP($A545,Table2[],13,FALSE),"Not Found")</f>
        <v>6</v>
      </c>
      <c r="AK545">
        <f>IFERROR(VLOOKUP($A545,Table2[],14,FALSE),"Not Found")</f>
        <v>1</v>
      </c>
      <c r="AL545">
        <f>INDEX('Marketing data'!E:E,MATCH($A545,'Marketing data'!B:B,0),1)</f>
        <v>0</v>
      </c>
      <c r="AM545">
        <f>INDEX('Marketing data'!F:F,MATCH($A545,'Marketing data'!B:B,0),1)</f>
        <v>0</v>
      </c>
      <c r="AN545">
        <f>INDEX(Table3[MC3],MATCH($A545,Table3[ID],0),1)</f>
        <v>0</v>
      </c>
      <c r="AO545">
        <f>INDEX(Table3[MC4],MATCH($A545,Table3[ID],0),1)</f>
        <v>0</v>
      </c>
      <c r="AP545">
        <f>INDEX(Table3[MC5],MATCH($A545,Table3[ID],0),1)</f>
        <v>0</v>
      </c>
      <c r="AQ545">
        <f>_xlfn.XLOOKUP($A545,Table3[ID],Table3[Complaint],"Not Found",0)</f>
        <v>0</v>
      </c>
      <c r="AR545">
        <f>_xlfn.XLOOKUP($A545,Table3[ID],Table3[Pilot],"Not Found",0)</f>
        <v>0</v>
      </c>
      <c r="AS545" s="6">
        <f>_xlfn.XLOOKUP($A545,Table3[ID],Table3[Enrollment],"Not Found",0)</f>
        <v>43635</v>
      </c>
    </row>
    <row r="546" spans="1:45" x14ac:dyDescent="0.25">
      <c r="A546">
        <v>2475</v>
      </c>
      <c r="B546" t="s">
        <v>663</v>
      </c>
      <c r="C546" t="s">
        <v>103</v>
      </c>
      <c r="D546" t="s">
        <v>110</v>
      </c>
      <c r="E546" t="s">
        <v>105</v>
      </c>
      <c r="F546" t="s">
        <v>127</v>
      </c>
      <c r="G546" s="22">
        <v>29.42</v>
      </c>
      <c r="H546">
        <v>10</v>
      </c>
      <c r="I546">
        <v>14.71</v>
      </c>
      <c r="J546" s="22">
        <v>308.91000000000003</v>
      </c>
      <c r="K546" s="6">
        <v>43477</v>
      </c>
      <c r="L546" s="21">
        <v>0.68263888888888891</v>
      </c>
      <c r="M546" t="s">
        <v>107</v>
      </c>
      <c r="N546" s="22">
        <v>294.2</v>
      </c>
      <c r="O546">
        <v>4.7619047620000003</v>
      </c>
      <c r="P546" s="22">
        <v>14.71</v>
      </c>
      <c r="Q546">
        <v>8.9</v>
      </c>
      <c r="R546" t="str">
        <f>IFERROR(VLOOKUP(Table5[[#This Row],[CustomerID]],Table1[],16,FALSE),"Not Found")</f>
        <v>Married</v>
      </c>
      <c r="S546">
        <f>IFERROR(VLOOKUP(Table5[[#This Row],[CustomerID]],Table1[],5,FALSE),"Not Found")</f>
        <v>32</v>
      </c>
      <c r="T546" t="str">
        <f>IFERROR(VLOOKUP(Table5[[#This Row],[CustomerID]],Table1[],17,FALSE),"Not Found")</f>
        <v>Graduate</v>
      </c>
      <c r="U546">
        <f>_xlfn.XLOOKUP(Table5[[#This Row],[CustomerID]],Table1[ID],Table1[Kids],"Not Found",0)</f>
        <v>0</v>
      </c>
      <c r="V546">
        <f>_xlfn.XLOOKUP(Table5[[#This Row],[CustomerID]],Table1[ID],Table1[Teens],"Not found",0)</f>
        <v>0</v>
      </c>
      <c r="W546" s="16">
        <f>IFERROR(VLOOKUP(Table5[[#This Row],[CustomerID]],Table1[],2,FALSE),"Not Found")</f>
        <v>168487</v>
      </c>
      <c r="X546" t="str">
        <f>_xlfn.XLOOKUP(Table5[[#This Row],[CustomerID]],Table1[ID],Table1[State],"Not Found",0)</f>
        <v>State-Texas</v>
      </c>
      <c r="Y546">
        <f>_xlfn.XLOOKUP(Table5[[#This Row],[CustomerID]],Table2[ID],Table2[Recency/Days],"Not Found",0)</f>
        <v>48</v>
      </c>
      <c r="Z546" s="22">
        <f>IFERROR(VLOOKUP(Table5[[#This Row],[CustomerID]],Table2[],3,FALSE),"Not Found")</f>
        <v>1865</v>
      </c>
      <c r="AA546" s="22">
        <f>IFERROR(VLOOKUP($A546,Table2[],4,FALSE),"Not Found")</f>
        <v>30</v>
      </c>
      <c r="AB546" s="22">
        <f>IFERROR(VLOOKUP($A546,Table2[],5,FALSE),"Not Found")</f>
        <v>947</v>
      </c>
      <c r="AC546" s="22">
        <f>IFERROR(VLOOKUP($A546,Table2[],6,FALSE),"Not Found")</f>
        <v>81</v>
      </c>
      <c r="AD546" s="22">
        <f>IFERROR(VLOOKUP($A546,Table2[],7,FALSE),"Not Found")</f>
        <v>219</v>
      </c>
      <c r="AE546" s="22">
        <f>IFERROR(VLOOKUP($A546,Table2[],8,FALSE),"Not Found")</f>
        <v>219</v>
      </c>
      <c r="AF546" s="22">
        <f>IFERROR(VLOOKUP($A546,Table2[],9,FALSE),"Not Found")</f>
        <v>2923</v>
      </c>
      <c r="AG546">
        <f>IFERROR(VLOOKUP($A546,Table2[],10,FALSE),"Not Found")</f>
        <v>1</v>
      </c>
      <c r="AH546">
        <f>IFERROR(VLOOKUP($A546,Table2[],11,FALSE),"Not Found")</f>
        <v>9</v>
      </c>
      <c r="AI546">
        <f>IFERROR(VLOOKUP($A546,Table2[],12,FALSE),"Not Found")</f>
        <v>7</v>
      </c>
      <c r="AJ546">
        <f>IFERROR(VLOOKUP($A546,Table2[],13,FALSE),"Not Found")</f>
        <v>13</v>
      </c>
      <c r="AK546">
        <f>IFERROR(VLOOKUP($A546,Table2[],14,FALSE),"Not Found")</f>
        <v>4</v>
      </c>
      <c r="AL546">
        <f>INDEX('Marketing data'!E:E,MATCH($A546,'Marketing data'!B:B,0),1)</f>
        <v>0</v>
      </c>
      <c r="AM546">
        <f>INDEX('Marketing data'!F:F,MATCH($A546,'Marketing data'!B:B,0),1)</f>
        <v>0</v>
      </c>
      <c r="AN546">
        <f>INDEX(Table3[MC3],MATCH($A546,Table3[ID],0),1)</f>
        <v>0</v>
      </c>
      <c r="AO546">
        <f>INDEX(Table3[MC4],MATCH($A546,Table3[ID],0),1)</f>
        <v>0</v>
      </c>
      <c r="AP546">
        <f>INDEX(Table3[MC5],MATCH($A546,Table3[ID],0),1)</f>
        <v>0</v>
      </c>
      <c r="AQ546">
        <f>_xlfn.XLOOKUP($A546,Table3[ID],Table3[Complaint],"Not Found",0)</f>
        <v>0</v>
      </c>
      <c r="AR546">
        <f>_xlfn.XLOOKUP($A546,Table3[ID],Table3[Pilot],"Not Found",0)</f>
        <v>0</v>
      </c>
      <c r="AS546" s="6">
        <f>_xlfn.XLOOKUP($A546,Table3[ID],Table3[Enrollment],"Not Found",0)</f>
        <v>43636</v>
      </c>
    </row>
    <row r="547" spans="1:45" x14ac:dyDescent="0.25">
      <c r="A547">
        <v>3053</v>
      </c>
      <c r="B547" t="s">
        <v>664</v>
      </c>
      <c r="C547" t="s">
        <v>103</v>
      </c>
      <c r="D547" t="s">
        <v>110</v>
      </c>
      <c r="E547" t="s">
        <v>114</v>
      </c>
      <c r="F547" t="s">
        <v>118</v>
      </c>
      <c r="G547" s="22">
        <v>60.95</v>
      </c>
      <c r="H547">
        <v>9</v>
      </c>
      <c r="I547">
        <v>27.427499999999998</v>
      </c>
      <c r="J547" s="22">
        <v>575.97749999999996</v>
      </c>
      <c r="K547" s="6">
        <v>43472</v>
      </c>
      <c r="L547" s="21">
        <v>0.50555555555555554</v>
      </c>
      <c r="M547" t="s">
        <v>116</v>
      </c>
      <c r="N547" s="22">
        <v>548.54999999999995</v>
      </c>
      <c r="O547">
        <v>4.7619047620000003</v>
      </c>
      <c r="P547" s="22">
        <v>27.427499999999998</v>
      </c>
      <c r="Q547">
        <v>6</v>
      </c>
      <c r="R547" t="str">
        <f>IFERROR(VLOOKUP(Table5[[#This Row],[CustomerID]],Table1[],16,FALSE),"Not Found")</f>
        <v>Married</v>
      </c>
      <c r="S547">
        <f>IFERROR(VLOOKUP(Table5[[#This Row],[CustomerID]],Table1[],5,FALSE),"Not Found")</f>
        <v>32</v>
      </c>
      <c r="T547" t="str">
        <f>IFERROR(VLOOKUP(Table5[[#This Row],[CustomerID]],Table1[],17,FALSE),"Not Found")</f>
        <v>Graduate</v>
      </c>
      <c r="U547">
        <f>_xlfn.XLOOKUP(Table5[[#This Row],[CustomerID]],Table1[ID],Table1[Kids],"Not Found",0)</f>
        <v>0</v>
      </c>
      <c r="V547">
        <f>_xlfn.XLOOKUP(Table5[[#This Row],[CustomerID]],Table1[ID],Table1[Teens],"Not found",0)</f>
        <v>0</v>
      </c>
      <c r="W547" s="16">
        <f>IFERROR(VLOOKUP(Table5[[#This Row],[CustomerID]],Table1[],2,FALSE),"Not Found")</f>
        <v>168487</v>
      </c>
      <c r="X547" t="str">
        <f>_xlfn.XLOOKUP(Table5[[#This Row],[CustomerID]],Table1[ID],Table1[State],"Not Found",0)</f>
        <v>State-California</v>
      </c>
      <c r="Y547">
        <f>_xlfn.XLOOKUP(Table5[[#This Row],[CustomerID]],Table2[ID],Table2[Recency/Days],"Not Found",0)</f>
        <v>48</v>
      </c>
      <c r="Z547" s="22">
        <f>IFERROR(VLOOKUP(Table5[[#This Row],[CustomerID]],Table2[],3,FALSE),"Not Found")</f>
        <v>1865</v>
      </c>
      <c r="AA547" s="22">
        <f>IFERROR(VLOOKUP($A547,Table2[],4,FALSE),"Not Found")</f>
        <v>30</v>
      </c>
      <c r="AB547" s="22">
        <f>IFERROR(VLOOKUP($A547,Table2[],5,FALSE),"Not Found")</f>
        <v>947</v>
      </c>
      <c r="AC547" s="22">
        <f>IFERROR(VLOOKUP($A547,Table2[],6,FALSE),"Not Found")</f>
        <v>81</v>
      </c>
      <c r="AD547" s="22">
        <f>IFERROR(VLOOKUP($A547,Table2[],7,FALSE),"Not Found")</f>
        <v>219</v>
      </c>
      <c r="AE547" s="22">
        <f>IFERROR(VLOOKUP($A547,Table2[],8,FALSE),"Not Found")</f>
        <v>219</v>
      </c>
      <c r="AF547" s="22">
        <f>IFERROR(VLOOKUP($A547,Table2[],9,FALSE),"Not Found")</f>
        <v>2923</v>
      </c>
      <c r="AG547">
        <f>IFERROR(VLOOKUP($A547,Table2[],10,FALSE),"Not Found")</f>
        <v>1</v>
      </c>
      <c r="AH547">
        <f>IFERROR(VLOOKUP($A547,Table2[],11,FALSE),"Not Found")</f>
        <v>9</v>
      </c>
      <c r="AI547">
        <f>IFERROR(VLOOKUP($A547,Table2[],12,FALSE),"Not Found")</f>
        <v>7</v>
      </c>
      <c r="AJ547">
        <f>IFERROR(VLOOKUP($A547,Table2[],13,FALSE),"Not Found")</f>
        <v>13</v>
      </c>
      <c r="AK547">
        <f>IFERROR(VLOOKUP($A547,Table2[],14,FALSE),"Not Found")</f>
        <v>4</v>
      </c>
      <c r="AL547">
        <f>INDEX('Marketing data'!E:E,MATCH($A547,'Marketing data'!B:B,0),1)</f>
        <v>0</v>
      </c>
      <c r="AM547">
        <f>INDEX('Marketing data'!F:F,MATCH($A547,'Marketing data'!B:B,0),1)</f>
        <v>0</v>
      </c>
      <c r="AN547">
        <f>INDEX(Table3[MC3],MATCH($A547,Table3[ID],0),1)</f>
        <v>0</v>
      </c>
      <c r="AO547">
        <f>INDEX(Table3[MC4],MATCH($A547,Table3[ID],0),1)</f>
        <v>0</v>
      </c>
      <c r="AP547">
        <f>INDEX(Table3[MC5],MATCH($A547,Table3[ID],0),1)</f>
        <v>0</v>
      </c>
      <c r="AQ547">
        <f>_xlfn.XLOOKUP($A547,Table3[ID],Table3[Complaint],"Not Found",0)</f>
        <v>0</v>
      </c>
      <c r="AR547">
        <f>_xlfn.XLOOKUP($A547,Table3[ID],Table3[Pilot],"Not Found",0)</f>
        <v>0</v>
      </c>
      <c r="AS547" s="6">
        <f>_xlfn.XLOOKUP($A547,Table3[ID],Table3[Enrollment],"Not Found",0)</f>
        <v>43636</v>
      </c>
    </row>
    <row r="548" spans="1:45" x14ac:dyDescent="0.25">
      <c r="A548">
        <v>1341</v>
      </c>
      <c r="B548" t="s">
        <v>665</v>
      </c>
      <c r="C548" t="s">
        <v>124</v>
      </c>
      <c r="D548" t="s">
        <v>110</v>
      </c>
      <c r="E548" t="s">
        <v>105</v>
      </c>
      <c r="F548" t="s">
        <v>118</v>
      </c>
      <c r="G548" s="22">
        <v>51.54</v>
      </c>
      <c r="H548">
        <v>5</v>
      </c>
      <c r="I548">
        <v>12.885</v>
      </c>
      <c r="J548" s="22">
        <v>270.58499999999998</v>
      </c>
      <c r="K548" s="6">
        <v>43491</v>
      </c>
      <c r="L548" s="21">
        <v>0.73958333333333337</v>
      </c>
      <c r="M548" t="s">
        <v>112</v>
      </c>
      <c r="N548" s="22">
        <v>257.7</v>
      </c>
      <c r="O548">
        <v>4.7619047620000003</v>
      </c>
      <c r="P548" s="22">
        <v>12.885</v>
      </c>
      <c r="Q548">
        <v>4.2</v>
      </c>
      <c r="R548" t="str">
        <f>IFERROR(VLOOKUP(Table5[[#This Row],[CustomerID]],Table1[],16,FALSE),"Not Found")</f>
        <v>Married</v>
      </c>
      <c r="S548">
        <f>IFERROR(VLOOKUP(Table5[[#This Row],[CustomerID]],Table1[],5,FALSE),"Not Found")</f>
        <v>51</v>
      </c>
      <c r="T548" t="str">
        <f>IFERROR(VLOOKUP(Table5[[#This Row],[CustomerID]],Table1[],17,FALSE),"Not Found")</f>
        <v>PhD</v>
      </c>
      <c r="U548">
        <f>_xlfn.XLOOKUP(Table5[[#This Row],[CustomerID]],Table1[ID],Table1[Kids],"Not Found",0)</f>
        <v>0</v>
      </c>
      <c r="V548">
        <f>_xlfn.XLOOKUP(Table5[[#This Row],[CustomerID]],Table1[ID],Table1[Teens],"Not found",0)</f>
        <v>0</v>
      </c>
      <c r="W548" s="16">
        <f>IFERROR(VLOOKUP(Table5[[#This Row],[CustomerID]],Table1[],2,FALSE),"Not Found")</f>
        <v>168462</v>
      </c>
      <c r="X548" t="str">
        <f>_xlfn.XLOOKUP(Table5[[#This Row],[CustomerID]],Table1[ID],Table1[State],"Not Found",0)</f>
        <v>State-Texas</v>
      </c>
      <c r="Y548">
        <f>_xlfn.XLOOKUP(Table5[[#This Row],[CustomerID]],Table2[ID],Table2[Recency/Days],"Not Found",0)</f>
        <v>6</v>
      </c>
      <c r="Z548" s="22">
        <f>IFERROR(VLOOKUP(Table5[[#This Row],[CustomerID]],Table2[],3,FALSE),"Not Found")</f>
        <v>1380</v>
      </c>
      <c r="AA548" s="22">
        <f>IFERROR(VLOOKUP($A548,Table2[],4,FALSE),"Not Found")</f>
        <v>157</v>
      </c>
      <c r="AB548" s="22">
        <f>IFERROR(VLOOKUP($A548,Table2[],5,FALSE),"Not Found")</f>
        <v>1932</v>
      </c>
      <c r="AC548" s="22">
        <f>IFERROR(VLOOKUP($A548,Table2[],6,FALSE),"Not Found")</f>
        <v>207</v>
      </c>
      <c r="AD548" s="22">
        <f>IFERROR(VLOOKUP($A548,Table2[],7,FALSE),"Not Found")</f>
        <v>315</v>
      </c>
      <c r="AE548" s="22">
        <f>IFERROR(VLOOKUP($A548,Table2[],8,FALSE),"Not Found")</f>
        <v>118</v>
      </c>
      <c r="AF548" s="22">
        <f>IFERROR(VLOOKUP($A548,Table2[],9,FALSE),"Not Found")</f>
        <v>3873</v>
      </c>
      <c r="AG548">
        <f>IFERROR(VLOOKUP($A548,Table2[],10,FALSE),"Not Found")</f>
        <v>1</v>
      </c>
      <c r="AH548">
        <f>IFERROR(VLOOKUP($A548,Table2[],11,FALSE),"Not Found")</f>
        <v>3</v>
      </c>
      <c r="AI548">
        <f>IFERROR(VLOOKUP($A548,Table2[],12,FALSE),"Not Found")</f>
        <v>3</v>
      </c>
      <c r="AJ548">
        <f>IFERROR(VLOOKUP($A548,Table2[],13,FALSE),"Not Found")</f>
        <v>8</v>
      </c>
      <c r="AK548">
        <f>IFERROR(VLOOKUP($A548,Table2[],14,FALSE),"Not Found")</f>
        <v>1</v>
      </c>
      <c r="AL548">
        <f>INDEX('Marketing data'!E:E,MATCH($A548,'Marketing data'!B:B,0),1)</f>
        <v>0</v>
      </c>
      <c r="AM548">
        <f>INDEX('Marketing data'!F:F,MATCH($A548,'Marketing data'!B:B,0),1)</f>
        <v>0</v>
      </c>
      <c r="AN548">
        <f>INDEX(Table3[MC3],MATCH($A548,Table3[ID],0),1)</f>
        <v>0</v>
      </c>
      <c r="AO548">
        <f>INDEX(Table3[MC4],MATCH($A548,Table3[ID],0),1)</f>
        <v>0</v>
      </c>
      <c r="AP548">
        <f>INDEX(Table3[MC5],MATCH($A548,Table3[ID],0),1)</f>
        <v>0</v>
      </c>
      <c r="AQ548">
        <f>_xlfn.XLOOKUP($A548,Table3[ID],Table3[Complaint],"Not Found",0)</f>
        <v>0</v>
      </c>
      <c r="AR548">
        <f>_xlfn.XLOOKUP($A548,Table3[ID],Table3[Pilot],"Not Found",0)</f>
        <v>0</v>
      </c>
      <c r="AS548" s="6">
        <f>_xlfn.XLOOKUP($A548,Table3[ID],Table3[Enrollment],"Not Found",0)</f>
        <v>43604</v>
      </c>
    </row>
    <row r="549" spans="1:45" x14ac:dyDescent="0.25">
      <c r="A549">
        <v>1910</v>
      </c>
      <c r="B549" t="s">
        <v>667</v>
      </c>
      <c r="C549" t="s">
        <v>124</v>
      </c>
      <c r="D549" t="s">
        <v>110</v>
      </c>
      <c r="E549" t="s">
        <v>114</v>
      </c>
      <c r="F549" t="s">
        <v>127</v>
      </c>
      <c r="G549" s="22">
        <v>57.27</v>
      </c>
      <c r="H549">
        <v>3</v>
      </c>
      <c r="I549">
        <v>8.5905000000000005</v>
      </c>
      <c r="J549" s="22">
        <v>180.40049999999999</v>
      </c>
      <c r="K549" s="6">
        <v>43505</v>
      </c>
      <c r="L549" s="21">
        <v>0.85486111111111107</v>
      </c>
      <c r="M549" t="s">
        <v>107</v>
      </c>
      <c r="N549" s="22">
        <v>171.81</v>
      </c>
      <c r="O549">
        <v>4.7619047620000003</v>
      </c>
      <c r="P549" s="22">
        <v>8.5905000000000005</v>
      </c>
      <c r="Q549">
        <v>6.5</v>
      </c>
      <c r="R549" t="str">
        <f>IFERROR(VLOOKUP(Table5[[#This Row],[CustomerID]],Table1[],16,FALSE),"Not Found")</f>
        <v>Married</v>
      </c>
      <c r="S549">
        <f>IFERROR(VLOOKUP(Table5[[#This Row],[CustomerID]],Table1[],5,FALSE),"Not Found")</f>
        <v>44</v>
      </c>
      <c r="T549" t="str">
        <f>IFERROR(VLOOKUP(Table5[[#This Row],[CustomerID]],Table1[],17,FALSE),"Not Found")</f>
        <v>PhD</v>
      </c>
      <c r="U549">
        <f>_xlfn.XLOOKUP(Table5[[#This Row],[CustomerID]],Table1[ID],Table1[Kids],"Not Found",0)</f>
        <v>0</v>
      </c>
      <c r="V549">
        <f>_xlfn.XLOOKUP(Table5[[#This Row],[CustomerID]],Table1[ID],Table1[Teens],"Not found",0)</f>
        <v>1</v>
      </c>
      <c r="W549" s="16">
        <f>IFERROR(VLOOKUP(Table5[[#This Row],[CustomerID]],Table1[],2,FALSE),"Not Found")</f>
        <v>168397</v>
      </c>
      <c r="X549" t="str">
        <f>_xlfn.XLOOKUP(Table5[[#This Row],[CustomerID]],Table1[ID],Table1[State],"Not Found",0)</f>
        <v>State-New York</v>
      </c>
      <c r="Y549">
        <f>_xlfn.XLOOKUP(Table5[[#This Row],[CustomerID]],Table2[ID],Table2[Recency/Days],"Not Found",0)</f>
        <v>6</v>
      </c>
      <c r="Z549" s="22">
        <f>IFERROR(VLOOKUP(Table5[[#This Row],[CustomerID]],Table2[],3,FALSE),"Not Found")</f>
        <v>1871</v>
      </c>
      <c r="AA549" s="22">
        <f>IFERROR(VLOOKUP($A549,Table2[],4,FALSE),"Not Found")</f>
        <v>197</v>
      </c>
      <c r="AB549" s="22">
        <f>IFERROR(VLOOKUP($A549,Table2[],5,FALSE),"Not Found")</f>
        <v>1147</v>
      </c>
      <c r="AC549" s="22">
        <f>IFERROR(VLOOKUP($A549,Table2[],6,FALSE),"Not Found")</f>
        <v>42</v>
      </c>
      <c r="AD549" s="22">
        <f>IFERROR(VLOOKUP($A549,Table2[],7,FALSE),"Not Found")</f>
        <v>32</v>
      </c>
      <c r="AE549" s="22">
        <f>IFERROR(VLOOKUP($A549,Table2[],8,FALSE),"Not Found")</f>
        <v>197</v>
      </c>
      <c r="AF549" s="22">
        <f>IFERROR(VLOOKUP($A549,Table2[],9,FALSE),"Not Found")</f>
        <v>3092</v>
      </c>
      <c r="AG549">
        <f>IFERROR(VLOOKUP($A549,Table2[],10,FALSE),"Not Found")</f>
        <v>1</v>
      </c>
      <c r="AH549">
        <f>IFERROR(VLOOKUP($A549,Table2[],11,FALSE),"Not Found")</f>
        <v>6</v>
      </c>
      <c r="AI549">
        <f>IFERROR(VLOOKUP($A549,Table2[],12,FALSE),"Not Found")</f>
        <v>9</v>
      </c>
      <c r="AJ549">
        <f>IFERROR(VLOOKUP($A549,Table2[],13,FALSE),"Not Found")</f>
        <v>5</v>
      </c>
      <c r="AK549">
        <f>IFERROR(VLOOKUP($A549,Table2[],14,FALSE),"Not Found")</f>
        <v>3</v>
      </c>
      <c r="AL549">
        <f>INDEX('Marketing data'!E:E,MATCH($A549,'Marketing data'!B:B,0),1)</f>
        <v>0</v>
      </c>
      <c r="AM549">
        <f>INDEX('Marketing data'!F:F,MATCH($A549,'Marketing data'!B:B,0),1)</f>
        <v>0</v>
      </c>
      <c r="AN549">
        <f>INDEX(Table3[MC3],MATCH($A549,Table3[ID],0),1)</f>
        <v>0</v>
      </c>
      <c r="AO549">
        <f>INDEX(Table3[MC4],MATCH($A549,Table3[ID],0),1)</f>
        <v>0</v>
      </c>
      <c r="AP549">
        <f>INDEX(Table3[MC5],MATCH($A549,Table3[ID],0),1)</f>
        <v>0</v>
      </c>
      <c r="AQ549">
        <f>_xlfn.XLOOKUP($A549,Table3[ID],Table3[Complaint],"Not Found",0)</f>
        <v>0</v>
      </c>
      <c r="AR549">
        <f>_xlfn.XLOOKUP($A549,Table3[ID],Table3[Pilot],"Not Found",0)</f>
        <v>0</v>
      </c>
      <c r="AS549" s="6">
        <f>_xlfn.XLOOKUP($A549,Table3[ID],Table3[Enrollment],"Not Found",0)</f>
        <v>43944</v>
      </c>
    </row>
    <row r="550" spans="1:45" x14ac:dyDescent="0.25">
      <c r="A550">
        <v>1133</v>
      </c>
      <c r="B550" t="s">
        <v>668</v>
      </c>
      <c r="C550" t="s">
        <v>124</v>
      </c>
      <c r="D550" t="s">
        <v>110</v>
      </c>
      <c r="E550" t="s">
        <v>105</v>
      </c>
      <c r="F550" t="s">
        <v>127</v>
      </c>
      <c r="G550" s="22">
        <v>54.31</v>
      </c>
      <c r="H550">
        <v>9</v>
      </c>
      <c r="I550">
        <v>24.439499999999999</v>
      </c>
      <c r="J550" s="22">
        <v>513.22950000000003</v>
      </c>
      <c r="K550" s="6">
        <v>43518</v>
      </c>
      <c r="L550" s="21">
        <v>0.45069444444444445</v>
      </c>
      <c r="M550" t="s">
        <v>112</v>
      </c>
      <c r="N550" s="22">
        <v>488.79</v>
      </c>
      <c r="O550">
        <v>4.7619047620000003</v>
      </c>
      <c r="P550" s="22">
        <v>24.439499999999999</v>
      </c>
      <c r="Q550">
        <v>8.9</v>
      </c>
      <c r="R550" t="str">
        <f>IFERROR(VLOOKUP(Table5[[#This Row],[CustomerID]],Table1[],16,FALSE),"Not Found")</f>
        <v>Single</v>
      </c>
      <c r="S550">
        <f>IFERROR(VLOOKUP(Table5[[#This Row],[CustomerID]],Table1[],5,FALSE),"Not Found")</f>
        <v>46</v>
      </c>
      <c r="T550" t="str">
        <f>IFERROR(VLOOKUP(Table5[[#This Row],[CustomerID]],Table1[],17,FALSE),"Not Found")</f>
        <v>PhD</v>
      </c>
      <c r="U550">
        <f>_xlfn.XLOOKUP(Table5[[#This Row],[CustomerID]],Table1[ID],Table1[Kids],"Not Found",0)</f>
        <v>0</v>
      </c>
      <c r="V550">
        <f>_xlfn.XLOOKUP(Table5[[#This Row],[CustomerID]],Table1[ID],Table1[Teens],"Not found",0)</f>
        <v>1</v>
      </c>
      <c r="W550" s="16">
        <f>IFERROR(VLOOKUP(Table5[[#This Row],[CustomerID]],Table1[],2,FALSE),"Not Found")</f>
        <v>168352</v>
      </c>
      <c r="X550" t="str">
        <f>_xlfn.XLOOKUP(Table5[[#This Row],[CustomerID]],Table1[ID],Table1[State],"Not Found",0)</f>
        <v>State-California</v>
      </c>
      <c r="Y550">
        <f>_xlfn.XLOOKUP(Table5[[#This Row],[CustomerID]],Table2[ID],Table2[Recency/Days],"Not Found",0)</f>
        <v>47</v>
      </c>
      <c r="Z550" s="22">
        <f>IFERROR(VLOOKUP(Table5[[#This Row],[CustomerID]],Table2[],3,FALSE),"Not Found")</f>
        <v>1512</v>
      </c>
      <c r="AA550" s="22">
        <f>IFERROR(VLOOKUP($A550,Table2[],4,FALSE),"Not Found")</f>
        <v>39</v>
      </c>
      <c r="AB550" s="22">
        <f>IFERROR(VLOOKUP($A550,Table2[],5,FALSE),"Not Found")</f>
        <v>325</v>
      </c>
      <c r="AC550" s="22">
        <f>IFERROR(VLOOKUP($A550,Table2[],6,FALSE),"Not Found")</f>
        <v>106</v>
      </c>
      <c r="AD550" s="22">
        <f>IFERROR(VLOOKUP($A550,Table2[],7,FALSE),"Not Found")</f>
        <v>81</v>
      </c>
      <c r="AE550" s="22">
        <f>IFERROR(VLOOKUP($A550,Table2[],8,FALSE),"Not Found")</f>
        <v>81</v>
      </c>
      <c r="AF550" s="22">
        <f>IFERROR(VLOOKUP($A550,Table2[],9,FALSE),"Not Found")</f>
        <v>1983</v>
      </c>
      <c r="AG550">
        <f>IFERROR(VLOOKUP($A550,Table2[],10,FALSE),"Not Found")</f>
        <v>3</v>
      </c>
      <c r="AH550">
        <f>IFERROR(VLOOKUP($A550,Table2[],11,FALSE),"Not Found")</f>
        <v>8</v>
      </c>
      <c r="AI550">
        <f>IFERROR(VLOOKUP($A550,Table2[],12,FALSE),"Not Found")</f>
        <v>5</v>
      </c>
      <c r="AJ550">
        <f>IFERROR(VLOOKUP($A550,Table2[],13,FALSE),"Not Found")</f>
        <v>9</v>
      </c>
      <c r="AK550">
        <f>IFERROR(VLOOKUP($A550,Table2[],14,FALSE),"Not Found")</f>
        <v>6</v>
      </c>
      <c r="AL550">
        <f>INDEX('Marketing data'!E:E,MATCH($A550,'Marketing data'!B:B,0),1)</f>
        <v>0</v>
      </c>
      <c r="AM550">
        <f>INDEX('Marketing data'!F:F,MATCH($A550,'Marketing data'!B:B,0),1)</f>
        <v>0</v>
      </c>
      <c r="AN550">
        <f>INDEX(Table3[MC3],MATCH($A550,Table3[ID],0),1)</f>
        <v>0</v>
      </c>
      <c r="AO550">
        <f>INDEX(Table3[MC4],MATCH($A550,Table3[ID],0),1)</f>
        <v>0</v>
      </c>
      <c r="AP550">
        <f>INDEX(Table3[MC5],MATCH($A550,Table3[ID],0),1)</f>
        <v>0</v>
      </c>
      <c r="AQ550">
        <f>_xlfn.XLOOKUP($A550,Table3[ID],Table3[Complaint],"Not Found",0)</f>
        <v>0</v>
      </c>
      <c r="AR550">
        <f>_xlfn.XLOOKUP($A550,Table3[ID],Table3[Pilot],"Not Found",0)</f>
        <v>0</v>
      </c>
      <c r="AS550" s="6">
        <f>_xlfn.XLOOKUP($A550,Table3[ID],Table3[Enrollment],"Not Found",0)</f>
        <v>43863</v>
      </c>
    </row>
    <row r="551" spans="1:45" x14ac:dyDescent="0.25">
      <c r="A551">
        <v>2010</v>
      </c>
      <c r="B551" t="s">
        <v>669</v>
      </c>
      <c r="C551" t="s">
        <v>124</v>
      </c>
      <c r="D551" t="s">
        <v>110</v>
      </c>
      <c r="E551" t="s">
        <v>105</v>
      </c>
      <c r="F551" t="s">
        <v>106</v>
      </c>
      <c r="G551" s="22">
        <v>58.24</v>
      </c>
      <c r="H551">
        <v>9</v>
      </c>
      <c r="I551">
        <v>26.207999999999998</v>
      </c>
      <c r="J551" s="22">
        <v>550.36800000000005</v>
      </c>
      <c r="K551" s="6">
        <v>43501</v>
      </c>
      <c r="L551" s="21">
        <v>0.52361111111111114</v>
      </c>
      <c r="M551" t="s">
        <v>112</v>
      </c>
      <c r="N551" s="22">
        <v>524.16</v>
      </c>
      <c r="O551">
        <v>4.7619047620000003</v>
      </c>
      <c r="P551" s="22">
        <v>26.207999999999998</v>
      </c>
      <c r="Q551">
        <v>9.6999999999999993</v>
      </c>
      <c r="R551" t="str">
        <f>IFERROR(VLOOKUP(Table5[[#This Row],[CustomerID]],Table1[],16,FALSE),"Not Found")</f>
        <v>Together</v>
      </c>
      <c r="S551">
        <f>IFERROR(VLOOKUP(Table5[[#This Row],[CustomerID]],Table1[],5,FALSE),"Not Found")</f>
        <v>56</v>
      </c>
      <c r="T551" t="str">
        <f>IFERROR(VLOOKUP(Table5[[#This Row],[CustomerID]],Table1[],17,FALSE),"Not Found")</f>
        <v>Other</v>
      </c>
      <c r="U551">
        <f>_xlfn.XLOOKUP(Table5[[#This Row],[CustomerID]],Table1[ID],Table1[Kids],"Not Found",0)</f>
        <v>0</v>
      </c>
      <c r="V551">
        <f>_xlfn.XLOOKUP(Table5[[#This Row],[CustomerID]],Table1[ID],Table1[Teens],"Not found",0)</f>
        <v>1</v>
      </c>
      <c r="W551" s="16">
        <f>IFERROR(VLOOKUP(Table5[[#This Row],[CustomerID]],Table1[],2,FALSE),"Not Found")</f>
        <v>168316</v>
      </c>
      <c r="X551" t="str">
        <f>_xlfn.XLOOKUP(Table5[[#This Row],[CustomerID]],Table1[ID],Table1[State],"Not Found",0)</f>
        <v>State-Florida</v>
      </c>
      <c r="Y551">
        <f>_xlfn.XLOOKUP(Table5[[#This Row],[CustomerID]],Table2[ID],Table2[Recency/Days],"Not Found",0)</f>
        <v>54</v>
      </c>
      <c r="Z551" s="22">
        <f>IFERROR(VLOOKUP(Table5[[#This Row],[CustomerID]],Table2[],3,FALSE),"Not Found")</f>
        <v>1986</v>
      </c>
      <c r="AA551" s="22">
        <f>IFERROR(VLOOKUP($A551,Table2[],4,FALSE),"Not Found")</f>
        <v>197</v>
      </c>
      <c r="AB551" s="22">
        <f>IFERROR(VLOOKUP($A551,Table2[],5,FALSE),"Not Found")</f>
        <v>397</v>
      </c>
      <c r="AC551" s="22">
        <f>IFERROR(VLOOKUP($A551,Table2[],6,FALSE),"Not Found")</f>
        <v>296</v>
      </c>
      <c r="AD551" s="22">
        <f>IFERROR(VLOOKUP($A551,Table2[],7,FALSE),"Not Found")</f>
        <v>27</v>
      </c>
      <c r="AE551" s="22">
        <f>IFERROR(VLOOKUP($A551,Table2[],8,FALSE),"Not Found")</f>
        <v>81</v>
      </c>
      <c r="AF551" s="22">
        <f>IFERROR(VLOOKUP($A551,Table2[],9,FALSE),"Not Found")</f>
        <v>2821</v>
      </c>
      <c r="AG551">
        <f>IFERROR(VLOOKUP($A551,Table2[],10,FALSE),"Not Found")</f>
        <v>5</v>
      </c>
      <c r="AH551">
        <f>IFERROR(VLOOKUP($A551,Table2[],11,FALSE),"Not Found")</f>
        <v>10</v>
      </c>
      <c r="AI551">
        <f>IFERROR(VLOOKUP($A551,Table2[],12,FALSE),"Not Found")</f>
        <v>7</v>
      </c>
      <c r="AJ551">
        <f>IFERROR(VLOOKUP($A551,Table2[],13,FALSE),"Not Found")</f>
        <v>10</v>
      </c>
      <c r="AK551">
        <f>IFERROR(VLOOKUP($A551,Table2[],14,FALSE),"Not Found")</f>
        <v>6</v>
      </c>
      <c r="AL551">
        <f>INDEX('Marketing data'!E:E,MATCH($A551,'Marketing data'!B:B,0),1)</f>
        <v>0</v>
      </c>
      <c r="AM551">
        <f>INDEX('Marketing data'!F:F,MATCH($A551,'Marketing data'!B:B,0),1)</f>
        <v>0</v>
      </c>
      <c r="AN551">
        <f>INDEX(Table3[MC3],MATCH($A551,Table3[ID],0),1)</f>
        <v>0</v>
      </c>
      <c r="AO551">
        <f>INDEX(Table3[MC4],MATCH($A551,Table3[ID],0),1)</f>
        <v>0</v>
      </c>
      <c r="AP551">
        <f>INDEX(Table3[MC5],MATCH($A551,Table3[ID],0),1)</f>
        <v>0</v>
      </c>
      <c r="AQ551">
        <f>_xlfn.XLOOKUP($A551,Table3[ID],Table3[Complaint],"Not Found",0)</f>
        <v>0</v>
      </c>
      <c r="AR551">
        <f>_xlfn.XLOOKUP($A551,Table3[ID],Table3[Pilot],"Not Found",0)</f>
        <v>0</v>
      </c>
      <c r="AS551" s="6">
        <f>_xlfn.XLOOKUP($A551,Table3[ID],Table3[Enrollment],"Not Found",0)</f>
        <v>43566</v>
      </c>
    </row>
    <row r="552" spans="1:45" x14ac:dyDescent="0.25">
      <c r="A552">
        <v>2989</v>
      </c>
      <c r="B552" t="s">
        <v>670</v>
      </c>
      <c r="C552" t="s">
        <v>109</v>
      </c>
      <c r="D552" t="s">
        <v>110</v>
      </c>
      <c r="E552" t="s">
        <v>114</v>
      </c>
      <c r="F552" t="s">
        <v>111</v>
      </c>
      <c r="G552" s="22">
        <v>22.21</v>
      </c>
      <c r="H552">
        <v>6</v>
      </c>
      <c r="I552">
        <v>6.6630000000000003</v>
      </c>
      <c r="J552" s="22">
        <v>139.923</v>
      </c>
      <c r="K552" s="6">
        <v>43531</v>
      </c>
      <c r="L552" s="21">
        <v>0.43263888888888885</v>
      </c>
      <c r="M552" t="s">
        <v>116</v>
      </c>
      <c r="N552" s="22">
        <v>133.26</v>
      </c>
      <c r="O552">
        <v>4.7619047620000003</v>
      </c>
      <c r="P552" s="22">
        <v>6.6630000000000003</v>
      </c>
      <c r="Q552">
        <v>8.6</v>
      </c>
      <c r="R552" t="str">
        <f>IFERROR(VLOOKUP(Table5[[#This Row],[CustomerID]],Table1[],16,FALSE),"Not Found")</f>
        <v>Single</v>
      </c>
      <c r="S552">
        <f>IFERROR(VLOOKUP(Table5[[#This Row],[CustomerID]],Table1[],5,FALSE),"Not Found")</f>
        <v>62</v>
      </c>
      <c r="T552" t="str">
        <f>IFERROR(VLOOKUP(Table5[[#This Row],[CustomerID]],Table1[],17,FALSE),"Not Found")</f>
        <v>Graduate</v>
      </c>
      <c r="U552">
        <f>_xlfn.XLOOKUP(Table5[[#This Row],[CustomerID]],Table1[ID],Table1[Kids],"Not Found",0)</f>
        <v>0</v>
      </c>
      <c r="V552">
        <f>_xlfn.XLOOKUP(Table5[[#This Row],[CustomerID]],Table1[ID],Table1[Teens],"Not found",0)</f>
        <v>0</v>
      </c>
      <c r="W552" s="16">
        <f>IFERROR(VLOOKUP(Table5[[#This Row],[CustomerID]],Table1[],2,FALSE),"Not Found")</f>
        <v>168281</v>
      </c>
      <c r="X552" t="str">
        <f>_xlfn.XLOOKUP(Table5[[#This Row],[CustomerID]],Table1[ID],Table1[State],"Not Found",0)</f>
        <v>State-Illinois</v>
      </c>
      <c r="Y552">
        <f>_xlfn.XLOOKUP(Table5[[#This Row],[CustomerID]],Table2[ID],Table2[Recency/Days],"Not Found",0)</f>
        <v>31</v>
      </c>
      <c r="Z552" s="22">
        <f>IFERROR(VLOOKUP(Table5[[#This Row],[CustomerID]],Table2[],3,FALSE),"Not Found")</f>
        <v>2452</v>
      </c>
      <c r="AA552" s="22">
        <f>IFERROR(VLOOKUP($A552,Table2[],4,FALSE),"Not Found")</f>
        <v>276</v>
      </c>
      <c r="AB552" s="22">
        <f>IFERROR(VLOOKUP($A552,Table2[],5,FALSE),"Not Found")</f>
        <v>1028</v>
      </c>
      <c r="AC552" s="22">
        <f>IFERROR(VLOOKUP($A552,Table2[],6,FALSE),"Not Found")</f>
        <v>104</v>
      </c>
      <c r="AD552" s="22">
        <f>IFERROR(VLOOKUP($A552,Table2[],7,FALSE),"Not Found")</f>
        <v>118</v>
      </c>
      <c r="AE552" s="22">
        <f>IFERROR(VLOOKUP($A552,Table2[],8,FALSE),"Not Found")</f>
        <v>101</v>
      </c>
      <c r="AF552" s="22">
        <f>IFERROR(VLOOKUP($A552,Table2[],9,FALSE),"Not Found")</f>
        <v>3877</v>
      </c>
      <c r="AG552">
        <f>IFERROR(VLOOKUP($A552,Table2[],10,FALSE),"Not Found")</f>
        <v>1</v>
      </c>
      <c r="AH552">
        <f>IFERROR(VLOOKUP($A552,Table2[],11,FALSE),"Not Found")</f>
        <v>2</v>
      </c>
      <c r="AI552">
        <f>IFERROR(VLOOKUP($A552,Table2[],12,FALSE),"Not Found")</f>
        <v>9</v>
      </c>
      <c r="AJ552">
        <f>IFERROR(VLOOKUP($A552,Table2[],13,FALSE),"Not Found")</f>
        <v>13</v>
      </c>
      <c r="AK552">
        <f>IFERROR(VLOOKUP($A552,Table2[],14,FALSE),"Not Found")</f>
        <v>5</v>
      </c>
      <c r="AL552">
        <f>INDEX('Marketing data'!E:E,MATCH($A552,'Marketing data'!B:B,0),1)</f>
        <v>0</v>
      </c>
      <c r="AM552">
        <f>INDEX('Marketing data'!F:F,MATCH($A552,'Marketing data'!B:B,0),1)</f>
        <v>0</v>
      </c>
      <c r="AN552">
        <f>INDEX(Table3[MC3],MATCH($A552,Table3[ID],0),1)</f>
        <v>0</v>
      </c>
      <c r="AO552">
        <f>INDEX(Table3[MC4],MATCH($A552,Table3[ID],0),1)</f>
        <v>0</v>
      </c>
      <c r="AP552">
        <f>INDEX(Table3[MC5],MATCH($A552,Table3[ID],0),1)</f>
        <v>0</v>
      </c>
      <c r="AQ552">
        <f>_xlfn.XLOOKUP($A552,Table3[ID],Table3[Complaint],"Not Found",0)</f>
        <v>0</v>
      </c>
      <c r="AR552">
        <f>_xlfn.XLOOKUP($A552,Table3[ID],Table3[Pilot],"Not Found",0)</f>
        <v>1</v>
      </c>
      <c r="AS552" s="6">
        <f>_xlfn.XLOOKUP($A552,Table3[ID],Table3[Enrollment],"Not Found",0)</f>
        <v>43477</v>
      </c>
    </row>
    <row r="553" spans="1:45" x14ac:dyDescent="0.25">
      <c r="A553">
        <v>1928</v>
      </c>
      <c r="B553" t="s">
        <v>671</v>
      </c>
      <c r="C553" t="s">
        <v>103</v>
      </c>
      <c r="D553" t="s">
        <v>104</v>
      </c>
      <c r="E553" t="s">
        <v>114</v>
      </c>
      <c r="F553" t="s">
        <v>111</v>
      </c>
      <c r="G553" s="22">
        <v>19.32</v>
      </c>
      <c r="H553">
        <v>7</v>
      </c>
      <c r="I553">
        <v>6.7619999999999996</v>
      </c>
      <c r="J553" s="22">
        <v>142.00200000000001</v>
      </c>
      <c r="K553" s="6">
        <v>43549</v>
      </c>
      <c r="L553" s="21">
        <v>0.78541666666666676</v>
      </c>
      <c r="M553" t="s">
        <v>112</v>
      </c>
      <c r="N553" s="22">
        <v>135.24</v>
      </c>
      <c r="O553">
        <v>4.7619047620000003</v>
      </c>
      <c r="P553" s="22">
        <v>6.7619999999999996</v>
      </c>
      <c r="Q553">
        <v>6.9</v>
      </c>
      <c r="R553" t="str">
        <f>IFERROR(VLOOKUP(Table5[[#This Row],[CustomerID]],Table1[],16,FALSE),"Not Found")</f>
        <v>Divorced</v>
      </c>
      <c r="S553">
        <f>IFERROR(VLOOKUP(Table5[[#This Row],[CustomerID]],Table1[],5,FALSE),"Not Found")</f>
        <v>41</v>
      </c>
      <c r="T553" t="str">
        <f>IFERROR(VLOOKUP(Table5[[#This Row],[CustomerID]],Table1[],17,FALSE),"Not Found")</f>
        <v>Graduate</v>
      </c>
      <c r="U553">
        <f>_xlfn.XLOOKUP(Table5[[#This Row],[CustomerID]],Table1[ID],Table1[Kids],"Not Found",0)</f>
        <v>1</v>
      </c>
      <c r="V553">
        <f>_xlfn.XLOOKUP(Table5[[#This Row],[CustomerID]],Table1[ID],Table1[Teens],"Not found",0)</f>
        <v>1</v>
      </c>
      <c r="W553" s="16">
        <f>IFERROR(VLOOKUP(Table5[[#This Row],[CustomerID]],Table1[],2,FALSE),"Not Found")</f>
        <v>168274</v>
      </c>
      <c r="X553" t="str">
        <f>_xlfn.XLOOKUP(Table5[[#This Row],[CustomerID]],Table1[ID],Table1[State],"Not Found",0)</f>
        <v>State-New York</v>
      </c>
      <c r="Y553">
        <f>_xlfn.XLOOKUP(Table5[[#This Row],[CustomerID]],Table2[ID],Table2[Recency/Days],"Not Found",0)</f>
        <v>83</v>
      </c>
      <c r="Z553" s="22">
        <f>IFERROR(VLOOKUP(Table5[[#This Row],[CustomerID]],Table2[],3,FALSE),"Not Found")</f>
        <v>333</v>
      </c>
      <c r="AA553" s="22">
        <f>IFERROR(VLOOKUP($A553,Table2[],4,FALSE),"Not Found")</f>
        <v>62</v>
      </c>
      <c r="AB553" s="22">
        <f>IFERROR(VLOOKUP($A553,Table2[],5,FALSE),"Not Found")</f>
        <v>126</v>
      </c>
      <c r="AC553" s="22">
        <f>IFERROR(VLOOKUP($A553,Table2[],6,FALSE),"Not Found")</f>
        <v>57</v>
      </c>
      <c r="AD553" s="22">
        <f>IFERROR(VLOOKUP($A553,Table2[],7,FALSE),"Not Found")</f>
        <v>62</v>
      </c>
      <c r="AE553" s="22">
        <f>IFERROR(VLOOKUP($A553,Table2[],8,FALSE),"Not Found")</f>
        <v>113</v>
      </c>
      <c r="AF553" s="22">
        <f>IFERROR(VLOOKUP($A553,Table2[],9,FALSE),"Not Found")</f>
        <v>525</v>
      </c>
      <c r="AG553">
        <f>IFERROR(VLOOKUP($A553,Table2[],10,FALSE),"Not Found")</f>
        <v>2</v>
      </c>
      <c r="AH553">
        <f>IFERROR(VLOOKUP($A553,Table2[],11,FALSE),"Not Found")</f>
        <v>4</v>
      </c>
      <c r="AI553">
        <f>IFERROR(VLOOKUP($A553,Table2[],12,FALSE),"Not Found")</f>
        <v>2</v>
      </c>
      <c r="AJ553">
        <f>IFERROR(VLOOKUP($A553,Table2[],13,FALSE),"Not Found")</f>
        <v>5</v>
      </c>
      <c r="AK553">
        <f>IFERROR(VLOOKUP($A553,Table2[],14,FALSE),"Not Found")</f>
        <v>3</v>
      </c>
      <c r="AL553">
        <f>INDEX('Marketing data'!E:E,MATCH($A553,'Marketing data'!B:B,0),1)</f>
        <v>0</v>
      </c>
      <c r="AM553">
        <f>INDEX('Marketing data'!F:F,MATCH($A553,'Marketing data'!B:B,0),1)</f>
        <v>0</v>
      </c>
      <c r="AN553">
        <f>INDEX(Table3[MC3],MATCH($A553,Table3[ID],0),1)</f>
        <v>0</v>
      </c>
      <c r="AO553">
        <f>INDEX(Table3[MC4],MATCH($A553,Table3[ID],0),1)</f>
        <v>0</v>
      </c>
      <c r="AP553">
        <f>INDEX(Table3[MC5],MATCH($A553,Table3[ID],0),1)</f>
        <v>0</v>
      </c>
      <c r="AQ553">
        <f>_xlfn.XLOOKUP($A553,Table3[ID],Table3[Complaint],"Not Found",0)</f>
        <v>0</v>
      </c>
      <c r="AR553">
        <f>_xlfn.XLOOKUP($A553,Table3[ID],Table3[Pilot],"Not Found",0)</f>
        <v>0</v>
      </c>
      <c r="AS553" s="6">
        <f>_xlfn.XLOOKUP($A553,Table3[ID],Table3[Enrollment],"Not Found",0)</f>
        <v>43896</v>
      </c>
    </row>
    <row r="554" spans="1:45" x14ac:dyDescent="0.25">
      <c r="A554">
        <v>2818</v>
      </c>
      <c r="B554" t="s">
        <v>672</v>
      </c>
      <c r="C554" t="s">
        <v>124</v>
      </c>
      <c r="D554" t="s">
        <v>110</v>
      </c>
      <c r="E554" t="s">
        <v>114</v>
      </c>
      <c r="F554" t="s">
        <v>115</v>
      </c>
      <c r="G554" s="22">
        <v>37.479999999999997</v>
      </c>
      <c r="H554">
        <v>3</v>
      </c>
      <c r="I554">
        <v>5.6219999999999999</v>
      </c>
      <c r="J554" s="22">
        <v>118.062</v>
      </c>
      <c r="K554" s="6">
        <v>43485</v>
      </c>
      <c r="L554" s="21">
        <v>0.57291666666666663</v>
      </c>
      <c r="M554" t="s">
        <v>116</v>
      </c>
      <c r="N554" s="22">
        <v>112.44</v>
      </c>
      <c r="O554">
        <v>4.7619047620000003</v>
      </c>
      <c r="P554" s="22">
        <v>5.6219999999999999</v>
      </c>
      <c r="Q554">
        <v>7.7</v>
      </c>
      <c r="R554" t="str">
        <f>IFERROR(VLOOKUP(Table5[[#This Row],[CustomerID]],Table1[],16,FALSE),"Not Found")</f>
        <v>Together</v>
      </c>
      <c r="S554">
        <f>IFERROR(VLOOKUP(Table5[[#This Row],[CustomerID]],Table1[],5,FALSE),"Not Found")</f>
        <v>63</v>
      </c>
      <c r="T554" t="str">
        <f>IFERROR(VLOOKUP(Table5[[#This Row],[CustomerID]],Table1[],17,FALSE),"Not Found")</f>
        <v>Master</v>
      </c>
      <c r="U554">
        <f>_xlfn.XLOOKUP(Table5[[#This Row],[CustomerID]],Table1[ID],Table1[Kids],"Not Found",0)</f>
        <v>0</v>
      </c>
      <c r="V554">
        <f>_xlfn.XLOOKUP(Table5[[#This Row],[CustomerID]],Table1[ID],Table1[Teens],"Not found",0)</f>
        <v>0</v>
      </c>
      <c r="W554" s="16">
        <f>IFERROR(VLOOKUP(Table5[[#This Row],[CustomerID]],Table1[],2,FALSE),"Not Found")</f>
        <v>168148</v>
      </c>
      <c r="X554" t="str">
        <f>_xlfn.XLOOKUP(Table5[[#This Row],[CustomerID]],Table1[ID],Table1[State],"Not Found",0)</f>
        <v>State-Other</v>
      </c>
      <c r="Y554">
        <f>_xlfn.XLOOKUP(Table5[[#This Row],[CustomerID]],Table2[ID],Table2[Recency/Days],"Not Found",0)</f>
        <v>86</v>
      </c>
      <c r="Z554" s="22">
        <f>IFERROR(VLOOKUP(Table5[[#This Row],[CustomerID]],Table2[],3,FALSE),"Not Found")</f>
        <v>960</v>
      </c>
      <c r="AA554" s="22">
        <f>IFERROR(VLOOKUP($A554,Table2[],4,FALSE),"Not Found")</f>
        <v>163</v>
      </c>
      <c r="AB554" s="22">
        <f>IFERROR(VLOOKUP($A554,Table2[],5,FALSE),"Not Found")</f>
        <v>1007</v>
      </c>
      <c r="AC554" s="22">
        <f>IFERROR(VLOOKUP($A554,Table2[],6,FALSE),"Not Found")</f>
        <v>91</v>
      </c>
      <c r="AD554" s="22">
        <f>IFERROR(VLOOKUP($A554,Table2[],7,FALSE),"Not Found")</f>
        <v>141</v>
      </c>
      <c r="AE554" s="22">
        <f>IFERROR(VLOOKUP($A554,Table2[],8,FALSE),"Not Found")</f>
        <v>210</v>
      </c>
      <c r="AF554" s="22">
        <f>IFERROR(VLOOKUP($A554,Table2[],9,FALSE),"Not Found")</f>
        <v>2152</v>
      </c>
      <c r="AG554">
        <f>IFERROR(VLOOKUP($A554,Table2[],10,FALSE),"Not Found")</f>
        <v>1</v>
      </c>
      <c r="AH554">
        <f>IFERROR(VLOOKUP($A554,Table2[],11,FALSE),"Not Found")</f>
        <v>4</v>
      </c>
      <c r="AI554">
        <f>IFERROR(VLOOKUP($A554,Table2[],12,FALSE),"Not Found")</f>
        <v>4</v>
      </c>
      <c r="AJ554">
        <f>IFERROR(VLOOKUP($A554,Table2[],13,FALSE),"Not Found")</f>
        <v>6</v>
      </c>
      <c r="AK554">
        <f>IFERROR(VLOOKUP($A554,Table2[],14,FALSE),"Not Found")</f>
        <v>2</v>
      </c>
      <c r="AL554">
        <f>INDEX('Marketing data'!E:E,MATCH($A554,'Marketing data'!B:B,0),1)</f>
        <v>0</v>
      </c>
      <c r="AM554">
        <f>INDEX('Marketing data'!F:F,MATCH($A554,'Marketing data'!B:B,0),1)</f>
        <v>0</v>
      </c>
      <c r="AN554">
        <f>INDEX(Table3[MC3],MATCH($A554,Table3[ID],0),1)</f>
        <v>0</v>
      </c>
      <c r="AO554">
        <f>INDEX(Table3[MC4],MATCH($A554,Table3[ID],0),1)</f>
        <v>0</v>
      </c>
      <c r="AP554">
        <f>INDEX(Table3[MC5],MATCH($A554,Table3[ID],0),1)</f>
        <v>0</v>
      </c>
      <c r="AQ554">
        <f>_xlfn.XLOOKUP($A554,Table3[ID],Table3[Complaint],"Not Found",0)</f>
        <v>0</v>
      </c>
      <c r="AR554">
        <f>_xlfn.XLOOKUP($A554,Table3[ID],Table3[Pilot],"Not Found",0)</f>
        <v>0</v>
      </c>
      <c r="AS554" s="6">
        <f>_xlfn.XLOOKUP($A554,Table3[ID],Table3[Enrollment],"Not Found",0)</f>
        <v>43866</v>
      </c>
    </row>
    <row r="555" spans="1:45" x14ac:dyDescent="0.25">
      <c r="A555">
        <v>2132</v>
      </c>
      <c r="B555" t="s">
        <v>673</v>
      </c>
      <c r="C555" t="s">
        <v>124</v>
      </c>
      <c r="D555" t="s">
        <v>104</v>
      </c>
      <c r="E555" t="s">
        <v>105</v>
      </c>
      <c r="F555" t="s">
        <v>127</v>
      </c>
      <c r="G555" s="22">
        <v>72.040000000000006</v>
      </c>
      <c r="H555">
        <v>2</v>
      </c>
      <c r="I555">
        <v>7.2039999999999997</v>
      </c>
      <c r="J555" s="22">
        <v>151.28399999999999</v>
      </c>
      <c r="K555" s="6">
        <v>43500</v>
      </c>
      <c r="L555" s="21">
        <v>0.81805555555555554</v>
      </c>
      <c r="M555" t="s">
        <v>112</v>
      </c>
      <c r="N555" s="22">
        <v>144.08000000000001</v>
      </c>
      <c r="O555">
        <v>4.7619047620000003</v>
      </c>
      <c r="P555" s="22">
        <v>7.2039999999999997</v>
      </c>
      <c r="Q555">
        <v>9.5</v>
      </c>
      <c r="R555" t="str">
        <f>IFERROR(VLOOKUP(Table5[[#This Row],[CustomerID]],Table1[],16,FALSE),"Not Found")</f>
        <v>Together</v>
      </c>
      <c r="S555">
        <f>IFERROR(VLOOKUP(Table5[[#This Row],[CustomerID]],Table1[],5,FALSE),"Not Found")</f>
        <v>56</v>
      </c>
      <c r="T555" t="str">
        <f>IFERROR(VLOOKUP(Table5[[#This Row],[CustomerID]],Table1[],17,FALSE),"Not Found")</f>
        <v>Graduate</v>
      </c>
      <c r="U555">
        <f>_xlfn.XLOOKUP(Table5[[#This Row],[CustomerID]],Table1[ID],Table1[Kids],"Not Found",0)</f>
        <v>0</v>
      </c>
      <c r="V555">
        <f>_xlfn.XLOOKUP(Table5[[#This Row],[CustomerID]],Table1[ID],Table1[Teens],"Not found",0)</f>
        <v>1</v>
      </c>
      <c r="W555" s="16">
        <f>IFERROR(VLOOKUP(Table5[[#This Row],[CustomerID]],Table1[],2,FALSE),"Not Found")</f>
        <v>168142</v>
      </c>
      <c r="X555" t="str">
        <f>_xlfn.XLOOKUP(Table5[[#This Row],[CustomerID]],Table1[ID],Table1[State],"Not Found",0)</f>
        <v>State-New York</v>
      </c>
      <c r="Y555">
        <f>_xlfn.XLOOKUP(Table5[[#This Row],[CustomerID]],Table2[ID],Table2[Recency/Days],"Not Found",0)</f>
        <v>96</v>
      </c>
      <c r="Z555" s="22">
        <f>IFERROR(VLOOKUP(Table5[[#This Row],[CustomerID]],Table2[],3,FALSE),"Not Found")</f>
        <v>2213</v>
      </c>
      <c r="AA555" s="22">
        <f>IFERROR(VLOOKUP($A555,Table2[],4,FALSE),"Not Found")</f>
        <v>311</v>
      </c>
      <c r="AB555" s="22">
        <f>IFERROR(VLOOKUP($A555,Table2[],5,FALSE),"Not Found")</f>
        <v>484</v>
      </c>
      <c r="AC555" s="22">
        <f>IFERROR(VLOOKUP($A555,Table2[],6,FALSE),"Not Found")</f>
        <v>225</v>
      </c>
      <c r="AD555" s="22">
        <f>IFERROR(VLOOKUP($A555,Table2[],7,FALSE),"Not Found")</f>
        <v>276</v>
      </c>
      <c r="AE555" s="22">
        <f>IFERROR(VLOOKUP($A555,Table2[],8,FALSE),"Not Found")</f>
        <v>91</v>
      </c>
      <c r="AF555" s="22">
        <f>IFERROR(VLOOKUP($A555,Table2[],9,FALSE),"Not Found")</f>
        <v>3418</v>
      </c>
      <c r="AG555">
        <f>IFERROR(VLOOKUP($A555,Table2[],10,FALSE),"Not Found")</f>
        <v>3</v>
      </c>
      <c r="AH555">
        <f>IFERROR(VLOOKUP($A555,Table2[],11,FALSE),"Not Found")</f>
        <v>10</v>
      </c>
      <c r="AI555">
        <f>IFERROR(VLOOKUP($A555,Table2[],12,FALSE),"Not Found")</f>
        <v>4</v>
      </c>
      <c r="AJ555">
        <f>IFERROR(VLOOKUP($A555,Table2[],13,FALSE),"Not Found")</f>
        <v>7</v>
      </c>
      <c r="AK555">
        <f>IFERROR(VLOOKUP($A555,Table2[],14,FALSE),"Not Found")</f>
        <v>6</v>
      </c>
      <c r="AL555">
        <f>INDEX('Marketing data'!E:E,MATCH($A555,'Marketing data'!B:B,0),1)</f>
        <v>0</v>
      </c>
      <c r="AM555">
        <f>INDEX('Marketing data'!F:F,MATCH($A555,'Marketing data'!B:B,0),1)</f>
        <v>0</v>
      </c>
      <c r="AN555">
        <f>INDEX(Table3[MC3],MATCH($A555,Table3[ID],0),1)</f>
        <v>0</v>
      </c>
      <c r="AO555">
        <f>INDEX(Table3[MC4],MATCH($A555,Table3[ID],0),1)</f>
        <v>0</v>
      </c>
      <c r="AP555">
        <f>INDEX(Table3[MC5],MATCH($A555,Table3[ID],0),1)</f>
        <v>0</v>
      </c>
      <c r="AQ555">
        <f>_xlfn.XLOOKUP($A555,Table3[ID],Table3[Complaint],"Not Found",0)</f>
        <v>0</v>
      </c>
      <c r="AR555">
        <f>_xlfn.XLOOKUP($A555,Table3[ID],Table3[Pilot],"Not Found",0)</f>
        <v>0</v>
      </c>
      <c r="AS555" s="6">
        <f>_xlfn.XLOOKUP($A555,Table3[ID],Table3[Enrollment],"Not Found",0)</f>
        <v>43499</v>
      </c>
    </row>
    <row r="556" spans="1:45" x14ac:dyDescent="0.25">
      <c r="A556">
        <v>1103</v>
      </c>
      <c r="B556" t="s">
        <v>674</v>
      </c>
      <c r="C556" t="s">
        <v>109</v>
      </c>
      <c r="D556" t="s">
        <v>104</v>
      </c>
      <c r="E556" t="s">
        <v>105</v>
      </c>
      <c r="F556" t="s">
        <v>125</v>
      </c>
      <c r="G556" s="22">
        <v>98.52</v>
      </c>
      <c r="H556">
        <v>10</v>
      </c>
      <c r="I556">
        <v>49.26</v>
      </c>
      <c r="J556" s="22">
        <v>1034.46</v>
      </c>
      <c r="K556" s="6">
        <v>43495</v>
      </c>
      <c r="L556" s="21">
        <v>0.84930555555555554</v>
      </c>
      <c r="M556" t="s">
        <v>107</v>
      </c>
      <c r="N556" s="22">
        <v>985.2</v>
      </c>
      <c r="O556">
        <v>4.7619047620000003</v>
      </c>
      <c r="P556" s="22">
        <v>49.26</v>
      </c>
      <c r="Q556">
        <v>4.5</v>
      </c>
      <c r="R556" t="str">
        <f>IFERROR(VLOOKUP(Table5[[#This Row],[CustomerID]],Table1[],16,FALSE),"Not Found")</f>
        <v>Single</v>
      </c>
      <c r="S556">
        <f>IFERROR(VLOOKUP(Table5[[#This Row],[CustomerID]],Table1[],5,FALSE),"Not Found")</f>
        <v>29</v>
      </c>
      <c r="T556" t="str">
        <f>IFERROR(VLOOKUP(Table5[[#This Row],[CustomerID]],Table1[],17,FALSE),"Not Found")</f>
        <v>PhD</v>
      </c>
      <c r="U556">
        <f>_xlfn.XLOOKUP(Table5[[#This Row],[CustomerID]],Table1[ID],Table1[Kids],"Not Found",0)</f>
        <v>0</v>
      </c>
      <c r="V556">
        <f>_xlfn.XLOOKUP(Table5[[#This Row],[CustomerID]],Table1[ID],Table1[Teens],"Not found",0)</f>
        <v>0</v>
      </c>
      <c r="W556" s="16">
        <f>IFERROR(VLOOKUP(Table5[[#This Row],[CustomerID]],Table1[],2,FALSE),"Not Found")</f>
        <v>168126</v>
      </c>
      <c r="X556" t="str">
        <f>_xlfn.XLOOKUP(Table5[[#This Row],[CustomerID]],Table1[ID],Table1[State],"Not Found",0)</f>
        <v>State-California</v>
      </c>
      <c r="Y556">
        <f>_xlfn.XLOOKUP(Table5[[#This Row],[CustomerID]],Table2[ID],Table2[Recency/Days],"Not Found",0)</f>
        <v>40</v>
      </c>
      <c r="Z556" s="22">
        <f>IFERROR(VLOOKUP(Table5[[#This Row],[CustomerID]],Table2[],3,FALSE),"Not Found")</f>
        <v>3287</v>
      </c>
      <c r="AA556" s="22">
        <f>IFERROR(VLOOKUP($A556,Table2[],4,FALSE),"Not Found")</f>
        <v>42</v>
      </c>
      <c r="AB556" s="22">
        <f>IFERROR(VLOOKUP($A556,Table2[],5,FALSE),"Not Found")</f>
        <v>768</v>
      </c>
      <c r="AC556" s="22">
        <f>IFERROR(VLOOKUP($A556,Table2[],6,FALSE),"Not Found")</f>
        <v>57</v>
      </c>
      <c r="AD556" s="22">
        <f>IFERROR(VLOOKUP($A556,Table2[],7,FALSE),"Not Found")</f>
        <v>126</v>
      </c>
      <c r="AE556" s="22">
        <f>IFERROR(VLOOKUP($A556,Table2[],8,FALSE),"Not Found")</f>
        <v>212</v>
      </c>
      <c r="AF556" s="22">
        <f>IFERROR(VLOOKUP($A556,Table2[],9,FALSE),"Not Found")</f>
        <v>4067</v>
      </c>
      <c r="AG556">
        <f>IFERROR(VLOOKUP($A556,Table2[],10,FALSE),"Not Found")</f>
        <v>1</v>
      </c>
      <c r="AH556">
        <f>IFERROR(VLOOKUP($A556,Table2[],11,FALSE),"Not Found")</f>
        <v>7</v>
      </c>
      <c r="AI556">
        <f>IFERROR(VLOOKUP($A556,Table2[],12,FALSE),"Not Found")</f>
        <v>4</v>
      </c>
      <c r="AJ556">
        <f>IFERROR(VLOOKUP($A556,Table2[],13,FALSE),"Not Found")</f>
        <v>5</v>
      </c>
      <c r="AK556">
        <f>IFERROR(VLOOKUP($A556,Table2[],14,FALSE),"Not Found")</f>
        <v>9</v>
      </c>
      <c r="AL556">
        <f>INDEX('Marketing data'!E:E,MATCH($A556,'Marketing data'!B:B,0),1)</f>
        <v>0</v>
      </c>
      <c r="AM556">
        <f>INDEX('Marketing data'!F:F,MATCH($A556,'Marketing data'!B:B,0),1)</f>
        <v>0</v>
      </c>
      <c r="AN556">
        <f>INDEX(Table3[MC3],MATCH($A556,Table3[ID],0),1)</f>
        <v>0</v>
      </c>
      <c r="AO556">
        <f>INDEX(Table3[MC4],MATCH($A556,Table3[ID],0),1)</f>
        <v>1</v>
      </c>
      <c r="AP556">
        <f>INDEX(Table3[MC5],MATCH($A556,Table3[ID],0),1)</f>
        <v>0</v>
      </c>
      <c r="AQ556">
        <f>_xlfn.XLOOKUP($A556,Table3[ID],Table3[Complaint],"Not Found",0)</f>
        <v>0</v>
      </c>
      <c r="AR556">
        <f>_xlfn.XLOOKUP($A556,Table3[ID],Table3[Pilot],"Not Found",0)</f>
        <v>1</v>
      </c>
      <c r="AS556" s="6">
        <f>_xlfn.XLOOKUP($A556,Table3[ID],Table3[Enrollment],"Not Found",0)</f>
        <v>43572</v>
      </c>
    </row>
    <row r="557" spans="1:45" x14ac:dyDescent="0.25">
      <c r="A557">
        <v>1662</v>
      </c>
      <c r="B557" t="s">
        <v>675</v>
      </c>
      <c r="C557" t="s">
        <v>103</v>
      </c>
      <c r="D557" t="s">
        <v>104</v>
      </c>
      <c r="E557" t="s">
        <v>114</v>
      </c>
      <c r="F557" t="s">
        <v>125</v>
      </c>
      <c r="G557" s="22">
        <v>41.66</v>
      </c>
      <c r="H557">
        <v>6</v>
      </c>
      <c r="I557">
        <v>12.497999999999999</v>
      </c>
      <c r="J557" s="22">
        <v>262.45800000000003</v>
      </c>
      <c r="K557" s="6">
        <v>43467</v>
      </c>
      <c r="L557" s="21">
        <v>0.64166666666666672</v>
      </c>
      <c r="M557" t="s">
        <v>107</v>
      </c>
      <c r="N557" s="22">
        <v>249.96</v>
      </c>
      <c r="O557">
        <v>4.7619047620000003</v>
      </c>
      <c r="P557" s="22">
        <v>12.497999999999999</v>
      </c>
      <c r="Q557">
        <v>5.6</v>
      </c>
      <c r="R557" t="str">
        <f>IFERROR(VLOOKUP(Table5[[#This Row],[CustomerID]],Table1[],16,FALSE),"Not Found")</f>
        <v>Divorced</v>
      </c>
      <c r="S557">
        <f>IFERROR(VLOOKUP(Table5[[#This Row],[CustomerID]],Table1[],5,FALSE),"Not Found")</f>
        <v>57</v>
      </c>
      <c r="T557" t="str">
        <f>IFERROR(VLOOKUP(Table5[[#This Row],[CustomerID]],Table1[],17,FALSE),"Not Found")</f>
        <v>Graduate</v>
      </c>
      <c r="U557">
        <f>_xlfn.XLOOKUP(Table5[[#This Row],[CustomerID]],Table1[ID],Table1[Kids],"Not Found",0)</f>
        <v>0</v>
      </c>
      <c r="V557">
        <f>_xlfn.XLOOKUP(Table5[[#This Row],[CustomerID]],Table1[ID],Table1[Teens],"Not found",0)</f>
        <v>1</v>
      </c>
      <c r="W557" s="16">
        <f>IFERROR(VLOOKUP(Table5[[#This Row],[CustomerID]],Table1[],2,FALSE),"Not Found")</f>
        <v>168118</v>
      </c>
      <c r="X557" t="str">
        <f>_xlfn.XLOOKUP(Table5[[#This Row],[CustomerID]],Table1[ID],Table1[State],"Not Found",0)</f>
        <v>State-Florida</v>
      </c>
      <c r="Y557">
        <f>_xlfn.XLOOKUP(Table5[[#This Row],[CustomerID]],Table2[ID],Table2[Recency/Days],"Not Found",0)</f>
        <v>51</v>
      </c>
      <c r="Z557" s="22">
        <f>IFERROR(VLOOKUP(Table5[[#This Row],[CustomerID]],Table2[],3,FALSE),"Not Found")</f>
        <v>1468</v>
      </c>
      <c r="AA557" s="22">
        <f>IFERROR(VLOOKUP($A557,Table2[],4,FALSE),"Not Found")</f>
        <v>57</v>
      </c>
      <c r="AB557" s="22">
        <f>IFERROR(VLOOKUP($A557,Table2[],5,FALSE),"Not Found")</f>
        <v>304</v>
      </c>
      <c r="AC557" s="22">
        <f>IFERROR(VLOOKUP($A557,Table2[],6,FALSE),"Not Found")</f>
        <v>25</v>
      </c>
      <c r="AD557" s="22">
        <f>IFERROR(VLOOKUP($A557,Table2[],7,FALSE),"Not Found")</f>
        <v>57</v>
      </c>
      <c r="AE557" s="22">
        <f>IFERROR(VLOOKUP($A557,Table2[],8,FALSE),"Not Found")</f>
        <v>380</v>
      </c>
      <c r="AF557" s="22">
        <f>IFERROR(VLOOKUP($A557,Table2[],9,FALSE),"Not Found")</f>
        <v>1530</v>
      </c>
      <c r="AG557">
        <f>IFERROR(VLOOKUP($A557,Table2[],10,FALSE),"Not Found")</f>
        <v>2</v>
      </c>
      <c r="AH557">
        <f>IFERROR(VLOOKUP($A557,Table2[],11,FALSE),"Not Found")</f>
        <v>8</v>
      </c>
      <c r="AI557">
        <f>IFERROR(VLOOKUP($A557,Table2[],12,FALSE),"Not Found")</f>
        <v>9</v>
      </c>
      <c r="AJ557">
        <f>IFERROR(VLOOKUP($A557,Table2[],13,FALSE),"Not Found")</f>
        <v>4</v>
      </c>
      <c r="AK557">
        <f>IFERROR(VLOOKUP($A557,Table2[],14,FALSE),"Not Found")</f>
        <v>6</v>
      </c>
      <c r="AL557">
        <f>INDEX('Marketing data'!E:E,MATCH($A557,'Marketing data'!B:B,0),1)</f>
        <v>0</v>
      </c>
      <c r="AM557">
        <f>INDEX('Marketing data'!F:F,MATCH($A557,'Marketing data'!B:B,0),1)</f>
        <v>0</v>
      </c>
      <c r="AN557">
        <f>INDEX(Table3[MC3],MATCH($A557,Table3[ID],0),1)</f>
        <v>0</v>
      </c>
      <c r="AO557">
        <f>INDEX(Table3[MC4],MATCH($A557,Table3[ID],0),1)</f>
        <v>0</v>
      </c>
      <c r="AP557">
        <f>INDEX(Table3[MC5],MATCH($A557,Table3[ID],0),1)</f>
        <v>0</v>
      </c>
      <c r="AQ557">
        <f>_xlfn.XLOOKUP($A557,Table3[ID],Table3[Complaint],"Not Found",0)</f>
        <v>0</v>
      </c>
      <c r="AR557">
        <f>_xlfn.XLOOKUP($A557,Table3[ID],Table3[Pilot],"Not Found",0)</f>
        <v>0</v>
      </c>
      <c r="AS557" s="6">
        <f>_xlfn.XLOOKUP($A557,Table3[ID],Table3[Enrollment],"Not Found",0)</f>
        <v>43914</v>
      </c>
    </row>
    <row r="558" spans="1:45" x14ac:dyDescent="0.25">
      <c r="A558">
        <v>2235</v>
      </c>
      <c r="B558" t="s">
        <v>676</v>
      </c>
      <c r="C558" t="s">
        <v>103</v>
      </c>
      <c r="D558" t="s">
        <v>104</v>
      </c>
      <c r="E558" t="s">
        <v>105</v>
      </c>
      <c r="F558" t="s">
        <v>115</v>
      </c>
      <c r="G558" s="22">
        <v>72.42</v>
      </c>
      <c r="H558">
        <v>3</v>
      </c>
      <c r="I558">
        <v>10.863</v>
      </c>
      <c r="J558" s="22">
        <v>228.12299999999999</v>
      </c>
      <c r="K558" s="6">
        <v>43553</v>
      </c>
      <c r="L558" s="21">
        <v>0.70416666666666661</v>
      </c>
      <c r="M558" t="s">
        <v>107</v>
      </c>
      <c r="N558" s="22">
        <v>217.26</v>
      </c>
      <c r="O558">
        <v>4.7619047620000003</v>
      </c>
      <c r="P558" s="22">
        <v>10.863</v>
      </c>
      <c r="Q558">
        <v>8.1999999999999993</v>
      </c>
      <c r="R558" t="str">
        <f>IFERROR(VLOOKUP(Table5[[#This Row],[CustomerID]],Table1[],16,FALSE),"Not Found")</f>
        <v>Divorced</v>
      </c>
      <c r="S558">
        <f>IFERROR(VLOOKUP(Table5[[#This Row],[CustomerID]],Table1[],5,FALSE),"Not Found")</f>
        <v>57</v>
      </c>
      <c r="T558" t="str">
        <f>IFERROR(VLOOKUP(Table5[[#This Row],[CustomerID]],Table1[],17,FALSE),"Not Found")</f>
        <v>Graduate</v>
      </c>
      <c r="U558">
        <f>_xlfn.XLOOKUP(Table5[[#This Row],[CustomerID]],Table1[ID],Table1[Kids],"Not Found",0)</f>
        <v>0</v>
      </c>
      <c r="V558">
        <f>_xlfn.XLOOKUP(Table5[[#This Row],[CustomerID]],Table1[ID],Table1[Teens],"Not found",0)</f>
        <v>1</v>
      </c>
      <c r="W558" s="16">
        <f>IFERROR(VLOOKUP(Table5[[#This Row],[CustomerID]],Table1[],2,FALSE),"Not Found")</f>
        <v>168118</v>
      </c>
      <c r="X558" t="str">
        <f>_xlfn.XLOOKUP(Table5[[#This Row],[CustomerID]],Table1[ID],Table1[State],"Not Found",0)</f>
        <v>State-Texas</v>
      </c>
      <c r="Y558">
        <f>_xlfn.XLOOKUP(Table5[[#This Row],[CustomerID]],Table2[ID],Table2[Recency/Days],"Not Found",0)</f>
        <v>51</v>
      </c>
      <c r="Z558" s="22">
        <f>IFERROR(VLOOKUP(Table5[[#This Row],[CustomerID]],Table2[],3,FALSE),"Not Found")</f>
        <v>1468</v>
      </c>
      <c r="AA558" s="22">
        <f>IFERROR(VLOOKUP($A558,Table2[],4,FALSE),"Not Found")</f>
        <v>57</v>
      </c>
      <c r="AB558" s="22">
        <f>IFERROR(VLOOKUP($A558,Table2[],5,FALSE),"Not Found")</f>
        <v>304</v>
      </c>
      <c r="AC558" s="22">
        <f>IFERROR(VLOOKUP($A558,Table2[],6,FALSE),"Not Found")</f>
        <v>25</v>
      </c>
      <c r="AD558" s="22">
        <f>IFERROR(VLOOKUP($A558,Table2[],7,FALSE),"Not Found")</f>
        <v>57</v>
      </c>
      <c r="AE558" s="22">
        <f>IFERROR(VLOOKUP($A558,Table2[],8,FALSE),"Not Found")</f>
        <v>380</v>
      </c>
      <c r="AF558" s="22">
        <f>IFERROR(VLOOKUP($A558,Table2[],9,FALSE),"Not Found")</f>
        <v>1530</v>
      </c>
      <c r="AG558">
        <f>IFERROR(VLOOKUP($A558,Table2[],10,FALSE),"Not Found")</f>
        <v>2</v>
      </c>
      <c r="AH558">
        <f>IFERROR(VLOOKUP($A558,Table2[],11,FALSE),"Not Found")</f>
        <v>8</v>
      </c>
      <c r="AI558">
        <f>IFERROR(VLOOKUP($A558,Table2[],12,FALSE),"Not Found")</f>
        <v>9</v>
      </c>
      <c r="AJ558">
        <f>IFERROR(VLOOKUP($A558,Table2[],13,FALSE),"Not Found")</f>
        <v>4</v>
      </c>
      <c r="AK558">
        <f>IFERROR(VLOOKUP($A558,Table2[],14,FALSE),"Not Found")</f>
        <v>6</v>
      </c>
      <c r="AL558">
        <f>INDEX('Marketing data'!E:E,MATCH($A558,'Marketing data'!B:B,0),1)</f>
        <v>0</v>
      </c>
      <c r="AM558">
        <f>INDEX('Marketing data'!F:F,MATCH($A558,'Marketing data'!B:B,0),1)</f>
        <v>0</v>
      </c>
      <c r="AN558">
        <f>INDEX(Table3[MC3],MATCH($A558,Table3[ID],0),1)</f>
        <v>0</v>
      </c>
      <c r="AO558">
        <f>INDEX(Table3[MC4],MATCH($A558,Table3[ID],0),1)</f>
        <v>0</v>
      </c>
      <c r="AP558">
        <f>INDEX(Table3[MC5],MATCH($A558,Table3[ID],0),1)</f>
        <v>0</v>
      </c>
      <c r="AQ558">
        <f>_xlfn.XLOOKUP($A558,Table3[ID],Table3[Complaint],"Not Found",0)</f>
        <v>0</v>
      </c>
      <c r="AR558">
        <f>_xlfn.XLOOKUP($A558,Table3[ID],Table3[Pilot],"Not Found",0)</f>
        <v>0</v>
      </c>
      <c r="AS558" s="6">
        <f>_xlfn.XLOOKUP($A558,Table3[ID],Table3[Enrollment],"Not Found",0)</f>
        <v>43914</v>
      </c>
    </row>
    <row r="559" spans="1:45" x14ac:dyDescent="0.25">
      <c r="A559">
        <v>3005</v>
      </c>
      <c r="B559" t="s">
        <v>677</v>
      </c>
      <c r="C559" t="s">
        <v>124</v>
      </c>
      <c r="D559" t="s">
        <v>110</v>
      </c>
      <c r="E559" t="s">
        <v>114</v>
      </c>
      <c r="F559" t="s">
        <v>111</v>
      </c>
      <c r="G559" s="22">
        <v>21.58</v>
      </c>
      <c r="H559">
        <v>9</v>
      </c>
      <c r="I559">
        <v>9.7110000000000003</v>
      </c>
      <c r="J559" s="22">
        <v>203.93100000000001</v>
      </c>
      <c r="K559" s="6">
        <v>43538</v>
      </c>
      <c r="L559" s="21">
        <v>0.52222222222222225</v>
      </c>
      <c r="M559" t="s">
        <v>112</v>
      </c>
      <c r="N559" s="22">
        <v>194.22</v>
      </c>
      <c r="O559">
        <v>4.7619047620000003</v>
      </c>
      <c r="P559" s="22">
        <v>9.7110000000000003</v>
      </c>
      <c r="Q559">
        <v>7.3</v>
      </c>
      <c r="R559" t="str">
        <f>IFERROR(VLOOKUP(Table5[[#This Row],[CustomerID]],Table1[],16,FALSE),"Not Found")</f>
        <v>Widow</v>
      </c>
      <c r="S559">
        <f>IFERROR(VLOOKUP(Table5[[#This Row],[CustomerID]],Table1[],5,FALSE),"Not Found")</f>
        <v>73</v>
      </c>
      <c r="T559" t="str">
        <f>IFERROR(VLOOKUP(Table5[[#This Row],[CustomerID]],Table1[],17,FALSE),"Not Found")</f>
        <v>PhD</v>
      </c>
      <c r="U559">
        <f>_xlfn.XLOOKUP(Table5[[#This Row],[CustomerID]],Table1[ID],Table1[Kids],"Not Found",0)</f>
        <v>0</v>
      </c>
      <c r="V559">
        <f>_xlfn.XLOOKUP(Table5[[#This Row],[CustomerID]],Table1[ID],Table1[Teens],"Not found",0)</f>
        <v>1</v>
      </c>
      <c r="W559" s="16">
        <f>IFERROR(VLOOKUP(Table5[[#This Row],[CustomerID]],Table1[],2,FALSE),"Not Found")</f>
        <v>168117</v>
      </c>
      <c r="X559" t="str">
        <f>_xlfn.XLOOKUP(Table5[[#This Row],[CustomerID]],Table1[ID],Table1[State],"Not Found",0)</f>
        <v>State-California</v>
      </c>
      <c r="Y559">
        <f>_xlfn.XLOOKUP(Table5[[#This Row],[CustomerID]],Table2[ID],Table2[Recency/Days],"Not Found",0)</f>
        <v>80</v>
      </c>
      <c r="Z559" s="22">
        <f>IFERROR(VLOOKUP(Table5[[#This Row],[CustomerID]],Table2[],3,FALSE),"Not Found")</f>
        <v>1525</v>
      </c>
      <c r="AA559" s="22">
        <f>IFERROR(VLOOKUP($A559,Table2[],4,FALSE),"Not Found")</f>
        <v>109</v>
      </c>
      <c r="AB559" s="22">
        <f>IFERROR(VLOOKUP($A559,Table2[],5,FALSE),"Not Found")</f>
        <v>531</v>
      </c>
      <c r="AC559" s="22">
        <f>IFERROR(VLOOKUP($A559,Table2[],6,FALSE),"Not Found")</f>
        <v>0</v>
      </c>
      <c r="AD559" s="22">
        <f>IFERROR(VLOOKUP($A559,Table2[],7,FALSE),"Not Found")</f>
        <v>42</v>
      </c>
      <c r="AE559" s="22">
        <f>IFERROR(VLOOKUP($A559,Table2[],8,FALSE),"Not Found")</f>
        <v>89</v>
      </c>
      <c r="AF559" s="22">
        <f>IFERROR(VLOOKUP($A559,Table2[],9,FALSE),"Not Found")</f>
        <v>2118</v>
      </c>
      <c r="AG559">
        <f>IFERROR(VLOOKUP($A559,Table2[],10,FALSE),"Not Found")</f>
        <v>2</v>
      </c>
      <c r="AH559">
        <f>IFERROR(VLOOKUP($A559,Table2[],11,FALSE),"Not Found")</f>
        <v>11</v>
      </c>
      <c r="AI559">
        <f>IFERROR(VLOOKUP($A559,Table2[],12,FALSE),"Not Found")</f>
        <v>8</v>
      </c>
      <c r="AJ559">
        <f>IFERROR(VLOOKUP($A559,Table2[],13,FALSE),"Not Found")</f>
        <v>4</v>
      </c>
      <c r="AK559">
        <f>IFERROR(VLOOKUP($A559,Table2[],14,FALSE),"Not Found")</f>
        <v>6</v>
      </c>
      <c r="AL559">
        <f>INDEX('Marketing data'!E:E,MATCH($A559,'Marketing data'!B:B,0),1)</f>
        <v>0</v>
      </c>
      <c r="AM559">
        <f>INDEX('Marketing data'!F:F,MATCH($A559,'Marketing data'!B:B,0),1)</f>
        <v>0</v>
      </c>
      <c r="AN559">
        <f>INDEX(Table3[MC3],MATCH($A559,Table3[ID],0),1)</f>
        <v>1</v>
      </c>
      <c r="AO559">
        <f>INDEX(Table3[MC4],MATCH($A559,Table3[ID],0),1)</f>
        <v>0</v>
      </c>
      <c r="AP559">
        <f>INDEX(Table3[MC5],MATCH($A559,Table3[ID],0),1)</f>
        <v>0</v>
      </c>
      <c r="AQ559">
        <f>_xlfn.XLOOKUP($A559,Table3[ID],Table3[Complaint],"Not Found",0)</f>
        <v>0</v>
      </c>
      <c r="AR559">
        <f>_xlfn.XLOOKUP($A559,Table3[ID],Table3[Pilot],"Not Found",0)</f>
        <v>1</v>
      </c>
      <c r="AS559" s="6">
        <f>_xlfn.XLOOKUP($A559,Table3[ID],Table3[Enrollment],"Not Found",0)</f>
        <v>43692</v>
      </c>
    </row>
    <row r="560" spans="1:45" x14ac:dyDescent="0.25">
      <c r="A560">
        <v>1870</v>
      </c>
      <c r="B560" t="s">
        <v>678</v>
      </c>
      <c r="C560" t="s">
        <v>109</v>
      </c>
      <c r="D560" t="s">
        <v>110</v>
      </c>
      <c r="E560" t="s">
        <v>114</v>
      </c>
      <c r="F560" t="s">
        <v>125</v>
      </c>
      <c r="G560" s="22">
        <v>89.2</v>
      </c>
      <c r="H560">
        <v>10</v>
      </c>
      <c r="I560">
        <v>44.6</v>
      </c>
      <c r="J560" s="22">
        <v>936.6</v>
      </c>
      <c r="K560" s="6">
        <v>43507</v>
      </c>
      <c r="L560" s="21">
        <v>0.65416666666666667</v>
      </c>
      <c r="M560" t="s">
        <v>116</v>
      </c>
      <c r="N560" s="22">
        <v>892</v>
      </c>
      <c r="O560">
        <v>4.7619047620000003</v>
      </c>
      <c r="P560" s="22">
        <v>44.6</v>
      </c>
      <c r="Q560">
        <v>4.4000000000000004</v>
      </c>
      <c r="R560" t="str">
        <f>IFERROR(VLOOKUP(Table5[[#This Row],[CustomerID]],Table1[],16,FALSE),"Not Found")</f>
        <v>Single</v>
      </c>
      <c r="S560">
        <f>IFERROR(VLOOKUP(Table5[[#This Row],[CustomerID]],Table1[],5,FALSE),"Not Found")</f>
        <v>42</v>
      </c>
      <c r="T560" t="str">
        <f>IFERROR(VLOOKUP(Table5[[#This Row],[CustomerID]],Table1[],17,FALSE),"Not Found")</f>
        <v>Master</v>
      </c>
      <c r="U560">
        <f>_xlfn.XLOOKUP(Table5[[#This Row],[CustomerID]],Table1[ID],Table1[Kids],"Not Found",0)</f>
        <v>0</v>
      </c>
      <c r="V560">
        <f>_xlfn.XLOOKUP(Table5[[#This Row],[CustomerID]],Table1[ID],Table1[Teens],"Not found",0)</f>
        <v>0</v>
      </c>
      <c r="W560" s="16">
        <f>IFERROR(VLOOKUP(Table5[[#This Row],[CustomerID]],Table1[],2,FALSE),"Not Found")</f>
        <v>168092</v>
      </c>
      <c r="X560" t="str">
        <f>_xlfn.XLOOKUP(Table5[[#This Row],[CustomerID]],Table1[ID],Table1[State],"Not Found",0)</f>
        <v>State-Other</v>
      </c>
      <c r="Y560">
        <f>_xlfn.XLOOKUP(Table5[[#This Row],[CustomerID]],Table2[ID],Table2[Recency/Days],"Not Found",0)</f>
        <v>7</v>
      </c>
      <c r="Z560" s="22">
        <f>IFERROR(VLOOKUP(Table5[[#This Row],[CustomerID]],Table2[],3,FALSE),"Not Found")</f>
        <v>2103</v>
      </c>
      <c r="AA560" s="22">
        <f>IFERROR(VLOOKUP($A560,Table2[],4,FALSE),"Not Found")</f>
        <v>148</v>
      </c>
      <c r="AB560" s="22">
        <f>IFERROR(VLOOKUP($A560,Table2[],5,FALSE),"Not Found")</f>
        <v>511</v>
      </c>
      <c r="AC560" s="22">
        <f>IFERROR(VLOOKUP($A560,Table2[],6,FALSE),"Not Found")</f>
        <v>193</v>
      </c>
      <c r="AD560" s="22">
        <f>IFERROR(VLOOKUP($A560,Table2[],7,FALSE),"Not Found")</f>
        <v>89</v>
      </c>
      <c r="AE560" s="22">
        <f>IFERROR(VLOOKUP($A560,Table2[],8,FALSE),"Not Found")</f>
        <v>118</v>
      </c>
      <c r="AF560" s="22">
        <f>IFERROR(VLOOKUP($A560,Table2[],9,FALSE),"Not Found")</f>
        <v>2925</v>
      </c>
      <c r="AG560">
        <f>IFERROR(VLOOKUP($A560,Table2[],10,FALSE),"Not Found")</f>
        <v>2</v>
      </c>
      <c r="AH560">
        <f>IFERROR(VLOOKUP($A560,Table2[],11,FALSE),"Not Found")</f>
        <v>2</v>
      </c>
      <c r="AI560">
        <f>IFERROR(VLOOKUP($A560,Table2[],12,FALSE),"Not Found")</f>
        <v>6</v>
      </c>
      <c r="AJ560">
        <f>IFERROR(VLOOKUP($A560,Table2[],13,FALSE),"Not Found")</f>
        <v>10</v>
      </c>
      <c r="AK560">
        <f>IFERROR(VLOOKUP($A560,Table2[],14,FALSE),"Not Found")</f>
        <v>5</v>
      </c>
      <c r="AL560">
        <f>INDEX('Marketing data'!E:E,MATCH($A560,'Marketing data'!B:B,0),1)</f>
        <v>0</v>
      </c>
      <c r="AM560">
        <f>INDEX('Marketing data'!F:F,MATCH($A560,'Marketing data'!B:B,0),1)</f>
        <v>0</v>
      </c>
      <c r="AN560">
        <f>INDEX(Table3[MC3],MATCH($A560,Table3[ID],0),1)</f>
        <v>0</v>
      </c>
      <c r="AO560">
        <f>INDEX(Table3[MC4],MATCH($A560,Table3[ID],0),1)</f>
        <v>0</v>
      </c>
      <c r="AP560">
        <f>INDEX(Table3[MC5],MATCH($A560,Table3[ID],0),1)</f>
        <v>0</v>
      </c>
      <c r="AQ560">
        <f>_xlfn.XLOOKUP($A560,Table3[ID],Table3[Complaint],"Not Found",0)</f>
        <v>0</v>
      </c>
      <c r="AR560">
        <f>_xlfn.XLOOKUP($A560,Table3[ID],Table3[Pilot],"Not Found",0)</f>
        <v>0</v>
      </c>
      <c r="AS560" s="6">
        <f>_xlfn.XLOOKUP($A560,Table3[ID],Table3[Enrollment],"Not Found",0)</f>
        <v>43973</v>
      </c>
    </row>
    <row r="561" spans="1:45" x14ac:dyDescent="0.25">
      <c r="A561">
        <v>1482</v>
      </c>
      <c r="B561" t="s">
        <v>679</v>
      </c>
      <c r="C561" t="s">
        <v>124</v>
      </c>
      <c r="D561" t="s">
        <v>110</v>
      </c>
      <c r="E561" t="s">
        <v>105</v>
      </c>
      <c r="F561" t="s">
        <v>111</v>
      </c>
      <c r="G561" s="22">
        <v>42.42</v>
      </c>
      <c r="H561">
        <v>8</v>
      </c>
      <c r="I561">
        <v>16.968</v>
      </c>
      <c r="J561" s="22">
        <v>356.32799999999997</v>
      </c>
      <c r="K561" s="6">
        <v>43495</v>
      </c>
      <c r="L561" s="21">
        <v>0.58194444444444449</v>
      </c>
      <c r="M561" t="s">
        <v>107</v>
      </c>
      <c r="N561" s="22">
        <v>339.36</v>
      </c>
      <c r="O561">
        <v>4.7619047620000003</v>
      </c>
      <c r="P561" s="22">
        <v>16.968</v>
      </c>
      <c r="Q561">
        <v>5.7</v>
      </c>
      <c r="R561" t="str">
        <f>IFERROR(VLOOKUP(Table5[[#This Row],[CustomerID]],Table1[],16,FALSE),"Not Found")</f>
        <v>Together</v>
      </c>
      <c r="S561">
        <f>IFERROR(VLOOKUP(Table5[[#This Row],[CustomerID]],Table1[],5,FALSE),"Not Found")</f>
        <v>71</v>
      </c>
      <c r="T561" t="str">
        <f>IFERROR(VLOOKUP(Table5[[#This Row],[CustomerID]],Table1[],17,FALSE),"Not Found")</f>
        <v>PhD</v>
      </c>
      <c r="U561">
        <f>_xlfn.XLOOKUP(Table5[[#This Row],[CustomerID]],Table1[ID],Table1[Kids],"Not Found",0)</f>
        <v>0</v>
      </c>
      <c r="V561">
        <f>_xlfn.XLOOKUP(Table5[[#This Row],[CustomerID]],Table1[ID],Table1[Teens],"Not found",0)</f>
        <v>1</v>
      </c>
      <c r="W561" s="16">
        <f>IFERROR(VLOOKUP(Table5[[#This Row],[CustomerID]],Table1[],2,FALSE),"Not Found")</f>
        <v>167911</v>
      </c>
      <c r="X561" t="str">
        <f>_xlfn.XLOOKUP(Table5[[#This Row],[CustomerID]],Table1[ID],Table1[State],"Not Found",0)</f>
        <v>State-Florida</v>
      </c>
      <c r="Y561">
        <f>_xlfn.XLOOKUP(Table5[[#This Row],[CustomerID]],Table2[ID],Table2[Recency/Days],"Not Found",0)</f>
        <v>63</v>
      </c>
      <c r="Z561" s="22">
        <f>IFERROR(VLOOKUP(Table5[[#This Row],[CustomerID]],Table2[],3,FALSE),"Not Found")</f>
        <v>1308</v>
      </c>
      <c r="AA561" s="22">
        <f>IFERROR(VLOOKUP($A561,Table2[],4,FALSE),"Not Found")</f>
        <v>0</v>
      </c>
      <c r="AB561" s="22">
        <f>IFERROR(VLOOKUP($A561,Table2[],5,FALSE),"Not Found")</f>
        <v>880</v>
      </c>
      <c r="AC561" s="22">
        <f>IFERROR(VLOOKUP($A561,Table2[],6,FALSE),"Not Found")</f>
        <v>156</v>
      </c>
      <c r="AD561" s="22">
        <f>IFERROR(VLOOKUP($A561,Table2[],7,FALSE),"Not Found")</f>
        <v>69</v>
      </c>
      <c r="AE561" s="22">
        <f>IFERROR(VLOOKUP($A561,Table2[],8,FALSE),"Not Found")</f>
        <v>0</v>
      </c>
      <c r="AF561" s="22">
        <f>IFERROR(VLOOKUP($A561,Table2[],9,FALSE),"Not Found")</f>
        <v>2413</v>
      </c>
      <c r="AG561">
        <f>IFERROR(VLOOKUP($A561,Table2[],10,FALSE),"Not Found")</f>
        <v>3</v>
      </c>
      <c r="AH561">
        <f>IFERROR(VLOOKUP($A561,Table2[],11,FALSE),"Not Found")</f>
        <v>6</v>
      </c>
      <c r="AI561">
        <f>IFERROR(VLOOKUP($A561,Table2[],12,FALSE),"Not Found")</f>
        <v>7</v>
      </c>
      <c r="AJ561">
        <f>IFERROR(VLOOKUP($A561,Table2[],13,FALSE),"Not Found")</f>
        <v>11</v>
      </c>
      <c r="AK561">
        <f>IFERROR(VLOOKUP($A561,Table2[],14,FALSE),"Not Found")</f>
        <v>3</v>
      </c>
      <c r="AL561">
        <f>INDEX('Marketing data'!E:E,MATCH($A561,'Marketing data'!B:B,0),1)</f>
        <v>0</v>
      </c>
      <c r="AM561">
        <f>INDEX('Marketing data'!F:F,MATCH($A561,'Marketing data'!B:B,0),1)</f>
        <v>0</v>
      </c>
      <c r="AN561">
        <f>INDEX(Table3[MC3],MATCH($A561,Table3[ID],0),1)</f>
        <v>0</v>
      </c>
      <c r="AO561">
        <f>INDEX(Table3[MC4],MATCH($A561,Table3[ID],0),1)</f>
        <v>0</v>
      </c>
      <c r="AP561">
        <f>INDEX(Table3[MC5],MATCH($A561,Table3[ID],0),1)</f>
        <v>0</v>
      </c>
      <c r="AQ561">
        <f>_xlfn.XLOOKUP($A561,Table3[ID],Table3[Complaint],"Not Found",0)</f>
        <v>0</v>
      </c>
      <c r="AR561">
        <f>_xlfn.XLOOKUP($A561,Table3[ID],Table3[Pilot],"Not Found",0)</f>
        <v>0</v>
      </c>
      <c r="AS561" s="6">
        <f>_xlfn.XLOOKUP($A561,Table3[ID],Table3[Enrollment],"Not Found",0)</f>
        <v>44130</v>
      </c>
    </row>
    <row r="562" spans="1:45" x14ac:dyDescent="0.25">
      <c r="A562">
        <v>3070</v>
      </c>
      <c r="B562" t="s">
        <v>680</v>
      </c>
      <c r="C562" t="s">
        <v>103</v>
      </c>
      <c r="D562" t="s">
        <v>104</v>
      </c>
      <c r="E562" t="s">
        <v>114</v>
      </c>
      <c r="F562" t="s">
        <v>111</v>
      </c>
      <c r="G562" s="22">
        <v>74.510000000000005</v>
      </c>
      <c r="H562">
        <v>6</v>
      </c>
      <c r="I562">
        <v>22.353000000000002</v>
      </c>
      <c r="J562" s="22">
        <v>469.41300000000001</v>
      </c>
      <c r="K562" s="6">
        <v>43544</v>
      </c>
      <c r="L562" s="21">
        <v>0.63055555555555554</v>
      </c>
      <c r="M562" t="s">
        <v>107</v>
      </c>
      <c r="N562" s="22">
        <v>447.06</v>
      </c>
      <c r="O562">
        <v>4.7619047620000003</v>
      </c>
      <c r="P562" s="22">
        <v>22.353000000000002</v>
      </c>
      <c r="Q562">
        <v>5</v>
      </c>
      <c r="R562" t="str">
        <f>IFERROR(VLOOKUP(Table5[[#This Row],[CustomerID]],Table1[],16,FALSE),"Not Found")</f>
        <v>Together</v>
      </c>
      <c r="S562">
        <f>IFERROR(VLOOKUP(Table5[[#This Row],[CustomerID]],Table1[],5,FALSE),"Not Found")</f>
        <v>71</v>
      </c>
      <c r="T562" t="str">
        <f>IFERROR(VLOOKUP(Table5[[#This Row],[CustomerID]],Table1[],17,FALSE),"Not Found")</f>
        <v>PhD</v>
      </c>
      <c r="U562">
        <f>_xlfn.XLOOKUP(Table5[[#This Row],[CustomerID]],Table1[ID],Table1[Kids],"Not Found",0)</f>
        <v>0</v>
      </c>
      <c r="V562">
        <f>_xlfn.XLOOKUP(Table5[[#This Row],[CustomerID]],Table1[ID],Table1[Teens],"Not found",0)</f>
        <v>1</v>
      </c>
      <c r="W562" s="16">
        <f>IFERROR(VLOOKUP(Table5[[#This Row],[CustomerID]],Table1[],2,FALSE),"Not Found")</f>
        <v>167911</v>
      </c>
      <c r="X562" t="str">
        <f>_xlfn.XLOOKUP(Table5[[#This Row],[CustomerID]],Table1[ID],Table1[State],"Not Found",0)</f>
        <v>State-Other</v>
      </c>
      <c r="Y562">
        <f>_xlfn.XLOOKUP(Table5[[#This Row],[CustomerID]],Table2[ID],Table2[Recency/Days],"Not Found",0)</f>
        <v>63</v>
      </c>
      <c r="Z562" s="22">
        <f>IFERROR(VLOOKUP(Table5[[#This Row],[CustomerID]],Table2[],3,FALSE),"Not Found")</f>
        <v>1308</v>
      </c>
      <c r="AA562" s="22">
        <f>IFERROR(VLOOKUP($A562,Table2[],4,FALSE),"Not Found")</f>
        <v>0</v>
      </c>
      <c r="AB562" s="22">
        <f>IFERROR(VLOOKUP($A562,Table2[],5,FALSE),"Not Found")</f>
        <v>880</v>
      </c>
      <c r="AC562" s="22">
        <f>IFERROR(VLOOKUP($A562,Table2[],6,FALSE),"Not Found")</f>
        <v>156</v>
      </c>
      <c r="AD562" s="22">
        <f>IFERROR(VLOOKUP($A562,Table2[],7,FALSE),"Not Found")</f>
        <v>69</v>
      </c>
      <c r="AE562" s="22">
        <f>IFERROR(VLOOKUP($A562,Table2[],8,FALSE),"Not Found")</f>
        <v>0</v>
      </c>
      <c r="AF562" s="22">
        <f>IFERROR(VLOOKUP($A562,Table2[],9,FALSE),"Not Found")</f>
        <v>2413</v>
      </c>
      <c r="AG562">
        <f>IFERROR(VLOOKUP($A562,Table2[],10,FALSE),"Not Found")</f>
        <v>3</v>
      </c>
      <c r="AH562">
        <f>IFERROR(VLOOKUP($A562,Table2[],11,FALSE),"Not Found")</f>
        <v>6</v>
      </c>
      <c r="AI562">
        <f>IFERROR(VLOOKUP($A562,Table2[],12,FALSE),"Not Found")</f>
        <v>7</v>
      </c>
      <c r="AJ562">
        <f>IFERROR(VLOOKUP($A562,Table2[],13,FALSE),"Not Found")</f>
        <v>11</v>
      </c>
      <c r="AK562">
        <f>IFERROR(VLOOKUP($A562,Table2[],14,FALSE),"Not Found")</f>
        <v>3</v>
      </c>
      <c r="AL562">
        <f>INDEX('Marketing data'!E:E,MATCH($A562,'Marketing data'!B:B,0),1)</f>
        <v>0</v>
      </c>
      <c r="AM562">
        <f>INDEX('Marketing data'!F:F,MATCH($A562,'Marketing data'!B:B,0),1)</f>
        <v>0</v>
      </c>
      <c r="AN562">
        <f>INDEX(Table3[MC3],MATCH($A562,Table3[ID],0),1)</f>
        <v>0</v>
      </c>
      <c r="AO562">
        <f>INDEX(Table3[MC4],MATCH($A562,Table3[ID],0),1)</f>
        <v>0</v>
      </c>
      <c r="AP562">
        <f>INDEX(Table3[MC5],MATCH($A562,Table3[ID],0),1)</f>
        <v>0</v>
      </c>
      <c r="AQ562">
        <f>_xlfn.XLOOKUP($A562,Table3[ID],Table3[Complaint],"Not Found",0)</f>
        <v>0</v>
      </c>
      <c r="AR562">
        <f>_xlfn.XLOOKUP($A562,Table3[ID],Table3[Pilot],"Not Found",0)</f>
        <v>0</v>
      </c>
      <c r="AS562" s="6">
        <f>_xlfn.XLOOKUP($A562,Table3[ID],Table3[Enrollment],"Not Found",0)</f>
        <v>44130</v>
      </c>
    </row>
    <row r="563" spans="1:45" x14ac:dyDescent="0.25">
      <c r="A563">
        <v>1930</v>
      </c>
      <c r="B563" t="s">
        <v>681</v>
      </c>
      <c r="C563" t="s">
        <v>124</v>
      </c>
      <c r="D563" t="s">
        <v>110</v>
      </c>
      <c r="E563" t="s">
        <v>114</v>
      </c>
      <c r="F563" t="s">
        <v>127</v>
      </c>
      <c r="G563" s="22">
        <v>99.25</v>
      </c>
      <c r="H563">
        <v>2</v>
      </c>
      <c r="I563">
        <v>9.9250000000000007</v>
      </c>
      <c r="J563" s="22">
        <v>208.42500000000001</v>
      </c>
      <c r="K563" s="6">
        <v>43544</v>
      </c>
      <c r="L563" s="21">
        <v>0.54305555555555551</v>
      </c>
      <c r="M563" t="s">
        <v>112</v>
      </c>
      <c r="N563" s="22">
        <v>198.5</v>
      </c>
      <c r="O563">
        <v>4.7619047620000003</v>
      </c>
      <c r="P563" s="22">
        <v>9.9250000000000007</v>
      </c>
      <c r="Q563">
        <v>9</v>
      </c>
      <c r="R563" t="str">
        <f>IFERROR(VLOOKUP(Table5[[#This Row],[CustomerID]],Table1[],16,FALSE),"Not Found")</f>
        <v>Divorced</v>
      </c>
      <c r="S563">
        <f>IFERROR(VLOOKUP(Table5[[#This Row],[CustomerID]],Table1[],5,FALSE),"Not Found")</f>
        <v>45</v>
      </c>
      <c r="T563" t="str">
        <f>IFERROR(VLOOKUP(Table5[[#This Row],[CustomerID]],Table1[],17,FALSE),"Not Found")</f>
        <v>Other</v>
      </c>
      <c r="U563">
        <f>_xlfn.XLOOKUP(Table5[[#This Row],[CustomerID]],Table1[ID],Table1[Kids],"Not Found",0)</f>
        <v>0</v>
      </c>
      <c r="V563">
        <f>_xlfn.XLOOKUP(Table5[[#This Row],[CustomerID]],Table1[ID],Table1[Teens],"Not found",0)</f>
        <v>1</v>
      </c>
      <c r="W563" s="16">
        <f>IFERROR(VLOOKUP(Table5[[#This Row],[CustomerID]],Table1[],2,FALSE),"Not Found")</f>
        <v>167893</v>
      </c>
      <c r="X563" t="str">
        <f>_xlfn.XLOOKUP(Table5[[#This Row],[CustomerID]],Table1[ID],Table1[State],"Not Found",0)</f>
        <v>State-Other</v>
      </c>
      <c r="Y563">
        <f>_xlfn.XLOOKUP(Table5[[#This Row],[CustomerID]],Table2[ID],Table2[Recency/Days],"Not Found",0)</f>
        <v>31</v>
      </c>
      <c r="Z563" s="22">
        <f>IFERROR(VLOOKUP(Table5[[#This Row],[CustomerID]],Table2[],3,FALSE),"Not Found")</f>
        <v>1758</v>
      </c>
      <c r="AA563" s="22">
        <f>IFERROR(VLOOKUP($A563,Table2[],4,FALSE),"Not Found")</f>
        <v>69</v>
      </c>
      <c r="AB563" s="22">
        <f>IFERROR(VLOOKUP($A563,Table2[],5,FALSE),"Not Found")</f>
        <v>351</v>
      </c>
      <c r="AC563" s="22">
        <f>IFERROR(VLOOKUP($A563,Table2[],6,FALSE),"Not Found")</f>
        <v>121</v>
      </c>
      <c r="AD563" s="22">
        <f>IFERROR(VLOOKUP($A563,Table2[],7,FALSE),"Not Found")</f>
        <v>45</v>
      </c>
      <c r="AE563" s="22">
        <f>IFERROR(VLOOKUP($A563,Table2[],8,FALSE),"Not Found")</f>
        <v>116</v>
      </c>
      <c r="AF563" s="22">
        <f>IFERROR(VLOOKUP($A563,Table2[],9,FALSE),"Not Found")</f>
        <v>2228</v>
      </c>
      <c r="AG563">
        <f>IFERROR(VLOOKUP($A563,Table2[],10,FALSE),"Not Found")</f>
        <v>2</v>
      </c>
      <c r="AH563">
        <f>IFERROR(VLOOKUP($A563,Table2[],11,FALSE),"Not Found")</f>
        <v>3</v>
      </c>
      <c r="AI563">
        <f>IFERROR(VLOOKUP($A563,Table2[],12,FALSE),"Not Found")</f>
        <v>2</v>
      </c>
      <c r="AJ563">
        <f>IFERROR(VLOOKUP($A563,Table2[],13,FALSE),"Not Found")</f>
        <v>9</v>
      </c>
      <c r="AK563">
        <f>IFERROR(VLOOKUP($A563,Table2[],14,FALSE),"Not Found")</f>
        <v>8</v>
      </c>
      <c r="AL563">
        <f>INDEX('Marketing data'!E:E,MATCH($A563,'Marketing data'!B:B,0),1)</f>
        <v>0</v>
      </c>
      <c r="AM563">
        <f>INDEX('Marketing data'!F:F,MATCH($A563,'Marketing data'!B:B,0),1)</f>
        <v>0</v>
      </c>
      <c r="AN563">
        <f>INDEX(Table3[MC3],MATCH($A563,Table3[ID],0),1)</f>
        <v>0</v>
      </c>
      <c r="AO563">
        <f>INDEX(Table3[MC4],MATCH($A563,Table3[ID],0),1)</f>
        <v>0</v>
      </c>
      <c r="AP563">
        <f>INDEX(Table3[MC5],MATCH($A563,Table3[ID],0),1)</f>
        <v>0</v>
      </c>
      <c r="AQ563">
        <f>_xlfn.XLOOKUP($A563,Table3[ID],Table3[Complaint],"Not Found",0)</f>
        <v>0</v>
      </c>
      <c r="AR563">
        <f>_xlfn.XLOOKUP($A563,Table3[ID],Table3[Pilot],"Not Found",0)</f>
        <v>0</v>
      </c>
      <c r="AS563" s="6">
        <f>_xlfn.XLOOKUP($A563,Table3[ID],Table3[Enrollment],"Not Found",0)</f>
        <v>43532</v>
      </c>
    </row>
    <row r="564" spans="1:45" x14ac:dyDescent="0.25">
      <c r="A564">
        <v>2513</v>
      </c>
      <c r="B564" t="s">
        <v>682</v>
      </c>
      <c r="C564" t="s">
        <v>103</v>
      </c>
      <c r="D564" t="s">
        <v>110</v>
      </c>
      <c r="E564" t="s">
        <v>105</v>
      </c>
      <c r="F564" t="s">
        <v>125</v>
      </c>
      <c r="G564" s="22">
        <v>81.209999999999994</v>
      </c>
      <c r="H564">
        <v>10</v>
      </c>
      <c r="I564">
        <v>40.604999999999997</v>
      </c>
      <c r="J564" s="22">
        <v>852.70500000000004</v>
      </c>
      <c r="K564" s="6">
        <v>43482</v>
      </c>
      <c r="L564" s="21">
        <v>0.54236111111111118</v>
      </c>
      <c r="M564" t="s">
        <v>116</v>
      </c>
      <c r="N564" s="22">
        <v>812.1</v>
      </c>
      <c r="O564">
        <v>4.7619047620000003</v>
      </c>
      <c r="P564" s="22">
        <v>40.604999999999997</v>
      </c>
      <c r="Q564">
        <v>6.3</v>
      </c>
      <c r="R564" t="str">
        <f>IFERROR(VLOOKUP(Table5[[#This Row],[CustomerID]],Table1[],16,FALSE),"Not Found")</f>
        <v>Widow</v>
      </c>
      <c r="S564">
        <f>IFERROR(VLOOKUP(Table5[[#This Row],[CustomerID]],Table1[],5,FALSE),"Not Found")</f>
        <v>61</v>
      </c>
      <c r="T564" t="str">
        <f>IFERROR(VLOOKUP(Table5[[#This Row],[CustomerID]],Table1[],17,FALSE),"Not Found")</f>
        <v>PhD</v>
      </c>
      <c r="U564">
        <f>_xlfn.XLOOKUP(Table5[[#This Row],[CustomerID]],Table1[ID],Table1[Kids],"Not Found",0)</f>
        <v>0</v>
      </c>
      <c r="V564">
        <f>_xlfn.XLOOKUP(Table5[[#This Row],[CustomerID]],Table1[ID],Table1[Teens],"Not found",0)</f>
        <v>0</v>
      </c>
      <c r="W564" s="16">
        <f>IFERROR(VLOOKUP(Table5[[#This Row],[CustomerID]],Table1[],2,FALSE),"Not Found")</f>
        <v>167786</v>
      </c>
      <c r="X564" t="str">
        <f>_xlfn.XLOOKUP(Table5[[#This Row],[CustomerID]],Table1[ID],Table1[State],"Not Found",0)</f>
        <v>State-California</v>
      </c>
      <c r="Y564">
        <f>_xlfn.XLOOKUP(Table5[[#This Row],[CustomerID]],Table2[ID],Table2[Recency/Days],"Not Found",0)</f>
        <v>0</v>
      </c>
      <c r="Z564" s="22">
        <f>IFERROR(VLOOKUP(Table5[[#This Row],[CustomerID]],Table2[],3,FALSE),"Not Found")</f>
        <v>1067</v>
      </c>
      <c r="AA564" s="22">
        <f>IFERROR(VLOOKUP($A564,Table2[],4,FALSE),"Not Found")</f>
        <v>203</v>
      </c>
      <c r="AB564" s="22">
        <f>IFERROR(VLOOKUP($A564,Table2[],5,FALSE),"Not Found")</f>
        <v>1092</v>
      </c>
      <c r="AC564" s="22">
        <f>IFERROR(VLOOKUP($A564,Table2[],6,FALSE),"Not Found")</f>
        <v>198</v>
      </c>
      <c r="AD564" s="22">
        <f>IFERROR(VLOOKUP($A564,Table2[],7,FALSE),"Not Found")</f>
        <v>50</v>
      </c>
      <c r="AE564" s="22">
        <f>IFERROR(VLOOKUP($A564,Table2[],8,FALSE),"Not Found")</f>
        <v>252</v>
      </c>
      <c r="AF564" s="22">
        <f>IFERROR(VLOOKUP($A564,Table2[],9,FALSE),"Not Found")</f>
        <v>2356</v>
      </c>
      <c r="AG564">
        <f>IFERROR(VLOOKUP($A564,Table2[],10,FALSE),"Not Found")</f>
        <v>1</v>
      </c>
      <c r="AH564">
        <f>IFERROR(VLOOKUP($A564,Table2[],11,FALSE),"Not Found")</f>
        <v>3</v>
      </c>
      <c r="AI564">
        <f>IFERROR(VLOOKUP($A564,Table2[],12,FALSE),"Not Found")</f>
        <v>6</v>
      </c>
      <c r="AJ564">
        <f>IFERROR(VLOOKUP($A564,Table2[],13,FALSE),"Not Found")</f>
        <v>6</v>
      </c>
      <c r="AK564">
        <f>IFERROR(VLOOKUP($A564,Table2[],14,FALSE),"Not Found")</f>
        <v>1</v>
      </c>
      <c r="AL564">
        <f>INDEX('Marketing data'!E:E,MATCH($A564,'Marketing data'!B:B,0),1)</f>
        <v>0</v>
      </c>
      <c r="AM564">
        <f>INDEX('Marketing data'!F:F,MATCH($A564,'Marketing data'!B:B,0),1)</f>
        <v>0</v>
      </c>
      <c r="AN564">
        <f>INDEX(Table3[MC3],MATCH($A564,Table3[ID],0),1)</f>
        <v>0</v>
      </c>
      <c r="AO564">
        <f>INDEX(Table3[MC4],MATCH($A564,Table3[ID],0),1)</f>
        <v>0</v>
      </c>
      <c r="AP564">
        <f>INDEX(Table3[MC5],MATCH($A564,Table3[ID],0),1)</f>
        <v>0</v>
      </c>
      <c r="AQ564">
        <f>_xlfn.XLOOKUP($A564,Table3[ID],Table3[Complaint],"Not Found",0)</f>
        <v>0</v>
      </c>
      <c r="AR564">
        <f>_xlfn.XLOOKUP($A564,Table3[ID],Table3[Pilot],"Not Found",0)</f>
        <v>1</v>
      </c>
      <c r="AS564" s="6">
        <f>_xlfn.XLOOKUP($A564,Table3[ID],Table3[Enrollment],"Not Found",0)</f>
        <v>43964</v>
      </c>
    </row>
    <row r="565" spans="1:45" x14ac:dyDescent="0.25">
      <c r="A565">
        <v>3153</v>
      </c>
      <c r="B565" t="s">
        <v>683</v>
      </c>
      <c r="C565" t="s">
        <v>109</v>
      </c>
      <c r="D565" t="s">
        <v>110</v>
      </c>
      <c r="E565" t="s">
        <v>105</v>
      </c>
      <c r="F565" t="s">
        <v>118</v>
      </c>
      <c r="G565" s="22">
        <v>49.33</v>
      </c>
      <c r="H565">
        <v>10</v>
      </c>
      <c r="I565">
        <v>24.664999999999999</v>
      </c>
      <c r="J565" s="22">
        <v>517.96500000000003</v>
      </c>
      <c r="K565" s="6">
        <v>43499</v>
      </c>
      <c r="L565" s="21">
        <v>0.69444444444444453</v>
      </c>
      <c r="M565" t="s">
        <v>116</v>
      </c>
      <c r="N565" s="22">
        <v>493.3</v>
      </c>
      <c r="O565">
        <v>4.7619047620000003</v>
      </c>
      <c r="P565" s="22">
        <v>24.664999999999999</v>
      </c>
      <c r="Q565">
        <v>9.4</v>
      </c>
      <c r="R565" t="str">
        <f>IFERROR(VLOOKUP(Table5[[#This Row],[CustomerID]],Table1[],16,FALSE),"Not Found")</f>
        <v>Married</v>
      </c>
      <c r="S565">
        <f>IFERROR(VLOOKUP(Table5[[#This Row],[CustomerID]],Table1[],5,FALSE),"Not Found")</f>
        <v>60</v>
      </c>
      <c r="T565" t="str">
        <f>IFERROR(VLOOKUP(Table5[[#This Row],[CustomerID]],Table1[],17,FALSE),"Not Found")</f>
        <v>Graduate</v>
      </c>
      <c r="U565">
        <f>_xlfn.XLOOKUP(Table5[[#This Row],[CustomerID]],Table1[ID],Table1[Kids],"Not Found",0)</f>
        <v>0</v>
      </c>
      <c r="V565">
        <f>_xlfn.XLOOKUP(Table5[[#This Row],[CustomerID]],Table1[ID],Table1[Teens],"Not found",0)</f>
        <v>1</v>
      </c>
      <c r="W565" s="16">
        <f>IFERROR(VLOOKUP(Table5[[#This Row],[CustomerID]],Table1[],2,FALSE),"Not Found")</f>
        <v>167716</v>
      </c>
      <c r="X565" t="str">
        <f>_xlfn.XLOOKUP(Table5[[#This Row],[CustomerID]],Table1[ID],Table1[State],"Not Found",0)</f>
        <v>State-Texas</v>
      </c>
      <c r="Y565">
        <f>_xlfn.XLOOKUP(Table5[[#This Row],[CustomerID]],Table2[ID],Table2[Recency/Days],"Not Found",0)</f>
        <v>8</v>
      </c>
      <c r="Z565" s="22">
        <f>IFERROR(VLOOKUP(Table5[[#This Row],[CustomerID]],Table2[],3,FALSE),"Not Found")</f>
        <v>1313</v>
      </c>
      <c r="AA565" s="22">
        <f>IFERROR(VLOOKUP($A565,Table2[],4,FALSE),"Not Found")</f>
        <v>352</v>
      </c>
      <c r="AB565" s="22">
        <f>IFERROR(VLOOKUP($A565,Table2[],5,FALSE),"Not Found")</f>
        <v>537</v>
      </c>
      <c r="AC565" s="22">
        <f>IFERROR(VLOOKUP($A565,Table2[],6,FALSE),"Not Found")</f>
        <v>154</v>
      </c>
      <c r="AD565" s="22">
        <f>IFERROR(VLOOKUP($A565,Table2[],7,FALSE),"Not Found")</f>
        <v>22</v>
      </c>
      <c r="AE565" s="22">
        <f>IFERROR(VLOOKUP($A565,Table2[],8,FALSE),"Not Found")</f>
        <v>139</v>
      </c>
      <c r="AF565" s="22">
        <f>IFERROR(VLOOKUP($A565,Table2[],9,FALSE),"Not Found")</f>
        <v>2239</v>
      </c>
      <c r="AG565">
        <f>IFERROR(VLOOKUP($A565,Table2[],10,FALSE),"Not Found")</f>
        <v>4</v>
      </c>
      <c r="AH565">
        <f>IFERROR(VLOOKUP($A565,Table2[],11,FALSE),"Not Found")</f>
        <v>7</v>
      </c>
      <c r="AI565">
        <f>IFERROR(VLOOKUP($A565,Table2[],12,FALSE),"Not Found")</f>
        <v>4</v>
      </c>
      <c r="AJ565">
        <f>IFERROR(VLOOKUP($A565,Table2[],13,FALSE),"Not Found")</f>
        <v>13</v>
      </c>
      <c r="AK565">
        <f>IFERROR(VLOOKUP($A565,Table2[],14,FALSE),"Not Found")</f>
        <v>5</v>
      </c>
      <c r="AL565">
        <f>INDEX('Marketing data'!E:E,MATCH($A565,'Marketing data'!B:B,0),1)</f>
        <v>0</v>
      </c>
      <c r="AM565">
        <f>INDEX('Marketing data'!F:F,MATCH($A565,'Marketing data'!B:B,0),1)</f>
        <v>0</v>
      </c>
      <c r="AN565">
        <f>INDEX(Table3[MC3],MATCH($A565,Table3[ID],0),1)</f>
        <v>0</v>
      </c>
      <c r="AO565">
        <f>INDEX(Table3[MC4],MATCH($A565,Table3[ID],0),1)</f>
        <v>1</v>
      </c>
      <c r="AP565">
        <f>INDEX(Table3[MC5],MATCH($A565,Table3[ID],0),1)</f>
        <v>0</v>
      </c>
      <c r="AQ565">
        <f>_xlfn.XLOOKUP($A565,Table3[ID],Table3[Complaint],"Not Found",0)</f>
        <v>0</v>
      </c>
      <c r="AR565">
        <f>_xlfn.XLOOKUP($A565,Table3[ID],Table3[Pilot],"Not Found",0)</f>
        <v>0</v>
      </c>
      <c r="AS565" s="6">
        <f>_xlfn.XLOOKUP($A565,Table3[ID],Table3[Enrollment],"Not Found",0)</f>
        <v>43633</v>
      </c>
    </row>
    <row r="566" spans="1:45" x14ac:dyDescent="0.25">
      <c r="A566">
        <v>1059</v>
      </c>
      <c r="B566" t="s">
        <v>684</v>
      </c>
      <c r="C566" t="s">
        <v>103</v>
      </c>
      <c r="D566" t="s">
        <v>110</v>
      </c>
      <c r="E566" t="s">
        <v>105</v>
      </c>
      <c r="F566" t="s">
        <v>127</v>
      </c>
      <c r="G566" s="22">
        <v>65.739999999999995</v>
      </c>
      <c r="H566">
        <v>9</v>
      </c>
      <c r="I566">
        <v>29.582999999999998</v>
      </c>
      <c r="J566" s="22">
        <v>621.24300000000005</v>
      </c>
      <c r="K566" s="6">
        <v>43466</v>
      </c>
      <c r="L566" s="21">
        <v>0.57986111111111105</v>
      </c>
      <c r="M566" t="s">
        <v>112</v>
      </c>
      <c r="N566" s="22">
        <v>591.66</v>
      </c>
      <c r="O566">
        <v>4.7619047620000003</v>
      </c>
      <c r="P566" s="22">
        <v>29.582999999999998</v>
      </c>
      <c r="Q566">
        <v>7.7</v>
      </c>
      <c r="R566" t="str">
        <f>IFERROR(VLOOKUP(Table5[[#This Row],[CustomerID]],Table1[],16,FALSE),"Not Found")</f>
        <v>Widow</v>
      </c>
      <c r="S566">
        <f>IFERROR(VLOOKUP(Table5[[#This Row],[CustomerID]],Table1[],5,FALSE),"Not Found")</f>
        <v>69</v>
      </c>
      <c r="T566" t="str">
        <f>IFERROR(VLOOKUP(Table5[[#This Row],[CustomerID]],Table1[],17,FALSE),"Not Found")</f>
        <v>PhD</v>
      </c>
      <c r="U566">
        <f>_xlfn.XLOOKUP(Table5[[#This Row],[CustomerID]],Table1[ID],Table1[Kids],"Not Found",0)</f>
        <v>0</v>
      </c>
      <c r="V566">
        <f>_xlfn.XLOOKUP(Table5[[#This Row],[CustomerID]],Table1[ID],Table1[Teens],"Not found",0)</f>
        <v>1</v>
      </c>
      <c r="W566" s="16">
        <f>IFERROR(VLOOKUP(Table5[[#This Row],[CustomerID]],Table1[],2,FALSE),"Not Found")</f>
        <v>167680</v>
      </c>
      <c r="X566" t="str">
        <f>_xlfn.XLOOKUP(Table5[[#This Row],[CustomerID]],Table1[ID],Table1[State],"Not Found",0)</f>
        <v>State-Texas</v>
      </c>
      <c r="Y566">
        <f>_xlfn.XLOOKUP(Table5[[#This Row],[CustomerID]],Table2[ID],Table2[Recency/Days],"Not Found",0)</f>
        <v>8</v>
      </c>
      <c r="Z566" s="22">
        <f>IFERROR(VLOOKUP(Table5[[#This Row],[CustomerID]],Table2[],3,FALSE),"Not Found")</f>
        <v>1353</v>
      </c>
      <c r="AA566" s="22">
        <f>IFERROR(VLOOKUP($A566,Table2[],4,FALSE),"Not Found")</f>
        <v>0</v>
      </c>
      <c r="AB566" s="22">
        <f>IFERROR(VLOOKUP($A566,Table2[],5,FALSE),"Not Found")</f>
        <v>119</v>
      </c>
      <c r="AC566" s="22">
        <f>IFERROR(VLOOKUP($A566,Table2[],6,FALSE),"Not Found")</f>
        <v>0</v>
      </c>
      <c r="AD566" s="22">
        <f>IFERROR(VLOOKUP($A566,Table2[],7,FALSE),"Not Found")</f>
        <v>15</v>
      </c>
      <c r="AE566" s="22">
        <f>IFERROR(VLOOKUP($A566,Table2[],8,FALSE),"Not Found")</f>
        <v>15</v>
      </c>
      <c r="AF566" s="22">
        <f>IFERROR(VLOOKUP($A566,Table2[],9,FALSE),"Not Found")</f>
        <v>1472</v>
      </c>
      <c r="AG566">
        <f>IFERROR(VLOOKUP($A566,Table2[],10,FALSE),"Not Found")</f>
        <v>1</v>
      </c>
      <c r="AH566">
        <f>IFERROR(VLOOKUP($A566,Table2[],11,FALSE),"Not Found")</f>
        <v>7</v>
      </c>
      <c r="AI566">
        <f>IFERROR(VLOOKUP($A566,Table2[],12,FALSE),"Not Found")</f>
        <v>3</v>
      </c>
      <c r="AJ566">
        <f>IFERROR(VLOOKUP($A566,Table2[],13,FALSE),"Not Found")</f>
        <v>8</v>
      </c>
      <c r="AK566">
        <f>IFERROR(VLOOKUP($A566,Table2[],14,FALSE),"Not Found")</f>
        <v>5</v>
      </c>
      <c r="AL566">
        <f>INDEX('Marketing data'!E:E,MATCH($A566,'Marketing data'!B:B,0),1)</f>
        <v>0</v>
      </c>
      <c r="AM566">
        <f>INDEX('Marketing data'!F:F,MATCH($A566,'Marketing data'!B:B,0),1)</f>
        <v>0</v>
      </c>
      <c r="AN566">
        <f>INDEX(Table3[MC3],MATCH($A566,Table3[ID],0),1)</f>
        <v>0</v>
      </c>
      <c r="AO566">
        <f>INDEX(Table3[MC4],MATCH($A566,Table3[ID],0),1)</f>
        <v>0</v>
      </c>
      <c r="AP566">
        <f>INDEX(Table3[MC5],MATCH($A566,Table3[ID],0),1)</f>
        <v>0</v>
      </c>
      <c r="AQ566">
        <f>_xlfn.XLOOKUP($A566,Table3[ID],Table3[Complaint],"Not Found",0)</f>
        <v>0</v>
      </c>
      <c r="AR566">
        <f>_xlfn.XLOOKUP($A566,Table3[ID],Table3[Pilot],"Not Found",0)</f>
        <v>0</v>
      </c>
      <c r="AS566" s="6">
        <f>_xlfn.XLOOKUP($A566,Table3[ID],Table3[Enrollment],"Not Found",0)</f>
        <v>43785</v>
      </c>
    </row>
    <row r="567" spans="1:45" x14ac:dyDescent="0.25">
      <c r="A567">
        <v>2040</v>
      </c>
      <c r="B567" t="s">
        <v>685</v>
      </c>
      <c r="C567" t="s">
        <v>124</v>
      </c>
      <c r="D567" t="s">
        <v>110</v>
      </c>
      <c r="E567" t="s">
        <v>105</v>
      </c>
      <c r="F567" t="s">
        <v>127</v>
      </c>
      <c r="G567" s="22">
        <v>79.86</v>
      </c>
      <c r="H567">
        <v>7</v>
      </c>
      <c r="I567">
        <v>27.951000000000001</v>
      </c>
      <c r="J567" s="22">
        <v>586.971</v>
      </c>
      <c r="K567" s="6">
        <v>43475</v>
      </c>
      <c r="L567" s="21">
        <v>0.43958333333333338</v>
      </c>
      <c r="M567" t="s">
        <v>116</v>
      </c>
      <c r="N567" s="22">
        <v>559.02</v>
      </c>
      <c r="O567">
        <v>4.7619047620000003</v>
      </c>
      <c r="P567" s="22">
        <v>27.951000000000001</v>
      </c>
      <c r="Q567">
        <v>5.5</v>
      </c>
      <c r="R567" t="str">
        <f>IFERROR(VLOOKUP(Table5[[#This Row],[CustomerID]],Table1[],16,FALSE),"Not Found")</f>
        <v>Together</v>
      </c>
      <c r="S567">
        <f>IFERROR(VLOOKUP(Table5[[#This Row],[CustomerID]],Table1[],5,FALSE),"Not Found")</f>
        <v>33</v>
      </c>
      <c r="T567" t="str">
        <f>IFERROR(VLOOKUP(Table5[[#This Row],[CustomerID]],Table1[],17,FALSE),"Not Found")</f>
        <v>Graduate</v>
      </c>
      <c r="U567">
        <f>_xlfn.XLOOKUP(Table5[[#This Row],[CustomerID]],Table1[ID],Table1[Kids],"Not Found",0)</f>
        <v>0</v>
      </c>
      <c r="V567">
        <f>_xlfn.XLOOKUP(Table5[[#This Row],[CustomerID]],Table1[ID],Table1[Teens],"Not found",0)</f>
        <v>0</v>
      </c>
      <c r="W567" s="16">
        <f>IFERROR(VLOOKUP(Table5[[#This Row],[CustomerID]],Table1[],2,FALSE),"Not Found")</f>
        <v>167605</v>
      </c>
      <c r="X567" t="str">
        <f>_xlfn.XLOOKUP(Table5[[#This Row],[CustomerID]],Table1[ID],Table1[State],"Not Found",0)</f>
        <v>State-Florida</v>
      </c>
      <c r="Y567">
        <f>_xlfn.XLOOKUP(Table5[[#This Row],[CustomerID]],Table2[ID],Table2[Recency/Days],"Not Found",0)</f>
        <v>84</v>
      </c>
      <c r="Z567" s="22">
        <f>IFERROR(VLOOKUP(Table5[[#This Row],[CustomerID]],Table2[],3,FALSE),"Not Found")</f>
        <v>833</v>
      </c>
      <c r="AA567" s="22">
        <f>IFERROR(VLOOKUP($A567,Table2[],4,FALSE),"Not Found")</f>
        <v>69</v>
      </c>
      <c r="AB567" s="22">
        <f>IFERROR(VLOOKUP($A567,Table2[],5,FALSE),"Not Found")</f>
        <v>699</v>
      </c>
      <c r="AC567" s="22">
        <f>IFERROR(VLOOKUP($A567,Table2[],6,FALSE),"Not Found")</f>
        <v>456</v>
      </c>
      <c r="AD567" s="22">
        <f>IFERROR(VLOOKUP($A567,Table2[],7,FALSE),"Not Found")</f>
        <v>134</v>
      </c>
      <c r="AE567" s="22">
        <f>IFERROR(VLOOKUP($A567,Table2[],8,FALSE),"Not Found")</f>
        <v>134</v>
      </c>
      <c r="AF567" s="22">
        <f>IFERROR(VLOOKUP($A567,Table2[],9,FALSE),"Not Found")</f>
        <v>2058</v>
      </c>
      <c r="AG567">
        <f>IFERROR(VLOOKUP($A567,Table2[],10,FALSE),"Not Found")</f>
        <v>1</v>
      </c>
      <c r="AH567">
        <f>IFERROR(VLOOKUP($A567,Table2[],11,FALSE),"Not Found")</f>
        <v>2</v>
      </c>
      <c r="AI567">
        <f>IFERROR(VLOOKUP($A567,Table2[],12,FALSE),"Not Found")</f>
        <v>8</v>
      </c>
      <c r="AJ567">
        <f>IFERROR(VLOOKUP($A567,Table2[],13,FALSE),"Not Found")</f>
        <v>6</v>
      </c>
      <c r="AK567">
        <f>IFERROR(VLOOKUP($A567,Table2[],14,FALSE),"Not Found")</f>
        <v>1</v>
      </c>
      <c r="AL567">
        <f>INDEX('Marketing data'!E:E,MATCH($A567,'Marketing data'!B:B,0),1)</f>
        <v>0</v>
      </c>
      <c r="AM567">
        <f>INDEX('Marketing data'!F:F,MATCH($A567,'Marketing data'!B:B,0),1)</f>
        <v>0</v>
      </c>
      <c r="AN567">
        <f>INDEX(Table3[MC3],MATCH($A567,Table3[ID],0),1)</f>
        <v>0</v>
      </c>
      <c r="AO567">
        <f>INDEX(Table3[MC4],MATCH($A567,Table3[ID],0),1)</f>
        <v>0</v>
      </c>
      <c r="AP567">
        <f>INDEX(Table3[MC5],MATCH($A567,Table3[ID],0),1)</f>
        <v>0</v>
      </c>
      <c r="AQ567">
        <f>_xlfn.XLOOKUP($A567,Table3[ID],Table3[Complaint],"Not Found",0)</f>
        <v>0</v>
      </c>
      <c r="AR567">
        <f>_xlfn.XLOOKUP($A567,Table3[ID],Table3[Pilot],"Not Found",0)</f>
        <v>0</v>
      </c>
      <c r="AS567" s="6">
        <f>_xlfn.XLOOKUP($A567,Table3[ID],Table3[Enrollment],"Not Found",0)</f>
        <v>43713</v>
      </c>
    </row>
    <row r="568" spans="1:45" x14ac:dyDescent="0.25">
      <c r="A568">
        <v>1235</v>
      </c>
      <c r="B568" t="s">
        <v>686</v>
      </c>
      <c r="C568" t="s">
        <v>109</v>
      </c>
      <c r="D568" t="s">
        <v>110</v>
      </c>
      <c r="E568" t="s">
        <v>105</v>
      </c>
      <c r="F568" t="s">
        <v>118</v>
      </c>
      <c r="G568" s="22">
        <v>73.98</v>
      </c>
      <c r="H568">
        <v>7</v>
      </c>
      <c r="I568">
        <v>25.893000000000001</v>
      </c>
      <c r="J568" s="22">
        <v>543.75300000000004</v>
      </c>
      <c r="K568" s="6">
        <v>43526</v>
      </c>
      <c r="L568" s="21">
        <v>0.6958333333333333</v>
      </c>
      <c r="M568" t="s">
        <v>107</v>
      </c>
      <c r="N568" s="22">
        <v>517.86</v>
      </c>
      <c r="O568">
        <v>4.7619047620000003</v>
      </c>
      <c r="P568" s="22">
        <v>25.893000000000001</v>
      </c>
      <c r="Q568">
        <v>4.0999999999999996</v>
      </c>
      <c r="R568" t="str">
        <f>IFERROR(VLOOKUP(Table5[[#This Row],[CustomerID]],Table1[],16,FALSE),"Not Found")</f>
        <v>Married</v>
      </c>
      <c r="S568">
        <f>IFERROR(VLOOKUP(Table5[[#This Row],[CustomerID]],Table1[],5,FALSE),"Not Found")</f>
        <v>32</v>
      </c>
      <c r="T568" t="str">
        <f>IFERROR(VLOOKUP(Table5[[#This Row],[CustomerID]],Table1[],17,FALSE),"Not Found")</f>
        <v>PhD</v>
      </c>
      <c r="U568">
        <f>_xlfn.XLOOKUP(Table5[[#This Row],[CustomerID]],Table1[ID],Table1[Kids],"Not Found",0)</f>
        <v>0</v>
      </c>
      <c r="V568">
        <f>_xlfn.XLOOKUP(Table5[[#This Row],[CustomerID]],Table1[ID],Table1[Teens],"Not found",0)</f>
        <v>0</v>
      </c>
      <c r="W568" s="16">
        <f>IFERROR(VLOOKUP(Table5[[#This Row],[CustomerID]],Table1[],2,FALSE),"Not Found")</f>
        <v>167546</v>
      </c>
      <c r="X568" t="str">
        <f>_xlfn.XLOOKUP(Table5[[#This Row],[CustomerID]],Table1[ID],Table1[State],"Not Found",0)</f>
        <v>State-California</v>
      </c>
      <c r="Y568">
        <f>_xlfn.XLOOKUP(Table5[[#This Row],[CustomerID]],Table2[ID],Table2[Recency/Days],"Not Found",0)</f>
        <v>90</v>
      </c>
      <c r="Z568" s="22">
        <f>IFERROR(VLOOKUP(Table5[[#This Row],[CustomerID]],Table2[],3,FALSE),"Not Found")</f>
        <v>2143</v>
      </c>
      <c r="AA568" s="22">
        <f>IFERROR(VLOOKUP($A568,Table2[],4,FALSE),"Not Found")</f>
        <v>332</v>
      </c>
      <c r="AB568" s="22">
        <f>IFERROR(VLOOKUP($A568,Table2[],5,FALSE),"Not Found")</f>
        <v>1905</v>
      </c>
      <c r="AC568" s="22">
        <f>IFERROR(VLOOKUP($A568,Table2[],6,FALSE),"Not Found")</f>
        <v>372</v>
      </c>
      <c r="AD568" s="22">
        <f>IFERROR(VLOOKUP($A568,Table2[],7,FALSE),"Not Found")</f>
        <v>94</v>
      </c>
      <c r="AE568" s="22">
        <f>IFERROR(VLOOKUP($A568,Table2[],8,FALSE),"Not Found")</f>
        <v>427</v>
      </c>
      <c r="AF568" s="22">
        <f>IFERROR(VLOOKUP($A568,Table2[],9,FALSE),"Not Found")</f>
        <v>4420</v>
      </c>
      <c r="AG568">
        <f>IFERROR(VLOOKUP($A568,Table2[],10,FALSE),"Not Found")</f>
        <v>1</v>
      </c>
      <c r="AH568">
        <f>IFERROR(VLOOKUP($A568,Table2[],11,FALSE),"Not Found")</f>
        <v>4</v>
      </c>
      <c r="AI568">
        <f>IFERROR(VLOOKUP($A568,Table2[],12,FALSE),"Not Found")</f>
        <v>10</v>
      </c>
      <c r="AJ568">
        <f>IFERROR(VLOOKUP($A568,Table2[],13,FALSE),"Not Found")</f>
        <v>5</v>
      </c>
      <c r="AK568">
        <f>IFERROR(VLOOKUP($A568,Table2[],14,FALSE),"Not Found")</f>
        <v>3</v>
      </c>
      <c r="AL568">
        <f>INDEX('Marketing data'!E:E,MATCH($A568,'Marketing data'!B:B,0),1)</f>
        <v>0</v>
      </c>
      <c r="AM568">
        <f>INDEX('Marketing data'!F:F,MATCH($A568,'Marketing data'!B:B,0),1)</f>
        <v>0</v>
      </c>
      <c r="AN568">
        <f>INDEX(Table3[MC3],MATCH($A568,Table3[ID],0),1)</f>
        <v>0</v>
      </c>
      <c r="AO568">
        <f>INDEX(Table3[MC4],MATCH($A568,Table3[ID],0),1)</f>
        <v>0</v>
      </c>
      <c r="AP568">
        <f>INDEX(Table3[MC5],MATCH($A568,Table3[ID],0),1)</f>
        <v>0</v>
      </c>
      <c r="AQ568">
        <f>_xlfn.XLOOKUP($A568,Table3[ID],Table3[Complaint],"Not Found",0)</f>
        <v>0</v>
      </c>
      <c r="AR568">
        <f>_xlfn.XLOOKUP($A568,Table3[ID],Table3[Pilot],"Not Found",0)</f>
        <v>0</v>
      </c>
      <c r="AS568" s="6">
        <f>_xlfn.XLOOKUP($A568,Table3[ID],Table3[Enrollment],"Not Found",0)</f>
        <v>43501</v>
      </c>
    </row>
    <row r="569" spans="1:45" x14ac:dyDescent="0.25">
      <c r="A569">
        <v>2865</v>
      </c>
      <c r="B569" t="s">
        <v>687</v>
      </c>
      <c r="C569" t="s">
        <v>124</v>
      </c>
      <c r="D569" t="s">
        <v>104</v>
      </c>
      <c r="E569" t="s">
        <v>105</v>
      </c>
      <c r="F569" t="s">
        <v>115</v>
      </c>
      <c r="G569" s="22">
        <v>82.04</v>
      </c>
      <c r="H569">
        <v>5</v>
      </c>
      <c r="I569">
        <v>20.51</v>
      </c>
      <c r="J569" s="22">
        <v>430.71</v>
      </c>
      <c r="K569" s="6">
        <v>43521</v>
      </c>
      <c r="L569" s="21">
        <v>0.71944444444444444</v>
      </c>
      <c r="M569" t="s">
        <v>116</v>
      </c>
      <c r="N569" s="22">
        <v>410.2</v>
      </c>
      <c r="O569">
        <v>4.7619047620000003</v>
      </c>
      <c r="P569" s="22">
        <v>20.51</v>
      </c>
      <c r="Q569">
        <v>7.6</v>
      </c>
      <c r="R569" t="str">
        <f>IFERROR(VLOOKUP(Table5[[#This Row],[CustomerID]],Table1[],16,FALSE),"Not Found")</f>
        <v>Married</v>
      </c>
      <c r="S569">
        <f>IFERROR(VLOOKUP(Table5[[#This Row],[CustomerID]],Table1[],5,FALSE),"Not Found")</f>
        <v>32</v>
      </c>
      <c r="T569" t="str">
        <f>IFERROR(VLOOKUP(Table5[[#This Row],[CustomerID]],Table1[],17,FALSE),"Not Found")</f>
        <v>PhD</v>
      </c>
      <c r="U569">
        <f>_xlfn.XLOOKUP(Table5[[#This Row],[CustomerID]],Table1[ID],Table1[Kids],"Not Found",0)</f>
        <v>0</v>
      </c>
      <c r="V569">
        <f>_xlfn.XLOOKUP(Table5[[#This Row],[CustomerID]],Table1[ID],Table1[Teens],"Not found",0)</f>
        <v>0</v>
      </c>
      <c r="W569" s="16">
        <f>IFERROR(VLOOKUP(Table5[[#This Row],[CustomerID]],Table1[],2,FALSE),"Not Found")</f>
        <v>167546</v>
      </c>
      <c r="X569" t="str">
        <f>_xlfn.XLOOKUP(Table5[[#This Row],[CustomerID]],Table1[ID],Table1[State],"Not Found",0)</f>
        <v>State-Texas</v>
      </c>
      <c r="Y569">
        <f>_xlfn.XLOOKUP(Table5[[#This Row],[CustomerID]],Table2[ID],Table2[Recency/Days],"Not Found",0)</f>
        <v>90</v>
      </c>
      <c r="Z569" s="22">
        <f>IFERROR(VLOOKUP(Table5[[#This Row],[CustomerID]],Table2[],3,FALSE),"Not Found")</f>
        <v>2143</v>
      </c>
      <c r="AA569" s="22">
        <f>IFERROR(VLOOKUP($A569,Table2[],4,FALSE),"Not Found")</f>
        <v>332</v>
      </c>
      <c r="AB569" s="22">
        <f>IFERROR(VLOOKUP($A569,Table2[],5,FALSE),"Not Found")</f>
        <v>1905</v>
      </c>
      <c r="AC569" s="22">
        <f>IFERROR(VLOOKUP($A569,Table2[],6,FALSE),"Not Found")</f>
        <v>372</v>
      </c>
      <c r="AD569" s="22">
        <f>IFERROR(VLOOKUP($A569,Table2[],7,FALSE),"Not Found")</f>
        <v>94</v>
      </c>
      <c r="AE569" s="22">
        <f>IFERROR(VLOOKUP($A569,Table2[],8,FALSE),"Not Found")</f>
        <v>427</v>
      </c>
      <c r="AF569" s="22">
        <f>IFERROR(VLOOKUP($A569,Table2[],9,FALSE),"Not Found")</f>
        <v>4420</v>
      </c>
      <c r="AG569">
        <f>IFERROR(VLOOKUP($A569,Table2[],10,FALSE),"Not Found")</f>
        <v>1</v>
      </c>
      <c r="AH569">
        <f>IFERROR(VLOOKUP($A569,Table2[],11,FALSE),"Not Found")</f>
        <v>4</v>
      </c>
      <c r="AI569">
        <f>IFERROR(VLOOKUP($A569,Table2[],12,FALSE),"Not Found")</f>
        <v>10</v>
      </c>
      <c r="AJ569">
        <f>IFERROR(VLOOKUP($A569,Table2[],13,FALSE),"Not Found")</f>
        <v>5</v>
      </c>
      <c r="AK569">
        <f>IFERROR(VLOOKUP($A569,Table2[],14,FALSE),"Not Found")</f>
        <v>3</v>
      </c>
      <c r="AL569">
        <f>INDEX('Marketing data'!E:E,MATCH($A569,'Marketing data'!B:B,0),1)</f>
        <v>0</v>
      </c>
      <c r="AM569">
        <f>INDEX('Marketing data'!F:F,MATCH($A569,'Marketing data'!B:B,0),1)</f>
        <v>0</v>
      </c>
      <c r="AN569">
        <f>INDEX(Table3[MC3],MATCH($A569,Table3[ID],0),1)</f>
        <v>0</v>
      </c>
      <c r="AO569">
        <f>INDEX(Table3[MC4],MATCH($A569,Table3[ID],0),1)</f>
        <v>0</v>
      </c>
      <c r="AP569">
        <f>INDEX(Table3[MC5],MATCH($A569,Table3[ID],0),1)</f>
        <v>0</v>
      </c>
      <c r="AQ569">
        <f>_xlfn.XLOOKUP($A569,Table3[ID],Table3[Complaint],"Not Found",0)</f>
        <v>0</v>
      </c>
      <c r="AR569">
        <f>_xlfn.XLOOKUP($A569,Table3[ID],Table3[Pilot],"Not Found",0)</f>
        <v>0</v>
      </c>
      <c r="AS569" s="6">
        <f>_xlfn.XLOOKUP($A569,Table3[ID],Table3[Enrollment],"Not Found",0)</f>
        <v>43501</v>
      </c>
    </row>
    <row r="570" spans="1:45" x14ac:dyDescent="0.25">
      <c r="A570">
        <v>1918</v>
      </c>
      <c r="B570" t="s">
        <v>688</v>
      </c>
      <c r="C570" t="s">
        <v>124</v>
      </c>
      <c r="D570" t="s">
        <v>104</v>
      </c>
      <c r="E570" t="s">
        <v>114</v>
      </c>
      <c r="F570" t="s">
        <v>118</v>
      </c>
      <c r="G570" s="22">
        <v>26.67</v>
      </c>
      <c r="H570">
        <v>10</v>
      </c>
      <c r="I570">
        <v>13.335000000000001</v>
      </c>
      <c r="J570" s="22">
        <v>280.03500000000003</v>
      </c>
      <c r="K570" s="6">
        <v>43494</v>
      </c>
      <c r="L570" s="21">
        <v>0.4916666666666667</v>
      </c>
      <c r="M570" t="s">
        <v>112</v>
      </c>
      <c r="N570" s="22">
        <v>266.7</v>
      </c>
      <c r="O570">
        <v>4.7619047620000003</v>
      </c>
      <c r="P570" s="22">
        <v>13.335000000000001</v>
      </c>
      <c r="Q570">
        <v>8.6</v>
      </c>
      <c r="R570" t="str">
        <f>IFERROR(VLOOKUP(Table5[[#This Row],[CustomerID]],Table1[],16,FALSE),"Not Found")</f>
        <v>Married</v>
      </c>
      <c r="S570">
        <f>IFERROR(VLOOKUP(Table5[[#This Row],[CustomerID]],Table1[],5,FALSE),"Not Found")</f>
        <v>50</v>
      </c>
      <c r="T570" t="str">
        <f>IFERROR(VLOOKUP(Table5[[#This Row],[CustomerID]],Table1[],17,FALSE),"Not Found")</f>
        <v>PhD</v>
      </c>
      <c r="U570">
        <f>_xlfn.XLOOKUP(Table5[[#This Row],[CustomerID]],Table1[ID],Table1[Kids],"Not Found",0)</f>
        <v>0</v>
      </c>
      <c r="V570">
        <f>_xlfn.XLOOKUP(Table5[[#This Row],[CustomerID]],Table1[ID],Table1[Teens],"Not found",0)</f>
        <v>1</v>
      </c>
      <c r="W570" s="16">
        <f>IFERROR(VLOOKUP(Table5[[#This Row],[CustomerID]],Table1[],2,FALSE),"Not Found")</f>
        <v>167536</v>
      </c>
      <c r="X570" t="str">
        <f>_xlfn.XLOOKUP(Table5[[#This Row],[CustomerID]],Table1[ID],Table1[State],"Not Found",0)</f>
        <v>State-Other</v>
      </c>
      <c r="Y570">
        <f>_xlfn.XLOOKUP(Table5[[#This Row],[CustomerID]],Table2[ID],Table2[Recency/Days],"Not Found",0)</f>
        <v>45</v>
      </c>
      <c r="Z570" s="22">
        <f>IFERROR(VLOOKUP(Table5[[#This Row],[CustomerID]],Table2[],3,FALSE),"Not Found")</f>
        <v>3108</v>
      </c>
      <c r="AA570" s="22">
        <f>IFERROR(VLOOKUP($A570,Table2[],4,FALSE),"Not Found")</f>
        <v>0</v>
      </c>
      <c r="AB570" s="22">
        <f>IFERROR(VLOOKUP($A570,Table2[],5,FALSE),"Not Found")</f>
        <v>1109</v>
      </c>
      <c r="AC570" s="22">
        <f>IFERROR(VLOOKUP($A570,Table2[],6,FALSE),"Not Found")</f>
        <v>57</v>
      </c>
      <c r="AD570" s="22">
        <f>IFERROR(VLOOKUP($A570,Table2[],7,FALSE),"Not Found")</f>
        <v>176</v>
      </c>
      <c r="AE570" s="22">
        <f>IFERROR(VLOOKUP($A570,Table2[],8,FALSE),"Not Found")</f>
        <v>87</v>
      </c>
      <c r="AF570" s="22">
        <f>IFERROR(VLOOKUP($A570,Table2[],9,FALSE),"Not Found")</f>
        <v>4364</v>
      </c>
      <c r="AG570">
        <f>IFERROR(VLOOKUP($A570,Table2[],10,FALSE),"Not Found")</f>
        <v>3</v>
      </c>
      <c r="AH570">
        <f>IFERROR(VLOOKUP($A570,Table2[],11,FALSE),"Not Found")</f>
        <v>11</v>
      </c>
      <c r="AI570">
        <f>IFERROR(VLOOKUP($A570,Table2[],12,FALSE),"Not Found")</f>
        <v>5</v>
      </c>
      <c r="AJ570">
        <f>IFERROR(VLOOKUP($A570,Table2[],13,FALSE),"Not Found")</f>
        <v>11</v>
      </c>
      <c r="AK570">
        <f>IFERROR(VLOOKUP($A570,Table2[],14,FALSE),"Not Found")</f>
        <v>8</v>
      </c>
      <c r="AL570">
        <f>INDEX('Marketing data'!E:E,MATCH($A570,'Marketing data'!B:B,0),1)</f>
        <v>1</v>
      </c>
      <c r="AM570">
        <f>INDEX('Marketing data'!F:F,MATCH($A570,'Marketing data'!B:B,0),1)</f>
        <v>0</v>
      </c>
      <c r="AN570">
        <f>INDEX(Table3[MC3],MATCH($A570,Table3[ID],0),1)</f>
        <v>0</v>
      </c>
      <c r="AO570">
        <f>INDEX(Table3[MC4],MATCH($A570,Table3[ID],0),1)</f>
        <v>0</v>
      </c>
      <c r="AP570">
        <f>INDEX(Table3[MC5],MATCH($A570,Table3[ID],0),1)</f>
        <v>0</v>
      </c>
      <c r="AQ570">
        <f>_xlfn.XLOOKUP($A570,Table3[ID],Table3[Complaint],"Not Found",0)</f>
        <v>0</v>
      </c>
      <c r="AR570">
        <f>_xlfn.XLOOKUP($A570,Table3[ID],Table3[Pilot],"Not Found",0)</f>
        <v>0</v>
      </c>
      <c r="AS570" s="6">
        <f>_xlfn.XLOOKUP($A570,Table3[ID],Table3[Enrollment],"Not Found",0)</f>
        <v>43765</v>
      </c>
    </row>
    <row r="571" spans="1:45" x14ac:dyDescent="0.25">
      <c r="A571">
        <v>2974</v>
      </c>
      <c r="B571" t="s">
        <v>689</v>
      </c>
      <c r="C571" t="s">
        <v>103</v>
      </c>
      <c r="D571" t="s">
        <v>104</v>
      </c>
      <c r="E571" t="s">
        <v>114</v>
      </c>
      <c r="F571" t="s">
        <v>125</v>
      </c>
      <c r="G571" s="22">
        <v>10.130000000000001</v>
      </c>
      <c r="H571">
        <v>7</v>
      </c>
      <c r="I571">
        <v>3.5455000000000001</v>
      </c>
      <c r="J571" s="22">
        <v>74.455500000000001</v>
      </c>
      <c r="K571" s="6">
        <v>43534</v>
      </c>
      <c r="L571" s="21">
        <v>0.81597222222222221</v>
      </c>
      <c r="M571" t="s">
        <v>107</v>
      </c>
      <c r="N571" s="22">
        <v>70.91</v>
      </c>
      <c r="O571">
        <v>4.7619047620000003</v>
      </c>
      <c r="P571" s="22">
        <v>3.5455000000000001</v>
      </c>
      <c r="Q571">
        <v>8.3000000000000007</v>
      </c>
      <c r="R571" t="str">
        <f>IFERROR(VLOOKUP(Table5[[#This Row],[CustomerID]],Table1[],16,FALSE),"Not Found")</f>
        <v>Single</v>
      </c>
      <c r="S571">
        <f>IFERROR(VLOOKUP(Table5[[#This Row],[CustomerID]],Table1[],5,FALSE),"Not Found")</f>
        <v>40</v>
      </c>
      <c r="T571" t="str">
        <f>IFERROR(VLOOKUP(Table5[[#This Row],[CustomerID]],Table1[],17,FALSE),"Not Found")</f>
        <v>Other</v>
      </c>
      <c r="U571">
        <f>_xlfn.XLOOKUP(Table5[[#This Row],[CustomerID]],Table1[ID],Table1[Kids],"Not Found",0)</f>
        <v>0</v>
      </c>
      <c r="V571">
        <f>_xlfn.XLOOKUP(Table5[[#This Row],[CustomerID]],Table1[ID],Table1[Teens],"Not found",0)</f>
        <v>1</v>
      </c>
      <c r="W571" s="16">
        <f>IFERROR(VLOOKUP(Table5[[#This Row],[CustomerID]],Table1[],2,FALSE),"Not Found")</f>
        <v>167506</v>
      </c>
      <c r="X571" t="str">
        <f>_xlfn.XLOOKUP(Table5[[#This Row],[CustomerID]],Table1[ID],Table1[State],"Not Found",0)</f>
        <v>State-Other</v>
      </c>
      <c r="Y571">
        <f>_xlfn.XLOOKUP(Table5[[#This Row],[CustomerID]],Table2[ID],Table2[Recency/Days],"Not Found",0)</f>
        <v>73</v>
      </c>
      <c r="Z571" s="22">
        <f>IFERROR(VLOOKUP(Table5[[#This Row],[CustomerID]],Table2[],3,FALSE),"Not Found")</f>
        <v>223</v>
      </c>
      <c r="AA571" s="22">
        <f>IFERROR(VLOOKUP($A571,Table2[],4,FALSE),"Not Found")</f>
        <v>94</v>
      </c>
      <c r="AB571" s="22">
        <f>IFERROR(VLOOKUP($A571,Table2[],5,FALSE),"Not Found")</f>
        <v>166</v>
      </c>
      <c r="AC571" s="22">
        <f>IFERROR(VLOOKUP($A571,Table2[],6,FALSE),"Not Found")</f>
        <v>82</v>
      </c>
      <c r="AD571" s="22">
        <f>IFERROR(VLOOKUP($A571,Table2[],7,FALSE),"Not Found")</f>
        <v>89</v>
      </c>
      <c r="AE571" s="22">
        <f>IFERROR(VLOOKUP($A571,Table2[],8,FALSE),"Not Found")</f>
        <v>166</v>
      </c>
      <c r="AF571" s="22">
        <f>IFERROR(VLOOKUP($A571,Table2[],9,FALSE),"Not Found")</f>
        <v>489</v>
      </c>
      <c r="AG571">
        <f>IFERROR(VLOOKUP($A571,Table2[],10,FALSE),"Not Found")</f>
        <v>1</v>
      </c>
      <c r="AH571">
        <f>IFERROR(VLOOKUP($A571,Table2[],11,FALSE),"Not Found")</f>
        <v>4</v>
      </c>
      <c r="AI571">
        <f>IFERROR(VLOOKUP($A571,Table2[],12,FALSE),"Not Found")</f>
        <v>1</v>
      </c>
      <c r="AJ571">
        <f>IFERROR(VLOOKUP($A571,Table2[],13,FALSE),"Not Found")</f>
        <v>6</v>
      </c>
      <c r="AK571">
        <f>IFERROR(VLOOKUP($A571,Table2[],14,FALSE),"Not Found")</f>
        <v>3</v>
      </c>
      <c r="AL571">
        <f>INDEX('Marketing data'!E:E,MATCH($A571,'Marketing data'!B:B,0),1)</f>
        <v>0</v>
      </c>
      <c r="AM571">
        <f>INDEX('Marketing data'!F:F,MATCH($A571,'Marketing data'!B:B,0),1)</f>
        <v>0</v>
      </c>
      <c r="AN571">
        <f>INDEX(Table3[MC3],MATCH($A571,Table3[ID],0),1)</f>
        <v>0</v>
      </c>
      <c r="AO571">
        <f>INDEX(Table3[MC4],MATCH($A571,Table3[ID],0),1)</f>
        <v>0</v>
      </c>
      <c r="AP571">
        <f>INDEX(Table3[MC5],MATCH($A571,Table3[ID],0),1)</f>
        <v>0</v>
      </c>
      <c r="AQ571">
        <f>_xlfn.XLOOKUP($A571,Table3[ID],Table3[Complaint],"Not Found",0)</f>
        <v>0</v>
      </c>
      <c r="AR571">
        <f>_xlfn.XLOOKUP($A571,Table3[ID],Table3[Pilot],"Not Found",0)</f>
        <v>0</v>
      </c>
      <c r="AS571" s="6">
        <f>_xlfn.XLOOKUP($A571,Table3[ID],Table3[Enrollment],"Not Found",0)</f>
        <v>43990</v>
      </c>
    </row>
    <row r="572" spans="1:45" x14ac:dyDescent="0.25">
      <c r="A572">
        <v>2906</v>
      </c>
      <c r="B572" t="s">
        <v>690</v>
      </c>
      <c r="C572" t="s">
        <v>124</v>
      </c>
      <c r="D572" t="s">
        <v>110</v>
      </c>
      <c r="E572" t="s">
        <v>114</v>
      </c>
      <c r="F572" t="s">
        <v>125</v>
      </c>
      <c r="G572" s="22">
        <v>72.39</v>
      </c>
      <c r="H572">
        <v>2</v>
      </c>
      <c r="I572">
        <v>7.2389999999999999</v>
      </c>
      <c r="J572" s="22">
        <v>152.01900000000001</v>
      </c>
      <c r="K572" s="6">
        <v>43478</v>
      </c>
      <c r="L572" s="21">
        <v>0.82986111111111116</v>
      </c>
      <c r="M572" t="s">
        <v>116</v>
      </c>
      <c r="N572" s="22">
        <v>144.78</v>
      </c>
      <c r="O572">
        <v>4.7619047620000003</v>
      </c>
      <c r="P572" s="22">
        <v>7.2389999999999999</v>
      </c>
      <c r="Q572">
        <v>8.1</v>
      </c>
      <c r="R572" t="str">
        <f>IFERROR(VLOOKUP(Table5[[#This Row],[CustomerID]],Table1[],16,FALSE),"Not Found")</f>
        <v>Married</v>
      </c>
      <c r="S572">
        <f>IFERROR(VLOOKUP(Table5[[#This Row],[CustomerID]],Table1[],5,FALSE),"Not Found")</f>
        <v>73</v>
      </c>
      <c r="T572" t="str">
        <f>IFERROR(VLOOKUP(Table5[[#This Row],[CustomerID]],Table1[],17,FALSE),"Not Found")</f>
        <v>PhD</v>
      </c>
      <c r="U572">
        <f>_xlfn.XLOOKUP(Table5[[#This Row],[CustomerID]],Table1[ID],Table1[Kids],"Not Found",0)</f>
        <v>0</v>
      </c>
      <c r="V572">
        <f>_xlfn.XLOOKUP(Table5[[#This Row],[CustomerID]],Table1[ID],Table1[Teens],"Not found",0)</f>
        <v>1</v>
      </c>
      <c r="W572" s="16">
        <f>IFERROR(VLOOKUP(Table5[[#This Row],[CustomerID]],Table1[],2,FALSE),"Not Found")</f>
        <v>167472</v>
      </c>
      <c r="X572" t="str">
        <f>_xlfn.XLOOKUP(Table5[[#This Row],[CustomerID]],Table1[ID],Table1[State],"Not Found",0)</f>
        <v>State-New York</v>
      </c>
      <c r="Y572">
        <f>_xlfn.XLOOKUP(Table5[[#This Row],[CustomerID]],Table2[ID],Table2[Recency/Days],"Not Found",0)</f>
        <v>93</v>
      </c>
      <c r="Z572" s="22">
        <f>IFERROR(VLOOKUP(Table5[[#This Row],[CustomerID]],Table2[],3,FALSE),"Not Found")</f>
        <v>402</v>
      </c>
      <c r="AA572" s="22">
        <f>IFERROR(VLOOKUP($A572,Table2[],4,FALSE),"Not Found")</f>
        <v>77</v>
      </c>
      <c r="AB572" s="22">
        <f>IFERROR(VLOOKUP($A572,Table2[],5,FALSE),"Not Found")</f>
        <v>315</v>
      </c>
      <c r="AC572" s="22">
        <f>IFERROR(VLOOKUP($A572,Table2[],6,FALSE),"Not Found")</f>
        <v>20</v>
      </c>
      <c r="AD572" s="22">
        <f>IFERROR(VLOOKUP($A572,Table2[],7,FALSE),"Not Found")</f>
        <v>42</v>
      </c>
      <c r="AE572" s="22">
        <f>IFERROR(VLOOKUP($A572,Table2[],8,FALSE),"Not Found")</f>
        <v>171</v>
      </c>
      <c r="AF572" s="22">
        <f>IFERROR(VLOOKUP($A572,Table2[],9,FALSE),"Not Found")</f>
        <v>685</v>
      </c>
      <c r="AG572">
        <f>IFERROR(VLOOKUP($A572,Table2[],10,FALSE),"Not Found")</f>
        <v>2</v>
      </c>
      <c r="AH572">
        <f>IFERROR(VLOOKUP($A572,Table2[],11,FALSE),"Not Found")</f>
        <v>4</v>
      </c>
      <c r="AI572">
        <f>IFERROR(VLOOKUP($A572,Table2[],12,FALSE),"Not Found")</f>
        <v>2</v>
      </c>
      <c r="AJ572">
        <f>IFERROR(VLOOKUP($A572,Table2[],13,FALSE),"Not Found")</f>
        <v>7</v>
      </c>
      <c r="AK572">
        <f>IFERROR(VLOOKUP($A572,Table2[],14,FALSE),"Not Found")</f>
        <v>3</v>
      </c>
      <c r="AL572">
        <f>INDEX('Marketing data'!E:E,MATCH($A572,'Marketing data'!B:B,0),1)</f>
        <v>0</v>
      </c>
      <c r="AM572">
        <f>INDEX('Marketing data'!F:F,MATCH($A572,'Marketing data'!B:B,0),1)</f>
        <v>0</v>
      </c>
      <c r="AN572">
        <f>INDEX(Table3[MC3],MATCH($A572,Table3[ID],0),1)</f>
        <v>0</v>
      </c>
      <c r="AO572">
        <f>INDEX(Table3[MC4],MATCH($A572,Table3[ID],0),1)</f>
        <v>0</v>
      </c>
      <c r="AP572">
        <f>INDEX(Table3[MC5],MATCH($A572,Table3[ID],0),1)</f>
        <v>0</v>
      </c>
      <c r="AQ572">
        <f>_xlfn.XLOOKUP($A572,Table3[ID],Table3[Complaint],"Not Found",0)</f>
        <v>0</v>
      </c>
      <c r="AR572">
        <f>_xlfn.XLOOKUP($A572,Table3[ID],Table3[Pilot],"Not Found",0)</f>
        <v>0</v>
      </c>
      <c r="AS572" s="6">
        <f>_xlfn.XLOOKUP($A572,Table3[ID],Table3[Enrollment],"Not Found",0)</f>
        <v>43894</v>
      </c>
    </row>
    <row r="573" spans="1:45" x14ac:dyDescent="0.25">
      <c r="A573">
        <v>1635</v>
      </c>
      <c r="B573" t="s">
        <v>691</v>
      </c>
      <c r="C573" t="s">
        <v>103</v>
      </c>
      <c r="D573" t="s">
        <v>110</v>
      </c>
      <c r="E573" t="s">
        <v>114</v>
      </c>
      <c r="F573" t="s">
        <v>118</v>
      </c>
      <c r="G573" s="22">
        <v>85.91</v>
      </c>
      <c r="H573">
        <v>5</v>
      </c>
      <c r="I573">
        <v>21.477499999999999</v>
      </c>
      <c r="J573" s="22">
        <v>451.02749999999997</v>
      </c>
      <c r="K573" s="6">
        <v>43546</v>
      </c>
      <c r="L573" s="21">
        <v>0.60625000000000007</v>
      </c>
      <c r="M573" t="s">
        <v>116</v>
      </c>
      <c r="N573" s="22">
        <v>429.55</v>
      </c>
      <c r="O573">
        <v>4.7619047620000003</v>
      </c>
      <c r="P573" s="22">
        <v>21.477499999999999</v>
      </c>
      <c r="Q573">
        <v>8.6</v>
      </c>
      <c r="R573" t="str">
        <f>IFERROR(VLOOKUP(Table5[[#This Row],[CustomerID]],Table1[],16,FALSE),"Not Found")</f>
        <v>Married</v>
      </c>
      <c r="S573">
        <f>IFERROR(VLOOKUP(Table5[[#This Row],[CustomerID]],Table1[],5,FALSE),"Not Found")</f>
        <v>46</v>
      </c>
      <c r="T573" t="str">
        <f>IFERROR(VLOOKUP(Table5[[#This Row],[CustomerID]],Table1[],17,FALSE),"Not Found")</f>
        <v>Graduate</v>
      </c>
      <c r="U573">
        <f>_xlfn.XLOOKUP(Table5[[#This Row],[CustomerID]],Table1[ID],Table1[Kids],"Not Found",0)</f>
        <v>0</v>
      </c>
      <c r="V573">
        <f>_xlfn.XLOOKUP(Table5[[#This Row],[CustomerID]],Table1[ID],Table1[Teens],"Not found",0)</f>
        <v>1</v>
      </c>
      <c r="W573" s="16">
        <f>IFERROR(VLOOKUP(Table5[[#This Row],[CustomerID]],Table1[],2,FALSE),"Not Found")</f>
        <v>167445</v>
      </c>
      <c r="X573" t="str">
        <f>_xlfn.XLOOKUP(Table5[[#This Row],[CustomerID]],Table1[ID],Table1[State],"Not Found",0)</f>
        <v>State-Texas</v>
      </c>
      <c r="Y573">
        <f>_xlfn.XLOOKUP(Table5[[#This Row],[CustomerID]],Table2[ID],Table2[Recency/Days],"Not Found",0)</f>
        <v>63</v>
      </c>
      <c r="Z573" s="22">
        <f>IFERROR(VLOOKUP(Table5[[#This Row],[CustomerID]],Table2[],3,FALSE),"Not Found")</f>
        <v>1879</v>
      </c>
      <c r="AA573" s="22">
        <f>IFERROR(VLOOKUP($A573,Table2[],4,FALSE),"Not Found")</f>
        <v>199</v>
      </c>
      <c r="AB573" s="22">
        <f>IFERROR(VLOOKUP($A573,Table2[],5,FALSE),"Not Found")</f>
        <v>539</v>
      </c>
      <c r="AC573" s="22">
        <f>IFERROR(VLOOKUP($A573,Table2[],6,FALSE),"Not Found")</f>
        <v>72</v>
      </c>
      <c r="AD573" s="22">
        <f>IFERROR(VLOOKUP($A573,Table2[],7,FALSE),"Not Found")</f>
        <v>199</v>
      </c>
      <c r="AE573" s="22">
        <f>IFERROR(VLOOKUP($A573,Table2[],8,FALSE),"Not Found")</f>
        <v>27</v>
      </c>
      <c r="AF573" s="22">
        <f>IFERROR(VLOOKUP($A573,Table2[],9,FALSE),"Not Found")</f>
        <v>2860</v>
      </c>
      <c r="AG573">
        <f>IFERROR(VLOOKUP($A573,Table2[],10,FALSE),"Not Found")</f>
        <v>5</v>
      </c>
      <c r="AH573">
        <f>IFERROR(VLOOKUP($A573,Table2[],11,FALSE),"Not Found")</f>
        <v>9</v>
      </c>
      <c r="AI573">
        <f>IFERROR(VLOOKUP($A573,Table2[],12,FALSE),"Not Found")</f>
        <v>6</v>
      </c>
      <c r="AJ573">
        <f>IFERROR(VLOOKUP($A573,Table2[],13,FALSE),"Not Found")</f>
        <v>12</v>
      </c>
      <c r="AK573">
        <f>IFERROR(VLOOKUP($A573,Table2[],14,FALSE),"Not Found")</f>
        <v>6</v>
      </c>
      <c r="AL573">
        <f>INDEX('Marketing data'!E:E,MATCH($A573,'Marketing data'!B:B,0),1)</f>
        <v>0</v>
      </c>
      <c r="AM573">
        <f>INDEX('Marketing data'!F:F,MATCH($A573,'Marketing data'!B:B,0),1)</f>
        <v>0</v>
      </c>
      <c r="AN573">
        <f>INDEX(Table3[MC3],MATCH($A573,Table3[ID],0),1)</f>
        <v>0</v>
      </c>
      <c r="AO573">
        <f>INDEX(Table3[MC4],MATCH($A573,Table3[ID],0),1)</f>
        <v>0</v>
      </c>
      <c r="AP573">
        <f>INDEX(Table3[MC5],MATCH($A573,Table3[ID],0),1)</f>
        <v>0</v>
      </c>
      <c r="AQ573">
        <f>_xlfn.XLOOKUP($A573,Table3[ID],Table3[Complaint],"Not Found",0)</f>
        <v>0</v>
      </c>
      <c r="AR573">
        <f>_xlfn.XLOOKUP($A573,Table3[ID],Table3[Pilot],"Not Found",0)</f>
        <v>0</v>
      </c>
      <c r="AS573" s="6">
        <f>_xlfn.XLOOKUP($A573,Table3[ID],Table3[Enrollment],"Not Found",0)</f>
        <v>43482</v>
      </c>
    </row>
    <row r="574" spans="1:45" x14ac:dyDescent="0.25">
      <c r="A574">
        <v>2530</v>
      </c>
      <c r="B574" t="s">
        <v>692</v>
      </c>
      <c r="C574" t="s">
        <v>124</v>
      </c>
      <c r="D574" t="s">
        <v>104</v>
      </c>
      <c r="E574" t="s">
        <v>114</v>
      </c>
      <c r="F574" t="s">
        <v>127</v>
      </c>
      <c r="G574" s="22">
        <v>81.31</v>
      </c>
      <c r="H574">
        <v>7</v>
      </c>
      <c r="I574">
        <v>28.458500000000001</v>
      </c>
      <c r="J574" s="22">
        <v>597.62850000000003</v>
      </c>
      <c r="K574" s="6">
        <v>43525</v>
      </c>
      <c r="L574" s="21">
        <v>0.8256944444444444</v>
      </c>
      <c r="M574" t="s">
        <v>107</v>
      </c>
      <c r="N574" s="22">
        <v>569.16999999999996</v>
      </c>
      <c r="O574">
        <v>4.7619047620000003</v>
      </c>
      <c r="P574" s="22">
        <v>28.458500000000001</v>
      </c>
      <c r="Q574">
        <v>6.3</v>
      </c>
      <c r="R574" t="str">
        <f>IFERROR(VLOOKUP(Table5[[#This Row],[CustomerID]],Table1[],16,FALSE),"Not Found")</f>
        <v>Married</v>
      </c>
      <c r="S574">
        <f>IFERROR(VLOOKUP(Table5[[#This Row],[CustomerID]],Table1[],5,FALSE),"Not Found")</f>
        <v>46</v>
      </c>
      <c r="T574" t="str">
        <f>IFERROR(VLOOKUP(Table5[[#This Row],[CustomerID]],Table1[],17,FALSE),"Not Found")</f>
        <v>Graduate</v>
      </c>
      <c r="U574">
        <f>_xlfn.XLOOKUP(Table5[[#This Row],[CustomerID]],Table1[ID],Table1[Kids],"Not Found",0)</f>
        <v>0</v>
      </c>
      <c r="V574">
        <f>_xlfn.XLOOKUP(Table5[[#This Row],[CustomerID]],Table1[ID],Table1[Teens],"Not found",0)</f>
        <v>1</v>
      </c>
      <c r="W574" s="16">
        <f>IFERROR(VLOOKUP(Table5[[#This Row],[CustomerID]],Table1[],2,FALSE),"Not Found")</f>
        <v>167445</v>
      </c>
      <c r="X574" t="str">
        <f>_xlfn.XLOOKUP(Table5[[#This Row],[CustomerID]],Table1[ID],Table1[State],"Not Found",0)</f>
        <v>State-Other</v>
      </c>
      <c r="Y574">
        <f>_xlfn.XLOOKUP(Table5[[#This Row],[CustomerID]],Table2[ID],Table2[Recency/Days],"Not Found",0)</f>
        <v>63</v>
      </c>
      <c r="Z574" s="22">
        <f>IFERROR(VLOOKUP(Table5[[#This Row],[CustomerID]],Table2[],3,FALSE),"Not Found")</f>
        <v>1879</v>
      </c>
      <c r="AA574" s="22">
        <f>IFERROR(VLOOKUP($A574,Table2[],4,FALSE),"Not Found")</f>
        <v>199</v>
      </c>
      <c r="AB574" s="22">
        <f>IFERROR(VLOOKUP($A574,Table2[],5,FALSE),"Not Found")</f>
        <v>539</v>
      </c>
      <c r="AC574" s="22">
        <f>IFERROR(VLOOKUP($A574,Table2[],6,FALSE),"Not Found")</f>
        <v>72</v>
      </c>
      <c r="AD574" s="22">
        <f>IFERROR(VLOOKUP($A574,Table2[],7,FALSE),"Not Found")</f>
        <v>199</v>
      </c>
      <c r="AE574" s="22">
        <f>IFERROR(VLOOKUP($A574,Table2[],8,FALSE),"Not Found")</f>
        <v>27</v>
      </c>
      <c r="AF574" s="22">
        <f>IFERROR(VLOOKUP($A574,Table2[],9,FALSE),"Not Found")</f>
        <v>2860</v>
      </c>
      <c r="AG574">
        <f>IFERROR(VLOOKUP($A574,Table2[],10,FALSE),"Not Found")</f>
        <v>5</v>
      </c>
      <c r="AH574">
        <f>IFERROR(VLOOKUP($A574,Table2[],11,FALSE),"Not Found")</f>
        <v>9</v>
      </c>
      <c r="AI574">
        <f>IFERROR(VLOOKUP($A574,Table2[],12,FALSE),"Not Found")</f>
        <v>6</v>
      </c>
      <c r="AJ574">
        <f>IFERROR(VLOOKUP($A574,Table2[],13,FALSE),"Not Found")</f>
        <v>12</v>
      </c>
      <c r="AK574">
        <f>IFERROR(VLOOKUP($A574,Table2[],14,FALSE),"Not Found")</f>
        <v>6</v>
      </c>
      <c r="AL574">
        <f>INDEX('Marketing data'!E:E,MATCH($A574,'Marketing data'!B:B,0),1)</f>
        <v>0</v>
      </c>
      <c r="AM574">
        <f>INDEX('Marketing data'!F:F,MATCH($A574,'Marketing data'!B:B,0),1)</f>
        <v>0</v>
      </c>
      <c r="AN574">
        <f>INDEX(Table3[MC3],MATCH($A574,Table3[ID],0),1)</f>
        <v>0</v>
      </c>
      <c r="AO574">
        <f>INDEX(Table3[MC4],MATCH($A574,Table3[ID],0),1)</f>
        <v>0</v>
      </c>
      <c r="AP574">
        <f>INDEX(Table3[MC5],MATCH($A574,Table3[ID],0),1)</f>
        <v>0</v>
      </c>
      <c r="AQ574">
        <f>_xlfn.XLOOKUP($A574,Table3[ID],Table3[Complaint],"Not Found",0)</f>
        <v>0</v>
      </c>
      <c r="AR574">
        <f>_xlfn.XLOOKUP($A574,Table3[ID],Table3[Pilot],"Not Found",0)</f>
        <v>0</v>
      </c>
      <c r="AS574" s="6">
        <f>_xlfn.XLOOKUP($A574,Table3[ID],Table3[Enrollment],"Not Found",0)</f>
        <v>43482</v>
      </c>
    </row>
    <row r="575" spans="1:45" x14ac:dyDescent="0.25">
      <c r="A575">
        <v>3037</v>
      </c>
      <c r="B575" t="s">
        <v>693</v>
      </c>
      <c r="C575" t="s">
        <v>124</v>
      </c>
      <c r="D575" t="s">
        <v>110</v>
      </c>
      <c r="E575" t="s">
        <v>114</v>
      </c>
      <c r="F575" t="s">
        <v>125</v>
      </c>
      <c r="G575" s="22">
        <v>60.3</v>
      </c>
      <c r="H575">
        <v>4</v>
      </c>
      <c r="I575">
        <v>12.06</v>
      </c>
      <c r="J575" s="22">
        <v>253.26</v>
      </c>
      <c r="K575" s="6">
        <v>43516</v>
      </c>
      <c r="L575" s="21">
        <v>0.77986111111111101</v>
      </c>
      <c r="M575" t="s">
        <v>112</v>
      </c>
      <c r="N575" s="22">
        <v>241.2</v>
      </c>
      <c r="O575">
        <v>4.7619047620000003</v>
      </c>
      <c r="P575" s="22">
        <v>12.06</v>
      </c>
      <c r="Q575">
        <v>5.8</v>
      </c>
      <c r="R575" t="str">
        <f>IFERROR(VLOOKUP(Table5[[#This Row],[CustomerID]],Table1[],16,FALSE),"Not Found")</f>
        <v>Married</v>
      </c>
      <c r="S575">
        <f>IFERROR(VLOOKUP(Table5[[#This Row],[CustomerID]],Table1[],5,FALSE),"Not Found")</f>
        <v>46</v>
      </c>
      <c r="T575" t="str">
        <f>IFERROR(VLOOKUP(Table5[[#This Row],[CustomerID]],Table1[],17,FALSE),"Not Found")</f>
        <v>Graduate</v>
      </c>
      <c r="U575">
        <f>_xlfn.XLOOKUP(Table5[[#This Row],[CustomerID]],Table1[ID],Table1[Kids],"Not Found",0)</f>
        <v>0</v>
      </c>
      <c r="V575">
        <f>_xlfn.XLOOKUP(Table5[[#This Row],[CustomerID]],Table1[ID],Table1[Teens],"Not found",0)</f>
        <v>1</v>
      </c>
      <c r="W575" s="16">
        <f>IFERROR(VLOOKUP(Table5[[#This Row],[CustomerID]],Table1[],2,FALSE),"Not Found")</f>
        <v>167445</v>
      </c>
      <c r="X575" t="str">
        <f>_xlfn.XLOOKUP(Table5[[#This Row],[CustomerID]],Table1[ID],Table1[State],"Not Found",0)</f>
        <v>State-Illinois</v>
      </c>
      <c r="Y575">
        <f>_xlfn.XLOOKUP(Table5[[#This Row],[CustomerID]],Table2[ID],Table2[Recency/Days],"Not Found",0)</f>
        <v>63</v>
      </c>
      <c r="Z575" s="22">
        <f>IFERROR(VLOOKUP(Table5[[#This Row],[CustomerID]],Table2[],3,FALSE),"Not Found")</f>
        <v>1879</v>
      </c>
      <c r="AA575" s="22">
        <f>IFERROR(VLOOKUP($A575,Table2[],4,FALSE),"Not Found")</f>
        <v>199</v>
      </c>
      <c r="AB575" s="22">
        <f>IFERROR(VLOOKUP($A575,Table2[],5,FALSE),"Not Found")</f>
        <v>539</v>
      </c>
      <c r="AC575" s="22">
        <f>IFERROR(VLOOKUP($A575,Table2[],6,FALSE),"Not Found")</f>
        <v>72</v>
      </c>
      <c r="AD575" s="22">
        <f>IFERROR(VLOOKUP($A575,Table2[],7,FALSE),"Not Found")</f>
        <v>199</v>
      </c>
      <c r="AE575" s="22">
        <f>IFERROR(VLOOKUP($A575,Table2[],8,FALSE),"Not Found")</f>
        <v>27</v>
      </c>
      <c r="AF575" s="22">
        <f>IFERROR(VLOOKUP($A575,Table2[],9,FALSE),"Not Found")</f>
        <v>2860</v>
      </c>
      <c r="AG575">
        <f>IFERROR(VLOOKUP($A575,Table2[],10,FALSE),"Not Found")</f>
        <v>5</v>
      </c>
      <c r="AH575">
        <f>IFERROR(VLOOKUP($A575,Table2[],11,FALSE),"Not Found")</f>
        <v>9</v>
      </c>
      <c r="AI575">
        <f>IFERROR(VLOOKUP($A575,Table2[],12,FALSE),"Not Found")</f>
        <v>6</v>
      </c>
      <c r="AJ575">
        <f>IFERROR(VLOOKUP($A575,Table2[],13,FALSE),"Not Found")</f>
        <v>12</v>
      </c>
      <c r="AK575">
        <f>IFERROR(VLOOKUP($A575,Table2[],14,FALSE),"Not Found")</f>
        <v>6</v>
      </c>
      <c r="AL575">
        <f>INDEX('Marketing data'!E:E,MATCH($A575,'Marketing data'!B:B,0),1)</f>
        <v>0</v>
      </c>
      <c r="AM575">
        <f>INDEX('Marketing data'!F:F,MATCH($A575,'Marketing data'!B:B,0),1)</f>
        <v>0</v>
      </c>
      <c r="AN575">
        <f>INDEX(Table3[MC3],MATCH($A575,Table3[ID],0),1)</f>
        <v>0</v>
      </c>
      <c r="AO575">
        <f>INDEX(Table3[MC4],MATCH($A575,Table3[ID],0),1)</f>
        <v>0</v>
      </c>
      <c r="AP575">
        <f>INDEX(Table3[MC5],MATCH($A575,Table3[ID],0),1)</f>
        <v>0</v>
      </c>
      <c r="AQ575">
        <f>_xlfn.XLOOKUP($A575,Table3[ID],Table3[Complaint],"Not Found",0)</f>
        <v>0</v>
      </c>
      <c r="AR575">
        <f>_xlfn.XLOOKUP($A575,Table3[ID],Table3[Pilot],"Not Found",0)</f>
        <v>0</v>
      </c>
      <c r="AS575" s="6">
        <f>_xlfn.XLOOKUP($A575,Table3[ID],Table3[Enrollment],"Not Found",0)</f>
        <v>43482</v>
      </c>
    </row>
    <row r="576" spans="1:45" x14ac:dyDescent="0.25">
      <c r="A576">
        <v>2232</v>
      </c>
      <c r="B576" t="s">
        <v>694</v>
      </c>
      <c r="C576" t="s">
        <v>109</v>
      </c>
      <c r="D576" t="s">
        <v>110</v>
      </c>
      <c r="E576" t="s">
        <v>114</v>
      </c>
      <c r="F576" t="s">
        <v>125</v>
      </c>
      <c r="G576" s="22">
        <v>31.77</v>
      </c>
      <c r="H576">
        <v>4</v>
      </c>
      <c r="I576">
        <v>6.3540000000000001</v>
      </c>
      <c r="J576" s="22">
        <v>133.434</v>
      </c>
      <c r="K576" s="6">
        <v>43479</v>
      </c>
      <c r="L576" s="21">
        <v>0.61319444444444449</v>
      </c>
      <c r="M576" t="s">
        <v>107</v>
      </c>
      <c r="N576" s="22">
        <v>127.08</v>
      </c>
      <c r="O576">
        <v>4.7619047620000003</v>
      </c>
      <c r="P576" s="22">
        <v>6.3540000000000001</v>
      </c>
      <c r="Q576">
        <v>6.2</v>
      </c>
      <c r="R576" t="str">
        <f>IFERROR(VLOOKUP(Table5[[#This Row],[CustomerID]],Table1[],16,FALSE),"Not Found")</f>
        <v>Married</v>
      </c>
      <c r="S576">
        <f>IFERROR(VLOOKUP(Table5[[#This Row],[CustomerID]],Table1[],5,FALSE),"Not Found")</f>
        <v>68</v>
      </c>
      <c r="T576" t="str">
        <f>IFERROR(VLOOKUP(Table5[[#This Row],[CustomerID]],Table1[],17,FALSE),"Not Found")</f>
        <v>Graduate</v>
      </c>
      <c r="U576">
        <f>_xlfn.XLOOKUP(Table5[[#This Row],[CustomerID]],Table1[ID],Table1[Kids],"Not Found",0)</f>
        <v>0</v>
      </c>
      <c r="V576">
        <f>_xlfn.XLOOKUP(Table5[[#This Row],[CustomerID]],Table1[ID],Table1[Teens],"Not found",0)</f>
        <v>2</v>
      </c>
      <c r="W576" s="16">
        <f>IFERROR(VLOOKUP(Table5[[#This Row],[CustomerID]],Table1[],2,FALSE),"Not Found")</f>
        <v>167433</v>
      </c>
      <c r="X576" t="str">
        <f>_xlfn.XLOOKUP(Table5[[#This Row],[CustomerID]],Table1[ID],Table1[State],"Not Found",0)</f>
        <v>State-Florida</v>
      </c>
      <c r="Y576">
        <f>_xlfn.XLOOKUP(Table5[[#This Row],[CustomerID]],Table2[ID],Table2[Recency/Days],"Not Found",0)</f>
        <v>51</v>
      </c>
      <c r="Z576" s="22">
        <f>IFERROR(VLOOKUP(Table5[[#This Row],[CustomerID]],Table2[],3,FALSE),"Not Found")</f>
        <v>1527</v>
      </c>
      <c r="AA576" s="22">
        <f>IFERROR(VLOOKUP($A576,Table2[],4,FALSE),"Not Found")</f>
        <v>70</v>
      </c>
      <c r="AB576" s="22">
        <f>IFERROR(VLOOKUP($A576,Table2[],5,FALSE),"Not Found")</f>
        <v>643</v>
      </c>
      <c r="AC576" s="22">
        <f>IFERROR(VLOOKUP($A576,Table2[],6,FALSE),"Not Found")</f>
        <v>30</v>
      </c>
      <c r="AD576" s="22">
        <f>IFERROR(VLOOKUP($A576,Table2[],7,FALSE),"Not Found")</f>
        <v>119</v>
      </c>
      <c r="AE576" s="22">
        <f>IFERROR(VLOOKUP($A576,Table2[],8,FALSE),"Not Found")</f>
        <v>74</v>
      </c>
      <c r="AF576" s="22">
        <f>IFERROR(VLOOKUP($A576,Table2[],9,FALSE),"Not Found")</f>
        <v>2314</v>
      </c>
      <c r="AG576">
        <f>IFERROR(VLOOKUP($A576,Table2[],10,FALSE),"Not Found")</f>
        <v>4</v>
      </c>
      <c r="AH576">
        <f>IFERROR(VLOOKUP($A576,Table2[],11,FALSE),"Not Found")</f>
        <v>6</v>
      </c>
      <c r="AI576">
        <f>IFERROR(VLOOKUP($A576,Table2[],12,FALSE),"Not Found")</f>
        <v>5</v>
      </c>
      <c r="AJ576">
        <f>IFERROR(VLOOKUP($A576,Table2[],13,FALSE),"Not Found")</f>
        <v>13</v>
      </c>
      <c r="AK576">
        <f>IFERROR(VLOOKUP($A576,Table2[],14,FALSE),"Not Found")</f>
        <v>4</v>
      </c>
      <c r="AL576">
        <f>INDEX('Marketing data'!E:E,MATCH($A576,'Marketing data'!B:B,0),1)</f>
        <v>0</v>
      </c>
      <c r="AM576">
        <f>INDEX('Marketing data'!F:F,MATCH($A576,'Marketing data'!B:B,0),1)</f>
        <v>0</v>
      </c>
      <c r="AN576">
        <f>INDEX(Table3[MC3],MATCH($A576,Table3[ID],0),1)</f>
        <v>0</v>
      </c>
      <c r="AO576">
        <f>INDEX(Table3[MC4],MATCH($A576,Table3[ID],0),1)</f>
        <v>1</v>
      </c>
      <c r="AP576">
        <f>INDEX(Table3[MC5],MATCH($A576,Table3[ID],0),1)</f>
        <v>0</v>
      </c>
      <c r="AQ576">
        <f>_xlfn.XLOOKUP($A576,Table3[ID],Table3[Complaint],"Not Found",0)</f>
        <v>0</v>
      </c>
      <c r="AR576">
        <f>_xlfn.XLOOKUP($A576,Table3[ID],Table3[Pilot],"Not Found",0)</f>
        <v>0</v>
      </c>
      <c r="AS576" s="6">
        <f>_xlfn.XLOOKUP($A576,Table3[ID],Table3[Enrollment],"Not Found",0)</f>
        <v>43820</v>
      </c>
    </row>
    <row r="577" spans="1:45" x14ac:dyDescent="0.25">
      <c r="A577">
        <v>1717</v>
      </c>
      <c r="B577" t="s">
        <v>695</v>
      </c>
      <c r="C577" t="s">
        <v>103</v>
      </c>
      <c r="D577" t="s">
        <v>110</v>
      </c>
      <c r="E577" t="s">
        <v>105</v>
      </c>
      <c r="F577" t="s">
        <v>106</v>
      </c>
      <c r="G577" s="22">
        <v>64.27</v>
      </c>
      <c r="H577">
        <v>4</v>
      </c>
      <c r="I577">
        <v>12.853999999999999</v>
      </c>
      <c r="J577" s="22">
        <v>269.93400000000003</v>
      </c>
      <c r="K577" s="6">
        <v>43550</v>
      </c>
      <c r="L577" s="21">
        <v>0.57916666666666672</v>
      </c>
      <c r="M577" t="s">
        <v>112</v>
      </c>
      <c r="N577" s="22">
        <v>257.08</v>
      </c>
      <c r="O577">
        <v>4.7619047620000003</v>
      </c>
      <c r="P577" s="22">
        <v>12.853999999999999</v>
      </c>
      <c r="Q577">
        <v>7.7</v>
      </c>
      <c r="R577" t="str">
        <f>IFERROR(VLOOKUP(Table5[[#This Row],[CustomerID]],Table1[],16,FALSE),"Not Found")</f>
        <v>Married</v>
      </c>
      <c r="S577">
        <f>IFERROR(VLOOKUP(Table5[[#This Row],[CustomerID]],Table1[],5,FALSE),"Not Found")</f>
        <v>47</v>
      </c>
      <c r="T577" t="str">
        <f>IFERROR(VLOOKUP(Table5[[#This Row],[CustomerID]],Table1[],17,FALSE),"Not Found")</f>
        <v>Graduate</v>
      </c>
      <c r="U577">
        <f>_xlfn.XLOOKUP(Table5[[#This Row],[CustomerID]],Table1[ID],Table1[Kids],"Not Found",0)</f>
        <v>0</v>
      </c>
      <c r="V577">
        <f>_xlfn.XLOOKUP(Table5[[#This Row],[CustomerID]],Table1[ID],Table1[Teens],"Not found",0)</f>
        <v>1</v>
      </c>
      <c r="W577" s="16">
        <f>IFERROR(VLOOKUP(Table5[[#This Row],[CustomerID]],Table1[],2,FALSE),"Not Found")</f>
        <v>167432</v>
      </c>
      <c r="X577" t="str">
        <f>_xlfn.XLOOKUP(Table5[[#This Row],[CustomerID]],Table1[ID],Table1[State],"Not Found",0)</f>
        <v>State-Illinois</v>
      </c>
      <c r="Y577">
        <f>_xlfn.XLOOKUP(Table5[[#This Row],[CustomerID]],Table2[ID],Table2[Recency/Days],"Not Found",0)</f>
        <v>69</v>
      </c>
      <c r="Z577" s="22">
        <f>IFERROR(VLOOKUP(Table5[[#This Row],[CustomerID]],Table2[],3,FALSE),"Not Found")</f>
        <v>1073</v>
      </c>
      <c r="AA577" s="22">
        <f>IFERROR(VLOOKUP($A577,Table2[],4,FALSE),"Not Found")</f>
        <v>196</v>
      </c>
      <c r="AB577" s="22">
        <f>IFERROR(VLOOKUP($A577,Table2[],5,FALSE),"Not Found")</f>
        <v>847</v>
      </c>
      <c r="AC577" s="22">
        <f>IFERROR(VLOOKUP($A577,Table2[],6,FALSE),"Not Found")</f>
        <v>439</v>
      </c>
      <c r="AD577" s="22">
        <f>IFERROR(VLOOKUP($A577,Table2[],7,FALSE),"Not Found")</f>
        <v>338</v>
      </c>
      <c r="AE577" s="22">
        <f>IFERROR(VLOOKUP($A577,Table2[],8,FALSE),"Not Found")</f>
        <v>422</v>
      </c>
      <c r="AF577" s="22">
        <f>IFERROR(VLOOKUP($A577,Table2[],9,FALSE),"Not Found")</f>
        <v>2471</v>
      </c>
      <c r="AG577">
        <f>IFERROR(VLOOKUP($A577,Table2[],10,FALSE),"Not Found")</f>
        <v>2</v>
      </c>
      <c r="AH577">
        <f>IFERROR(VLOOKUP($A577,Table2[],11,FALSE),"Not Found")</f>
        <v>8</v>
      </c>
      <c r="AI577">
        <f>IFERROR(VLOOKUP($A577,Table2[],12,FALSE),"Not Found")</f>
        <v>5</v>
      </c>
      <c r="AJ577">
        <f>IFERROR(VLOOKUP($A577,Table2[],13,FALSE),"Not Found")</f>
        <v>4</v>
      </c>
      <c r="AK577">
        <f>IFERROR(VLOOKUP($A577,Table2[],14,FALSE),"Not Found")</f>
        <v>4</v>
      </c>
      <c r="AL577">
        <f>INDEX('Marketing data'!E:E,MATCH($A577,'Marketing data'!B:B,0),1)</f>
        <v>0</v>
      </c>
      <c r="AM577">
        <f>INDEX('Marketing data'!F:F,MATCH($A577,'Marketing data'!B:B,0),1)</f>
        <v>0</v>
      </c>
      <c r="AN577">
        <f>INDEX(Table3[MC3],MATCH($A577,Table3[ID],0),1)</f>
        <v>0</v>
      </c>
      <c r="AO577">
        <f>INDEX(Table3[MC4],MATCH($A577,Table3[ID],0),1)</f>
        <v>0</v>
      </c>
      <c r="AP577">
        <f>INDEX(Table3[MC5],MATCH($A577,Table3[ID],0),1)</f>
        <v>0</v>
      </c>
      <c r="AQ577">
        <f>_xlfn.XLOOKUP($A577,Table3[ID],Table3[Complaint],"Not Found",0)</f>
        <v>0</v>
      </c>
      <c r="AR577">
        <f>_xlfn.XLOOKUP($A577,Table3[ID],Table3[Pilot],"Not Found",0)</f>
        <v>0</v>
      </c>
      <c r="AS577" s="6">
        <f>_xlfn.XLOOKUP($A577,Table3[ID],Table3[Enrollment],"Not Found",0)</f>
        <v>43711</v>
      </c>
    </row>
    <row r="578" spans="1:45" x14ac:dyDescent="0.25">
      <c r="A578">
        <v>1748</v>
      </c>
      <c r="B578" t="s">
        <v>696</v>
      </c>
      <c r="C578" t="s">
        <v>124</v>
      </c>
      <c r="D578" t="s">
        <v>110</v>
      </c>
      <c r="E578" t="s">
        <v>114</v>
      </c>
      <c r="F578" t="s">
        <v>106</v>
      </c>
      <c r="G578" s="22">
        <v>69.510000000000005</v>
      </c>
      <c r="H578">
        <v>2</v>
      </c>
      <c r="I578">
        <v>6.9509999999999996</v>
      </c>
      <c r="J578" s="22">
        <v>145.971</v>
      </c>
      <c r="K578" s="6">
        <v>43525</v>
      </c>
      <c r="L578" s="21">
        <v>0.51041666666666663</v>
      </c>
      <c r="M578" t="s">
        <v>107</v>
      </c>
      <c r="N578" s="22">
        <v>139.02000000000001</v>
      </c>
      <c r="O578">
        <v>4.7619047620000003</v>
      </c>
      <c r="P578" s="22">
        <v>6.9509999999999996</v>
      </c>
      <c r="Q578">
        <v>8.1</v>
      </c>
      <c r="R578" t="str">
        <f>IFERROR(VLOOKUP(Table5[[#This Row],[CustomerID]],Table1[],16,FALSE),"Not Found")</f>
        <v>Together</v>
      </c>
      <c r="S578">
        <f>IFERROR(VLOOKUP(Table5[[#This Row],[CustomerID]],Table1[],5,FALSE),"Not Found")</f>
        <v>33</v>
      </c>
      <c r="T578" t="str">
        <f>IFERROR(VLOOKUP(Table5[[#This Row],[CustomerID]],Table1[],17,FALSE),"Not Found")</f>
        <v>Graduate</v>
      </c>
      <c r="U578">
        <f>_xlfn.XLOOKUP(Table5[[#This Row],[CustomerID]],Table1[ID],Table1[Kids],"Not Found",0)</f>
        <v>0</v>
      </c>
      <c r="V578">
        <f>_xlfn.XLOOKUP(Table5[[#This Row],[CustomerID]],Table1[ID],Table1[Teens],"Not found",0)</f>
        <v>0</v>
      </c>
      <c r="W578" s="16">
        <f>IFERROR(VLOOKUP(Table5[[#This Row],[CustomerID]],Table1[],2,FALSE),"Not Found")</f>
        <v>167430</v>
      </c>
      <c r="X578" t="str">
        <f>_xlfn.XLOOKUP(Table5[[#This Row],[CustomerID]],Table1[ID],Table1[State],"Not Found",0)</f>
        <v>State-New York</v>
      </c>
      <c r="Y578">
        <f>_xlfn.XLOOKUP(Table5[[#This Row],[CustomerID]],Table2[ID],Table2[Recency/Days],"Not Found",0)</f>
        <v>6</v>
      </c>
      <c r="Z578" s="22">
        <f>IFERROR(VLOOKUP(Table5[[#This Row],[CustomerID]],Table2[],3,FALSE),"Not Found")</f>
        <v>1477</v>
      </c>
      <c r="AA578" s="22">
        <f>IFERROR(VLOOKUP($A578,Table2[],4,FALSE),"Not Found")</f>
        <v>241</v>
      </c>
      <c r="AB578" s="22">
        <f>IFERROR(VLOOKUP($A578,Table2[],5,FALSE),"Not Found")</f>
        <v>723</v>
      </c>
      <c r="AC578" s="22">
        <f>IFERROR(VLOOKUP($A578,Table2[],6,FALSE),"Not Found")</f>
        <v>315</v>
      </c>
      <c r="AD578" s="22">
        <f>IFERROR(VLOOKUP($A578,Table2[],7,FALSE),"Not Found")</f>
        <v>330</v>
      </c>
      <c r="AE578" s="22">
        <f>IFERROR(VLOOKUP($A578,Table2[],8,FALSE),"Not Found")</f>
        <v>300</v>
      </c>
      <c r="AF578" s="22">
        <f>IFERROR(VLOOKUP($A578,Table2[],9,FALSE),"Not Found")</f>
        <v>2786</v>
      </c>
      <c r="AG578">
        <f>IFERROR(VLOOKUP($A578,Table2[],10,FALSE),"Not Found")</f>
        <v>1</v>
      </c>
      <c r="AH578">
        <f>IFERROR(VLOOKUP($A578,Table2[],11,FALSE),"Not Found")</f>
        <v>11</v>
      </c>
      <c r="AI578">
        <f>IFERROR(VLOOKUP($A578,Table2[],12,FALSE),"Not Found")</f>
        <v>5</v>
      </c>
      <c r="AJ578">
        <f>IFERROR(VLOOKUP($A578,Table2[],13,FALSE),"Not Found")</f>
        <v>12</v>
      </c>
      <c r="AK578">
        <f>IFERROR(VLOOKUP($A578,Table2[],14,FALSE),"Not Found")</f>
        <v>6</v>
      </c>
      <c r="AL578">
        <f>INDEX('Marketing data'!E:E,MATCH($A578,'Marketing data'!B:B,0),1)</f>
        <v>0</v>
      </c>
      <c r="AM578">
        <f>INDEX('Marketing data'!F:F,MATCH($A578,'Marketing data'!B:B,0),1)</f>
        <v>0</v>
      </c>
      <c r="AN578">
        <f>INDEX(Table3[MC3],MATCH($A578,Table3[ID],0),1)</f>
        <v>0</v>
      </c>
      <c r="AO578">
        <f>INDEX(Table3[MC4],MATCH($A578,Table3[ID],0),1)</f>
        <v>0</v>
      </c>
      <c r="AP578">
        <f>INDEX(Table3[MC5],MATCH($A578,Table3[ID],0),1)</f>
        <v>0</v>
      </c>
      <c r="AQ578">
        <f>_xlfn.XLOOKUP($A578,Table3[ID],Table3[Complaint],"Not Found",0)</f>
        <v>0</v>
      </c>
      <c r="AR578">
        <f>_xlfn.XLOOKUP($A578,Table3[ID],Table3[Pilot],"Not Found",0)</f>
        <v>0</v>
      </c>
      <c r="AS578" s="6">
        <f>_xlfn.XLOOKUP($A578,Table3[ID],Table3[Enrollment],"Not Found",0)</f>
        <v>43506</v>
      </c>
    </row>
    <row r="579" spans="1:45" x14ac:dyDescent="0.25">
      <c r="A579">
        <v>2445</v>
      </c>
      <c r="B579" t="s">
        <v>697</v>
      </c>
      <c r="C579" t="s">
        <v>109</v>
      </c>
      <c r="D579" t="s">
        <v>110</v>
      </c>
      <c r="E579" t="s">
        <v>114</v>
      </c>
      <c r="F579" t="s">
        <v>125</v>
      </c>
      <c r="G579" s="22">
        <v>27.22</v>
      </c>
      <c r="H579">
        <v>3</v>
      </c>
      <c r="I579">
        <v>4.0830000000000002</v>
      </c>
      <c r="J579" s="22">
        <v>85.742999999999995</v>
      </c>
      <c r="K579" s="6">
        <v>43472</v>
      </c>
      <c r="L579" s="21">
        <v>0.52569444444444446</v>
      </c>
      <c r="M579" t="s">
        <v>112</v>
      </c>
      <c r="N579" s="22">
        <v>81.66</v>
      </c>
      <c r="O579">
        <v>4.7619047620000003</v>
      </c>
      <c r="P579" s="22">
        <v>4.0830000000000002</v>
      </c>
      <c r="Q579">
        <v>7.3</v>
      </c>
      <c r="R579" t="str">
        <f>IFERROR(VLOOKUP(Table5[[#This Row],[CustomerID]],Table1[],16,FALSE),"Not Found")</f>
        <v>Together</v>
      </c>
      <c r="S579">
        <f>IFERROR(VLOOKUP(Table5[[#This Row],[CustomerID]],Table1[],5,FALSE),"Not Found")</f>
        <v>50</v>
      </c>
      <c r="T579" t="str">
        <f>IFERROR(VLOOKUP(Table5[[#This Row],[CustomerID]],Table1[],17,FALSE),"Not Found")</f>
        <v>Graduate</v>
      </c>
      <c r="U579">
        <f>_xlfn.XLOOKUP(Table5[[#This Row],[CustomerID]],Table1[ID],Table1[Kids],"Not Found",0)</f>
        <v>0</v>
      </c>
      <c r="V579">
        <f>_xlfn.XLOOKUP(Table5[[#This Row],[CustomerID]],Table1[ID],Table1[Teens],"Not found",0)</f>
        <v>1</v>
      </c>
      <c r="W579" s="16">
        <f>IFERROR(VLOOKUP(Table5[[#This Row],[CustomerID]],Table1[],2,FALSE),"Not Found")</f>
        <v>167419</v>
      </c>
      <c r="X579" t="str">
        <f>_xlfn.XLOOKUP(Table5[[#This Row],[CustomerID]],Table1[ID],Table1[State],"Not Found",0)</f>
        <v>State-Texas</v>
      </c>
      <c r="Y579">
        <f>_xlfn.XLOOKUP(Table5[[#This Row],[CustomerID]],Table2[ID],Table2[Recency/Days],"Not Found",0)</f>
        <v>29</v>
      </c>
      <c r="Z579" s="22">
        <f>IFERROR(VLOOKUP(Table5[[#This Row],[CustomerID]],Table2[],3,FALSE),"Not Found")</f>
        <v>2101</v>
      </c>
      <c r="AA579" s="22">
        <f>IFERROR(VLOOKUP($A579,Table2[],4,FALSE),"Not Found")</f>
        <v>209</v>
      </c>
      <c r="AB579" s="22">
        <f>IFERROR(VLOOKUP($A579,Table2[],5,FALSE),"Not Found")</f>
        <v>874</v>
      </c>
      <c r="AC579" s="22">
        <f>IFERROR(VLOOKUP($A579,Table2[],6,FALSE),"Not Found")</f>
        <v>226</v>
      </c>
      <c r="AD579" s="22">
        <f>IFERROR(VLOOKUP($A579,Table2[],7,FALSE),"Not Found")</f>
        <v>139</v>
      </c>
      <c r="AE579" s="22">
        <f>IFERROR(VLOOKUP($A579,Table2[],8,FALSE),"Not Found")</f>
        <v>104</v>
      </c>
      <c r="AF579" s="22">
        <f>IFERROR(VLOOKUP($A579,Table2[],9,FALSE),"Not Found")</f>
        <v>3444</v>
      </c>
      <c r="AG579">
        <f>IFERROR(VLOOKUP($A579,Table2[],10,FALSE),"Not Found")</f>
        <v>4</v>
      </c>
      <c r="AH579">
        <f>IFERROR(VLOOKUP($A579,Table2[],11,FALSE),"Not Found")</f>
        <v>9</v>
      </c>
      <c r="AI579">
        <f>IFERROR(VLOOKUP($A579,Table2[],12,FALSE),"Not Found")</f>
        <v>4</v>
      </c>
      <c r="AJ579">
        <f>IFERROR(VLOOKUP($A579,Table2[],13,FALSE),"Not Found")</f>
        <v>8</v>
      </c>
      <c r="AK579">
        <f>IFERROR(VLOOKUP($A579,Table2[],14,FALSE),"Not Found")</f>
        <v>5</v>
      </c>
      <c r="AL579">
        <f>INDEX('Marketing data'!E:E,MATCH($A579,'Marketing data'!B:B,0),1)</f>
        <v>0</v>
      </c>
      <c r="AM579">
        <f>INDEX('Marketing data'!F:F,MATCH($A579,'Marketing data'!B:B,0),1)</f>
        <v>0</v>
      </c>
      <c r="AN579">
        <f>INDEX(Table3[MC3],MATCH($A579,Table3[ID],0),1)</f>
        <v>0</v>
      </c>
      <c r="AO579">
        <f>INDEX(Table3[MC4],MATCH($A579,Table3[ID],0),1)</f>
        <v>0</v>
      </c>
      <c r="AP579">
        <f>INDEX(Table3[MC5],MATCH($A579,Table3[ID],0),1)</f>
        <v>0</v>
      </c>
      <c r="AQ579">
        <f>_xlfn.XLOOKUP($A579,Table3[ID],Table3[Complaint],"Not Found",0)</f>
        <v>0</v>
      </c>
      <c r="AR579">
        <f>_xlfn.XLOOKUP($A579,Table3[ID],Table3[Pilot],"Not Found",0)</f>
        <v>0</v>
      </c>
      <c r="AS579" s="6">
        <f>_xlfn.XLOOKUP($A579,Table3[ID],Table3[Enrollment],"Not Found",0)</f>
        <v>43639</v>
      </c>
    </row>
    <row r="580" spans="1:45" x14ac:dyDescent="0.25">
      <c r="A580">
        <v>2886</v>
      </c>
      <c r="B580" t="s">
        <v>698</v>
      </c>
      <c r="C580" t="s">
        <v>103</v>
      </c>
      <c r="D580" t="s">
        <v>104</v>
      </c>
      <c r="E580" t="s">
        <v>105</v>
      </c>
      <c r="F580" t="s">
        <v>106</v>
      </c>
      <c r="G580" s="22">
        <v>77.680000000000007</v>
      </c>
      <c r="H580">
        <v>4</v>
      </c>
      <c r="I580">
        <v>15.536</v>
      </c>
      <c r="J580" s="22">
        <v>326.25599999999997</v>
      </c>
      <c r="K580" s="6">
        <v>43497</v>
      </c>
      <c r="L580" s="21">
        <v>0.82916666666666661</v>
      </c>
      <c r="M580" t="s">
        <v>112</v>
      </c>
      <c r="N580" s="22">
        <v>310.72000000000003</v>
      </c>
      <c r="O580">
        <v>4.7619047620000003</v>
      </c>
      <c r="P580" s="22">
        <v>15.536</v>
      </c>
      <c r="Q580">
        <v>8.4</v>
      </c>
      <c r="R580" t="str">
        <f>IFERROR(VLOOKUP(Table5[[#This Row],[CustomerID]],Table1[],16,FALSE),"Not Found")</f>
        <v>Single</v>
      </c>
      <c r="S580">
        <f>IFERROR(VLOOKUP(Table5[[#This Row],[CustomerID]],Table1[],5,FALSE),"Not Found")</f>
        <v>50</v>
      </c>
      <c r="T580" t="str">
        <f>IFERROR(VLOOKUP(Table5[[#This Row],[CustomerID]],Table1[],17,FALSE),"Not Found")</f>
        <v>Graduate</v>
      </c>
      <c r="U580">
        <f>_xlfn.XLOOKUP(Table5[[#This Row],[CustomerID]],Table1[ID],Table1[Kids],"Not Found",0)</f>
        <v>0</v>
      </c>
      <c r="V580">
        <f>_xlfn.XLOOKUP(Table5[[#This Row],[CustomerID]],Table1[ID],Table1[Teens],"Not found",0)</f>
        <v>1</v>
      </c>
      <c r="W580" s="16">
        <f>IFERROR(VLOOKUP(Table5[[#This Row],[CustomerID]],Table1[],2,FALSE),"Not Found")</f>
        <v>167384</v>
      </c>
      <c r="X580" t="str">
        <f>_xlfn.XLOOKUP(Table5[[#This Row],[CustomerID]],Table1[ID],Table1[State],"Not Found",0)</f>
        <v>State-Florida</v>
      </c>
      <c r="Y580">
        <f>_xlfn.XLOOKUP(Table5[[#This Row],[CustomerID]],Table2[ID],Table2[Recency/Days],"Not Found",0)</f>
        <v>32</v>
      </c>
      <c r="Z580" s="22">
        <f>IFERROR(VLOOKUP(Table5[[#This Row],[CustomerID]],Table2[],3,FALSE),"Not Found")</f>
        <v>2377</v>
      </c>
      <c r="AA580" s="22">
        <f>IFERROR(VLOOKUP($A580,Table2[],4,FALSE),"Not Found")</f>
        <v>99</v>
      </c>
      <c r="AB580" s="22">
        <f>IFERROR(VLOOKUP($A580,Table2[],5,FALSE),"Not Found")</f>
        <v>435</v>
      </c>
      <c r="AC580" s="22">
        <f>IFERROR(VLOOKUP($A580,Table2[],6,FALSE),"Not Found")</f>
        <v>392</v>
      </c>
      <c r="AD580" s="22">
        <f>IFERROR(VLOOKUP($A580,Table2[],7,FALSE),"Not Found")</f>
        <v>132</v>
      </c>
      <c r="AE580" s="22">
        <f>IFERROR(VLOOKUP($A580,Table2[],8,FALSE),"Not Found")</f>
        <v>266</v>
      </c>
      <c r="AF580" s="22">
        <f>IFERROR(VLOOKUP($A580,Table2[],9,FALSE),"Not Found")</f>
        <v>3170</v>
      </c>
      <c r="AG580">
        <f>IFERROR(VLOOKUP($A580,Table2[],10,FALSE),"Not Found")</f>
        <v>2</v>
      </c>
      <c r="AH580">
        <f>IFERROR(VLOOKUP($A580,Table2[],11,FALSE),"Not Found")</f>
        <v>7</v>
      </c>
      <c r="AI580">
        <f>IFERROR(VLOOKUP($A580,Table2[],12,FALSE),"Not Found")</f>
        <v>8</v>
      </c>
      <c r="AJ580">
        <f>IFERROR(VLOOKUP($A580,Table2[],13,FALSE),"Not Found")</f>
        <v>5</v>
      </c>
      <c r="AK580">
        <f>IFERROR(VLOOKUP($A580,Table2[],14,FALSE),"Not Found")</f>
        <v>5</v>
      </c>
      <c r="AL580">
        <f>INDEX('Marketing data'!E:E,MATCH($A580,'Marketing data'!B:B,0),1)</f>
        <v>0</v>
      </c>
      <c r="AM580">
        <f>INDEX('Marketing data'!F:F,MATCH($A580,'Marketing data'!B:B,0),1)</f>
        <v>0</v>
      </c>
      <c r="AN580">
        <f>INDEX(Table3[MC3],MATCH($A580,Table3[ID],0),1)</f>
        <v>0</v>
      </c>
      <c r="AO580">
        <f>INDEX(Table3[MC4],MATCH($A580,Table3[ID],0),1)</f>
        <v>1</v>
      </c>
      <c r="AP580">
        <f>INDEX(Table3[MC5],MATCH($A580,Table3[ID],0),1)</f>
        <v>0</v>
      </c>
      <c r="AQ580">
        <f>_xlfn.XLOOKUP($A580,Table3[ID],Table3[Complaint],"Not Found",0)</f>
        <v>0</v>
      </c>
      <c r="AR580">
        <f>_xlfn.XLOOKUP($A580,Table3[ID],Table3[Pilot],"Not Found",0)</f>
        <v>0</v>
      </c>
      <c r="AS580" s="6">
        <f>_xlfn.XLOOKUP($A580,Table3[ID],Table3[Enrollment],"Not Found",0)</f>
        <v>43572</v>
      </c>
    </row>
    <row r="581" spans="1:45" x14ac:dyDescent="0.25">
      <c r="A581">
        <v>2111</v>
      </c>
      <c r="B581" t="s">
        <v>699</v>
      </c>
      <c r="C581" t="s">
        <v>109</v>
      </c>
      <c r="D581" t="s">
        <v>104</v>
      </c>
      <c r="E581" t="s">
        <v>105</v>
      </c>
      <c r="F581" t="s">
        <v>127</v>
      </c>
      <c r="G581" s="22">
        <v>92.98</v>
      </c>
      <c r="H581">
        <v>2</v>
      </c>
      <c r="I581">
        <v>9.298</v>
      </c>
      <c r="J581" s="22">
        <v>195.25800000000001</v>
      </c>
      <c r="K581" s="6">
        <v>43509</v>
      </c>
      <c r="L581" s="21">
        <v>0.62916666666666665</v>
      </c>
      <c r="M581" t="s">
        <v>116</v>
      </c>
      <c r="N581" s="22">
        <v>185.96</v>
      </c>
      <c r="O581">
        <v>4.7619047620000003</v>
      </c>
      <c r="P581" s="22">
        <v>9.298</v>
      </c>
      <c r="Q581">
        <v>8</v>
      </c>
      <c r="R581" t="str">
        <f>IFERROR(VLOOKUP(Table5[[#This Row],[CustomerID]],Table1[],16,FALSE),"Not Found")</f>
        <v>Married</v>
      </c>
      <c r="S581">
        <f>IFERROR(VLOOKUP(Table5[[#This Row],[CustomerID]],Table1[],5,FALSE),"Not Found")</f>
        <v>69</v>
      </c>
      <c r="T581" t="str">
        <f>IFERROR(VLOOKUP(Table5[[#This Row],[CustomerID]],Table1[],17,FALSE),"Not Found")</f>
        <v>Master</v>
      </c>
      <c r="U581">
        <f>_xlfn.XLOOKUP(Table5[[#This Row],[CustomerID]],Table1[ID],Table1[Kids],"Not Found",0)</f>
        <v>0</v>
      </c>
      <c r="V581">
        <f>_xlfn.XLOOKUP(Table5[[#This Row],[CustomerID]],Table1[ID],Table1[Teens],"Not found",0)</f>
        <v>1</v>
      </c>
      <c r="W581" s="16">
        <f>IFERROR(VLOOKUP(Table5[[#This Row],[CustomerID]],Table1[],2,FALSE),"Not Found")</f>
        <v>167381</v>
      </c>
      <c r="X581" t="str">
        <f>_xlfn.XLOOKUP(Table5[[#This Row],[CustomerID]],Table1[ID],Table1[State],"Not Found",0)</f>
        <v>State-California</v>
      </c>
      <c r="Y581">
        <f>_xlfn.XLOOKUP(Table5[[#This Row],[CustomerID]],Table2[ID],Table2[Recency/Days],"Not Found",0)</f>
        <v>67</v>
      </c>
      <c r="Z581" s="22">
        <f>IFERROR(VLOOKUP(Table5[[#This Row],[CustomerID]],Table2[],3,FALSE),"Not Found")</f>
        <v>2025</v>
      </c>
      <c r="AA581" s="22">
        <f>IFERROR(VLOOKUP($A581,Table2[],4,FALSE),"Not Found")</f>
        <v>20</v>
      </c>
      <c r="AB581" s="22">
        <f>IFERROR(VLOOKUP($A581,Table2[],5,FALSE),"Not Found")</f>
        <v>132</v>
      </c>
      <c r="AC581" s="22">
        <f>IFERROR(VLOOKUP($A581,Table2[],6,FALSE),"Not Found")</f>
        <v>27</v>
      </c>
      <c r="AD581" s="22">
        <f>IFERROR(VLOOKUP($A581,Table2[],7,FALSE),"Not Found")</f>
        <v>0</v>
      </c>
      <c r="AE581" s="22">
        <f>IFERROR(VLOOKUP($A581,Table2[],8,FALSE),"Not Found")</f>
        <v>174</v>
      </c>
      <c r="AF581" s="22">
        <f>IFERROR(VLOOKUP($A581,Table2[],9,FALSE),"Not Found")</f>
        <v>2030</v>
      </c>
      <c r="AG581">
        <f>IFERROR(VLOOKUP($A581,Table2[],10,FALSE),"Not Found")</f>
        <v>4</v>
      </c>
      <c r="AH581">
        <f>IFERROR(VLOOKUP($A581,Table2[],11,FALSE),"Not Found")</f>
        <v>2</v>
      </c>
      <c r="AI581">
        <f>IFERROR(VLOOKUP($A581,Table2[],12,FALSE),"Not Found")</f>
        <v>2</v>
      </c>
      <c r="AJ581">
        <f>IFERROR(VLOOKUP($A581,Table2[],13,FALSE),"Not Found")</f>
        <v>9</v>
      </c>
      <c r="AK581">
        <f>IFERROR(VLOOKUP($A581,Table2[],14,FALSE),"Not Found")</f>
        <v>7</v>
      </c>
      <c r="AL581">
        <f>INDEX('Marketing data'!E:E,MATCH($A581,'Marketing data'!B:B,0),1)</f>
        <v>0</v>
      </c>
      <c r="AM581">
        <f>INDEX('Marketing data'!F:F,MATCH($A581,'Marketing data'!B:B,0),1)</f>
        <v>0</v>
      </c>
      <c r="AN581">
        <f>INDEX(Table3[MC3],MATCH($A581,Table3[ID],0),1)</f>
        <v>0</v>
      </c>
      <c r="AO581">
        <f>INDEX(Table3[MC4],MATCH($A581,Table3[ID],0),1)</f>
        <v>1</v>
      </c>
      <c r="AP581">
        <f>INDEX(Table3[MC5],MATCH($A581,Table3[ID],0),1)</f>
        <v>0</v>
      </c>
      <c r="AQ581">
        <f>_xlfn.XLOOKUP($A581,Table3[ID],Table3[Complaint],"Not Found",0)</f>
        <v>0</v>
      </c>
      <c r="AR581">
        <f>_xlfn.XLOOKUP($A581,Table3[ID],Table3[Pilot],"Not Found",0)</f>
        <v>0</v>
      </c>
      <c r="AS581" s="6">
        <f>_xlfn.XLOOKUP($A581,Table3[ID],Table3[Enrollment],"Not Found",0)</f>
        <v>43638</v>
      </c>
    </row>
    <row r="582" spans="1:45" x14ac:dyDescent="0.25">
      <c r="A582">
        <v>2172</v>
      </c>
      <c r="B582" t="s">
        <v>700</v>
      </c>
      <c r="C582" t="s">
        <v>124</v>
      </c>
      <c r="D582" t="s">
        <v>104</v>
      </c>
      <c r="E582" t="s">
        <v>105</v>
      </c>
      <c r="F582" t="s">
        <v>127</v>
      </c>
      <c r="G582" s="22">
        <v>18.079999999999998</v>
      </c>
      <c r="H582">
        <v>4</v>
      </c>
      <c r="I582">
        <v>3.6160000000000001</v>
      </c>
      <c r="J582" s="22">
        <v>75.936000000000007</v>
      </c>
      <c r="K582" s="6">
        <v>43479</v>
      </c>
      <c r="L582" s="21">
        <v>0.75208333333333333</v>
      </c>
      <c r="M582" t="s">
        <v>116</v>
      </c>
      <c r="N582" s="22">
        <v>72.319999999999993</v>
      </c>
      <c r="O582">
        <v>4.7619047620000003</v>
      </c>
      <c r="P582" s="22">
        <v>3.6160000000000001</v>
      </c>
      <c r="Q582">
        <v>9.5</v>
      </c>
      <c r="R582" t="str">
        <f>IFERROR(VLOOKUP(Table5[[#This Row],[CustomerID]],Table1[],16,FALSE),"Not Found")</f>
        <v>Widow</v>
      </c>
      <c r="S582">
        <f>IFERROR(VLOOKUP(Table5[[#This Row],[CustomerID]],Table1[],5,FALSE),"Not Found")</f>
        <v>51</v>
      </c>
      <c r="T582" t="str">
        <f>IFERROR(VLOOKUP(Table5[[#This Row],[CustomerID]],Table1[],17,FALSE),"Not Found")</f>
        <v>Master</v>
      </c>
      <c r="U582">
        <f>_xlfn.XLOOKUP(Table5[[#This Row],[CustomerID]],Table1[ID],Table1[Kids],"Not Found",0)</f>
        <v>0</v>
      </c>
      <c r="V582">
        <f>_xlfn.XLOOKUP(Table5[[#This Row],[CustomerID]],Table1[ID],Table1[Teens],"Not found",0)</f>
        <v>1</v>
      </c>
      <c r="W582" s="16">
        <f>IFERROR(VLOOKUP(Table5[[#This Row],[CustomerID]],Table1[],2,FALSE),"Not Found")</f>
        <v>167369</v>
      </c>
      <c r="X582" t="str">
        <f>_xlfn.XLOOKUP(Table5[[#This Row],[CustomerID]],Table1[ID],Table1[State],"Not Found",0)</f>
        <v>State-Florida</v>
      </c>
      <c r="Y582">
        <f>_xlfn.XLOOKUP(Table5[[#This Row],[CustomerID]],Table2[ID],Table2[Recency/Days],"Not Found",0)</f>
        <v>81</v>
      </c>
      <c r="Z582" s="22">
        <f>IFERROR(VLOOKUP(Table5[[#This Row],[CustomerID]],Table2[],3,FALSE),"Not Found")</f>
        <v>3225</v>
      </c>
      <c r="AA582" s="22">
        <f>IFERROR(VLOOKUP($A582,Table2[],4,FALSE),"Not Found")</f>
        <v>0</v>
      </c>
      <c r="AB582" s="22">
        <f>IFERROR(VLOOKUP($A582,Table2[],5,FALSE),"Not Found")</f>
        <v>174</v>
      </c>
      <c r="AC582" s="22">
        <f>IFERROR(VLOOKUP($A582,Table2[],6,FALSE),"Not Found")</f>
        <v>92</v>
      </c>
      <c r="AD582" s="22">
        <f>IFERROR(VLOOKUP($A582,Table2[],7,FALSE),"Not Found")</f>
        <v>35</v>
      </c>
      <c r="AE582" s="22">
        <f>IFERROR(VLOOKUP($A582,Table2[],8,FALSE),"Not Found")</f>
        <v>104</v>
      </c>
      <c r="AF582" s="22">
        <f>IFERROR(VLOOKUP($A582,Table2[],9,FALSE),"Not Found")</f>
        <v>3421</v>
      </c>
      <c r="AG582">
        <f>IFERROR(VLOOKUP($A582,Table2[],10,FALSE),"Not Found")</f>
        <v>4</v>
      </c>
      <c r="AH582">
        <f>IFERROR(VLOOKUP($A582,Table2[],11,FALSE),"Not Found")</f>
        <v>7</v>
      </c>
      <c r="AI582">
        <f>IFERROR(VLOOKUP($A582,Table2[],12,FALSE),"Not Found")</f>
        <v>4</v>
      </c>
      <c r="AJ582">
        <f>IFERROR(VLOOKUP($A582,Table2[],13,FALSE),"Not Found")</f>
        <v>10</v>
      </c>
      <c r="AK582">
        <f>IFERROR(VLOOKUP($A582,Table2[],14,FALSE),"Not Found")</f>
        <v>4</v>
      </c>
      <c r="AL582">
        <f>INDEX('Marketing data'!E:E,MATCH($A582,'Marketing data'!B:B,0),1)</f>
        <v>0</v>
      </c>
      <c r="AM582">
        <f>INDEX('Marketing data'!F:F,MATCH($A582,'Marketing data'!B:B,0),1)</f>
        <v>0</v>
      </c>
      <c r="AN582">
        <f>INDEX(Table3[MC3],MATCH($A582,Table3[ID],0),1)</f>
        <v>0</v>
      </c>
      <c r="AO582">
        <f>INDEX(Table3[MC4],MATCH($A582,Table3[ID],0),1)</f>
        <v>1</v>
      </c>
      <c r="AP582">
        <f>INDEX(Table3[MC5],MATCH($A582,Table3[ID],0),1)</f>
        <v>1</v>
      </c>
      <c r="AQ582">
        <f>_xlfn.XLOOKUP($A582,Table3[ID],Table3[Complaint],"Not Found",0)</f>
        <v>0</v>
      </c>
      <c r="AR582">
        <f>_xlfn.XLOOKUP($A582,Table3[ID],Table3[Pilot],"Not Found",0)</f>
        <v>1</v>
      </c>
      <c r="AS582" s="6">
        <f>_xlfn.XLOOKUP($A582,Table3[ID],Table3[Enrollment],"Not Found",0)</f>
        <v>43579</v>
      </c>
    </row>
    <row r="583" spans="1:45" x14ac:dyDescent="0.25">
      <c r="A583">
        <v>1035</v>
      </c>
      <c r="B583" t="s">
        <v>701</v>
      </c>
      <c r="C583" t="s">
        <v>124</v>
      </c>
      <c r="D583" t="s">
        <v>110</v>
      </c>
      <c r="E583" t="s">
        <v>114</v>
      </c>
      <c r="F583" t="s">
        <v>118</v>
      </c>
      <c r="G583" s="22">
        <v>63.06</v>
      </c>
      <c r="H583">
        <v>3</v>
      </c>
      <c r="I583">
        <v>9.4589999999999996</v>
      </c>
      <c r="J583" s="22">
        <v>198.63900000000001</v>
      </c>
      <c r="K583" s="6">
        <v>43484</v>
      </c>
      <c r="L583" s="21">
        <v>0.66527777777777775</v>
      </c>
      <c r="M583" t="s">
        <v>107</v>
      </c>
      <c r="N583" s="22">
        <v>189.18</v>
      </c>
      <c r="O583">
        <v>4.7619047620000003</v>
      </c>
      <c r="P583" s="22">
        <v>9.4589999999999996</v>
      </c>
      <c r="Q583">
        <v>7</v>
      </c>
      <c r="R583" t="str">
        <f>IFERROR(VLOOKUP(Table5[[#This Row],[CustomerID]],Table1[],16,FALSE),"Not Found")</f>
        <v>Married</v>
      </c>
      <c r="S583">
        <f>IFERROR(VLOOKUP(Table5[[#This Row],[CustomerID]],Table1[],5,FALSE),"Not Found")</f>
        <v>50</v>
      </c>
      <c r="T583" t="str">
        <f>IFERROR(VLOOKUP(Table5[[#This Row],[CustomerID]],Table1[],17,FALSE),"Not Found")</f>
        <v>PhD</v>
      </c>
      <c r="U583">
        <f>_xlfn.XLOOKUP(Table5[[#This Row],[CustomerID]],Table1[ID],Table1[Kids],"Not Found",0)</f>
        <v>0</v>
      </c>
      <c r="V583">
        <f>_xlfn.XLOOKUP(Table5[[#This Row],[CustomerID]],Table1[ID],Table1[Teens],"Not found",0)</f>
        <v>1</v>
      </c>
      <c r="W583" s="16">
        <f>IFERROR(VLOOKUP(Table5[[#This Row],[CustomerID]],Table1[],2,FALSE),"Not Found")</f>
        <v>167353</v>
      </c>
      <c r="X583" t="str">
        <f>_xlfn.XLOOKUP(Table5[[#This Row],[CustomerID]],Table1[ID],Table1[State],"Not Found",0)</f>
        <v>State-Texas</v>
      </c>
      <c r="Y583">
        <f>_xlfn.XLOOKUP(Table5[[#This Row],[CustomerID]],Table2[ID],Table2[Recency/Days],"Not Found",0)</f>
        <v>37</v>
      </c>
      <c r="Z583" s="22">
        <f>IFERROR(VLOOKUP(Table5[[#This Row],[CustomerID]],Table2[],3,FALSE),"Not Found")</f>
        <v>1744</v>
      </c>
      <c r="AA583" s="22">
        <f>IFERROR(VLOOKUP($A583,Table2[],4,FALSE),"Not Found")</f>
        <v>42</v>
      </c>
      <c r="AB583" s="22">
        <f>IFERROR(VLOOKUP($A583,Table2[],5,FALSE),"Not Found")</f>
        <v>375</v>
      </c>
      <c r="AC583" s="22">
        <f>IFERROR(VLOOKUP($A583,Table2[],6,FALSE),"Not Found")</f>
        <v>0</v>
      </c>
      <c r="AD583" s="22">
        <f>IFERROR(VLOOKUP($A583,Table2[],7,FALSE),"Not Found")</f>
        <v>20</v>
      </c>
      <c r="AE583" s="22">
        <f>IFERROR(VLOOKUP($A583,Table2[],8,FALSE),"Not Found")</f>
        <v>87</v>
      </c>
      <c r="AF583" s="22">
        <f>IFERROR(VLOOKUP($A583,Table2[],9,FALSE),"Not Found")</f>
        <v>2095</v>
      </c>
      <c r="AG583">
        <f>IFERROR(VLOOKUP($A583,Table2[],10,FALSE),"Not Found")</f>
        <v>5</v>
      </c>
      <c r="AH583">
        <f>IFERROR(VLOOKUP($A583,Table2[],11,FALSE),"Not Found")</f>
        <v>5</v>
      </c>
      <c r="AI583">
        <f>IFERROR(VLOOKUP($A583,Table2[],12,FALSE),"Not Found")</f>
        <v>6</v>
      </c>
      <c r="AJ583">
        <f>IFERROR(VLOOKUP($A583,Table2[],13,FALSE),"Not Found")</f>
        <v>12</v>
      </c>
      <c r="AK583">
        <f>IFERROR(VLOOKUP($A583,Table2[],14,FALSE),"Not Found")</f>
        <v>2</v>
      </c>
      <c r="AL583">
        <f>INDEX('Marketing data'!E:E,MATCH($A583,'Marketing data'!B:B,0),1)</f>
        <v>0</v>
      </c>
      <c r="AM583">
        <f>INDEX('Marketing data'!F:F,MATCH($A583,'Marketing data'!B:B,0),1)</f>
        <v>0</v>
      </c>
      <c r="AN583">
        <f>INDEX(Table3[MC3],MATCH($A583,Table3[ID],0),1)</f>
        <v>0</v>
      </c>
      <c r="AO583">
        <f>INDEX(Table3[MC4],MATCH($A583,Table3[ID],0),1)</f>
        <v>0</v>
      </c>
      <c r="AP583">
        <f>INDEX(Table3[MC5],MATCH($A583,Table3[ID],0),1)</f>
        <v>0</v>
      </c>
      <c r="AQ583">
        <f>_xlfn.XLOOKUP($A583,Table3[ID],Table3[Complaint],"Not Found",0)</f>
        <v>0</v>
      </c>
      <c r="AR583">
        <f>_xlfn.XLOOKUP($A583,Table3[ID],Table3[Pilot],"Not Found",0)</f>
        <v>0</v>
      </c>
      <c r="AS583" s="6">
        <f>_xlfn.XLOOKUP($A583,Table3[ID],Table3[Enrollment],"Not Found",0)</f>
        <v>43988</v>
      </c>
    </row>
    <row r="584" spans="1:45" x14ac:dyDescent="0.25">
      <c r="A584">
        <v>1416</v>
      </c>
      <c r="B584" t="s">
        <v>703</v>
      </c>
      <c r="C584" t="s">
        <v>103</v>
      </c>
      <c r="D584" t="s">
        <v>110</v>
      </c>
      <c r="E584" t="s">
        <v>105</v>
      </c>
      <c r="F584" t="s">
        <v>125</v>
      </c>
      <c r="G584" s="22">
        <v>52.34</v>
      </c>
      <c r="H584">
        <v>3</v>
      </c>
      <c r="I584">
        <v>7.851</v>
      </c>
      <c r="J584" s="22">
        <v>164.87100000000001</v>
      </c>
      <c r="K584" s="6">
        <v>43551</v>
      </c>
      <c r="L584" s="21">
        <v>0.5854166666666667</v>
      </c>
      <c r="M584" t="s">
        <v>112</v>
      </c>
      <c r="N584" s="22">
        <v>157.02000000000001</v>
      </c>
      <c r="O584">
        <v>4.7619047620000003</v>
      </c>
      <c r="P584" s="22">
        <v>7.851</v>
      </c>
      <c r="Q584">
        <v>9.1999999999999993</v>
      </c>
      <c r="R584" t="str">
        <f>IFERROR(VLOOKUP(Table5[[#This Row],[CustomerID]],Table1[],16,FALSE),"Not Found")</f>
        <v>Together</v>
      </c>
      <c r="S584">
        <f>IFERROR(VLOOKUP(Table5[[#This Row],[CustomerID]],Table1[],5,FALSE),"Not Found")</f>
        <v>53</v>
      </c>
      <c r="T584" t="str">
        <f>IFERROR(VLOOKUP(Table5[[#This Row],[CustomerID]],Table1[],17,FALSE),"Not Found")</f>
        <v>Other</v>
      </c>
      <c r="U584">
        <f>_xlfn.XLOOKUP(Table5[[#This Row],[CustomerID]],Table1[ID],Table1[Kids],"Not Found",0)</f>
        <v>1</v>
      </c>
      <c r="V584">
        <f>_xlfn.XLOOKUP(Table5[[#This Row],[CustomerID]],Table1[ID],Table1[Teens],"Not found",0)</f>
        <v>1</v>
      </c>
      <c r="W584" s="16">
        <f>IFERROR(VLOOKUP(Table5[[#This Row],[CustomerID]],Table1[],2,FALSE),"Not Found")</f>
        <v>167309</v>
      </c>
      <c r="X584" t="str">
        <f>_xlfn.XLOOKUP(Table5[[#This Row],[CustomerID]],Table1[ID],Table1[State],"Not Found",0)</f>
        <v>State-Florida</v>
      </c>
      <c r="Y584">
        <f>_xlfn.XLOOKUP(Table5[[#This Row],[CustomerID]],Table2[ID],Table2[Recency/Days],"Not Found",0)</f>
        <v>76</v>
      </c>
      <c r="Z584" s="22">
        <f>IFERROR(VLOOKUP(Table5[[#This Row],[CustomerID]],Table2[],3,FALSE),"Not Found")</f>
        <v>1280</v>
      </c>
      <c r="AA584" s="22">
        <f>IFERROR(VLOOKUP($A584,Table2[],4,FALSE),"Not Found")</f>
        <v>117</v>
      </c>
      <c r="AB584" s="22">
        <f>IFERROR(VLOOKUP($A584,Table2[],5,FALSE),"Not Found")</f>
        <v>450</v>
      </c>
      <c r="AC584" s="22">
        <f>IFERROR(VLOOKUP($A584,Table2[],6,FALSE),"Not Found")</f>
        <v>370</v>
      </c>
      <c r="AD584" s="22">
        <f>IFERROR(VLOOKUP($A584,Table2[],7,FALSE),"Not Found")</f>
        <v>236</v>
      </c>
      <c r="AE584" s="22">
        <f>IFERROR(VLOOKUP($A584,Table2[],8,FALSE),"Not Found")</f>
        <v>236</v>
      </c>
      <c r="AF584" s="22">
        <f>IFERROR(VLOOKUP($A584,Table2[],9,FALSE),"Not Found")</f>
        <v>2217</v>
      </c>
      <c r="AG584">
        <f>IFERROR(VLOOKUP($A584,Table2[],10,FALSE),"Not Found")</f>
        <v>15</v>
      </c>
      <c r="AH584">
        <f>IFERROR(VLOOKUP($A584,Table2[],11,FALSE),"Not Found")</f>
        <v>9</v>
      </c>
      <c r="AI584">
        <f>IFERROR(VLOOKUP($A584,Table2[],12,FALSE),"Not Found")</f>
        <v>6</v>
      </c>
      <c r="AJ584">
        <f>IFERROR(VLOOKUP($A584,Table2[],13,FALSE),"Not Found")</f>
        <v>9</v>
      </c>
      <c r="AK584">
        <f>IFERROR(VLOOKUP($A584,Table2[],14,FALSE),"Not Found")</f>
        <v>7</v>
      </c>
      <c r="AL584">
        <f>INDEX('Marketing data'!E:E,MATCH($A584,'Marketing data'!B:B,0),1)</f>
        <v>0</v>
      </c>
      <c r="AM584">
        <f>INDEX('Marketing data'!F:F,MATCH($A584,'Marketing data'!B:B,0),1)</f>
        <v>0</v>
      </c>
      <c r="AN584">
        <f>INDEX(Table3[MC3],MATCH($A584,Table3[ID],0),1)</f>
        <v>0</v>
      </c>
      <c r="AO584">
        <f>INDEX(Table3[MC4],MATCH($A584,Table3[ID],0),1)</f>
        <v>0</v>
      </c>
      <c r="AP584">
        <f>INDEX(Table3[MC5],MATCH($A584,Table3[ID],0),1)</f>
        <v>0</v>
      </c>
      <c r="AQ584">
        <f>_xlfn.XLOOKUP($A584,Table3[ID],Table3[Complaint],"Not Found",0)</f>
        <v>0</v>
      </c>
      <c r="AR584">
        <f>_xlfn.XLOOKUP($A584,Table3[ID],Table3[Pilot],"Not Found",0)</f>
        <v>0</v>
      </c>
      <c r="AS584" s="6">
        <f>_xlfn.XLOOKUP($A584,Table3[ID],Table3[Enrollment],"Not Found",0)</f>
        <v>43646</v>
      </c>
    </row>
    <row r="585" spans="1:45" x14ac:dyDescent="0.25">
      <c r="A585">
        <v>1420</v>
      </c>
      <c r="B585" t="s">
        <v>704</v>
      </c>
      <c r="C585" t="s">
        <v>103</v>
      </c>
      <c r="D585" t="s">
        <v>110</v>
      </c>
      <c r="E585" t="s">
        <v>105</v>
      </c>
      <c r="F585" t="s">
        <v>118</v>
      </c>
      <c r="G585" s="22">
        <v>43.06</v>
      </c>
      <c r="H585">
        <v>5</v>
      </c>
      <c r="I585">
        <v>10.765000000000001</v>
      </c>
      <c r="J585" s="22">
        <v>226.065</v>
      </c>
      <c r="K585" s="6">
        <v>43500</v>
      </c>
      <c r="L585" s="21">
        <v>0.69305555555555554</v>
      </c>
      <c r="M585" t="s">
        <v>107</v>
      </c>
      <c r="N585" s="22">
        <v>215.3</v>
      </c>
      <c r="O585">
        <v>4.7619047620000003</v>
      </c>
      <c r="P585" s="22">
        <v>10.765000000000001</v>
      </c>
      <c r="Q585">
        <v>7.7</v>
      </c>
      <c r="R585" t="str">
        <f>IFERROR(VLOOKUP(Table5[[#This Row],[CustomerID]],Table1[],16,FALSE),"Not Found")</f>
        <v>Divorced</v>
      </c>
      <c r="S585">
        <f>IFERROR(VLOOKUP(Table5[[#This Row],[CustomerID]],Table1[],5,FALSE),"Not Found")</f>
        <v>54</v>
      </c>
      <c r="T585" t="str">
        <f>IFERROR(VLOOKUP(Table5[[#This Row],[CustomerID]],Table1[],17,FALSE),"Not Found")</f>
        <v>Graduate</v>
      </c>
      <c r="U585">
        <f>_xlfn.XLOOKUP(Table5[[#This Row],[CustomerID]],Table1[ID],Table1[Kids],"Not Found",0)</f>
        <v>0</v>
      </c>
      <c r="V585">
        <f>_xlfn.XLOOKUP(Table5[[#This Row],[CustomerID]],Table1[ID],Table1[Teens],"Not found",0)</f>
        <v>1</v>
      </c>
      <c r="W585" s="16">
        <f>IFERROR(VLOOKUP(Table5[[#This Row],[CustomerID]],Table1[],2,FALSE),"Not Found")</f>
        <v>167272</v>
      </c>
      <c r="X585" t="str">
        <f>_xlfn.XLOOKUP(Table5[[#This Row],[CustomerID]],Table1[ID],Table1[State],"Not Found",0)</f>
        <v>State-Other</v>
      </c>
      <c r="Y585">
        <f>_xlfn.XLOOKUP(Table5[[#This Row],[CustomerID]],Table2[ID],Table2[Recency/Days],"Not Found",0)</f>
        <v>12</v>
      </c>
      <c r="Z585" s="22">
        <f>IFERROR(VLOOKUP(Table5[[#This Row],[CustomerID]],Table2[],3,FALSE),"Not Found")</f>
        <v>888</v>
      </c>
      <c r="AA585" s="22">
        <f>IFERROR(VLOOKUP($A585,Table2[],4,FALSE),"Not Found")</f>
        <v>87</v>
      </c>
      <c r="AB585" s="22">
        <f>IFERROR(VLOOKUP($A585,Table2[],5,FALSE),"Not Found")</f>
        <v>674</v>
      </c>
      <c r="AC585" s="22">
        <f>IFERROR(VLOOKUP($A585,Table2[],6,FALSE),"Not Found")</f>
        <v>70</v>
      </c>
      <c r="AD585" s="22">
        <f>IFERROR(VLOOKUP($A585,Table2[],7,FALSE),"Not Found")</f>
        <v>70</v>
      </c>
      <c r="AE585" s="22">
        <f>IFERROR(VLOOKUP($A585,Table2[],8,FALSE),"Not Found")</f>
        <v>35</v>
      </c>
      <c r="AF585" s="22">
        <f>IFERROR(VLOOKUP($A585,Table2[],9,FALSE),"Not Found")</f>
        <v>1753</v>
      </c>
      <c r="AG585">
        <f>IFERROR(VLOOKUP($A585,Table2[],10,FALSE),"Not Found")</f>
        <v>3</v>
      </c>
      <c r="AH585">
        <f>IFERROR(VLOOKUP($A585,Table2[],11,FALSE),"Not Found")</f>
        <v>6</v>
      </c>
      <c r="AI585">
        <f>IFERROR(VLOOKUP($A585,Table2[],12,FALSE),"Not Found")</f>
        <v>2</v>
      </c>
      <c r="AJ585">
        <f>IFERROR(VLOOKUP($A585,Table2[],13,FALSE),"Not Found")</f>
        <v>12</v>
      </c>
      <c r="AK585">
        <f>IFERROR(VLOOKUP($A585,Table2[],14,FALSE),"Not Found")</f>
        <v>5</v>
      </c>
      <c r="AL585">
        <f>INDEX('Marketing data'!E:E,MATCH($A585,'Marketing data'!B:B,0),1)</f>
        <v>0</v>
      </c>
      <c r="AM585">
        <f>INDEX('Marketing data'!F:F,MATCH($A585,'Marketing data'!B:B,0),1)</f>
        <v>0</v>
      </c>
      <c r="AN585">
        <f>INDEX(Table3[MC3],MATCH($A585,Table3[ID],0),1)</f>
        <v>0</v>
      </c>
      <c r="AO585">
        <f>INDEX(Table3[MC4],MATCH($A585,Table3[ID],0),1)</f>
        <v>0</v>
      </c>
      <c r="AP585">
        <f>INDEX(Table3[MC5],MATCH($A585,Table3[ID],0),1)</f>
        <v>0</v>
      </c>
      <c r="AQ585">
        <f>_xlfn.XLOOKUP($A585,Table3[ID],Table3[Complaint],"Not Found",0)</f>
        <v>0</v>
      </c>
      <c r="AR585">
        <f>_xlfn.XLOOKUP($A585,Table3[ID],Table3[Pilot],"Not Found",0)</f>
        <v>0</v>
      </c>
      <c r="AS585" s="6">
        <f>_xlfn.XLOOKUP($A585,Table3[ID],Table3[Enrollment],"Not Found",0)</f>
        <v>43978</v>
      </c>
    </row>
    <row r="586" spans="1:45" x14ac:dyDescent="0.25">
      <c r="A586">
        <v>2349</v>
      </c>
      <c r="B586" t="s">
        <v>705</v>
      </c>
      <c r="C586" t="s">
        <v>109</v>
      </c>
      <c r="D586" t="s">
        <v>110</v>
      </c>
      <c r="E586" t="s">
        <v>114</v>
      </c>
      <c r="F586" t="s">
        <v>127</v>
      </c>
      <c r="G586" s="22">
        <v>59.61</v>
      </c>
      <c r="H586">
        <v>10</v>
      </c>
      <c r="I586">
        <v>29.805</v>
      </c>
      <c r="J586" s="22">
        <v>625.90499999999997</v>
      </c>
      <c r="K586" s="6">
        <v>43538</v>
      </c>
      <c r="L586" s="21">
        <v>0.46319444444444446</v>
      </c>
      <c r="M586" t="s">
        <v>112</v>
      </c>
      <c r="N586" s="22">
        <v>596.1</v>
      </c>
      <c r="O586">
        <v>4.7619047620000003</v>
      </c>
      <c r="P586" s="22">
        <v>29.805</v>
      </c>
      <c r="Q586">
        <v>5.3</v>
      </c>
      <c r="R586" t="str">
        <f>IFERROR(VLOOKUP(Table5[[#This Row],[CustomerID]],Table1[],16,FALSE),"Not Found")</f>
        <v>Married</v>
      </c>
      <c r="S586">
        <f>IFERROR(VLOOKUP(Table5[[#This Row],[CustomerID]],Table1[],5,FALSE),"Not Found")</f>
        <v>62</v>
      </c>
      <c r="T586" t="str">
        <f>IFERROR(VLOOKUP(Table5[[#This Row],[CustomerID]],Table1[],17,FALSE),"Not Found")</f>
        <v>Graduate</v>
      </c>
      <c r="U586">
        <f>_xlfn.XLOOKUP(Table5[[#This Row],[CustomerID]],Table1[ID],Table1[Kids],"Not Found",0)</f>
        <v>0</v>
      </c>
      <c r="V586">
        <f>_xlfn.XLOOKUP(Table5[[#This Row],[CustomerID]],Table1[ID],Table1[Teens],"Not found",0)</f>
        <v>1</v>
      </c>
      <c r="W586" s="16">
        <f>IFERROR(VLOOKUP(Table5[[#This Row],[CustomerID]],Table1[],2,FALSE),"Not Found")</f>
        <v>167267</v>
      </c>
      <c r="X586" t="str">
        <f>_xlfn.XLOOKUP(Table5[[#This Row],[CustomerID]],Table1[ID],Table1[State],"Not Found",0)</f>
        <v>State-Texas</v>
      </c>
      <c r="Y586">
        <f>_xlfn.XLOOKUP(Table5[[#This Row],[CustomerID]],Table2[ID],Table2[Recency/Days],"Not Found",0)</f>
        <v>0</v>
      </c>
      <c r="Z586" s="22">
        <f>IFERROR(VLOOKUP(Table5[[#This Row],[CustomerID]],Table2[],3,FALSE),"Not Found")</f>
        <v>333</v>
      </c>
      <c r="AA586" s="22">
        <f>IFERROR(VLOOKUP($A586,Table2[],4,FALSE),"Not Found")</f>
        <v>27</v>
      </c>
      <c r="AB586" s="22">
        <f>IFERROR(VLOOKUP($A586,Table2[],5,FALSE),"Not Found")</f>
        <v>147</v>
      </c>
      <c r="AC586" s="22">
        <f>IFERROR(VLOOKUP($A586,Table2[],6,FALSE),"Not Found")</f>
        <v>37</v>
      </c>
      <c r="AD586" s="22">
        <f>IFERROR(VLOOKUP($A586,Table2[],7,FALSE),"Not Found")</f>
        <v>5</v>
      </c>
      <c r="AE586" s="22">
        <f>IFERROR(VLOOKUP($A586,Table2[],8,FALSE),"Not Found")</f>
        <v>75</v>
      </c>
      <c r="AF586" s="22">
        <f>IFERROR(VLOOKUP($A586,Table2[],9,FALSE),"Not Found")</f>
        <v>475</v>
      </c>
      <c r="AG586">
        <f>IFERROR(VLOOKUP($A586,Table2[],10,FALSE),"Not Found")</f>
        <v>1</v>
      </c>
      <c r="AH586">
        <f>IFERROR(VLOOKUP($A586,Table2[],11,FALSE),"Not Found")</f>
        <v>3</v>
      </c>
      <c r="AI586">
        <f>IFERROR(VLOOKUP($A586,Table2[],12,FALSE),"Not Found")</f>
        <v>2</v>
      </c>
      <c r="AJ586">
        <f>IFERROR(VLOOKUP($A586,Table2[],13,FALSE),"Not Found")</f>
        <v>5</v>
      </c>
      <c r="AK586">
        <f>IFERROR(VLOOKUP($A586,Table2[],14,FALSE),"Not Found")</f>
        <v>2</v>
      </c>
      <c r="AL586">
        <f>INDEX('Marketing data'!E:E,MATCH($A586,'Marketing data'!B:B,0),1)</f>
        <v>0</v>
      </c>
      <c r="AM586">
        <f>INDEX('Marketing data'!F:F,MATCH($A586,'Marketing data'!B:B,0),1)</f>
        <v>0</v>
      </c>
      <c r="AN586">
        <f>INDEX(Table3[MC3],MATCH($A586,Table3[ID],0),1)</f>
        <v>0</v>
      </c>
      <c r="AO586">
        <f>INDEX(Table3[MC4],MATCH($A586,Table3[ID],0),1)</f>
        <v>0</v>
      </c>
      <c r="AP586">
        <f>INDEX(Table3[MC5],MATCH($A586,Table3[ID],0),1)</f>
        <v>0</v>
      </c>
      <c r="AQ586">
        <f>_xlfn.XLOOKUP($A586,Table3[ID],Table3[Complaint],"Not Found",0)</f>
        <v>0</v>
      </c>
      <c r="AR586">
        <f>_xlfn.XLOOKUP($A586,Table3[ID],Table3[Pilot],"Not Found",0)</f>
        <v>0</v>
      </c>
      <c r="AS586" s="6">
        <f>_xlfn.XLOOKUP($A586,Table3[ID],Table3[Enrollment],"Not Found",0)</f>
        <v>44121</v>
      </c>
    </row>
    <row r="587" spans="1:45" x14ac:dyDescent="0.25">
      <c r="A587">
        <v>3006</v>
      </c>
      <c r="B587" t="s">
        <v>706</v>
      </c>
      <c r="C587" t="s">
        <v>103</v>
      </c>
      <c r="D587" t="s">
        <v>110</v>
      </c>
      <c r="E587" t="s">
        <v>114</v>
      </c>
      <c r="F587" t="s">
        <v>106</v>
      </c>
      <c r="G587" s="22">
        <v>14.62</v>
      </c>
      <c r="H587">
        <v>5</v>
      </c>
      <c r="I587">
        <v>3.6549999999999998</v>
      </c>
      <c r="J587" s="22">
        <v>76.754999999999995</v>
      </c>
      <c r="K587" s="6">
        <v>43528</v>
      </c>
      <c r="L587" s="21">
        <v>0.51597222222222217</v>
      </c>
      <c r="M587" t="s">
        <v>112</v>
      </c>
      <c r="N587" s="22">
        <v>73.099999999999994</v>
      </c>
      <c r="O587">
        <v>4.7619047620000003</v>
      </c>
      <c r="P587" s="22">
        <v>3.6549999999999998</v>
      </c>
      <c r="Q587">
        <v>4.4000000000000004</v>
      </c>
      <c r="R587" t="str">
        <f>IFERROR(VLOOKUP(Table5[[#This Row],[CustomerID]],Table1[],16,FALSE),"Not Found")</f>
        <v>Married</v>
      </c>
      <c r="S587">
        <f>IFERROR(VLOOKUP(Table5[[#This Row],[CustomerID]],Table1[],5,FALSE),"Not Found")</f>
        <v>65</v>
      </c>
      <c r="T587" t="str">
        <f>IFERROR(VLOOKUP(Table5[[#This Row],[CustomerID]],Table1[],17,FALSE),"Not Found")</f>
        <v>Graduate</v>
      </c>
      <c r="U587">
        <f>_xlfn.XLOOKUP(Table5[[#This Row],[CustomerID]],Table1[ID],Table1[Kids],"Not Found",0)</f>
        <v>0</v>
      </c>
      <c r="V587">
        <f>_xlfn.XLOOKUP(Table5[[#This Row],[CustomerID]],Table1[ID],Table1[Teens],"Not found",0)</f>
        <v>1</v>
      </c>
      <c r="W587" s="16">
        <f>IFERROR(VLOOKUP(Table5[[#This Row],[CustomerID]],Table1[],2,FALSE),"Not Found")</f>
        <v>167225</v>
      </c>
      <c r="X587" t="str">
        <f>_xlfn.XLOOKUP(Table5[[#This Row],[CustomerID]],Table1[ID],Table1[State],"Not Found",0)</f>
        <v>State-Florida</v>
      </c>
      <c r="Y587">
        <f>_xlfn.XLOOKUP(Table5[[#This Row],[CustomerID]],Table2[ID],Table2[Recency/Days],"Not Found",0)</f>
        <v>4</v>
      </c>
      <c r="Z587" s="22">
        <f>IFERROR(VLOOKUP(Table5[[#This Row],[CustomerID]],Table2[],3,FALSE),"Not Found")</f>
        <v>784</v>
      </c>
      <c r="AA587" s="22">
        <f>IFERROR(VLOOKUP($A587,Table2[],4,FALSE),"Not Found")</f>
        <v>87</v>
      </c>
      <c r="AB587" s="22">
        <f>IFERROR(VLOOKUP($A587,Table2[],5,FALSE),"Not Found")</f>
        <v>801</v>
      </c>
      <c r="AC587" s="22">
        <f>IFERROR(VLOOKUP($A587,Table2[],6,FALSE),"Not Found")</f>
        <v>114</v>
      </c>
      <c r="AD587" s="22">
        <f>IFERROR(VLOOKUP($A587,Table2[],7,FALSE),"Not Found")</f>
        <v>17</v>
      </c>
      <c r="AE587" s="22">
        <f>IFERROR(VLOOKUP($A587,Table2[],8,FALSE),"Not Found")</f>
        <v>356</v>
      </c>
      <c r="AF587" s="22">
        <f>IFERROR(VLOOKUP($A587,Table2[],9,FALSE),"Not Found")</f>
        <v>1448</v>
      </c>
      <c r="AG587">
        <f>IFERROR(VLOOKUP($A587,Table2[],10,FALSE),"Not Found")</f>
        <v>3</v>
      </c>
      <c r="AH587">
        <f>IFERROR(VLOOKUP($A587,Table2[],11,FALSE),"Not Found")</f>
        <v>7</v>
      </c>
      <c r="AI587">
        <f>IFERROR(VLOOKUP($A587,Table2[],12,FALSE),"Not Found")</f>
        <v>2</v>
      </c>
      <c r="AJ587">
        <f>IFERROR(VLOOKUP($A587,Table2[],13,FALSE),"Not Found")</f>
        <v>11</v>
      </c>
      <c r="AK587">
        <f>IFERROR(VLOOKUP($A587,Table2[],14,FALSE),"Not Found")</f>
        <v>5</v>
      </c>
      <c r="AL587">
        <f>INDEX('Marketing data'!E:E,MATCH($A587,'Marketing data'!B:B,0),1)</f>
        <v>0</v>
      </c>
      <c r="AM587">
        <f>INDEX('Marketing data'!F:F,MATCH($A587,'Marketing data'!B:B,0),1)</f>
        <v>0</v>
      </c>
      <c r="AN587">
        <f>INDEX(Table3[MC3],MATCH($A587,Table3[ID],0),1)</f>
        <v>0</v>
      </c>
      <c r="AO587">
        <f>INDEX(Table3[MC4],MATCH($A587,Table3[ID],0),1)</f>
        <v>0</v>
      </c>
      <c r="AP587">
        <f>INDEX(Table3[MC5],MATCH($A587,Table3[ID],0),1)</f>
        <v>0</v>
      </c>
      <c r="AQ587">
        <f>_xlfn.XLOOKUP($A587,Table3[ID],Table3[Complaint],"Not Found",0)</f>
        <v>0</v>
      </c>
      <c r="AR587">
        <f>_xlfn.XLOOKUP($A587,Table3[ID],Table3[Pilot],"Not Found",0)</f>
        <v>0</v>
      </c>
      <c r="AS587" s="6">
        <f>_xlfn.XLOOKUP($A587,Table3[ID],Table3[Enrollment],"Not Found",0)</f>
        <v>43953</v>
      </c>
    </row>
    <row r="588" spans="1:45" x14ac:dyDescent="0.25">
      <c r="A588">
        <v>2740</v>
      </c>
      <c r="B588" t="s">
        <v>707</v>
      </c>
      <c r="C588" t="s">
        <v>109</v>
      </c>
      <c r="D588" t="s">
        <v>104</v>
      </c>
      <c r="E588" t="s">
        <v>114</v>
      </c>
      <c r="F588" t="s">
        <v>106</v>
      </c>
      <c r="G588" s="22">
        <v>46.53</v>
      </c>
      <c r="H588">
        <v>6</v>
      </c>
      <c r="I588">
        <v>13.959</v>
      </c>
      <c r="J588" s="22">
        <v>293.13900000000001</v>
      </c>
      <c r="K588" s="6">
        <v>43527</v>
      </c>
      <c r="L588" s="21">
        <v>0.45416666666666666</v>
      </c>
      <c r="M588" t="s">
        <v>116</v>
      </c>
      <c r="N588" s="22">
        <v>279.18</v>
      </c>
      <c r="O588">
        <v>4.7619047620000003</v>
      </c>
      <c r="P588" s="22">
        <v>13.959</v>
      </c>
      <c r="Q588">
        <v>4.3</v>
      </c>
      <c r="R588" t="str">
        <f>IFERROR(VLOOKUP(Table5[[#This Row],[CustomerID]],Table1[],16,FALSE),"Not Found")</f>
        <v>Married</v>
      </c>
      <c r="S588">
        <f>IFERROR(VLOOKUP(Table5[[#This Row],[CustomerID]],Table1[],5,FALSE),"Not Found")</f>
        <v>64</v>
      </c>
      <c r="T588" t="str">
        <f>IFERROR(VLOOKUP(Table5[[#This Row],[CustomerID]],Table1[],17,FALSE),"Not Found")</f>
        <v>Graduate</v>
      </c>
      <c r="U588">
        <f>_xlfn.XLOOKUP(Table5[[#This Row],[CustomerID]],Table1[ID],Table1[Kids],"Not Found",0)</f>
        <v>0</v>
      </c>
      <c r="V588">
        <f>_xlfn.XLOOKUP(Table5[[#This Row],[CustomerID]],Table1[ID],Table1[Teens],"Not found",0)</f>
        <v>1</v>
      </c>
      <c r="W588" s="16">
        <f>IFERROR(VLOOKUP(Table5[[#This Row],[CustomerID]],Table1[],2,FALSE),"Not Found")</f>
        <v>167131</v>
      </c>
      <c r="X588" t="str">
        <f>_xlfn.XLOOKUP(Table5[[#This Row],[CustomerID]],Table1[ID],Table1[State],"Not Found",0)</f>
        <v>State-Other</v>
      </c>
      <c r="Y588">
        <f>_xlfn.XLOOKUP(Table5[[#This Row],[CustomerID]],Table2[ID],Table2[Recency/Days],"Not Found",0)</f>
        <v>72</v>
      </c>
      <c r="Z588" s="22">
        <f>IFERROR(VLOOKUP(Table5[[#This Row],[CustomerID]],Table2[],3,FALSE),"Not Found")</f>
        <v>1158</v>
      </c>
      <c r="AA588" s="22">
        <f>IFERROR(VLOOKUP($A588,Table2[],4,FALSE),"Not Found")</f>
        <v>177</v>
      </c>
      <c r="AB588" s="22">
        <f>IFERROR(VLOOKUP($A588,Table2[],5,FALSE),"Not Found")</f>
        <v>622</v>
      </c>
      <c r="AC588" s="22">
        <f>IFERROR(VLOOKUP($A588,Table2[],6,FALSE),"Not Found")</f>
        <v>232</v>
      </c>
      <c r="AD588" s="22">
        <f>IFERROR(VLOOKUP($A588,Table2[],7,FALSE),"Not Found")</f>
        <v>87</v>
      </c>
      <c r="AE588" s="22">
        <f>IFERROR(VLOOKUP($A588,Table2[],8,FALSE),"Not Found")</f>
        <v>154</v>
      </c>
      <c r="AF588" s="22">
        <f>IFERROR(VLOOKUP($A588,Table2[],9,FALSE),"Not Found")</f>
        <v>2121</v>
      </c>
      <c r="AG588">
        <f>IFERROR(VLOOKUP($A588,Table2[],10,FALSE),"Not Found")</f>
        <v>3</v>
      </c>
      <c r="AH588">
        <f>IFERROR(VLOOKUP($A588,Table2[],11,FALSE),"Not Found")</f>
        <v>9</v>
      </c>
      <c r="AI588">
        <f>IFERROR(VLOOKUP($A588,Table2[],12,FALSE),"Not Found")</f>
        <v>2</v>
      </c>
      <c r="AJ588">
        <f>IFERROR(VLOOKUP($A588,Table2[],13,FALSE),"Not Found")</f>
        <v>12</v>
      </c>
      <c r="AK588">
        <f>IFERROR(VLOOKUP($A588,Table2[],14,FALSE),"Not Found")</f>
        <v>6</v>
      </c>
      <c r="AL588">
        <f>INDEX('Marketing data'!E:E,MATCH($A588,'Marketing data'!B:B,0),1)</f>
        <v>0</v>
      </c>
      <c r="AM588">
        <f>INDEX('Marketing data'!F:F,MATCH($A588,'Marketing data'!B:B,0),1)</f>
        <v>0</v>
      </c>
      <c r="AN588">
        <f>INDEX(Table3[MC3],MATCH($A588,Table3[ID],0),1)</f>
        <v>0</v>
      </c>
      <c r="AO588">
        <f>INDEX(Table3[MC4],MATCH($A588,Table3[ID],0),1)</f>
        <v>0</v>
      </c>
      <c r="AP588">
        <f>INDEX(Table3[MC5],MATCH($A588,Table3[ID],0),1)</f>
        <v>0</v>
      </c>
      <c r="AQ588">
        <f>_xlfn.XLOOKUP($A588,Table3[ID],Table3[Complaint],"Not Found",0)</f>
        <v>0</v>
      </c>
      <c r="AR588">
        <f>_xlfn.XLOOKUP($A588,Table3[ID],Table3[Pilot],"Not Found",0)</f>
        <v>0</v>
      </c>
      <c r="AS588" s="6">
        <f>_xlfn.XLOOKUP($A588,Table3[ID],Table3[Enrollment],"Not Found",0)</f>
        <v>43708</v>
      </c>
    </row>
    <row r="589" spans="1:45" x14ac:dyDescent="0.25">
      <c r="A589">
        <v>2383</v>
      </c>
      <c r="B589" t="s">
        <v>708</v>
      </c>
      <c r="C589" t="s">
        <v>109</v>
      </c>
      <c r="D589" t="s">
        <v>104</v>
      </c>
      <c r="E589" t="s">
        <v>105</v>
      </c>
      <c r="F589" t="s">
        <v>115</v>
      </c>
      <c r="G589" s="22">
        <v>24.24</v>
      </c>
      <c r="H589">
        <v>7</v>
      </c>
      <c r="I589">
        <v>8.484</v>
      </c>
      <c r="J589" s="22">
        <v>178.16399999999999</v>
      </c>
      <c r="K589" s="6">
        <v>43492</v>
      </c>
      <c r="L589" s="21">
        <v>0.73472222222222217</v>
      </c>
      <c r="M589" t="s">
        <v>107</v>
      </c>
      <c r="N589" s="22">
        <v>169.68</v>
      </c>
      <c r="O589">
        <v>4.7619047620000003</v>
      </c>
      <c r="P589" s="22">
        <v>8.484</v>
      </c>
      <c r="Q589">
        <v>9.4</v>
      </c>
      <c r="R589" t="str">
        <f>IFERROR(VLOOKUP(Table5[[#This Row],[CustomerID]],Table1[],16,FALSE),"Not Found")</f>
        <v>Married</v>
      </c>
      <c r="S589">
        <f>IFERROR(VLOOKUP(Table5[[#This Row],[CustomerID]],Table1[],5,FALSE),"Not Found")</f>
        <v>67</v>
      </c>
      <c r="T589" t="str">
        <f>IFERROR(VLOOKUP(Table5[[#This Row],[CustomerID]],Table1[],17,FALSE),"Not Found")</f>
        <v>Master</v>
      </c>
      <c r="U589">
        <f>_xlfn.XLOOKUP(Table5[[#This Row],[CustomerID]],Table1[ID],Table1[Kids],"Not Found",0)</f>
        <v>0</v>
      </c>
      <c r="V589">
        <f>_xlfn.XLOOKUP(Table5[[#This Row],[CustomerID]],Table1[ID],Table1[Teens],"Not found",0)</f>
        <v>1</v>
      </c>
      <c r="W589" s="16">
        <f>IFERROR(VLOOKUP(Table5[[#This Row],[CustomerID]],Table1[],2,FALSE),"Not Found")</f>
        <v>167087</v>
      </c>
      <c r="X589" t="str">
        <f>_xlfn.XLOOKUP(Table5[[#This Row],[CustomerID]],Table1[ID],Table1[State],"Not Found",0)</f>
        <v>State-Illinois</v>
      </c>
      <c r="Y589">
        <f>_xlfn.XLOOKUP(Table5[[#This Row],[CustomerID]],Table2[ID],Table2[Recency/Days],"Not Found",0)</f>
        <v>40</v>
      </c>
      <c r="Z589" s="22">
        <f>IFERROR(VLOOKUP(Table5[[#This Row],[CustomerID]],Table2[],3,FALSE),"Not Found")</f>
        <v>819</v>
      </c>
      <c r="AA589" s="22">
        <f>IFERROR(VLOOKUP($A589,Table2[],4,FALSE),"Not Found")</f>
        <v>87</v>
      </c>
      <c r="AB589" s="22">
        <f>IFERROR(VLOOKUP($A589,Table2[],5,FALSE),"Not Found")</f>
        <v>553</v>
      </c>
      <c r="AC589" s="22">
        <f>IFERROR(VLOOKUP($A589,Table2[],6,FALSE),"Not Found")</f>
        <v>324</v>
      </c>
      <c r="AD589" s="22">
        <f>IFERROR(VLOOKUP($A589,Table2[],7,FALSE),"Not Found")</f>
        <v>87</v>
      </c>
      <c r="AE589" s="22">
        <f>IFERROR(VLOOKUP($A589,Table2[],8,FALSE),"Not Found")</f>
        <v>107</v>
      </c>
      <c r="AF589" s="22">
        <f>IFERROR(VLOOKUP($A589,Table2[],9,FALSE),"Not Found")</f>
        <v>1763</v>
      </c>
      <c r="AG589">
        <f>IFERROR(VLOOKUP($A589,Table2[],10,FALSE),"Not Found")</f>
        <v>2</v>
      </c>
      <c r="AH589">
        <f>IFERROR(VLOOKUP($A589,Table2[],11,FALSE),"Not Found")</f>
        <v>7</v>
      </c>
      <c r="AI589">
        <f>IFERROR(VLOOKUP($A589,Table2[],12,FALSE),"Not Found")</f>
        <v>5</v>
      </c>
      <c r="AJ589">
        <f>IFERROR(VLOOKUP($A589,Table2[],13,FALSE),"Not Found")</f>
        <v>8</v>
      </c>
      <c r="AK589">
        <f>IFERROR(VLOOKUP($A589,Table2[],14,FALSE),"Not Found")</f>
        <v>4</v>
      </c>
      <c r="AL589">
        <f>INDEX('Marketing data'!E:E,MATCH($A589,'Marketing data'!B:B,0),1)</f>
        <v>0</v>
      </c>
      <c r="AM589">
        <f>INDEX('Marketing data'!F:F,MATCH($A589,'Marketing data'!B:B,0),1)</f>
        <v>0</v>
      </c>
      <c r="AN589">
        <f>INDEX(Table3[MC3],MATCH($A589,Table3[ID],0),1)</f>
        <v>0</v>
      </c>
      <c r="AO589">
        <f>INDEX(Table3[MC4],MATCH($A589,Table3[ID],0),1)</f>
        <v>0</v>
      </c>
      <c r="AP589">
        <f>INDEX(Table3[MC5],MATCH($A589,Table3[ID],0),1)</f>
        <v>0</v>
      </c>
      <c r="AQ589">
        <f>_xlfn.XLOOKUP($A589,Table3[ID],Table3[Complaint],"Not Found",0)</f>
        <v>0</v>
      </c>
      <c r="AR589">
        <f>_xlfn.XLOOKUP($A589,Table3[ID],Table3[Pilot],"Not Found",0)</f>
        <v>0</v>
      </c>
      <c r="AS589" s="6">
        <f>_xlfn.XLOOKUP($A589,Table3[ID],Table3[Enrollment],"Not Found",0)</f>
        <v>43974</v>
      </c>
    </row>
    <row r="590" spans="1:45" x14ac:dyDescent="0.25">
      <c r="A590">
        <v>3038</v>
      </c>
      <c r="B590" t="s">
        <v>709</v>
      </c>
      <c r="C590" t="s">
        <v>103</v>
      </c>
      <c r="D590" t="s">
        <v>104</v>
      </c>
      <c r="E590" t="s">
        <v>105</v>
      </c>
      <c r="F590" t="s">
        <v>118</v>
      </c>
      <c r="G590" s="22">
        <v>45.58</v>
      </c>
      <c r="H590">
        <v>1</v>
      </c>
      <c r="I590">
        <v>2.2789999999999999</v>
      </c>
      <c r="J590" s="22">
        <v>47.859000000000002</v>
      </c>
      <c r="K590" s="6">
        <v>43503</v>
      </c>
      <c r="L590" s="21">
        <v>0.59236111111111112</v>
      </c>
      <c r="M590" t="s">
        <v>112</v>
      </c>
      <c r="N590" s="22">
        <v>45.58</v>
      </c>
      <c r="O590">
        <v>4.7619047620000003</v>
      </c>
      <c r="P590" s="22">
        <v>2.2789999999999999</v>
      </c>
      <c r="Q590">
        <v>9.8000000000000007</v>
      </c>
      <c r="R590" t="str">
        <f>IFERROR(VLOOKUP(Table5[[#This Row],[CustomerID]],Table1[],16,FALSE),"Not Found")</f>
        <v>Widow</v>
      </c>
      <c r="S590">
        <f>IFERROR(VLOOKUP(Table5[[#This Row],[CustomerID]],Table1[],5,FALSE),"Not Found")</f>
        <v>69</v>
      </c>
      <c r="T590" t="str">
        <f>IFERROR(VLOOKUP(Table5[[#This Row],[CustomerID]],Table1[],17,FALSE),"Not Found")</f>
        <v>Graduate</v>
      </c>
      <c r="U590">
        <f>_xlfn.XLOOKUP(Table5[[#This Row],[CustomerID]],Table1[ID],Table1[Kids],"Not Found",0)</f>
        <v>0</v>
      </c>
      <c r="V590">
        <f>_xlfn.XLOOKUP(Table5[[#This Row],[CustomerID]],Table1[ID],Table1[Teens],"Not found",0)</f>
        <v>1</v>
      </c>
      <c r="W590" s="16">
        <f>IFERROR(VLOOKUP(Table5[[#This Row],[CustomerID]],Table1[],2,FALSE),"Not Found")</f>
        <v>167046</v>
      </c>
      <c r="X590" t="str">
        <f>_xlfn.XLOOKUP(Table5[[#This Row],[CustomerID]],Table1[ID],Table1[State],"Not Found",0)</f>
        <v>State-New York</v>
      </c>
      <c r="Y590">
        <f>_xlfn.XLOOKUP(Table5[[#This Row],[CustomerID]],Table2[ID],Table2[Recency/Days],"Not Found",0)</f>
        <v>92</v>
      </c>
      <c r="Z590" s="22">
        <f>IFERROR(VLOOKUP(Table5[[#This Row],[CustomerID]],Table2[],3,FALSE),"Not Found")</f>
        <v>1355</v>
      </c>
      <c r="AA590" s="22">
        <f>IFERROR(VLOOKUP($A590,Table2[],4,FALSE),"Not Found")</f>
        <v>87</v>
      </c>
      <c r="AB590" s="22">
        <f>IFERROR(VLOOKUP($A590,Table2[],5,FALSE),"Not Found")</f>
        <v>331</v>
      </c>
      <c r="AC590" s="22">
        <f>IFERROR(VLOOKUP($A590,Table2[],6,FALSE),"Not Found")</f>
        <v>57</v>
      </c>
      <c r="AD590" s="22">
        <f>IFERROR(VLOOKUP($A590,Table2[],7,FALSE),"Not Found")</f>
        <v>376</v>
      </c>
      <c r="AE590" s="22">
        <f>IFERROR(VLOOKUP($A590,Table2[],8,FALSE),"Not Found")</f>
        <v>267</v>
      </c>
      <c r="AF590" s="22">
        <f>IFERROR(VLOOKUP($A590,Table2[],9,FALSE),"Not Found")</f>
        <v>1941</v>
      </c>
      <c r="AG590">
        <f>IFERROR(VLOOKUP($A590,Table2[],10,FALSE),"Not Found")</f>
        <v>2</v>
      </c>
      <c r="AH590">
        <f>IFERROR(VLOOKUP($A590,Table2[],11,FALSE),"Not Found")</f>
        <v>4</v>
      </c>
      <c r="AI590">
        <f>IFERROR(VLOOKUP($A590,Table2[],12,FALSE),"Not Found")</f>
        <v>5</v>
      </c>
      <c r="AJ590">
        <f>IFERROR(VLOOKUP($A590,Table2[],13,FALSE),"Not Found")</f>
        <v>4</v>
      </c>
      <c r="AK590">
        <f>IFERROR(VLOOKUP($A590,Table2[],14,FALSE),"Not Found")</f>
        <v>2</v>
      </c>
      <c r="AL590">
        <f>INDEX('Marketing data'!E:E,MATCH($A590,'Marketing data'!B:B,0),1)</f>
        <v>0</v>
      </c>
      <c r="AM590">
        <f>INDEX('Marketing data'!F:F,MATCH($A590,'Marketing data'!B:B,0),1)</f>
        <v>0</v>
      </c>
      <c r="AN590">
        <f>INDEX(Table3[MC3],MATCH($A590,Table3[ID],0),1)</f>
        <v>0</v>
      </c>
      <c r="AO590">
        <f>INDEX(Table3[MC4],MATCH($A590,Table3[ID],0),1)</f>
        <v>0</v>
      </c>
      <c r="AP590">
        <f>INDEX(Table3[MC5],MATCH($A590,Table3[ID],0),1)</f>
        <v>0</v>
      </c>
      <c r="AQ590">
        <f>_xlfn.XLOOKUP($A590,Table3[ID],Table3[Complaint],"Not Found",0)</f>
        <v>0</v>
      </c>
      <c r="AR590">
        <f>_xlfn.XLOOKUP($A590,Table3[ID],Table3[Pilot],"Not Found",0)</f>
        <v>0</v>
      </c>
      <c r="AS590" s="6">
        <f>_xlfn.XLOOKUP($A590,Table3[ID],Table3[Enrollment],"Not Found",0)</f>
        <v>43629</v>
      </c>
    </row>
    <row r="591" spans="1:45" x14ac:dyDescent="0.25">
      <c r="A591">
        <v>2050</v>
      </c>
      <c r="B591" t="s">
        <v>710</v>
      </c>
      <c r="C591" t="s">
        <v>103</v>
      </c>
      <c r="D591" t="s">
        <v>104</v>
      </c>
      <c r="E591" t="s">
        <v>105</v>
      </c>
      <c r="F591" t="s">
        <v>118</v>
      </c>
      <c r="G591" s="22">
        <v>75.2</v>
      </c>
      <c r="H591">
        <v>3</v>
      </c>
      <c r="I591">
        <v>11.28</v>
      </c>
      <c r="J591" s="22">
        <v>236.88</v>
      </c>
      <c r="K591" s="6">
        <v>43501</v>
      </c>
      <c r="L591" s="21">
        <v>0.49374999999999997</v>
      </c>
      <c r="M591" t="s">
        <v>107</v>
      </c>
      <c r="N591" s="22">
        <v>225.6</v>
      </c>
      <c r="O591">
        <v>4.7619047620000003</v>
      </c>
      <c r="P591" s="22">
        <v>11.28</v>
      </c>
      <c r="Q591">
        <v>4.8</v>
      </c>
      <c r="R591" t="str">
        <f>IFERROR(VLOOKUP(Table5[[#This Row],[CustomerID]],Table1[],16,FALSE),"Not Found")</f>
        <v>Married</v>
      </c>
      <c r="S591">
        <f>IFERROR(VLOOKUP(Table5[[#This Row],[CustomerID]],Table1[],5,FALSE),"Not Found")</f>
        <v>42</v>
      </c>
      <c r="T591" t="str">
        <f>IFERROR(VLOOKUP(Table5[[#This Row],[CustomerID]],Table1[],17,FALSE),"Not Found")</f>
        <v>Graduate</v>
      </c>
      <c r="U591">
        <f>_xlfn.XLOOKUP(Table5[[#This Row],[CustomerID]],Table1[ID],Table1[Kids],"Not Found",0)</f>
        <v>0</v>
      </c>
      <c r="V591">
        <f>_xlfn.XLOOKUP(Table5[[#This Row],[CustomerID]],Table1[ID],Table1[Teens],"Not found",0)</f>
        <v>0</v>
      </c>
      <c r="W591" s="16">
        <f>IFERROR(VLOOKUP(Table5[[#This Row],[CustomerID]],Table1[],2,FALSE),"Not Found")</f>
        <v>167023</v>
      </c>
      <c r="X591" t="str">
        <f>_xlfn.XLOOKUP(Table5[[#This Row],[CustomerID]],Table1[ID],Table1[State],"Not Found",0)</f>
        <v>State-Other</v>
      </c>
      <c r="Y591">
        <f>_xlfn.XLOOKUP(Table5[[#This Row],[CustomerID]],Table2[ID],Table2[Recency/Days],"Not Found",0)</f>
        <v>93</v>
      </c>
      <c r="Z591" s="22">
        <f>IFERROR(VLOOKUP(Table5[[#This Row],[CustomerID]],Table2[],3,FALSE),"Not Found")</f>
        <v>1106</v>
      </c>
      <c r="AA591" s="22">
        <f>IFERROR(VLOOKUP($A591,Table2[],4,FALSE),"Not Found")</f>
        <v>110</v>
      </c>
      <c r="AB591" s="22">
        <f>IFERROR(VLOOKUP($A591,Table2[],5,FALSE),"Not Found")</f>
        <v>952</v>
      </c>
      <c r="AC591" s="22">
        <f>IFERROR(VLOOKUP($A591,Table2[],6,FALSE),"Not Found")</f>
        <v>27</v>
      </c>
      <c r="AD591" s="22">
        <f>IFERROR(VLOOKUP($A591,Table2[],7,FALSE),"Not Found")</f>
        <v>20</v>
      </c>
      <c r="AE591" s="22">
        <f>IFERROR(VLOOKUP($A591,Table2[],8,FALSE),"Not Found")</f>
        <v>42</v>
      </c>
      <c r="AF591" s="22">
        <f>IFERROR(VLOOKUP($A591,Table2[],9,FALSE),"Not Found")</f>
        <v>2173</v>
      </c>
      <c r="AG591">
        <f>IFERROR(VLOOKUP($A591,Table2[],10,FALSE),"Not Found")</f>
        <v>1</v>
      </c>
      <c r="AH591">
        <f>IFERROR(VLOOKUP($A591,Table2[],11,FALSE),"Not Found")</f>
        <v>3</v>
      </c>
      <c r="AI591">
        <f>IFERROR(VLOOKUP($A591,Table2[],12,FALSE),"Not Found")</f>
        <v>7</v>
      </c>
      <c r="AJ591">
        <f>IFERROR(VLOOKUP($A591,Table2[],13,FALSE),"Not Found")</f>
        <v>13</v>
      </c>
      <c r="AK591">
        <f>IFERROR(VLOOKUP($A591,Table2[],14,FALSE),"Not Found")</f>
        <v>2</v>
      </c>
      <c r="AL591">
        <f>INDEX('Marketing data'!E:E,MATCH($A591,'Marketing data'!B:B,0),1)</f>
        <v>0</v>
      </c>
      <c r="AM591">
        <f>INDEX('Marketing data'!F:F,MATCH($A591,'Marketing data'!B:B,0),1)</f>
        <v>0</v>
      </c>
      <c r="AN591">
        <f>INDEX(Table3[MC3],MATCH($A591,Table3[ID],0),1)</f>
        <v>0</v>
      </c>
      <c r="AO591">
        <f>INDEX(Table3[MC4],MATCH($A591,Table3[ID],0),1)</f>
        <v>0</v>
      </c>
      <c r="AP591">
        <f>INDEX(Table3[MC5],MATCH($A591,Table3[ID],0),1)</f>
        <v>0</v>
      </c>
      <c r="AQ591">
        <f>_xlfn.XLOOKUP($A591,Table3[ID],Table3[Complaint],"Not Found",0)</f>
        <v>1</v>
      </c>
      <c r="AR591">
        <f>_xlfn.XLOOKUP($A591,Table3[ID],Table3[Pilot],"Not Found",0)</f>
        <v>0</v>
      </c>
      <c r="AS591" s="6">
        <f>_xlfn.XLOOKUP($A591,Table3[ID],Table3[Enrollment],"Not Found",0)</f>
        <v>44051</v>
      </c>
    </row>
    <row r="592" spans="1:45" x14ac:dyDescent="0.25">
      <c r="A592">
        <v>1066</v>
      </c>
      <c r="B592" t="s">
        <v>711</v>
      </c>
      <c r="C592" t="s">
        <v>124</v>
      </c>
      <c r="D592" t="s">
        <v>104</v>
      </c>
      <c r="E592" t="s">
        <v>114</v>
      </c>
      <c r="F592" t="s">
        <v>118</v>
      </c>
      <c r="G592" s="22">
        <v>96.8</v>
      </c>
      <c r="H592">
        <v>3</v>
      </c>
      <c r="I592">
        <v>14.52</v>
      </c>
      <c r="J592" s="22">
        <v>304.92</v>
      </c>
      <c r="K592" s="6">
        <v>43539</v>
      </c>
      <c r="L592" s="21">
        <v>0.54513888888888895</v>
      </c>
      <c r="M592" t="s">
        <v>112</v>
      </c>
      <c r="N592" s="22">
        <v>290.39999999999998</v>
      </c>
      <c r="O592">
        <v>4.7619047620000003</v>
      </c>
      <c r="P592" s="22">
        <v>14.52</v>
      </c>
      <c r="Q592">
        <v>5.3</v>
      </c>
      <c r="R592" t="str">
        <f>IFERROR(VLOOKUP(Table5[[#This Row],[CustomerID]],Table1[],16,FALSE),"Not Found")</f>
        <v>Married</v>
      </c>
      <c r="S592">
        <f>IFERROR(VLOOKUP(Table5[[#This Row],[CustomerID]],Table1[],5,FALSE),"Not Found")</f>
        <v>66</v>
      </c>
      <c r="T592" t="str">
        <f>IFERROR(VLOOKUP(Table5[[#This Row],[CustomerID]],Table1[],17,FALSE),"Not Found")</f>
        <v>Master</v>
      </c>
      <c r="U592">
        <f>_xlfn.XLOOKUP(Table5[[#This Row],[CustomerID]],Table1[ID],Table1[Kids],"Not Found",0)</f>
        <v>0</v>
      </c>
      <c r="V592">
        <f>_xlfn.XLOOKUP(Table5[[#This Row],[CustomerID]],Table1[ID],Table1[Teens],"Not found",0)</f>
        <v>0</v>
      </c>
      <c r="W592" s="16">
        <f>IFERROR(VLOOKUP(Table5[[#This Row],[CustomerID]],Table1[],2,FALSE),"Not Found")</f>
        <v>166991</v>
      </c>
      <c r="X592" t="str">
        <f>_xlfn.XLOOKUP(Table5[[#This Row],[CustomerID]],Table1[ID],Table1[State],"Not Found",0)</f>
        <v>State-Other</v>
      </c>
      <c r="Y592">
        <f>_xlfn.XLOOKUP(Table5[[#This Row],[CustomerID]],Table2[ID],Table2[Recency/Days],"Not Found",0)</f>
        <v>1</v>
      </c>
      <c r="Z592" s="22">
        <f>IFERROR(VLOOKUP(Table5[[#This Row],[CustomerID]],Table2[],3,FALSE),"Not Found")</f>
        <v>1236</v>
      </c>
      <c r="AA592" s="22">
        <f>IFERROR(VLOOKUP($A592,Table2[],4,FALSE),"Not Found")</f>
        <v>90</v>
      </c>
      <c r="AB592" s="22">
        <f>IFERROR(VLOOKUP($A592,Table2[],5,FALSE),"Not Found")</f>
        <v>1147</v>
      </c>
      <c r="AC592" s="22">
        <f>IFERROR(VLOOKUP($A592,Table2[],6,FALSE),"Not Found")</f>
        <v>471</v>
      </c>
      <c r="AD592" s="22">
        <f>IFERROR(VLOOKUP($A592,Table2[],7,FALSE),"Not Found")</f>
        <v>150</v>
      </c>
      <c r="AE592" s="22">
        <f>IFERROR(VLOOKUP($A592,Table2[],8,FALSE),"Not Found")</f>
        <v>30</v>
      </c>
      <c r="AF592" s="22">
        <f>IFERROR(VLOOKUP($A592,Table2[],9,FALSE),"Not Found")</f>
        <v>3064</v>
      </c>
      <c r="AG592">
        <f>IFERROR(VLOOKUP($A592,Table2[],10,FALSE),"Not Found")</f>
        <v>3</v>
      </c>
      <c r="AH592">
        <f>IFERROR(VLOOKUP($A592,Table2[],11,FALSE),"Not Found")</f>
        <v>4</v>
      </c>
      <c r="AI592">
        <f>IFERROR(VLOOKUP($A592,Table2[],12,FALSE),"Not Found")</f>
        <v>8</v>
      </c>
      <c r="AJ592">
        <f>IFERROR(VLOOKUP($A592,Table2[],13,FALSE),"Not Found")</f>
        <v>6</v>
      </c>
      <c r="AK592">
        <f>IFERROR(VLOOKUP($A592,Table2[],14,FALSE),"Not Found")</f>
        <v>3</v>
      </c>
      <c r="AL592">
        <f>INDEX('Marketing data'!E:E,MATCH($A592,'Marketing data'!B:B,0),1)</f>
        <v>0</v>
      </c>
      <c r="AM592">
        <f>INDEX('Marketing data'!F:F,MATCH($A592,'Marketing data'!B:B,0),1)</f>
        <v>0</v>
      </c>
      <c r="AN592">
        <f>INDEX(Table3[MC3],MATCH($A592,Table3[ID],0),1)</f>
        <v>0</v>
      </c>
      <c r="AO592">
        <f>INDEX(Table3[MC4],MATCH($A592,Table3[ID],0),1)</f>
        <v>0</v>
      </c>
      <c r="AP592">
        <f>INDEX(Table3[MC5],MATCH($A592,Table3[ID],0),1)</f>
        <v>0</v>
      </c>
      <c r="AQ592">
        <f>_xlfn.XLOOKUP($A592,Table3[ID],Table3[Complaint],"Not Found",0)</f>
        <v>0</v>
      </c>
      <c r="AR592">
        <f>_xlfn.XLOOKUP($A592,Table3[ID],Table3[Pilot],"Not Found",0)</f>
        <v>0</v>
      </c>
      <c r="AS592" s="6">
        <f>_xlfn.XLOOKUP($A592,Table3[ID],Table3[Enrollment],"Not Found",0)</f>
        <v>43512</v>
      </c>
    </row>
    <row r="593" spans="1:45" x14ac:dyDescent="0.25">
      <c r="A593">
        <v>1180</v>
      </c>
      <c r="B593" t="s">
        <v>712</v>
      </c>
      <c r="C593" t="s">
        <v>124</v>
      </c>
      <c r="D593" t="s">
        <v>110</v>
      </c>
      <c r="E593" t="s">
        <v>114</v>
      </c>
      <c r="F593" t="s">
        <v>106</v>
      </c>
      <c r="G593" s="22">
        <v>14.82</v>
      </c>
      <c r="H593">
        <v>3</v>
      </c>
      <c r="I593">
        <v>2.2229999999999999</v>
      </c>
      <c r="J593" s="22">
        <v>46.683</v>
      </c>
      <c r="K593" s="6">
        <v>43525</v>
      </c>
      <c r="L593" s="21">
        <v>0.47916666666666669</v>
      </c>
      <c r="M593" t="s">
        <v>116</v>
      </c>
      <c r="N593" s="22">
        <v>44.46</v>
      </c>
      <c r="O593">
        <v>4.7619047620000003</v>
      </c>
      <c r="P593" s="22">
        <v>2.2229999999999999</v>
      </c>
      <c r="Q593">
        <v>8.6999999999999993</v>
      </c>
      <c r="R593" t="str">
        <f>IFERROR(VLOOKUP(Table5[[#This Row],[CustomerID]],Table1[],16,FALSE),"Not Found")</f>
        <v>Together</v>
      </c>
      <c r="S593">
        <f>IFERROR(VLOOKUP(Table5[[#This Row],[CustomerID]],Table1[],5,FALSE),"Not Found")</f>
        <v>31</v>
      </c>
      <c r="T593" t="str">
        <f>IFERROR(VLOOKUP(Table5[[#This Row],[CustomerID]],Table1[],17,FALSE),"Not Found")</f>
        <v>PhD</v>
      </c>
      <c r="U593">
        <f>_xlfn.XLOOKUP(Table5[[#This Row],[CustomerID]],Table1[ID],Table1[Kids],"Not Found",0)</f>
        <v>0</v>
      </c>
      <c r="V593">
        <f>_xlfn.XLOOKUP(Table5[[#This Row],[CustomerID]],Table1[ID],Table1[Teens],"Not found",0)</f>
        <v>0</v>
      </c>
      <c r="W593" s="16">
        <f>IFERROR(VLOOKUP(Table5[[#This Row],[CustomerID]],Table1[],2,FALSE),"Not Found")</f>
        <v>166973</v>
      </c>
      <c r="X593" t="str">
        <f>_xlfn.XLOOKUP(Table5[[#This Row],[CustomerID]],Table1[ID],Table1[State],"Not Found",0)</f>
        <v>State-Other</v>
      </c>
      <c r="Y593">
        <f>_xlfn.XLOOKUP(Table5[[#This Row],[CustomerID]],Table2[ID],Table2[Recency/Days],"Not Found",0)</f>
        <v>98</v>
      </c>
      <c r="Z593" s="22">
        <f>IFERROR(VLOOKUP(Table5[[#This Row],[CustomerID]],Table2[],3,FALSE),"Not Found")</f>
        <v>1162</v>
      </c>
      <c r="AA593" s="22">
        <f>IFERROR(VLOOKUP($A593,Table2[],4,FALSE),"Not Found")</f>
        <v>55</v>
      </c>
      <c r="AB593" s="22">
        <f>IFERROR(VLOOKUP($A593,Table2[],5,FALSE),"Not Found")</f>
        <v>1077</v>
      </c>
      <c r="AC593" s="22">
        <f>IFERROR(VLOOKUP($A593,Table2[],6,FALSE),"Not Found")</f>
        <v>366</v>
      </c>
      <c r="AD593" s="22">
        <f>IFERROR(VLOOKUP($A593,Table2[],7,FALSE),"Not Found")</f>
        <v>282</v>
      </c>
      <c r="AE593" s="22">
        <f>IFERROR(VLOOKUP($A593,Table2[],8,FALSE),"Not Found")</f>
        <v>254</v>
      </c>
      <c r="AF593" s="22">
        <f>IFERROR(VLOOKUP($A593,Table2[],9,FALSE),"Not Found")</f>
        <v>2688</v>
      </c>
      <c r="AG593">
        <f>IFERROR(VLOOKUP($A593,Table2[],10,FALSE),"Not Found")</f>
        <v>1</v>
      </c>
      <c r="AH593">
        <f>IFERROR(VLOOKUP($A593,Table2[],11,FALSE),"Not Found")</f>
        <v>8</v>
      </c>
      <c r="AI593">
        <f>IFERROR(VLOOKUP($A593,Table2[],12,FALSE),"Not Found")</f>
        <v>7</v>
      </c>
      <c r="AJ593">
        <f>IFERROR(VLOOKUP($A593,Table2[],13,FALSE),"Not Found")</f>
        <v>12</v>
      </c>
      <c r="AK593">
        <f>IFERROR(VLOOKUP($A593,Table2[],14,FALSE),"Not Found")</f>
        <v>3</v>
      </c>
      <c r="AL593">
        <f>INDEX('Marketing data'!E:E,MATCH($A593,'Marketing data'!B:B,0),1)</f>
        <v>0</v>
      </c>
      <c r="AM593">
        <f>INDEX('Marketing data'!F:F,MATCH($A593,'Marketing data'!B:B,0),1)</f>
        <v>0</v>
      </c>
      <c r="AN593">
        <f>INDEX(Table3[MC3],MATCH($A593,Table3[ID],0),1)</f>
        <v>0</v>
      </c>
      <c r="AO593">
        <f>INDEX(Table3[MC4],MATCH($A593,Table3[ID],0),1)</f>
        <v>0</v>
      </c>
      <c r="AP593">
        <f>INDEX(Table3[MC5],MATCH($A593,Table3[ID],0),1)</f>
        <v>0</v>
      </c>
      <c r="AQ593">
        <f>_xlfn.XLOOKUP($A593,Table3[ID],Table3[Complaint],"Not Found",0)</f>
        <v>0</v>
      </c>
      <c r="AR593">
        <f>_xlfn.XLOOKUP($A593,Table3[ID],Table3[Pilot],"Not Found",0)</f>
        <v>0</v>
      </c>
      <c r="AS593" s="6">
        <f>_xlfn.XLOOKUP($A593,Table3[ID],Table3[Enrollment],"Not Found",0)</f>
        <v>43760</v>
      </c>
    </row>
    <row r="594" spans="1:45" x14ac:dyDescent="0.25">
      <c r="A594">
        <v>1157</v>
      </c>
      <c r="B594" t="s">
        <v>713</v>
      </c>
      <c r="C594" t="s">
        <v>103</v>
      </c>
      <c r="D594" t="s">
        <v>110</v>
      </c>
      <c r="E594" t="s">
        <v>114</v>
      </c>
      <c r="F594" t="s">
        <v>125</v>
      </c>
      <c r="G594" s="22">
        <v>52.2</v>
      </c>
      <c r="H594">
        <v>3</v>
      </c>
      <c r="I594">
        <v>7.83</v>
      </c>
      <c r="J594" s="22">
        <v>164.43</v>
      </c>
      <c r="K594" s="6">
        <v>43511</v>
      </c>
      <c r="L594" s="21">
        <v>0.5625</v>
      </c>
      <c r="M594" t="s">
        <v>116</v>
      </c>
      <c r="N594" s="22">
        <v>156.6</v>
      </c>
      <c r="O594">
        <v>4.7619047620000003</v>
      </c>
      <c r="P594" s="22">
        <v>7.83</v>
      </c>
      <c r="Q594">
        <v>9.5</v>
      </c>
      <c r="R594" t="str">
        <f>IFERROR(VLOOKUP(Table5[[#This Row],[CustomerID]],Table1[],16,FALSE),"Not Found")</f>
        <v>Single</v>
      </c>
      <c r="S594">
        <f>IFERROR(VLOOKUP(Table5[[#This Row],[CustomerID]],Table1[],5,FALSE),"Not Found")</f>
        <v>32</v>
      </c>
      <c r="T594" t="str">
        <f>IFERROR(VLOOKUP(Table5[[#This Row],[CustomerID]],Table1[],17,FALSE),"Not Found")</f>
        <v>Graduate</v>
      </c>
      <c r="U594">
        <f>_xlfn.XLOOKUP(Table5[[#This Row],[CustomerID]],Table1[ID],Table1[Kids],"Not Found",0)</f>
        <v>0</v>
      </c>
      <c r="V594">
        <f>_xlfn.XLOOKUP(Table5[[#This Row],[CustomerID]],Table1[ID],Table1[Teens],"Not found",0)</f>
        <v>0</v>
      </c>
      <c r="W594" s="16">
        <f>IFERROR(VLOOKUP(Table5[[#This Row],[CustomerID]],Table1[],2,FALSE),"Not Found")</f>
        <v>166951</v>
      </c>
      <c r="X594" t="str">
        <f>_xlfn.XLOOKUP(Table5[[#This Row],[CustomerID]],Table1[ID],Table1[State],"Not Found",0)</f>
        <v>State-California</v>
      </c>
      <c r="Y594">
        <f>_xlfn.XLOOKUP(Table5[[#This Row],[CustomerID]],Table2[ID],Table2[Recency/Days],"Not Found",0)</f>
        <v>46</v>
      </c>
      <c r="Z594" s="22">
        <f>IFERROR(VLOOKUP(Table5[[#This Row],[CustomerID]],Table2[],3,FALSE),"Not Found")</f>
        <v>691</v>
      </c>
      <c r="AA594" s="22">
        <f>IFERROR(VLOOKUP($A594,Table2[],4,FALSE),"Not Found")</f>
        <v>404</v>
      </c>
      <c r="AB594" s="22">
        <f>IFERROR(VLOOKUP($A594,Table2[],5,FALSE),"Not Found")</f>
        <v>761</v>
      </c>
      <c r="AC594" s="22">
        <f>IFERROR(VLOOKUP($A594,Table2[],6,FALSE),"Not Found")</f>
        <v>431</v>
      </c>
      <c r="AD594" s="22">
        <f>IFERROR(VLOOKUP($A594,Table2[],7,FALSE),"Not Found")</f>
        <v>190</v>
      </c>
      <c r="AE594" s="22">
        <f>IFERROR(VLOOKUP($A594,Table2[],8,FALSE),"Not Found")</f>
        <v>309</v>
      </c>
      <c r="AF594" s="22">
        <f>IFERROR(VLOOKUP($A594,Table2[],9,FALSE),"Not Found")</f>
        <v>2167</v>
      </c>
      <c r="AG594">
        <f>IFERROR(VLOOKUP($A594,Table2[],10,FALSE),"Not Found")</f>
        <v>1</v>
      </c>
      <c r="AH594">
        <f>IFERROR(VLOOKUP($A594,Table2[],11,FALSE),"Not Found")</f>
        <v>3</v>
      </c>
      <c r="AI594">
        <f>IFERROR(VLOOKUP($A594,Table2[],12,FALSE),"Not Found")</f>
        <v>4</v>
      </c>
      <c r="AJ594">
        <f>IFERROR(VLOOKUP($A594,Table2[],13,FALSE),"Not Found")</f>
        <v>7</v>
      </c>
      <c r="AK594">
        <f>IFERROR(VLOOKUP($A594,Table2[],14,FALSE),"Not Found")</f>
        <v>1</v>
      </c>
      <c r="AL594">
        <f>INDEX('Marketing data'!E:E,MATCH($A594,'Marketing data'!B:B,0),1)</f>
        <v>0</v>
      </c>
      <c r="AM594">
        <f>INDEX('Marketing data'!F:F,MATCH($A594,'Marketing data'!B:B,0),1)</f>
        <v>0</v>
      </c>
      <c r="AN594">
        <f>INDEX(Table3[MC3],MATCH($A594,Table3[ID],0),1)</f>
        <v>0</v>
      </c>
      <c r="AO594">
        <f>INDEX(Table3[MC4],MATCH($A594,Table3[ID],0),1)</f>
        <v>0</v>
      </c>
      <c r="AP594">
        <f>INDEX(Table3[MC5],MATCH($A594,Table3[ID],0),1)</f>
        <v>0</v>
      </c>
      <c r="AQ594">
        <f>_xlfn.XLOOKUP($A594,Table3[ID],Table3[Complaint],"Not Found",0)</f>
        <v>0</v>
      </c>
      <c r="AR594">
        <f>_xlfn.XLOOKUP($A594,Table3[ID],Table3[Pilot],"Not Found",0)</f>
        <v>0</v>
      </c>
      <c r="AS594" s="6">
        <f>_xlfn.XLOOKUP($A594,Table3[ID],Table3[Enrollment],"Not Found",0)</f>
        <v>43929</v>
      </c>
    </row>
    <row r="595" spans="1:45" x14ac:dyDescent="0.25">
      <c r="A595">
        <v>1632</v>
      </c>
      <c r="B595" t="s">
        <v>714</v>
      </c>
      <c r="C595" t="s">
        <v>109</v>
      </c>
      <c r="D595" t="s">
        <v>110</v>
      </c>
      <c r="E595" t="s">
        <v>105</v>
      </c>
      <c r="F595" t="s">
        <v>118</v>
      </c>
      <c r="G595" s="22">
        <v>46.66</v>
      </c>
      <c r="H595">
        <v>9</v>
      </c>
      <c r="I595">
        <v>20.997</v>
      </c>
      <c r="J595" s="22">
        <v>440.93700000000001</v>
      </c>
      <c r="K595" s="6">
        <v>43513</v>
      </c>
      <c r="L595" s="21">
        <v>0.7993055555555556</v>
      </c>
      <c r="M595" t="s">
        <v>107</v>
      </c>
      <c r="N595" s="22">
        <v>419.94</v>
      </c>
      <c r="O595">
        <v>4.7619047620000003</v>
      </c>
      <c r="P595" s="22">
        <v>20.997</v>
      </c>
      <c r="Q595">
        <v>5.3</v>
      </c>
      <c r="R595" t="str">
        <f>IFERROR(VLOOKUP(Table5[[#This Row],[CustomerID]],Table1[],16,FALSE),"Not Found")</f>
        <v>Together</v>
      </c>
      <c r="S595">
        <f>IFERROR(VLOOKUP(Table5[[#This Row],[CustomerID]],Table1[],5,FALSE),"Not Found")</f>
        <v>62</v>
      </c>
      <c r="T595" t="str">
        <f>IFERROR(VLOOKUP(Table5[[#This Row],[CustomerID]],Table1[],17,FALSE),"Not Found")</f>
        <v>Graduate</v>
      </c>
      <c r="U595">
        <f>_xlfn.XLOOKUP(Table5[[#This Row],[CustomerID]],Table1[ID],Table1[Kids],"Not Found",0)</f>
        <v>0</v>
      </c>
      <c r="V595">
        <f>_xlfn.XLOOKUP(Table5[[#This Row],[CustomerID]],Table1[ID],Table1[Teens],"Not found",0)</f>
        <v>1</v>
      </c>
      <c r="W595" s="16">
        <f>IFERROR(VLOOKUP(Table5[[#This Row],[CustomerID]],Table1[],2,FALSE),"Not Found")</f>
        <v>166886</v>
      </c>
      <c r="X595" t="str">
        <f>_xlfn.XLOOKUP(Table5[[#This Row],[CustomerID]],Table1[ID],Table1[State],"Not Found",0)</f>
        <v>State-Florida</v>
      </c>
      <c r="Y595">
        <f>_xlfn.XLOOKUP(Table5[[#This Row],[CustomerID]],Table2[ID],Table2[Recency/Days],"Not Found",0)</f>
        <v>28</v>
      </c>
      <c r="Z595" s="22">
        <f>IFERROR(VLOOKUP(Table5[[#This Row],[CustomerID]],Table2[],3,FALSE),"Not Found")</f>
        <v>786</v>
      </c>
      <c r="AA595" s="22">
        <f>IFERROR(VLOOKUP($A595,Table2[],4,FALSE),"Not Found")</f>
        <v>10</v>
      </c>
      <c r="AB595" s="22">
        <f>IFERROR(VLOOKUP($A595,Table2[],5,FALSE),"Not Found")</f>
        <v>155</v>
      </c>
      <c r="AC595" s="22">
        <f>IFERROR(VLOOKUP($A595,Table2[],6,FALSE),"Not Found")</f>
        <v>102</v>
      </c>
      <c r="AD595" s="22">
        <f>IFERROR(VLOOKUP($A595,Table2[],7,FALSE),"Not Found")</f>
        <v>77</v>
      </c>
      <c r="AE595" s="22">
        <f>IFERROR(VLOOKUP($A595,Table2[],8,FALSE),"Not Found")</f>
        <v>364</v>
      </c>
      <c r="AF595" s="22">
        <f>IFERROR(VLOOKUP($A595,Table2[],9,FALSE),"Not Found")</f>
        <v>766</v>
      </c>
      <c r="AG595">
        <f>IFERROR(VLOOKUP($A595,Table2[],10,FALSE),"Not Found")</f>
        <v>2</v>
      </c>
      <c r="AH595">
        <f>IFERROR(VLOOKUP($A595,Table2[],11,FALSE),"Not Found")</f>
        <v>7</v>
      </c>
      <c r="AI595">
        <f>IFERROR(VLOOKUP($A595,Table2[],12,FALSE),"Not Found")</f>
        <v>1</v>
      </c>
      <c r="AJ595">
        <f>IFERROR(VLOOKUP($A595,Table2[],13,FALSE),"Not Found")</f>
        <v>7</v>
      </c>
      <c r="AK595">
        <f>IFERROR(VLOOKUP($A595,Table2[],14,FALSE),"Not Found")</f>
        <v>5</v>
      </c>
      <c r="AL595">
        <f>INDEX('Marketing data'!E:E,MATCH($A595,'Marketing data'!B:B,0),1)</f>
        <v>0</v>
      </c>
      <c r="AM595">
        <f>INDEX('Marketing data'!F:F,MATCH($A595,'Marketing data'!B:B,0),1)</f>
        <v>0</v>
      </c>
      <c r="AN595">
        <f>INDEX(Table3[MC3],MATCH($A595,Table3[ID],0),1)</f>
        <v>0</v>
      </c>
      <c r="AO595">
        <f>INDEX(Table3[MC4],MATCH($A595,Table3[ID],0),1)</f>
        <v>0</v>
      </c>
      <c r="AP595">
        <f>INDEX(Table3[MC5],MATCH($A595,Table3[ID],0),1)</f>
        <v>0</v>
      </c>
      <c r="AQ595">
        <f>_xlfn.XLOOKUP($A595,Table3[ID],Table3[Complaint],"Not Found",0)</f>
        <v>0</v>
      </c>
      <c r="AR595">
        <f>_xlfn.XLOOKUP($A595,Table3[ID],Table3[Pilot],"Not Found",0)</f>
        <v>0</v>
      </c>
      <c r="AS595" s="6">
        <f>_xlfn.XLOOKUP($A595,Table3[ID],Table3[Enrollment],"Not Found",0)</f>
        <v>43882</v>
      </c>
    </row>
    <row r="596" spans="1:45" x14ac:dyDescent="0.25">
      <c r="A596">
        <v>1171</v>
      </c>
      <c r="B596" t="s">
        <v>715</v>
      </c>
      <c r="C596" t="s">
        <v>109</v>
      </c>
      <c r="D596" t="s">
        <v>110</v>
      </c>
      <c r="E596" t="s">
        <v>105</v>
      </c>
      <c r="F596" t="s">
        <v>127</v>
      </c>
      <c r="G596" s="22">
        <v>36.85</v>
      </c>
      <c r="H596">
        <v>5</v>
      </c>
      <c r="I596">
        <v>9.2125000000000004</v>
      </c>
      <c r="J596" s="22">
        <v>193.46250000000001</v>
      </c>
      <c r="K596" s="6">
        <v>43491</v>
      </c>
      <c r="L596" s="21">
        <v>0.78680555555555554</v>
      </c>
      <c r="M596" t="s">
        <v>112</v>
      </c>
      <c r="N596" s="22">
        <v>184.25</v>
      </c>
      <c r="O596">
        <v>4.7619047620000003</v>
      </c>
      <c r="P596" s="22">
        <v>9.2125000000000004</v>
      </c>
      <c r="Q596">
        <v>9.1999999999999993</v>
      </c>
      <c r="R596" t="str">
        <f>IFERROR(VLOOKUP(Table5[[#This Row],[CustomerID]],Table1[],16,FALSE),"Not Found")</f>
        <v>Married</v>
      </c>
      <c r="S596">
        <f>IFERROR(VLOOKUP(Table5[[#This Row],[CustomerID]],Table1[],5,FALSE),"Not Found")</f>
        <v>74</v>
      </c>
      <c r="T596" t="str">
        <f>IFERROR(VLOOKUP(Table5[[#This Row],[CustomerID]],Table1[],17,FALSE),"Not Found")</f>
        <v>Master</v>
      </c>
      <c r="U596">
        <f>_xlfn.XLOOKUP(Table5[[#This Row],[CustomerID]],Table1[ID],Table1[Kids],"Not Found",0)</f>
        <v>0</v>
      </c>
      <c r="V596">
        <f>_xlfn.XLOOKUP(Table5[[#This Row],[CustomerID]],Table1[ID],Table1[Teens],"Not found",0)</f>
        <v>0</v>
      </c>
      <c r="W596" s="16">
        <f>IFERROR(VLOOKUP(Table5[[#This Row],[CustomerID]],Table1[],2,FALSE),"Not Found")</f>
        <v>166835</v>
      </c>
      <c r="X596" t="str">
        <f>_xlfn.XLOOKUP(Table5[[#This Row],[CustomerID]],Table1[ID],Table1[State],"Not Found",0)</f>
        <v>State-Illinois</v>
      </c>
      <c r="Y596">
        <f>_xlfn.XLOOKUP(Table5[[#This Row],[CustomerID]],Table2[ID],Table2[Recency/Days],"Not Found",0)</f>
        <v>21</v>
      </c>
      <c r="Z596" s="22">
        <f>IFERROR(VLOOKUP(Table5[[#This Row],[CustomerID]],Table2[],3,FALSE),"Not Found")</f>
        <v>1548</v>
      </c>
      <c r="AA596" s="22">
        <f>IFERROR(VLOOKUP($A596,Table2[],4,FALSE),"Not Found")</f>
        <v>65</v>
      </c>
      <c r="AB596" s="22">
        <f>IFERROR(VLOOKUP($A596,Table2[],5,FALSE),"Not Found")</f>
        <v>487</v>
      </c>
      <c r="AC596" s="22">
        <f>IFERROR(VLOOKUP($A596,Table2[],6,FALSE),"Not Found")</f>
        <v>85</v>
      </c>
      <c r="AD596" s="22">
        <f>IFERROR(VLOOKUP($A596,Table2[],7,FALSE),"Not Found")</f>
        <v>42</v>
      </c>
      <c r="AE596" s="22">
        <f>IFERROR(VLOOKUP($A596,Table2[],8,FALSE),"Not Found")</f>
        <v>352</v>
      </c>
      <c r="AF596" s="22">
        <f>IFERROR(VLOOKUP($A596,Table2[],9,FALSE),"Not Found")</f>
        <v>1875</v>
      </c>
      <c r="AG596">
        <f>IFERROR(VLOOKUP($A596,Table2[],10,FALSE),"Not Found")</f>
        <v>1</v>
      </c>
      <c r="AH596">
        <f>IFERROR(VLOOKUP($A596,Table2[],11,FALSE),"Not Found")</f>
        <v>6</v>
      </c>
      <c r="AI596">
        <f>IFERROR(VLOOKUP($A596,Table2[],12,FALSE),"Not Found")</f>
        <v>4</v>
      </c>
      <c r="AJ596">
        <f>IFERROR(VLOOKUP($A596,Table2[],13,FALSE),"Not Found")</f>
        <v>13</v>
      </c>
      <c r="AK596">
        <f>IFERROR(VLOOKUP($A596,Table2[],14,FALSE),"Not Found")</f>
        <v>2</v>
      </c>
      <c r="AL596">
        <f>INDEX('Marketing data'!E:E,MATCH($A596,'Marketing data'!B:B,0),1)</f>
        <v>0</v>
      </c>
      <c r="AM596">
        <f>INDEX('Marketing data'!F:F,MATCH($A596,'Marketing data'!B:B,0),1)</f>
        <v>0</v>
      </c>
      <c r="AN596">
        <f>INDEX(Table3[MC3],MATCH($A596,Table3[ID],0),1)</f>
        <v>0</v>
      </c>
      <c r="AO596">
        <f>INDEX(Table3[MC4],MATCH($A596,Table3[ID],0),1)</f>
        <v>0</v>
      </c>
      <c r="AP596">
        <f>INDEX(Table3[MC5],MATCH($A596,Table3[ID],0),1)</f>
        <v>0</v>
      </c>
      <c r="AQ596">
        <f>_xlfn.XLOOKUP($A596,Table3[ID],Table3[Complaint],"Not Found",0)</f>
        <v>0</v>
      </c>
      <c r="AR596">
        <f>_xlfn.XLOOKUP($A596,Table3[ID],Table3[Pilot],"Not Found",0)</f>
        <v>0</v>
      </c>
      <c r="AS596" s="6">
        <f>_xlfn.XLOOKUP($A596,Table3[ID],Table3[Enrollment],"Not Found",0)</f>
        <v>43894</v>
      </c>
    </row>
    <row r="597" spans="1:45" x14ac:dyDescent="0.25">
      <c r="A597">
        <v>2722</v>
      </c>
      <c r="B597" t="s">
        <v>716</v>
      </c>
      <c r="C597" t="s">
        <v>103</v>
      </c>
      <c r="D597" t="s">
        <v>104</v>
      </c>
      <c r="E597" t="s">
        <v>105</v>
      </c>
      <c r="F597" t="s">
        <v>115</v>
      </c>
      <c r="G597" s="22">
        <v>70.319999999999993</v>
      </c>
      <c r="H597">
        <v>2</v>
      </c>
      <c r="I597">
        <v>7.032</v>
      </c>
      <c r="J597" s="22">
        <v>147.672</v>
      </c>
      <c r="K597" s="6">
        <v>43548</v>
      </c>
      <c r="L597" s="21">
        <v>0.59861111111111109</v>
      </c>
      <c r="M597" t="s">
        <v>107</v>
      </c>
      <c r="N597" s="22">
        <v>140.63999999999999</v>
      </c>
      <c r="O597">
        <v>4.7619047620000003</v>
      </c>
      <c r="P597" s="22">
        <v>7.032</v>
      </c>
      <c r="Q597">
        <v>9.6</v>
      </c>
      <c r="R597" t="str">
        <f>IFERROR(VLOOKUP(Table5[[#This Row],[CustomerID]],Table1[],16,FALSE),"Not Found")</f>
        <v>Married</v>
      </c>
      <c r="S597">
        <f>IFERROR(VLOOKUP(Table5[[#This Row],[CustomerID]],Table1[],5,FALSE),"Not Found")</f>
        <v>74</v>
      </c>
      <c r="T597" t="str">
        <f>IFERROR(VLOOKUP(Table5[[#This Row],[CustomerID]],Table1[],17,FALSE),"Not Found")</f>
        <v>Master</v>
      </c>
      <c r="U597">
        <f>_xlfn.XLOOKUP(Table5[[#This Row],[CustomerID]],Table1[ID],Table1[Kids],"Not Found",0)</f>
        <v>0</v>
      </c>
      <c r="V597">
        <f>_xlfn.XLOOKUP(Table5[[#This Row],[CustomerID]],Table1[ID],Table1[Teens],"Not found",0)</f>
        <v>0</v>
      </c>
      <c r="W597" s="16">
        <f>IFERROR(VLOOKUP(Table5[[#This Row],[CustomerID]],Table1[],2,FALSE),"Not Found")</f>
        <v>166835</v>
      </c>
      <c r="X597" t="str">
        <f>_xlfn.XLOOKUP(Table5[[#This Row],[CustomerID]],Table1[ID],Table1[State],"Not Found",0)</f>
        <v>State-Other</v>
      </c>
      <c r="Y597">
        <f>_xlfn.XLOOKUP(Table5[[#This Row],[CustomerID]],Table2[ID],Table2[Recency/Days],"Not Found",0)</f>
        <v>21</v>
      </c>
      <c r="Z597" s="22">
        <f>IFERROR(VLOOKUP(Table5[[#This Row],[CustomerID]],Table2[],3,FALSE),"Not Found")</f>
        <v>1548</v>
      </c>
      <c r="AA597" s="22">
        <f>IFERROR(VLOOKUP($A597,Table2[],4,FALSE),"Not Found")</f>
        <v>65</v>
      </c>
      <c r="AB597" s="22">
        <f>IFERROR(VLOOKUP($A597,Table2[],5,FALSE),"Not Found")</f>
        <v>487</v>
      </c>
      <c r="AC597" s="22">
        <f>IFERROR(VLOOKUP($A597,Table2[],6,FALSE),"Not Found")</f>
        <v>85</v>
      </c>
      <c r="AD597" s="22">
        <f>IFERROR(VLOOKUP($A597,Table2[],7,FALSE),"Not Found")</f>
        <v>42</v>
      </c>
      <c r="AE597" s="22">
        <f>IFERROR(VLOOKUP($A597,Table2[],8,FALSE),"Not Found")</f>
        <v>352</v>
      </c>
      <c r="AF597" s="22">
        <f>IFERROR(VLOOKUP($A597,Table2[],9,FALSE),"Not Found")</f>
        <v>1875</v>
      </c>
      <c r="AG597">
        <f>IFERROR(VLOOKUP($A597,Table2[],10,FALSE),"Not Found")</f>
        <v>1</v>
      </c>
      <c r="AH597">
        <f>IFERROR(VLOOKUP($A597,Table2[],11,FALSE),"Not Found")</f>
        <v>6</v>
      </c>
      <c r="AI597">
        <f>IFERROR(VLOOKUP($A597,Table2[],12,FALSE),"Not Found")</f>
        <v>4</v>
      </c>
      <c r="AJ597">
        <f>IFERROR(VLOOKUP($A597,Table2[],13,FALSE),"Not Found")</f>
        <v>13</v>
      </c>
      <c r="AK597">
        <f>IFERROR(VLOOKUP($A597,Table2[],14,FALSE),"Not Found")</f>
        <v>2</v>
      </c>
      <c r="AL597">
        <f>INDEX('Marketing data'!E:E,MATCH($A597,'Marketing data'!B:B,0),1)</f>
        <v>0</v>
      </c>
      <c r="AM597">
        <f>INDEX('Marketing data'!F:F,MATCH($A597,'Marketing data'!B:B,0),1)</f>
        <v>0</v>
      </c>
      <c r="AN597">
        <f>INDEX(Table3[MC3],MATCH($A597,Table3[ID],0),1)</f>
        <v>0</v>
      </c>
      <c r="AO597">
        <f>INDEX(Table3[MC4],MATCH($A597,Table3[ID],0),1)</f>
        <v>0</v>
      </c>
      <c r="AP597">
        <f>INDEX(Table3[MC5],MATCH($A597,Table3[ID],0),1)</f>
        <v>0</v>
      </c>
      <c r="AQ597">
        <f>_xlfn.XLOOKUP($A597,Table3[ID],Table3[Complaint],"Not Found",0)</f>
        <v>0</v>
      </c>
      <c r="AR597">
        <f>_xlfn.XLOOKUP($A597,Table3[ID],Table3[Pilot],"Not Found",0)</f>
        <v>0</v>
      </c>
      <c r="AS597" s="6">
        <f>_xlfn.XLOOKUP($A597,Table3[ID],Table3[Enrollment],"Not Found",0)</f>
        <v>43894</v>
      </c>
    </row>
    <row r="598" spans="1:45" x14ac:dyDescent="0.25">
      <c r="A598">
        <v>1883</v>
      </c>
      <c r="B598" t="s">
        <v>717</v>
      </c>
      <c r="C598" t="s">
        <v>109</v>
      </c>
      <c r="D598" t="s">
        <v>110</v>
      </c>
      <c r="E598" t="s">
        <v>114</v>
      </c>
      <c r="F598" t="s">
        <v>111</v>
      </c>
      <c r="G598" s="22">
        <v>83.08</v>
      </c>
      <c r="H598">
        <v>1</v>
      </c>
      <c r="I598">
        <v>4.1539999999999999</v>
      </c>
      <c r="J598" s="22">
        <v>87.233999999999995</v>
      </c>
      <c r="K598" s="6">
        <v>43488</v>
      </c>
      <c r="L598" s="21">
        <v>0.71944444444444444</v>
      </c>
      <c r="M598" t="s">
        <v>107</v>
      </c>
      <c r="N598" s="22">
        <v>83.08</v>
      </c>
      <c r="O598">
        <v>4.7619047620000003</v>
      </c>
      <c r="P598" s="22">
        <v>4.1539999999999999</v>
      </c>
      <c r="Q598">
        <v>6.4</v>
      </c>
      <c r="R598" t="str">
        <f>IFERROR(VLOOKUP(Table5[[#This Row],[CustomerID]],Table1[],16,FALSE),"Not Found")</f>
        <v>Together</v>
      </c>
      <c r="S598">
        <f>IFERROR(VLOOKUP(Table5[[#This Row],[CustomerID]],Table1[],5,FALSE),"Not Found")</f>
        <v>53</v>
      </c>
      <c r="T598" t="str">
        <f>IFERROR(VLOOKUP(Table5[[#This Row],[CustomerID]],Table1[],17,FALSE),"Not Found")</f>
        <v>Graduate</v>
      </c>
      <c r="U598">
        <f>_xlfn.XLOOKUP(Table5[[#This Row],[CustomerID]],Table1[ID],Table1[Kids],"Not Found",0)</f>
        <v>0</v>
      </c>
      <c r="V598">
        <f>_xlfn.XLOOKUP(Table5[[#This Row],[CustomerID]],Table1[ID],Table1[Teens],"Not found",0)</f>
        <v>0</v>
      </c>
      <c r="W598" s="16">
        <f>IFERROR(VLOOKUP(Table5[[#This Row],[CustomerID]],Table1[],2,FALSE),"Not Found")</f>
        <v>166825</v>
      </c>
      <c r="X598" t="str">
        <f>_xlfn.XLOOKUP(Table5[[#This Row],[CustomerID]],Table1[ID],Table1[State],"Not Found",0)</f>
        <v>State-California</v>
      </c>
      <c r="Y598">
        <f>_xlfn.XLOOKUP(Table5[[#This Row],[CustomerID]],Table2[ID],Table2[Recency/Days],"Not Found",0)</f>
        <v>73</v>
      </c>
      <c r="Z598" s="22">
        <f>IFERROR(VLOOKUP(Table5[[#This Row],[CustomerID]],Table2[],3,FALSE),"Not Found")</f>
        <v>607</v>
      </c>
      <c r="AA598" s="22">
        <f>IFERROR(VLOOKUP($A598,Table2[],4,FALSE),"Not Found")</f>
        <v>252</v>
      </c>
      <c r="AB598" s="22">
        <f>IFERROR(VLOOKUP($A598,Table2[],5,FALSE),"Not Found")</f>
        <v>1011</v>
      </c>
      <c r="AC598" s="22">
        <f>IFERROR(VLOOKUP($A598,Table2[],6,FALSE),"Not Found")</f>
        <v>72</v>
      </c>
      <c r="AD598" s="22">
        <f>IFERROR(VLOOKUP($A598,Table2[],7,FALSE),"Not Found")</f>
        <v>100</v>
      </c>
      <c r="AE598" s="22">
        <f>IFERROR(VLOOKUP($A598,Table2[],8,FALSE),"Not Found")</f>
        <v>100</v>
      </c>
      <c r="AF598" s="22">
        <f>IFERROR(VLOOKUP($A598,Table2[],9,FALSE),"Not Found")</f>
        <v>1942</v>
      </c>
      <c r="AG598">
        <f>IFERROR(VLOOKUP($A598,Table2[],10,FALSE),"Not Found")</f>
        <v>1</v>
      </c>
      <c r="AH598">
        <f>IFERROR(VLOOKUP($A598,Table2[],11,FALSE),"Not Found")</f>
        <v>4</v>
      </c>
      <c r="AI598">
        <f>IFERROR(VLOOKUP($A598,Table2[],12,FALSE),"Not Found")</f>
        <v>5</v>
      </c>
      <c r="AJ598">
        <f>IFERROR(VLOOKUP($A598,Table2[],13,FALSE),"Not Found")</f>
        <v>6</v>
      </c>
      <c r="AK598">
        <f>IFERROR(VLOOKUP($A598,Table2[],14,FALSE),"Not Found")</f>
        <v>2</v>
      </c>
      <c r="AL598">
        <f>INDEX('Marketing data'!E:E,MATCH($A598,'Marketing data'!B:B,0),1)</f>
        <v>0</v>
      </c>
      <c r="AM598">
        <f>INDEX('Marketing data'!F:F,MATCH($A598,'Marketing data'!B:B,0),1)</f>
        <v>0</v>
      </c>
      <c r="AN598">
        <f>INDEX(Table3[MC3],MATCH($A598,Table3[ID],0),1)</f>
        <v>0</v>
      </c>
      <c r="AO598">
        <f>INDEX(Table3[MC4],MATCH($A598,Table3[ID],0),1)</f>
        <v>0</v>
      </c>
      <c r="AP598">
        <f>INDEX(Table3[MC5],MATCH($A598,Table3[ID],0),1)</f>
        <v>0</v>
      </c>
      <c r="AQ598">
        <f>_xlfn.XLOOKUP($A598,Table3[ID],Table3[Complaint],"Not Found",0)</f>
        <v>0</v>
      </c>
      <c r="AR598">
        <f>_xlfn.XLOOKUP($A598,Table3[ID],Table3[Pilot],"Not Found",0)</f>
        <v>0</v>
      </c>
      <c r="AS598" s="6">
        <f>_xlfn.XLOOKUP($A598,Table3[ID],Table3[Enrollment],"Not Found",0)</f>
        <v>43818</v>
      </c>
    </row>
    <row r="599" spans="1:45" x14ac:dyDescent="0.25">
      <c r="A599">
        <v>1654</v>
      </c>
      <c r="B599" t="s">
        <v>718</v>
      </c>
      <c r="C599" t="s">
        <v>109</v>
      </c>
      <c r="D599" t="s">
        <v>110</v>
      </c>
      <c r="E599" t="s">
        <v>105</v>
      </c>
      <c r="F599" t="s">
        <v>127</v>
      </c>
      <c r="G599" s="22">
        <v>64.989999999999995</v>
      </c>
      <c r="H599">
        <v>1</v>
      </c>
      <c r="I599">
        <v>3.2494999999999998</v>
      </c>
      <c r="J599" s="22">
        <v>68.239500000000007</v>
      </c>
      <c r="K599" s="6">
        <v>43491</v>
      </c>
      <c r="L599" s="21">
        <v>0.42083333333333334</v>
      </c>
      <c r="M599" t="s">
        <v>116</v>
      </c>
      <c r="N599" s="22">
        <v>64.989999999999995</v>
      </c>
      <c r="O599">
        <v>4.7619047620000003</v>
      </c>
      <c r="P599" s="22">
        <v>3.2494999999999998</v>
      </c>
      <c r="Q599">
        <v>4.5</v>
      </c>
      <c r="R599" t="str">
        <f>IFERROR(VLOOKUP(Table5[[#This Row],[CustomerID]],Table1[],16,FALSE),"Not Found")</f>
        <v>Widow</v>
      </c>
      <c r="S599">
        <f>IFERROR(VLOOKUP(Table5[[#This Row],[CustomerID]],Table1[],5,FALSE),"Not Found")</f>
        <v>50</v>
      </c>
      <c r="T599" t="str">
        <f>IFERROR(VLOOKUP(Table5[[#This Row],[CustomerID]],Table1[],17,FALSE),"Not Found")</f>
        <v>Graduate</v>
      </c>
      <c r="U599">
        <f>_xlfn.XLOOKUP(Table5[[#This Row],[CustomerID]],Table1[ID],Table1[Kids],"Not Found",0)</f>
        <v>0</v>
      </c>
      <c r="V599">
        <f>_xlfn.XLOOKUP(Table5[[#This Row],[CustomerID]],Table1[ID],Table1[Teens],"Not found",0)</f>
        <v>1</v>
      </c>
      <c r="W599" s="16">
        <f>IFERROR(VLOOKUP(Table5[[#This Row],[CustomerID]],Table1[],2,FALSE),"Not Found")</f>
        <v>166731</v>
      </c>
      <c r="X599" t="str">
        <f>_xlfn.XLOOKUP(Table5[[#This Row],[CustomerID]],Table1[ID],Table1[State],"Not Found",0)</f>
        <v>State-Other</v>
      </c>
      <c r="Y599">
        <f>_xlfn.XLOOKUP(Table5[[#This Row],[CustomerID]],Table2[ID],Table2[Recency/Days],"Not Found",0)</f>
        <v>33</v>
      </c>
      <c r="Z599" s="22">
        <f>IFERROR(VLOOKUP(Table5[[#This Row],[CustomerID]],Table2[],3,FALSE),"Not Found")</f>
        <v>927</v>
      </c>
      <c r="AA599" s="22">
        <f>IFERROR(VLOOKUP($A599,Table2[],4,FALSE),"Not Found")</f>
        <v>397</v>
      </c>
      <c r="AB599" s="22">
        <f>IFERROR(VLOOKUP($A599,Table2[],5,FALSE),"Not Found")</f>
        <v>485</v>
      </c>
      <c r="AC599" s="22">
        <f>IFERROR(VLOOKUP($A599,Table2[],6,FALSE),"Not Found")</f>
        <v>145</v>
      </c>
      <c r="AD599" s="22">
        <f>IFERROR(VLOOKUP($A599,Table2[],7,FALSE),"Not Found")</f>
        <v>265</v>
      </c>
      <c r="AE599" s="22">
        <f>IFERROR(VLOOKUP($A599,Table2[],8,FALSE),"Not Found")</f>
        <v>352</v>
      </c>
      <c r="AF599" s="22">
        <f>IFERROR(VLOOKUP($A599,Table2[],9,FALSE),"Not Found")</f>
        <v>1866</v>
      </c>
      <c r="AG599">
        <f>IFERROR(VLOOKUP($A599,Table2[],10,FALSE),"Not Found")</f>
        <v>4</v>
      </c>
      <c r="AH599">
        <f>IFERROR(VLOOKUP($A599,Table2[],11,FALSE),"Not Found")</f>
        <v>4</v>
      </c>
      <c r="AI599">
        <f>IFERROR(VLOOKUP($A599,Table2[],12,FALSE),"Not Found")</f>
        <v>3</v>
      </c>
      <c r="AJ599">
        <f>IFERROR(VLOOKUP($A599,Table2[],13,FALSE),"Not Found")</f>
        <v>6</v>
      </c>
      <c r="AK599">
        <f>IFERROR(VLOOKUP($A599,Table2[],14,FALSE),"Not Found")</f>
        <v>3</v>
      </c>
      <c r="AL599">
        <f>INDEX('Marketing data'!E:E,MATCH($A599,'Marketing data'!B:B,0),1)</f>
        <v>0</v>
      </c>
      <c r="AM599">
        <f>INDEX('Marketing data'!F:F,MATCH($A599,'Marketing data'!B:B,0),1)</f>
        <v>0</v>
      </c>
      <c r="AN599">
        <f>INDEX(Table3[MC3],MATCH($A599,Table3[ID],0),1)</f>
        <v>0</v>
      </c>
      <c r="AO599">
        <f>INDEX(Table3[MC4],MATCH($A599,Table3[ID],0),1)</f>
        <v>0</v>
      </c>
      <c r="AP599">
        <f>INDEX(Table3[MC5],MATCH($A599,Table3[ID],0),1)</f>
        <v>0</v>
      </c>
      <c r="AQ599">
        <f>_xlfn.XLOOKUP($A599,Table3[ID],Table3[Complaint],"Not Found",0)</f>
        <v>0</v>
      </c>
      <c r="AR599">
        <f>_xlfn.XLOOKUP($A599,Table3[ID],Table3[Pilot],"Not Found",0)</f>
        <v>0</v>
      </c>
      <c r="AS599" s="6">
        <f>_xlfn.XLOOKUP($A599,Table3[ID],Table3[Enrollment],"Not Found",0)</f>
        <v>43513</v>
      </c>
    </row>
    <row r="600" spans="1:45" x14ac:dyDescent="0.25">
      <c r="A600">
        <v>2154</v>
      </c>
      <c r="B600" t="s">
        <v>719</v>
      </c>
      <c r="C600" t="s">
        <v>109</v>
      </c>
      <c r="D600" t="s">
        <v>110</v>
      </c>
      <c r="E600" t="s">
        <v>114</v>
      </c>
      <c r="F600" t="s">
        <v>125</v>
      </c>
      <c r="G600" s="22">
        <v>77.56</v>
      </c>
      <c r="H600">
        <v>10</v>
      </c>
      <c r="I600">
        <v>38.78</v>
      </c>
      <c r="J600" s="22">
        <v>814.38</v>
      </c>
      <c r="K600" s="6">
        <v>43538</v>
      </c>
      <c r="L600" s="21">
        <v>0.85763888888888884</v>
      </c>
      <c r="M600" t="s">
        <v>107</v>
      </c>
      <c r="N600" s="22">
        <v>775.6</v>
      </c>
      <c r="O600">
        <v>4.7619047620000003</v>
      </c>
      <c r="P600" s="22">
        <v>38.78</v>
      </c>
      <c r="Q600">
        <v>6.9</v>
      </c>
      <c r="R600" t="str">
        <f>IFERROR(VLOOKUP(Table5[[#This Row],[CustomerID]],Table1[],16,FALSE),"Not Found")</f>
        <v>Married</v>
      </c>
      <c r="S600">
        <f>IFERROR(VLOOKUP(Table5[[#This Row],[CustomerID]],Table1[],5,FALSE),"Not Found")</f>
        <v>63</v>
      </c>
      <c r="T600" t="str">
        <f>IFERROR(VLOOKUP(Table5[[#This Row],[CustomerID]],Table1[],17,FALSE),"Not Found")</f>
        <v>Master</v>
      </c>
      <c r="U600">
        <f>_xlfn.XLOOKUP(Table5[[#This Row],[CustomerID]],Table1[ID],Table1[Kids],"Not Found",0)</f>
        <v>1</v>
      </c>
      <c r="V600">
        <f>_xlfn.XLOOKUP(Table5[[#This Row],[CustomerID]],Table1[ID],Table1[Teens],"Not found",0)</f>
        <v>1</v>
      </c>
      <c r="W600" s="16">
        <f>IFERROR(VLOOKUP(Table5[[#This Row],[CustomerID]],Table1[],2,FALSE),"Not Found")</f>
        <v>166726</v>
      </c>
      <c r="X600" t="str">
        <f>_xlfn.XLOOKUP(Table5[[#This Row],[CustomerID]],Table1[ID],Table1[State],"Not Found",0)</f>
        <v>State-Florida</v>
      </c>
      <c r="Y600">
        <f>_xlfn.XLOOKUP(Table5[[#This Row],[CustomerID]],Table2[ID],Table2[Recency/Days],"Not Found",0)</f>
        <v>61</v>
      </c>
      <c r="Z600" s="22">
        <f>IFERROR(VLOOKUP(Table5[[#This Row],[CustomerID]],Table2[],3,FALSE),"Not Found")</f>
        <v>872</v>
      </c>
      <c r="AA600" s="22">
        <f>IFERROR(VLOOKUP($A600,Table2[],4,FALSE),"Not Found")</f>
        <v>17</v>
      </c>
      <c r="AB600" s="22">
        <f>IFERROR(VLOOKUP($A600,Table2[],5,FALSE),"Not Found")</f>
        <v>87</v>
      </c>
      <c r="AC600" s="22">
        <f>IFERROR(VLOOKUP($A600,Table2[],6,FALSE),"Not Found")</f>
        <v>0</v>
      </c>
      <c r="AD600" s="22">
        <f>IFERROR(VLOOKUP($A600,Table2[],7,FALSE),"Not Found")</f>
        <v>0</v>
      </c>
      <c r="AE600" s="22">
        <f>IFERROR(VLOOKUP($A600,Table2[],8,FALSE),"Not Found")</f>
        <v>117</v>
      </c>
      <c r="AF600" s="22">
        <f>IFERROR(VLOOKUP($A600,Table2[],9,FALSE),"Not Found")</f>
        <v>860</v>
      </c>
      <c r="AG600">
        <f>IFERROR(VLOOKUP($A600,Table2[],10,FALSE),"Not Found")</f>
        <v>3</v>
      </c>
      <c r="AH600">
        <f>IFERROR(VLOOKUP($A600,Table2[],11,FALSE),"Not Found")</f>
        <v>8</v>
      </c>
      <c r="AI600">
        <f>IFERROR(VLOOKUP($A600,Table2[],12,FALSE),"Not Found")</f>
        <v>2</v>
      </c>
      <c r="AJ600">
        <f>IFERROR(VLOOKUP($A600,Table2[],13,FALSE),"Not Found")</f>
        <v>4</v>
      </c>
      <c r="AK600">
        <f>IFERROR(VLOOKUP($A600,Table2[],14,FALSE),"Not Found")</f>
        <v>7</v>
      </c>
      <c r="AL600">
        <f>INDEX('Marketing data'!E:E,MATCH($A600,'Marketing data'!B:B,0),1)</f>
        <v>0</v>
      </c>
      <c r="AM600">
        <f>INDEX('Marketing data'!F:F,MATCH($A600,'Marketing data'!B:B,0),1)</f>
        <v>0</v>
      </c>
      <c r="AN600">
        <f>INDEX(Table3[MC3],MATCH($A600,Table3[ID],0),1)</f>
        <v>0</v>
      </c>
      <c r="AO600">
        <f>INDEX(Table3[MC4],MATCH($A600,Table3[ID],0),1)</f>
        <v>1</v>
      </c>
      <c r="AP600">
        <f>INDEX(Table3[MC5],MATCH($A600,Table3[ID],0),1)</f>
        <v>0</v>
      </c>
      <c r="AQ600">
        <f>_xlfn.XLOOKUP($A600,Table3[ID],Table3[Complaint],"Not Found",0)</f>
        <v>0</v>
      </c>
      <c r="AR600">
        <f>_xlfn.XLOOKUP($A600,Table3[ID],Table3[Pilot],"Not Found",0)</f>
        <v>0</v>
      </c>
      <c r="AS600" s="6">
        <f>_xlfn.XLOOKUP($A600,Table3[ID],Table3[Enrollment],"Not Found",0)</f>
        <v>44000</v>
      </c>
    </row>
    <row r="601" spans="1:45" x14ac:dyDescent="0.25">
      <c r="A601">
        <v>1443</v>
      </c>
      <c r="B601" t="s">
        <v>720</v>
      </c>
      <c r="C601" t="s">
        <v>124</v>
      </c>
      <c r="D601" t="s">
        <v>110</v>
      </c>
      <c r="E601" t="s">
        <v>105</v>
      </c>
      <c r="F601" t="s">
        <v>118</v>
      </c>
      <c r="G601" s="22">
        <v>54.51</v>
      </c>
      <c r="H601">
        <v>6</v>
      </c>
      <c r="I601">
        <v>16.353000000000002</v>
      </c>
      <c r="J601" s="22">
        <v>343.41300000000001</v>
      </c>
      <c r="K601" s="6">
        <v>43541</v>
      </c>
      <c r="L601" s="21">
        <v>0.57916666666666672</v>
      </c>
      <c r="M601" t="s">
        <v>107</v>
      </c>
      <c r="N601" s="22">
        <v>327.06</v>
      </c>
      <c r="O601">
        <v>4.7619047620000003</v>
      </c>
      <c r="P601" s="22">
        <v>16.353000000000002</v>
      </c>
      <c r="Q601">
        <v>7.8</v>
      </c>
      <c r="R601" t="str">
        <f>IFERROR(VLOOKUP(Table5[[#This Row],[CustomerID]],Table1[],16,FALSE),"Not Found")</f>
        <v>Together</v>
      </c>
      <c r="S601">
        <f>IFERROR(VLOOKUP(Table5[[#This Row],[CustomerID]],Table1[],5,FALSE),"Not Found")</f>
        <v>38</v>
      </c>
      <c r="T601" t="str">
        <f>IFERROR(VLOOKUP(Table5[[#This Row],[CustomerID]],Table1[],17,FALSE),"Not Found")</f>
        <v>Other</v>
      </c>
      <c r="U601">
        <f>_xlfn.XLOOKUP(Table5[[#This Row],[CustomerID]],Table1[ID],Table1[Kids],"Not Found",0)</f>
        <v>0</v>
      </c>
      <c r="V601">
        <f>_xlfn.XLOOKUP(Table5[[#This Row],[CustomerID]],Table1[ID],Table1[Teens],"Not found",0)</f>
        <v>0</v>
      </c>
      <c r="W601" s="16">
        <f>IFERROR(VLOOKUP(Table5[[#This Row],[CustomerID]],Table1[],2,FALSE),"Not Found")</f>
        <v>166664</v>
      </c>
      <c r="X601" t="str">
        <f>_xlfn.XLOOKUP(Table5[[#This Row],[CustomerID]],Table1[ID],Table1[State],"Not Found",0)</f>
        <v>State-Texas</v>
      </c>
      <c r="Y601">
        <f>_xlfn.XLOOKUP(Table5[[#This Row],[CustomerID]],Table2[ID],Table2[Recency/Days],"Not Found",0)</f>
        <v>78</v>
      </c>
      <c r="Z601" s="22">
        <f>IFERROR(VLOOKUP(Table5[[#This Row],[CustomerID]],Table2[],3,FALSE),"Not Found")</f>
        <v>995</v>
      </c>
      <c r="AA601" s="22">
        <f>IFERROR(VLOOKUP($A601,Table2[],4,FALSE),"Not Found")</f>
        <v>240</v>
      </c>
      <c r="AB601" s="22">
        <f>IFERROR(VLOOKUP($A601,Table2[],5,FALSE),"Not Found")</f>
        <v>1118</v>
      </c>
      <c r="AC601" s="22">
        <f>IFERROR(VLOOKUP($A601,Table2[],6,FALSE),"Not Found")</f>
        <v>550</v>
      </c>
      <c r="AD601" s="22">
        <f>IFERROR(VLOOKUP($A601,Table2[],7,FALSE),"Not Found")</f>
        <v>240</v>
      </c>
      <c r="AE601" s="22">
        <f>IFERROR(VLOOKUP($A601,Table2[],8,FALSE),"Not Found")</f>
        <v>80</v>
      </c>
      <c r="AF601" s="22">
        <f>IFERROR(VLOOKUP($A601,Table2[],9,FALSE),"Not Found")</f>
        <v>3063</v>
      </c>
      <c r="AG601">
        <f>IFERROR(VLOOKUP($A601,Table2[],10,FALSE),"Not Found")</f>
        <v>1</v>
      </c>
      <c r="AH601">
        <f>IFERROR(VLOOKUP($A601,Table2[],11,FALSE),"Not Found")</f>
        <v>5</v>
      </c>
      <c r="AI601">
        <f>IFERROR(VLOOKUP($A601,Table2[],12,FALSE),"Not Found")</f>
        <v>7</v>
      </c>
      <c r="AJ601">
        <f>IFERROR(VLOOKUP($A601,Table2[],13,FALSE),"Not Found")</f>
        <v>6</v>
      </c>
      <c r="AK601">
        <f>IFERROR(VLOOKUP($A601,Table2[],14,FALSE),"Not Found")</f>
        <v>3</v>
      </c>
      <c r="AL601">
        <f>INDEX('Marketing data'!E:E,MATCH($A601,'Marketing data'!B:B,0),1)</f>
        <v>0</v>
      </c>
      <c r="AM601">
        <f>INDEX('Marketing data'!F:F,MATCH($A601,'Marketing data'!B:B,0),1)</f>
        <v>0</v>
      </c>
      <c r="AN601">
        <f>INDEX(Table3[MC3],MATCH($A601,Table3[ID],0),1)</f>
        <v>0</v>
      </c>
      <c r="AO601">
        <f>INDEX(Table3[MC4],MATCH($A601,Table3[ID],0),1)</f>
        <v>0</v>
      </c>
      <c r="AP601">
        <f>INDEX(Table3[MC5],MATCH($A601,Table3[ID],0),1)</f>
        <v>0</v>
      </c>
      <c r="AQ601">
        <f>_xlfn.XLOOKUP($A601,Table3[ID],Table3[Complaint],"Not Found",0)</f>
        <v>0</v>
      </c>
      <c r="AR601">
        <f>_xlfn.XLOOKUP($A601,Table3[ID],Table3[Pilot],"Not Found",0)</f>
        <v>0</v>
      </c>
      <c r="AS601" s="6">
        <f>_xlfn.XLOOKUP($A601,Table3[ID],Table3[Enrollment],"Not Found",0)</f>
        <v>43526</v>
      </c>
    </row>
    <row r="602" spans="1:45" x14ac:dyDescent="0.25">
      <c r="A602">
        <v>2598</v>
      </c>
      <c r="B602" t="s">
        <v>721</v>
      </c>
      <c r="C602" t="s">
        <v>109</v>
      </c>
      <c r="D602" t="s">
        <v>104</v>
      </c>
      <c r="E602" t="s">
        <v>105</v>
      </c>
      <c r="F602" t="s">
        <v>127</v>
      </c>
      <c r="G602" s="22">
        <v>51.89</v>
      </c>
      <c r="H602">
        <v>7</v>
      </c>
      <c r="I602">
        <v>18.1615</v>
      </c>
      <c r="J602" s="22">
        <v>381.39150000000001</v>
      </c>
      <c r="K602" s="6">
        <v>43473</v>
      </c>
      <c r="L602" s="21">
        <v>0.83888888888888891</v>
      </c>
      <c r="M602" t="s">
        <v>112</v>
      </c>
      <c r="N602" s="22">
        <v>363.23</v>
      </c>
      <c r="O602">
        <v>4.7619047620000003</v>
      </c>
      <c r="P602" s="22">
        <v>18.1615</v>
      </c>
      <c r="Q602">
        <v>4.5</v>
      </c>
      <c r="R602" t="str">
        <f>IFERROR(VLOOKUP(Table5[[#This Row],[CustomerID]],Table1[],16,FALSE),"Not Found")</f>
        <v>Together</v>
      </c>
      <c r="S602">
        <f>IFERROR(VLOOKUP(Table5[[#This Row],[CustomerID]],Table1[],5,FALSE),"Not Found")</f>
        <v>38</v>
      </c>
      <c r="T602" t="str">
        <f>IFERROR(VLOOKUP(Table5[[#This Row],[CustomerID]],Table1[],17,FALSE),"Not Found")</f>
        <v>Other</v>
      </c>
      <c r="U602">
        <f>_xlfn.XLOOKUP(Table5[[#This Row],[CustomerID]],Table1[ID],Table1[Kids],"Not Found",0)</f>
        <v>0</v>
      </c>
      <c r="V602">
        <f>_xlfn.XLOOKUP(Table5[[#This Row],[CustomerID]],Table1[ID],Table1[Teens],"Not found",0)</f>
        <v>0</v>
      </c>
      <c r="W602" s="16">
        <f>IFERROR(VLOOKUP(Table5[[#This Row],[CustomerID]],Table1[],2,FALSE),"Not Found")</f>
        <v>166664</v>
      </c>
      <c r="X602" t="str">
        <f>_xlfn.XLOOKUP(Table5[[#This Row],[CustomerID]],Table1[ID],Table1[State],"Not Found",0)</f>
        <v>State-Florida</v>
      </c>
      <c r="Y602">
        <f>_xlfn.XLOOKUP(Table5[[#This Row],[CustomerID]],Table2[ID],Table2[Recency/Days],"Not Found",0)</f>
        <v>78</v>
      </c>
      <c r="Z602" s="22">
        <f>IFERROR(VLOOKUP(Table5[[#This Row],[CustomerID]],Table2[],3,FALSE),"Not Found")</f>
        <v>995</v>
      </c>
      <c r="AA602" s="22">
        <f>IFERROR(VLOOKUP($A602,Table2[],4,FALSE),"Not Found")</f>
        <v>240</v>
      </c>
      <c r="AB602" s="22">
        <f>IFERROR(VLOOKUP($A602,Table2[],5,FALSE),"Not Found")</f>
        <v>1118</v>
      </c>
      <c r="AC602" s="22">
        <f>IFERROR(VLOOKUP($A602,Table2[],6,FALSE),"Not Found")</f>
        <v>550</v>
      </c>
      <c r="AD602" s="22">
        <f>IFERROR(VLOOKUP($A602,Table2[],7,FALSE),"Not Found")</f>
        <v>240</v>
      </c>
      <c r="AE602" s="22">
        <f>IFERROR(VLOOKUP($A602,Table2[],8,FALSE),"Not Found")</f>
        <v>80</v>
      </c>
      <c r="AF602" s="22">
        <f>IFERROR(VLOOKUP($A602,Table2[],9,FALSE),"Not Found")</f>
        <v>3063</v>
      </c>
      <c r="AG602">
        <f>IFERROR(VLOOKUP($A602,Table2[],10,FALSE),"Not Found")</f>
        <v>1</v>
      </c>
      <c r="AH602">
        <f>IFERROR(VLOOKUP($A602,Table2[],11,FALSE),"Not Found")</f>
        <v>5</v>
      </c>
      <c r="AI602">
        <f>IFERROR(VLOOKUP($A602,Table2[],12,FALSE),"Not Found")</f>
        <v>7</v>
      </c>
      <c r="AJ602">
        <f>IFERROR(VLOOKUP($A602,Table2[],13,FALSE),"Not Found")</f>
        <v>6</v>
      </c>
      <c r="AK602">
        <f>IFERROR(VLOOKUP($A602,Table2[],14,FALSE),"Not Found")</f>
        <v>3</v>
      </c>
      <c r="AL602">
        <f>INDEX('Marketing data'!E:E,MATCH($A602,'Marketing data'!B:B,0),1)</f>
        <v>0</v>
      </c>
      <c r="AM602">
        <f>INDEX('Marketing data'!F:F,MATCH($A602,'Marketing data'!B:B,0),1)</f>
        <v>0</v>
      </c>
      <c r="AN602">
        <f>INDEX(Table3[MC3],MATCH($A602,Table3[ID],0),1)</f>
        <v>0</v>
      </c>
      <c r="AO602">
        <f>INDEX(Table3[MC4],MATCH($A602,Table3[ID],0),1)</f>
        <v>0</v>
      </c>
      <c r="AP602">
        <f>INDEX(Table3[MC5],MATCH($A602,Table3[ID],0),1)</f>
        <v>0</v>
      </c>
      <c r="AQ602">
        <f>_xlfn.XLOOKUP($A602,Table3[ID],Table3[Complaint],"Not Found",0)</f>
        <v>0</v>
      </c>
      <c r="AR602">
        <f>_xlfn.XLOOKUP($A602,Table3[ID],Table3[Pilot],"Not Found",0)</f>
        <v>0</v>
      </c>
      <c r="AS602" s="6">
        <f>_xlfn.XLOOKUP($A602,Table3[ID],Table3[Enrollment],"Not Found",0)</f>
        <v>43526</v>
      </c>
    </row>
    <row r="603" spans="1:45" x14ac:dyDescent="0.25">
      <c r="A603">
        <v>1057</v>
      </c>
      <c r="B603" t="s">
        <v>722</v>
      </c>
      <c r="C603" t="s">
        <v>124</v>
      </c>
      <c r="D603" t="s">
        <v>110</v>
      </c>
      <c r="E603" t="s">
        <v>114</v>
      </c>
      <c r="F603" t="s">
        <v>115</v>
      </c>
      <c r="G603" s="22">
        <v>31.75</v>
      </c>
      <c r="H603">
        <v>4</v>
      </c>
      <c r="I603">
        <v>6.35</v>
      </c>
      <c r="J603" s="22">
        <v>133.35</v>
      </c>
      <c r="K603" s="6">
        <v>43504</v>
      </c>
      <c r="L603" s="21">
        <v>0.6430555555555556</v>
      </c>
      <c r="M603" t="s">
        <v>112</v>
      </c>
      <c r="N603" s="22">
        <v>127</v>
      </c>
      <c r="O603">
        <v>4.7619047620000003</v>
      </c>
      <c r="P603" s="22">
        <v>6.35</v>
      </c>
      <c r="Q603">
        <v>8.6</v>
      </c>
      <c r="R603" t="str">
        <f>IFERROR(VLOOKUP(Table5[[#This Row],[CustomerID]],Table1[],16,FALSE),"Not Found")</f>
        <v>Together</v>
      </c>
      <c r="S603">
        <f>IFERROR(VLOOKUP(Table5[[#This Row],[CustomerID]],Table1[],5,FALSE),"Not Found")</f>
        <v>45</v>
      </c>
      <c r="T603" t="str">
        <f>IFERROR(VLOOKUP(Table5[[#This Row],[CustomerID]],Table1[],17,FALSE),"Not Found")</f>
        <v>Graduate</v>
      </c>
      <c r="U603">
        <f>_xlfn.XLOOKUP(Table5[[#This Row],[CustomerID]],Table1[ID],Table1[Kids],"Not Found",0)</f>
        <v>1</v>
      </c>
      <c r="V603">
        <f>_xlfn.XLOOKUP(Table5[[#This Row],[CustomerID]],Table1[ID],Table1[Teens],"Not found",0)</f>
        <v>1</v>
      </c>
      <c r="W603" s="16">
        <f>IFERROR(VLOOKUP(Table5[[#This Row],[CustomerID]],Table1[],2,FALSE),"Not Found")</f>
        <v>166653</v>
      </c>
      <c r="X603" t="str">
        <f>_xlfn.XLOOKUP(Table5[[#This Row],[CustomerID]],Table1[ID],Table1[State],"Not Found",0)</f>
        <v>State-Illinois</v>
      </c>
      <c r="Y603">
        <f>_xlfn.XLOOKUP(Table5[[#This Row],[CustomerID]],Table2[ID],Table2[Recency/Days],"Not Found",0)</f>
        <v>18</v>
      </c>
      <c r="Z603" s="22">
        <f>IFERROR(VLOOKUP(Table5[[#This Row],[CustomerID]],Table2[],3,FALSE),"Not Found")</f>
        <v>1130</v>
      </c>
      <c r="AA603" s="22">
        <f>IFERROR(VLOOKUP($A603,Table2[],4,FALSE),"Not Found")</f>
        <v>45</v>
      </c>
      <c r="AB603" s="22">
        <f>IFERROR(VLOOKUP($A603,Table2[],5,FALSE),"Not Found")</f>
        <v>255</v>
      </c>
      <c r="AC603" s="22">
        <f>IFERROR(VLOOKUP($A603,Table2[],6,FALSE),"Not Found")</f>
        <v>40</v>
      </c>
      <c r="AD603" s="22">
        <f>IFERROR(VLOOKUP($A603,Table2[],7,FALSE),"Not Found")</f>
        <v>45</v>
      </c>
      <c r="AE603" s="22">
        <f>IFERROR(VLOOKUP($A603,Table2[],8,FALSE),"Not Found")</f>
        <v>15</v>
      </c>
      <c r="AF603" s="22">
        <f>IFERROR(VLOOKUP($A603,Table2[],9,FALSE),"Not Found")</f>
        <v>1500</v>
      </c>
      <c r="AG603">
        <f>IFERROR(VLOOKUP($A603,Table2[],10,FALSE),"Not Found")</f>
        <v>4</v>
      </c>
      <c r="AH603">
        <f>IFERROR(VLOOKUP($A603,Table2[],11,FALSE),"Not Found")</f>
        <v>4</v>
      </c>
      <c r="AI603">
        <f>IFERROR(VLOOKUP($A603,Table2[],12,FALSE),"Not Found")</f>
        <v>2</v>
      </c>
      <c r="AJ603">
        <f>IFERROR(VLOOKUP($A603,Table2[],13,FALSE),"Not Found")</f>
        <v>12</v>
      </c>
      <c r="AK603">
        <f>IFERROR(VLOOKUP($A603,Table2[],14,FALSE),"Not Found")</f>
        <v>3</v>
      </c>
      <c r="AL603">
        <f>INDEX('Marketing data'!E:E,MATCH($A603,'Marketing data'!B:B,0),1)</f>
        <v>0</v>
      </c>
      <c r="AM603">
        <f>INDEX('Marketing data'!F:F,MATCH($A603,'Marketing data'!B:B,0),1)</f>
        <v>0</v>
      </c>
      <c r="AN603">
        <f>INDEX(Table3[MC3],MATCH($A603,Table3[ID],0),1)</f>
        <v>0</v>
      </c>
      <c r="AO603">
        <f>INDEX(Table3[MC4],MATCH($A603,Table3[ID],0),1)</f>
        <v>0</v>
      </c>
      <c r="AP603">
        <f>INDEX(Table3[MC5],MATCH($A603,Table3[ID],0),1)</f>
        <v>0</v>
      </c>
      <c r="AQ603">
        <f>_xlfn.XLOOKUP($A603,Table3[ID],Table3[Complaint],"Not Found",0)</f>
        <v>0</v>
      </c>
      <c r="AR603">
        <f>_xlfn.XLOOKUP($A603,Table3[ID],Table3[Pilot],"Not Found",0)</f>
        <v>0</v>
      </c>
      <c r="AS603" s="6">
        <f>_xlfn.XLOOKUP($A603,Table3[ID],Table3[Enrollment],"Not Found",0)</f>
        <v>43508</v>
      </c>
    </row>
    <row r="604" spans="1:45" x14ac:dyDescent="0.25">
      <c r="A604">
        <v>2185</v>
      </c>
      <c r="B604" t="s">
        <v>723</v>
      </c>
      <c r="C604" t="s">
        <v>103</v>
      </c>
      <c r="D604" t="s">
        <v>104</v>
      </c>
      <c r="E604" t="s">
        <v>105</v>
      </c>
      <c r="F604" t="s">
        <v>127</v>
      </c>
      <c r="G604" s="22">
        <v>53.65</v>
      </c>
      <c r="H604">
        <v>7</v>
      </c>
      <c r="I604">
        <v>18.7775</v>
      </c>
      <c r="J604" s="22">
        <v>394.32749999999999</v>
      </c>
      <c r="K604" s="6">
        <v>43506</v>
      </c>
      <c r="L604" s="21">
        <v>0.53888888888888886</v>
      </c>
      <c r="M604" t="s">
        <v>107</v>
      </c>
      <c r="N604" s="22">
        <v>375.55</v>
      </c>
      <c r="O604">
        <v>4.7619047620000003</v>
      </c>
      <c r="P604" s="22">
        <v>18.7775</v>
      </c>
      <c r="Q604">
        <v>5.2</v>
      </c>
      <c r="R604" t="str">
        <f>IFERROR(VLOOKUP(Table5[[#This Row],[CustomerID]],Table1[],16,FALSE),"Not Found")</f>
        <v>Together</v>
      </c>
      <c r="S604">
        <f>IFERROR(VLOOKUP(Table5[[#This Row],[CustomerID]],Table1[],5,FALSE),"Not Found")</f>
        <v>63</v>
      </c>
      <c r="T604" t="str">
        <f>IFERROR(VLOOKUP(Table5[[#This Row],[CustomerID]],Table1[],17,FALSE),"Not Found")</f>
        <v>Master</v>
      </c>
      <c r="U604">
        <f>_xlfn.XLOOKUP(Table5[[#This Row],[CustomerID]],Table1[ID],Table1[Kids],"Not Found",0)</f>
        <v>0</v>
      </c>
      <c r="V604">
        <f>_xlfn.XLOOKUP(Table5[[#This Row],[CustomerID]],Table1[ID],Table1[Teens],"Not found",0)</f>
        <v>0</v>
      </c>
      <c r="W604" s="16">
        <f>IFERROR(VLOOKUP(Table5[[#This Row],[CustomerID]],Table1[],2,FALSE),"Not Found")</f>
        <v>166636</v>
      </c>
      <c r="X604" t="str">
        <f>_xlfn.XLOOKUP(Table5[[#This Row],[CustomerID]],Table1[ID],Table1[State],"Not Found",0)</f>
        <v>State-Illinois</v>
      </c>
      <c r="Y604">
        <f>_xlfn.XLOOKUP(Table5[[#This Row],[CustomerID]],Table2[ID],Table2[Recency/Days],"Not Found",0)</f>
        <v>64</v>
      </c>
      <c r="Z604" s="22">
        <f>IFERROR(VLOOKUP(Table5[[#This Row],[CustomerID]],Table2[],3,FALSE),"Not Found")</f>
        <v>728</v>
      </c>
      <c r="AA604" s="22">
        <f>IFERROR(VLOOKUP($A604,Table2[],4,FALSE),"Not Found")</f>
        <v>25</v>
      </c>
      <c r="AB604" s="22">
        <f>IFERROR(VLOOKUP($A604,Table2[],5,FALSE),"Not Found")</f>
        <v>1723</v>
      </c>
      <c r="AC604" s="22">
        <f>IFERROR(VLOOKUP($A604,Table2[],6,FALSE),"Not Found")</f>
        <v>210</v>
      </c>
      <c r="AD604" s="22">
        <f>IFERROR(VLOOKUP($A604,Table2[],7,FALSE),"Not Found")</f>
        <v>25</v>
      </c>
      <c r="AE604" s="22">
        <f>IFERROR(VLOOKUP($A604,Table2[],8,FALSE),"Not Found")</f>
        <v>0</v>
      </c>
      <c r="AF604" s="22">
        <f>IFERROR(VLOOKUP($A604,Table2[],9,FALSE),"Not Found")</f>
        <v>2711</v>
      </c>
      <c r="AG604">
        <f>IFERROR(VLOOKUP($A604,Table2[],10,FALSE),"Not Found")</f>
        <v>1</v>
      </c>
      <c r="AH604">
        <f>IFERROR(VLOOKUP($A604,Table2[],11,FALSE),"Not Found")</f>
        <v>3</v>
      </c>
      <c r="AI604">
        <f>IFERROR(VLOOKUP($A604,Table2[],12,FALSE),"Not Found")</f>
        <v>4</v>
      </c>
      <c r="AJ604">
        <f>IFERROR(VLOOKUP($A604,Table2[],13,FALSE),"Not Found")</f>
        <v>9</v>
      </c>
      <c r="AK604">
        <f>IFERROR(VLOOKUP($A604,Table2[],14,FALSE),"Not Found")</f>
        <v>1</v>
      </c>
      <c r="AL604">
        <f>INDEX('Marketing data'!E:E,MATCH($A604,'Marketing data'!B:B,0),1)</f>
        <v>0</v>
      </c>
      <c r="AM604">
        <f>INDEX('Marketing data'!F:F,MATCH($A604,'Marketing data'!B:B,0),1)</f>
        <v>0</v>
      </c>
      <c r="AN604">
        <f>INDEX(Table3[MC3],MATCH($A604,Table3[ID],0),1)</f>
        <v>0</v>
      </c>
      <c r="AO604">
        <f>INDEX(Table3[MC4],MATCH($A604,Table3[ID],0),1)</f>
        <v>0</v>
      </c>
      <c r="AP604">
        <f>INDEX(Table3[MC5],MATCH($A604,Table3[ID],0),1)</f>
        <v>0</v>
      </c>
      <c r="AQ604">
        <f>_xlfn.XLOOKUP($A604,Table3[ID],Table3[Complaint],"Not Found",0)</f>
        <v>0</v>
      </c>
      <c r="AR604">
        <f>_xlfn.XLOOKUP($A604,Table3[ID],Table3[Pilot],"Not Found",0)</f>
        <v>0</v>
      </c>
      <c r="AS604" s="6">
        <f>_xlfn.XLOOKUP($A604,Table3[ID],Table3[Enrollment],"Not Found",0)</f>
        <v>43852</v>
      </c>
    </row>
    <row r="605" spans="1:45" x14ac:dyDescent="0.25">
      <c r="A605">
        <v>1449</v>
      </c>
      <c r="B605" t="s">
        <v>724</v>
      </c>
      <c r="C605" t="s">
        <v>109</v>
      </c>
      <c r="D605" t="s">
        <v>104</v>
      </c>
      <c r="E605" t="s">
        <v>105</v>
      </c>
      <c r="F605" t="s">
        <v>125</v>
      </c>
      <c r="G605" s="22">
        <v>49.79</v>
      </c>
      <c r="H605">
        <v>4</v>
      </c>
      <c r="I605">
        <v>9.9580000000000002</v>
      </c>
      <c r="J605" s="22">
        <v>209.11799999999999</v>
      </c>
      <c r="K605" s="6">
        <v>43552</v>
      </c>
      <c r="L605" s="21">
        <v>0.8027777777777777</v>
      </c>
      <c r="M605" t="s">
        <v>116</v>
      </c>
      <c r="N605" s="22">
        <v>199.16</v>
      </c>
      <c r="O605">
        <v>4.7619047620000003</v>
      </c>
      <c r="P605" s="22">
        <v>9.9580000000000002</v>
      </c>
      <c r="Q605">
        <v>6.4</v>
      </c>
      <c r="R605" t="str">
        <f>IFERROR(VLOOKUP(Table5[[#This Row],[CustomerID]],Table1[],16,FALSE),"Not Found")</f>
        <v>Single</v>
      </c>
      <c r="S605">
        <f>IFERROR(VLOOKUP(Table5[[#This Row],[CustomerID]],Table1[],5,FALSE),"Not Found")</f>
        <v>51</v>
      </c>
      <c r="T605" t="str">
        <f>IFERROR(VLOOKUP(Table5[[#This Row],[CustomerID]],Table1[],17,FALSE),"Not Found")</f>
        <v>PhD</v>
      </c>
      <c r="U605">
        <f>_xlfn.XLOOKUP(Table5[[#This Row],[CustomerID]],Table1[ID],Table1[Kids],"Not Found",0)</f>
        <v>0</v>
      </c>
      <c r="V605">
        <f>_xlfn.XLOOKUP(Table5[[#This Row],[CustomerID]],Table1[ID],Table1[Teens],"Not found",0)</f>
        <v>0</v>
      </c>
      <c r="W605" s="16">
        <f>IFERROR(VLOOKUP(Table5[[#This Row],[CustomerID]],Table1[],2,FALSE),"Not Found")</f>
        <v>166582</v>
      </c>
      <c r="X605" t="str">
        <f>_xlfn.XLOOKUP(Table5[[#This Row],[CustomerID]],Table1[ID],Table1[State],"Not Found",0)</f>
        <v>State-Texas</v>
      </c>
      <c r="Y605">
        <f>_xlfn.XLOOKUP(Table5[[#This Row],[CustomerID]],Table2[ID],Table2[Recency/Days],"Not Found",0)</f>
        <v>83</v>
      </c>
      <c r="Z605" s="22">
        <f>IFERROR(VLOOKUP(Table5[[#This Row],[CustomerID]],Table2[],3,FALSE),"Not Found")</f>
        <v>1974</v>
      </c>
      <c r="AA605" s="22">
        <f>IFERROR(VLOOKUP($A605,Table2[],4,FALSE),"Not Found")</f>
        <v>63</v>
      </c>
      <c r="AB605" s="22">
        <f>IFERROR(VLOOKUP($A605,Table2[],5,FALSE),"Not Found")</f>
        <v>1051</v>
      </c>
      <c r="AC605" s="22">
        <f>IFERROR(VLOOKUP($A605,Table2[],6,FALSE),"Not Found")</f>
        <v>40</v>
      </c>
      <c r="AD605" s="22">
        <f>IFERROR(VLOOKUP($A605,Table2[],7,FALSE),"Not Found")</f>
        <v>95</v>
      </c>
      <c r="AE605" s="22">
        <f>IFERROR(VLOOKUP($A605,Table2[],8,FALSE),"Not Found")</f>
        <v>0</v>
      </c>
      <c r="AF605" s="22">
        <f>IFERROR(VLOOKUP($A605,Table2[],9,FALSE),"Not Found")</f>
        <v>3222</v>
      </c>
      <c r="AG605">
        <f>IFERROR(VLOOKUP($A605,Table2[],10,FALSE),"Not Found")</f>
        <v>1</v>
      </c>
      <c r="AH605">
        <f>IFERROR(VLOOKUP($A605,Table2[],11,FALSE),"Not Found")</f>
        <v>2</v>
      </c>
      <c r="AI605">
        <f>IFERROR(VLOOKUP($A605,Table2[],12,FALSE),"Not Found")</f>
        <v>8</v>
      </c>
      <c r="AJ605">
        <f>IFERROR(VLOOKUP($A605,Table2[],13,FALSE),"Not Found")</f>
        <v>9</v>
      </c>
      <c r="AK605">
        <f>IFERROR(VLOOKUP($A605,Table2[],14,FALSE),"Not Found")</f>
        <v>1</v>
      </c>
      <c r="AL605">
        <f>INDEX('Marketing data'!E:E,MATCH($A605,'Marketing data'!B:B,0),1)</f>
        <v>0</v>
      </c>
      <c r="AM605">
        <f>INDEX('Marketing data'!F:F,MATCH($A605,'Marketing data'!B:B,0),1)</f>
        <v>0</v>
      </c>
      <c r="AN605">
        <f>INDEX(Table3[MC3],MATCH($A605,Table3[ID],0),1)</f>
        <v>0</v>
      </c>
      <c r="AO605">
        <f>INDEX(Table3[MC4],MATCH($A605,Table3[ID],0),1)</f>
        <v>0</v>
      </c>
      <c r="AP605">
        <f>INDEX(Table3[MC5],MATCH($A605,Table3[ID],0),1)</f>
        <v>0</v>
      </c>
      <c r="AQ605">
        <f>_xlfn.XLOOKUP($A605,Table3[ID],Table3[Complaint],"Not Found",0)</f>
        <v>0</v>
      </c>
      <c r="AR605">
        <f>_xlfn.XLOOKUP($A605,Table3[ID],Table3[Pilot],"Not Found",0)</f>
        <v>0</v>
      </c>
      <c r="AS605" s="6">
        <f>_xlfn.XLOOKUP($A605,Table3[ID],Table3[Enrollment],"Not Found",0)</f>
        <v>44050</v>
      </c>
    </row>
    <row r="606" spans="1:45" x14ac:dyDescent="0.25">
      <c r="A606">
        <v>1550</v>
      </c>
      <c r="B606" t="s">
        <v>725</v>
      </c>
      <c r="C606" t="s">
        <v>103</v>
      </c>
      <c r="D606" t="s">
        <v>110</v>
      </c>
      <c r="E606" t="s">
        <v>114</v>
      </c>
      <c r="F606" t="s">
        <v>127</v>
      </c>
      <c r="G606" s="22">
        <v>30.61</v>
      </c>
      <c r="H606">
        <v>1</v>
      </c>
      <c r="I606">
        <v>1.5305</v>
      </c>
      <c r="J606" s="22">
        <v>32.140500000000003</v>
      </c>
      <c r="K606" s="6">
        <v>43488</v>
      </c>
      <c r="L606" s="21">
        <v>0.51388888888888895</v>
      </c>
      <c r="M606" t="s">
        <v>107</v>
      </c>
      <c r="N606" s="22">
        <v>30.61</v>
      </c>
      <c r="O606">
        <v>4.7619047620000003</v>
      </c>
      <c r="P606" s="22">
        <v>1.5305</v>
      </c>
      <c r="Q606">
        <v>5.2</v>
      </c>
      <c r="R606" t="str">
        <f>IFERROR(VLOOKUP(Table5[[#This Row],[CustomerID]],Table1[],16,FALSE),"Not Found")</f>
        <v>Single</v>
      </c>
      <c r="S606">
        <f>IFERROR(VLOOKUP(Table5[[#This Row],[CustomerID]],Table1[],5,FALSE),"Not Found")</f>
        <v>58</v>
      </c>
      <c r="T606" t="str">
        <f>IFERROR(VLOOKUP(Table5[[#This Row],[CustomerID]],Table1[],17,FALSE),"Not Found")</f>
        <v>Graduate</v>
      </c>
      <c r="U606">
        <f>_xlfn.XLOOKUP(Table5[[#This Row],[CustomerID]],Table1[ID],Table1[Kids],"Not Found",0)</f>
        <v>0</v>
      </c>
      <c r="V606">
        <f>_xlfn.XLOOKUP(Table5[[#This Row],[CustomerID]],Table1[ID],Table1[Teens],"Not found",0)</f>
        <v>1</v>
      </c>
      <c r="W606" s="16">
        <f>IFERROR(VLOOKUP(Table5[[#This Row],[CustomerID]],Table1[],2,FALSE),"Not Found")</f>
        <v>166565</v>
      </c>
      <c r="X606" t="str">
        <f>_xlfn.XLOOKUP(Table5[[#This Row],[CustomerID]],Table1[ID],Table1[State],"Not Found",0)</f>
        <v>State-New York</v>
      </c>
      <c r="Y606">
        <f>_xlfn.XLOOKUP(Table5[[#This Row],[CustomerID]],Table2[ID],Table2[Recency/Days],"Not Found",0)</f>
        <v>80</v>
      </c>
      <c r="Z606" s="22">
        <f>IFERROR(VLOOKUP(Table5[[#This Row],[CustomerID]],Table2[],3,FALSE),"Not Found")</f>
        <v>1869</v>
      </c>
      <c r="AA606" s="22">
        <f>IFERROR(VLOOKUP($A606,Table2[],4,FALSE),"Not Found")</f>
        <v>25</v>
      </c>
      <c r="AB606" s="22">
        <f>IFERROR(VLOOKUP($A606,Table2[],5,FALSE),"Not Found")</f>
        <v>403</v>
      </c>
      <c r="AC606" s="22">
        <f>IFERROR(VLOOKUP($A606,Table2[],6,FALSE),"Not Found")</f>
        <v>163</v>
      </c>
      <c r="AD606" s="22">
        <f>IFERROR(VLOOKUP($A606,Table2[],7,FALSE),"Not Found")</f>
        <v>100</v>
      </c>
      <c r="AE606" s="22">
        <f>IFERROR(VLOOKUP($A606,Table2[],8,FALSE),"Not Found")</f>
        <v>105</v>
      </c>
      <c r="AF606" s="22">
        <f>IFERROR(VLOOKUP($A606,Table2[],9,FALSE),"Not Found")</f>
        <v>2455</v>
      </c>
      <c r="AG606">
        <f>IFERROR(VLOOKUP($A606,Table2[],10,FALSE),"Not Found")</f>
        <v>4</v>
      </c>
      <c r="AH606">
        <f>IFERROR(VLOOKUP($A606,Table2[],11,FALSE),"Not Found")</f>
        <v>4</v>
      </c>
      <c r="AI606">
        <f>IFERROR(VLOOKUP($A606,Table2[],12,FALSE),"Not Found")</f>
        <v>2</v>
      </c>
      <c r="AJ606">
        <f>IFERROR(VLOOKUP($A606,Table2[],13,FALSE),"Not Found")</f>
        <v>9</v>
      </c>
      <c r="AK606">
        <f>IFERROR(VLOOKUP($A606,Table2[],14,FALSE),"Not Found")</f>
        <v>8</v>
      </c>
      <c r="AL606">
        <f>INDEX('Marketing data'!E:E,MATCH($A606,'Marketing data'!B:B,0),1)</f>
        <v>0</v>
      </c>
      <c r="AM606">
        <f>INDEX('Marketing data'!F:F,MATCH($A606,'Marketing data'!B:B,0),1)</f>
        <v>0</v>
      </c>
      <c r="AN606">
        <f>INDEX(Table3[MC3],MATCH($A606,Table3[ID],0),1)</f>
        <v>0</v>
      </c>
      <c r="AO606">
        <f>INDEX(Table3[MC4],MATCH($A606,Table3[ID],0),1)</f>
        <v>0</v>
      </c>
      <c r="AP606">
        <f>INDEX(Table3[MC5],MATCH($A606,Table3[ID],0),1)</f>
        <v>0</v>
      </c>
      <c r="AQ606">
        <f>_xlfn.XLOOKUP($A606,Table3[ID],Table3[Complaint],"Not Found",0)</f>
        <v>0</v>
      </c>
      <c r="AR606">
        <f>_xlfn.XLOOKUP($A606,Table3[ID],Table3[Pilot],"Not Found",0)</f>
        <v>0</v>
      </c>
      <c r="AS606" s="6">
        <f>_xlfn.XLOOKUP($A606,Table3[ID],Table3[Enrollment],"Not Found",0)</f>
        <v>43597</v>
      </c>
    </row>
    <row r="607" spans="1:45" x14ac:dyDescent="0.25">
      <c r="A607">
        <v>1303</v>
      </c>
      <c r="B607" t="s">
        <v>726</v>
      </c>
      <c r="C607" t="s">
        <v>124</v>
      </c>
      <c r="D607" t="s">
        <v>104</v>
      </c>
      <c r="E607" t="s">
        <v>114</v>
      </c>
      <c r="F607" t="s">
        <v>125</v>
      </c>
      <c r="G607" s="22">
        <v>57.89</v>
      </c>
      <c r="H607">
        <v>2</v>
      </c>
      <c r="I607">
        <v>5.7889999999999997</v>
      </c>
      <c r="J607" s="22">
        <v>121.569</v>
      </c>
      <c r="K607" s="6">
        <v>43482</v>
      </c>
      <c r="L607" s="21">
        <v>0.44236111111111115</v>
      </c>
      <c r="M607" t="s">
        <v>107</v>
      </c>
      <c r="N607" s="22">
        <v>115.78</v>
      </c>
      <c r="O607">
        <v>4.7619047620000003</v>
      </c>
      <c r="P607" s="22">
        <v>5.7889999999999997</v>
      </c>
      <c r="Q607">
        <v>8.9</v>
      </c>
      <c r="R607" t="str">
        <f>IFERROR(VLOOKUP(Table5[[#This Row],[CustomerID]],Table1[],16,FALSE),"Not Found")</f>
        <v>Single</v>
      </c>
      <c r="S607">
        <f>IFERROR(VLOOKUP(Table5[[#This Row],[CustomerID]],Table1[],5,FALSE),"Not Found")</f>
        <v>35</v>
      </c>
      <c r="T607" t="str">
        <f>IFERROR(VLOOKUP(Table5[[#This Row],[CustomerID]],Table1[],17,FALSE),"Not Found")</f>
        <v>Graduate</v>
      </c>
      <c r="U607">
        <f>_xlfn.XLOOKUP(Table5[[#This Row],[CustomerID]],Table1[ID],Table1[Kids],"Not Found",0)</f>
        <v>1</v>
      </c>
      <c r="V607">
        <f>_xlfn.XLOOKUP(Table5[[#This Row],[CustomerID]],Table1[ID],Table1[Teens],"Not found",0)</f>
        <v>0</v>
      </c>
      <c r="W607" s="16">
        <f>IFERROR(VLOOKUP(Table5[[#This Row],[CustomerID]],Table1[],2,FALSE),"Not Found")</f>
        <v>166503</v>
      </c>
      <c r="X607" t="str">
        <f>_xlfn.XLOOKUP(Table5[[#This Row],[CustomerID]],Table1[ID],Table1[State],"Not Found",0)</f>
        <v>State-Illinois</v>
      </c>
      <c r="Y607">
        <f>_xlfn.XLOOKUP(Table5[[#This Row],[CustomerID]],Table2[ID],Table2[Recency/Days],"Not Found",0)</f>
        <v>30</v>
      </c>
      <c r="Z607" s="22">
        <f>IFERROR(VLOOKUP(Table5[[#This Row],[CustomerID]],Table2[],3,FALSE),"Not Found")</f>
        <v>228</v>
      </c>
      <c r="AA607" s="22">
        <f>IFERROR(VLOOKUP($A607,Table2[],4,FALSE),"Not Found")</f>
        <v>160</v>
      </c>
      <c r="AB607" s="22">
        <f>IFERROR(VLOOKUP($A607,Table2[],5,FALSE),"Not Found")</f>
        <v>320</v>
      </c>
      <c r="AC607" s="22">
        <f>IFERROR(VLOOKUP($A607,Table2[],6,FALSE),"Not Found")</f>
        <v>163</v>
      </c>
      <c r="AD607" s="22">
        <f>IFERROR(VLOOKUP($A607,Table2[],7,FALSE),"Not Found")</f>
        <v>8</v>
      </c>
      <c r="AE607" s="22">
        <f>IFERROR(VLOOKUP($A607,Table2[],8,FALSE),"Not Found")</f>
        <v>125</v>
      </c>
      <c r="AF607" s="22">
        <f>IFERROR(VLOOKUP($A607,Table2[],9,FALSE),"Not Found")</f>
        <v>754</v>
      </c>
      <c r="AG607">
        <f>IFERROR(VLOOKUP($A607,Table2[],10,FALSE),"Not Found")</f>
        <v>2</v>
      </c>
      <c r="AH607">
        <f>IFERROR(VLOOKUP($A607,Table2[],11,FALSE),"Not Found")</f>
        <v>4</v>
      </c>
      <c r="AI607">
        <f>IFERROR(VLOOKUP($A607,Table2[],12,FALSE),"Not Found")</f>
        <v>3</v>
      </c>
      <c r="AJ607">
        <f>IFERROR(VLOOKUP($A607,Table2[],13,FALSE),"Not Found")</f>
        <v>6</v>
      </c>
      <c r="AK607">
        <f>IFERROR(VLOOKUP($A607,Table2[],14,FALSE),"Not Found")</f>
        <v>3</v>
      </c>
      <c r="AL607">
        <f>INDEX('Marketing data'!E:E,MATCH($A607,'Marketing data'!B:B,0),1)</f>
        <v>0</v>
      </c>
      <c r="AM607">
        <f>INDEX('Marketing data'!F:F,MATCH($A607,'Marketing data'!B:B,0),1)</f>
        <v>0</v>
      </c>
      <c r="AN607">
        <f>INDEX(Table3[MC3],MATCH($A607,Table3[ID],0),1)</f>
        <v>0</v>
      </c>
      <c r="AO607">
        <f>INDEX(Table3[MC4],MATCH($A607,Table3[ID],0),1)</f>
        <v>0</v>
      </c>
      <c r="AP607">
        <f>INDEX(Table3[MC5],MATCH($A607,Table3[ID],0),1)</f>
        <v>0</v>
      </c>
      <c r="AQ607">
        <f>_xlfn.XLOOKUP($A607,Table3[ID],Table3[Complaint],"Not Found",0)</f>
        <v>0</v>
      </c>
      <c r="AR607">
        <f>_xlfn.XLOOKUP($A607,Table3[ID],Table3[Pilot],"Not Found",0)</f>
        <v>0</v>
      </c>
      <c r="AS607" s="6">
        <f>_xlfn.XLOOKUP($A607,Table3[ID],Table3[Enrollment],"Not Found",0)</f>
        <v>43484</v>
      </c>
    </row>
    <row r="608" spans="1:45" x14ac:dyDescent="0.25">
      <c r="A608">
        <v>2090</v>
      </c>
      <c r="B608" t="s">
        <v>727</v>
      </c>
      <c r="C608" t="s">
        <v>103</v>
      </c>
      <c r="D608" t="s">
        <v>110</v>
      </c>
      <c r="E608" t="s">
        <v>105</v>
      </c>
      <c r="F608" t="s">
        <v>111</v>
      </c>
      <c r="G608" s="22">
        <v>28.96</v>
      </c>
      <c r="H608">
        <v>1</v>
      </c>
      <c r="I608">
        <v>1.448</v>
      </c>
      <c r="J608" s="22">
        <v>30.408000000000001</v>
      </c>
      <c r="K608" s="6">
        <v>43503</v>
      </c>
      <c r="L608" s="21">
        <v>0.4291666666666667</v>
      </c>
      <c r="M608" t="s">
        <v>116</v>
      </c>
      <c r="N608" s="22">
        <v>28.96</v>
      </c>
      <c r="O608">
        <v>4.7619047620000003</v>
      </c>
      <c r="P608" s="22">
        <v>1.448</v>
      </c>
      <c r="Q608">
        <v>6.2</v>
      </c>
      <c r="R608" t="str">
        <f>IFERROR(VLOOKUP(Table5[[#This Row],[CustomerID]],Table1[],16,FALSE),"Not Found")</f>
        <v>Married</v>
      </c>
      <c r="S608">
        <f>IFERROR(VLOOKUP(Table5[[#This Row],[CustomerID]],Table1[],5,FALSE),"Not Found")</f>
        <v>55</v>
      </c>
      <c r="T608" t="str">
        <f>IFERROR(VLOOKUP(Table5[[#This Row],[CustomerID]],Table1[],17,FALSE),"Not Found")</f>
        <v>Graduate</v>
      </c>
      <c r="U608">
        <f>_xlfn.XLOOKUP(Table5[[#This Row],[CustomerID]],Table1[ID],Table1[Kids],"Not Found",0)</f>
        <v>1</v>
      </c>
      <c r="V608">
        <f>_xlfn.XLOOKUP(Table5[[#This Row],[CustomerID]],Table1[ID],Table1[Teens],"Not found",0)</f>
        <v>1</v>
      </c>
      <c r="W608" s="16">
        <f>IFERROR(VLOOKUP(Table5[[#This Row],[CustomerID]],Table1[],2,FALSE),"Not Found")</f>
        <v>166480</v>
      </c>
      <c r="X608" t="str">
        <f>_xlfn.XLOOKUP(Table5[[#This Row],[CustomerID]],Table1[ID],Table1[State],"Not Found",0)</f>
        <v>State-New York</v>
      </c>
      <c r="Y608">
        <f>_xlfn.XLOOKUP(Table5[[#This Row],[CustomerID]],Table2[ID],Table2[Recency/Days],"Not Found",0)</f>
        <v>71</v>
      </c>
      <c r="Z608" s="22">
        <f>IFERROR(VLOOKUP(Table5[[#This Row],[CustomerID]],Table2[],3,FALSE),"Not Found")</f>
        <v>498</v>
      </c>
      <c r="AA608" s="22">
        <f>IFERROR(VLOOKUP($A608,Table2[],4,FALSE),"Not Found")</f>
        <v>23</v>
      </c>
      <c r="AB608" s="22">
        <f>IFERROR(VLOOKUP($A608,Table2[],5,FALSE),"Not Found")</f>
        <v>143</v>
      </c>
      <c r="AC608" s="22">
        <f>IFERROR(VLOOKUP($A608,Table2[],6,FALSE),"Not Found")</f>
        <v>50</v>
      </c>
      <c r="AD608" s="22">
        <f>IFERROR(VLOOKUP($A608,Table2[],7,FALSE),"Not Found")</f>
        <v>53</v>
      </c>
      <c r="AE608" s="22">
        <f>IFERROR(VLOOKUP($A608,Table2[],8,FALSE),"Not Found")</f>
        <v>15</v>
      </c>
      <c r="AF608" s="22">
        <f>IFERROR(VLOOKUP($A608,Table2[],9,FALSE),"Not Found")</f>
        <v>751</v>
      </c>
      <c r="AG608">
        <f>IFERROR(VLOOKUP($A608,Table2[],10,FALSE),"Not Found")</f>
        <v>7</v>
      </c>
      <c r="AH608">
        <f>IFERROR(VLOOKUP($A608,Table2[],11,FALSE),"Not Found")</f>
        <v>4</v>
      </c>
      <c r="AI608">
        <f>IFERROR(VLOOKUP($A608,Table2[],12,FALSE),"Not Found")</f>
        <v>1</v>
      </c>
      <c r="AJ608">
        <f>IFERROR(VLOOKUP($A608,Table2[],13,FALSE),"Not Found")</f>
        <v>7</v>
      </c>
      <c r="AK608">
        <f>IFERROR(VLOOKUP($A608,Table2[],14,FALSE),"Not Found")</f>
        <v>4</v>
      </c>
      <c r="AL608">
        <f>INDEX('Marketing data'!E:E,MATCH($A608,'Marketing data'!B:B,0),1)</f>
        <v>0</v>
      </c>
      <c r="AM608">
        <f>INDEX('Marketing data'!F:F,MATCH($A608,'Marketing data'!B:B,0),1)</f>
        <v>0</v>
      </c>
      <c r="AN608">
        <f>INDEX(Table3[MC3],MATCH($A608,Table3[ID],0),1)</f>
        <v>0</v>
      </c>
      <c r="AO608">
        <f>INDEX(Table3[MC4],MATCH($A608,Table3[ID],0),1)</f>
        <v>0</v>
      </c>
      <c r="AP608">
        <f>INDEX(Table3[MC5],MATCH($A608,Table3[ID],0),1)</f>
        <v>0</v>
      </c>
      <c r="AQ608">
        <f>_xlfn.XLOOKUP($A608,Table3[ID],Table3[Complaint],"Not Found",0)</f>
        <v>0</v>
      </c>
      <c r="AR608">
        <f>_xlfn.XLOOKUP($A608,Table3[ID],Table3[Pilot],"Not Found",0)</f>
        <v>0</v>
      </c>
      <c r="AS608" s="6">
        <f>_xlfn.XLOOKUP($A608,Table3[ID],Table3[Enrollment],"Not Found",0)</f>
        <v>44139</v>
      </c>
    </row>
    <row r="609" spans="1:45" x14ac:dyDescent="0.25">
      <c r="A609">
        <v>3084</v>
      </c>
      <c r="B609" t="s">
        <v>728</v>
      </c>
      <c r="C609" t="s">
        <v>109</v>
      </c>
      <c r="D609" t="s">
        <v>104</v>
      </c>
      <c r="E609" t="s">
        <v>105</v>
      </c>
      <c r="F609" t="s">
        <v>125</v>
      </c>
      <c r="G609" s="22">
        <v>98.97</v>
      </c>
      <c r="H609">
        <v>9</v>
      </c>
      <c r="I609">
        <v>44.536499999999997</v>
      </c>
      <c r="J609" s="22">
        <v>935.26649999999995</v>
      </c>
      <c r="K609" s="6">
        <v>43533</v>
      </c>
      <c r="L609" s="21">
        <v>0.47430555555555554</v>
      </c>
      <c r="M609" t="s">
        <v>112</v>
      </c>
      <c r="N609" s="22">
        <v>890.73</v>
      </c>
      <c r="O609">
        <v>4.7619047620000003</v>
      </c>
      <c r="P609" s="22">
        <v>44.536499999999997</v>
      </c>
      <c r="Q609">
        <v>6.7</v>
      </c>
      <c r="R609" t="str">
        <f>IFERROR(VLOOKUP(Table5[[#This Row],[CustomerID]],Table1[],16,FALSE),"Not Found")</f>
        <v>Together</v>
      </c>
      <c r="S609">
        <f>IFERROR(VLOOKUP(Table5[[#This Row],[CustomerID]],Table1[],5,FALSE),"Not Found")</f>
        <v>51</v>
      </c>
      <c r="T609" t="str">
        <f>IFERROR(VLOOKUP(Table5[[#This Row],[CustomerID]],Table1[],17,FALSE),"Not Found")</f>
        <v>Master</v>
      </c>
      <c r="U609">
        <f>_xlfn.XLOOKUP(Table5[[#This Row],[CustomerID]],Table1[ID],Table1[Kids],"Not Found",0)</f>
        <v>0</v>
      </c>
      <c r="V609">
        <f>_xlfn.XLOOKUP(Table5[[#This Row],[CustomerID]],Table1[ID],Table1[Teens],"Not found",0)</f>
        <v>1</v>
      </c>
      <c r="W609" s="16">
        <f>IFERROR(VLOOKUP(Table5[[#This Row],[CustomerID]],Table1[],2,FALSE),"Not Found")</f>
        <v>166476</v>
      </c>
      <c r="X609" t="str">
        <f>_xlfn.XLOOKUP(Table5[[#This Row],[CustomerID]],Table1[ID],Table1[State],"Not Found",0)</f>
        <v>State-Florida</v>
      </c>
      <c r="Y609">
        <f>_xlfn.XLOOKUP(Table5[[#This Row],[CustomerID]],Table2[ID],Table2[Recency/Days],"Not Found",0)</f>
        <v>80</v>
      </c>
      <c r="Z609" s="22">
        <f>IFERROR(VLOOKUP(Table5[[#This Row],[CustomerID]],Table2[],3,FALSE),"Not Found")</f>
        <v>1858</v>
      </c>
      <c r="AA609" s="22">
        <f>IFERROR(VLOOKUP($A609,Table2[],4,FALSE),"Not Found")</f>
        <v>70</v>
      </c>
      <c r="AB609" s="22">
        <f>IFERROR(VLOOKUP($A609,Table2[],5,FALSE),"Not Found")</f>
        <v>381</v>
      </c>
      <c r="AC609" s="22">
        <f>IFERROR(VLOOKUP($A609,Table2[],6,FALSE),"Not Found")</f>
        <v>63</v>
      </c>
      <c r="AD609" s="22">
        <f>IFERROR(VLOOKUP($A609,Table2[],7,FALSE),"Not Found")</f>
        <v>23</v>
      </c>
      <c r="AE609" s="22">
        <f>IFERROR(VLOOKUP($A609,Table2[],8,FALSE),"Not Found")</f>
        <v>143</v>
      </c>
      <c r="AF609" s="22">
        <f>IFERROR(VLOOKUP($A609,Table2[],9,FALSE),"Not Found")</f>
        <v>2251</v>
      </c>
      <c r="AG609">
        <f>IFERROR(VLOOKUP($A609,Table2[],10,FALSE),"Not Found")</f>
        <v>2</v>
      </c>
      <c r="AH609">
        <f>IFERROR(VLOOKUP($A609,Table2[],11,FALSE),"Not Found")</f>
        <v>6</v>
      </c>
      <c r="AI609">
        <f>IFERROR(VLOOKUP($A609,Table2[],12,FALSE),"Not Found")</f>
        <v>8</v>
      </c>
      <c r="AJ609">
        <f>IFERROR(VLOOKUP($A609,Table2[],13,FALSE),"Not Found")</f>
        <v>10</v>
      </c>
      <c r="AK609">
        <f>IFERROR(VLOOKUP($A609,Table2[],14,FALSE),"Not Found")</f>
        <v>4</v>
      </c>
      <c r="AL609">
        <f>INDEX('Marketing data'!E:E,MATCH($A609,'Marketing data'!B:B,0),1)</f>
        <v>0</v>
      </c>
      <c r="AM609">
        <f>INDEX('Marketing data'!F:F,MATCH($A609,'Marketing data'!B:B,0),1)</f>
        <v>0</v>
      </c>
      <c r="AN609">
        <f>INDEX(Table3[MC3],MATCH($A609,Table3[ID],0),1)</f>
        <v>0</v>
      </c>
      <c r="AO609">
        <f>INDEX(Table3[MC4],MATCH($A609,Table3[ID],0),1)</f>
        <v>0</v>
      </c>
      <c r="AP609">
        <f>INDEX(Table3[MC5],MATCH($A609,Table3[ID],0),1)</f>
        <v>0</v>
      </c>
      <c r="AQ609">
        <f>_xlfn.XLOOKUP($A609,Table3[ID],Table3[Complaint],"Not Found",0)</f>
        <v>0</v>
      </c>
      <c r="AR609">
        <f>_xlfn.XLOOKUP($A609,Table3[ID],Table3[Pilot],"Not Found",0)</f>
        <v>0</v>
      </c>
      <c r="AS609" s="6">
        <f>_xlfn.XLOOKUP($A609,Table3[ID],Table3[Enrollment],"Not Found",0)</f>
        <v>43961</v>
      </c>
    </row>
    <row r="610" spans="1:45" x14ac:dyDescent="0.25">
      <c r="A610">
        <v>1667</v>
      </c>
      <c r="B610" t="s">
        <v>729</v>
      </c>
      <c r="C610" t="s">
        <v>124</v>
      </c>
      <c r="D610" t="s">
        <v>104</v>
      </c>
      <c r="E610" t="s">
        <v>114</v>
      </c>
      <c r="F610" t="s">
        <v>127</v>
      </c>
      <c r="G610" s="22">
        <v>93.22</v>
      </c>
      <c r="H610">
        <v>3</v>
      </c>
      <c r="I610">
        <v>13.983000000000001</v>
      </c>
      <c r="J610" s="22">
        <v>293.64299999999997</v>
      </c>
      <c r="K610" s="6">
        <v>43489</v>
      </c>
      <c r="L610" s="21">
        <v>0.48958333333333331</v>
      </c>
      <c r="M610" t="s">
        <v>112</v>
      </c>
      <c r="N610" s="22">
        <v>279.66000000000003</v>
      </c>
      <c r="O610">
        <v>4.7619047620000003</v>
      </c>
      <c r="P610" s="22">
        <v>13.983000000000001</v>
      </c>
      <c r="Q610">
        <v>7.2</v>
      </c>
      <c r="R610" t="str">
        <f>IFERROR(VLOOKUP(Table5[[#This Row],[CustomerID]],Table1[],16,FALSE),"Not Found")</f>
        <v>Divorced</v>
      </c>
      <c r="S610">
        <f>IFERROR(VLOOKUP(Table5[[#This Row],[CustomerID]],Table1[],5,FALSE),"Not Found")</f>
        <v>44</v>
      </c>
      <c r="T610" t="str">
        <f>IFERROR(VLOOKUP(Table5[[#This Row],[CustomerID]],Table1[],17,FALSE),"Not Found")</f>
        <v>PhD</v>
      </c>
      <c r="U610">
        <f>_xlfn.XLOOKUP(Table5[[#This Row],[CustomerID]],Table1[ID],Table1[Kids],"Not Found",0)</f>
        <v>0</v>
      </c>
      <c r="V610">
        <f>_xlfn.XLOOKUP(Table5[[#This Row],[CustomerID]],Table1[ID],Table1[Teens],"Not found",0)</f>
        <v>1</v>
      </c>
      <c r="W610" s="16">
        <f>IFERROR(VLOOKUP(Table5[[#This Row],[CustomerID]],Table1[],2,FALSE),"Not Found")</f>
        <v>166476</v>
      </c>
      <c r="X610" t="str">
        <f>_xlfn.XLOOKUP(Table5[[#This Row],[CustomerID]],Table1[ID],Table1[State],"Not Found",0)</f>
        <v>State-California</v>
      </c>
      <c r="Y610">
        <f>_xlfn.XLOOKUP(Table5[[#This Row],[CustomerID]],Table2[ID],Table2[Recency/Days],"Not Found",0)</f>
        <v>99</v>
      </c>
      <c r="Z610" s="22">
        <f>IFERROR(VLOOKUP(Table5[[#This Row],[CustomerID]],Table2[],3,FALSE),"Not Found")</f>
        <v>932</v>
      </c>
      <c r="AA610" s="22">
        <f>IFERROR(VLOOKUP($A610,Table2[],4,FALSE),"Not Found")</f>
        <v>45</v>
      </c>
      <c r="AB610" s="22">
        <f>IFERROR(VLOOKUP($A610,Table2[],5,FALSE),"Not Found")</f>
        <v>316</v>
      </c>
      <c r="AC610" s="22">
        <f>IFERROR(VLOOKUP($A610,Table2[],6,FALSE),"Not Found")</f>
        <v>118</v>
      </c>
      <c r="AD610" s="22">
        <f>IFERROR(VLOOKUP($A610,Table2[],7,FALSE),"Not Found")</f>
        <v>120</v>
      </c>
      <c r="AE610" s="22">
        <f>IFERROR(VLOOKUP($A610,Table2[],8,FALSE),"Not Found")</f>
        <v>195</v>
      </c>
      <c r="AF610" s="22">
        <f>IFERROR(VLOOKUP($A610,Table2[],9,FALSE),"Not Found")</f>
        <v>1335</v>
      </c>
      <c r="AG610">
        <f>IFERROR(VLOOKUP($A610,Table2[],10,FALSE),"Not Found")</f>
        <v>2</v>
      </c>
      <c r="AH610">
        <f>IFERROR(VLOOKUP($A610,Table2[],11,FALSE),"Not Found")</f>
        <v>5</v>
      </c>
      <c r="AI610">
        <f>IFERROR(VLOOKUP($A610,Table2[],12,FALSE),"Not Found")</f>
        <v>2</v>
      </c>
      <c r="AJ610">
        <f>IFERROR(VLOOKUP($A610,Table2[],13,FALSE),"Not Found")</f>
        <v>11</v>
      </c>
      <c r="AK610">
        <f>IFERROR(VLOOKUP($A610,Table2[],14,FALSE),"Not Found")</f>
        <v>4</v>
      </c>
      <c r="AL610">
        <f>INDEX('Marketing data'!E:E,MATCH($A610,'Marketing data'!B:B,0),1)</f>
        <v>0</v>
      </c>
      <c r="AM610">
        <f>INDEX('Marketing data'!F:F,MATCH($A610,'Marketing data'!B:B,0),1)</f>
        <v>0</v>
      </c>
      <c r="AN610">
        <f>INDEX(Table3[MC3],MATCH($A610,Table3[ID],0),1)</f>
        <v>0</v>
      </c>
      <c r="AO610">
        <f>INDEX(Table3[MC4],MATCH($A610,Table3[ID],0),1)</f>
        <v>0</v>
      </c>
      <c r="AP610">
        <f>INDEX(Table3[MC5],MATCH($A610,Table3[ID],0),1)</f>
        <v>0</v>
      </c>
      <c r="AQ610">
        <f>_xlfn.XLOOKUP($A610,Table3[ID],Table3[Complaint],"Not Found",0)</f>
        <v>0</v>
      </c>
      <c r="AR610">
        <f>_xlfn.XLOOKUP($A610,Table3[ID],Table3[Pilot],"Not Found",0)</f>
        <v>0</v>
      </c>
      <c r="AS610" s="6">
        <f>_xlfn.XLOOKUP($A610,Table3[ID],Table3[Enrollment],"Not Found",0)</f>
        <v>43689</v>
      </c>
    </row>
    <row r="611" spans="1:45" x14ac:dyDescent="0.25">
      <c r="A611">
        <v>1396</v>
      </c>
      <c r="B611" t="s">
        <v>730</v>
      </c>
      <c r="C611" t="s">
        <v>109</v>
      </c>
      <c r="D611" t="s">
        <v>104</v>
      </c>
      <c r="E611" t="s">
        <v>114</v>
      </c>
      <c r="F611" t="s">
        <v>118</v>
      </c>
      <c r="G611" s="22">
        <v>80.930000000000007</v>
      </c>
      <c r="H611">
        <v>1</v>
      </c>
      <c r="I611">
        <v>4.0465</v>
      </c>
      <c r="J611" s="22">
        <v>84.976500000000001</v>
      </c>
      <c r="K611" s="6">
        <v>43484</v>
      </c>
      <c r="L611" s="21">
        <v>0.67222222222222217</v>
      </c>
      <c r="M611" t="s">
        <v>116</v>
      </c>
      <c r="N611" s="22">
        <v>80.930000000000007</v>
      </c>
      <c r="O611">
        <v>4.7619047620000003</v>
      </c>
      <c r="P611" s="22">
        <v>4.0465</v>
      </c>
      <c r="Q611">
        <v>9</v>
      </c>
      <c r="R611" t="str">
        <f>IFERROR(VLOOKUP(Table5[[#This Row],[CustomerID]],Table1[],16,FALSE),"Not Found")</f>
        <v>Married</v>
      </c>
      <c r="S611">
        <f>IFERROR(VLOOKUP(Table5[[#This Row],[CustomerID]],Table1[],5,FALSE),"Not Found")</f>
        <v>65</v>
      </c>
      <c r="T611" t="str">
        <f>IFERROR(VLOOKUP(Table5[[#This Row],[CustomerID]],Table1[],17,FALSE),"Not Found")</f>
        <v>PhD</v>
      </c>
      <c r="U611">
        <f>_xlfn.XLOOKUP(Table5[[#This Row],[CustomerID]],Table1[ID],Table1[Kids],"Not Found",0)</f>
        <v>0</v>
      </c>
      <c r="V611">
        <f>_xlfn.XLOOKUP(Table5[[#This Row],[CustomerID]],Table1[ID],Table1[Teens],"Not found",0)</f>
        <v>1</v>
      </c>
      <c r="W611" s="16">
        <f>IFERROR(VLOOKUP(Table5[[#This Row],[CustomerID]],Table1[],2,FALSE),"Not Found")</f>
        <v>166465</v>
      </c>
      <c r="X611" t="str">
        <f>_xlfn.XLOOKUP(Table5[[#This Row],[CustomerID]],Table1[ID],Table1[State],"Not Found",0)</f>
        <v>State-Other</v>
      </c>
      <c r="Y611">
        <f>_xlfn.XLOOKUP(Table5[[#This Row],[CustomerID]],Table2[ID],Table2[Recency/Days],"Not Found",0)</f>
        <v>1</v>
      </c>
      <c r="Z611" s="22">
        <f>IFERROR(VLOOKUP(Table5[[#This Row],[CustomerID]],Table2[],3,FALSE),"Not Found")</f>
        <v>3005</v>
      </c>
      <c r="AA611" s="22">
        <f>IFERROR(VLOOKUP($A611,Table2[],4,FALSE),"Not Found")</f>
        <v>0</v>
      </c>
      <c r="AB611" s="22">
        <f>IFERROR(VLOOKUP($A611,Table2[],5,FALSE),"Not Found")</f>
        <v>511</v>
      </c>
      <c r="AC611" s="22">
        <f>IFERROR(VLOOKUP($A611,Table2[],6,FALSE),"Not Found")</f>
        <v>95</v>
      </c>
      <c r="AD611" s="22">
        <f>IFERROR(VLOOKUP($A611,Table2[],7,FALSE),"Not Found")</f>
        <v>73</v>
      </c>
      <c r="AE611" s="22">
        <f>IFERROR(VLOOKUP($A611,Table2[],8,FALSE),"Not Found")</f>
        <v>35</v>
      </c>
      <c r="AF611" s="22">
        <f>IFERROR(VLOOKUP($A611,Table2[],9,FALSE),"Not Found")</f>
        <v>3649</v>
      </c>
      <c r="AG611">
        <f>IFERROR(VLOOKUP($A611,Table2[],10,FALSE),"Not Found")</f>
        <v>3</v>
      </c>
      <c r="AH611">
        <f>IFERROR(VLOOKUP($A611,Table2[],11,FALSE),"Not Found")</f>
        <v>11</v>
      </c>
      <c r="AI611">
        <f>IFERROR(VLOOKUP($A611,Table2[],12,FALSE),"Not Found")</f>
        <v>9</v>
      </c>
      <c r="AJ611">
        <f>IFERROR(VLOOKUP($A611,Table2[],13,FALSE),"Not Found")</f>
        <v>12</v>
      </c>
      <c r="AK611">
        <f>IFERROR(VLOOKUP($A611,Table2[],14,FALSE),"Not Found")</f>
        <v>6</v>
      </c>
      <c r="AL611">
        <f>INDEX('Marketing data'!E:E,MATCH($A611,'Marketing data'!B:B,0),1)</f>
        <v>1</v>
      </c>
      <c r="AM611">
        <f>INDEX('Marketing data'!F:F,MATCH($A611,'Marketing data'!B:B,0),1)</f>
        <v>0</v>
      </c>
      <c r="AN611">
        <f>INDEX(Table3[MC3],MATCH($A611,Table3[ID],0),1)</f>
        <v>0</v>
      </c>
      <c r="AO611">
        <f>INDEX(Table3[MC4],MATCH($A611,Table3[ID],0),1)</f>
        <v>0</v>
      </c>
      <c r="AP611">
        <f>INDEX(Table3[MC5],MATCH($A611,Table3[ID],0),1)</f>
        <v>0</v>
      </c>
      <c r="AQ611">
        <f>_xlfn.XLOOKUP($A611,Table3[ID],Table3[Complaint],"Not Found",0)</f>
        <v>0</v>
      </c>
      <c r="AR611">
        <f>_xlfn.XLOOKUP($A611,Table3[ID],Table3[Pilot],"Not Found",0)</f>
        <v>0</v>
      </c>
      <c r="AS611" s="6">
        <f>_xlfn.XLOOKUP($A611,Table3[ID],Table3[Enrollment],"Not Found",0)</f>
        <v>43712</v>
      </c>
    </row>
    <row r="612" spans="1:45" x14ac:dyDescent="0.25">
      <c r="A612">
        <v>1362</v>
      </c>
      <c r="B612" t="s">
        <v>731</v>
      </c>
      <c r="C612" t="s">
        <v>103</v>
      </c>
      <c r="D612" t="s">
        <v>104</v>
      </c>
      <c r="E612" t="s">
        <v>114</v>
      </c>
      <c r="F612" t="s">
        <v>125</v>
      </c>
      <c r="G612" s="22">
        <v>67.45</v>
      </c>
      <c r="H612">
        <v>10</v>
      </c>
      <c r="I612">
        <v>33.725000000000001</v>
      </c>
      <c r="J612" s="22">
        <v>708.22500000000002</v>
      </c>
      <c r="K612" s="6">
        <v>43499</v>
      </c>
      <c r="L612" s="21">
        <v>0.47569444444444442</v>
      </c>
      <c r="M612" t="s">
        <v>107</v>
      </c>
      <c r="N612" s="22">
        <v>674.5</v>
      </c>
      <c r="O612">
        <v>4.7619047620000003</v>
      </c>
      <c r="P612" s="22">
        <v>33.725000000000001</v>
      </c>
      <c r="Q612">
        <v>4.2</v>
      </c>
      <c r="R612" t="str">
        <f>IFERROR(VLOOKUP(Table5[[#This Row],[CustomerID]],Table1[],16,FALSE),"Not Found")</f>
        <v>Together</v>
      </c>
      <c r="S612">
        <f>IFERROR(VLOOKUP(Table5[[#This Row],[CustomerID]],Table1[],5,FALSE),"Not Found")</f>
        <v>59</v>
      </c>
      <c r="T612" t="str">
        <f>IFERROR(VLOOKUP(Table5[[#This Row],[CustomerID]],Table1[],17,FALSE),"Not Found")</f>
        <v>PhD</v>
      </c>
      <c r="U612">
        <f>_xlfn.XLOOKUP(Table5[[#This Row],[CustomerID]],Table1[ID],Table1[Kids],"Not Found",0)</f>
        <v>0</v>
      </c>
      <c r="V612">
        <f>_xlfn.XLOOKUP(Table5[[#This Row],[CustomerID]],Table1[ID],Table1[Teens],"Not found",0)</f>
        <v>1</v>
      </c>
      <c r="W612" s="16">
        <f>IFERROR(VLOOKUP(Table5[[#This Row],[CustomerID]],Table1[],2,FALSE),"Not Found")</f>
        <v>166426</v>
      </c>
      <c r="X612" t="str">
        <f>_xlfn.XLOOKUP(Table5[[#This Row],[CustomerID]],Table1[ID],Table1[State],"Not Found",0)</f>
        <v>State-Florida</v>
      </c>
      <c r="Y612">
        <f>_xlfn.XLOOKUP(Table5[[#This Row],[CustomerID]],Table2[ID],Table2[Recency/Days],"Not Found",0)</f>
        <v>14</v>
      </c>
      <c r="Z612" s="22">
        <f>IFERROR(VLOOKUP(Table5[[#This Row],[CustomerID]],Table2[],3,FALSE),"Not Found")</f>
        <v>2613</v>
      </c>
      <c r="AA612" s="22">
        <f>IFERROR(VLOOKUP($A612,Table2[],4,FALSE),"Not Found")</f>
        <v>60</v>
      </c>
      <c r="AB612" s="22">
        <f>IFERROR(VLOOKUP($A612,Table2[],5,FALSE),"Not Found")</f>
        <v>243</v>
      </c>
      <c r="AC612" s="22">
        <f>IFERROR(VLOOKUP($A612,Table2[],6,FALSE),"Not Found")</f>
        <v>80</v>
      </c>
      <c r="AD612" s="22">
        <f>IFERROR(VLOOKUP($A612,Table2[],7,FALSE),"Not Found")</f>
        <v>60</v>
      </c>
      <c r="AE612" s="22">
        <f>IFERROR(VLOOKUP($A612,Table2[],8,FALSE),"Not Found")</f>
        <v>393</v>
      </c>
      <c r="AF612" s="22">
        <f>IFERROR(VLOOKUP($A612,Table2[],9,FALSE),"Not Found")</f>
        <v>2663</v>
      </c>
      <c r="AG612">
        <f>IFERROR(VLOOKUP($A612,Table2[],10,FALSE),"Not Found")</f>
        <v>2</v>
      </c>
      <c r="AH612">
        <f>IFERROR(VLOOKUP($A612,Table2[],11,FALSE),"Not Found")</f>
        <v>3</v>
      </c>
      <c r="AI612">
        <f>IFERROR(VLOOKUP($A612,Table2[],12,FALSE),"Not Found")</f>
        <v>5</v>
      </c>
      <c r="AJ612">
        <f>IFERROR(VLOOKUP($A612,Table2[],13,FALSE),"Not Found")</f>
        <v>10</v>
      </c>
      <c r="AK612">
        <f>IFERROR(VLOOKUP($A612,Table2[],14,FALSE),"Not Found")</f>
        <v>6</v>
      </c>
      <c r="AL612">
        <f>INDEX('Marketing data'!E:E,MATCH($A612,'Marketing data'!B:B,0),1)</f>
        <v>0</v>
      </c>
      <c r="AM612">
        <f>INDEX('Marketing data'!F:F,MATCH($A612,'Marketing data'!B:B,0),1)</f>
        <v>0</v>
      </c>
      <c r="AN612">
        <f>INDEX(Table3[MC3],MATCH($A612,Table3[ID],0),1)</f>
        <v>0</v>
      </c>
      <c r="AO612">
        <f>INDEX(Table3[MC4],MATCH($A612,Table3[ID],0),1)</f>
        <v>0</v>
      </c>
      <c r="AP612">
        <f>INDEX(Table3[MC5],MATCH($A612,Table3[ID],0),1)</f>
        <v>0</v>
      </c>
      <c r="AQ612">
        <f>_xlfn.XLOOKUP($A612,Table3[ID],Table3[Complaint],"Not Found",0)</f>
        <v>0</v>
      </c>
      <c r="AR612">
        <f>_xlfn.XLOOKUP($A612,Table3[ID],Table3[Pilot],"Not Found",0)</f>
        <v>0</v>
      </c>
      <c r="AS612" s="6">
        <f>_xlfn.XLOOKUP($A612,Table3[ID],Table3[Enrollment],"Not Found",0)</f>
        <v>43898</v>
      </c>
    </row>
    <row r="613" spans="1:45" x14ac:dyDescent="0.25">
      <c r="A613">
        <v>1689</v>
      </c>
      <c r="B613" t="s">
        <v>732</v>
      </c>
      <c r="C613" t="s">
        <v>103</v>
      </c>
      <c r="D613" t="s">
        <v>104</v>
      </c>
      <c r="E613" t="s">
        <v>105</v>
      </c>
      <c r="F613" t="s">
        <v>118</v>
      </c>
      <c r="G613" s="22">
        <v>38.72</v>
      </c>
      <c r="H613">
        <v>9</v>
      </c>
      <c r="I613">
        <v>17.423999999999999</v>
      </c>
      <c r="J613" s="22">
        <v>365.904</v>
      </c>
      <c r="K613" s="6">
        <v>43544</v>
      </c>
      <c r="L613" s="21">
        <v>0.51666666666666672</v>
      </c>
      <c r="M613" t="s">
        <v>107</v>
      </c>
      <c r="N613" s="22">
        <v>348.48</v>
      </c>
      <c r="O613">
        <v>4.7619047620000003</v>
      </c>
      <c r="P613" s="22">
        <v>17.423999999999999</v>
      </c>
      <c r="Q613">
        <v>4.2</v>
      </c>
      <c r="R613" t="str">
        <f>IFERROR(VLOOKUP(Table5[[#This Row],[CustomerID]],Table1[],16,FALSE),"Not Found")</f>
        <v>Together</v>
      </c>
      <c r="S613">
        <f>IFERROR(VLOOKUP(Table5[[#This Row],[CustomerID]],Table1[],5,FALSE),"Not Found")</f>
        <v>72</v>
      </c>
      <c r="T613" t="str">
        <f>IFERROR(VLOOKUP(Table5[[#This Row],[CustomerID]],Table1[],17,FALSE),"Not Found")</f>
        <v>PhD</v>
      </c>
      <c r="U613">
        <f>_xlfn.XLOOKUP(Table5[[#This Row],[CustomerID]],Table1[ID],Table1[Kids],"Not Found",0)</f>
        <v>0</v>
      </c>
      <c r="V613">
        <f>_xlfn.XLOOKUP(Table5[[#This Row],[CustomerID]],Table1[ID],Table1[Teens],"Not found",0)</f>
        <v>1</v>
      </c>
      <c r="W613" s="16">
        <f>IFERROR(VLOOKUP(Table5[[#This Row],[CustomerID]],Table1[],2,FALSE),"Not Found")</f>
        <v>166375</v>
      </c>
      <c r="X613" t="str">
        <f>_xlfn.XLOOKUP(Table5[[#This Row],[CustomerID]],Table1[ID],Table1[State],"Not Found",0)</f>
        <v>State-Texas</v>
      </c>
      <c r="Y613">
        <f>_xlfn.XLOOKUP(Table5[[#This Row],[CustomerID]],Table2[ID],Table2[Recency/Days],"Not Found",0)</f>
        <v>96</v>
      </c>
      <c r="Z613" s="22">
        <f>IFERROR(VLOOKUP(Table5[[#This Row],[CustomerID]],Table2[],3,FALSE),"Not Found")</f>
        <v>1785</v>
      </c>
      <c r="AA613" s="22">
        <f>IFERROR(VLOOKUP($A613,Table2[],4,FALSE),"Not Found")</f>
        <v>0</v>
      </c>
      <c r="AB613" s="22">
        <f>IFERROR(VLOOKUP($A613,Table2[],5,FALSE),"Not Found")</f>
        <v>113</v>
      </c>
      <c r="AC613" s="22">
        <f>IFERROR(VLOOKUP($A613,Table2[],6,FALSE),"Not Found")</f>
        <v>0</v>
      </c>
      <c r="AD613" s="22">
        <f>IFERROR(VLOOKUP($A613,Table2[],7,FALSE),"Not Found")</f>
        <v>0</v>
      </c>
      <c r="AE613" s="22">
        <f>IFERROR(VLOOKUP($A613,Table2[],8,FALSE),"Not Found")</f>
        <v>479</v>
      </c>
      <c r="AF613" s="22">
        <f>IFERROR(VLOOKUP($A613,Table2[],9,FALSE),"Not Found")</f>
        <v>1419</v>
      </c>
      <c r="AG613">
        <f>IFERROR(VLOOKUP($A613,Table2[],10,FALSE),"Not Found")</f>
        <v>3</v>
      </c>
      <c r="AH613">
        <f>IFERROR(VLOOKUP($A613,Table2[],11,FALSE),"Not Found")</f>
        <v>2</v>
      </c>
      <c r="AI613">
        <f>IFERROR(VLOOKUP($A613,Table2[],12,FALSE),"Not Found")</f>
        <v>4</v>
      </c>
      <c r="AJ613">
        <f>IFERROR(VLOOKUP($A613,Table2[],13,FALSE),"Not Found")</f>
        <v>5</v>
      </c>
      <c r="AK613">
        <f>IFERROR(VLOOKUP($A613,Table2[],14,FALSE),"Not Found")</f>
        <v>7</v>
      </c>
      <c r="AL613">
        <f>INDEX('Marketing data'!E:E,MATCH($A613,'Marketing data'!B:B,0),1)</f>
        <v>0</v>
      </c>
      <c r="AM613">
        <f>INDEX('Marketing data'!F:F,MATCH($A613,'Marketing data'!B:B,0),1)</f>
        <v>0</v>
      </c>
      <c r="AN613">
        <f>INDEX(Table3[MC3],MATCH($A613,Table3[ID],0),1)</f>
        <v>1</v>
      </c>
      <c r="AO613">
        <f>INDEX(Table3[MC4],MATCH($A613,Table3[ID],0),1)</f>
        <v>0</v>
      </c>
      <c r="AP613">
        <f>INDEX(Table3[MC5],MATCH($A613,Table3[ID],0),1)</f>
        <v>0</v>
      </c>
      <c r="AQ613">
        <f>_xlfn.XLOOKUP($A613,Table3[ID],Table3[Complaint],"Not Found",0)</f>
        <v>0</v>
      </c>
      <c r="AR613">
        <f>_xlfn.XLOOKUP($A613,Table3[ID],Table3[Pilot],"Not Found",0)</f>
        <v>0</v>
      </c>
      <c r="AS613" s="6">
        <f>_xlfn.XLOOKUP($A613,Table3[ID],Table3[Enrollment],"Not Found",0)</f>
        <v>43948</v>
      </c>
    </row>
    <row r="614" spans="1:45" x14ac:dyDescent="0.25">
      <c r="A614">
        <v>1051</v>
      </c>
      <c r="B614" t="s">
        <v>733</v>
      </c>
      <c r="C614" t="s">
        <v>124</v>
      </c>
      <c r="D614" t="s">
        <v>104</v>
      </c>
      <c r="E614" t="s">
        <v>114</v>
      </c>
      <c r="F614" t="s">
        <v>118</v>
      </c>
      <c r="G614" s="22">
        <v>72.599999999999994</v>
      </c>
      <c r="H614">
        <v>6</v>
      </c>
      <c r="I614">
        <v>21.78</v>
      </c>
      <c r="J614" s="22">
        <v>457.38</v>
      </c>
      <c r="K614" s="6">
        <v>43478</v>
      </c>
      <c r="L614" s="21">
        <v>0.82708333333333339</v>
      </c>
      <c r="M614" t="s">
        <v>112</v>
      </c>
      <c r="N614" s="22">
        <v>435.6</v>
      </c>
      <c r="O614">
        <v>4.7619047620000003</v>
      </c>
      <c r="P614" s="22">
        <v>21.78</v>
      </c>
      <c r="Q614">
        <v>6.9</v>
      </c>
      <c r="R614" t="str">
        <f>IFERROR(VLOOKUP(Table5[[#This Row],[CustomerID]],Table1[],16,FALSE),"Not Found")</f>
        <v>Married</v>
      </c>
      <c r="S614">
        <f>IFERROR(VLOOKUP(Table5[[#This Row],[CustomerID]],Table1[],5,FALSE),"Not Found")</f>
        <v>42</v>
      </c>
      <c r="T614" t="str">
        <f>IFERROR(VLOOKUP(Table5[[#This Row],[CustomerID]],Table1[],17,FALSE),"Not Found")</f>
        <v>Graduate</v>
      </c>
      <c r="U614">
        <f>_xlfn.XLOOKUP(Table5[[#This Row],[CustomerID]],Table1[ID],Table1[Kids],"Not Found",0)</f>
        <v>1</v>
      </c>
      <c r="V614">
        <f>_xlfn.XLOOKUP(Table5[[#This Row],[CustomerID]],Table1[ID],Table1[Teens],"Not found",0)</f>
        <v>1</v>
      </c>
      <c r="W614" s="16">
        <f>IFERROR(VLOOKUP(Table5[[#This Row],[CustomerID]],Table1[],2,FALSE),"Not Found")</f>
        <v>166373</v>
      </c>
      <c r="X614" t="str">
        <f>_xlfn.XLOOKUP(Table5[[#This Row],[CustomerID]],Table1[ID],Table1[State],"Not Found",0)</f>
        <v>State-Illinois</v>
      </c>
      <c r="Y614">
        <f>_xlfn.XLOOKUP(Table5[[#This Row],[CustomerID]],Table2[ID],Table2[Recency/Days],"Not Found",0)</f>
        <v>57</v>
      </c>
      <c r="Z614" s="22">
        <f>IFERROR(VLOOKUP(Table5[[#This Row],[CustomerID]],Table2[],3,FALSE),"Not Found")</f>
        <v>822</v>
      </c>
      <c r="AA614" s="22">
        <f>IFERROR(VLOOKUP($A614,Table2[],4,FALSE),"Not Found")</f>
        <v>23</v>
      </c>
      <c r="AB614" s="22">
        <f>IFERROR(VLOOKUP($A614,Table2[],5,FALSE),"Not Found")</f>
        <v>311</v>
      </c>
      <c r="AC614" s="22">
        <f>IFERROR(VLOOKUP($A614,Table2[],6,FALSE),"Not Found")</f>
        <v>30</v>
      </c>
      <c r="AD614" s="22">
        <f>IFERROR(VLOOKUP($A614,Table2[],7,FALSE),"Not Found")</f>
        <v>60</v>
      </c>
      <c r="AE614" s="22">
        <f>IFERROR(VLOOKUP($A614,Table2[],8,FALSE),"Not Found")</f>
        <v>273</v>
      </c>
      <c r="AF614" s="22">
        <f>IFERROR(VLOOKUP($A614,Table2[],9,FALSE),"Not Found")</f>
        <v>973</v>
      </c>
      <c r="AG614">
        <f>IFERROR(VLOOKUP($A614,Table2[],10,FALSE),"Not Found")</f>
        <v>7</v>
      </c>
      <c r="AH614">
        <f>IFERROR(VLOOKUP($A614,Table2[],11,FALSE),"Not Found")</f>
        <v>4</v>
      </c>
      <c r="AI614">
        <f>IFERROR(VLOOKUP($A614,Table2[],12,FALSE),"Not Found")</f>
        <v>2</v>
      </c>
      <c r="AJ614">
        <f>IFERROR(VLOOKUP($A614,Table2[],13,FALSE),"Not Found")</f>
        <v>10</v>
      </c>
      <c r="AK614">
        <f>IFERROR(VLOOKUP($A614,Table2[],14,FALSE),"Not Found")</f>
        <v>3</v>
      </c>
      <c r="AL614">
        <f>INDEX('Marketing data'!E:E,MATCH($A614,'Marketing data'!B:B,0),1)</f>
        <v>0</v>
      </c>
      <c r="AM614">
        <f>INDEX('Marketing data'!F:F,MATCH($A614,'Marketing data'!B:B,0),1)</f>
        <v>0</v>
      </c>
      <c r="AN614">
        <f>INDEX(Table3[MC3],MATCH($A614,Table3[ID],0),1)</f>
        <v>0</v>
      </c>
      <c r="AO614">
        <f>INDEX(Table3[MC4],MATCH($A614,Table3[ID],0),1)</f>
        <v>0</v>
      </c>
      <c r="AP614">
        <f>INDEX(Table3[MC5],MATCH($A614,Table3[ID],0),1)</f>
        <v>0</v>
      </c>
      <c r="AQ614">
        <f>_xlfn.XLOOKUP($A614,Table3[ID],Table3[Complaint],"Not Found",0)</f>
        <v>0</v>
      </c>
      <c r="AR614">
        <f>_xlfn.XLOOKUP($A614,Table3[ID],Table3[Pilot],"Not Found",0)</f>
        <v>0</v>
      </c>
      <c r="AS614" s="6">
        <f>_xlfn.XLOOKUP($A614,Table3[ID],Table3[Enrollment],"Not Found",0)</f>
        <v>43786</v>
      </c>
    </row>
    <row r="615" spans="1:45" x14ac:dyDescent="0.25">
      <c r="A615">
        <v>1713</v>
      </c>
      <c r="B615" t="s">
        <v>734</v>
      </c>
      <c r="C615" t="s">
        <v>109</v>
      </c>
      <c r="D615" t="s">
        <v>104</v>
      </c>
      <c r="E615" t="s">
        <v>114</v>
      </c>
      <c r="F615" t="s">
        <v>111</v>
      </c>
      <c r="G615" s="22">
        <v>87.91</v>
      </c>
      <c r="H615">
        <v>5</v>
      </c>
      <c r="I615">
        <v>21.977499999999999</v>
      </c>
      <c r="J615" s="22">
        <v>461.52749999999997</v>
      </c>
      <c r="K615" s="6">
        <v>43538</v>
      </c>
      <c r="L615" s="21">
        <v>0.75694444444444453</v>
      </c>
      <c r="M615" t="s">
        <v>107</v>
      </c>
      <c r="N615" s="22">
        <v>439.55</v>
      </c>
      <c r="O615">
        <v>4.7619047620000003</v>
      </c>
      <c r="P615" s="22">
        <v>21.977499999999999</v>
      </c>
      <c r="Q615">
        <v>4.4000000000000004</v>
      </c>
      <c r="R615" t="str">
        <f>IFERROR(VLOOKUP(Table5[[#This Row],[CustomerID]],Table1[],16,FALSE),"Not Found")</f>
        <v>Married</v>
      </c>
      <c r="S615">
        <f>IFERROR(VLOOKUP(Table5[[#This Row],[CustomerID]],Table1[],5,FALSE),"Not Found")</f>
        <v>42</v>
      </c>
      <c r="T615" t="str">
        <f>IFERROR(VLOOKUP(Table5[[#This Row],[CustomerID]],Table1[],17,FALSE),"Not Found")</f>
        <v>Graduate</v>
      </c>
      <c r="U615">
        <f>_xlfn.XLOOKUP(Table5[[#This Row],[CustomerID]],Table1[ID],Table1[Kids],"Not Found",0)</f>
        <v>1</v>
      </c>
      <c r="V615">
        <f>_xlfn.XLOOKUP(Table5[[#This Row],[CustomerID]],Table1[ID],Table1[Teens],"Not found",0)</f>
        <v>1</v>
      </c>
      <c r="W615" s="16">
        <f>IFERROR(VLOOKUP(Table5[[#This Row],[CustomerID]],Table1[],2,FALSE),"Not Found")</f>
        <v>166373</v>
      </c>
      <c r="X615" t="str">
        <f>_xlfn.XLOOKUP(Table5[[#This Row],[CustomerID]],Table1[ID],Table1[State],"Not Found",0)</f>
        <v>State-Texas</v>
      </c>
      <c r="Y615">
        <f>_xlfn.XLOOKUP(Table5[[#This Row],[CustomerID]],Table2[ID],Table2[Recency/Days],"Not Found",0)</f>
        <v>57</v>
      </c>
      <c r="Z615" s="22">
        <f>IFERROR(VLOOKUP(Table5[[#This Row],[CustomerID]],Table2[],3,FALSE),"Not Found")</f>
        <v>822</v>
      </c>
      <c r="AA615" s="22">
        <f>IFERROR(VLOOKUP($A615,Table2[],4,FALSE),"Not Found")</f>
        <v>23</v>
      </c>
      <c r="AB615" s="22">
        <f>IFERROR(VLOOKUP($A615,Table2[],5,FALSE),"Not Found")</f>
        <v>311</v>
      </c>
      <c r="AC615" s="22">
        <f>IFERROR(VLOOKUP($A615,Table2[],6,FALSE),"Not Found")</f>
        <v>30</v>
      </c>
      <c r="AD615" s="22">
        <f>IFERROR(VLOOKUP($A615,Table2[],7,FALSE),"Not Found")</f>
        <v>60</v>
      </c>
      <c r="AE615" s="22">
        <f>IFERROR(VLOOKUP($A615,Table2[],8,FALSE),"Not Found")</f>
        <v>273</v>
      </c>
      <c r="AF615" s="22">
        <f>IFERROR(VLOOKUP($A615,Table2[],9,FALSE),"Not Found")</f>
        <v>973</v>
      </c>
      <c r="AG615">
        <f>IFERROR(VLOOKUP($A615,Table2[],10,FALSE),"Not Found")</f>
        <v>7</v>
      </c>
      <c r="AH615">
        <f>IFERROR(VLOOKUP($A615,Table2[],11,FALSE),"Not Found")</f>
        <v>4</v>
      </c>
      <c r="AI615">
        <f>IFERROR(VLOOKUP($A615,Table2[],12,FALSE),"Not Found")</f>
        <v>2</v>
      </c>
      <c r="AJ615">
        <f>IFERROR(VLOOKUP($A615,Table2[],13,FALSE),"Not Found")</f>
        <v>10</v>
      </c>
      <c r="AK615">
        <f>IFERROR(VLOOKUP($A615,Table2[],14,FALSE),"Not Found")</f>
        <v>3</v>
      </c>
      <c r="AL615">
        <f>INDEX('Marketing data'!E:E,MATCH($A615,'Marketing data'!B:B,0),1)</f>
        <v>0</v>
      </c>
      <c r="AM615">
        <f>INDEX('Marketing data'!F:F,MATCH($A615,'Marketing data'!B:B,0),1)</f>
        <v>0</v>
      </c>
      <c r="AN615">
        <f>INDEX(Table3[MC3],MATCH($A615,Table3[ID],0),1)</f>
        <v>0</v>
      </c>
      <c r="AO615">
        <f>INDEX(Table3[MC4],MATCH($A615,Table3[ID],0),1)</f>
        <v>0</v>
      </c>
      <c r="AP615">
        <f>INDEX(Table3[MC5],MATCH($A615,Table3[ID],0),1)</f>
        <v>0</v>
      </c>
      <c r="AQ615">
        <f>_xlfn.XLOOKUP($A615,Table3[ID],Table3[Complaint],"Not Found",0)</f>
        <v>0</v>
      </c>
      <c r="AR615">
        <f>_xlfn.XLOOKUP($A615,Table3[ID],Table3[Pilot],"Not Found",0)</f>
        <v>0</v>
      </c>
      <c r="AS615" s="6">
        <f>_xlfn.XLOOKUP($A615,Table3[ID],Table3[Enrollment],"Not Found",0)</f>
        <v>43786</v>
      </c>
    </row>
    <row r="616" spans="1:45" x14ac:dyDescent="0.25">
      <c r="A616">
        <v>1317</v>
      </c>
      <c r="B616" t="s">
        <v>735</v>
      </c>
      <c r="C616" t="s">
        <v>103</v>
      </c>
      <c r="D616" t="s">
        <v>104</v>
      </c>
      <c r="E616" t="s">
        <v>114</v>
      </c>
      <c r="F616" t="s">
        <v>125</v>
      </c>
      <c r="G616" s="22">
        <v>98.53</v>
      </c>
      <c r="H616">
        <v>6</v>
      </c>
      <c r="I616">
        <v>29.559000000000001</v>
      </c>
      <c r="J616" s="22">
        <v>620.73900000000003</v>
      </c>
      <c r="K616" s="6">
        <v>43488</v>
      </c>
      <c r="L616" s="21">
        <v>0.47361111111111115</v>
      </c>
      <c r="M616" t="s">
        <v>116</v>
      </c>
      <c r="N616" s="22">
        <v>591.17999999999995</v>
      </c>
      <c r="O616">
        <v>4.7619047620000003</v>
      </c>
      <c r="P616" s="22">
        <v>29.559000000000001</v>
      </c>
      <c r="Q616">
        <v>4</v>
      </c>
      <c r="R616" t="str">
        <f>IFERROR(VLOOKUP(Table5[[#This Row],[CustomerID]],Table1[],16,FALSE),"Not Found")</f>
        <v>Married</v>
      </c>
      <c r="S616">
        <f>IFERROR(VLOOKUP(Table5[[#This Row],[CustomerID]],Table1[],5,FALSE),"Not Found")</f>
        <v>64</v>
      </c>
      <c r="T616" t="str">
        <f>IFERROR(VLOOKUP(Table5[[#This Row],[CustomerID]],Table1[],17,FALSE),"Not Found")</f>
        <v>PhD</v>
      </c>
      <c r="U616">
        <f>_xlfn.XLOOKUP(Table5[[#This Row],[CustomerID]],Table1[ID],Table1[Kids],"Not Found",0)</f>
        <v>0</v>
      </c>
      <c r="V616">
        <f>_xlfn.XLOOKUP(Table5[[#This Row],[CustomerID]],Table1[ID],Table1[Teens],"Not found",0)</f>
        <v>1</v>
      </c>
      <c r="W616" s="16">
        <f>IFERROR(VLOOKUP(Table5[[#This Row],[CustomerID]],Table1[],2,FALSE),"Not Found")</f>
        <v>166334</v>
      </c>
      <c r="X616" t="str">
        <f>_xlfn.XLOOKUP(Table5[[#This Row],[CustomerID]],Table1[ID],Table1[State],"Not Found",0)</f>
        <v>State-Texas</v>
      </c>
      <c r="Y616">
        <f>_xlfn.XLOOKUP(Table5[[#This Row],[CustomerID]],Table2[ID],Table2[Recency/Days],"Not Found",0)</f>
        <v>82</v>
      </c>
      <c r="Z616" s="22">
        <f>IFERROR(VLOOKUP(Table5[[#This Row],[CustomerID]],Table2[],3,FALSE),"Not Found")</f>
        <v>2279</v>
      </c>
      <c r="AA616" s="22">
        <f>IFERROR(VLOOKUP($A616,Table2[],4,FALSE),"Not Found")</f>
        <v>28</v>
      </c>
      <c r="AB616" s="22">
        <f>IFERROR(VLOOKUP($A616,Table2[],5,FALSE),"Not Found")</f>
        <v>547</v>
      </c>
      <c r="AC616" s="22">
        <f>IFERROR(VLOOKUP($A616,Table2[],6,FALSE),"Not Found")</f>
        <v>0</v>
      </c>
      <c r="AD616" s="22">
        <f>IFERROR(VLOOKUP($A616,Table2[],7,FALSE),"Not Found")</f>
        <v>0</v>
      </c>
      <c r="AE616" s="22">
        <f>IFERROR(VLOOKUP($A616,Table2[],8,FALSE),"Not Found")</f>
        <v>58</v>
      </c>
      <c r="AF616" s="22">
        <f>IFERROR(VLOOKUP($A616,Table2[],9,FALSE),"Not Found")</f>
        <v>2796</v>
      </c>
      <c r="AG616">
        <f>IFERROR(VLOOKUP($A616,Table2[],10,FALSE),"Not Found")</f>
        <v>2</v>
      </c>
      <c r="AH616">
        <f>IFERROR(VLOOKUP($A616,Table2[],11,FALSE),"Not Found")</f>
        <v>9</v>
      </c>
      <c r="AI616">
        <f>IFERROR(VLOOKUP($A616,Table2[],12,FALSE),"Not Found")</f>
        <v>3</v>
      </c>
      <c r="AJ616">
        <f>IFERROR(VLOOKUP($A616,Table2[],13,FALSE),"Not Found")</f>
        <v>5</v>
      </c>
      <c r="AK616">
        <f>IFERROR(VLOOKUP($A616,Table2[],14,FALSE),"Not Found")</f>
        <v>5</v>
      </c>
      <c r="AL616">
        <f>INDEX('Marketing data'!E:E,MATCH($A616,'Marketing data'!B:B,0),1)</f>
        <v>0</v>
      </c>
      <c r="AM616">
        <f>INDEX('Marketing data'!F:F,MATCH($A616,'Marketing data'!B:B,0),1)</f>
        <v>0</v>
      </c>
      <c r="AN616">
        <f>INDEX(Table3[MC3],MATCH($A616,Table3[ID],0),1)</f>
        <v>0</v>
      </c>
      <c r="AO616">
        <f>INDEX(Table3[MC4],MATCH($A616,Table3[ID],0),1)</f>
        <v>0</v>
      </c>
      <c r="AP616">
        <f>INDEX(Table3[MC5],MATCH($A616,Table3[ID],0),1)</f>
        <v>0</v>
      </c>
      <c r="AQ616">
        <f>_xlfn.XLOOKUP($A616,Table3[ID],Table3[Complaint],"Not Found",0)</f>
        <v>0</v>
      </c>
      <c r="AR616">
        <f>_xlfn.XLOOKUP($A616,Table3[ID],Table3[Pilot],"Not Found",0)</f>
        <v>1</v>
      </c>
      <c r="AS616" s="6">
        <f>_xlfn.XLOOKUP($A616,Table3[ID],Table3[Enrollment],"Not Found",0)</f>
        <v>43716</v>
      </c>
    </row>
    <row r="617" spans="1:45" x14ac:dyDescent="0.25">
      <c r="A617">
        <v>1262</v>
      </c>
      <c r="B617" t="s">
        <v>736</v>
      </c>
      <c r="C617" t="s">
        <v>109</v>
      </c>
      <c r="D617" t="s">
        <v>104</v>
      </c>
      <c r="E617" t="s">
        <v>105</v>
      </c>
      <c r="F617" t="s">
        <v>127</v>
      </c>
      <c r="G617" s="22">
        <v>43.46</v>
      </c>
      <c r="H617">
        <v>6</v>
      </c>
      <c r="I617">
        <v>13.038</v>
      </c>
      <c r="J617" s="22">
        <v>273.798</v>
      </c>
      <c r="K617" s="6">
        <v>43503</v>
      </c>
      <c r="L617" s="21">
        <v>0.74652777777777779</v>
      </c>
      <c r="M617" t="s">
        <v>107</v>
      </c>
      <c r="N617" s="22">
        <v>260.76</v>
      </c>
      <c r="O617">
        <v>4.7619047620000003</v>
      </c>
      <c r="P617" s="22">
        <v>13.038</v>
      </c>
      <c r="Q617">
        <v>8.5</v>
      </c>
      <c r="R617" t="str">
        <f>IFERROR(VLOOKUP(Table5[[#This Row],[CustomerID]],Table1[],16,FALSE),"Not Found")</f>
        <v>Together</v>
      </c>
      <c r="S617">
        <f>IFERROR(VLOOKUP(Table5[[#This Row],[CustomerID]],Table1[],5,FALSE),"Not Found")</f>
        <v>57</v>
      </c>
      <c r="T617" t="str">
        <f>IFERROR(VLOOKUP(Table5[[#This Row],[CustomerID]],Table1[],17,FALSE),"Not Found")</f>
        <v>PhD</v>
      </c>
      <c r="U617">
        <f>_xlfn.XLOOKUP(Table5[[#This Row],[CustomerID]],Table1[ID],Table1[Kids],"Not Found",0)</f>
        <v>0</v>
      </c>
      <c r="V617">
        <f>_xlfn.XLOOKUP(Table5[[#This Row],[CustomerID]],Table1[ID],Table1[Teens],"Not found",0)</f>
        <v>1</v>
      </c>
      <c r="W617" s="16">
        <f>IFERROR(VLOOKUP(Table5[[#This Row],[CustomerID]],Table1[],2,FALSE),"Not Found")</f>
        <v>166313</v>
      </c>
      <c r="X617" t="str">
        <f>_xlfn.XLOOKUP(Table5[[#This Row],[CustomerID]],Table1[ID],Table1[State],"Not Found",0)</f>
        <v>State-New York</v>
      </c>
      <c r="Y617">
        <f>_xlfn.XLOOKUP(Table5[[#This Row],[CustomerID]],Table2[ID],Table2[Recency/Days],"Not Found",0)</f>
        <v>86</v>
      </c>
      <c r="Z617" s="22">
        <f>IFERROR(VLOOKUP(Table5[[#This Row],[CustomerID]],Table2[],3,FALSE),"Not Found")</f>
        <v>1567</v>
      </c>
      <c r="AA617" s="22">
        <f>IFERROR(VLOOKUP($A617,Table2[],4,FALSE),"Not Found")</f>
        <v>18</v>
      </c>
      <c r="AB617" s="22">
        <f>IFERROR(VLOOKUP($A617,Table2[],5,FALSE),"Not Found")</f>
        <v>248</v>
      </c>
      <c r="AC617" s="22">
        <f>IFERROR(VLOOKUP($A617,Table2[],6,FALSE),"Not Found")</f>
        <v>25</v>
      </c>
      <c r="AD617" s="22">
        <f>IFERROR(VLOOKUP($A617,Table2[],7,FALSE),"Not Found")</f>
        <v>55</v>
      </c>
      <c r="AE617" s="22">
        <f>IFERROR(VLOOKUP($A617,Table2[],8,FALSE),"Not Found")</f>
        <v>18</v>
      </c>
      <c r="AF617" s="22">
        <f>IFERROR(VLOOKUP($A617,Table2[],9,FALSE),"Not Found")</f>
        <v>1896</v>
      </c>
      <c r="AG617">
        <f>IFERROR(VLOOKUP($A617,Table2[],10,FALSE),"Not Found")</f>
        <v>2</v>
      </c>
      <c r="AH617">
        <f>IFERROR(VLOOKUP($A617,Table2[],11,FALSE),"Not Found")</f>
        <v>6</v>
      </c>
      <c r="AI617">
        <f>IFERROR(VLOOKUP($A617,Table2[],12,FALSE),"Not Found")</f>
        <v>3</v>
      </c>
      <c r="AJ617">
        <f>IFERROR(VLOOKUP($A617,Table2[],13,FALSE),"Not Found")</f>
        <v>12</v>
      </c>
      <c r="AK617">
        <f>IFERROR(VLOOKUP($A617,Table2[],14,FALSE),"Not Found")</f>
        <v>4</v>
      </c>
      <c r="AL617">
        <f>INDEX('Marketing data'!E:E,MATCH($A617,'Marketing data'!B:B,0),1)</f>
        <v>0</v>
      </c>
      <c r="AM617">
        <f>INDEX('Marketing data'!F:F,MATCH($A617,'Marketing data'!B:B,0),1)</f>
        <v>0</v>
      </c>
      <c r="AN617">
        <f>INDEX(Table3[MC3],MATCH($A617,Table3[ID],0),1)</f>
        <v>0</v>
      </c>
      <c r="AO617">
        <f>INDEX(Table3[MC4],MATCH($A617,Table3[ID],0),1)</f>
        <v>0</v>
      </c>
      <c r="AP617">
        <f>INDEX(Table3[MC5],MATCH($A617,Table3[ID],0),1)</f>
        <v>0</v>
      </c>
      <c r="AQ617">
        <f>_xlfn.XLOOKUP($A617,Table3[ID],Table3[Complaint],"Not Found",0)</f>
        <v>0</v>
      </c>
      <c r="AR617">
        <f>_xlfn.XLOOKUP($A617,Table3[ID],Table3[Pilot],"Not Found",0)</f>
        <v>0</v>
      </c>
      <c r="AS617" s="6">
        <f>_xlfn.XLOOKUP($A617,Table3[ID],Table3[Enrollment],"Not Found",0)</f>
        <v>43882</v>
      </c>
    </row>
    <row r="618" spans="1:45" x14ac:dyDescent="0.25">
      <c r="A618">
        <v>2256</v>
      </c>
      <c r="B618" t="s">
        <v>737</v>
      </c>
      <c r="C618" t="s">
        <v>103</v>
      </c>
      <c r="D618" t="s">
        <v>110</v>
      </c>
      <c r="E618" t="s">
        <v>105</v>
      </c>
      <c r="F618" t="s">
        <v>125</v>
      </c>
      <c r="G618" s="22">
        <v>71.680000000000007</v>
      </c>
      <c r="H618">
        <v>3</v>
      </c>
      <c r="I618">
        <v>10.752000000000001</v>
      </c>
      <c r="J618" s="22">
        <v>225.792</v>
      </c>
      <c r="K618" s="6">
        <v>43552</v>
      </c>
      <c r="L618" s="21">
        <v>0.64583333333333337</v>
      </c>
      <c r="M618" t="s">
        <v>116</v>
      </c>
      <c r="N618" s="22">
        <v>215.04</v>
      </c>
      <c r="O618">
        <v>4.7619047620000003</v>
      </c>
      <c r="P618" s="22">
        <v>10.752000000000001</v>
      </c>
      <c r="Q618">
        <v>9.1999999999999993</v>
      </c>
      <c r="R618" t="str">
        <f>IFERROR(VLOOKUP(Table5[[#This Row],[CustomerID]],Table1[],16,FALSE),"Not Found")</f>
        <v>Married</v>
      </c>
      <c r="S618">
        <f>IFERROR(VLOOKUP(Table5[[#This Row],[CustomerID]],Table1[],5,FALSE),"Not Found")</f>
        <v>49</v>
      </c>
      <c r="T618" t="str">
        <f>IFERROR(VLOOKUP(Table5[[#This Row],[CustomerID]],Table1[],17,FALSE),"Not Found")</f>
        <v>Graduate</v>
      </c>
      <c r="U618">
        <f>_xlfn.XLOOKUP(Table5[[#This Row],[CustomerID]],Table1[ID],Table1[Kids],"Not Found",0)</f>
        <v>0</v>
      </c>
      <c r="V618">
        <f>_xlfn.XLOOKUP(Table5[[#This Row],[CustomerID]],Table1[ID],Table1[Teens],"Not found",0)</f>
        <v>1</v>
      </c>
      <c r="W618" s="16">
        <f>IFERROR(VLOOKUP(Table5[[#This Row],[CustomerID]],Table1[],2,FALSE),"Not Found")</f>
        <v>166303</v>
      </c>
      <c r="X618" t="str">
        <f>_xlfn.XLOOKUP(Table5[[#This Row],[CustomerID]],Table1[ID],Table1[State],"Not Found",0)</f>
        <v>State-Florida</v>
      </c>
      <c r="Y618">
        <f>_xlfn.XLOOKUP(Table5[[#This Row],[CustomerID]],Table2[ID],Table2[Recency/Days],"Not Found",0)</f>
        <v>56</v>
      </c>
      <c r="Z618" s="22">
        <f>IFERROR(VLOOKUP(Table5[[#This Row],[CustomerID]],Table2[],3,FALSE),"Not Found")</f>
        <v>2734</v>
      </c>
      <c r="AA618" s="22">
        <f>IFERROR(VLOOKUP($A618,Table2[],4,FALSE),"Not Found")</f>
        <v>30</v>
      </c>
      <c r="AB618" s="22">
        <f>IFERROR(VLOOKUP($A618,Table2[],5,FALSE),"Not Found")</f>
        <v>241</v>
      </c>
      <c r="AC618" s="22">
        <f>IFERROR(VLOOKUP($A618,Table2[],6,FALSE),"Not Found")</f>
        <v>40</v>
      </c>
      <c r="AD618" s="22">
        <f>IFERROR(VLOOKUP($A618,Table2[],7,FALSE),"Not Found")</f>
        <v>30</v>
      </c>
      <c r="AE618" s="22">
        <f>IFERROR(VLOOKUP($A618,Table2[],8,FALSE),"Not Found")</f>
        <v>150</v>
      </c>
      <c r="AF618" s="22">
        <f>IFERROR(VLOOKUP($A618,Table2[],9,FALSE),"Not Found")</f>
        <v>2925</v>
      </c>
      <c r="AG618">
        <f>IFERROR(VLOOKUP($A618,Table2[],10,FALSE),"Not Found")</f>
        <v>4</v>
      </c>
      <c r="AH618">
        <f>IFERROR(VLOOKUP($A618,Table2[],11,FALSE),"Not Found")</f>
        <v>3</v>
      </c>
      <c r="AI618">
        <f>IFERROR(VLOOKUP($A618,Table2[],12,FALSE),"Not Found")</f>
        <v>4</v>
      </c>
      <c r="AJ618">
        <f>IFERROR(VLOOKUP($A618,Table2[],13,FALSE),"Not Found")</f>
        <v>11</v>
      </c>
      <c r="AK618">
        <f>IFERROR(VLOOKUP($A618,Table2[],14,FALSE),"Not Found")</f>
        <v>8</v>
      </c>
      <c r="AL618">
        <f>INDEX('Marketing data'!E:E,MATCH($A618,'Marketing data'!B:B,0),1)</f>
        <v>0</v>
      </c>
      <c r="AM618">
        <f>INDEX('Marketing data'!F:F,MATCH($A618,'Marketing data'!B:B,0),1)</f>
        <v>0</v>
      </c>
      <c r="AN618">
        <f>INDEX(Table3[MC3],MATCH($A618,Table3[ID],0),1)</f>
        <v>0</v>
      </c>
      <c r="AO618">
        <f>INDEX(Table3[MC4],MATCH($A618,Table3[ID],0),1)</f>
        <v>1</v>
      </c>
      <c r="AP618">
        <f>INDEX(Table3[MC5],MATCH($A618,Table3[ID],0),1)</f>
        <v>0</v>
      </c>
      <c r="AQ618">
        <f>_xlfn.XLOOKUP($A618,Table3[ID],Table3[Complaint],"Not Found",0)</f>
        <v>0</v>
      </c>
      <c r="AR618">
        <f>_xlfn.XLOOKUP($A618,Table3[ID],Table3[Pilot],"Not Found",0)</f>
        <v>0</v>
      </c>
      <c r="AS618" s="6">
        <f>_xlfn.XLOOKUP($A618,Table3[ID],Table3[Enrollment],"Not Found",0)</f>
        <v>43680</v>
      </c>
    </row>
    <row r="619" spans="1:45" x14ac:dyDescent="0.25">
      <c r="A619">
        <v>2061</v>
      </c>
      <c r="B619" t="s">
        <v>738</v>
      </c>
      <c r="C619" t="s">
        <v>103</v>
      </c>
      <c r="D619" t="s">
        <v>104</v>
      </c>
      <c r="E619" t="s">
        <v>105</v>
      </c>
      <c r="F619" t="s">
        <v>125</v>
      </c>
      <c r="G619" s="22">
        <v>91.61</v>
      </c>
      <c r="H619">
        <v>1</v>
      </c>
      <c r="I619">
        <v>4.5804999999999998</v>
      </c>
      <c r="J619" s="22">
        <v>96.1905</v>
      </c>
      <c r="K619" s="6">
        <v>43544</v>
      </c>
      <c r="L619" s="21">
        <v>0.8222222222222223</v>
      </c>
      <c r="M619" t="s">
        <v>112</v>
      </c>
      <c r="N619" s="22">
        <v>91.61</v>
      </c>
      <c r="O619">
        <v>4.7619047620000003</v>
      </c>
      <c r="P619" s="22">
        <v>4.5804999999999998</v>
      </c>
      <c r="Q619">
        <v>9.8000000000000007</v>
      </c>
      <c r="R619" t="str">
        <f>IFERROR(VLOOKUP(Table5[[#This Row],[CustomerID]],Table1[],16,FALSE),"Not Found")</f>
        <v>Single</v>
      </c>
      <c r="S619">
        <f>IFERROR(VLOOKUP(Table5[[#This Row],[CustomerID]],Table1[],5,FALSE),"Not Found")</f>
        <v>55</v>
      </c>
      <c r="T619" t="str">
        <f>IFERROR(VLOOKUP(Table5[[#This Row],[CustomerID]],Table1[],17,FALSE),"Not Found")</f>
        <v>Graduate</v>
      </c>
      <c r="U619">
        <f>_xlfn.XLOOKUP(Table5[[#This Row],[CustomerID]],Table1[ID],Table1[Kids],"Not Found",0)</f>
        <v>0</v>
      </c>
      <c r="V619">
        <f>_xlfn.XLOOKUP(Table5[[#This Row],[CustomerID]],Table1[ID],Table1[Teens],"Not found",0)</f>
        <v>0</v>
      </c>
      <c r="W619" s="16">
        <f>IFERROR(VLOOKUP(Table5[[#This Row],[CustomerID]],Table1[],2,FALSE),"Not Found")</f>
        <v>166294</v>
      </c>
      <c r="X619" t="str">
        <f>_xlfn.XLOOKUP(Table5[[#This Row],[CustomerID]],Table1[ID],Table1[State],"Not Found",0)</f>
        <v>State-Texas</v>
      </c>
      <c r="Y619">
        <f>_xlfn.XLOOKUP(Table5[[#This Row],[CustomerID]],Table2[ID],Table2[Recency/Days],"Not Found",0)</f>
        <v>68</v>
      </c>
      <c r="Z619" s="22">
        <f>IFERROR(VLOOKUP(Table5[[#This Row],[CustomerID]],Table2[],3,FALSE),"Not Found")</f>
        <v>630</v>
      </c>
      <c r="AA619" s="22">
        <f>IFERROR(VLOOKUP($A619,Table2[],4,FALSE),"Not Found")</f>
        <v>271</v>
      </c>
      <c r="AB619" s="22">
        <f>IFERROR(VLOOKUP($A619,Table2[],5,FALSE),"Not Found")</f>
        <v>838</v>
      </c>
      <c r="AC619" s="22">
        <f>IFERROR(VLOOKUP($A619,Table2[],6,FALSE),"Not Found")</f>
        <v>163</v>
      </c>
      <c r="AD619" s="22">
        <f>IFERROR(VLOOKUP($A619,Table2[],7,FALSE),"Not Found")</f>
        <v>231</v>
      </c>
      <c r="AE619" s="22">
        <f>IFERROR(VLOOKUP($A619,Table2[],8,FALSE),"Not Found")</f>
        <v>293</v>
      </c>
      <c r="AF619" s="22">
        <f>IFERROR(VLOOKUP($A619,Table2[],9,FALSE),"Not Found")</f>
        <v>1839</v>
      </c>
      <c r="AG619">
        <f>IFERROR(VLOOKUP($A619,Table2[],10,FALSE),"Not Found")</f>
        <v>1</v>
      </c>
      <c r="AH619">
        <f>IFERROR(VLOOKUP($A619,Table2[],11,FALSE),"Not Found")</f>
        <v>4</v>
      </c>
      <c r="AI619">
        <f>IFERROR(VLOOKUP($A619,Table2[],12,FALSE),"Not Found")</f>
        <v>3</v>
      </c>
      <c r="AJ619">
        <f>IFERROR(VLOOKUP($A619,Table2[],13,FALSE),"Not Found")</f>
        <v>5</v>
      </c>
      <c r="AK619">
        <f>IFERROR(VLOOKUP($A619,Table2[],14,FALSE),"Not Found")</f>
        <v>2</v>
      </c>
      <c r="AL619">
        <f>INDEX('Marketing data'!E:E,MATCH($A619,'Marketing data'!B:B,0),1)</f>
        <v>0</v>
      </c>
      <c r="AM619">
        <f>INDEX('Marketing data'!F:F,MATCH($A619,'Marketing data'!B:B,0),1)</f>
        <v>0</v>
      </c>
      <c r="AN619">
        <f>INDEX(Table3[MC3],MATCH($A619,Table3[ID],0),1)</f>
        <v>0</v>
      </c>
      <c r="AO619">
        <f>INDEX(Table3[MC4],MATCH($A619,Table3[ID],0),1)</f>
        <v>0</v>
      </c>
      <c r="AP619">
        <f>INDEX(Table3[MC5],MATCH($A619,Table3[ID],0),1)</f>
        <v>0</v>
      </c>
      <c r="AQ619">
        <f>_xlfn.XLOOKUP($A619,Table3[ID],Table3[Complaint],"Not Found",0)</f>
        <v>0</v>
      </c>
      <c r="AR619">
        <f>_xlfn.XLOOKUP($A619,Table3[ID],Table3[Pilot],"Not Found",0)</f>
        <v>0</v>
      </c>
      <c r="AS619" s="6">
        <f>_xlfn.XLOOKUP($A619,Table3[ID],Table3[Enrollment],"Not Found",0)</f>
        <v>44064</v>
      </c>
    </row>
    <row r="620" spans="1:45" x14ac:dyDescent="0.25">
      <c r="A620">
        <v>2524</v>
      </c>
      <c r="B620" t="s">
        <v>740</v>
      </c>
      <c r="C620" t="s">
        <v>124</v>
      </c>
      <c r="D620" t="s">
        <v>110</v>
      </c>
      <c r="E620" t="s">
        <v>105</v>
      </c>
      <c r="F620" t="s">
        <v>127</v>
      </c>
      <c r="G620" s="22">
        <v>83.25</v>
      </c>
      <c r="H620">
        <v>10</v>
      </c>
      <c r="I620">
        <v>41.625</v>
      </c>
      <c r="J620" s="22">
        <v>874.125</v>
      </c>
      <c r="K620" s="6">
        <v>43477</v>
      </c>
      <c r="L620" s="21">
        <v>0.47569444444444442</v>
      </c>
      <c r="M620" t="s">
        <v>116</v>
      </c>
      <c r="N620" s="22">
        <v>832.5</v>
      </c>
      <c r="O620">
        <v>4.7619047620000003</v>
      </c>
      <c r="P620" s="22">
        <v>41.625</v>
      </c>
      <c r="Q620">
        <v>4.4000000000000004</v>
      </c>
      <c r="R620" t="str">
        <f>IFERROR(VLOOKUP(Table5[[#This Row],[CustomerID]],Table1[],16,FALSE),"Not Found")</f>
        <v>Widow</v>
      </c>
      <c r="S620">
        <f>IFERROR(VLOOKUP(Table5[[#This Row],[CustomerID]],Table1[],5,FALSE),"Not Found")</f>
        <v>63</v>
      </c>
      <c r="T620" t="str">
        <f>IFERROR(VLOOKUP(Table5[[#This Row],[CustomerID]],Table1[],17,FALSE),"Not Found")</f>
        <v>Graduate</v>
      </c>
      <c r="U620">
        <f>_xlfn.XLOOKUP(Table5[[#This Row],[CustomerID]],Table1[ID],Table1[Kids],"Not Found",0)</f>
        <v>0</v>
      </c>
      <c r="V620">
        <f>_xlfn.XLOOKUP(Table5[[#This Row],[CustomerID]],Table1[ID],Table1[Teens],"Not found",0)</f>
        <v>1</v>
      </c>
      <c r="W620" s="16">
        <f>IFERROR(VLOOKUP(Table5[[#This Row],[CustomerID]],Table1[],2,FALSE),"Not Found")</f>
        <v>166033</v>
      </c>
      <c r="X620" t="str">
        <f>_xlfn.XLOOKUP(Table5[[#This Row],[CustomerID]],Table1[ID],Table1[State],"Not Found",0)</f>
        <v>State-Other</v>
      </c>
      <c r="Y620">
        <f>_xlfn.XLOOKUP(Table5[[#This Row],[CustomerID]],Table2[ID],Table2[Recency/Days],"Not Found",0)</f>
        <v>76</v>
      </c>
      <c r="Z620" s="22">
        <f>IFERROR(VLOOKUP(Table5[[#This Row],[CustomerID]],Table2[],3,FALSE),"Not Found")</f>
        <v>737</v>
      </c>
      <c r="AA620" s="22">
        <f>IFERROR(VLOOKUP($A620,Table2[],4,FALSE),"Not Found")</f>
        <v>88</v>
      </c>
      <c r="AB620" s="22">
        <f>IFERROR(VLOOKUP($A620,Table2[],5,FALSE),"Not Found")</f>
        <v>450</v>
      </c>
      <c r="AC620" s="22">
        <f>IFERROR(VLOOKUP($A620,Table2[],6,FALSE),"Not Found")</f>
        <v>116</v>
      </c>
      <c r="AD620" s="22">
        <f>IFERROR(VLOOKUP($A620,Table2[],7,FALSE),"Not Found")</f>
        <v>148</v>
      </c>
      <c r="AE620" s="22">
        <f>IFERROR(VLOOKUP($A620,Table2[],8,FALSE),"Not Found")</f>
        <v>163</v>
      </c>
      <c r="AF620" s="22">
        <f>IFERROR(VLOOKUP($A620,Table2[],9,FALSE),"Not Found")</f>
        <v>1375</v>
      </c>
      <c r="AG620">
        <f>IFERROR(VLOOKUP($A620,Table2[],10,FALSE),"Not Found")</f>
        <v>2</v>
      </c>
      <c r="AH620">
        <f>IFERROR(VLOOKUP($A620,Table2[],11,FALSE),"Not Found")</f>
        <v>8</v>
      </c>
      <c r="AI620">
        <f>IFERROR(VLOOKUP($A620,Table2[],12,FALSE),"Not Found")</f>
        <v>3</v>
      </c>
      <c r="AJ620">
        <f>IFERROR(VLOOKUP($A620,Table2[],13,FALSE),"Not Found")</f>
        <v>7</v>
      </c>
      <c r="AK620">
        <f>IFERROR(VLOOKUP($A620,Table2[],14,FALSE),"Not Found")</f>
        <v>7</v>
      </c>
      <c r="AL620">
        <f>INDEX('Marketing data'!E:E,MATCH($A620,'Marketing data'!B:B,0),1)</f>
        <v>0</v>
      </c>
      <c r="AM620">
        <f>INDEX('Marketing data'!F:F,MATCH($A620,'Marketing data'!B:B,0),1)</f>
        <v>0</v>
      </c>
      <c r="AN620">
        <f>INDEX(Table3[MC3],MATCH($A620,Table3[ID],0),1)</f>
        <v>0</v>
      </c>
      <c r="AO620">
        <f>INDEX(Table3[MC4],MATCH($A620,Table3[ID],0),1)</f>
        <v>0</v>
      </c>
      <c r="AP620">
        <f>INDEX(Table3[MC5],MATCH($A620,Table3[ID],0),1)</f>
        <v>0</v>
      </c>
      <c r="AQ620">
        <f>_xlfn.XLOOKUP($A620,Table3[ID],Table3[Complaint],"Not Found",0)</f>
        <v>0</v>
      </c>
      <c r="AR620">
        <f>_xlfn.XLOOKUP($A620,Table3[ID],Table3[Pilot],"Not Found",0)</f>
        <v>0</v>
      </c>
      <c r="AS620" s="6">
        <f>_xlfn.XLOOKUP($A620,Table3[ID],Table3[Enrollment],"Not Found",0)</f>
        <v>43643</v>
      </c>
    </row>
    <row r="621" spans="1:45" x14ac:dyDescent="0.25">
      <c r="A621">
        <v>2224</v>
      </c>
      <c r="B621" t="s">
        <v>741</v>
      </c>
      <c r="C621" t="s">
        <v>124</v>
      </c>
      <c r="D621" t="s">
        <v>104</v>
      </c>
      <c r="E621" t="s">
        <v>114</v>
      </c>
      <c r="F621" t="s">
        <v>127</v>
      </c>
      <c r="G621" s="22">
        <v>91.35</v>
      </c>
      <c r="H621">
        <v>1</v>
      </c>
      <c r="I621">
        <v>4.5674999999999999</v>
      </c>
      <c r="J621" s="22">
        <v>95.917500000000004</v>
      </c>
      <c r="K621" s="6">
        <v>43512</v>
      </c>
      <c r="L621" s="21">
        <v>0.65416666666666667</v>
      </c>
      <c r="M621" t="s">
        <v>112</v>
      </c>
      <c r="N621" s="22">
        <v>91.35</v>
      </c>
      <c r="O621">
        <v>4.7619047620000003</v>
      </c>
      <c r="P621" s="22">
        <v>4.5674999999999999</v>
      </c>
      <c r="Q621">
        <v>6.8</v>
      </c>
      <c r="R621" t="str">
        <f>IFERROR(VLOOKUP(Table5[[#This Row],[CustomerID]],Table1[],16,FALSE),"Not Found")</f>
        <v>Together</v>
      </c>
      <c r="S621">
        <f>IFERROR(VLOOKUP(Table5[[#This Row],[CustomerID]],Table1[],5,FALSE),"Not Found")</f>
        <v>73</v>
      </c>
      <c r="T621" t="str">
        <f>IFERROR(VLOOKUP(Table5[[#This Row],[CustomerID]],Table1[],17,FALSE),"Not Found")</f>
        <v>Master</v>
      </c>
      <c r="U621">
        <f>_xlfn.XLOOKUP(Table5[[#This Row],[CustomerID]],Table1[ID],Table1[Kids],"Not Found",0)</f>
        <v>0</v>
      </c>
      <c r="V621">
        <f>_xlfn.XLOOKUP(Table5[[#This Row],[CustomerID]],Table1[ID],Table1[Teens],"Not found",0)</f>
        <v>0</v>
      </c>
      <c r="W621" s="16">
        <f>IFERROR(VLOOKUP(Table5[[#This Row],[CustomerID]],Table1[],2,FALSE),"Not Found")</f>
        <v>166000</v>
      </c>
      <c r="X621" t="str">
        <f>_xlfn.XLOOKUP(Table5[[#This Row],[CustomerID]],Table1[ID],Table1[State],"Not Found",0)</f>
        <v>State-Other</v>
      </c>
      <c r="Y621">
        <f>_xlfn.XLOOKUP(Table5[[#This Row],[CustomerID]],Table2[ID],Table2[Recency/Days],"Not Found",0)</f>
        <v>36</v>
      </c>
      <c r="Z621" s="22">
        <f>IFERROR(VLOOKUP(Table5[[#This Row],[CustomerID]],Table2[],3,FALSE),"Not Found")</f>
        <v>614</v>
      </c>
      <c r="AA621" s="22">
        <f>IFERROR(VLOOKUP($A621,Table2[],4,FALSE),"Not Found")</f>
        <v>128</v>
      </c>
      <c r="AB621" s="22">
        <f>IFERROR(VLOOKUP($A621,Table2[],5,FALSE),"Not Found")</f>
        <v>679</v>
      </c>
      <c r="AC621" s="22">
        <f>IFERROR(VLOOKUP($A621,Table2[],6,FALSE),"Not Found")</f>
        <v>254</v>
      </c>
      <c r="AD621" s="22">
        <f>IFERROR(VLOOKUP($A621,Table2[],7,FALSE),"Not Found")</f>
        <v>0</v>
      </c>
      <c r="AE621" s="22">
        <f>IFERROR(VLOOKUP($A621,Table2[],8,FALSE),"Not Found")</f>
        <v>113</v>
      </c>
      <c r="AF621" s="22">
        <f>IFERROR(VLOOKUP($A621,Table2[],9,FALSE),"Not Found")</f>
        <v>1562</v>
      </c>
      <c r="AG621">
        <f>IFERROR(VLOOKUP($A621,Table2[],10,FALSE),"Not Found")</f>
        <v>1</v>
      </c>
      <c r="AH621">
        <f>IFERROR(VLOOKUP($A621,Table2[],11,FALSE),"Not Found")</f>
        <v>1</v>
      </c>
      <c r="AI621">
        <f>IFERROR(VLOOKUP($A621,Table2[],12,FALSE),"Not Found")</f>
        <v>3</v>
      </c>
      <c r="AJ621">
        <f>IFERROR(VLOOKUP($A621,Table2[],13,FALSE),"Not Found")</f>
        <v>5</v>
      </c>
      <c r="AK621">
        <f>IFERROR(VLOOKUP($A621,Table2[],14,FALSE),"Not Found")</f>
        <v>1</v>
      </c>
      <c r="AL621">
        <f>INDEX('Marketing data'!E:E,MATCH($A621,'Marketing data'!B:B,0),1)</f>
        <v>0</v>
      </c>
      <c r="AM621">
        <f>INDEX('Marketing data'!F:F,MATCH($A621,'Marketing data'!B:B,0),1)</f>
        <v>0</v>
      </c>
      <c r="AN621">
        <f>INDEX(Table3[MC3],MATCH($A621,Table3[ID],0),1)</f>
        <v>0</v>
      </c>
      <c r="AO621">
        <f>INDEX(Table3[MC4],MATCH($A621,Table3[ID],0),1)</f>
        <v>0</v>
      </c>
      <c r="AP621">
        <f>INDEX(Table3[MC5],MATCH($A621,Table3[ID],0),1)</f>
        <v>0</v>
      </c>
      <c r="AQ621">
        <f>_xlfn.XLOOKUP($A621,Table3[ID],Table3[Complaint],"Not Found",0)</f>
        <v>0</v>
      </c>
      <c r="AR621">
        <f>_xlfn.XLOOKUP($A621,Table3[ID],Table3[Pilot],"Not Found",0)</f>
        <v>0</v>
      </c>
      <c r="AS621" s="6">
        <f>_xlfn.XLOOKUP($A621,Table3[ID],Table3[Enrollment],"Not Found",0)</f>
        <v>44098</v>
      </c>
    </row>
    <row r="622" spans="1:45" x14ac:dyDescent="0.25">
      <c r="A622">
        <v>1438</v>
      </c>
      <c r="B622" t="s">
        <v>742</v>
      </c>
      <c r="C622" t="s">
        <v>124</v>
      </c>
      <c r="D622" t="s">
        <v>104</v>
      </c>
      <c r="E622" t="s">
        <v>105</v>
      </c>
      <c r="F622" t="s">
        <v>125</v>
      </c>
      <c r="G622" s="22">
        <v>78.88</v>
      </c>
      <c r="H622">
        <v>2</v>
      </c>
      <c r="I622">
        <v>7.8879999999999999</v>
      </c>
      <c r="J622" s="22">
        <v>165.648</v>
      </c>
      <c r="K622" s="6">
        <v>43491</v>
      </c>
      <c r="L622" s="21">
        <v>0.6694444444444444</v>
      </c>
      <c r="M622" t="s">
        <v>112</v>
      </c>
      <c r="N622" s="22">
        <v>157.76</v>
      </c>
      <c r="O622">
        <v>4.7619047620000003</v>
      </c>
      <c r="P622" s="22">
        <v>7.8879999999999999</v>
      </c>
      <c r="Q622">
        <v>9.1</v>
      </c>
      <c r="R622" t="str">
        <f>IFERROR(VLOOKUP(Table5[[#This Row],[CustomerID]],Table1[],16,FALSE),"Not Found")</f>
        <v>Married</v>
      </c>
      <c r="S622">
        <f>IFERROR(VLOOKUP(Table5[[#This Row],[CustomerID]],Table1[],5,FALSE),"Not Found")</f>
        <v>44</v>
      </c>
      <c r="T622" t="str">
        <f>IFERROR(VLOOKUP(Table5[[#This Row],[CustomerID]],Table1[],17,FALSE),"Not Found")</f>
        <v>Graduate</v>
      </c>
      <c r="U622">
        <f>_xlfn.XLOOKUP(Table5[[#This Row],[CustomerID]],Table1[ID],Table1[Kids],"Not Found",0)</f>
        <v>0</v>
      </c>
      <c r="V622">
        <f>_xlfn.XLOOKUP(Table5[[#This Row],[CustomerID]],Table1[ID],Table1[Teens],"Not found",0)</f>
        <v>1</v>
      </c>
      <c r="W622" s="16">
        <f>IFERROR(VLOOKUP(Table5[[#This Row],[CustomerID]],Table1[],2,FALSE),"Not Found")</f>
        <v>165991</v>
      </c>
      <c r="X622" t="str">
        <f>_xlfn.XLOOKUP(Table5[[#This Row],[CustomerID]],Table1[ID],Table1[State],"Not Found",0)</f>
        <v>State-Other</v>
      </c>
      <c r="Y622">
        <f>_xlfn.XLOOKUP(Table5[[#This Row],[CustomerID]],Table2[ID],Table2[Recency/Days],"Not Found",0)</f>
        <v>21</v>
      </c>
      <c r="Z622" s="22">
        <f>IFERROR(VLOOKUP(Table5[[#This Row],[CustomerID]],Table2[],3,FALSE),"Not Found")</f>
        <v>1275</v>
      </c>
      <c r="AA622" s="22">
        <f>IFERROR(VLOOKUP($A622,Table2[],4,FALSE),"Not Found")</f>
        <v>48</v>
      </c>
      <c r="AB622" s="22">
        <f>IFERROR(VLOOKUP($A622,Table2[],5,FALSE),"Not Found")</f>
        <v>916</v>
      </c>
      <c r="AC622" s="22">
        <f>IFERROR(VLOOKUP($A622,Table2[],6,FALSE),"Not Found")</f>
        <v>63</v>
      </c>
      <c r="AD622" s="22">
        <f>IFERROR(VLOOKUP($A622,Table2[],7,FALSE),"Not Found")</f>
        <v>118</v>
      </c>
      <c r="AE622" s="22">
        <f>IFERROR(VLOOKUP($A622,Table2[],8,FALSE),"Not Found")</f>
        <v>23</v>
      </c>
      <c r="AF622" s="22">
        <f>IFERROR(VLOOKUP($A622,Table2[],9,FALSE),"Not Found")</f>
        <v>2397</v>
      </c>
      <c r="AG622">
        <f>IFERROR(VLOOKUP($A622,Table2[],10,FALSE),"Not Found")</f>
        <v>3</v>
      </c>
      <c r="AH622">
        <f>IFERROR(VLOOKUP($A622,Table2[],11,FALSE),"Not Found")</f>
        <v>9</v>
      </c>
      <c r="AI622">
        <f>IFERROR(VLOOKUP($A622,Table2[],12,FALSE),"Not Found")</f>
        <v>5</v>
      </c>
      <c r="AJ622">
        <f>IFERROR(VLOOKUP($A622,Table2[],13,FALSE),"Not Found")</f>
        <v>10</v>
      </c>
      <c r="AK622">
        <f>IFERROR(VLOOKUP($A622,Table2[],14,FALSE),"Not Found")</f>
        <v>7</v>
      </c>
      <c r="AL622">
        <f>INDEX('Marketing data'!E:E,MATCH($A622,'Marketing data'!B:B,0),1)</f>
        <v>0</v>
      </c>
      <c r="AM622">
        <f>INDEX('Marketing data'!F:F,MATCH($A622,'Marketing data'!B:B,0),1)</f>
        <v>0</v>
      </c>
      <c r="AN622">
        <f>INDEX(Table3[MC3],MATCH($A622,Table3[ID],0),1)</f>
        <v>0</v>
      </c>
      <c r="AO622">
        <f>INDEX(Table3[MC4],MATCH($A622,Table3[ID],0),1)</f>
        <v>0</v>
      </c>
      <c r="AP622">
        <f>INDEX(Table3[MC5],MATCH($A622,Table3[ID],0),1)</f>
        <v>0</v>
      </c>
      <c r="AQ622">
        <f>_xlfn.XLOOKUP($A622,Table3[ID],Table3[Complaint],"Not Found",0)</f>
        <v>0</v>
      </c>
      <c r="AR622">
        <f>_xlfn.XLOOKUP($A622,Table3[ID],Table3[Pilot],"Not Found",0)</f>
        <v>0</v>
      </c>
      <c r="AS622" s="6">
        <f>_xlfn.XLOOKUP($A622,Table3[ID],Table3[Enrollment],"Not Found",0)</f>
        <v>43508</v>
      </c>
    </row>
    <row r="623" spans="1:45" x14ac:dyDescent="0.25">
      <c r="A623">
        <v>1796</v>
      </c>
      <c r="B623" t="s">
        <v>743</v>
      </c>
      <c r="C623" t="s">
        <v>103</v>
      </c>
      <c r="D623" t="s">
        <v>110</v>
      </c>
      <c r="E623" t="s">
        <v>114</v>
      </c>
      <c r="F623" t="s">
        <v>118</v>
      </c>
      <c r="G623" s="22">
        <v>60.87</v>
      </c>
      <c r="H623">
        <v>2</v>
      </c>
      <c r="I623">
        <v>6.0869999999999997</v>
      </c>
      <c r="J623" s="22">
        <v>127.827</v>
      </c>
      <c r="K623" s="6">
        <v>43533</v>
      </c>
      <c r="L623" s="21">
        <v>0.52569444444444446</v>
      </c>
      <c r="M623" t="s">
        <v>107</v>
      </c>
      <c r="N623" s="22">
        <v>121.74</v>
      </c>
      <c r="O623">
        <v>4.7619047620000003</v>
      </c>
      <c r="P623" s="22">
        <v>6.0869999999999997</v>
      </c>
      <c r="Q623">
        <v>8.6999999999999993</v>
      </c>
      <c r="R623" t="str">
        <f>IFERROR(VLOOKUP(Table5[[#This Row],[CustomerID]],Table1[],16,FALSE),"Not Found")</f>
        <v>Together</v>
      </c>
      <c r="S623">
        <f>IFERROR(VLOOKUP(Table5[[#This Row],[CustomerID]],Table1[],5,FALSE),"Not Found")</f>
        <v>50</v>
      </c>
      <c r="T623" t="str">
        <f>IFERROR(VLOOKUP(Table5[[#This Row],[CustomerID]],Table1[],17,FALSE),"Not Found")</f>
        <v>PhD</v>
      </c>
      <c r="U623">
        <f>_xlfn.XLOOKUP(Table5[[#This Row],[CustomerID]],Table1[ID],Table1[Kids],"Not Found",0)</f>
        <v>0</v>
      </c>
      <c r="V623">
        <f>_xlfn.XLOOKUP(Table5[[#This Row],[CustomerID]],Table1[ID],Table1[Teens],"Not found",0)</f>
        <v>1</v>
      </c>
      <c r="W623" s="16">
        <f>IFERROR(VLOOKUP(Table5[[#This Row],[CustomerID]],Table1[],2,FALSE),"Not Found")</f>
        <v>165968</v>
      </c>
      <c r="X623" t="str">
        <f>_xlfn.XLOOKUP(Table5[[#This Row],[CustomerID]],Table1[ID],Table1[State],"Not Found",0)</f>
        <v>State-New York</v>
      </c>
      <c r="Y623">
        <f>_xlfn.XLOOKUP(Table5[[#This Row],[CustomerID]],Table2[ID],Table2[Recency/Days],"Not Found",0)</f>
        <v>12</v>
      </c>
      <c r="Z623" s="22">
        <f>IFERROR(VLOOKUP(Table5[[#This Row],[CustomerID]],Table2[],3,FALSE),"Not Found")</f>
        <v>946</v>
      </c>
      <c r="AA623" s="22">
        <f>IFERROR(VLOOKUP($A623,Table2[],4,FALSE),"Not Found")</f>
        <v>23</v>
      </c>
      <c r="AB623" s="22">
        <f>IFERROR(VLOOKUP($A623,Table2[],5,FALSE),"Not Found")</f>
        <v>209</v>
      </c>
      <c r="AC623" s="22">
        <f>IFERROR(VLOOKUP($A623,Table2[],6,FALSE),"Not Found")</f>
        <v>48</v>
      </c>
      <c r="AD623" s="22">
        <f>IFERROR(VLOOKUP($A623,Table2[],7,FALSE),"Not Found")</f>
        <v>10</v>
      </c>
      <c r="AE623" s="22">
        <f>IFERROR(VLOOKUP($A623,Table2[],8,FALSE),"Not Found")</f>
        <v>10</v>
      </c>
      <c r="AF623" s="22">
        <f>IFERROR(VLOOKUP($A623,Table2[],9,FALSE),"Not Found")</f>
        <v>1225</v>
      </c>
      <c r="AG623">
        <f>IFERROR(VLOOKUP($A623,Table2[],10,FALSE),"Not Found")</f>
        <v>2</v>
      </c>
      <c r="AH623">
        <f>IFERROR(VLOOKUP($A623,Table2[],11,FALSE),"Not Found")</f>
        <v>5</v>
      </c>
      <c r="AI623">
        <f>IFERROR(VLOOKUP($A623,Table2[],12,FALSE),"Not Found")</f>
        <v>4</v>
      </c>
      <c r="AJ623">
        <f>IFERROR(VLOOKUP($A623,Table2[],13,FALSE),"Not Found")</f>
        <v>7</v>
      </c>
      <c r="AK623">
        <f>IFERROR(VLOOKUP($A623,Table2[],14,FALSE),"Not Found")</f>
        <v>3</v>
      </c>
      <c r="AL623">
        <f>INDEX('Marketing data'!E:E,MATCH($A623,'Marketing data'!B:B,0),1)</f>
        <v>0</v>
      </c>
      <c r="AM623">
        <f>INDEX('Marketing data'!F:F,MATCH($A623,'Marketing data'!B:B,0),1)</f>
        <v>0</v>
      </c>
      <c r="AN623">
        <f>INDEX(Table3[MC3],MATCH($A623,Table3[ID],0),1)</f>
        <v>0</v>
      </c>
      <c r="AO623">
        <f>INDEX(Table3[MC4],MATCH($A623,Table3[ID],0),1)</f>
        <v>0</v>
      </c>
      <c r="AP623">
        <f>INDEX(Table3[MC5],MATCH($A623,Table3[ID],0),1)</f>
        <v>0</v>
      </c>
      <c r="AQ623">
        <f>_xlfn.XLOOKUP($A623,Table3[ID],Table3[Complaint],"Not Found",0)</f>
        <v>0</v>
      </c>
      <c r="AR623">
        <f>_xlfn.XLOOKUP($A623,Table3[ID],Table3[Pilot],"Not Found",0)</f>
        <v>0</v>
      </c>
      <c r="AS623" s="6">
        <f>_xlfn.XLOOKUP($A623,Table3[ID],Table3[Enrollment],"Not Found",0)</f>
        <v>44120</v>
      </c>
    </row>
    <row r="624" spans="1:45" x14ac:dyDescent="0.25">
      <c r="A624">
        <v>1095</v>
      </c>
      <c r="B624" t="s">
        <v>744</v>
      </c>
      <c r="C624" t="s">
        <v>124</v>
      </c>
      <c r="D624" t="s">
        <v>104</v>
      </c>
      <c r="E624" t="s">
        <v>114</v>
      </c>
      <c r="F624" t="s">
        <v>106</v>
      </c>
      <c r="G624" s="22">
        <v>82.58</v>
      </c>
      <c r="H624">
        <v>10</v>
      </c>
      <c r="I624">
        <v>41.29</v>
      </c>
      <c r="J624" s="22">
        <v>867.09</v>
      </c>
      <c r="K624" s="6">
        <v>43538</v>
      </c>
      <c r="L624" s="21">
        <v>0.6118055555555556</v>
      </c>
      <c r="M624" t="s">
        <v>112</v>
      </c>
      <c r="N624" s="22">
        <v>825.8</v>
      </c>
      <c r="O624">
        <v>4.7619047620000003</v>
      </c>
      <c r="P624" s="22">
        <v>41.29</v>
      </c>
      <c r="Q624">
        <v>5</v>
      </c>
      <c r="R624" t="str">
        <f>IFERROR(VLOOKUP(Table5[[#This Row],[CustomerID]],Table1[],16,FALSE),"Not Found")</f>
        <v>Married</v>
      </c>
      <c r="S624">
        <f>IFERROR(VLOOKUP(Table5[[#This Row],[CustomerID]],Table1[],5,FALSE),"Not Found")</f>
        <v>75</v>
      </c>
      <c r="T624" t="str">
        <f>IFERROR(VLOOKUP(Table5[[#This Row],[CustomerID]],Table1[],17,FALSE),"Not Found")</f>
        <v>PhD</v>
      </c>
      <c r="U624">
        <f>_xlfn.XLOOKUP(Table5[[#This Row],[CustomerID]],Table1[ID],Table1[Kids],"Not Found",0)</f>
        <v>0</v>
      </c>
      <c r="V624">
        <f>_xlfn.XLOOKUP(Table5[[#This Row],[CustomerID]],Table1[ID],Table1[Teens],"Not found",0)</f>
        <v>0</v>
      </c>
      <c r="W624" s="16">
        <f>IFERROR(VLOOKUP(Table5[[#This Row],[CustomerID]],Table1[],2,FALSE),"Not Found")</f>
        <v>165846</v>
      </c>
      <c r="X624" t="str">
        <f>_xlfn.XLOOKUP(Table5[[#This Row],[CustomerID]],Table1[ID],Table1[State],"Not Found",0)</f>
        <v>State-Texas</v>
      </c>
      <c r="Y624">
        <f>_xlfn.XLOOKUP(Table5[[#This Row],[CustomerID]],Table2[ID],Table2[Recency/Days],"Not Found",0)</f>
        <v>68</v>
      </c>
      <c r="Z624" s="22">
        <f>IFERROR(VLOOKUP(Table5[[#This Row],[CustomerID]],Table2[],3,FALSE),"Not Found")</f>
        <v>1416</v>
      </c>
      <c r="AA624" s="22">
        <f>IFERROR(VLOOKUP($A624,Table2[],4,FALSE),"Not Found")</f>
        <v>204</v>
      </c>
      <c r="AB624" s="22">
        <f>IFERROR(VLOOKUP($A624,Table2[],5,FALSE),"Not Found")</f>
        <v>695</v>
      </c>
      <c r="AC624" s="22">
        <f>IFERROR(VLOOKUP($A624,Table2[],6,FALSE),"Not Found")</f>
        <v>201</v>
      </c>
      <c r="AD624" s="22">
        <f>IFERROR(VLOOKUP($A624,Table2[],7,FALSE),"Not Found")</f>
        <v>101</v>
      </c>
      <c r="AE624" s="22">
        <f>IFERROR(VLOOKUP($A624,Table2[],8,FALSE),"Not Found")</f>
        <v>204</v>
      </c>
      <c r="AF624" s="22">
        <f>IFERROR(VLOOKUP($A624,Table2[],9,FALSE),"Not Found")</f>
        <v>2413</v>
      </c>
      <c r="AG624">
        <f>IFERROR(VLOOKUP($A624,Table2[],10,FALSE),"Not Found")</f>
        <v>1</v>
      </c>
      <c r="AH624">
        <f>IFERROR(VLOOKUP($A624,Table2[],11,FALSE),"Not Found")</f>
        <v>6</v>
      </c>
      <c r="AI624">
        <f>IFERROR(VLOOKUP($A624,Table2[],12,FALSE),"Not Found")</f>
        <v>3</v>
      </c>
      <c r="AJ624">
        <f>IFERROR(VLOOKUP($A624,Table2[],13,FALSE),"Not Found")</f>
        <v>6</v>
      </c>
      <c r="AK624">
        <f>IFERROR(VLOOKUP($A624,Table2[],14,FALSE),"Not Found")</f>
        <v>4</v>
      </c>
      <c r="AL624">
        <f>INDEX('Marketing data'!E:E,MATCH($A624,'Marketing data'!B:B,0),1)</f>
        <v>0</v>
      </c>
      <c r="AM624">
        <f>INDEX('Marketing data'!F:F,MATCH($A624,'Marketing data'!B:B,0),1)</f>
        <v>0</v>
      </c>
      <c r="AN624">
        <f>INDEX(Table3[MC3],MATCH($A624,Table3[ID],0),1)</f>
        <v>0</v>
      </c>
      <c r="AO624">
        <f>INDEX(Table3[MC4],MATCH($A624,Table3[ID],0),1)</f>
        <v>0</v>
      </c>
      <c r="AP624">
        <f>INDEX(Table3[MC5],MATCH($A624,Table3[ID],0),1)</f>
        <v>0</v>
      </c>
      <c r="AQ624">
        <f>_xlfn.XLOOKUP($A624,Table3[ID],Table3[Complaint],"Not Found",0)</f>
        <v>0</v>
      </c>
      <c r="AR624">
        <f>_xlfn.XLOOKUP($A624,Table3[ID],Table3[Pilot],"Not Found",0)</f>
        <v>0</v>
      </c>
      <c r="AS624" s="6">
        <f>_xlfn.XLOOKUP($A624,Table3[ID],Table3[Enrollment],"Not Found",0)</f>
        <v>43760</v>
      </c>
    </row>
    <row r="625" spans="1:45" x14ac:dyDescent="0.25">
      <c r="A625">
        <v>2518</v>
      </c>
      <c r="B625" t="s">
        <v>745</v>
      </c>
      <c r="C625" t="s">
        <v>103</v>
      </c>
      <c r="D625" t="s">
        <v>104</v>
      </c>
      <c r="E625" t="s">
        <v>114</v>
      </c>
      <c r="F625" t="s">
        <v>115</v>
      </c>
      <c r="G625" s="22">
        <v>53.3</v>
      </c>
      <c r="H625">
        <v>3</v>
      </c>
      <c r="I625">
        <v>7.9950000000000001</v>
      </c>
      <c r="J625" s="22">
        <v>167.89500000000001</v>
      </c>
      <c r="K625" s="6">
        <v>43490</v>
      </c>
      <c r="L625" s="21">
        <v>0.59652777777777777</v>
      </c>
      <c r="M625" t="s">
        <v>107</v>
      </c>
      <c r="N625" s="22">
        <v>159.9</v>
      </c>
      <c r="O625">
        <v>4.7619047620000003</v>
      </c>
      <c r="P625" s="22">
        <v>7.9950000000000001</v>
      </c>
      <c r="Q625">
        <v>7.5</v>
      </c>
      <c r="R625" t="str">
        <f>IFERROR(VLOOKUP(Table5[[#This Row],[CustomerID]],Table1[],16,FALSE),"Not Found")</f>
        <v>Married</v>
      </c>
      <c r="S625">
        <f>IFERROR(VLOOKUP(Table5[[#This Row],[CustomerID]],Table1[],5,FALSE),"Not Found")</f>
        <v>42</v>
      </c>
      <c r="T625" t="str">
        <f>IFERROR(VLOOKUP(Table5[[#This Row],[CustomerID]],Table1[],17,FALSE),"Not Found")</f>
        <v>Graduate</v>
      </c>
      <c r="U625">
        <f>_xlfn.XLOOKUP(Table5[[#This Row],[CustomerID]],Table1[ID],Table1[Kids],"Not Found",0)</f>
        <v>0</v>
      </c>
      <c r="V625">
        <f>_xlfn.XLOOKUP(Table5[[#This Row],[CustomerID]],Table1[ID],Table1[Teens],"Not found",0)</f>
        <v>0</v>
      </c>
      <c r="W625" s="16">
        <f>IFERROR(VLOOKUP(Table5[[#This Row],[CustomerID]],Table1[],2,FALSE),"Not Found")</f>
        <v>165819</v>
      </c>
      <c r="X625" t="str">
        <f>_xlfn.XLOOKUP(Table5[[#This Row],[CustomerID]],Table1[ID],Table1[State],"Not Found",0)</f>
        <v>State-Other</v>
      </c>
      <c r="Y625">
        <f>_xlfn.XLOOKUP(Table5[[#This Row],[CustomerID]],Table2[ID],Table2[Recency/Days],"Not Found",0)</f>
        <v>99</v>
      </c>
      <c r="Z625" s="22">
        <f>IFERROR(VLOOKUP(Table5[[#This Row],[CustomerID]],Table2[],3,FALSE),"Not Found")</f>
        <v>673</v>
      </c>
      <c r="AA625" s="22">
        <f>IFERROR(VLOOKUP($A625,Table2[],4,FALSE),"Not Found")</f>
        <v>96</v>
      </c>
      <c r="AB625" s="22">
        <f>IFERROR(VLOOKUP($A625,Table2[],5,FALSE),"Not Found")</f>
        <v>1766</v>
      </c>
      <c r="AC625" s="22">
        <f>IFERROR(VLOOKUP($A625,Table2[],6,FALSE),"Not Found")</f>
        <v>375</v>
      </c>
      <c r="AD625" s="22">
        <f>IFERROR(VLOOKUP($A625,Table2[],7,FALSE),"Not Found")</f>
        <v>416</v>
      </c>
      <c r="AE625" s="22">
        <f>IFERROR(VLOOKUP($A625,Table2[],8,FALSE),"Not Found")</f>
        <v>159</v>
      </c>
      <c r="AF625" s="22">
        <f>IFERROR(VLOOKUP($A625,Table2[],9,FALSE),"Not Found")</f>
        <v>3167</v>
      </c>
      <c r="AG625">
        <f>IFERROR(VLOOKUP($A625,Table2[],10,FALSE),"Not Found")</f>
        <v>1</v>
      </c>
      <c r="AH625">
        <f>IFERROR(VLOOKUP($A625,Table2[],11,FALSE),"Not Found")</f>
        <v>5</v>
      </c>
      <c r="AI625">
        <f>IFERROR(VLOOKUP($A625,Table2[],12,FALSE),"Not Found")</f>
        <v>4</v>
      </c>
      <c r="AJ625">
        <f>IFERROR(VLOOKUP($A625,Table2[],13,FALSE),"Not Found")</f>
        <v>10</v>
      </c>
      <c r="AK625">
        <f>IFERROR(VLOOKUP($A625,Table2[],14,FALSE),"Not Found")</f>
        <v>3</v>
      </c>
      <c r="AL625">
        <f>INDEX('Marketing data'!E:E,MATCH($A625,'Marketing data'!B:B,0),1)</f>
        <v>0</v>
      </c>
      <c r="AM625">
        <f>INDEX('Marketing data'!F:F,MATCH($A625,'Marketing data'!B:B,0),1)</f>
        <v>0</v>
      </c>
      <c r="AN625">
        <f>INDEX(Table3[MC3],MATCH($A625,Table3[ID],0),1)</f>
        <v>0</v>
      </c>
      <c r="AO625">
        <f>INDEX(Table3[MC4],MATCH($A625,Table3[ID],0),1)</f>
        <v>0</v>
      </c>
      <c r="AP625">
        <f>INDEX(Table3[MC5],MATCH($A625,Table3[ID],0),1)</f>
        <v>0</v>
      </c>
      <c r="AQ625">
        <f>_xlfn.XLOOKUP($A625,Table3[ID],Table3[Complaint],"Not Found",0)</f>
        <v>0</v>
      </c>
      <c r="AR625">
        <f>_xlfn.XLOOKUP($A625,Table3[ID],Table3[Pilot],"Not Found",0)</f>
        <v>0</v>
      </c>
      <c r="AS625" s="6">
        <f>_xlfn.XLOOKUP($A625,Table3[ID],Table3[Enrollment],"Not Found",0)</f>
        <v>43591</v>
      </c>
    </row>
    <row r="626" spans="1:45" x14ac:dyDescent="0.25">
      <c r="A626">
        <v>2984</v>
      </c>
      <c r="B626" t="s">
        <v>746</v>
      </c>
      <c r="C626" t="s">
        <v>103</v>
      </c>
      <c r="D626" t="s">
        <v>110</v>
      </c>
      <c r="E626" t="s">
        <v>105</v>
      </c>
      <c r="F626" t="s">
        <v>127</v>
      </c>
      <c r="G626" s="22">
        <v>12.09</v>
      </c>
      <c r="H626">
        <v>1</v>
      </c>
      <c r="I626">
        <v>0.60450000000000004</v>
      </c>
      <c r="J626" s="22">
        <v>12.6945</v>
      </c>
      <c r="K626" s="6">
        <v>43491</v>
      </c>
      <c r="L626" s="21">
        <v>0.7631944444444444</v>
      </c>
      <c r="M626" t="s">
        <v>116</v>
      </c>
      <c r="N626" s="22">
        <v>12.09</v>
      </c>
      <c r="O626">
        <v>4.7619047620000003</v>
      </c>
      <c r="P626" s="22">
        <v>0.60450000000000004</v>
      </c>
      <c r="Q626">
        <v>8.1999999999999993</v>
      </c>
      <c r="R626" t="str">
        <f>IFERROR(VLOOKUP(Table5[[#This Row],[CustomerID]],Table1[],16,FALSE),"Not Found")</f>
        <v>Together</v>
      </c>
      <c r="S626">
        <f>IFERROR(VLOOKUP(Table5[[#This Row],[CustomerID]],Table1[],5,FALSE),"Not Found")</f>
        <v>54</v>
      </c>
      <c r="T626" t="str">
        <f>IFERROR(VLOOKUP(Table5[[#This Row],[CustomerID]],Table1[],17,FALSE),"Not Found")</f>
        <v>PhD</v>
      </c>
      <c r="U626">
        <f>_xlfn.XLOOKUP(Table5[[#This Row],[CustomerID]],Table1[ID],Table1[Kids],"Not Found",0)</f>
        <v>0</v>
      </c>
      <c r="V626">
        <f>_xlfn.XLOOKUP(Table5[[#This Row],[CustomerID]],Table1[ID],Table1[Teens],"Not found",0)</f>
        <v>1</v>
      </c>
      <c r="W626" s="16">
        <f>IFERROR(VLOOKUP(Table5[[#This Row],[CustomerID]],Table1[],2,FALSE),"Not Found")</f>
        <v>165814</v>
      </c>
      <c r="X626" t="str">
        <f>_xlfn.XLOOKUP(Table5[[#This Row],[CustomerID]],Table1[ID],Table1[State],"Not Found",0)</f>
        <v>State-New York</v>
      </c>
      <c r="Y626">
        <f>_xlfn.XLOOKUP(Table5[[#This Row],[CustomerID]],Table2[ID],Table2[Recency/Days],"Not Found",0)</f>
        <v>90</v>
      </c>
      <c r="Z626" s="22">
        <f>IFERROR(VLOOKUP(Table5[[#This Row],[CustomerID]],Table2[],3,FALSE),"Not Found")</f>
        <v>1413</v>
      </c>
      <c r="AA626" s="22">
        <f>IFERROR(VLOOKUP($A626,Table2[],4,FALSE),"Not Found")</f>
        <v>35</v>
      </c>
      <c r="AB626" s="22">
        <f>IFERROR(VLOOKUP($A626,Table2[],5,FALSE),"Not Found")</f>
        <v>285</v>
      </c>
      <c r="AC626" s="22">
        <f>IFERROR(VLOOKUP($A626,Table2[],6,FALSE),"Not Found")</f>
        <v>25</v>
      </c>
      <c r="AD626" s="22">
        <f>IFERROR(VLOOKUP($A626,Table2[],7,FALSE),"Not Found")</f>
        <v>35</v>
      </c>
      <c r="AE626" s="22">
        <f>IFERROR(VLOOKUP($A626,Table2[],8,FALSE),"Not Found")</f>
        <v>88</v>
      </c>
      <c r="AF626" s="22">
        <f>IFERROR(VLOOKUP($A626,Table2[],9,FALSE),"Not Found")</f>
        <v>1706</v>
      </c>
      <c r="AG626">
        <f>IFERROR(VLOOKUP($A626,Table2[],10,FALSE),"Not Found")</f>
        <v>3</v>
      </c>
      <c r="AH626">
        <f>IFERROR(VLOOKUP($A626,Table2[],11,FALSE),"Not Found")</f>
        <v>8</v>
      </c>
      <c r="AI626">
        <f>IFERROR(VLOOKUP($A626,Table2[],12,FALSE),"Not Found")</f>
        <v>2</v>
      </c>
      <c r="AJ626">
        <f>IFERROR(VLOOKUP($A626,Table2[],13,FALSE),"Not Found")</f>
        <v>10</v>
      </c>
      <c r="AK626">
        <f>IFERROR(VLOOKUP($A626,Table2[],14,FALSE),"Not Found")</f>
        <v>5</v>
      </c>
      <c r="AL626">
        <f>INDEX('Marketing data'!E:E,MATCH($A626,'Marketing data'!B:B,0),1)</f>
        <v>0</v>
      </c>
      <c r="AM626">
        <f>INDEX('Marketing data'!F:F,MATCH($A626,'Marketing data'!B:B,0),1)</f>
        <v>0</v>
      </c>
      <c r="AN626">
        <f>INDEX(Table3[MC3],MATCH($A626,Table3[ID],0),1)</f>
        <v>0</v>
      </c>
      <c r="AO626">
        <f>INDEX(Table3[MC4],MATCH($A626,Table3[ID],0),1)</f>
        <v>0</v>
      </c>
      <c r="AP626">
        <f>INDEX(Table3[MC5],MATCH($A626,Table3[ID],0),1)</f>
        <v>0</v>
      </c>
      <c r="AQ626">
        <f>_xlfn.XLOOKUP($A626,Table3[ID],Table3[Complaint],"Not Found",0)</f>
        <v>0</v>
      </c>
      <c r="AR626">
        <f>_xlfn.XLOOKUP($A626,Table3[ID],Table3[Pilot],"Not Found",0)</f>
        <v>0</v>
      </c>
      <c r="AS626" s="6">
        <f>_xlfn.XLOOKUP($A626,Table3[ID],Table3[Enrollment],"Not Found",0)</f>
        <v>44049</v>
      </c>
    </row>
    <row r="627" spans="1:45" x14ac:dyDescent="0.25">
      <c r="A627">
        <v>1391</v>
      </c>
      <c r="B627" t="s">
        <v>747</v>
      </c>
      <c r="C627" t="s">
        <v>103</v>
      </c>
      <c r="D627" t="s">
        <v>110</v>
      </c>
      <c r="E627" t="s">
        <v>114</v>
      </c>
      <c r="F627" t="s">
        <v>118</v>
      </c>
      <c r="G627" s="22">
        <v>64.19</v>
      </c>
      <c r="H627">
        <v>10</v>
      </c>
      <c r="I627">
        <v>32.094999999999999</v>
      </c>
      <c r="J627" s="22">
        <v>673.995</v>
      </c>
      <c r="K627" s="6">
        <v>43484</v>
      </c>
      <c r="L627" s="21">
        <v>0.58888888888888891</v>
      </c>
      <c r="M627" t="s">
        <v>116</v>
      </c>
      <c r="N627" s="22">
        <v>641.9</v>
      </c>
      <c r="O627">
        <v>4.7619047620000003</v>
      </c>
      <c r="P627" s="22">
        <v>32.094999999999999</v>
      </c>
      <c r="Q627">
        <v>6.7</v>
      </c>
      <c r="R627" t="str">
        <f>IFERROR(VLOOKUP(Table5[[#This Row],[CustomerID]],Table1[],16,FALSE),"Not Found")</f>
        <v>Divorced</v>
      </c>
      <c r="S627">
        <f>IFERROR(VLOOKUP(Table5[[#This Row],[CustomerID]],Table1[],5,FALSE),"Not Found")</f>
        <v>49</v>
      </c>
      <c r="T627" t="str">
        <f>IFERROR(VLOOKUP(Table5[[#This Row],[CustomerID]],Table1[],17,FALSE),"Not Found")</f>
        <v>PhD</v>
      </c>
      <c r="U627">
        <f>_xlfn.XLOOKUP(Table5[[#This Row],[CustomerID]],Table1[ID],Table1[Kids],"Not Found",0)</f>
        <v>1</v>
      </c>
      <c r="V627">
        <f>_xlfn.XLOOKUP(Table5[[#This Row],[CustomerID]],Table1[ID],Table1[Teens],"Not found",0)</f>
        <v>1</v>
      </c>
      <c r="W627" s="16">
        <f>IFERROR(VLOOKUP(Table5[[#This Row],[CustomerID]],Table1[],2,FALSE),"Not Found")</f>
        <v>165808</v>
      </c>
      <c r="X627" t="str">
        <f>_xlfn.XLOOKUP(Table5[[#This Row],[CustomerID]],Table1[ID],Table1[State],"Not Found",0)</f>
        <v>State-California</v>
      </c>
      <c r="Y627">
        <f>_xlfn.XLOOKUP(Table5[[#This Row],[CustomerID]],Table2[ID],Table2[Recency/Days],"Not Found",0)</f>
        <v>1</v>
      </c>
      <c r="Z627" s="22">
        <f>IFERROR(VLOOKUP(Table5[[#This Row],[CustomerID]],Table2[],3,FALSE),"Not Found")</f>
        <v>391</v>
      </c>
      <c r="AA627" s="22">
        <f>IFERROR(VLOOKUP($A627,Table2[],4,FALSE),"Not Found")</f>
        <v>18</v>
      </c>
      <c r="AB627" s="22">
        <f>IFERROR(VLOOKUP($A627,Table2[],5,FALSE),"Not Found")</f>
        <v>202</v>
      </c>
      <c r="AC627" s="22">
        <f>IFERROR(VLOOKUP($A627,Table2[],6,FALSE),"Not Found")</f>
        <v>33</v>
      </c>
      <c r="AD627" s="22">
        <f>IFERROR(VLOOKUP($A627,Table2[],7,FALSE),"Not Found")</f>
        <v>18</v>
      </c>
      <c r="AE627" s="22">
        <f>IFERROR(VLOOKUP($A627,Table2[],8,FALSE),"Not Found")</f>
        <v>25</v>
      </c>
      <c r="AF627" s="22">
        <f>IFERROR(VLOOKUP($A627,Table2[],9,FALSE),"Not Found")</f>
        <v>635</v>
      </c>
      <c r="AG627">
        <f>IFERROR(VLOOKUP($A627,Table2[],10,FALSE),"Not Found")</f>
        <v>3</v>
      </c>
      <c r="AH627">
        <f>IFERROR(VLOOKUP($A627,Table2[],11,FALSE),"Not Found")</f>
        <v>5</v>
      </c>
      <c r="AI627">
        <f>IFERROR(VLOOKUP($A627,Table2[],12,FALSE),"Not Found")</f>
        <v>1</v>
      </c>
      <c r="AJ627">
        <f>IFERROR(VLOOKUP($A627,Table2[],13,FALSE),"Not Found")</f>
        <v>5</v>
      </c>
      <c r="AK627">
        <f>IFERROR(VLOOKUP($A627,Table2[],14,FALSE),"Not Found")</f>
        <v>6</v>
      </c>
      <c r="AL627">
        <f>INDEX('Marketing data'!E:E,MATCH($A627,'Marketing data'!B:B,0),1)</f>
        <v>0</v>
      </c>
      <c r="AM627">
        <f>INDEX('Marketing data'!F:F,MATCH($A627,'Marketing data'!B:B,0),1)</f>
        <v>0</v>
      </c>
      <c r="AN627">
        <f>INDEX(Table3[MC3],MATCH($A627,Table3[ID],0),1)</f>
        <v>0</v>
      </c>
      <c r="AO627">
        <f>INDEX(Table3[MC4],MATCH($A627,Table3[ID],0),1)</f>
        <v>0</v>
      </c>
      <c r="AP627">
        <f>INDEX(Table3[MC5],MATCH($A627,Table3[ID],0),1)</f>
        <v>0</v>
      </c>
      <c r="AQ627">
        <f>_xlfn.XLOOKUP($A627,Table3[ID],Table3[Complaint],"Not Found",0)</f>
        <v>0</v>
      </c>
      <c r="AR627">
        <f>_xlfn.XLOOKUP($A627,Table3[ID],Table3[Pilot],"Not Found",0)</f>
        <v>0</v>
      </c>
      <c r="AS627" s="6">
        <f>_xlfn.XLOOKUP($A627,Table3[ID],Table3[Enrollment],"Not Found",0)</f>
        <v>44138</v>
      </c>
    </row>
    <row r="628" spans="1:45" x14ac:dyDescent="0.25">
      <c r="A628">
        <v>1666</v>
      </c>
      <c r="B628" t="s">
        <v>748</v>
      </c>
      <c r="C628" t="s">
        <v>103</v>
      </c>
      <c r="D628" t="s">
        <v>110</v>
      </c>
      <c r="E628" t="s">
        <v>114</v>
      </c>
      <c r="F628" t="s">
        <v>111</v>
      </c>
      <c r="G628" s="22">
        <v>78.31</v>
      </c>
      <c r="H628">
        <v>3</v>
      </c>
      <c r="I628">
        <v>11.746499999999999</v>
      </c>
      <c r="J628" s="22">
        <v>246.6765</v>
      </c>
      <c r="K628" s="6">
        <v>43529</v>
      </c>
      <c r="L628" s="21">
        <v>0.69305555555555554</v>
      </c>
      <c r="M628" t="s">
        <v>107</v>
      </c>
      <c r="N628" s="22">
        <v>234.93</v>
      </c>
      <c r="O628">
        <v>4.7619047620000003</v>
      </c>
      <c r="P628" s="22">
        <v>11.746499999999999</v>
      </c>
      <c r="Q628">
        <v>5.4</v>
      </c>
      <c r="R628" t="str">
        <f>IFERROR(VLOOKUP(Table5[[#This Row],[CustomerID]],Table1[],16,FALSE),"Not Found")</f>
        <v>Together</v>
      </c>
      <c r="S628">
        <f>IFERROR(VLOOKUP(Table5[[#This Row],[CustomerID]],Table1[],5,FALSE),"Not Found")</f>
        <v>53</v>
      </c>
      <c r="T628" t="str">
        <f>IFERROR(VLOOKUP(Table5[[#This Row],[CustomerID]],Table1[],17,FALSE),"Not Found")</f>
        <v>Graduate</v>
      </c>
      <c r="U628">
        <f>_xlfn.XLOOKUP(Table5[[#This Row],[CustomerID]],Table1[ID],Table1[Kids],"Not Found",0)</f>
        <v>0</v>
      </c>
      <c r="V628">
        <f>_xlfn.XLOOKUP(Table5[[#This Row],[CustomerID]],Table1[ID],Table1[Teens],"Not found",0)</f>
        <v>0</v>
      </c>
      <c r="W628" s="16">
        <f>IFERROR(VLOOKUP(Table5[[#This Row],[CustomerID]],Table1[],2,FALSE),"Not Found")</f>
        <v>165777</v>
      </c>
      <c r="X628" t="str">
        <f>_xlfn.XLOOKUP(Table5[[#This Row],[CustomerID]],Table1[ID],Table1[State],"Not Found",0)</f>
        <v>State-Other</v>
      </c>
      <c r="Y628">
        <f>_xlfn.XLOOKUP(Table5[[#This Row],[CustomerID]],Table2[ID],Table2[Recency/Days],"Not Found",0)</f>
        <v>87</v>
      </c>
      <c r="Z628" s="22">
        <f>IFERROR(VLOOKUP(Table5[[#This Row],[CustomerID]],Table2[],3,FALSE),"Not Found")</f>
        <v>1424</v>
      </c>
      <c r="AA628" s="22">
        <f>IFERROR(VLOOKUP($A628,Table2[],4,FALSE),"Not Found")</f>
        <v>81</v>
      </c>
      <c r="AB628" s="22">
        <f>IFERROR(VLOOKUP($A628,Table2[],5,FALSE),"Not Found")</f>
        <v>1096</v>
      </c>
      <c r="AC628" s="22">
        <f>IFERROR(VLOOKUP($A628,Table2[],6,FALSE),"Not Found")</f>
        <v>71</v>
      </c>
      <c r="AD628" s="22">
        <f>IFERROR(VLOOKUP($A628,Table2[],7,FALSE),"Not Found")</f>
        <v>81</v>
      </c>
      <c r="AE628" s="22">
        <f>IFERROR(VLOOKUP($A628,Table2[],8,FALSE),"Not Found")</f>
        <v>136</v>
      </c>
      <c r="AF628" s="22">
        <f>IFERROR(VLOOKUP($A628,Table2[],9,FALSE),"Not Found")</f>
        <v>2616</v>
      </c>
      <c r="AG628">
        <f>IFERROR(VLOOKUP($A628,Table2[],10,FALSE),"Not Found")</f>
        <v>1</v>
      </c>
      <c r="AH628">
        <f>IFERROR(VLOOKUP($A628,Table2[],11,FALSE),"Not Found")</f>
        <v>2</v>
      </c>
      <c r="AI628">
        <f>IFERROR(VLOOKUP($A628,Table2[],12,FALSE),"Not Found")</f>
        <v>8</v>
      </c>
      <c r="AJ628">
        <f>IFERROR(VLOOKUP($A628,Table2[],13,FALSE),"Not Found")</f>
        <v>6</v>
      </c>
      <c r="AK628">
        <f>IFERROR(VLOOKUP($A628,Table2[],14,FALSE),"Not Found")</f>
        <v>1</v>
      </c>
      <c r="AL628">
        <f>INDEX('Marketing data'!E:E,MATCH($A628,'Marketing data'!B:B,0),1)</f>
        <v>0</v>
      </c>
      <c r="AM628">
        <f>INDEX('Marketing data'!F:F,MATCH($A628,'Marketing data'!B:B,0),1)</f>
        <v>0</v>
      </c>
      <c r="AN628">
        <f>INDEX(Table3[MC3],MATCH($A628,Table3[ID],0),1)</f>
        <v>0</v>
      </c>
      <c r="AO628">
        <f>INDEX(Table3[MC4],MATCH($A628,Table3[ID],0),1)</f>
        <v>0</v>
      </c>
      <c r="AP628">
        <f>INDEX(Table3[MC5],MATCH($A628,Table3[ID],0),1)</f>
        <v>0</v>
      </c>
      <c r="AQ628">
        <f>_xlfn.XLOOKUP($A628,Table3[ID],Table3[Complaint],"Not Found",0)</f>
        <v>0</v>
      </c>
      <c r="AR628">
        <f>_xlfn.XLOOKUP($A628,Table3[ID],Table3[Pilot],"Not Found",0)</f>
        <v>0</v>
      </c>
      <c r="AS628" s="6">
        <f>_xlfn.XLOOKUP($A628,Table3[ID],Table3[Enrollment],"Not Found",0)</f>
        <v>43976</v>
      </c>
    </row>
    <row r="629" spans="1:45" x14ac:dyDescent="0.25">
      <c r="A629">
        <v>2192</v>
      </c>
      <c r="B629" t="s">
        <v>749</v>
      </c>
      <c r="C629" t="s">
        <v>103</v>
      </c>
      <c r="D629" t="s">
        <v>104</v>
      </c>
      <c r="E629" t="s">
        <v>114</v>
      </c>
      <c r="F629" t="s">
        <v>125</v>
      </c>
      <c r="G629" s="22">
        <v>83.77</v>
      </c>
      <c r="H629">
        <v>2</v>
      </c>
      <c r="I629">
        <v>8.3770000000000007</v>
      </c>
      <c r="J629" s="22">
        <v>175.917</v>
      </c>
      <c r="K629" s="6">
        <v>43480</v>
      </c>
      <c r="L629" s="21">
        <v>0.45416666666666666</v>
      </c>
      <c r="M629" t="s">
        <v>116</v>
      </c>
      <c r="N629" s="22">
        <v>167.54</v>
      </c>
      <c r="O629">
        <v>4.7619047620000003</v>
      </c>
      <c r="P629" s="22">
        <v>8.3770000000000007</v>
      </c>
      <c r="Q629">
        <v>7</v>
      </c>
      <c r="R629" t="str">
        <f>IFERROR(VLOOKUP(Table5[[#This Row],[CustomerID]],Table1[],16,FALSE),"Not Found")</f>
        <v>Together</v>
      </c>
      <c r="S629">
        <f>IFERROR(VLOOKUP(Table5[[#This Row],[CustomerID]],Table1[],5,FALSE),"Not Found")</f>
        <v>65</v>
      </c>
      <c r="T629" t="str">
        <f>IFERROR(VLOOKUP(Table5[[#This Row],[CustomerID]],Table1[],17,FALSE),"Not Found")</f>
        <v>Graduate</v>
      </c>
      <c r="U629">
        <f>_xlfn.XLOOKUP(Table5[[#This Row],[CustomerID]],Table1[ID],Table1[Kids],"Not Found",0)</f>
        <v>0</v>
      </c>
      <c r="V629">
        <f>_xlfn.XLOOKUP(Table5[[#This Row],[CustomerID]],Table1[ID],Table1[Teens],"Not found",0)</f>
        <v>1</v>
      </c>
      <c r="W629" s="16">
        <f>IFERROR(VLOOKUP(Table5[[#This Row],[CustomerID]],Table1[],2,FALSE),"Not Found")</f>
        <v>165748</v>
      </c>
      <c r="X629" t="str">
        <f>_xlfn.XLOOKUP(Table5[[#This Row],[CustomerID]],Table1[ID],Table1[State],"Not Found",0)</f>
        <v>State-New York</v>
      </c>
      <c r="Y629">
        <f>_xlfn.XLOOKUP(Table5[[#This Row],[CustomerID]],Table2[ID],Table2[Recency/Days],"Not Found",0)</f>
        <v>58</v>
      </c>
      <c r="Z629" s="22">
        <f>IFERROR(VLOOKUP(Table5[[#This Row],[CustomerID]],Table2[],3,FALSE),"Not Found")</f>
        <v>434</v>
      </c>
      <c r="AA629" s="22">
        <f>IFERROR(VLOOKUP($A629,Table2[],4,FALSE),"Not Found")</f>
        <v>184</v>
      </c>
      <c r="AB629" s="22">
        <f>IFERROR(VLOOKUP($A629,Table2[],5,FALSE),"Not Found")</f>
        <v>234</v>
      </c>
      <c r="AC629" s="22">
        <f>IFERROR(VLOOKUP($A629,Table2[],6,FALSE),"Not Found")</f>
        <v>239</v>
      </c>
      <c r="AD629" s="22">
        <f>IFERROR(VLOOKUP($A629,Table2[],7,FALSE),"Not Found")</f>
        <v>197</v>
      </c>
      <c r="AE629" s="22">
        <f>IFERROR(VLOOKUP($A629,Table2[],8,FALSE),"Not Found")</f>
        <v>86</v>
      </c>
      <c r="AF629" s="22">
        <f>IFERROR(VLOOKUP($A629,Table2[],9,FALSE),"Not Found")</f>
        <v>1202</v>
      </c>
      <c r="AG629">
        <f>IFERROR(VLOOKUP($A629,Table2[],10,FALSE),"Not Found")</f>
        <v>2</v>
      </c>
      <c r="AH629">
        <f>IFERROR(VLOOKUP($A629,Table2[],11,FALSE),"Not Found")</f>
        <v>2</v>
      </c>
      <c r="AI629">
        <f>IFERROR(VLOOKUP($A629,Table2[],12,FALSE),"Not Found")</f>
        <v>4</v>
      </c>
      <c r="AJ629">
        <f>IFERROR(VLOOKUP($A629,Table2[],13,FALSE),"Not Found")</f>
        <v>10</v>
      </c>
      <c r="AK629">
        <f>IFERROR(VLOOKUP($A629,Table2[],14,FALSE),"Not Found")</f>
        <v>1</v>
      </c>
      <c r="AL629">
        <f>INDEX('Marketing data'!E:E,MATCH($A629,'Marketing data'!B:B,0),1)</f>
        <v>0</v>
      </c>
      <c r="AM629">
        <f>INDEX('Marketing data'!F:F,MATCH($A629,'Marketing data'!B:B,0),1)</f>
        <v>0</v>
      </c>
      <c r="AN629">
        <f>INDEX(Table3[MC3],MATCH($A629,Table3[ID],0),1)</f>
        <v>0</v>
      </c>
      <c r="AO629">
        <f>INDEX(Table3[MC4],MATCH($A629,Table3[ID],0),1)</f>
        <v>0</v>
      </c>
      <c r="AP629">
        <f>INDEX(Table3[MC5],MATCH($A629,Table3[ID],0),1)</f>
        <v>0</v>
      </c>
      <c r="AQ629">
        <f>_xlfn.XLOOKUP($A629,Table3[ID],Table3[Complaint],"Not Found",0)</f>
        <v>1</v>
      </c>
      <c r="AR629">
        <f>_xlfn.XLOOKUP($A629,Table3[ID],Table3[Pilot],"Not Found",0)</f>
        <v>0</v>
      </c>
      <c r="AS629" s="6">
        <f>_xlfn.XLOOKUP($A629,Table3[ID],Table3[Enrollment],"Not Found",0)</f>
        <v>43728</v>
      </c>
    </row>
    <row r="630" spans="1:45" x14ac:dyDescent="0.25">
      <c r="A630">
        <v>1141</v>
      </c>
      <c r="B630" t="s">
        <v>750</v>
      </c>
      <c r="C630" t="s">
        <v>124</v>
      </c>
      <c r="D630" t="s">
        <v>110</v>
      </c>
      <c r="E630" t="s">
        <v>114</v>
      </c>
      <c r="F630" t="s">
        <v>115</v>
      </c>
      <c r="G630" s="22">
        <v>99.7</v>
      </c>
      <c r="H630">
        <v>3</v>
      </c>
      <c r="I630">
        <v>14.955</v>
      </c>
      <c r="J630" s="22">
        <v>314.05500000000001</v>
      </c>
      <c r="K630" s="6">
        <v>43542</v>
      </c>
      <c r="L630" s="21">
        <v>0.47847222222222219</v>
      </c>
      <c r="M630" t="s">
        <v>107</v>
      </c>
      <c r="N630" s="22">
        <v>299.10000000000002</v>
      </c>
      <c r="O630">
        <v>4.7619047620000003</v>
      </c>
      <c r="P630" s="22">
        <v>14.955</v>
      </c>
      <c r="Q630">
        <v>4.7</v>
      </c>
      <c r="R630" t="str">
        <f>IFERROR(VLOOKUP(Table5[[#This Row],[CustomerID]],Table1[],16,FALSE),"Not Found")</f>
        <v>Married</v>
      </c>
      <c r="S630">
        <f>IFERROR(VLOOKUP(Table5[[#This Row],[CustomerID]],Table1[],5,FALSE),"Not Found")</f>
        <v>51</v>
      </c>
      <c r="T630" t="str">
        <f>IFERROR(VLOOKUP(Table5[[#This Row],[CustomerID]],Table1[],17,FALSE),"Not Found")</f>
        <v>Graduate</v>
      </c>
      <c r="U630">
        <f>_xlfn.XLOOKUP(Table5[[#This Row],[CustomerID]],Table1[ID],Table1[Kids],"Not Found",0)</f>
        <v>0</v>
      </c>
      <c r="V630">
        <f>_xlfn.XLOOKUP(Table5[[#This Row],[CustomerID]],Table1[ID],Table1[Teens],"Not found",0)</f>
        <v>1</v>
      </c>
      <c r="W630" s="16">
        <f>IFERROR(VLOOKUP(Table5[[#This Row],[CustomerID]],Table1[],2,FALSE),"Not Found")</f>
        <v>165747</v>
      </c>
      <c r="X630" t="str">
        <f>_xlfn.XLOOKUP(Table5[[#This Row],[CustomerID]],Table1[ID],Table1[State],"Not Found",0)</f>
        <v>State-Illinois</v>
      </c>
      <c r="Y630">
        <f>_xlfn.XLOOKUP(Table5[[#This Row],[CustomerID]],Table2[ID],Table2[Recency/Days],"Not Found",0)</f>
        <v>96</v>
      </c>
      <c r="Z630" s="22">
        <f>IFERROR(VLOOKUP(Table5[[#This Row],[CustomerID]],Table2[],3,FALSE),"Not Found")</f>
        <v>872</v>
      </c>
      <c r="AA630" s="22">
        <f>IFERROR(VLOOKUP($A630,Table2[],4,FALSE),"Not Found")</f>
        <v>43</v>
      </c>
      <c r="AB630" s="22">
        <f>IFERROR(VLOOKUP($A630,Table2[],5,FALSE),"Not Found")</f>
        <v>121</v>
      </c>
      <c r="AC630" s="22">
        <f>IFERROR(VLOOKUP($A630,Table2[],6,FALSE),"Not Found")</f>
        <v>58</v>
      </c>
      <c r="AD630" s="22">
        <f>IFERROR(VLOOKUP($A630,Table2[],7,FALSE),"Not Found")</f>
        <v>33</v>
      </c>
      <c r="AE630" s="22">
        <f>IFERROR(VLOOKUP($A630,Table2[],8,FALSE),"Not Found")</f>
        <v>33</v>
      </c>
      <c r="AF630" s="22">
        <f>IFERROR(VLOOKUP($A630,Table2[],9,FALSE),"Not Found")</f>
        <v>1094</v>
      </c>
      <c r="AG630">
        <f>IFERROR(VLOOKUP($A630,Table2[],10,FALSE),"Not Found")</f>
        <v>4</v>
      </c>
      <c r="AH630">
        <f>IFERROR(VLOOKUP($A630,Table2[],11,FALSE),"Not Found")</f>
        <v>8</v>
      </c>
      <c r="AI630">
        <f>IFERROR(VLOOKUP($A630,Table2[],12,FALSE),"Not Found")</f>
        <v>1</v>
      </c>
      <c r="AJ630">
        <f>IFERROR(VLOOKUP($A630,Table2[],13,FALSE),"Not Found")</f>
        <v>6</v>
      </c>
      <c r="AK630">
        <f>IFERROR(VLOOKUP($A630,Table2[],14,FALSE),"Not Found")</f>
        <v>6</v>
      </c>
      <c r="AL630">
        <f>INDEX('Marketing data'!E:E,MATCH($A630,'Marketing data'!B:B,0),1)</f>
        <v>0</v>
      </c>
      <c r="AM630">
        <f>INDEX('Marketing data'!F:F,MATCH($A630,'Marketing data'!B:B,0),1)</f>
        <v>0</v>
      </c>
      <c r="AN630">
        <f>INDEX(Table3[MC3],MATCH($A630,Table3[ID],0),1)</f>
        <v>0</v>
      </c>
      <c r="AO630">
        <f>INDEX(Table3[MC4],MATCH($A630,Table3[ID],0),1)</f>
        <v>1</v>
      </c>
      <c r="AP630">
        <f>INDEX(Table3[MC5],MATCH($A630,Table3[ID],0),1)</f>
        <v>0</v>
      </c>
      <c r="AQ630">
        <f>_xlfn.XLOOKUP($A630,Table3[ID],Table3[Complaint],"Not Found",0)</f>
        <v>0</v>
      </c>
      <c r="AR630">
        <f>_xlfn.XLOOKUP($A630,Table3[ID],Table3[Pilot],"Not Found",0)</f>
        <v>0</v>
      </c>
      <c r="AS630" s="6">
        <f>_xlfn.XLOOKUP($A630,Table3[ID],Table3[Enrollment],"Not Found",0)</f>
        <v>44054</v>
      </c>
    </row>
    <row r="631" spans="1:45" x14ac:dyDescent="0.25">
      <c r="A631">
        <v>2819</v>
      </c>
      <c r="B631" t="s">
        <v>751</v>
      </c>
      <c r="C631" t="s">
        <v>124</v>
      </c>
      <c r="D631" t="s">
        <v>104</v>
      </c>
      <c r="E631" t="s">
        <v>114</v>
      </c>
      <c r="F631" t="s">
        <v>125</v>
      </c>
      <c r="G631" s="22">
        <v>79.91</v>
      </c>
      <c r="H631">
        <v>3</v>
      </c>
      <c r="I631">
        <v>11.986499999999999</v>
      </c>
      <c r="J631" s="22">
        <v>251.7165</v>
      </c>
      <c r="K631" s="6">
        <v>43544</v>
      </c>
      <c r="L631" s="21">
        <v>0.81111111111111101</v>
      </c>
      <c r="M631" t="s">
        <v>116</v>
      </c>
      <c r="N631" s="22">
        <v>239.73</v>
      </c>
      <c r="O631">
        <v>4.7619047620000003</v>
      </c>
      <c r="P631" s="22">
        <v>11.986499999999999</v>
      </c>
      <c r="Q631">
        <v>5</v>
      </c>
      <c r="R631" t="str">
        <f>IFERROR(VLOOKUP(Table5[[#This Row],[CustomerID]],Table1[],16,FALSE),"Not Found")</f>
        <v>Together</v>
      </c>
      <c r="S631">
        <f>IFERROR(VLOOKUP(Table5[[#This Row],[CustomerID]],Table1[],5,FALSE),"Not Found")</f>
        <v>55</v>
      </c>
      <c r="T631" t="str">
        <f>IFERROR(VLOOKUP(Table5[[#This Row],[CustomerID]],Table1[],17,FALSE),"Not Found")</f>
        <v>Master</v>
      </c>
      <c r="U631">
        <f>_xlfn.XLOOKUP(Table5[[#This Row],[CustomerID]],Table1[ID],Table1[Kids],"Not Found",0)</f>
        <v>1</v>
      </c>
      <c r="V631">
        <f>_xlfn.XLOOKUP(Table5[[#This Row],[CustomerID]],Table1[ID],Table1[Teens],"Not found",0)</f>
        <v>1</v>
      </c>
      <c r="W631" s="16">
        <f>IFERROR(VLOOKUP(Table5[[#This Row],[CustomerID]],Table1[],2,FALSE),"Not Found")</f>
        <v>165735</v>
      </c>
      <c r="X631" t="str">
        <f>_xlfn.XLOOKUP(Table5[[#This Row],[CustomerID]],Table1[ID],Table1[State],"Not Found",0)</f>
        <v>State-California</v>
      </c>
      <c r="Y631">
        <f>_xlfn.XLOOKUP(Table5[[#This Row],[CustomerID]],Table2[ID],Table2[Recency/Days],"Not Found",0)</f>
        <v>37</v>
      </c>
      <c r="Z631" s="22">
        <f>IFERROR(VLOOKUP(Table5[[#This Row],[CustomerID]],Table2[],3,FALSE),"Not Found")</f>
        <v>603</v>
      </c>
      <c r="AA631" s="22">
        <f>IFERROR(VLOOKUP($A631,Table2[],4,FALSE),"Not Found")</f>
        <v>18</v>
      </c>
      <c r="AB631" s="22">
        <f>IFERROR(VLOOKUP($A631,Table2[],5,FALSE),"Not Found")</f>
        <v>300</v>
      </c>
      <c r="AC631" s="22">
        <f>IFERROR(VLOOKUP($A631,Table2[],6,FALSE),"Not Found")</f>
        <v>10</v>
      </c>
      <c r="AD631" s="22">
        <f>IFERROR(VLOOKUP($A631,Table2[],7,FALSE),"Not Found")</f>
        <v>38</v>
      </c>
      <c r="AE631" s="22">
        <f>IFERROR(VLOOKUP($A631,Table2[],8,FALSE),"Not Found")</f>
        <v>28</v>
      </c>
      <c r="AF631" s="22">
        <f>IFERROR(VLOOKUP($A631,Table2[],9,FALSE),"Not Found")</f>
        <v>940</v>
      </c>
      <c r="AG631">
        <f>IFERROR(VLOOKUP($A631,Table2[],10,FALSE),"Not Found")</f>
        <v>5</v>
      </c>
      <c r="AH631">
        <f>IFERROR(VLOOKUP($A631,Table2[],11,FALSE),"Not Found")</f>
        <v>6</v>
      </c>
      <c r="AI631">
        <f>IFERROR(VLOOKUP($A631,Table2[],12,FALSE),"Not Found")</f>
        <v>2</v>
      </c>
      <c r="AJ631">
        <f>IFERROR(VLOOKUP($A631,Table2[],13,FALSE),"Not Found")</f>
        <v>6</v>
      </c>
      <c r="AK631">
        <f>IFERROR(VLOOKUP($A631,Table2[],14,FALSE),"Not Found")</f>
        <v>7</v>
      </c>
      <c r="AL631">
        <f>INDEX('Marketing data'!E:E,MATCH($A631,'Marketing data'!B:B,0),1)</f>
        <v>0</v>
      </c>
      <c r="AM631">
        <f>INDEX('Marketing data'!F:F,MATCH($A631,'Marketing data'!B:B,0),1)</f>
        <v>0</v>
      </c>
      <c r="AN631">
        <f>INDEX(Table3[MC3],MATCH($A631,Table3[ID],0),1)</f>
        <v>0</v>
      </c>
      <c r="AO631">
        <f>INDEX(Table3[MC4],MATCH($A631,Table3[ID],0),1)</f>
        <v>0</v>
      </c>
      <c r="AP631">
        <f>INDEX(Table3[MC5],MATCH($A631,Table3[ID],0),1)</f>
        <v>0</v>
      </c>
      <c r="AQ631">
        <f>_xlfn.XLOOKUP($A631,Table3[ID],Table3[Complaint],"Not Found",0)</f>
        <v>0</v>
      </c>
      <c r="AR631">
        <f>_xlfn.XLOOKUP($A631,Table3[ID],Table3[Pilot],"Not Found",0)</f>
        <v>0</v>
      </c>
      <c r="AS631" s="6">
        <f>_xlfn.XLOOKUP($A631,Table3[ID],Table3[Enrollment],"Not Found",0)</f>
        <v>43964</v>
      </c>
    </row>
    <row r="632" spans="1:45" x14ac:dyDescent="0.25">
      <c r="A632">
        <v>3139</v>
      </c>
      <c r="B632" t="s">
        <v>752</v>
      </c>
      <c r="C632" t="s">
        <v>124</v>
      </c>
      <c r="D632" t="s">
        <v>104</v>
      </c>
      <c r="E632" t="s">
        <v>114</v>
      </c>
      <c r="F632" t="s">
        <v>106</v>
      </c>
      <c r="G632" s="22">
        <v>66.47</v>
      </c>
      <c r="H632">
        <v>10</v>
      </c>
      <c r="I632">
        <v>33.234999999999999</v>
      </c>
      <c r="J632" s="22">
        <v>697.93499999999995</v>
      </c>
      <c r="K632" s="6">
        <v>43480</v>
      </c>
      <c r="L632" s="21">
        <v>0.62569444444444444</v>
      </c>
      <c r="M632" t="s">
        <v>116</v>
      </c>
      <c r="N632" s="22">
        <v>664.7</v>
      </c>
      <c r="O632">
        <v>4.7619047620000003</v>
      </c>
      <c r="P632" s="22">
        <v>33.234999999999999</v>
      </c>
      <c r="Q632">
        <v>5</v>
      </c>
      <c r="R632" t="str">
        <f>IFERROR(VLOOKUP(Table5[[#This Row],[CustomerID]],Table1[],16,FALSE),"Not Found")</f>
        <v>Divorced</v>
      </c>
      <c r="S632">
        <f>IFERROR(VLOOKUP(Table5[[#This Row],[CustomerID]],Table1[],5,FALSE),"Not Found")</f>
        <v>50</v>
      </c>
      <c r="T632" t="str">
        <f>IFERROR(VLOOKUP(Table5[[#This Row],[CustomerID]],Table1[],17,FALSE),"Not Found")</f>
        <v>Other</v>
      </c>
      <c r="U632">
        <f>_xlfn.XLOOKUP(Table5[[#This Row],[CustomerID]],Table1[ID],Table1[Kids],"Not Found",0)</f>
        <v>0</v>
      </c>
      <c r="V632">
        <f>_xlfn.XLOOKUP(Table5[[#This Row],[CustomerID]],Table1[ID],Table1[Teens],"Not found",0)</f>
        <v>0</v>
      </c>
      <c r="W632" s="16">
        <f>IFERROR(VLOOKUP(Table5[[#This Row],[CustomerID]],Table1[],2,FALSE),"Not Found")</f>
        <v>165706</v>
      </c>
      <c r="X632" t="str">
        <f>_xlfn.XLOOKUP(Table5[[#This Row],[CustomerID]],Table1[ID],Table1[State],"Not Found",0)</f>
        <v>State-Illinois</v>
      </c>
      <c r="Y632">
        <f>_xlfn.XLOOKUP(Table5[[#This Row],[CustomerID]],Table2[ID],Table2[Recency/Days],"Not Found",0)</f>
        <v>77</v>
      </c>
      <c r="Z632" s="22">
        <f>IFERROR(VLOOKUP(Table5[[#This Row],[CustomerID]],Table2[],3,FALSE),"Not Found")</f>
        <v>2315</v>
      </c>
      <c r="AA632" s="22">
        <f>IFERROR(VLOOKUP($A632,Table2[],4,FALSE),"Not Found")</f>
        <v>25</v>
      </c>
      <c r="AB632" s="22">
        <f>IFERROR(VLOOKUP($A632,Table2[],5,FALSE),"Not Found")</f>
        <v>325</v>
      </c>
      <c r="AC632" s="22">
        <f>IFERROR(VLOOKUP($A632,Table2[],6,FALSE),"Not Found")</f>
        <v>33</v>
      </c>
      <c r="AD632" s="22">
        <f>IFERROR(VLOOKUP($A632,Table2[],7,FALSE),"Not Found")</f>
        <v>0</v>
      </c>
      <c r="AE632" s="22">
        <f>IFERROR(VLOOKUP($A632,Table2[],8,FALSE),"Not Found")</f>
        <v>325</v>
      </c>
      <c r="AF632" s="22">
        <f>IFERROR(VLOOKUP($A632,Table2[],9,FALSE),"Not Found")</f>
        <v>2373</v>
      </c>
      <c r="AG632">
        <f>IFERROR(VLOOKUP($A632,Table2[],10,FALSE),"Not Found")</f>
        <v>1</v>
      </c>
      <c r="AH632">
        <f>IFERROR(VLOOKUP($A632,Table2[],11,FALSE),"Not Found")</f>
        <v>11</v>
      </c>
      <c r="AI632">
        <f>IFERROR(VLOOKUP($A632,Table2[],12,FALSE),"Not Found")</f>
        <v>3</v>
      </c>
      <c r="AJ632">
        <f>IFERROR(VLOOKUP($A632,Table2[],13,FALSE),"Not Found")</f>
        <v>12</v>
      </c>
      <c r="AK632">
        <f>IFERROR(VLOOKUP($A632,Table2[],14,FALSE),"Not Found")</f>
        <v>7</v>
      </c>
      <c r="AL632">
        <f>INDEX('Marketing data'!E:E,MATCH($A632,'Marketing data'!B:B,0),1)</f>
        <v>0</v>
      </c>
      <c r="AM632">
        <f>INDEX('Marketing data'!F:F,MATCH($A632,'Marketing data'!B:B,0),1)</f>
        <v>1</v>
      </c>
      <c r="AN632">
        <f>INDEX(Table3[MC3],MATCH($A632,Table3[ID],0),1)</f>
        <v>0</v>
      </c>
      <c r="AO632">
        <f>INDEX(Table3[MC4],MATCH($A632,Table3[ID],0),1)</f>
        <v>1</v>
      </c>
      <c r="AP632">
        <f>INDEX(Table3[MC5],MATCH($A632,Table3[ID],0),1)</f>
        <v>1</v>
      </c>
      <c r="AQ632">
        <f>_xlfn.XLOOKUP($A632,Table3[ID],Table3[Complaint],"Not Found",0)</f>
        <v>0</v>
      </c>
      <c r="AR632">
        <f>_xlfn.XLOOKUP($A632,Table3[ID],Table3[Pilot],"Not Found",0)</f>
        <v>1</v>
      </c>
      <c r="AS632" s="6">
        <f>_xlfn.XLOOKUP($A632,Table3[ID],Table3[Enrollment],"Not Found",0)</f>
        <v>43802</v>
      </c>
    </row>
    <row r="633" spans="1:45" x14ac:dyDescent="0.25">
      <c r="A633">
        <v>2397</v>
      </c>
      <c r="B633" t="s">
        <v>753</v>
      </c>
      <c r="C633" t="s">
        <v>103</v>
      </c>
      <c r="D633" t="s">
        <v>110</v>
      </c>
      <c r="E633" t="s">
        <v>114</v>
      </c>
      <c r="F633" t="s">
        <v>106</v>
      </c>
      <c r="G633" s="22">
        <v>28.95</v>
      </c>
      <c r="H633">
        <v>7</v>
      </c>
      <c r="I633">
        <v>10.1325</v>
      </c>
      <c r="J633" s="22">
        <v>212.7825</v>
      </c>
      <c r="K633" s="6">
        <v>43527</v>
      </c>
      <c r="L633" s="21">
        <v>0.85486111111111107</v>
      </c>
      <c r="M633" t="s">
        <v>116</v>
      </c>
      <c r="N633" s="22">
        <v>202.65</v>
      </c>
      <c r="O633">
        <v>4.7619047620000003</v>
      </c>
      <c r="P633" s="22">
        <v>10.1325</v>
      </c>
      <c r="Q633">
        <v>6</v>
      </c>
      <c r="R633" t="str">
        <f>IFERROR(VLOOKUP(Table5[[#This Row],[CustomerID]],Table1[],16,FALSE),"Not Found")</f>
        <v>Single</v>
      </c>
      <c r="S633">
        <f>IFERROR(VLOOKUP(Table5[[#This Row],[CustomerID]],Table1[],5,FALSE),"Not Found")</f>
        <v>48</v>
      </c>
      <c r="T633" t="str">
        <f>IFERROR(VLOOKUP(Table5[[#This Row],[CustomerID]],Table1[],17,FALSE),"Not Found")</f>
        <v>Other</v>
      </c>
      <c r="U633">
        <f>_xlfn.XLOOKUP(Table5[[#This Row],[CustomerID]],Table1[ID],Table1[Kids],"Not Found",0)</f>
        <v>0</v>
      </c>
      <c r="V633">
        <f>_xlfn.XLOOKUP(Table5[[#This Row],[CustomerID]],Table1[ID],Table1[Teens],"Not found",0)</f>
        <v>0</v>
      </c>
      <c r="W633" s="16">
        <f>IFERROR(VLOOKUP(Table5[[#This Row],[CustomerID]],Table1[],2,FALSE),"Not Found")</f>
        <v>165704</v>
      </c>
      <c r="X633" t="str">
        <f>_xlfn.XLOOKUP(Table5[[#This Row],[CustomerID]],Table1[ID],Table1[State],"Not Found",0)</f>
        <v>State-Texas</v>
      </c>
      <c r="Y633">
        <f>_xlfn.XLOOKUP(Table5[[#This Row],[CustomerID]],Table2[ID],Table2[Recency/Days],"Not Found",0)</f>
        <v>18</v>
      </c>
      <c r="Z633" s="22">
        <f>IFERROR(VLOOKUP(Table5[[#This Row],[CustomerID]],Table2[],3,FALSE),"Not Found")</f>
        <v>704</v>
      </c>
      <c r="AA633" s="22">
        <f>IFERROR(VLOOKUP($A633,Table2[],4,FALSE),"Not Found")</f>
        <v>434</v>
      </c>
      <c r="AB633" s="22">
        <f>IFERROR(VLOOKUP($A633,Table2[],5,FALSE),"Not Found")</f>
        <v>187</v>
      </c>
      <c r="AC633" s="22">
        <f>IFERROR(VLOOKUP($A633,Table2[],6,FALSE),"Not Found")</f>
        <v>96</v>
      </c>
      <c r="AD633" s="22">
        <f>IFERROR(VLOOKUP($A633,Table2[],7,FALSE),"Not Found")</f>
        <v>20</v>
      </c>
      <c r="AE633" s="22">
        <f>IFERROR(VLOOKUP($A633,Table2[],8,FALSE),"Not Found")</f>
        <v>620</v>
      </c>
      <c r="AF633" s="22">
        <f>IFERROR(VLOOKUP($A633,Table2[],9,FALSE),"Not Found")</f>
        <v>820</v>
      </c>
      <c r="AG633">
        <f>IFERROR(VLOOKUP($A633,Table2[],10,FALSE),"Not Found")</f>
        <v>1</v>
      </c>
      <c r="AH633">
        <f>IFERROR(VLOOKUP($A633,Table2[],11,FALSE),"Not Found")</f>
        <v>2</v>
      </c>
      <c r="AI633">
        <f>IFERROR(VLOOKUP($A633,Table2[],12,FALSE),"Not Found")</f>
        <v>10</v>
      </c>
      <c r="AJ633">
        <f>IFERROR(VLOOKUP($A633,Table2[],13,FALSE),"Not Found")</f>
        <v>10</v>
      </c>
      <c r="AK633">
        <f>IFERROR(VLOOKUP($A633,Table2[],14,FALSE),"Not Found")</f>
        <v>1</v>
      </c>
      <c r="AL633">
        <f>INDEX('Marketing data'!E:E,MATCH($A633,'Marketing data'!B:B,0),1)</f>
        <v>0</v>
      </c>
      <c r="AM633">
        <f>INDEX('Marketing data'!F:F,MATCH($A633,'Marketing data'!B:B,0),1)</f>
        <v>0</v>
      </c>
      <c r="AN633">
        <f>INDEX(Table3[MC3],MATCH($A633,Table3[ID],0),1)</f>
        <v>0</v>
      </c>
      <c r="AO633">
        <f>INDEX(Table3[MC4],MATCH($A633,Table3[ID],0),1)</f>
        <v>0</v>
      </c>
      <c r="AP633">
        <f>INDEX(Table3[MC5],MATCH($A633,Table3[ID],0),1)</f>
        <v>0</v>
      </c>
      <c r="AQ633">
        <f>_xlfn.XLOOKUP($A633,Table3[ID],Table3[Complaint],"Not Found",0)</f>
        <v>0</v>
      </c>
      <c r="AR633">
        <f>_xlfn.XLOOKUP($A633,Table3[ID],Table3[Pilot],"Not Found",0)</f>
        <v>0</v>
      </c>
      <c r="AS633" s="6">
        <f>_xlfn.XLOOKUP($A633,Table3[ID],Table3[Enrollment],"Not Found",0)</f>
        <v>43909</v>
      </c>
    </row>
    <row r="634" spans="1:45" x14ac:dyDescent="0.25">
      <c r="A634">
        <v>2290</v>
      </c>
      <c r="B634" t="s">
        <v>754</v>
      </c>
      <c r="C634" t="s">
        <v>109</v>
      </c>
      <c r="D634" t="s">
        <v>110</v>
      </c>
      <c r="E634" t="s">
        <v>105</v>
      </c>
      <c r="F634" t="s">
        <v>111</v>
      </c>
      <c r="G634" s="22">
        <v>46.2</v>
      </c>
      <c r="H634">
        <v>1</v>
      </c>
      <c r="I634">
        <v>2.31</v>
      </c>
      <c r="J634" s="22">
        <v>48.51</v>
      </c>
      <c r="K634" s="6">
        <v>43543</v>
      </c>
      <c r="L634" s="21">
        <v>0.51111111111111118</v>
      </c>
      <c r="M634" t="s">
        <v>112</v>
      </c>
      <c r="N634" s="22">
        <v>46.2</v>
      </c>
      <c r="O634">
        <v>4.7619047620000003</v>
      </c>
      <c r="P634" s="22">
        <v>2.31</v>
      </c>
      <c r="Q634">
        <v>6.3</v>
      </c>
      <c r="R634" t="str">
        <f>IFERROR(VLOOKUP(Table5[[#This Row],[CustomerID]],Table1[],16,FALSE),"Not Found")</f>
        <v>Married</v>
      </c>
      <c r="S634">
        <f>IFERROR(VLOOKUP(Table5[[#This Row],[CustomerID]],Table1[],5,FALSE),"Not Found")</f>
        <v>60</v>
      </c>
      <c r="T634" t="str">
        <f>IFERROR(VLOOKUP(Table5[[#This Row],[CustomerID]],Table1[],17,FALSE),"Not Found")</f>
        <v>PhD</v>
      </c>
      <c r="U634">
        <f>_xlfn.XLOOKUP(Table5[[#This Row],[CustomerID]],Table1[ID],Table1[Kids],"Not Found",0)</f>
        <v>0</v>
      </c>
      <c r="V634">
        <f>_xlfn.XLOOKUP(Table5[[#This Row],[CustomerID]],Table1[ID],Table1[Teens],"Not found",0)</f>
        <v>1</v>
      </c>
      <c r="W634" s="16">
        <f>IFERROR(VLOOKUP(Table5[[#This Row],[CustomerID]],Table1[],2,FALSE),"Not Found")</f>
        <v>165695</v>
      </c>
      <c r="X634" t="str">
        <f>_xlfn.XLOOKUP(Table5[[#This Row],[CustomerID]],Table1[ID],Table1[State],"Not Found",0)</f>
        <v>State-Other</v>
      </c>
      <c r="Y634">
        <f>_xlfn.XLOOKUP(Table5[[#This Row],[CustomerID]],Table2[ID],Table2[Recency/Days],"Not Found",0)</f>
        <v>50</v>
      </c>
      <c r="Z634" s="22">
        <f>IFERROR(VLOOKUP(Table5[[#This Row],[CustomerID]],Table2[],3,FALSE),"Not Found")</f>
        <v>936</v>
      </c>
      <c r="AA634" s="22">
        <f>IFERROR(VLOOKUP($A634,Table2[],4,FALSE),"Not Found")</f>
        <v>81</v>
      </c>
      <c r="AB634" s="22">
        <f>IFERROR(VLOOKUP($A634,Table2[],5,FALSE),"Not Found")</f>
        <v>477</v>
      </c>
      <c r="AC634" s="22">
        <f>IFERROR(VLOOKUP($A634,Table2[],6,FALSE),"Not Found")</f>
        <v>0</v>
      </c>
      <c r="AD634" s="22">
        <f>IFERROR(VLOOKUP($A634,Table2[],7,FALSE),"Not Found")</f>
        <v>146</v>
      </c>
      <c r="AE634" s="22">
        <f>IFERROR(VLOOKUP($A634,Table2[],8,FALSE),"Not Found")</f>
        <v>15</v>
      </c>
      <c r="AF634" s="22">
        <f>IFERROR(VLOOKUP($A634,Table2[],9,FALSE),"Not Found")</f>
        <v>1624</v>
      </c>
      <c r="AG634">
        <f>IFERROR(VLOOKUP($A634,Table2[],10,FALSE),"Not Found")</f>
        <v>2</v>
      </c>
      <c r="AH634">
        <f>IFERROR(VLOOKUP($A634,Table2[],11,FALSE),"Not Found")</f>
        <v>5</v>
      </c>
      <c r="AI634">
        <f>IFERROR(VLOOKUP($A634,Table2[],12,FALSE),"Not Found")</f>
        <v>4</v>
      </c>
      <c r="AJ634">
        <f>IFERROR(VLOOKUP($A634,Table2[],13,FALSE),"Not Found")</f>
        <v>10</v>
      </c>
      <c r="AK634">
        <f>IFERROR(VLOOKUP($A634,Table2[],14,FALSE),"Not Found")</f>
        <v>4</v>
      </c>
      <c r="AL634">
        <f>INDEX('Marketing data'!E:E,MATCH($A634,'Marketing data'!B:B,0),1)</f>
        <v>0</v>
      </c>
      <c r="AM634">
        <f>INDEX('Marketing data'!F:F,MATCH($A634,'Marketing data'!B:B,0),1)</f>
        <v>0</v>
      </c>
      <c r="AN634">
        <f>INDEX(Table3[MC3],MATCH($A634,Table3[ID],0),1)</f>
        <v>0</v>
      </c>
      <c r="AO634">
        <f>INDEX(Table3[MC4],MATCH($A634,Table3[ID],0),1)</f>
        <v>0</v>
      </c>
      <c r="AP634">
        <f>INDEX(Table3[MC5],MATCH($A634,Table3[ID],0),1)</f>
        <v>0</v>
      </c>
      <c r="AQ634">
        <f>_xlfn.XLOOKUP($A634,Table3[ID],Table3[Complaint],"Not Found",0)</f>
        <v>0</v>
      </c>
      <c r="AR634">
        <f>_xlfn.XLOOKUP($A634,Table3[ID],Table3[Pilot],"Not Found",0)</f>
        <v>0</v>
      </c>
      <c r="AS634" s="6">
        <f>_xlfn.XLOOKUP($A634,Table3[ID],Table3[Enrollment],"Not Found",0)</f>
        <v>44019</v>
      </c>
    </row>
    <row r="635" spans="1:45" x14ac:dyDescent="0.25">
      <c r="A635">
        <v>1799</v>
      </c>
      <c r="B635" t="s">
        <v>755</v>
      </c>
      <c r="C635" t="s">
        <v>124</v>
      </c>
      <c r="D635" t="s">
        <v>104</v>
      </c>
      <c r="E635" t="s">
        <v>105</v>
      </c>
      <c r="F635" t="s">
        <v>125</v>
      </c>
      <c r="G635" s="22">
        <v>17.63</v>
      </c>
      <c r="H635">
        <v>5</v>
      </c>
      <c r="I635">
        <v>4.4074999999999998</v>
      </c>
      <c r="J635" s="22">
        <v>92.557500000000005</v>
      </c>
      <c r="K635" s="6">
        <v>43532</v>
      </c>
      <c r="L635" s="21">
        <v>0.64374999999999993</v>
      </c>
      <c r="M635" t="s">
        <v>112</v>
      </c>
      <c r="N635" s="22">
        <v>88.15</v>
      </c>
      <c r="O635">
        <v>4.7619047620000003</v>
      </c>
      <c r="P635" s="22">
        <v>4.4074999999999998</v>
      </c>
      <c r="Q635">
        <v>8.5</v>
      </c>
      <c r="R635" t="str">
        <f>IFERROR(VLOOKUP(Table5[[#This Row],[CustomerID]],Table1[],16,FALSE),"Not Found")</f>
        <v>Married</v>
      </c>
      <c r="S635">
        <f>IFERROR(VLOOKUP(Table5[[#This Row],[CustomerID]],Table1[],5,FALSE),"Not Found")</f>
        <v>48</v>
      </c>
      <c r="T635" t="str">
        <f>IFERROR(VLOOKUP(Table5[[#This Row],[CustomerID]],Table1[],17,FALSE),"Not Found")</f>
        <v>Graduate</v>
      </c>
      <c r="U635">
        <f>_xlfn.XLOOKUP(Table5[[#This Row],[CustomerID]],Table1[ID],Table1[Kids],"Not Found",0)</f>
        <v>0</v>
      </c>
      <c r="V635">
        <f>_xlfn.XLOOKUP(Table5[[#This Row],[CustomerID]],Table1[ID],Table1[Teens],"Not found",0)</f>
        <v>1</v>
      </c>
      <c r="W635" s="16">
        <f>IFERROR(VLOOKUP(Table5[[#This Row],[CustomerID]],Table1[],2,FALSE),"Not Found")</f>
        <v>165685</v>
      </c>
      <c r="X635" t="str">
        <f>_xlfn.XLOOKUP(Table5[[#This Row],[CustomerID]],Table1[ID],Table1[State],"Not Found",0)</f>
        <v>State-California</v>
      </c>
      <c r="Y635">
        <f>_xlfn.XLOOKUP(Table5[[#This Row],[CustomerID]],Table2[ID],Table2[Recency/Days],"Not Found",0)</f>
        <v>54</v>
      </c>
      <c r="Z635" s="22">
        <f>IFERROR(VLOOKUP(Table5[[#This Row],[CustomerID]],Table2[],3,FALSE),"Not Found")</f>
        <v>1619</v>
      </c>
      <c r="AA635" s="22">
        <f>IFERROR(VLOOKUP($A635,Table2[],4,FALSE),"Not Found")</f>
        <v>35</v>
      </c>
      <c r="AB635" s="22">
        <f>IFERROR(VLOOKUP($A635,Table2[],5,FALSE),"Not Found")</f>
        <v>124</v>
      </c>
      <c r="AC635" s="22">
        <f>IFERROR(VLOOKUP($A635,Table2[],6,FALSE),"Not Found")</f>
        <v>0</v>
      </c>
      <c r="AD635" s="22">
        <f>IFERROR(VLOOKUP($A635,Table2[],7,FALSE),"Not Found")</f>
        <v>18</v>
      </c>
      <c r="AE635" s="22">
        <f>IFERROR(VLOOKUP($A635,Table2[],8,FALSE),"Not Found")</f>
        <v>144</v>
      </c>
      <c r="AF635" s="22">
        <f>IFERROR(VLOOKUP($A635,Table2[],9,FALSE),"Not Found")</f>
        <v>1652</v>
      </c>
      <c r="AG635">
        <f>IFERROR(VLOOKUP($A635,Table2[],10,FALSE),"Not Found")</f>
        <v>1</v>
      </c>
      <c r="AH635">
        <f>IFERROR(VLOOKUP($A635,Table2[],11,FALSE),"Not Found")</f>
        <v>9</v>
      </c>
      <c r="AI635">
        <f>IFERROR(VLOOKUP($A635,Table2[],12,FALSE),"Not Found")</f>
        <v>2</v>
      </c>
      <c r="AJ635">
        <f>IFERROR(VLOOKUP($A635,Table2[],13,FALSE),"Not Found")</f>
        <v>9</v>
      </c>
      <c r="AK635">
        <f>IFERROR(VLOOKUP($A635,Table2[],14,FALSE),"Not Found")</f>
        <v>5</v>
      </c>
      <c r="AL635">
        <f>INDEX('Marketing data'!E:E,MATCH($A635,'Marketing data'!B:B,0),1)</f>
        <v>0</v>
      </c>
      <c r="AM635">
        <f>INDEX('Marketing data'!F:F,MATCH($A635,'Marketing data'!B:B,0),1)</f>
        <v>0</v>
      </c>
      <c r="AN635">
        <f>INDEX(Table3[MC3],MATCH($A635,Table3[ID],0),1)</f>
        <v>0</v>
      </c>
      <c r="AO635">
        <f>INDEX(Table3[MC4],MATCH($A635,Table3[ID],0),1)</f>
        <v>0</v>
      </c>
      <c r="AP635">
        <f>INDEX(Table3[MC5],MATCH($A635,Table3[ID],0),1)</f>
        <v>0</v>
      </c>
      <c r="AQ635">
        <f>_xlfn.XLOOKUP($A635,Table3[ID],Table3[Complaint],"Not Found",0)</f>
        <v>0</v>
      </c>
      <c r="AR635">
        <f>_xlfn.XLOOKUP($A635,Table3[ID],Table3[Pilot],"Not Found",0)</f>
        <v>0</v>
      </c>
      <c r="AS635" s="6">
        <f>_xlfn.XLOOKUP($A635,Table3[ID],Table3[Enrollment],"Not Found",0)</f>
        <v>44076</v>
      </c>
    </row>
    <row r="636" spans="1:45" x14ac:dyDescent="0.25">
      <c r="A636">
        <v>2377</v>
      </c>
      <c r="B636" t="s">
        <v>756</v>
      </c>
      <c r="C636" t="s">
        <v>124</v>
      </c>
      <c r="D636" t="s">
        <v>110</v>
      </c>
      <c r="E636" t="s">
        <v>114</v>
      </c>
      <c r="F636" t="s">
        <v>127</v>
      </c>
      <c r="G636" s="22">
        <v>52.42</v>
      </c>
      <c r="H636">
        <v>3</v>
      </c>
      <c r="I636">
        <v>7.8630000000000004</v>
      </c>
      <c r="J636" s="22">
        <v>165.12299999999999</v>
      </c>
      <c r="K636" s="6">
        <v>43523</v>
      </c>
      <c r="L636" s="21">
        <v>0.73333333333333339</v>
      </c>
      <c r="M636" t="s">
        <v>107</v>
      </c>
      <c r="N636" s="22">
        <v>157.26</v>
      </c>
      <c r="O636">
        <v>4.7619047620000003</v>
      </c>
      <c r="P636" s="22">
        <v>7.8630000000000004</v>
      </c>
      <c r="Q636">
        <v>7.5</v>
      </c>
      <c r="R636" t="str">
        <f>IFERROR(VLOOKUP(Table5[[#This Row],[CustomerID]],Table1[],16,FALSE),"Not Found")</f>
        <v>Married</v>
      </c>
      <c r="S636">
        <f>IFERROR(VLOOKUP(Table5[[#This Row],[CustomerID]],Table1[],5,FALSE),"Not Found")</f>
        <v>48</v>
      </c>
      <c r="T636" t="str">
        <f>IFERROR(VLOOKUP(Table5[[#This Row],[CustomerID]],Table1[],17,FALSE),"Not Found")</f>
        <v>Graduate</v>
      </c>
      <c r="U636">
        <f>_xlfn.XLOOKUP(Table5[[#This Row],[CustomerID]],Table1[ID],Table1[Kids],"Not Found",0)</f>
        <v>0</v>
      </c>
      <c r="V636">
        <f>_xlfn.XLOOKUP(Table5[[#This Row],[CustomerID]],Table1[ID],Table1[Teens],"Not found",0)</f>
        <v>1</v>
      </c>
      <c r="W636" s="16">
        <f>IFERROR(VLOOKUP(Table5[[#This Row],[CustomerID]],Table1[],2,FALSE),"Not Found")</f>
        <v>165685</v>
      </c>
      <c r="X636" t="str">
        <f>_xlfn.XLOOKUP(Table5[[#This Row],[CustomerID]],Table1[ID],Table1[State],"Not Found",0)</f>
        <v>State-Illinois</v>
      </c>
      <c r="Y636">
        <f>_xlfn.XLOOKUP(Table5[[#This Row],[CustomerID]],Table2[ID],Table2[Recency/Days],"Not Found",0)</f>
        <v>54</v>
      </c>
      <c r="Z636" s="22">
        <f>IFERROR(VLOOKUP(Table5[[#This Row],[CustomerID]],Table2[],3,FALSE),"Not Found")</f>
        <v>1619</v>
      </c>
      <c r="AA636" s="22">
        <f>IFERROR(VLOOKUP($A636,Table2[],4,FALSE),"Not Found")</f>
        <v>35</v>
      </c>
      <c r="AB636" s="22">
        <f>IFERROR(VLOOKUP($A636,Table2[],5,FALSE),"Not Found")</f>
        <v>124</v>
      </c>
      <c r="AC636" s="22">
        <f>IFERROR(VLOOKUP($A636,Table2[],6,FALSE),"Not Found")</f>
        <v>0</v>
      </c>
      <c r="AD636" s="22">
        <f>IFERROR(VLOOKUP($A636,Table2[],7,FALSE),"Not Found")</f>
        <v>18</v>
      </c>
      <c r="AE636" s="22">
        <f>IFERROR(VLOOKUP($A636,Table2[],8,FALSE),"Not Found")</f>
        <v>144</v>
      </c>
      <c r="AF636" s="22">
        <f>IFERROR(VLOOKUP($A636,Table2[],9,FALSE),"Not Found")</f>
        <v>1652</v>
      </c>
      <c r="AG636">
        <f>IFERROR(VLOOKUP($A636,Table2[],10,FALSE),"Not Found")</f>
        <v>1</v>
      </c>
      <c r="AH636">
        <f>IFERROR(VLOOKUP($A636,Table2[],11,FALSE),"Not Found")</f>
        <v>9</v>
      </c>
      <c r="AI636">
        <f>IFERROR(VLOOKUP($A636,Table2[],12,FALSE),"Not Found")</f>
        <v>2</v>
      </c>
      <c r="AJ636">
        <f>IFERROR(VLOOKUP($A636,Table2[],13,FALSE),"Not Found")</f>
        <v>9</v>
      </c>
      <c r="AK636">
        <f>IFERROR(VLOOKUP($A636,Table2[],14,FALSE),"Not Found")</f>
        <v>5</v>
      </c>
      <c r="AL636">
        <f>INDEX('Marketing data'!E:E,MATCH($A636,'Marketing data'!B:B,0),1)</f>
        <v>0</v>
      </c>
      <c r="AM636">
        <f>INDEX('Marketing data'!F:F,MATCH($A636,'Marketing data'!B:B,0),1)</f>
        <v>0</v>
      </c>
      <c r="AN636">
        <f>INDEX(Table3[MC3],MATCH($A636,Table3[ID],0),1)</f>
        <v>0</v>
      </c>
      <c r="AO636">
        <f>INDEX(Table3[MC4],MATCH($A636,Table3[ID],0),1)</f>
        <v>0</v>
      </c>
      <c r="AP636">
        <f>INDEX(Table3[MC5],MATCH($A636,Table3[ID],0),1)</f>
        <v>0</v>
      </c>
      <c r="AQ636">
        <f>_xlfn.XLOOKUP($A636,Table3[ID],Table3[Complaint],"Not Found",0)</f>
        <v>0</v>
      </c>
      <c r="AR636">
        <f>_xlfn.XLOOKUP($A636,Table3[ID],Table3[Pilot],"Not Found",0)</f>
        <v>0</v>
      </c>
      <c r="AS636" s="6">
        <f>_xlfn.XLOOKUP($A636,Table3[ID],Table3[Enrollment],"Not Found",0)</f>
        <v>44076</v>
      </c>
    </row>
    <row r="637" spans="1:45" x14ac:dyDescent="0.25">
      <c r="A637">
        <v>1490</v>
      </c>
      <c r="B637" t="s">
        <v>757</v>
      </c>
      <c r="C637" t="s">
        <v>124</v>
      </c>
      <c r="D637" t="s">
        <v>104</v>
      </c>
      <c r="E637" t="s">
        <v>105</v>
      </c>
      <c r="F637" t="s">
        <v>125</v>
      </c>
      <c r="G637" s="22">
        <v>98.79</v>
      </c>
      <c r="H637">
        <v>3</v>
      </c>
      <c r="I637">
        <v>14.8185</v>
      </c>
      <c r="J637" s="22">
        <v>311.18849999999998</v>
      </c>
      <c r="K637" s="6">
        <v>43519</v>
      </c>
      <c r="L637" s="21">
        <v>0.83333333333333337</v>
      </c>
      <c r="M637" t="s">
        <v>107</v>
      </c>
      <c r="N637" s="22">
        <v>296.37</v>
      </c>
      <c r="O637">
        <v>4.7619047620000003</v>
      </c>
      <c r="P637" s="22">
        <v>14.8185</v>
      </c>
      <c r="Q637">
        <v>6.4</v>
      </c>
      <c r="R637" t="str">
        <f>IFERROR(VLOOKUP(Table5[[#This Row],[CustomerID]],Table1[],16,FALSE),"Not Found")</f>
        <v>Married</v>
      </c>
      <c r="S637">
        <f>IFERROR(VLOOKUP(Table5[[#This Row],[CustomerID]],Table1[],5,FALSE),"Not Found")</f>
        <v>44</v>
      </c>
      <c r="T637" t="str">
        <f>IFERROR(VLOOKUP(Table5[[#This Row],[CustomerID]],Table1[],17,FALSE),"Not Found")</f>
        <v>Graduate</v>
      </c>
      <c r="U637">
        <f>_xlfn.XLOOKUP(Table5[[#This Row],[CustomerID]],Table1[ID],Table1[Kids],"Not Found",0)</f>
        <v>0</v>
      </c>
      <c r="V637">
        <f>_xlfn.XLOOKUP(Table5[[#This Row],[CustomerID]],Table1[ID],Table1[Teens],"Not found",0)</f>
        <v>1</v>
      </c>
      <c r="W637" s="16">
        <f>IFERROR(VLOOKUP(Table5[[#This Row],[CustomerID]],Table1[],2,FALSE),"Not Found")</f>
        <v>165665</v>
      </c>
      <c r="X637" t="str">
        <f>_xlfn.XLOOKUP(Table5[[#This Row],[CustomerID]],Table1[ID],Table1[State],"Not Found",0)</f>
        <v>State-New York</v>
      </c>
      <c r="Y637">
        <f>_xlfn.XLOOKUP(Table5[[#This Row],[CustomerID]],Table2[ID],Table2[Recency/Days],"Not Found",0)</f>
        <v>77</v>
      </c>
      <c r="Z637" s="22">
        <f>IFERROR(VLOOKUP(Table5[[#This Row],[CustomerID]],Table2[],3,FALSE),"Not Found")</f>
        <v>568</v>
      </c>
      <c r="AA637" s="22">
        <f>IFERROR(VLOOKUP($A637,Table2[],4,FALSE),"Not Found")</f>
        <v>409</v>
      </c>
      <c r="AB637" s="22">
        <f>IFERROR(VLOOKUP($A637,Table2[],5,FALSE),"Not Found")</f>
        <v>976</v>
      </c>
      <c r="AC637" s="22">
        <f>IFERROR(VLOOKUP($A637,Table2[],6,FALSE),"Not Found")</f>
        <v>267</v>
      </c>
      <c r="AD637" s="22">
        <f>IFERROR(VLOOKUP($A637,Table2[],7,FALSE),"Not Found")</f>
        <v>91</v>
      </c>
      <c r="AE637" s="22">
        <f>IFERROR(VLOOKUP($A637,Table2[],8,FALSE),"Not Found")</f>
        <v>73</v>
      </c>
      <c r="AF637" s="22">
        <f>IFERROR(VLOOKUP($A637,Table2[],9,FALSE),"Not Found")</f>
        <v>2238</v>
      </c>
      <c r="AG637">
        <f>IFERROR(VLOOKUP($A637,Table2[],10,FALSE),"Not Found")</f>
        <v>1</v>
      </c>
      <c r="AH637">
        <f>IFERROR(VLOOKUP($A637,Table2[],11,FALSE),"Not Found")</f>
        <v>5</v>
      </c>
      <c r="AI637">
        <f>IFERROR(VLOOKUP($A637,Table2[],12,FALSE),"Not Found")</f>
        <v>10</v>
      </c>
      <c r="AJ637">
        <f>IFERROR(VLOOKUP($A637,Table2[],13,FALSE),"Not Found")</f>
        <v>8</v>
      </c>
      <c r="AK637">
        <f>IFERROR(VLOOKUP($A637,Table2[],14,FALSE),"Not Found")</f>
        <v>3</v>
      </c>
      <c r="AL637">
        <f>INDEX('Marketing data'!E:E,MATCH($A637,'Marketing data'!B:B,0),1)</f>
        <v>0</v>
      </c>
      <c r="AM637">
        <f>INDEX('Marketing data'!F:F,MATCH($A637,'Marketing data'!B:B,0),1)</f>
        <v>0</v>
      </c>
      <c r="AN637">
        <f>INDEX(Table3[MC3],MATCH($A637,Table3[ID],0),1)</f>
        <v>0</v>
      </c>
      <c r="AO637">
        <f>INDEX(Table3[MC4],MATCH($A637,Table3[ID],0),1)</f>
        <v>0</v>
      </c>
      <c r="AP637">
        <f>INDEX(Table3[MC5],MATCH($A637,Table3[ID],0),1)</f>
        <v>0</v>
      </c>
      <c r="AQ637">
        <f>_xlfn.XLOOKUP($A637,Table3[ID],Table3[Complaint],"Not Found",0)</f>
        <v>0</v>
      </c>
      <c r="AR637">
        <f>_xlfn.XLOOKUP($A637,Table3[ID],Table3[Pilot],"Not Found",0)</f>
        <v>0</v>
      </c>
      <c r="AS637" s="6">
        <f>_xlfn.XLOOKUP($A637,Table3[ID],Table3[Enrollment],"Not Found",0)</f>
        <v>43959</v>
      </c>
    </row>
    <row r="638" spans="1:45" x14ac:dyDescent="0.25">
      <c r="A638">
        <v>1270</v>
      </c>
      <c r="B638" t="s">
        <v>758</v>
      </c>
      <c r="C638" t="s">
        <v>109</v>
      </c>
      <c r="D638" t="s">
        <v>104</v>
      </c>
      <c r="E638" t="s">
        <v>105</v>
      </c>
      <c r="F638" t="s">
        <v>111</v>
      </c>
      <c r="G638" s="22">
        <v>88.55</v>
      </c>
      <c r="H638">
        <v>8</v>
      </c>
      <c r="I638">
        <v>35.42</v>
      </c>
      <c r="J638" s="22">
        <v>743.82</v>
      </c>
      <c r="K638" s="6">
        <v>43543</v>
      </c>
      <c r="L638" s="21">
        <v>0.64513888888888882</v>
      </c>
      <c r="M638" t="s">
        <v>107</v>
      </c>
      <c r="N638" s="22">
        <v>708.4</v>
      </c>
      <c r="O638">
        <v>4.7619047620000003</v>
      </c>
      <c r="P638" s="22">
        <v>35.42</v>
      </c>
      <c r="Q638">
        <v>4.7</v>
      </c>
      <c r="R638" t="str">
        <f>IFERROR(VLOOKUP(Table5[[#This Row],[CustomerID]],Table1[],16,FALSE),"Not Found")</f>
        <v>Together</v>
      </c>
      <c r="S638">
        <f>IFERROR(VLOOKUP(Table5[[#This Row],[CustomerID]],Table1[],5,FALSE),"Not Found")</f>
        <v>46</v>
      </c>
      <c r="T638" t="str">
        <f>IFERROR(VLOOKUP(Table5[[#This Row],[CustomerID]],Table1[],17,FALSE),"Not Found")</f>
        <v>PhD</v>
      </c>
      <c r="U638">
        <f>_xlfn.XLOOKUP(Table5[[#This Row],[CustomerID]],Table1[ID],Table1[Kids],"Not Found",0)</f>
        <v>0</v>
      </c>
      <c r="V638">
        <f>_xlfn.XLOOKUP(Table5[[#This Row],[CustomerID]],Table1[ID],Table1[Teens],"Not found",0)</f>
        <v>1</v>
      </c>
      <c r="W638" s="16">
        <f>IFERROR(VLOOKUP(Table5[[#This Row],[CustomerID]],Table1[],2,FALSE),"Not Found")</f>
        <v>165640</v>
      </c>
      <c r="X638" t="str">
        <f>_xlfn.XLOOKUP(Table5[[#This Row],[CustomerID]],Table1[ID],Table1[State],"Not Found",0)</f>
        <v>State-Other</v>
      </c>
      <c r="Y638">
        <f>_xlfn.XLOOKUP(Table5[[#This Row],[CustomerID]],Table2[ID],Table2[Recency/Days],"Not Found",0)</f>
        <v>74</v>
      </c>
      <c r="Z638" s="22">
        <f>IFERROR(VLOOKUP(Table5[[#This Row],[CustomerID]],Table2[],3,FALSE),"Not Found")</f>
        <v>515</v>
      </c>
      <c r="AA638" s="22">
        <f>IFERROR(VLOOKUP($A638,Table2[],4,FALSE),"Not Found")</f>
        <v>18</v>
      </c>
      <c r="AB638" s="22">
        <f>IFERROR(VLOOKUP($A638,Table2[],5,FALSE),"Not Found")</f>
        <v>376</v>
      </c>
      <c r="AC638" s="22">
        <f>IFERROR(VLOOKUP($A638,Table2[],6,FALSE),"Not Found")</f>
        <v>50</v>
      </c>
      <c r="AD638" s="22">
        <f>IFERROR(VLOOKUP($A638,Table2[],7,FALSE),"Not Found")</f>
        <v>38</v>
      </c>
      <c r="AE638" s="22">
        <f>IFERROR(VLOOKUP($A638,Table2[],8,FALSE),"Not Found")</f>
        <v>167</v>
      </c>
      <c r="AF638" s="22">
        <f>IFERROR(VLOOKUP($A638,Table2[],9,FALSE),"Not Found")</f>
        <v>830</v>
      </c>
      <c r="AG638">
        <f>IFERROR(VLOOKUP($A638,Table2[],10,FALSE),"Not Found")</f>
        <v>1</v>
      </c>
      <c r="AH638">
        <f>IFERROR(VLOOKUP($A638,Table2[],11,FALSE),"Not Found")</f>
        <v>5</v>
      </c>
      <c r="AI638">
        <f>IFERROR(VLOOKUP($A638,Table2[],12,FALSE),"Not Found")</f>
        <v>1</v>
      </c>
      <c r="AJ638">
        <f>IFERROR(VLOOKUP($A638,Table2[],13,FALSE),"Not Found")</f>
        <v>8</v>
      </c>
      <c r="AK638">
        <f>IFERROR(VLOOKUP($A638,Table2[],14,FALSE),"Not Found")</f>
        <v>2</v>
      </c>
      <c r="AL638">
        <f>INDEX('Marketing data'!E:E,MATCH($A638,'Marketing data'!B:B,0),1)</f>
        <v>0</v>
      </c>
      <c r="AM638">
        <f>INDEX('Marketing data'!F:F,MATCH($A638,'Marketing data'!B:B,0),1)</f>
        <v>0</v>
      </c>
      <c r="AN638">
        <f>INDEX(Table3[MC3],MATCH($A638,Table3[ID],0),1)</f>
        <v>0</v>
      </c>
      <c r="AO638">
        <f>INDEX(Table3[MC4],MATCH($A638,Table3[ID],0),1)</f>
        <v>0</v>
      </c>
      <c r="AP638">
        <f>INDEX(Table3[MC5],MATCH($A638,Table3[ID],0),1)</f>
        <v>0</v>
      </c>
      <c r="AQ638">
        <f>_xlfn.XLOOKUP($A638,Table3[ID],Table3[Complaint],"Not Found",0)</f>
        <v>0</v>
      </c>
      <c r="AR638">
        <f>_xlfn.XLOOKUP($A638,Table3[ID],Table3[Pilot],"Not Found",0)</f>
        <v>0</v>
      </c>
      <c r="AS638" s="6">
        <f>_xlfn.XLOOKUP($A638,Table3[ID],Table3[Enrollment],"Not Found",0)</f>
        <v>44048</v>
      </c>
    </row>
    <row r="639" spans="1:45" x14ac:dyDescent="0.25">
      <c r="A639">
        <v>1987</v>
      </c>
      <c r="B639" t="s">
        <v>759</v>
      </c>
      <c r="C639" t="s">
        <v>124</v>
      </c>
      <c r="D639" t="s">
        <v>104</v>
      </c>
      <c r="E639" t="s">
        <v>114</v>
      </c>
      <c r="F639" t="s">
        <v>111</v>
      </c>
      <c r="G639" s="22">
        <v>55.67</v>
      </c>
      <c r="H639">
        <v>2</v>
      </c>
      <c r="I639">
        <v>5.5670000000000002</v>
      </c>
      <c r="J639" s="22">
        <v>116.907</v>
      </c>
      <c r="K639" s="6">
        <v>43551</v>
      </c>
      <c r="L639" s="21">
        <v>0.63055555555555554</v>
      </c>
      <c r="M639" t="s">
        <v>107</v>
      </c>
      <c r="N639" s="22">
        <v>111.34</v>
      </c>
      <c r="O639">
        <v>4.7619047620000003</v>
      </c>
      <c r="P639" s="22">
        <v>5.5670000000000002</v>
      </c>
      <c r="Q639">
        <v>6</v>
      </c>
      <c r="R639" t="str">
        <f>IFERROR(VLOOKUP(Table5[[#This Row],[CustomerID]],Table1[],16,FALSE),"Not Found")</f>
        <v>Married</v>
      </c>
      <c r="S639">
        <f>IFERROR(VLOOKUP(Table5[[#This Row],[CustomerID]],Table1[],5,FALSE),"Not Found")</f>
        <v>67</v>
      </c>
      <c r="T639" t="str">
        <f>IFERROR(VLOOKUP(Table5[[#This Row],[CustomerID]],Table1[],17,FALSE),"Not Found")</f>
        <v>Master</v>
      </c>
      <c r="U639">
        <f>_xlfn.XLOOKUP(Table5[[#This Row],[CustomerID]],Table1[ID],Table1[Kids],"Not Found",0)</f>
        <v>0</v>
      </c>
      <c r="V639">
        <f>_xlfn.XLOOKUP(Table5[[#This Row],[CustomerID]],Table1[ID],Table1[Teens],"Not found",0)</f>
        <v>1</v>
      </c>
      <c r="W639" s="16">
        <f>IFERROR(VLOOKUP(Table5[[#This Row],[CustomerID]],Table1[],2,FALSE),"Not Found")</f>
        <v>165569</v>
      </c>
      <c r="X639" t="str">
        <f>_xlfn.XLOOKUP(Table5[[#This Row],[CustomerID]],Table1[ID],Table1[State],"Not Found",0)</f>
        <v>State-Illinois</v>
      </c>
      <c r="Y639">
        <f>_xlfn.XLOOKUP(Table5[[#This Row],[CustomerID]],Table2[ID],Table2[Recency/Days],"Not Found",0)</f>
        <v>96</v>
      </c>
      <c r="Z639" s="22">
        <f>IFERROR(VLOOKUP(Table5[[#This Row],[CustomerID]],Table2[],3,FALSE),"Not Found")</f>
        <v>1002</v>
      </c>
      <c r="AA639" s="22">
        <f>IFERROR(VLOOKUP($A639,Table2[],4,FALSE),"Not Found")</f>
        <v>116</v>
      </c>
      <c r="AB639" s="22">
        <f>IFERROR(VLOOKUP($A639,Table2[],5,FALSE),"Not Found")</f>
        <v>727</v>
      </c>
      <c r="AC639" s="22">
        <f>IFERROR(VLOOKUP($A639,Table2[],6,FALSE),"Not Found")</f>
        <v>51</v>
      </c>
      <c r="AD639" s="22">
        <f>IFERROR(VLOOKUP($A639,Table2[],7,FALSE),"Not Found")</f>
        <v>96</v>
      </c>
      <c r="AE639" s="22">
        <f>IFERROR(VLOOKUP($A639,Table2[],8,FALSE),"Not Found")</f>
        <v>177</v>
      </c>
      <c r="AF639" s="22">
        <f>IFERROR(VLOOKUP($A639,Table2[],9,FALSE),"Not Found")</f>
        <v>1816</v>
      </c>
      <c r="AG639">
        <f>IFERROR(VLOOKUP($A639,Table2[],10,FALSE),"Not Found")</f>
        <v>2</v>
      </c>
      <c r="AH639">
        <f>IFERROR(VLOOKUP($A639,Table2[],11,FALSE),"Not Found")</f>
        <v>6</v>
      </c>
      <c r="AI639">
        <f>IFERROR(VLOOKUP($A639,Table2[],12,FALSE),"Not Found")</f>
        <v>5</v>
      </c>
      <c r="AJ639">
        <f>IFERROR(VLOOKUP($A639,Table2[],13,FALSE),"Not Found")</f>
        <v>10</v>
      </c>
      <c r="AK639">
        <f>IFERROR(VLOOKUP($A639,Table2[],14,FALSE),"Not Found")</f>
        <v>3</v>
      </c>
      <c r="AL639">
        <f>INDEX('Marketing data'!E:E,MATCH($A639,'Marketing data'!B:B,0),1)</f>
        <v>0</v>
      </c>
      <c r="AM639">
        <f>INDEX('Marketing data'!F:F,MATCH($A639,'Marketing data'!B:B,0),1)</f>
        <v>0</v>
      </c>
      <c r="AN639">
        <f>INDEX(Table3[MC3],MATCH($A639,Table3[ID],0),1)</f>
        <v>0</v>
      </c>
      <c r="AO639">
        <f>INDEX(Table3[MC4],MATCH($A639,Table3[ID],0),1)</f>
        <v>0</v>
      </c>
      <c r="AP639">
        <f>INDEX(Table3[MC5],MATCH($A639,Table3[ID],0),1)</f>
        <v>0</v>
      </c>
      <c r="AQ639">
        <f>_xlfn.XLOOKUP($A639,Table3[ID],Table3[Complaint],"Not Found",0)</f>
        <v>0</v>
      </c>
      <c r="AR639">
        <f>_xlfn.XLOOKUP($A639,Table3[ID],Table3[Pilot],"Not Found",0)</f>
        <v>0</v>
      </c>
      <c r="AS639" s="6">
        <f>_xlfn.XLOOKUP($A639,Table3[ID],Table3[Enrollment],"Not Found",0)</f>
        <v>43567</v>
      </c>
    </row>
    <row r="640" spans="1:45" x14ac:dyDescent="0.25">
      <c r="A640">
        <v>2045</v>
      </c>
      <c r="B640" t="s">
        <v>760</v>
      </c>
      <c r="C640" t="s">
        <v>109</v>
      </c>
      <c r="D640" t="s">
        <v>104</v>
      </c>
      <c r="E640" t="s">
        <v>105</v>
      </c>
      <c r="F640" t="s">
        <v>125</v>
      </c>
      <c r="G640" s="22">
        <v>72.52</v>
      </c>
      <c r="H640">
        <v>8</v>
      </c>
      <c r="I640">
        <v>29.007999999999999</v>
      </c>
      <c r="J640" s="22">
        <v>609.16800000000001</v>
      </c>
      <c r="K640" s="6">
        <v>43554</v>
      </c>
      <c r="L640" s="21">
        <v>0.80972222222222223</v>
      </c>
      <c r="M640" t="s">
        <v>116</v>
      </c>
      <c r="N640" s="22">
        <v>580.16</v>
      </c>
      <c r="O640">
        <v>4.7619047620000003</v>
      </c>
      <c r="P640" s="22">
        <v>29.007999999999999</v>
      </c>
      <c r="Q640">
        <v>4</v>
      </c>
      <c r="R640" t="str">
        <f>IFERROR(VLOOKUP(Table5[[#This Row],[CustomerID]],Table1[],16,FALSE),"Not Found")</f>
        <v>Married</v>
      </c>
      <c r="S640">
        <f>IFERROR(VLOOKUP(Table5[[#This Row],[CustomerID]],Table1[],5,FALSE),"Not Found")</f>
        <v>56</v>
      </c>
      <c r="T640" t="str">
        <f>IFERROR(VLOOKUP(Table5[[#This Row],[CustomerID]],Table1[],17,FALSE),"Not Found")</f>
        <v>PhD</v>
      </c>
      <c r="U640">
        <f>_xlfn.XLOOKUP(Table5[[#This Row],[CustomerID]],Table1[ID],Table1[Kids],"Not Found",0)</f>
        <v>0</v>
      </c>
      <c r="V640">
        <f>_xlfn.XLOOKUP(Table5[[#This Row],[CustomerID]],Table1[ID],Table1[Teens],"Not found",0)</f>
        <v>1</v>
      </c>
      <c r="W640" s="16">
        <f>IFERROR(VLOOKUP(Table5[[#This Row],[CustomerID]],Table1[],2,FALSE),"Not Found")</f>
        <v>165526</v>
      </c>
      <c r="X640" t="str">
        <f>_xlfn.XLOOKUP(Table5[[#This Row],[CustomerID]],Table1[ID],Table1[State],"Not Found",0)</f>
        <v>State-California</v>
      </c>
      <c r="Y640">
        <f>_xlfn.XLOOKUP(Table5[[#This Row],[CustomerID]],Table2[ID],Table2[Recency/Days],"Not Found",0)</f>
        <v>22</v>
      </c>
      <c r="Z640" s="22">
        <f>IFERROR(VLOOKUP(Table5[[#This Row],[CustomerID]],Table2[],3,FALSE),"Not Found")</f>
        <v>1003</v>
      </c>
      <c r="AA640" s="22">
        <f>IFERROR(VLOOKUP($A640,Table2[],4,FALSE),"Not Found")</f>
        <v>48</v>
      </c>
      <c r="AB640" s="22">
        <f>IFERROR(VLOOKUP($A640,Table2[],5,FALSE),"Not Found")</f>
        <v>174</v>
      </c>
      <c r="AC640" s="22">
        <f>IFERROR(VLOOKUP($A640,Table2[],6,FALSE),"Not Found")</f>
        <v>30</v>
      </c>
      <c r="AD640" s="22">
        <f>IFERROR(VLOOKUP($A640,Table2[],7,FALSE),"Not Found")</f>
        <v>0</v>
      </c>
      <c r="AE640" s="22">
        <f>IFERROR(VLOOKUP($A640,Table2[],8,FALSE),"Not Found")</f>
        <v>23</v>
      </c>
      <c r="AF640" s="22">
        <f>IFERROR(VLOOKUP($A640,Table2[],9,FALSE),"Not Found")</f>
        <v>1233</v>
      </c>
      <c r="AG640">
        <f>IFERROR(VLOOKUP($A640,Table2[],10,FALSE),"Not Found")</f>
        <v>1</v>
      </c>
      <c r="AH640">
        <f>IFERROR(VLOOKUP($A640,Table2[],11,FALSE),"Not Found")</f>
        <v>4</v>
      </c>
      <c r="AI640">
        <f>IFERROR(VLOOKUP($A640,Table2[],12,FALSE),"Not Found")</f>
        <v>4</v>
      </c>
      <c r="AJ640">
        <f>IFERROR(VLOOKUP($A640,Table2[],13,FALSE),"Not Found")</f>
        <v>8</v>
      </c>
      <c r="AK640">
        <f>IFERROR(VLOOKUP($A640,Table2[],14,FALSE),"Not Found")</f>
        <v>2</v>
      </c>
      <c r="AL640">
        <f>INDEX('Marketing data'!E:E,MATCH($A640,'Marketing data'!B:B,0),1)</f>
        <v>0</v>
      </c>
      <c r="AM640">
        <f>INDEX('Marketing data'!F:F,MATCH($A640,'Marketing data'!B:B,0),1)</f>
        <v>0</v>
      </c>
      <c r="AN640">
        <f>INDEX(Table3[MC3],MATCH($A640,Table3[ID],0),1)</f>
        <v>0</v>
      </c>
      <c r="AO640">
        <f>INDEX(Table3[MC4],MATCH($A640,Table3[ID],0),1)</f>
        <v>0</v>
      </c>
      <c r="AP640">
        <f>INDEX(Table3[MC5],MATCH($A640,Table3[ID],0),1)</f>
        <v>0</v>
      </c>
      <c r="AQ640">
        <f>_xlfn.XLOOKUP($A640,Table3[ID],Table3[Complaint],"Not Found",0)</f>
        <v>0</v>
      </c>
      <c r="AR640">
        <f>_xlfn.XLOOKUP($A640,Table3[ID],Table3[Pilot],"Not Found",0)</f>
        <v>0</v>
      </c>
      <c r="AS640" s="6">
        <f>_xlfn.XLOOKUP($A640,Table3[ID],Table3[Enrollment],"Not Found",0)</f>
        <v>44089</v>
      </c>
    </row>
    <row r="641" spans="1:45" x14ac:dyDescent="0.25">
      <c r="A641">
        <v>2585</v>
      </c>
      <c r="B641" t="s">
        <v>761</v>
      </c>
      <c r="C641" t="s">
        <v>109</v>
      </c>
      <c r="D641" t="s">
        <v>104</v>
      </c>
      <c r="E641" t="s">
        <v>114</v>
      </c>
      <c r="F641" t="s">
        <v>111</v>
      </c>
      <c r="G641" s="22">
        <v>12.05</v>
      </c>
      <c r="H641">
        <v>5</v>
      </c>
      <c r="I641">
        <v>3.0125000000000002</v>
      </c>
      <c r="J641" s="22">
        <v>63.262500000000003</v>
      </c>
      <c r="K641" s="6">
        <v>43512</v>
      </c>
      <c r="L641" s="21">
        <v>0.66180555555555554</v>
      </c>
      <c r="M641" t="s">
        <v>107</v>
      </c>
      <c r="N641" s="22">
        <v>60.25</v>
      </c>
      <c r="O641">
        <v>4.7619047620000003</v>
      </c>
      <c r="P641" s="22">
        <v>3.0125000000000002</v>
      </c>
      <c r="Q641">
        <v>5.5</v>
      </c>
      <c r="R641" t="str">
        <f>IFERROR(VLOOKUP(Table5[[#This Row],[CustomerID]],Table1[],16,FALSE),"Not Found")</f>
        <v>Married</v>
      </c>
      <c r="S641">
        <f>IFERROR(VLOOKUP(Table5[[#This Row],[CustomerID]],Table1[],5,FALSE),"Not Found")</f>
        <v>56</v>
      </c>
      <c r="T641" t="str">
        <f>IFERROR(VLOOKUP(Table5[[#This Row],[CustomerID]],Table1[],17,FALSE),"Not Found")</f>
        <v>PhD</v>
      </c>
      <c r="U641">
        <f>_xlfn.XLOOKUP(Table5[[#This Row],[CustomerID]],Table1[ID],Table1[Kids],"Not Found",0)</f>
        <v>0</v>
      </c>
      <c r="V641">
        <f>_xlfn.XLOOKUP(Table5[[#This Row],[CustomerID]],Table1[ID],Table1[Teens],"Not found",0)</f>
        <v>1</v>
      </c>
      <c r="W641" s="16">
        <f>IFERROR(VLOOKUP(Table5[[#This Row],[CustomerID]],Table1[],2,FALSE),"Not Found")</f>
        <v>165526</v>
      </c>
      <c r="X641" t="str">
        <f>_xlfn.XLOOKUP(Table5[[#This Row],[CustomerID]],Table1[ID],Table1[State],"Not Found",0)</f>
        <v>State-California</v>
      </c>
      <c r="Y641">
        <f>_xlfn.XLOOKUP(Table5[[#This Row],[CustomerID]],Table2[ID],Table2[Recency/Days],"Not Found",0)</f>
        <v>22</v>
      </c>
      <c r="Z641" s="22">
        <f>IFERROR(VLOOKUP(Table5[[#This Row],[CustomerID]],Table2[],3,FALSE),"Not Found")</f>
        <v>1003</v>
      </c>
      <c r="AA641" s="22">
        <f>IFERROR(VLOOKUP($A641,Table2[],4,FALSE),"Not Found")</f>
        <v>48</v>
      </c>
      <c r="AB641" s="22">
        <f>IFERROR(VLOOKUP($A641,Table2[],5,FALSE),"Not Found")</f>
        <v>174</v>
      </c>
      <c r="AC641" s="22">
        <f>IFERROR(VLOOKUP($A641,Table2[],6,FALSE),"Not Found")</f>
        <v>30</v>
      </c>
      <c r="AD641" s="22">
        <f>IFERROR(VLOOKUP($A641,Table2[],7,FALSE),"Not Found")</f>
        <v>0</v>
      </c>
      <c r="AE641" s="22">
        <f>IFERROR(VLOOKUP($A641,Table2[],8,FALSE),"Not Found")</f>
        <v>23</v>
      </c>
      <c r="AF641" s="22">
        <f>IFERROR(VLOOKUP($A641,Table2[],9,FALSE),"Not Found")</f>
        <v>1233</v>
      </c>
      <c r="AG641">
        <f>IFERROR(VLOOKUP($A641,Table2[],10,FALSE),"Not Found")</f>
        <v>1</v>
      </c>
      <c r="AH641">
        <f>IFERROR(VLOOKUP($A641,Table2[],11,FALSE),"Not Found")</f>
        <v>4</v>
      </c>
      <c r="AI641">
        <f>IFERROR(VLOOKUP($A641,Table2[],12,FALSE),"Not Found")</f>
        <v>4</v>
      </c>
      <c r="AJ641">
        <f>IFERROR(VLOOKUP($A641,Table2[],13,FALSE),"Not Found")</f>
        <v>8</v>
      </c>
      <c r="AK641">
        <f>IFERROR(VLOOKUP($A641,Table2[],14,FALSE),"Not Found")</f>
        <v>2</v>
      </c>
      <c r="AL641">
        <f>INDEX('Marketing data'!E:E,MATCH($A641,'Marketing data'!B:B,0),1)</f>
        <v>0</v>
      </c>
      <c r="AM641">
        <f>INDEX('Marketing data'!F:F,MATCH($A641,'Marketing data'!B:B,0),1)</f>
        <v>0</v>
      </c>
      <c r="AN641">
        <f>INDEX(Table3[MC3],MATCH($A641,Table3[ID],0),1)</f>
        <v>0</v>
      </c>
      <c r="AO641">
        <f>INDEX(Table3[MC4],MATCH($A641,Table3[ID],0),1)</f>
        <v>0</v>
      </c>
      <c r="AP641">
        <f>INDEX(Table3[MC5],MATCH($A641,Table3[ID],0),1)</f>
        <v>0</v>
      </c>
      <c r="AQ641">
        <f>_xlfn.XLOOKUP($A641,Table3[ID],Table3[Complaint],"Not Found",0)</f>
        <v>0</v>
      </c>
      <c r="AR641">
        <f>_xlfn.XLOOKUP($A641,Table3[ID],Table3[Pilot],"Not Found",0)</f>
        <v>0</v>
      </c>
      <c r="AS641" s="6">
        <f>_xlfn.XLOOKUP($A641,Table3[ID],Table3[Enrollment],"Not Found",0)</f>
        <v>44089</v>
      </c>
    </row>
    <row r="642" spans="1:45" x14ac:dyDescent="0.25">
      <c r="A642">
        <v>2471</v>
      </c>
      <c r="B642" t="s">
        <v>762</v>
      </c>
      <c r="C642" t="s">
        <v>103</v>
      </c>
      <c r="D642" t="s">
        <v>104</v>
      </c>
      <c r="E642" t="s">
        <v>114</v>
      </c>
      <c r="F642" t="s">
        <v>115</v>
      </c>
      <c r="G642" s="22">
        <v>19.36</v>
      </c>
      <c r="H642">
        <v>9</v>
      </c>
      <c r="I642">
        <v>8.7119999999999997</v>
      </c>
      <c r="J642" s="22">
        <v>182.952</v>
      </c>
      <c r="K642" s="6">
        <v>43483</v>
      </c>
      <c r="L642" s="21">
        <v>0.77986111111111101</v>
      </c>
      <c r="M642" t="s">
        <v>107</v>
      </c>
      <c r="N642" s="22">
        <v>174.24</v>
      </c>
      <c r="O642">
        <v>4.7619047620000003</v>
      </c>
      <c r="P642" s="22">
        <v>8.7119999999999997</v>
      </c>
      <c r="Q642">
        <v>8.6999999999999993</v>
      </c>
      <c r="R642" t="str">
        <f>IFERROR(VLOOKUP(Table5[[#This Row],[CustomerID]],Table1[],16,FALSE),"Not Found")</f>
        <v>Married</v>
      </c>
      <c r="S642">
        <f>IFERROR(VLOOKUP(Table5[[#This Row],[CustomerID]],Table1[],5,FALSE),"Not Found")</f>
        <v>61</v>
      </c>
      <c r="T642" t="str">
        <f>IFERROR(VLOOKUP(Table5[[#This Row],[CustomerID]],Table1[],17,FALSE),"Not Found")</f>
        <v>Graduate</v>
      </c>
      <c r="U642">
        <f>_xlfn.XLOOKUP(Table5[[#This Row],[CustomerID]],Table1[ID],Table1[Kids],"Not Found",0)</f>
        <v>0</v>
      </c>
      <c r="V642">
        <f>_xlfn.XLOOKUP(Table5[[#This Row],[CustomerID]],Table1[ID],Table1[Teens],"Not found",0)</f>
        <v>0</v>
      </c>
      <c r="W642" s="16">
        <f>IFERROR(VLOOKUP(Table5[[#This Row],[CustomerID]],Table1[],2,FALSE),"Not Found")</f>
        <v>165492</v>
      </c>
      <c r="X642" t="str">
        <f>_xlfn.XLOOKUP(Table5[[#This Row],[CustomerID]],Table1[ID],Table1[State],"Not Found",0)</f>
        <v>State-California</v>
      </c>
      <c r="Y642">
        <f>_xlfn.XLOOKUP(Table5[[#This Row],[CustomerID]],Table2[ID],Table2[Recency/Days],"Not Found",0)</f>
        <v>73</v>
      </c>
      <c r="Z642" s="22">
        <f>IFERROR(VLOOKUP(Table5[[#This Row],[CustomerID]],Table2[],3,FALSE),"Not Found")</f>
        <v>624</v>
      </c>
      <c r="AA642" s="22">
        <f>IFERROR(VLOOKUP($A642,Table2[],4,FALSE),"Not Found")</f>
        <v>407</v>
      </c>
      <c r="AB642" s="22">
        <f>IFERROR(VLOOKUP($A642,Table2[],5,FALSE),"Not Found")</f>
        <v>745</v>
      </c>
      <c r="AC642" s="22">
        <f>IFERROR(VLOOKUP($A642,Table2[],6,FALSE),"Not Found")</f>
        <v>531</v>
      </c>
      <c r="AD642" s="22">
        <f>IFERROR(VLOOKUP($A642,Table2[],7,FALSE),"Not Found")</f>
        <v>215</v>
      </c>
      <c r="AE642" s="22">
        <f>IFERROR(VLOOKUP($A642,Table2[],8,FALSE),"Not Found")</f>
        <v>119</v>
      </c>
      <c r="AF642" s="22">
        <f>IFERROR(VLOOKUP($A642,Table2[],9,FALSE),"Not Found")</f>
        <v>2403</v>
      </c>
      <c r="AG642">
        <f>IFERROR(VLOOKUP($A642,Table2[],10,FALSE),"Not Found")</f>
        <v>2</v>
      </c>
      <c r="AH642">
        <f>IFERROR(VLOOKUP($A642,Table2[],11,FALSE),"Not Found")</f>
        <v>4</v>
      </c>
      <c r="AI642">
        <f>IFERROR(VLOOKUP($A642,Table2[],12,FALSE),"Not Found")</f>
        <v>7</v>
      </c>
      <c r="AJ642">
        <f>IFERROR(VLOOKUP($A642,Table2[],13,FALSE),"Not Found")</f>
        <v>13</v>
      </c>
      <c r="AK642">
        <f>IFERROR(VLOOKUP($A642,Table2[],14,FALSE),"Not Found")</f>
        <v>2</v>
      </c>
      <c r="AL642">
        <f>INDEX('Marketing data'!E:E,MATCH($A642,'Marketing data'!B:B,0),1)</f>
        <v>0</v>
      </c>
      <c r="AM642">
        <f>INDEX('Marketing data'!F:F,MATCH($A642,'Marketing data'!B:B,0),1)</f>
        <v>0</v>
      </c>
      <c r="AN642">
        <f>INDEX(Table3[MC3],MATCH($A642,Table3[ID],0),1)</f>
        <v>0</v>
      </c>
      <c r="AO642">
        <f>INDEX(Table3[MC4],MATCH($A642,Table3[ID],0),1)</f>
        <v>0</v>
      </c>
      <c r="AP642">
        <f>INDEX(Table3[MC5],MATCH($A642,Table3[ID],0),1)</f>
        <v>0</v>
      </c>
      <c r="AQ642">
        <f>_xlfn.XLOOKUP($A642,Table3[ID],Table3[Complaint],"Not Found",0)</f>
        <v>0</v>
      </c>
      <c r="AR642">
        <f>_xlfn.XLOOKUP($A642,Table3[ID],Table3[Pilot],"Not Found",0)</f>
        <v>0</v>
      </c>
      <c r="AS642" s="6">
        <f>_xlfn.XLOOKUP($A642,Table3[ID],Table3[Enrollment],"Not Found",0)</f>
        <v>44014</v>
      </c>
    </row>
    <row r="643" spans="1:45" x14ac:dyDescent="0.25">
      <c r="A643">
        <v>1614</v>
      </c>
      <c r="B643" t="s">
        <v>763</v>
      </c>
      <c r="C643" t="s">
        <v>109</v>
      </c>
      <c r="D643" t="s">
        <v>110</v>
      </c>
      <c r="E643" t="s">
        <v>114</v>
      </c>
      <c r="F643" t="s">
        <v>106</v>
      </c>
      <c r="G643" s="22">
        <v>70.209999999999994</v>
      </c>
      <c r="H643">
        <v>6</v>
      </c>
      <c r="I643">
        <v>21.062999999999999</v>
      </c>
      <c r="J643" s="22">
        <v>442.32299999999998</v>
      </c>
      <c r="K643" s="6">
        <v>43554</v>
      </c>
      <c r="L643" s="21">
        <v>0.62361111111111112</v>
      </c>
      <c r="M643" t="s">
        <v>112</v>
      </c>
      <c r="N643" s="22">
        <v>421.26</v>
      </c>
      <c r="O643">
        <v>4.7619047620000003</v>
      </c>
      <c r="P643" s="22">
        <v>21.062999999999999</v>
      </c>
      <c r="Q643">
        <v>7.4</v>
      </c>
      <c r="R643" t="str">
        <f>IFERROR(VLOOKUP(Table5[[#This Row],[CustomerID]],Table1[],16,FALSE),"Not Found")</f>
        <v>Together</v>
      </c>
      <c r="S643">
        <f>IFERROR(VLOOKUP(Table5[[#This Row],[CustomerID]],Table1[],5,FALSE),"Not Found")</f>
        <v>62</v>
      </c>
      <c r="T643" t="str">
        <f>IFERROR(VLOOKUP(Table5[[#This Row],[CustomerID]],Table1[],17,FALSE),"Not Found")</f>
        <v>PhD</v>
      </c>
      <c r="U643">
        <f>_xlfn.XLOOKUP(Table5[[#This Row],[CustomerID]],Table1[ID],Table1[Kids],"Not Found",0)</f>
        <v>0</v>
      </c>
      <c r="V643">
        <f>_xlfn.XLOOKUP(Table5[[#This Row],[CustomerID]],Table1[ID],Table1[Teens],"Not found",0)</f>
        <v>0</v>
      </c>
      <c r="W643" s="16">
        <f>IFERROR(VLOOKUP(Table5[[#This Row],[CustomerID]],Table1[],2,FALSE),"Not Found")</f>
        <v>165488</v>
      </c>
      <c r="X643" t="str">
        <f>_xlfn.XLOOKUP(Table5[[#This Row],[CustomerID]],Table1[ID],Table1[State],"Not Found",0)</f>
        <v>State-Florida</v>
      </c>
      <c r="Y643">
        <f>_xlfn.XLOOKUP(Table5[[#This Row],[CustomerID]],Table2[ID],Table2[Recency/Days],"Not Found",0)</f>
        <v>46</v>
      </c>
      <c r="Z643" s="22">
        <f>IFERROR(VLOOKUP(Table5[[#This Row],[CustomerID]],Table2[],3,FALSE),"Not Found")</f>
        <v>1524</v>
      </c>
      <c r="AA643" s="22">
        <f>IFERROR(VLOOKUP($A643,Table2[],4,FALSE),"Not Found")</f>
        <v>114</v>
      </c>
      <c r="AB643" s="22">
        <f>IFERROR(VLOOKUP($A643,Table2[],5,FALSE),"Not Found")</f>
        <v>523</v>
      </c>
      <c r="AC643" s="22">
        <f>IFERROR(VLOOKUP($A643,Table2[],6,FALSE),"Not Found")</f>
        <v>91</v>
      </c>
      <c r="AD643" s="22">
        <f>IFERROR(VLOOKUP($A643,Table2[],7,FALSE),"Not Found")</f>
        <v>45</v>
      </c>
      <c r="AE643" s="22">
        <f>IFERROR(VLOOKUP($A643,Table2[],8,FALSE),"Not Found")</f>
        <v>136</v>
      </c>
      <c r="AF643" s="22">
        <f>IFERROR(VLOOKUP($A643,Table2[],9,FALSE),"Not Found")</f>
        <v>2161</v>
      </c>
      <c r="AG643">
        <f>IFERROR(VLOOKUP($A643,Table2[],10,FALSE),"Not Found")</f>
        <v>1</v>
      </c>
      <c r="AH643">
        <f>IFERROR(VLOOKUP($A643,Table2[],11,FALSE),"Not Found")</f>
        <v>3</v>
      </c>
      <c r="AI643">
        <f>IFERROR(VLOOKUP($A643,Table2[],12,FALSE),"Not Found")</f>
        <v>4</v>
      </c>
      <c r="AJ643">
        <f>IFERROR(VLOOKUP($A643,Table2[],13,FALSE),"Not Found")</f>
        <v>6</v>
      </c>
      <c r="AK643">
        <f>IFERROR(VLOOKUP($A643,Table2[],14,FALSE),"Not Found")</f>
        <v>1</v>
      </c>
      <c r="AL643">
        <f>INDEX('Marketing data'!E:E,MATCH($A643,'Marketing data'!B:B,0),1)</f>
        <v>0</v>
      </c>
      <c r="AM643">
        <f>INDEX('Marketing data'!F:F,MATCH($A643,'Marketing data'!B:B,0),1)</f>
        <v>0</v>
      </c>
      <c r="AN643">
        <f>INDEX(Table3[MC3],MATCH($A643,Table3[ID],0),1)</f>
        <v>0</v>
      </c>
      <c r="AO643">
        <f>INDEX(Table3[MC4],MATCH($A643,Table3[ID],0),1)</f>
        <v>0</v>
      </c>
      <c r="AP643">
        <f>INDEX(Table3[MC5],MATCH($A643,Table3[ID],0),1)</f>
        <v>0</v>
      </c>
      <c r="AQ643">
        <f>_xlfn.XLOOKUP($A643,Table3[ID],Table3[Complaint],"Not Found",0)</f>
        <v>0</v>
      </c>
      <c r="AR643">
        <f>_xlfn.XLOOKUP($A643,Table3[ID],Table3[Pilot],"Not Found",0)</f>
        <v>0</v>
      </c>
      <c r="AS643" s="6">
        <f>_xlfn.XLOOKUP($A643,Table3[ID],Table3[Enrollment],"Not Found",0)</f>
        <v>44152</v>
      </c>
    </row>
    <row r="644" spans="1:45" x14ac:dyDescent="0.25">
      <c r="A644">
        <v>3102</v>
      </c>
      <c r="B644" t="s">
        <v>764</v>
      </c>
      <c r="C644" t="s">
        <v>124</v>
      </c>
      <c r="D644" t="s">
        <v>104</v>
      </c>
      <c r="E644" t="s">
        <v>114</v>
      </c>
      <c r="F644" t="s">
        <v>127</v>
      </c>
      <c r="G644" s="22">
        <v>33.630000000000003</v>
      </c>
      <c r="H644">
        <v>1</v>
      </c>
      <c r="I644">
        <v>1.6815</v>
      </c>
      <c r="J644" s="22">
        <v>35.311500000000002</v>
      </c>
      <c r="K644" s="6">
        <v>43544</v>
      </c>
      <c r="L644" s="21">
        <v>0.82986111111111116</v>
      </c>
      <c r="M644" t="s">
        <v>112</v>
      </c>
      <c r="N644" s="22">
        <v>33.630000000000003</v>
      </c>
      <c r="O644">
        <v>4.7619047620000003</v>
      </c>
      <c r="P644" s="22">
        <v>1.6815</v>
      </c>
      <c r="Q644">
        <v>5.6</v>
      </c>
      <c r="R644" t="str">
        <f>IFERROR(VLOOKUP(Table5[[#This Row],[CustomerID]],Table1[],16,FALSE),"Not Found")</f>
        <v>Single</v>
      </c>
      <c r="S644">
        <f>IFERROR(VLOOKUP(Table5[[#This Row],[CustomerID]],Table1[],5,FALSE),"Not Found")</f>
        <v>63</v>
      </c>
      <c r="T644" t="str">
        <f>IFERROR(VLOOKUP(Table5[[#This Row],[CustomerID]],Table1[],17,FALSE),"Not Found")</f>
        <v>Master</v>
      </c>
      <c r="U644">
        <f>_xlfn.XLOOKUP(Table5[[#This Row],[CustomerID]],Table1[ID],Table1[Kids],"Not Found",0)</f>
        <v>0</v>
      </c>
      <c r="V644">
        <f>_xlfn.XLOOKUP(Table5[[#This Row],[CustomerID]],Table1[ID],Table1[Teens],"Not found",0)</f>
        <v>0</v>
      </c>
      <c r="W644" s="16">
        <f>IFERROR(VLOOKUP(Table5[[#This Row],[CustomerID]],Table1[],2,FALSE),"Not Found")</f>
        <v>165487</v>
      </c>
      <c r="X644" t="str">
        <f>_xlfn.XLOOKUP(Table5[[#This Row],[CustomerID]],Table1[ID],Table1[State],"Not Found",0)</f>
        <v>State-Florida</v>
      </c>
      <c r="Y644">
        <f>_xlfn.XLOOKUP(Table5[[#This Row],[CustomerID]],Table2[ID],Table2[Recency/Days],"Not Found",0)</f>
        <v>48</v>
      </c>
      <c r="Z644" s="22">
        <f>IFERROR(VLOOKUP(Table5[[#This Row],[CustomerID]],Table2[],3,FALSE),"Not Found")</f>
        <v>606</v>
      </c>
      <c r="AA644" s="22">
        <f>IFERROR(VLOOKUP($A644,Table2[],4,FALSE),"Not Found")</f>
        <v>169</v>
      </c>
      <c r="AB644" s="22">
        <f>IFERROR(VLOOKUP($A644,Table2[],5,FALSE),"Not Found")</f>
        <v>1264</v>
      </c>
      <c r="AC644" s="22">
        <f>IFERROR(VLOOKUP($A644,Table2[],6,FALSE),"Not Found")</f>
        <v>503</v>
      </c>
      <c r="AD644" s="22">
        <f>IFERROR(VLOOKUP($A644,Table2[],7,FALSE),"Not Found")</f>
        <v>0</v>
      </c>
      <c r="AE644" s="22">
        <f>IFERROR(VLOOKUP($A644,Table2[],8,FALSE),"Not Found")</f>
        <v>412</v>
      </c>
      <c r="AF644" s="22">
        <f>IFERROR(VLOOKUP($A644,Table2[],9,FALSE),"Not Found")</f>
        <v>2130</v>
      </c>
      <c r="AG644">
        <f>IFERROR(VLOOKUP($A644,Table2[],10,FALSE),"Not Found")</f>
        <v>3</v>
      </c>
      <c r="AH644">
        <f>IFERROR(VLOOKUP($A644,Table2[],11,FALSE),"Not Found")</f>
        <v>3</v>
      </c>
      <c r="AI644">
        <f>IFERROR(VLOOKUP($A644,Table2[],12,FALSE),"Not Found")</f>
        <v>5</v>
      </c>
      <c r="AJ644">
        <f>IFERROR(VLOOKUP($A644,Table2[],13,FALSE),"Not Found")</f>
        <v>6</v>
      </c>
      <c r="AK644">
        <f>IFERROR(VLOOKUP($A644,Table2[],14,FALSE),"Not Found")</f>
        <v>2</v>
      </c>
      <c r="AL644">
        <f>INDEX('Marketing data'!E:E,MATCH($A644,'Marketing data'!B:B,0),1)</f>
        <v>0</v>
      </c>
      <c r="AM644">
        <f>INDEX('Marketing data'!F:F,MATCH($A644,'Marketing data'!B:B,0),1)</f>
        <v>0</v>
      </c>
      <c r="AN644">
        <f>INDEX(Table3[MC3],MATCH($A644,Table3[ID],0),1)</f>
        <v>0</v>
      </c>
      <c r="AO644">
        <f>INDEX(Table3[MC4],MATCH($A644,Table3[ID],0),1)</f>
        <v>0</v>
      </c>
      <c r="AP644">
        <f>INDEX(Table3[MC5],MATCH($A644,Table3[ID],0),1)</f>
        <v>0</v>
      </c>
      <c r="AQ644">
        <f>_xlfn.XLOOKUP($A644,Table3[ID],Table3[Complaint],"Not Found",0)</f>
        <v>0</v>
      </c>
      <c r="AR644">
        <f>_xlfn.XLOOKUP($A644,Table3[ID],Table3[Pilot],"Not Found",0)</f>
        <v>0</v>
      </c>
      <c r="AS644" s="6">
        <f>_xlfn.XLOOKUP($A644,Table3[ID],Table3[Enrollment],"Not Found",0)</f>
        <v>43998</v>
      </c>
    </row>
    <row r="645" spans="1:45" x14ac:dyDescent="0.25">
      <c r="A645">
        <v>3156</v>
      </c>
      <c r="B645" t="s">
        <v>765</v>
      </c>
      <c r="C645" t="s">
        <v>109</v>
      </c>
      <c r="D645" t="s">
        <v>104</v>
      </c>
      <c r="E645" t="s">
        <v>105</v>
      </c>
      <c r="F645" t="s">
        <v>118</v>
      </c>
      <c r="G645" s="22">
        <v>15.49</v>
      </c>
      <c r="H645">
        <v>2</v>
      </c>
      <c r="I645">
        <v>1.5489999999999999</v>
      </c>
      <c r="J645" s="22">
        <v>32.529000000000003</v>
      </c>
      <c r="K645" s="6">
        <v>43481</v>
      </c>
      <c r="L645" s="21">
        <v>0.63194444444444442</v>
      </c>
      <c r="M645" t="s">
        <v>112</v>
      </c>
      <c r="N645" s="22">
        <v>30.98</v>
      </c>
      <c r="O645">
        <v>4.7619047620000003</v>
      </c>
      <c r="P645" s="22">
        <v>1.5489999999999999</v>
      </c>
      <c r="Q645">
        <v>6.3</v>
      </c>
      <c r="R645" t="str">
        <f>IFERROR(VLOOKUP(Table5[[#This Row],[CustomerID]],Table1[],16,FALSE),"Not Found")</f>
        <v>Together</v>
      </c>
      <c r="S645">
        <f>IFERROR(VLOOKUP(Table5[[#This Row],[CustomerID]],Table1[],5,FALSE),"Not Found")</f>
        <v>63</v>
      </c>
      <c r="T645" t="str">
        <f>IFERROR(VLOOKUP(Table5[[#This Row],[CustomerID]],Table1[],17,FALSE),"Not Found")</f>
        <v>Master</v>
      </c>
      <c r="U645">
        <f>_xlfn.XLOOKUP(Table5[[#This Row],[CustomerID]],Table1[ID],Table1[Kids],"Not Found",0)</f>
        <v>0</v>
      </c>
      <c r="V645">
        <f>_xlfn.XLOOKUP(Table5[[#This Row],[CustomerID]],Table1[ID],Table1[Teens],"Not found",0)</f>
        <v>0</v>
      </c>
      <c r="W645" s="16">
        <f>IFERROR(VLOOKUP(Table5[[#This Row],[CustomerID]],Table1[],2,FALSE),"Not Found")</f>
        <v>165487</v>
      </c>
      <c r="X645" t="str">
        <f>_xlfn.XLOOKUP(Table5[[#This Row],[CustomerID]],Table1[ID],Table1[State],"Not Found",0)</f>
        <v>State-Florida</v>
      </c>
      <c r="Y645">
        <f>_xlfn.XLOOKUP(Table5[[#This Row],[CustomerID]],Table2[ID],Table2[Recency/Days],"Not Found",0)</f>
        <v>48</v>
      </c>
      <c r="Z645" s="22">
        <f>IFERROR(VLOOKUP(Table5[[#This Row],[CustomerID]],Table2[],3,FALSE),"Not Found")</f>
        <v>606</v>
      </c>
      <c r="AA645" s="22">
        <f>IFERROR(VLOOKUP($A645,Table2[],4,FALSE),"Not Found")</f>
        <v>169</v>
      </c>
      <c r="AB645" s="22">
        <f>IFERROR(VLOOKUP($A645,Table2[],5,FALSE),"Not Found")</f>
        <v>1264</v>
      </c>
      <c r="AC645" s="22">
        <f>IFERROR(VLOOKUP($A645,Table2[],6,FALSE),"Not Found")</f>
        <v>503</v>
      </c>
      <c r="AD645" s="22">
        <f>IFERROR(VLOOKUP($A645,Table2[],7,FALSE),"Not Found")</f>
        <v>0</v>
      </c>
      <c r="AE645" s="22">
        <f>IFERROR(VLOOKUP($A645,Table2[],8,FALSE),"Not Found")</f>
        <v>412</v>
      </c>
      <c r="AF645" s="22">
        <f>IFERROR(VLOOKUP($A645,Table2[],9,FALSE),"Not Found")</f>
        <v>2130</v>
      </c>
      <c r="AG645">
        <f>IFERROR(VLOOKUP($A645,Table2[],10,FALSE),"Not Found")</f>
        <v>3</v>
      </c>
      <c r="AH645">
        <f>IFERROR(VLOOKUP($A645,Table2[],11,FALSE),"Not Found")</f>
        <v>3</v>
      </c>
      <c r="AI645">
        <f>IFERROR(VLOOKUP($A645,Table2[],12,FALSE),"Not Found")</f>
        <v>5</v>
      </c>
      <c r="AJ645">
        <f>IFERROR(VLOOKUP($A645,Table2[],13,FALSE),"Not Found")</f>
        <v>6</v>
      </c>
      <c r="AK645">
        <f>IFERROR(VLOOKUP($A645,Table2[],14,FALSE),"Not Found")</f>
        <v>2</v>
      </c>
      <c r="AL645">
        <f>INDEX('Marketing data'!E:E,MATCH($A645,'Marketing data'!B:B,0),1)</f>
        <v>0</v>
      </c>
      <c r="AM645">
        <f>INDEX('Marketing data'!F:F,MATCH($A645,'Marketing data'!B:B,0),1)</f>
        <v>0</v>
      </c>
      <c r="AN645">
        <f>INDEX(Table3[MC3],MATCH($A645,Table3[ID],0),1)</f>
        <v>0</v>
      </c>
      <c r="AO645">
        <f>INDEX(Table3[MC4],MATCH($A645,Table3[ID],0),1)</f>
        <v>0</v>
      </c>
      <c r="AP645">
        <f>INDEX(Table3[MC5],MATCH($A645,Table3[ID],0),1)</f>
        <v>0</v>
      </c>
      <c r="AQ645">
        <f>_xlfn.XLOOKUP($A645,Table3[ID],Table3[Complaint],"Not Found",0)</f>
        <v>0</v>
      </c>
      <c r="AR645">
        <f>_xlfn.XLOOKUP($A645,Table3[ID],Table3[Pilot],"Not Found",0)</f>
        <v>0</v>
      </c>
      <c r="AS645" s="6">
        <f>_xlfn.XLOOKUP($A645,Table3[ID],Table3[Enrollment],"Not Found",0)</f>
        <v>43998</v>
      </c>
    </row>
    <row r="646" spans="1:45" x14ac:dyDescent="0.25">
      <c r="A646">
        <v>1047</v>
      </c>
      <c r="B646" t="s">
        <v>766</v>
      </c>
      <c r="C646" t="s">
        <v>109</v>
      </c>
      <c r="D646" t="s">
        <v>110</v>
      </c>
      <c r="E646" t="s">
        <v>114</v>
      </c>
      <c r="F646" t="s">
        <v>111</v>
      </c>
      <c r="G646" s="22">
        <v>24.74</v>
      </c>
      <c r="H646">
        <v>10</v>
      </c>
      <c r="I646">
        <v>12.37</v>
      </c>
      <c r="J646" s="22">
        <v>259.77</v>
      </c>
      <c r="K646" s="6">
        <v>43520</v>
      </c>
      <c r="L646" s="21">
        <v>0.6972222222222223</v>
      </c>
      <c r="M646" t="s">
        <v>112</v>
      </c>
      <c r="N646" s="22">
        <v>247.4</v>
      </c>
      <c r="O646">
        <v>4.7619047620000003</v>
      </c>
      <c r="P646" s="22">
        <v>12.37</v>
      </c>
      <c r="Q646">
        <v>7.1</v>
      </c>
      <c r="R646" t="str">
        <f>IFERROR(VLOOKUP(Table5[[#This Row],[CustomerID]],Table1[],16,FALSE),"Not Found")</f>
        <v>Widow</v>
      </c>
      <c r="S646">
        <f>IFERROR(VLOOKUP(Table5[[#This Row],[CustomerID]],Table1[],5,FALSE),"Not Found")</f>
        <v>63</v>
      </c>
      <c r="T646" t="str">
        <f>IFERROR(VLOOKUP(Table5[[#This Row],[CustomerID]],Table1[],17,FALSE),"Not Found")</f>
        <v>Graduate</v>
      </c>
      <c r="U646">
        <f>_xlfn.XLOOKUP(Table5[[#This Row],[CustomerID]],Table1[ID],Table1[Kids],"Not Found",0)</f>
        <v>0</v>
      </c>
      <c r="V646">
        <f>_xlfn.XLOOKUP(Table5[[#This Row],[CustomerID]],Table1[ID],Table1[Teens],"Not found",0)</f>
        <v>1</v>
      </c>
      <c r="W646" s="16">
        <f>IFERROR(VLOOKUP(Table5[[#This Row],[CustomerID]],Table1[],2,FALSE),"Not Found")</f>
        <v>165486</v>
      </c>
      <c r="X646" t="str">
        <f>_xlfn.XLOOKUP(Table5[[#This Row],[CustomerID]],Table1[ID],Table1[State],"Not Found",0)</f>
        <v>State-Texas</v>
      </c>
      <c r="Y646">
        <f>_xlfn.XLOOKUP(Table5[[#This Row],[CustomerID]],Table2[ID],Table2[Recency/Days],"Not Found",0)</f>
        <v>29</v>
      </c>
      <c r="Z646" s="22">
        <f>IFERROR(VLOOKUP(Table5[[#This Row],[CustomerID]],Table2[],3,FALSE),"Not Found")</f>
        <v>619</v>
      </c>
      <c r="AA646" s="22">
        <f>IFERROR(VLOOKUP($A646,Table2[],4,FALSE),"Not Found")</f>
        <v>48</v>
      </c>
      <c r="AB646" s="22">
        <f>IFERROR(VLOOKUP($A646,Table2[],5,FALSE),"Not Found")</f>
        <v>316</v>
      </c>
      <c r="AC646" s="22">
        <f>IFERROR(VLOOKUP($A646,Table2[],6,FALSE),"Not Found")</f>
        <v>94</v>
      </c>
      <c r="AD646" s="22">
        <f>IFERROR(VLOOKUP($A646,Table2[],7,FALSE),"Not Found")</f>
        <v>169</v>
      </c>
      <c r="AE646" s="22">
        <f>IFERROR(VLOOKUP($A646,Table2[],8,FALSE),"Not Found")</f>
        <v>35</v>
      </c>
      <c r="AF646" s="22">
        <f>IFERROR(VLOOKUP($A646,Table2[],9,FALSE),"Not Found")</f>
        <v>1210</v>
      </c>
      <c r="AG646">
        <f>IFERROR(VLOOKUP($A646,Table2[],10,FALSE),"Not Found")</f>
        <v>1</v>
      </c>
      <c r="AH646">
        <f>IFERROR(VLOOKUP($A646,Table2[],11,FALSE),"Not Found")</f>
        <v>4</v>
      </c>
      <c r="AI646">
        <f>IFERROR(VLOOKUP($A646,Table2[],12,FALSE),"Not Found")</f>
        <v>2</v>
      </c>
      <c r="AJ646">
        <f>IFERROR(VLOOKUP($A646,Table2[],13,FALSE),"Not Found")</f>
        <v>10</v>
      </c>
      <c r="AK646">
        <f>IFERROR(VLOOKUP($A646,Table2[],14,FALSE),"Not Found")</f>
        <v>2</v>
      </c>
      <c r="AL646">
        <f>INDEX('Marketing data'!E:E,MATCH($A646,'Marketing data'!B:B,0),1)</f>
        <v>0</v>
      </c>
      <c r="AM646">
        <f>INDEX('Marketing data'!F:F,MATCH($A646,'Marketing data'!B:B,0),1)</f>
        <v>0</v>
      </c>
      <c r="AN646">
        <f>INDEX(Table3[MC3],MATCH($A646,Table3[ID],0),1)</f>
        <v>0</v>
      </c>
      <c r="AO646">
        <f>INDEX(Table3[MC4],MATCH($A646,Table3[ID],0),1)</f>
        <v>0</v>
      </c>
      <c r="AP646">
        <f>INDEX(Table3[MC5],MATCH($A646,Table3[ID],0),1)</f>
        <v>0</v>
      </c>
      <c r="AQ646">
        <f>_xlfn.XLOOKUP($A646,Table3[ID],Table3[Complaint],"Not Found",0)</f>
        <v>0</v>
      </c>
      <c r="AR646">
        <f>_xlfn.XLOOKUP($A646,Table3[ID],Table3[Pilot],"Not Found",0)</f>
        <v>0</v>
      </c>
      <c r="AS646" s="6">
        <f>_xlfn.XLOOKUP($A646,Table3[ID],Table3[Enrollment],"Not Found",0)</f>
        <v>44120</v>
      </c>
    </row>
    <row r="647" spans="1:45" x14ac:dyDescent="0.25">
      <c r="A647">
        <v>2089</v>
      </c>
      <c r="B647" t="s">
        <v>767</v>
      </c>
      <c r="C647" t="s">
        <v>124</v>
      </c>
      <c r="D647" t="s">
        <v>110</v>
      </c>
      <c r="E647" t="s">
        <v>114</v>
      </c>
      <c r="F647" t="s">
        <v>111</v>
      </c>
      <c r="G647" s="22">
        <v>75.66</v>
      </c>
      <c r="H647">
        <v>5</v>
      </c>
      <c r="I647">
        <v>18.914999999999999</v>
      </c>
      <c r="J647" s="22">
        <v>397.21499999999997</v>
      </c>
      <c r="K647" s="6">
        <v>43480</v>
      </c>
      <c r="L647" s="21">
        <v>0.76527777777777783</v>
      </c>
      <c r="M647" t="s">
        <v>107</v>
      </c>
      <c r="N647" s="22">
        <v>378.3</v>
      </c>
      <c r="O647">
        <v>4.7619047620000003</v>
      </c>
      <c r="P647" s="22">
        <v>18.914999999999999</v>
      </c>
      <c r="Q647">
        <v>7.8</v>
      </c>
      <c r="R647" t="str">
        <f>IFERROR(VLOOKUP(Table5[[#This Row],[CustomerID]],Table1[],16,FALSE),"Not Found")</f>
        <v>Married</v>
      </c>
      <c r="S647">
        <f>IFERROR(VLOOKUP(Table5[[#This Row],[CustomerID]],Table1[],5,FALSE),"Not Found")</f>
        <v>46</v>
      </c>
      <c r="T647" t="str">
        <f>IFERROR(VLOOKUP(Table5[[#This Row],[CustomerID]],Table1[],17,FALSE),"Not Found")</f>
        <v>Other</v>
      </c>
      <c r="U647">
        <f>_xlfn.XLOOKUP(Table5[[#This Row],[CustomerID]],Table1[ID],Table1[Kids],"Not Found",0)</f>
        <v>1</v>
      </c>
      <c r="V647">
        <f>_xlfn.XLOOKUP(Table5[[#This Row],[CustomerID]],Table1[ID],Table1[Teens],"Not found",0)</f>
        <v>0</v>
      </c>
      <c r="W647" s="16">
        <f>IFERROR(VLOOKUP(Table5[[#This Row],[CustomerID]],Table1[],2,FALSE),"Not Found")</f>
        <v>165463</v>
      </c>
      <c r="X647" t="str">
        <f>_xlfn.XLOOKUP(Table5[[#This Row],[CustomerID]],Table1[ID],Table1[State],"Not Found",0)</f>
        <v>State-Illinois</v>
      </c>
      <c r="Y647">
        <f>_xlfn.XLOOKUP(Table5[[#This Row],[CustomerID]],Table2[ID],Table2[Recency/Days],"Not Found",0)</f>
        <v>17</v>
      </c>
      <c r="Z647" s="22">
        <f>IFERROR(VLOOKUP(Table5[[#This Row],[CustomerID]],Table2[],3,FALSE),"Not Found")</f>
        <v>988</v>
      </c>
      <c r="AA647" s="22">
        <f>IFERROR(VLOOKUP($A647,Table2[],4,FALSE),"Not Found")</f>
        <v>81</v>
      </c>
      <c r="AB647" s="22">
        <f>IFERROR(VLOOKUP($A647,Table2[],5,FALSE),"Not Found")</f>
        <v>177</v>
      </c>
      <c r="AC647" s="22">
        <f>IFERROR(VLOOKUP($A647,Table2[],6,FALSE),"Not Found")</f>
        <v>53</v>
      </c>
      <c r="AD647" s="22">
        <f>IFERROR(VLOOKUP($A647,Table2[],7,FALSE),"Not Found")</f>
        <v>81</v>
      </c>
      <c r="AE647" s="22">
        <f>IFERROR(VLOOKUP($A647,Table2[],8,FALSE),"Not Found")</f>
        <v>40</v>
      </c>
      <c r="AF647" s="22">
        <f>IFERROR(VLOOKUP($A647,Table2[],9,FALSE),"Not Found")</f>
        <v>1340</v>
      </c>
      <c r="AG647">
        <f>IFERROR(VLOOKUP($A647,Table2[],10,FALSE),"Not Found")</f>
        <v>2</v>
      </c>
      <c r="AH647">
        <f>IFERROR(VLOOKUP($A647,Table2[],11,FALSE),"Not Found")</f>
        <v>6</v>
      </c>
      <c r="AI647">
        <f>IFERROR(VLOOKUP($A647,Table2[],12,FALSE),"Not Found")</f>
        <v>2</v>
      </c>
      <c r="AJ647">
        <f>IFERROR(VLOOKUP($A647,Table2[],13,FALSE),"Not Found")</f>
        <v>9</v>
      </c>
      <c r="AK647">
        <f>IFERROR(VLOOKUP($A647,Table2[],14,FALSE),"Not Found")</f>
        <v>5</v>
      </c>
      <c r="AL647">
        <f>INDEX('Marketing data'!E:E,MATCH($A647,'Marketing data'!B:B,0),1)</f>
        <v>0</v>
      </c>
      <c r="AM647">
        <f>INDEX('Marketing data'!F:F,MATCH($A647,'Marketing data'!B:B,0),1)</f>
        <v>0</v>
      </c>
      <c r="AN647">
        <f>INDEX(Table3[MC3],MATCH($A647,Table3[ID],0),1)</f>
        <v>0</v>
      </c>
      <c r="AO647">
        <f>INDEX(Table3[MC4],MATCH($A647,Table3[ID],0),1)</f>
        <v>1</v>
      </c>
      <c r="AP647">
        <f>INDEX(Table3[MC5],MATCH($A647,Table3[ID],0),1)</f>
        <v>0</v>
      </c>
      <c r="AQ647">
        <f>_xlfn.XLOOKUP($A647,Table3[ID],Table3[Complaint],"Not Found",0)</f>
        <v>0</v>
      </c>
      <c r="AR647">
        <f>_xlfn.XLOOKUP($A647,Table3[ID],Table3[Pilot],"Not Found",0)</f>
        <v>0</v>
      </c>
      <c r="AS647" s="6">
        <f>_xlfn.XLOOKUP($A647,Table3[ID],Table3[Enrollment],"Not Found",0)</f>
        <v>44018</v>
      </c>
    </row>
    <row r="648" spans="1:45" x14ac:dyDescent="0.25">
      <c r="A648">
        <v>2754</v>
      </c>
      <c r="B648" t="s">
        <v>768</v>
      </c>
      <c r="C648" t="s">
        <v>124</v>
      </c>
      <c r="D648" t="s">
        <v>110</v>
      </c>
      <c r="E648" t="s">
        <v>105</v>
      </c>
      <c r="F648" t="s">
        <v>106</v>
      </c>
      <c r="G648" s="22">
        <v>55.81</v>
      </c>
      <c r="H648">
        <v>6</v>
      </c>
      <c r="I648">
        <v>16.742999999999999</v>
      </c>
      <c r="J648" s="22">
        <v>351.60300000000001</v>
      </c>
      <c r="K648" s="6">
        <v>43487</v>
      </c>
      <c r="L648" s="21">
        <v>0.49444444444444446</v>
      </c>
      <c r="M648" t="s">
        <v>112</v>
      </c>
      <c r="N648" s="22">
        <v>334.86</v>
      </c>
      <c r="O648">
        <v>4.7619047620000003</v>
      </c>
      <c r="P648" s="22">
        <v>16.742999999999999</v>
      </c>
      <c r="Q648">
        <v>9.9</v>
      </c>
      <c r="R648" t="str">
        <f>IFERROR(VLOOKUP(Table5[[#This Row],[CustomerID]],Table1[],16,FALSE),"Not Found")</f>
        <v>Married</v>
      </c>
      <c r="S648">
        <f>IFERROR(VLOOKUP(Table5[[#This Row],[CustomerID]],Table1[],5,FALSE),"Not Found")</f>
        <v>36</v>
      </c>
      <c r="T648" t="str">
        <f>IFERROR(VLOOKUP(Table5[[#This Row],[CustomerID]],Table1[],17,FALSE),"Not Found")</f>
        <v>Other</v>
      </c>
      <c r="U648">
        <f>_xlfn.XLOOKUP(Table5[[#This Row],[CustomerID]],Table1[ID],Table1[Kids],"Not Found",0)</f>
        <v>0</v>
      </c>
      <c r="V648">
        <f>_xlfn.XLOOKUP(Table5[[#This Row],[CustomerID]],Table1[ID],Table1[Teens],"Not found",0)</f>
        <v>0</v>
      </c>
      <c r="W648" s="16">
        <f>IFERROR(VLOOKUP(Table5[[#This Row],[CustomerID]],Table1[],2,FALSE),"Not Found")</f>
        <v>165370</v>
      </c>
      <c r="X648" t="str">
        <f>_xlfn.XLOOKUP(Table5[[#This Row],[CustomerID]],Table1[ID],Table1[State],"Not Found",0)</f>
        <v>State-Florida</v>
      </c>
      <c r="Y648">
        <f>_xlfn.XLOOKUP(Table5[[#This Row],[CustomerID]],Table2[ID],Table2[Recency/Days],"Not Found",0)</f>
        <v>1</v>
      </c>
      <c r="Z648" s="22">
        <f>IFERROR(VLOOKUP(Table5[[#This Row],[CustomerID]],Table2[],3,FALSE),"Not Found")</f>
        <v>180</v>
      </c>
      <c r="AA648" s="22">
        <f>IFERROR(VLOOKUP($A648,Table2[],4,FALSE),"Not Found")</f>
        <v>56</v>
      </c>
      <c r="AB648" s="22">
        <f>IFERROR(VLOOKUP($A648,Table2[],5,FALSE),"Not Found")</f>
        <v>283</v>
      </c>
      <c r="AC648" s="22">
        <f>IFERROR(VLOOKUP($A648,Table2[],6,FALSE),"Not Found")</f>
        <v>349</v>
      </c>
      <c r="AD648" s="22">
        <f>IFERROR(VLOOKUP($A648,Table2[],7,FALSE),"Not Found")</f>
        <v>225</v>
      </c>
      <c r="AE648" s="22">
        <f>IFERROR(VLOOKUP($A648,Table2[],8,FALSE),"Not Found")</f>
        <v>73</v>
      </c>
      <c r="AF648" s="22">
        <f>IFERROR(VLOOKUP($A648,Table2[],9,FALSE),"Not Found")</f>
        <v>1019</v>
      </c>
      <c r="AG648">
        <f>IFERROR(VLOOKUP($A648,Table2[],10,FALSE),"Not Found")</f>
        <v>1</v>
      </c>
      <c r="AH648">
        <f>IFERROR(VLOOKUP($A648,Table2[],11,FALSE),"Not Found")</f>
        <v>2</v>
      </c>
      <c r="AI648">
        <f>IFERROR(VLOOKUP($A648,Table2[],12,FALSE),"Not Found")</f>
        <v>3</v>
      </c>
      <c r="AJ648">
        <f>IFERROR(VLOOKUP($A648,Table2[],13,FALSE),"Not Found")</f>
        <v>13</v>
      </c>
      <c r="AK648">
        <f>IFERROR(VLOOKUP($A648,Table2[],14,FALSE),"Not Found")</f>
        <v>1</v>
      </c>
      <c r="AL648">
        <f>INDEX('Marketing data'!E:E,MATCH($A648,'Marketing data'!B:B,0),1)</f>
        <v>0</v>
      </c>
      <c r="AM648">
        <f>INDEX('Marketing data'!F:F,MATCH($A648,'Marketing data'!B:B,0),1)</f>
        <v>0</v>
      </c>
      <c r="AN648">
        <f>INDEX(Table3[MC3],MATCH($A648,Table3[ID],0),1)</f>
        <v>0</v>
      </c>
      <c r="AO648">
        <f>INDEX(Table3[MC4],MATCH($A648,Table3[ID],0),1)</f>
        <v>0</v>
      </c>
      <c r="AP648">
        <f>INDEX(Table3[MC5],MATCH($A648,Table3[ID],0),1)</f>
        <v>0</v>
      </c>
      <c r="AQ648">
        <f>_xlfn.XLOOKUP($A648,Table3[ID],Table3[Complaint],"Not Found",0)</f>
        <v>0</v>
      </c>
      <c r="AR648">
        <f>_xlfn.XLOOKUP($A648,Table3[ID],Table3[Pilot],"Not Found",0)</f>
        <v>0</v>
      </c>
      <c r="AS648" s="6">
        <f>_xlfn.XLOOKUP($A648,Table3[ID],Table3[Enrollment],"Not Found",0)</f>
        <v>43836</v>
      </c>
    </row>
    <row r="649" spans="1:45" x14ac:dyDescent="0.25">
      <c r="A649">
        <v>1966</v>
      </c>
      <c r="B649" t="s">
        <v>769</v>
      </c>
      <c r="C649" t="s">
        <v>103</v>
      </c>
      <c r="D649" t="s">
        <v>104</v>
      </c>
      <c r="E649" t="s">
        <v>114</v>
      </c>
      <c r="F649" t="s">
        <v>115</v>
      </c>
      <c r="G649" s="22">
        <v>72.78</v>
      </c>
      <c r="H649">
        <v>10</v>
      </c>
      <c r="I649">
        <v>36.39</v>
      </c>
      <c r="J649" s="22">
        <v>764.19</v>
      </c>
      <c r="K649" s="6">
        <v>43499</v>
      </c>
      <c r="L649" s="21">
        <v>0.72499999999999998</v>
      </c>
      <c r="M649" t="s">
        <v>112</v>
      </c>
      <c r="N649" s="22">
        <v>727.8</v>
      </c>
      <c r="O649">
        <v>4.7619047620000003</v>
      </c>
      <c r="P649" s="22">
        <v>36.39</v>
      </c>
      <c r="Q649">
        <v>7.3</v>
      </c>
      <c r="R649" t="str">
        <f>IFERROR(VLOOKUP(Table5[[#This Row],[CustomerID]],Table1[],16,FALSE),"Not Found")</f>
        <v>Married</v>
      </c>
      <c r="S649">
        <f>IFERROR(VLOOKUP(Table5[[#This Row],[CustomerID]],Table1[],5,FALSE),"Not Found")</f>
        <v>46</v>
      </c>
      <c r="T649" t="str">
        <f>IFERROR(VLOOKUP(Table5[[#This Row],[CustomerID]],Table1[],17,FALSE),"Not Found")</f>
        <v>PhD</v>
      </c>
      <c r="U649">
        <f>_xlfn.XLOOKUP(Table5[[#This Row],[CustomerID]],Table1[ID],Table1[Kids],"Not Found",0)</f>
        <v>0</v>
      </c>
      <c r="V649">
        <f>_xlfn.XLOOKUP(Table5[[#This Row],[CustomerID]],Table1[ID],Table1[Teens],"Not found",0)</f>
        <v>1</v>
      </c>
      <c r="W649" s="16">
        <f>IFERROR(VLOOKUP(Table5[[#This Row],[CustomerID]],Table1[],2,FALSE),"Not Found")</f>
        <v>165352</v>
      </c>
      <c r="X649" t="str">
        <f>_xlfn.XLOOKUP(Table5[[#This Row],[CustomerID]],Table1[ID],Table1[State],"Not Found",0)</f>
        <v>State-Other</v>
      </c>
      <c r="Y649">
        <f>_xlfn.XLOOKUP(Table5[[#This Row],[CustomerID]],Table2[ID],Table2[Recency/Days],"Not Found",0)</f>
        <v>43</v>
      </c>
      <c r="Z649" s="22">
        <f>IFERROR(VLOOKUP(Table5[[#This Row],[CustomerID]],Table2[],3,FALSE),"Not Found")</f>
        <v>719</v>
      </c>
      <c r="AA649" s="22">
        <f>IFERROR(VLOOKUP($A649,Table2[],4,FALSE),"Not Found")</f>
        <v>8</v>
      </c>
      <c r="AB649" s="22">
        <f>IFERROR(VLOOKUP($A649,Table2[],5,FALSE),"Not Found")</f>
        <v>213</v>
      </c>
      <c r="AC649" s="22">
        <f>IFERROR(VLOOKUP($A649,Table2[],6,FALSE),"Not Found")</f>
        <v>10</v>
      </c>
      <c r="AD649" s="22">
        <f>IFERROR(VLOOKUP($A649,Table2[],7,FALSE),"Not Found")</f>
        <v>18</v>
      </c>
      <c r="AE649" s="22">
        <f>IFERROR(VLOOKUP($A649,Table2[],8,FALSE),"Not Found")</f>
        <v>58</v>
      </c>
      <c r="AF649" s="22">
        <f>IFERROR(VLOOKUP($A649,Table2[],9,FALSE),"Not Found")</f>
        <v>908</v>
      </c>
      <c r="AG649">
        <f>IFERROR(VLOOKUP($A649,Table2[],10,FALSE),"Not Found")</f>
        <v>2</v>
      </c>
      <c r="AH649">
        <f>IFERROR(VLOOKUP($A649,Table2[],11,FALSE),"Not Found")</f>
        <v>4</v>
      </c>
      <c r="AI649">
        <f>IFERROR(VLOOKUP($A649,Table2[],12,FALSE),"Not Found")</f>
        <v>2</v>
      </c>
      <c r="AJ649">
        <f>IFERROR(VLOOKUP($A649,Table2[],13,FALSE),"Not Found")</f>
        <v>8</v>
      </c>
      <c r="AK649">
        <f>IFERROR(VLOOKUP($A649,Table2[],14,FALSE),"Not Found")</f>
        <v>4</v>
      </c>
      <c r="AL649">
        <f>INDEX('Marketing data'!E:E,MATCH($A649,'Marketing data'!B:B,0),1)</f>
        <v>0</v>
      </c>
      <c r="AM649">
        <f>INDEX('Marketing data'!F:F,MATCH($A649,'Marketing data'!B:B,0),1)</f>
        <v>0</v>
      </c>
      <c r="AN649">
        <f>INDEX(Table3[MC3],MATCH($A649,Table3[ID],0),1)</f>
        <v>0</v>
      </c>
      <c r="AO649">
        <f>INDEX(Table3[MC4],MATCH($A649,Table3[ID],0),1)</f>
        <v>0</v>
      </c>
      <c r="AP649">
        <f>INDEX(Table3[MC5],MATCH($A649,Table3[ID],0),1)</f>
        <v>0</v>
      </c>
      <c r="AQ649">
        <f>_xlfn.XLOOKUP($A649,Table3[ID],Table3[Complaint],"Not Found",0)</f>
        <v>0</v>
      </c>
      <c r="AR649">
        <f>_xlfn.XLOOKUP($A649,Table3[ID],Table3[Pilot],"Not Found",0)</f>
        <v>0</v>
      </c>
      <c r="AS649" s="6">
        <f>_xlfn.XLOOKUP($A649,Table3[ID],Table3[Enrollment],"Not Found",0)</f>
        <v>43856</v>
      </c>
    </row>
    <row r="650" spans="1:45" x14ac:dyDescent="0.25">
      <c r="A650">
        <v>3112</v>
      </c>
      <c r="B650" t="s">
        <v>770</v>
      </c>
      <c r="C650" t="s">
        <v>124</v>
      </c>
      <c r="D650" t="s">
        <v>104</v>
      </c>
      <c r="E650" t="s">
        <v>114</v>
      </c>
      <c r="F650" t="s">
        <v>118</v>
      </c>
      <c r="G650" s="22">
        <v>37.32</v>
      </c>
      <c r="H650">
        <v>9</v>
      </c>
      <c r="I650">
        <v>16.794</v>
      </c>
      <c r="J650" s="22">
        <v>352.67399999999998</v>
      </c>
      <c r="K650" s="6">
        <v>43530</v>
      </c>
      <c r="L650" s="21">
        <v>0.64652777777777781</v>
      </c>
      <c r="M650" t="s">
        <v>107</v>
      </c>
      <c r="N650" s="22">
        <v>335.88</v>
      </c>
      <c r="O650">
        <v>4.7619047620000003</v>
      </c>
      <c r="P650" s="22">
        <v>16.794</v>
      </c>
      <c r="Q650">
        <v>5.0999999999999996</v>
      </c>
      <c r="R650" t="str">
        <f>IFERROR(VLOOKUP(Table5[[#This Row],[CustomerID]],Table1[],16,FALSE),"Not Found")</f>
        <v>Single</v>
      </c>
      <c r="S650">
        <f>IFERROR(VLOOKUP(Table5[[#This Row],[CustomerID]],Table1[],5,FALSE),"Not Found")</f>
        <v>47</v>
      </c>
      <c r="T650" t="str">
        <f>IFERROR(VLOOKUP(Table5[[#This Row],[CustomerID]],Table1[],17,FALSE),"Not Found")</f>
        <v>Graduate</v>
      </c>
      <c r="U650">
        <f>_xlfn.XLOOKUP(Table5[[#This Row],[CustomerID]],Table1[ID],Table1[Kids],"Not Found",0)</f>
        <v>0</v>
      </c>
      <c r="V650">
        <f>_xlfn.XLOOKUP(Table5[[#This Row],[CustomerID]],Table1[ID],Table1[Teens],"Not found",0)</f>
        <v>1</v>
      </c>
      <c r="W650" s="16">
        <f>IFERROR(VLOOKUP(Table5[[#This Row],[CustomerID]],Table1[],2,FALSE),"Not Found")</f>
        <v>165333</v>
      </c>
      <c r="X650" t="str">
        <f>_xlfn.XLOOKUP(Table5[[#This Row],[CustomerID]],Table1[ID],Table1[State],"Not Found",0)</f>
        <v>State-Other</v>
      </c>
      <c r="Y650">
        <f>_xlfn.XLOOKUP(Table5[[#This Row],[CustomerID]],Table2[ID],Table2[Recency/Days],"Not Found",0)</f>
        <v>58</v>
      </c>
      <c r="Z650" s="22">
        <f>IFERROR(VLOOKUP(Table5[[#This Row],[CustomerID]],Table2[],3,FALSE),"Not Found")</f>
        <v>1655</v>
      </c>
      <c r="AA650" s="22">
        <f>IFERROR(VLOOKUP($A650,Table2[],4,FALSE),"Not Found")</f>
        <v>18</v>
      </c>
      <c r="AB650" s="22">
        <f>IFERROR(VLOOKUP($A650,Table2[],5,FALSE),"Not Found")</f>
        <v>233</v>
      </c>
      <c r="AC650" s="22">
        <f>IFERROR(VLOOKUP($A650,Table2[],6,FALSE),"Not Found")</f>
        <v>0</v>
      </c>
      <c r="AD650" s="22">
        <f>IFERROR(VLOOKUP($A650,Table2[],7,FALSE),"Not Found")</f>
        <v>38</v>
      </c>
      <c r="AE650" s="22">
        <f>IFERROR(VLOOKUP($A650,Table2[],8,FALSE),"Not Found")</f>
        <v>76</v>
      </c>
      <c r="AF650" s="22">
        <f>IFERROR(VLOOKUP($A650,Table2[],9,FALSE),"Not Found")</f>
        <v>1868</v>
      </c>
      <c r="AG650">
        <f>IFERROR(VLOOKUP($A650,Table2[],10,FALSE),"Not Found")</f>
        <v>7</v>
      </c>
      <c r="AH650">
        <f>IFERROR(VLOOKUP($A650,Table2[],11,FALSE),"Not Found")</f>
        <v>9</v>
      </c>
      <c r="AI650">
        <f>IFERROR(VLOOKUP($A650,Table2[],12,FALSE),"Not Found")</f>
        <v>4</v>
      </c>
      <c r="AJ650">
        <f>IFERROR(VLOOKUP($A650,Table2[],13,FALSE),"Not Found")</f>
        <v>8</v>
      </c>
      <c r="AK650">
        <f>IFERROR(VLOOKUP($A650,Table2[],14,FALSE),"Not Found")</f>
        <v>6</v>
      </c>
      <c r="AL650">
        <f>INDEX('Marketing data'!E:E,MATCH($A650,'Marketing data'!B:B,0),1)</f>
        <v>0</v>
      </c>
      <c r="AM650">
        <f>INDEX('Marketing data'!F:F,MATCH($A650,'Marketing data'!B:B,0),1)</f>
        <v>0</v>
      </c>
      <c r="AN650">
        <f>INDEX(Table3[MC3],MATCH($A650,Table3[ID],0),1)</f>
        <v>0</v>
      </c>
      <c r="AO650">
        <f>INDEX(Table3[MC4],MATCH($A650,Table3[ID],0),1)</f>
        <v>1</v>
      </c>
      <c r="AP650">
        <f>INDEX(Table3[MC5],MATCH($A650,Table3[ID],0),1)</f>
        <v>1</v>
      </c>
      <c r="AQ650">
        <f>_xlfn.XLOOKUP($A650,Table3[ID],Table3[Complaint],"Not Found",0)</f>
        <v>0</v>
      </c>
      <c r="AR650">
        <f>_xlfn.XLOOKUP($A650,Table3[ID],Table3[Pilot],"Not Found",0)</f>
        <v>0</v>
      </c>
      <c r="AS650" s="6">
        <f>_xlfn.XLOOKUP($A650,Table3[ID],Table3[Enrollment],"Not Found",0)</f>
        <v>44005</v>
      </c>
    </row>
    <row r="651" spans="1:45" x14ac:dyDescent="0.25">
      <c r="A651">
        <v>1023</v>
      </c>
      <c r="B651" t="s">
        <v>771</v>
      </c>
      <c r="C651" t="s">
        <v>124</v>
      </c>
      <c r="D651" t="s">
        <v>104</v>
      </c>
      <c r="E651" t="s">
        <v>114</v>
      </c>
      <c r="F651" t="s">
        <v>127</v>
      </c>
      <c r="G651" s="22">
        <v>60.18</v>
      </c>
      <c r="H651">
        <v>4</v>
      </c>
      <c r="I651">
        <v>12.036</v>
      </c>
      <c r="J651" s="22">
        <v>252.756</v>
      </c>
      <c r="K651" s="6">
        <v>43512</v>
      </c>
      <c r="L651" s="21">
        <v>0.75277777777777777</v>
      </c>
      <c r="M651" t="s">
        <v>116</v>
      </c>
      <c r="N651" s="22">
        <v>240.72</v>
      </c>
      <c r="O651">
        <v>4.7619047620000003</v>
      </c>
      <c r="P651" s="22">
        <v>12.036</v>
      </c>
      <c r="Q651">
        <v>9.4</v>
      </c>
      <c r="R651" t="str">
        <f>IFERROR(VLOOKUP(Table5[[#This Row],[CustomerID]],Table1[],16,FALSE),"Not Found")</f>
        <v>Married</v>
      </c>
      <c r="S651">
        <f>IFERROR(VLOOKUP(Table5[[#This Row],[CustomerID]],Table1[],5,FALSE),"Not Found")</f>
        <v>66</v>
      </c>
      <c r="T651" t="str">
        <f>IFERROR(VLOOKUP(Table5[[#This Row],[CustomerID]],Table1[],17,FALSE),"Not Found")</f>
        <v>PhD</v>
      </c>
      <c r="U651">
        <f>_xlfn.XLOOKUP(Table5[[#This Row],[CustomerID]],Table1[ID],Table1[Kids],"Not Found",0)</f>
        <v>0</v>
      </c>
      <c r="V651">
        <f>_xlfn.XLOOKUP(Table5[[#This Row],[CustomerID]],Table1[ID],Table1[Teens],"Not found",0)</f>
        <v>1</v>
      </c>
      <c r="W651" s="16">
        <f>IFERROR(VLOOKUP(Table5[[#This Row],[CustomerID]],Table1[],2,FALSE),"Not Found")</f>
        <v>165324</v>
      </c>
      <c r="X651" t="str">
        <f>_xlfn.XLOOKUP(Table5[[#This Row],[CustomerID]],Table1[ID],Table1[State],"Not Found",0)</f>
        <v>State-Texas</v>
      </c>
      <c r="Y651">
        <f>_xlfn.XLOOKUP(Table5[[#This Row],[CustomerID]],Table2[ID],Table2[Recency/Days],"Not Found",0)</f>
        <v>0</v>
      </c>
      <c r="Z651" s="22">
        <f>IFERROR(VLOOKUP(Table5[[#This Row],[CustomerID]],Table2[],3,FALSE),"Not Found")</f>
        <v>972</v>
      </c>
      <c r="AA651" s="22">
        <f>IFERROR(VLOOKUP($A651,Table2[],4,FALSE),"Not Found")</f>
        <v>0</v>
      </c>
      <c r="AB651" s="22">
        <f>IFERROR(VLOOKUP($A651,Table2[],5,FALSE),"Not Found")</f>
        <v>258</v>
      </c>
      <c r="AC651" s="22">
        <f>IFERROR(VLOOKUP($A651,Table2[],6,FALSE),"Not Found")</f>
        <v>53</v>
      </c>
      <c r="AD651" s="22">
        <f>IFERROR(VLOOKUP($A651,Table2[],7,FALSE),"Not Found")</f>
        <v>81</v>
      </c>
      <c r="AE651" s="22">
        <f>IFERROR(VLOOKUP($A651,Table2[],8,FALSE),"Not Found")</f>
        <v>13</v>
      </c>
      <c r="AF651" s="22">
        <f>IFERROR(VLOOKUP($A651,Table2[],9,FALSE),"Not Found")</f>
        <v>1351</v>
      </c>
      <c r="AG651">
        <f>IFERROR(VLOOKUP($A651,Table2[],10,FALSE),"Not Found")</f>
        <v>3</v>
      </c>
      <c r="AH651">
        <f>IFERROR(VLOOKUP($A651,Table2[],11,FALSE),"Not Found")</f>
        <v>6</v>
      </c>
      <c r="AI651">
        <f>IFERROR(VLOOKUP($A651,Table2[],12,FALSE),"Not Found")</f>
        <v>2</v>
      </c>
      <c r="AJ651">
        <f>IFERROR(VLOOKUP($A651,Table2[],13,FALSE),"Not Found")</f>
        <v>9</v>
      </c>
      <c r="AK651">
        <f>IFERROR(VLOOKUP($A651,Table2[],14,FALSE),"Not Found")</f>
        <v>4</v>
      </c>
      <c r="AL651">
        <f>INDEX('Marketing data'!E:E,MATCH($A651,'Marketing data'!B:B,0),1)</f>
        <v>0</v>
      </c>
      <c r="AM651">
        <f>INDEX('Marketing data'!F:F,MATCH($A651,'Marketing data'!B:B,0),1)</f>
        <v>0</v>
      </c>
      <c r="AN651">
        <f>INDEX(Table3[MC3],MATCH($A651,Table3[ID],0),1)</f>
        <v>0</v>
      </c>
      <c r="AO651">
        <f>INDEX(Table3[MC4],MATCH($A651,Table3[ID],0),1)</f>
        <v>0</v>
      </c>
      <c r="AP651">
        <f>INDEX(Table3[MC5],MATCH($A651,Table3[ID],0),1)</f>
        <v>0</v>
      </c>
      <c r="AQ651">
        <f>_xlfn.XLOOKUP($A651,Table3[ID],Table3[Complaint],"Not Found",0)</f>
        <v>0</v>
      </c>
      <c r="AR651">
        <f>_xlfn.XLOOKUP($A651,Table3[ID],Table3[Pilot],"Not Found",0)</f>
        <v>0</v>
      </c>
      <c r="AS651" s="6">
        <f>_xlfn.XLOOKUP($A651,Table3[ID],Table3[Enrollment],"Not Found",0)</f>
        <v>43999</v>
      </c>
    </row>
    <row r="652" spans="1:45" x14ac:dyDescent="0.25">
      <c r="A652">
        <v>1832</v>
      </c>
      <c r="B652" t="s">
        <v>772</v>
      </c>
      <c r="C652" t="s">
        <v>103</v>
      </c>
      <c r="D652" t="s">
        <v>110</v>
      </c>
      <c r="E652" t="s">
        <v>105</v>
      </c>
      <c r="F652" t="s">
        <v>111</v>
      </c>
      <c r="G652" s="22">
        <v>15.69</v>
      </c>
      <c r="H652">
        <v>3</v>
      </c>
      <c r="I652">
        <v>2.3534999999999999</v>
      </c>
      <c r="J652" s="22">
        <v>49.423499999999997</v>
      </c>
      <c r="K652" s="6">
        <v>43538</v>
      </c>
      <c r="L652" s="21">
        <v>0.59236111111111112</v>
      </c>
      <c r="M652" t="s">
        <v>116</v>
      </c>
      <c r="N652" s="22">
        <v>47.07</v>
      </c>
      <c r="O652">
        <v>4.7619047620000003</v>
      </c>
      <c r="P652" s="22">
        <v>2.3534999999999999</v>
      </c>
      <c r="Q652">
        <v>5.8</v>
      </c>
      <c r="R652" t="str">
        <f>IFERROR(VLOOKUP(Table5[[#This Row],[CustomerID]],Table1[],16,FALSE),"Not Found")</f>
        <v>Married</v>
      </c>
      <c r="S652">
        <f>IFERROR(VLOOKUP(Table5[[#This Row],[CustomerID]],Table1[],5,FALSE),"Not Found")</f>
        <v>66</v>
      </c>
      <c r="T652" t="str">
        <f>IFERROR(VLOOKUP(Table5[[#This Row],[CustomerID]],Table1[],17,FALSE),"Not Found")</f>
        <v>PhD</v>
      </c>
      <c r="U652">
        <f>_xlfn.XLOOKUP(Table5[[#This Row],[CustomerID]],Table1[ID],Table1[Kids],"Not Found",0)</f>
        <v>0</v>
      </c>
      <c r="V652">
        <f>_xlfn.XLOOKUP(Table5[[#This Row],[CustomerID]],Table1[ID],Table1[Teens],"Not found",0)</f>
        <v>1</v>
      </c>
      <c r="W652" s="16">
        <f>IFERROR(VLOOKUP(Table5[[#This Row],[CustomerID]],Table1[],2,FALSE),"Not Found")</f>
        <v>165324</v>
      </c>
      <c r="X652" t="str">
        <f>_xlfn.XLOOKUP(Table5[[#This Row],[CustomerID]],Table1[ID],Table1[State],"Not Found",0)</f>
        <v>State-New York</v>
      </c>
      <c r="Y652">
        <f>_xlfn.XLOOKUP(Table5[[#This Row],[CustomerID]],Table2[ID],Table2[Recency/Days],"Not Found",0)</f>
        <v>0</v>
      </c>
      <c r="Z652" s="22">
        <f>IFERROR(VLOOKUP(Table5[[#This Row],[CustomerID]],Table2[],3,FALSE),"Not Found")</f>
        <v>972</v>
      </c>
      <c r="AA652" s="22">
        <f>IFERROR(VLOOKUP($A652,Table2[],4,FALSE),"Not Found")</f>
        <v>0</v>
      </c>
      <c r="AB652" s="22">
        <f>IFERROR(VLOOKUP($A652,Table2[],5,FALSE),"Not Found")</f>
        <v>258</v>
      </c>
      <c r="AC652" s="22">
        <f>IFERROR(VLOOKUP($A652,Table2[],6,FALSE),"Not Found")</f>
        <v>53</v>
      </c>
      <c r="AD652" s="22">
        <f>IFERROR(VLOOKUP($A652,Table2[],7,FALSE),"Not Found")</f>
        <v>81</v>
      </c>
      <c r="AE652" s="22">
        <f>IFERROR(VLOOKUP($A652,Table2[],8,FALSE),"Not Found")</f>
        <v>13</v>
      </c>
      <c r="AF652" s="22">
        <f>IFERROR(VLOOKUP($A652,Table2[],9,FALSE),"Not Found")</f>
        <v>1351</v>
      </c>
      <c r="AG652">
        <f>IFERROR(VLOOKUP($A652,Table2[],10,FALSE),"Not Found")</f>
        <v>3</v>
      </c>
      <c r="AH652">
        <f>IFERROR(VLOOKUP($A652,Table2[],11,FALSE),"Not Found")</f>
        <v>6</v>
      </c>
      <c r="AI652">
        <f>IFERROR(VLOOKUP($A652,Table2[],12,FALSE),"Not Found")</f>
        <v>2</v>
      </c>
      <c r="AJ652">
        <f>IFERROR(VLOOKUP($A652,Table2[],13,FALSE),"Not Found")</f>
        <v>9</v>
      </c>
      <c r="AK652">
        <f>IFERROR(VLOOKUP($A652,Table2[],14,FALSE),"Not Found")</f>
        <v>4</v>
      </c>
      <c r="AL652">
        <f>INDEX('Marketing data'!E:E,MATCH($A652,'Marketing data'!B:B,0),1)</f>
        <v>0</v>
      </c>
      <c r="AM652">
        <f>INDEX('Marketing data'!F:F,MATCH($A652,'Marketing data'!B:B,0),1)</f>
        <v>0</v>
      </c>
      <c r="AN652">
        <f>INDEX(Table3[MC3],MATCH($A652,Table3[ID],0),1)</f>
        <v>0</v>
      </c>
      <c r="AO652">
        <f>INDEX(Table3[MC4],MATCH($A652,Table3[ID],0),1)</f>
        <v>0</v>
      </c>
      <c r="AP652">
        <f>INDEX(Table3[MC5],MATCH($A652,Table3[ID],0),1)</f>
        <v>0</v>
      </c>
      <c r="AQ652">
        <f>_xlfn.XLOOKUP($A652,Table3[ID],Table3[Complaint],"Not Found",0)</f>
        <v>0</v>
      </c>
      <c r="AR652">
        <f>_xlfn.XLOOKUP($A652,Table3[ID],Table3[Pilot],"Not Found",0)</f>
        <v>0</v>
      </c>
      <c r="AS652" s="6">
        <f>_xlfn.XLOOKUP($A652,Table3[ID],Table3[Enrollment],"Not Found",0)</f>
        <v>43999</v>
      </c>
    </row>
    <row r="653" spans="1:45" x14ac:dyDescent="0.25">
      <c r="A653">
        <v>1517</v>
      </c>
      <c r="B653" t="s">
        <v>773</v>
      </c>
      <c r="C653" t="s">
        <v>109</v>
      </c>
      <c r="D653" t="s">
        <v>110</v>
      </c>
      <c r="E653" t="s">
        <v>105</v>
      </c>
      <c r="F653" t="s">
        <v>111</v>
      </c>
      <c r="G653" s="22">
        <v>99.69</v>
      </c>
      <c r="H653">
        <v>1</v>
      </c>
      <c r="I653">
        <v>4.9844999999999997</v>
      </c>
      <c r="J653" s="22">
        <v>104.67449999999999</v>
      </c>
      <c r="K653" s="6">
        <v>43523</v>
      </c>
      <c r="L653" s="21">
        <v>0.43263888888888885</v>
      </c>
      <c r="M653" t="s">
        <v>116</v>
      </c>
      <c r="N653" s="22">
        <v>99.69</v>
      </c>
      <c r="O653">
        <v>4.7619047620000003</v>
      </c>
      <c r="P653" s="22">
        <v>4.9844999999999997</v>
      </c>
      <c r="Q653">
        <v>8</v>
      </c>
      <c r="R653" t="str">
        <f>IFERROR(VLOOKUP(Table5[[#This Row],[CustomerID]],Table1[],16,FALSE),"Not Found")</f>
        <v>Married</v>
      </c>
      <c r="S653">
        <f>IFERROR(VLOOKUP(Table5[[#This Row],[CustomerID]],Table1[],5,FALSE),"Not Found")</f>
        <v>58</v>
      </c>
      <c r="T653" t="str">
        <f>IFERROR(VLOOKUP(Table5[[#This Row],[CustomerID]],Table1[],17,FALSE),"Not Found")</f>
        <v>Graduate</v>
      </c>
      <c r="U653">
        <f>_xlfn.XLOOKUP(Table5[[#This Row],[CustomerID]],Table1[ID],Table1[Kids],"Not Found",0)</f>
        <v>1</v>
      </c>
      <c r="V653">
        <f>_xlfn.XLOOKUP(Table5[[#This Row],[CustomerID]],Table1[ID],Table1[Teens],"Not found",0)</f>
        <v>1</v>
      </c>
      <c r="W653" s="16">
        <f>IFERROR(VLOOKUP(Table5[[#This Row],[CustomerID]],Table1[],2,FALSE),"Not Found")</f>
        <v>165316</v>
      </c>
      <c r="X653" t="str">
        <f>_xlfn.XLOOKUP(Table5[[#This Row],[CustomerID]],Table1[ID],Table1[State],"Not Found",0)</f>
        <v>State-California</v>
      </c>
      <c r="Y653">
        <f>_xlfn.XLOOKUP(Table5[[#This Row],[CustomerID]],Table2[ID],Table2[Recency/Days],"Not Found",0)</f>
        <v>65</v>
      </c>
      <c r="Z653" s="22">
        <f>IFERROR(VLOOKUP(Table5[[#This Row],[CustomerID]],Table2[],3,FALSE),"Not Found")</f>
        <v>283</v>
      </c>
      <c r="AA653" s="22">
        <f>IFERROR(VLOOKUP($A653,Table2[],4,FALSE),"Not Found")</f>
        <v>15</v>
      </c>
      <c r="AB653" s="22">
        <f>IFERROR(VLOOKUP($A653,Table2[],5,FALSE),"Not Found")</f>
        <v>233</v>
      </c>
      <c r="AC653" s="22">
        <f>IFERROR(VLOOKUP($A653,Table2[],6,FALSE),"Not Found")</f>
        <v>8</v>
      </c>
      <c r="AD653" s="22">
        <f>IFERROR(VLOOKUP($A653,Table2[],7,FALSE),"Not Found")</f>
        <v>23</v>
      </c>
      <c r="AE653" s="22">
        <f>IFERROR(VLOOKUP($A653,Table2[],8,FALSE),"Not Found")</f>
        <v>96</v>
      </c>
      <c r="AF653" s="22">
        <f>IFERROR(VLOOKUP($A653,Table2[],9,FALSE),"Not Found")</f>
        <v>466</v>
      </c>
      <c r="AG653">
        <f>IFERROR(VLOOKUP($A653,Table2[],10,FALSE),"Not Found")</f>
        <v>2</v>
      </c>
      <c r="AH653">
        <f>IFERROR(VLOOKUP($A653,Table2[],11,FALSE),"Not Found")</f>
        <v>3</v>
      </c>
      <c r="AI653">
        <f>IFERROR(VLOOKUP($A653,Table2[],12,FALSE),"Not Found")</f>
        <v>2</v>
      </c>
      <c r="AJ653">
        <f>IFERROR(VLOOKUP($A653,Table2[],13,FALSE),"Not Found")</f>
        <v>5</v>
      </c>
      <c r="AK653">
        <f>IFERROR(VLOOKUP($A653,Table2[],14,FALSE),"Not Found")</f>
        <v>4</v>
      </c>
      <c r="AL653">
        <f>INDEX('Marketing data'!E:E,MATCH($A653,'Marketing data'!B:B,0),1)</f>
        <v>0</v>
      </c>
      <c r="AM653">
        <f>INDEX('Marketing data'!F:F,MATCH($A653,'Marketing data'!B:B,0),1)</f>
        <v>0</v>
      </c>
      <c r="AN653">
        <f>INDEX(Table3[MC3],MATCH($A653,Table3[ID],0),1)</f>
        <v>0</v>
      </c>
      <c r="AO653">
        <f>INDEX(Table3[MC4],MATCH($A653,Table3[ID],0),1)</f>
        <v>0</v>
      </c>
      <c r="AP653">
        <f>INDEX(Table3[MC5],MATCH($A653,Table3[ID],0),1)</f>
        <v>0</v>
      </c>
      <c r="AQ653">
        <f>_xlfn.XLOOKUP($A653,Table3[ID],Table3[Complaint],"Not Found",0)</f>
        <v>0</v>
      </c>
      <c r="AR653">
        <f>_xlfn.XLOOKUP($A653,Table3[ID],Table3[Pilot],"Not Found",0)</f>
        <v>0</v>
      </c>
      <c r="AS653" s="6">
        <f>_xlfn.XLOOKUP($A653,Table3[ID],Table3[Enrollment],"Not Found",0)</f>
        <v>43737</v>
      </c>
    </row>
    <row r="654" spans="1:45" x14ac:dyDescent="0.25">
      <c r="A654">
        <v>3022</v>
      </c>
      <c r="B654" t="s">
        <v>774</v>
      </c>
      <c r="C654" t="s">
        <v>103</v>
      </c>
      <c r="D654" t="s">
        <v>104</v>
      </c>
      <c r="E654" t="s">
        <v>105</v>
      </c>
      <c r="F654" t="s">
        <v>127</v>
      </c>
      <c r="G654" s="22">
        <v>88.15</v>
      </c>
      <c r="H654">
        <v>3</v>
      </c>
      <c r="I654">
        <v>13.2225</v>
      </c>
      <c r="J654" s="22">
        <v>277.67250000000001</v>
      </c>
      <c r="K654" s="6">
        <v>43483</v>
      </c>
      <c r="L654" s="21">
        <v>0.42430555555555555</v>
      </c>
      <c r="M654" t="s">
        <v>107</v>
      </c>
      <c r="N654" s="22">
        <v>264.45</v>
      </c>
      <c r="O654">
        <v>4.7619047620000003</v>
      </c>
      <c r="P654" s="22">
        <v>13.2225</v>
      </c>
      <c r="Q654">
        <v>7.9</v>
      </c>
      <c r="R654" t="str">
        <f>IFERROR(VLOOKUP(Table5[[#This Row],[CustomerID]],Table1[],16,FALSE),"Not Found")</f>
        <v>Married</v>
      </c>
      <c r="S654">
        <f>IFERROR(VLOOKUP(Table5[[#This Row],[CustomerID]],Table1[],5,FALSE),"Not Found")</f>
        <v>47</v>
      </c>
      <c r="T654" t="str">
        <f>IFERROR(VLOOKUP(Table5[[#This Row],[CustomerID]],Table1[],17,FALSE),"Not Found")</f>
        <v>Graduate</v>
      </c>
      <c r="U654">
        <f>_xlfn.XLOOKUP(Table5[[#This Row],[CustomerID]],Table1[ID],Table1[Kids],"Not Found",0)</f>
        <v>0</v>
      </c>
      <c r="V654">
        <f>_xlfn.XLOOKUP(Table5[[#This Row],[CustomerID]],Table1[ID],Table1[Teens],"Not found",0)</f>
        <v>0</v>
      </c>
      <c r="W654" s="16">
        <f>IFERROR(VLOOKUP(Table5[[#This Row],[CustomerID]],Table1[],2,FALSE),"Not Found")</f>
        <v>165308</v>
      </c>
      <c r="X654" t="str">
        <f>_xlfn.XLOOKUP(Table5[[#This Row],[CustomerID]],Table1[ID],Table1[State],"Not Found",0)</f>
        <v>State-Other</v>
      </c>
      <c r="Y654">
        <f>_xlfn.XLOOKUP(Table5[[#This Row],[CustomerID]],Table2[ID],Table2[Recency/Days],"Not Found",0)</f>
        <v>60</v>
      </c>
      <c r="Z654" s="22">
        <f>IFERROR(VLOOKUP(Table5[[#This Row],[CustomerID]],Table2[],3,FALSE),"Not Found")</f>
        <v>1805</v>
      </c>
      <c r="AA654" s="22">
        <f>IFERROR(VLOOKUP($A654,Table2[],4,FALSE),"Not Found")</f>
        <v>0</v>
      </c>
      <c r="AB654" s="22">
        <f>IFERROR(VLOOKUP($A654,Table2[],5,FALSE),"Not Found")</f>
        <v>668</v>
      </c>
      <c r="AC654" s="22">
        <f>IFERROR(VLOOKUP($A654,Table2[],6,FALSE),"Not Found")</f>
        <v>304</v>
      </c>
      <c r="AD654" s="22">
        <f>IFERROR(VLOOKUP($A654,Table2[],7,FALSE),"Not Found")</f>
        <v>202</v>
      </c>
      <c r="AE654" s="22">
        <f>IFERROR(VLOOKUP($A654,Table2[],8,FALSE),"Not Found")</f>
        <v>86</v>
      </c>
      <c r="AF654" s="22">
        <f>IFERROR(VLOOKUP($A654,Table2[],9,FALSE),"Not Found")</f>
        <v>2893</v>
      </c>
      <c r="AG654">
        <f>IFERROR(VLOOKUP($A654,Table2[],10,FALSE),"Not Found")</f>
        <v>1</v>
      </c>
      <c r="AH654">
        <f>IFERROR(VLOOKUP($A654,Table2[],11,FALSE),"Not Found")</f>
        <v>7</v>
      </c>
      <c r="AI654">
        <f>IFERROR(VLOOKUP($A654,Table2[],12,FALSE),"Not Found")</f>
        <v>8</v>
      </c>
      <c r="AJ654">
        <f>IFERROR(VLOOKUP($A654,Table2[],13,FALSE),"Not Found")</f>
        <v>12</v>
      </c>
      <c r="AK654">
        <f>IFERROR(VLOOKUP($A654,Table2[],14,FALSE),"Not Found")</f>
        <v>4</v>
      </c>
      <c r="AL654">
        <f>INDEX('Marketing data'!E:E,MATCH($A654,'Marketing data'!B:B,0),1)</f>
        <v>1</v>
      </c>
      <c r="AM654">
        <f>INDEX('Marketing data'!F:F,MATCH($A654,'Marketing data'!B:B,0),1)</f>
        <v>0</v>
      </c>
      <c r="AN654">
        <f>INDEX(Table3[MC3],MATCH($A654,Table3[ID],0),1)</f>
        <v>0</v>
      </c>
      <c r="AO654">
        <f>INDEX(Table3[MC4],MATCH($A654,Table3[ID],0),1)</f>
        <v>0</v>
      </c>
      <c r="AP654">
        <f>INDEX(Table3[MC5],MATCH($A654,Table3[ID],0),1)</f>
        <v>1</v>
      </c>
      <c r="AQ654">
        <f>_xlfn.XLOOKUP($A654,Table3[ID],Table3[Complaint],"Not Found",0)</f>
        <v>0</v>
      </c>
      <c r="AR654">
        <f>_xlfn.XLOOKUP($A654,Table3[ID],Table3[Pilot],"Not Found",0)</f>
        <v>0</v>
      </c>
      <c r="AS654" s="6">
        <f>_xlfn.XLOOKUP($A654,Table3[ID],Table3[Enrollment],"Not Found",0)</f>
        <v>43877</v>
      </c>
    </row>
    <row r="655" spans="1:45" x14ac:dyDescent="0.25">
      <c r="A655">
        <v>1661</v>
      </c>
      <c r="B655" t="s">
        <v>775</v>
      </c>
      <c r="C655" t="s">
        <v>103</v>
      </c>
      <c r="D655" t="s">
        <v>104</v>
      </c>
      <c r="E655" t="s">
        <v>105</v>
      </c>
      <c r="F655" t="s">
        <v>118</v>
      </c>
      <c r="G655" s="22">
        <v>27.93</v>
      </c>
      <c r="H655">
        <v>5</v>
      </c>
      <c r="I655">
        <v>6.9824999999999999</v>
      </c>
      <c r="J655" s="22">
        <v>146.63249999999999</v>
      </c>
      <c r="K655" s="6">
        <v>43494</v>
      </c>
      <c r="L655" s="21">
        <v>0.65833333333333333</v>
      </c>
      <c r="M655" t="s">
        <v>112</v>
      </c>
      <c r="N655" s="22">
        <v>139.65</v>
      </c>
      <c r="O655">
        <v>4.7619047620000003</v>
      </c>
      <c r="P655" s="22">
        <v>6.9824999999999999</v>
      </c>
      <c r="Q655">
        <v>5.9</v>
      </c>
      <c r="R655" t="str">
        <f>IFERROR(VLOOKUP(Table5[[#This Row],[CustomerID]],Table1[],16,FALSE),"Not Found")</f>
        <v>Single</v>
      </c>
      <c r="S655">
        <f>IFERROR(VLOOKUP(Table5[[#This Row],[CustomerID]],Table1[],5,FALSE),"Not Found")</f>
        <v>40</v>
      </c>
      <c r="T655" t="str">
        <f>IFERROR(VLOOKUP(Table5[[#This Row],[CustomerID]],Table1[],17,FALSE),"Not Found")</f>
        <v>PhD</v>
      </c>
      <c r="U655">
        <f>_xlfn.XLOOKUP(Table5[[#This Row],[CustomerID]],Table1[ID],Table1[Kids],"Not Found",0)</f>
        <v>0</v>
      </c>
      <c r="V655">
        <f>_xlfn.XLOOKUP(Table5[[#This Row],[CustomerID]],Table1[ID],Table1[Teens],"Not found",0)</f>
        <v>0</v>
      </c>
      <c r="W655" s="16">
        <f>IFERROR(VLOOKUP(Table5[[#This Row],[CustomerID]],Table1[],2,FALSE),"Not Found")</f>
        <v>165295</v>
      </c>
      <c r="X655" t="str">
        <f>_xlfn.XLOOKUP(Table5[[#This Row],[CustomerID]],Table1[ID],Table1[State],"Not Found",0)</f>
        <v>State-California</v>
      </c>
      <c r="Y655">
        <f>_xlfn.XLOOKUP(Table5[[#This Row],[CustomerID]],Table2[ID],Table2[Recency/Days],"Not Found",0)</f>
        <v>19</v>
      </c>
      <c r="Z655" s="22">
        <f>IFERROR(VLOOKUP(Table5[[#This Row],[CustomerID]],Table2[],3,FALSE),"Not Found")</f>
        <v>924</v>
      </c>
      <c r="AA655" s="22">
        <f>IFERROR(VLOOKUP($A655,Table2[],4,FALSE),"Not Found")</f>
        <v>81</v>
      </c>
      <c r="AB655" s="22">
        <f>IFERROR(VLOOKUP($A655,Table2[],5,FALSE),"Not Found")</f>
        <v>296</v>
      </c>
      <c r="AC655" s="22">
        <f>IFERROR(VLOOKUP($A655,Table2[],6,FALSE),"Not Found")</f>
        <v>86</v>
      </c>
      <c r="AD655" s="22">
        <f>IFERROR(VLOOKUP($A655,Table2[],7,FALSE),"Not Found")</f>
        <v>278</v>
      </c>
      <c r="AE655" s="22">
        <f>IFERROR(VLOOKUP($A655,Table2[],8,FALSE),"Not Found")</f>
        <v>15</v>
      </c>
      <c r="AF655" s="22">
        <f>IFERROR(VLOOKUP($A655,Table2[],9,FALSE),"Not Found")</f>
        <v>1651</v>
      </c>
      <c r="AG655">
        <f>IFERROR(VLOOKUP($A655,Table2[],10,FALSE),"Not Found")</f>
        <v>1</v>
      </c>
      <c r="AH655">
        <f>IFERROR(VLOOKUP($A655,Table2[],11,FALSE),"Not Found")</f>
        <v>3</v>
      </c>
      <c r="AI655">
        <f>IFERROR(VLOOKUP($A655,Table2[],12,FALSE),"Not Found")</f>
        <v>3</v>
      </c>
      <c r="AJ655">
        <f>IFERROR(VLOOKUP($A655,Table2[],13,FALSE),"Not Found")</f>
        <v>13</v>
      </c>
      <c r="AK655">
        <f>IFERROR(VLOOKUP($A655,Table2[],14,FALSE),"Not Found")</f>
        <v>2</v>
      </c>
      <c r="AL655">
        <f>INDEX('Marketing data'!E:E,MATCH($A655,'Marketing data'!B:B,0),1)</f>
        <v>0</v>
      </c>
      <c r="AM655">
        <f>INDEX('Marketing data'!F:F,MATCH($A655,'Marketing data'!B:B,0),1)</f>
        <v>0</v>
      </c>
      <c r="AN655">
        <f>INDEX(Table3[MC3],MATCH($A655,Table3[ID],0),1)</f>
        <v>0</v>
      </c>
      <c r="AO655">
        <f>INDEX(Table3[MC4],MATCH($A655,Table3[ID],0),1)</f>
        <v>0</v>
      </c>
      <c r="AP655">
        <f>INDEX(Table3[MC5],MATCH($A655,Table3[ID],0),1)</f>
        <v>0</v>
      </c>
      <c r="AQ655">
        <f>_xlfn.XLOOKUP($A655,Table3[ID],Table3[Complaint],"Not Found",0)</f>
        <v>0</v>
      </c>
      <c r="AR655">
        <f>_xlfn.XLOOKUP($A655,Table3[ID],Table3[Pilot],"Not Found",0)</f>
        <v>0</v>
      </c>
      <c r="AS655" s="6">
        <f>_xlfn.XLOOKUP($A655,Table3[ID],Table3[Enrollment],"Not Found",0)</f>
        <v>43980</v>
      </c>
    </row>
    <row r="656" spans="1:45" x14ac:dyDescent="0.25">
      <c r="A656">
        <v>1483</v>
      </c>
      <c r="B656" t="s">
        <v>776</v>
      </c>
      <c r="C656" t="s">
        <v>103</v>
      </c>
      <c r="D656" t="s">
        <v>104</v>
      </c>
      <c r="E656" t="s">
        <v>114</v>
      </c>
      <c r="F656" t="s">
        <v>127</v>
      </c>
      <c r="G656" s="22">
        <v>55.45</v>
      </c>
      <c r="H656">
        <v>1</v>
      </c>
      <c r="I656">
        <v>2.7725</v>
      </c>
      <c r="J656" s="22">
        <v>58.222499999999997</v>
      </c>
      <c r="K656" s="6">
        <v>43522</v>
      </c>
      <c r="L656" s="21">
        <v>0.7402777777777777</v>
      </c>
      <c r="M656" t="s">
        <v>116</v>
      </c>
      <c r="N656" s="22">
        <v>55.45</v>
      </c>
      <c r="O656">
        <v>4.7619047620000003</v>
      </c>
      <c r="P656" s="22">
        <v>2.7725</v>
      </c>
      <c r="Q656">
        <v>4.9000000000000004</v>
      </c>
      <c r="R656" t="str">
        <f>IFERROR(VLOOKUP(Table5[[#This Row],[CustomerID]],Table1[],16,FALSE),"Not Found")</f>
        <v>Married</v>
      </c>
      <c r="S656">
        <f>IFERROR(VLOOKUP(Table5[[#This Row],[CustomerID]],Table1[],5,FALSE),"Not Found")</f>
        <v>76</v>
      </c>
      <c r="T656" t="str">
        <f>IFERROR(VLOOKUP(Table5[[#This Row],[CustomerID]],Table1[],17,FALSE),"Not Found")</f>
        <v>Graduate</v>
      </c>
      <c r="U656">
        <f>_xlfn.XLOOKUP(Table5[[#This Row],[CustomerID]],Table1[ID],Table1[Kids],"Not Found",0)</f>
        <v>0</v>
      </c>
      <c r="V656">
        <f>_xlfn.XLOOKUP(Table5[[#This Row],[CustomerID]],Table1[ID],Table1[Teens],"Not found",0)</f>
        <v>0</v>
      </c>
      <c r="W656" s="16">
        <f>IFERROR(VLOOKUP(Table5[[#This Row],[CustomerID]],Table1[],2,FALSE),"Not Found")</f>
        <v>165275</v>
      </c>
      <c r="X656" t="str">
        <f>_xlfn.XLOOKUP(Table5[[#This Row],[CustomerID]],Table1[ID],Table1[State],"Not Found",0)</f>
        <v>State-Illinois</v>
      </c>
      <c r="Y656">
        <f>_xlfn.XLOOKUP(Table5[[#This Row],[CustomerID]],Table2[ID],Table2[Recency/Days],"Not Found",0)</f>
        <v>9</v>
      </c>
      <c r="Z656" s="22">
        <f>IFERROR(VLOOKUP(Table5[[#This Row],[CustomerID]],Table2[],3,FALSE),"Not Found")</f>
        <v>982</v>
      </c>
      <c r="AA656" s="22">
        <f>IFERROR(VLOOKUP($A656,Table2[],4,FALSE),"Not Found")</f>
        <v>35</v>
      </c>
      <c r="AB656" s="22">
        <f>IFERROR(VLOOKUP($A656,Table2[],5,FALSE),"Not Found")</f>
        <v>552</v>
      </c>
      <c r="AC656" s="22">
        <f>IFERROR(VLOOKUP($A656,Table2[],6,FALSE),"Not Found")</f>
        <v>230</v>
      </c>
      <c r="AD656" s="22">
        <f>IFERROR(VLOOKUP($A656,Table2[],7,FALSE),"Not Found")</f>
        <v>35</v>
      </c>
      <c r="AE656" s="22">
        <f>IFERROR(VLOOKUP($A656,Table2[],8,FALSE),"Not Found")</f>
        <v>53</v>
      </c>
      <c r="AF656" s="22">
        <f>IFERROR(VLOOKUP($A656,Table2[],9,FALSE),"Not Found")</f>
        <v>1783</v>
      </c>
      <c r="AG656">
        <f>IFERROR(VLOOKUP($A656,Table2[],10,FALSE),"Not Found")</f>
        <v>1</v>
      </c>
      <c r="AH656">
        <f>IFERROR(VLOOKUP($A656,Table2[],11,FALSE),"Not Found")</f>
        <v>4</v>
      </c>
      <c r="AI656">
        <f>IFERROR(VLOOKUP($A656,Table2[],12,FALSE),"Not Found")</f>
        <v>3</v>
      </c>
      <c r="AJ656">
        <f>IFERROR(VLOOKUP($A656,Table2[],13,FALSE),"Not Found")</f>
        <v>13</v>
      </c>
      <c r="AK656">
        <f>IFERROR(VLOOKUP($A656,Table2[],14,FALSE),"Not Found")</f>
        <v>2</v>
      </c>
      <c r="AL656">
        <f>INDEX('Marketing data'!E:E,MATCH($A656,'Marketing data'!B:B,0),1)</f>
        <v>0</v>
      </c>
      <c r="AM656">
        <f>INDEX('Marketing data'!F:F,MATCH($A656,'Marketing data'!B:B,0),1)</f>
        <v>0</v>
      </c>
      <c r="AN656">
        <f>INDEX(Table3[MC3],MATCH($A656,Table3[ID],0),1)</f>
        <v>0</v>
      </c>
      <c r="AO656">
        <f>INDEX(Table3[MC4],MATCH($A656,Table3[ID],0),1)</f>
        <v>0</v>
      </c>
      <c r="AP656">
        <f>INDEX(Table3[MC5],MATCH($A656,Table3[ID],0),1)</f>
        <v>0</v>
      </c>
      <c r="AQ656">
        <f>_xlfn.XLOOKUP($A656,Table3[ID],Table3[Complaint],"Not Found",0)</f>
        <v>0</v>
      </c>
      <c r="AR656">
        <f>_xlfn.XLOOKUP($A656,Table3[ID],Table3[Pilot],"Not Found",0)</f>
        <v>0</v>
      </c>
      <c r="AS656" s="6">
        <f>_xlfn.XLOOKUP($A656,Table3[ID],Table3[Enrollment],"Not Found",0)</f>
        <v>43716</v>
      </c>
    </row>
    <row r="657" spans="1:45" x14ac:dyDescent="0.25">
      <c r="A657">
        <v>3097</v>
      </c>
      <c r="B657" t="s">
        <v>777</v>
      </c>
      <c r="C657" t="s">
        <v>124</v>
      </c>
      <c r="D657" t="s">
        <v>110</v>
      </c>
      <c r="E657" t="s">
        <v>105</v>
      </c>
      <c r="F657" t="s">
        <v>118</v>
      </c>
      <c r="G657" s="22">
        <v>42.97</v>
      </c>
      <c r="H657">
        <v>3</v>
      </c>
      <c r="I657">
        <v>6.4455</v>
      </c>
      <c r="J657" s="22">
        <v>135.35550000000001</v>
      </c>
      <c r="K657" s="6">
        <v>43499</v>
      </c>
      <c r="L657" s="21">
        <v>0.49027777777777781</v>
      </c>
      <c r="M657" t="s">
        <v>112</v>
      </c>
      <c r="N657" s="22">
        <v>128.91</v>
      </c>
      <c r="O657">
        <v>4.7619047620000003</v>
      </c>
      <c r="P657" s="22">
        <v>6.4455</v>
      </c>
      <c r="Q657">
        <v>9.3000000000000007</v>
      </c>
      <c r="R657" t="str">
        <f>IFERROR(VLOOKUP(Table5[[#This Row],[CustomerID]],Table1[],16,FALSE),"Not Found")</f>
        <v>Together</v>
      </c>
      <c r="S657">
        <f>IFERROR(VLOOKUP(Table5[[#This Row],[CustomerID]],Table1[],5,FALSE),"Not Found")</f>
        <v>55</v>
      </c>
      <c r="T657" t="str">
        <f>IFERROR(VLOOKUP(Table5[[#This Row],[CustomerID]],Table1[],17,FALSE),"Not Found")</f>
        <v>PhD</v>
      </c>
      <c r="U657">
        <f>_xlfn.XLOOKUP(Table5[[#This Row],[CustomerID]],Table1[ID],Table1[Kids],"Not Found",0)</f>
        <v>0</v>
      </c>
      <c r="V657">
        <f>_xlfn.XLOOKUP(Table5[[#This Row],[CustomerID]],Table1[ID],Table1[Teens],"Not found",0)</f>
        <v>0</v>
      </c>
      <c r="W657" s="16">
        <f>IFERROR(VLOOKUP(Table5[[#This Row],[CustomerID]],Table1[],2,FALSE),"Not Found")</f>
        <v>165220</v>
      </c>
      <c r="X657" t="str">
        <f>_xlfn.XLOOKUP(Table5[[#This Row],[CustomerID]],Table1[ID],Table1[State],"Not Found",0)</f>
        <v>State-Illinois</v>
      </c>
      <c r="Y657">
        <f>_xlfn.XLOOKUP(Table5[[#This Row],[CustomerID]],Table2[ID],Table2[Recency/Days],"Not Found",0)</f>
        <v>3</v>
      </c>
      <c r="Z657" s="22">
        <f>IFERROR(VLOOKUP(Table5[[#This Row],[CustomerID]],Table2[],3,FALSE),"Not Found")</f>
        <v>2255</v>
      </c>
      <c r="AA657" s="22">
        <f>IFERROR(VLOOKUP($A657,Table2[],4,FALSE),"Not Found")</f>
        <v>160</v>
      </c>
      <c r="AB657" s="22">
        <f>IFERROR(VLOOKUP($A657,Table2[],5,FALSE),"Not Found")</f>
        <v>740</v>
      </c>
      <c r="AC657" s="22">
        <f>IFERROR(VLOOKUP($A657,Table2[],6,FALSE),"Not Found")</f>
        <v>0</v>
      </c>
      <c r="AD657" s="22">
        <f>IFERROR(VLOOKUP($A657,Table2[],7,FALSE),"Not Found")</f>
        <v>63</v>
      </c>
      <c r="AE657" s="22">
        <f>IFERROR(VLOOKUP($A657,Table2[],8,FALSE),"Not Found")</f>
        <v>30</v>
      </c>
      <c r="AF657" s="22">
        <f>IFERROR(VLOOKUP($A657,Table2[],9,FALSE),"Not Found")</f>
        <v>3187</v>
      </c>
      <c r="AG657">
        <f>IFERROR(VLOOKUP($A657,Table2[],10,FALSE),"Not Found")</f>
        <v>4</v>
      </c>
      <c r="AH657">
        <f>IFERROR(VLOOKUP($A657,Table2[],11,FALSE),"Not Found")</f>
        <v>8</v>
      </c>
      <c r="AI657">
        <f>IFERROR(VLOOKUP($A657,Table2[],12,FALSE),"Not Found")</f>
        <v>4</v>
      </c>
      <c r="AJ657">
        <f>IFERROR(VLOOKUP($A657,Table2[],13,FALSE),"Not Found")</f>
        <v>7</v>
      </c>
      <c r="AK657">
        <f>IFERROR(VLOOKUP($A657,Table2[],14,FALSE),"Not Found")</f>
        <v>6</v>
      </c>
      <c r="AL657">
        <f>INDEX('Marketing data'!E:E,MATCH($A657,'Marketing data'!B:B,0),1)</f>
        <v>0</v>
      </c>
      <c r="AM657">
        <f>INDEX('Marketing data'!F:F,MATCH($A657,'Marketing data'!B:B,0),1)</f>
        <v>0</v>
      </c>
      <c r="AN657">
        <f>INDEX(Table3[MC3],MATCH($A657,Table3[ID],0),1)</f>
        <v>0</v>
      </c>
      <c r="AO657">
        <f>INDEX(Table3[MC4],MATCH($A657,Table3[ID],0),1)</f>
        <v>0</v>
      </c>
      <c r="AP657">
        <f>INDEX(Table3[MC5],MATCH($A657,Table3[ID],0),1)</f>
        <v>0</v>
      </c>
      <c r="AQ657">
        <f>_xlfn.XLOOKUP($A657,Table3[ID],Table3[Complaint],"Not Found",0)</f>
        <v>0</v>
      </c>
      <c r="AR657">
        <f>_xlfn.XLOOKUP($A657,Table3[ID],Table3[Pilot],"Not Found",0)</f>
        <v>1</v>
      </c>
      <c r="AS657" s="6">
        <f>_xlfn.XLOOKUP($A657,Table3[ID],Table3[Enrollment],"Not Found",0)</f>
        <v>43504</v>
      </c>
    </row>
    <row r="658" spans="1:45" x14ac:dyDescent="0.25">
      <c r="A658">
        <v>3142</v>
      </c>
      <c r="B658" t="s">
        <v>778</v>
      </c>
      <c r="C658" t="s">
        <v>109</v>
      </c>
      <c r="D658" t="s">
        <v>104</v>
      </c>
      <c r="E658" t="s">
        <v>114</v>
      </c>
      <c r="F658" t="s">
        <v>118</v>
      </c>
      <c r="G658" s="22">
        <v>17.14</v>
      </c>
      <c r="H658">
        <v>7</v>
      </c>
      <c r="I658">
        <v>5.9989999999999997</v>
      </c>
      <c r="J658" s="22">
        <v>125.979</v>
      </c>
      <c r="K658" s="6">
        <v>43481</v>
      </c>
      <c r="L658" s="21">
        <v>0.50486111111111109</v>
      </c>
      <c r="M658" t="s">
        <v>116</v>
      </c>
      <c r="N658" s="22">
        <v>119.98</v>
      </c>
      <c r="O658">
        <v>4.7619047620000003</v>
      </c>
      <c r="P658" s="22">
        <v>5.9989999999999997</v>
      </c>
      <c r="Q658">
        <v>7.9</v>
      </c>
      <c r="R658" t="str">
        <f>IFERROR(VLOOKUP(Table5[[#This Row],[CustomerID]],Table1[],16,FALSE),"Not Found")</f>
        <v>Married</v>
      </c>
      <c r="S658">
        <f>IFERROR(VLOOKUP(Table5[[#This Row],[CustomerID]],Table1[],5,FALSE),"Not Found")</f>
        <v>65</v>
      </c>
      <c r="T658" t="str">
        <f>IFERROR(VLOOKUP(Table5[[#This Row],[CustomerID]],Table1[],17,FALSE),"Not Found")</f>
        <v>Graduate</v>
      </c>
      <c r="U658">
        <f>_xlfn.XLOOKUP(Table5[[#This Row],[CustomerID]],Table1[ID],Table1[Kids],"Not Found",0)</f>
        <v>0</v>
      </c>
      <c r="V658">
        <f>_xlfn.XLOOKUP(Table5[[#This Row],[CustomerID]],Table1[ID],Table1[Teens],"Not found",0)</f>
        <v>1</v>
      </c>
      <c r="W658" s="16">
        <f>IFERROR(VLOOKUP(Table5[[#This Row],[CustomerID]],Table1[],2,FALSE),"Not Found")</f>
        <v>165210</v>
      </c>
      <c r="X658" t="str">
        <f>_xlfn.XLOOKUP(Table5[[#This Row],[CustomerID]],Table1[ID],Table1[State],"Not Found",0)</f>
        <v>State-Other</v>
      </c>
      <c r="Y658">
        <f>_xlfn.XLOOKUP(Table5[[#This Row],[CustomerID]],Table2[ID],Table2[Recency/Days],"Not Found",0)</f>
        <v>25</v>
      </c>
      <c r="Z658" s="22">
        <f>IFERROR(VLOOKUP(Table5[[#This Row],[CustomerID]],Table2[],3,FALSE),"Not Found")</f>
        <v>1586</v>
      </c>
      <c r="AA658" s="22">
        <f>IFERROR(VLOOKUP($A658,Table2[],4,FALSE),"Not Found")</f>
        <v>0</v>
      </c>
      <c r="AB658" s="22">
        <f>IFERROR(VLOOKUP($A658,Table2[],5,FALSE),"Not Found")</f>
        <v>177</v>
      </c>
      <c r="AC658" s="22">
        <f>IFERROR(VLOOKUP($A658,Table2[],6,FALSE),"Not Found")</f>
        <v>0</v>
      </c>
      <c r="AD658" s="22">
        <f>IFERROR(VLOOKUP($A658,Table2[],7,FALSE),"Not Found")</f>
        <v>18</v>
      </c>
      <c r="AE658" s="22">
        <f>IFERROR(VLOOKUP($A658,Table2[],8,FALSE),"Not Found")</f>
        <v>71</v>
      </c>
      <c r="AF658" s="22">
        <f>IFERROR(VLOOKUP($A658,Table2[],9,FALSE),"Not Found")</f>
        <v>1710</v>
      </c>
      <c r="AG658">
        <f>IFERROR(VLOOKUP($A658,Table2[],10,FALSE),"Not Found")</f>
        <v>2</v>
      </c>
      <c r="AH658">
        <f>IFERROR(VLOOKUP($A658,Table2[],11,FALSE),"Not Found")</f>
        <v>9</v>
      </c>
      <c r="AI658">
        <f>IFERROR(VLOOKUP($A658,Table2[],12,FALSE),"Not Found")</f>
        <v>3</v>
      </c>
      <c r="AJ658">
        <f>IFERROR(VLOOKUP($A658,Table2[],13,FALSE),"Not Found")</f>
        <v>8</v>
      </c>
      <c r="AK658">
        <f>IFERROR(VLOOKUP($A658,Table2[],14,FALSE),"Not Found")</f>
        <v>6</v>
      </c>
      <c r="AL658">
        <f>INDEX('Marketing data'!E:E,MATCH($A658,'Marketing data'!B:B,0),1)</f>
        <v>1</v>
      </c>
      <c r="AM658">
        <f>INDEX('Marketing data'!F:F,MATCH($A658,'Marketing data'!B:B,0),1)</f>
        <v>0</v>
      </c>
      <c r="AN658">
        <f>INDEX(Table3[MC3],MATCH($A658,Table3[ID],0),1)</f>
        <v>0</v>
      </c>
      <c r="AO658">
        <f>INDEX(Table3[MC4],MATCH($A658,Table3[ID],0),1)</f>
        <v>1</v>
      </c>
      <c r="AP658">
        <f>INDEX(Table3[MC5],MATCH($A658,Table3[ID],0),1)</f>
        <v>0</v>
      </c>
      <c r="AQ658">
        <f>_xlfn.XLOOKUP($A658,Table3[ID],Table3[Complaint],"Not Found",0)</f>
        <v>0</v>
      </c>
      <c r="AR658">
        <f>_xlfn.XLOOKUP($A658,Table3[ID],Table3[Pilot],"Not Found",0)</f>
        <v>0</v>
      </c>
      <c r="AS658" s="6">
        <f>_xlfn.XLOOKUP($A658,Table3[ID],Table3[Enrollment],"Not Found",0)</f>
        <v>44057</v>
      </c>
    </row>
    <row r="659" spans="1:45" x14ac:dyDescent="0.25">
      <c r="A659">
        <v>2042</v>
      </c>
      <c r="B659" t="s">
        <v>779</v>
      </c>
      <c r="C659" t="s">
        <v>124</v>
      </c>
      <c r="D659" t="s">
        <v>104</v>
      </c>
      <c r="E659" t="s">
        <v>105</v>
      </c>
      <c r="F659" t="s">
        <v>127</v>
      </c>
      <c r="G659" s="22">
        <v>58.75</v>
      </c>
      <c r="H659">
        <v>6</v>
      </c>
      <c r="I659">
        <v>17.625</v>
      </c>
      <c r="J659" s="22">
        <v>370.125</v>
      </c>
      <c r="K659" s="6">
        <v>43548</v>
      </c>
      <c r="L659" s="21">
        <v>0.7597222222222223</v>
      </c>
      <c r="M659" t="s">
        <v>116</v>
      </c>
      <c r="N659" s="22">
        <v>352.5</v>
      </c>
      <c r="O659">
        <v>4.7619047620000003</v>
      </c>
      <c r="P659" s="22">
        <v>17.625</v>
      </c>
      <c r="Q659">
        <v>5.9</v>
      </c>
      <c r="R659" t="str">
        <f>IFERROR(VLOOKUP(Table5[[#This Row],[CustomerID]],Table1[],16,FALSE),"Not Found")</f>
        <v>Together</v>
      </c>
      <c r="S659">
        <f>IFERROR(VLOOKUP(Table5[[#This Row],[CustomerID]],Table1[],5,FALSE),"Not Found")</f>
        <v>62</v>
      </c>
      <c r="T659" t="str">
        <f>IFERROR(VLOOKUP(Table5[[#This Row],[CustomerID]],Table1[],17,FALSE),"Not Found")</f>
        <v>Graduate</v>
      </c>
      <c r="U659">
        <f>_xlfn.XLOOKUP(Table5[[#This Row],[CustomerID]],Table1[ID],Table1[Kids],"Not Found",0)</f>
        <v>0</v>
      </c>
      <c r="V659">
        <f>_xlfn.XLOOKUP(Table5[[#This Row],[CustomerID]],Table1[ID],Table1[Teens],"Not found",0)</f>
        <v>2</v>
      </c>
      <c r="W659" s="16">
        <f>IFERROR(VLOOKUP(Table5[[#This Row],[CustomerID]],Table1[],2,FALSE),"Not Found")</f>
        <v>165196</v>
      </c>
      <c r="X659" t="str">
        <f>_xlfn.XLOOKUP(Table5[[#This Row],[CustomerID]],Table1[ID],Table1[State],"Not Found",0)</f>
        <v>State-New York</v>
      </c>
      <c r="Y659">
        <f>_xlfn.XLOOKUP(Table5[[#This Row],[CustomerID]],Table2[ID],Table2[Recency/Days],"Not Found",0)</f>
        <v>34</v>
      </c>
      <c r="Z659" s="22">
        <f>IFERROR(VLOOKUP(Table5[[#This Row],[CustomerID]],Table2[],3,FALSE),"Not Found")</f>
        <v>1883</v>
      </c>
      <c r="AA659" s="22">
        <f>IFERROR(VLOOKUP($A659,Table2[],4,FALSE),"Not Found")</f>
        <v>48</v>
      </c>
      <c r="AB659" s="22">
        <f>IFERROR(VLOOKUP($A659,Table2[],5,FALSE),"Not Found")</f>
        <v>459</v>
      </c>
      <c r="AC659" s="22">
        <f>IFERROR(VLOOKUP($A659,Table2[],6,FALSE),"Not Found")</f>
        <v>30</v>
      </c>
      <c r="AD659" s="22">
        <f>IFERROR(VLOOKUP($A659,Table2[],7,FALSE),"Not Found")</f>
        <v>0</v>
      </c>
      <c r="AE659" s="22">
        <f>IFERROR(VLOOKUP($A659,Table2[],8,FALSE),"Not Found")</f>
        <v>507</v>
      </c>
      <c r="AF659" s="22">
        <f>IFERROR(VLOOKUP($A659,Table2[],9,FALSE),"Not Found")</f>
        <v>1913</v>
      </c>
      <c r="AG659">
        <f>IFERROR(VLOOKUP($A659,Table2[],10,FALSE),"Not Found")</f>
        <v>2</v>
      </c>
      <c r="AH659">
        <f>IFERROR(VLOOKUP($A659,Table2[],11,FALSE),"Not Found")</f>
        <v>7</v>
      </c>
      <c r="AI659">
        <f>IFERROR(VLOOKUP($A659,Table2[],12,FALSE),"Not Found")</f>
        <v>6</v>
      </c>
      <c r="AJ659">
        <f>IFERROR(VLOOKUP($A659,Table2[],13,FALSE),"Not Found")</f>
        <v>11</v>
      </c>
      <c r="AK659">
        <f>IFERROR(VLOOKUP($A659,Table2[],14,FALSE),"Not Found")</f>
        <v>5</v>
      </c>
      <c r="AL659">
        <f>INDEX('Marketing data'!E:E,MATCH($A659,'Marketing data'!B:B,0),1)</f>
        <v>0</v>
      </c>
      <c r="AM659">
        <f>INDEX('Marketing data'!F:F,MATCH($A659,'Marketing data'!B:B,0),1)</f>
        <v>0</v>
      </c>
      <c r="AN659">
        <f>INDEX(Table3[MC3],MATCH($A659,Table3[ID],0),1)</f>
        <v>1</v>
      </c>
      <c r="AO659">
        <f>INDEX(Table3[MC4],MATCH($A659,Table3[ID],0),1)</f>
        <v>0</v>
      </c>
      <c r="AP659">
        <f>INDEX(Table3[MC5],MATCH($A659,Table3[ID],0),1)</f>
        <v>0</v>
      </c>
      <c r="AQ659">
        <f>_xlfn.XLOOKUP($A659,Table3[ID],Table3[Complaint],"Not Found",0)</f>
        <v>0</v>
      </c>
      <c r="AR659">
        <f>_xlfn.XLOOKUP($A659,Table3[ID],Table3[Pilot],"Not Found",0)</f>
        <v>0</v>
      </c>
      <c r="AS659" s="6">
        <f>_xlfn.XLOOKUP($A659,Table3[ID],Table3[Enrollment],"Not Found",0)</f>
        <v>43829</v>
      </c>
    </row>
    <row r="660" spans="1:45" x14ac:dyDescent="0.25">
      <c r="A660">
        <v>1236</v>
      </c>
      <c r="B660" t="s">
        <v>780</v>
      </c>
      <c r="C660" t="s">
        <v>109</v>
      </c>
      <c r="D660" t="s">
        <v>104</v>
      </c>
      <c r="E660" t="s">
        <v>105</v>
      </c>
      <c r="F660" t="s">
        <v>125</v>
      </c>
      <c r="G660" s="22">
        <v>87.1</v>
      </c>
      <c r="H660">
        <v>10</v>
      </c>
      <c r="I660">
        <v>43.55</v>
      </c>
      <c r="J660" s="22">
        <v>914.55</v>
      </c>
      <c r="K660" s="6">
        <v>43508</v>
      </c>
      <c r="L660" s="21">
        <v>0.61458333333333337</v>
      </c>
      <c r="M660" t="s">
        <v>116</v>
      </c>
      <c r="N660" s="22">
        <v>871</v>
      </c>
      <c r="O660">
        <v>4.7619047620000003</v>
      </c>
      <c r="P660" s="22">
        <v>43.55</v>
      </c>
      <c r="Q660">
        <v>9.9</v>
      </c>
      <c r="R660" t="str">
        <f>IFERROR(VLOOKUP(Table5[[#This Row],[CustomerID]],Table1[],16,FALSE),"Not Found")</f>
        <v>Together</v>
      </c>
      <c r="S660">
        <f>IFERROR(VLOOKUP(Table5[[#This Row],[CustomerID]],Table1[],5,FALSE),"Not Found")</f>
        <v>51</v>
      </c>
      <c r="T660" t="str">
        <f>IFERROR(VLOOKUP(Table5[[#This Row],[CustomerID]],Table1[],17,FALSE),"Not Found")</f>
        <v>Master</v>
      </c>
      <c r="U660">
        <f>_xlfn.XLOOKUP(Table5[[#This Row],[CustomerID]],Table1[ID],Table1[Kids],"Not Found",0)</f>
        <v>0</v>
      </c>
      <c r="V660">
        <f>_xlfn.XLOOKUP(Table5[[#This Row],[CustomerID]],Table1[ID],Table1[Teens],"Not found",0)</f>
        <v>1</v>
      </c>
      <c r="W660" s="16">
        <f>IFERROR(VLOOKUP(Table5[[#This Row],[CustomerID]],Table1[],2,FALSE),"Not Found")</f>
        <v>165176</v>
      </c>
      <c r="X660" t="str">
        <f>_xlfn.XLOOKUP(Table5[[#This Row],[CustomerID]],Table1[ID],Table1[State],"Not Found",0)</f>
        <v>State-Florida</v>
      </c>
      <c r="Y660">
        <f>_xlfn.XLOOKUP(Table5[[#This Row],[CustomerID]],Table2[ID],Table2[Recency/Days],"Not Found",0)</f>
        <v>57</v>
      </c>
      <c r="Z660" s="22">
        <f>IFERROR(VLOOKUP(Table5[[#This Row],[CustomerID]],Table2[],3,FALSE),"Not Found")</f>
        <v>2433</v>
      </c>
      <c r="AA660" s="22">
        <f>IFERROR(VLOOKUP($A660,Table2[],4,FALSE),"Not Found")</f>
        <v>71</v>
      </c>
      <c r="AB660" s="22">
        <f>IFERROR(VLOOKUP($A660,Table2[],5,FALSE),"Not Found")</f>
        <v>464</v>
      </c>
      <c r="AC660" s="22">
        <f>IFERROR(VLOOKUP($A660,Table2[],6,FALSE),"Not Found")</f>
        <v>558</v>
      </c>
      <c r="AD660" s="22">
        <f>IFERROR(VLOOKUP($A660,Table2[],7,FALSE),"Not Found")</f>
        <v>177</v>
      </c>
      <c r="AE660" s="22">
        <f>IFERROR(VLOOKUP($A660,Table2[],8,FALSE),"Not Found")</f>
        <v>177</v>
      </c>
      <c r="AF660" s="22">
        <f>IFERROR(VLOOKUP($A660,Table2[],9,FALSE),"Not Found")</f>
        <v>3525</v>
      </c>
      <c r="AG660">
        <f>IFERROR(VLOOKUP($A660,Table2[],10,FALSE),"Not Found")</f>
        <v>4</v>
      </c>
      <c r="AH660">
        <f>IFERROR(VLOOKUP($A660,Table2[],11,FALSE),"Not Found")</f>
        <v>9</v>
      </c>
      <c r="AI660">
        <f>IFERROR(VLOOKUP($A660,Table2[],12,FALSE),"Not Found")</f>
        <v>6</v>
      </c>
      <c r="AJ660">
        <f>IFERROR(VLOOKUP($A660,Table2[],13,FALSE),"Not Found")</f>
        <v>6</v>
      </c>
      <c r="AK660">
        <f>IFERROR(VLOOKUP($A660,Table2[],14,FALSE),"Not Found")</f>
        <v>6</v>
      </c>
      <c r="AL660">
        <f>INDEX('Marketing data'!E:E,MATCH($A660,'Marketing data'!B:B,0),1)</f>
        <v>0</v>
      </c>
      <c r="AM660">
        <f>INDEX('Marketing data'!F:F,MATCH($A660,'Marketing data'!B:B,0),1)</f>
        <v>0</v>
      </c>
      <c r="AN660">
        <f>INDEX(Table3[MC3],MATCH($A660,Table3[ID],0),1)</f>
        <v>0</v>
      </c>
      <c r="AO660">
        <f>INDEX(Table3[MC4],MATCH($A660,Table3[ID],0),1)</f>
        <v>0</v>
      </c>
      <c r="AP660">
        <f>INDEX(Table3[MC5],MATCH($A660,Table3[ID],0),1)</f>
        <v>0</v>
      </c>
      <c r="AQ660">
        <f>_xlfn.XLOOKUP($A660,Table3[ID],Table3[Complaint],"Not Found",0)</f>
        <v>0</v>
      </c>
      <c r="AR660">
        <f>_xlfn.XLOOKUP($A660,Table3[ID],Table3[Pilot],"Not Found",0)</f>
        <v>0</v>
      </c>
      <c r="AS660" s="6">
        <f>_xlfn.XLOOKUP($A660,Table3[ID],Table3[Enrollment],"Not Found",0)</f>
        <v>43560</v>
      </c>
    </row>
    <row r="661" spans="1:45" x14ac:dyDescent="0.25">
      <c r="A661">
        <v>2288</v>
      </c>
      <c r="B661" t="s">
        <v>781</v>
      </c>
      <c r="C661" t="s">
        <v>109</v>
      </c>
      <c r="D661" t="s">
        <v>110</v>
      </c>
      <c r="E661" t="s">
        <v>105</v>
      </c>
      <c r="F661" t="s">
        <v>118</v>
      </c>
      <c r="G661" s="22">
        <v>98.8</v>
      </c>
      <c r="H661">
        <v>2</v>
      </c>
      <c r="I661">
        <v>9.8800000000000008</v>
      </c>
      <c r="J661" s="22">
        <v>207.48</v>
      </c>
      <c r="K661" s="6">
        <v>43517</v>
      </c>
      <c r="L661" s="21">
        <v>0.48541666666666666</v>
      </c>
      <c r="M661" t="s">
        <v>112</v>
      </c>
      <c r="N661" s="22">
        <v>197.6</v>
      </c>
      <c r="O661">
        <v>4.7619047620000003</v>
      </c>
      <c r="P661" s="22">
        <v>9.8800000000000008</v>
      </c>
      <c r="Q661">
        <v>7.7</v>
      </c>
      <c r="R661" t="str">
        <f>IFERROR(VLOOKUP(Table5[[#This Row],[CustomerID]],Table1[],16,FALSE),"Not Found")</f>
        <v>Married</v>
      </c>
      <c r="S661">
        <f>IFERROR(VLOOKUP(Table5[[#This Row],[CustomerID]],Table1[],5,FALSE),"Not Found")</f>
        <v>38</v>
      </c>
      <c r="T661" t="str">
        <f>IFERROR(VLOOKUP(Table5[[#This Row],[CustomerID]],Table1[],17,FALSE),"Not Found")</f>
        <v>Graduate</v>
      </c>
      <c r="U661">
        <f>_xlfn.XLOOKUP(Table5[[#This Row],[CustomerID]],Table1[ID],Table1[Kids],"Not Found",0)</f>
        <v>0</v>
      </c>
      <c r="V661">
        <f>_xlfn.XLOOKUP(Table5[[#This Row],[CustomerID]],Table1[ID],Table1[Teens],"Not found",0)</f>
        <v>0</v>
      </c>
      <c r="W661" s="16">
        <f>IFERROR(VLOOKUP(Table5[[#This Row],[CustomerID]],Table1[],2,FALSE),"Not Found")</f>
        <v>165169</v>
      </c>
      <c r="X661" t="str">
        <f>_xlfn.XLOOKUP(Table5[[#This Row],[CustomerID]],Table1[ID],Table1[State],"Not Found",0)</f>
        <v>State-New York</v>
      </c>
      <c r="Y661">
        <f>_xlfn.XLOOKUP(Table5[[#This Row],[CustomerID]],Table2[ID],Table2[Recency/Days],"Not Found",0)</f>
        <v>23</v>
      </c>
      <c r="Z661" s="22">
        <f>IFERROR(VLOOKUP(Table5[[#This Row],[CustomerID]],Table2[],3,FALSE),"Not Found")</f>
        <v>2722</v>
      </c>
      <c r="AA661" s="22">
        <f>IFERROR(VLOOKUP($A661,Table2[],4,FALSE),"Not Found")</f>
        <v>0</v>
      </c>
      <c r="AB661" s="22">
        <f>IFERROR(VLOOKUP($A661,Table2[],5,FALSE),"Not Found")</f>
        <v>175</v>
      </c>
      <c r="AC661" s="22">
        <f>IFERROR(VLOOKUP($A661,Table2[],6,FALSE),"Not Found")</f>
        <v>0</v>
      </c>
      <c r="AD661" s="22">
        <f>IFERROR(VLOOKUP($A661,Table2[],7,FALSE),"Not Found")</f>
        <v>0</v>
      </c>
      <c r="AE661" s="22">
        <f>IFERROR(VLOOKUP($A661,Table2[],8,FALSE),"Not Found")</f>
        <v>117</v>
      </c>
      <c r="AF661" s="22">
        <f>IFERROR(VLOOKUP($A661,Table2[],9,FALSE),"Not Found")</f>
        <v>2780</v>
      </c>
      <c r="AG661">
        <f>IFERROR(VLOOKUP($A661,Table2[],10,FALSE),"Not Found")</f>
        <v>1</v>
      </c>
      <c r="AH661">
        <f>IFERROR(VLOOKUP($A661,Table2[],11,FALSE),"Not Found")</f>
        <v>10</v>
      </c>
      <c r="AI661">
        <f>IFERROR(VLOOKUP($A661,Table2[],12,FALSE),"Not Found")</f>
        <v>4</v>
      </c>
      <c r="AJ661">
        <f>IFERROR(VLOOKUP($A661,Table2[],13,FALSE),"Not Found")</f>
        <v>13</v>
      </c>
      <c r="AK661">
        <f>IFERROR(VLOOKUP($A661,Table2[],14,FALSE),"Not Found")</f>
        <v>6</v>
      </c>
      <c r="AL661">
        <f>INDEX('Marketing data'!E:E,MATCH($A661,'Marketing data'!B:B,0),1)</f>
        <v>1</v>
      </c>
      <c r="AM661">
        <f>INDEX('Marketing data'!F:F,MATCH($A661,'Marketing data'!B:B,0),1)</f>
        <v>1</v>
      </c>
      <c r="AN661">
        <f>INDEX(Table3[MC3],MATCH($A661,Table3[ID],0),1)</f>
        <v>1</v>
      </c>
      <c r="AO661">
        <f>INDEX(Table3[MC4],MATCH($A661,Table3[ID],0),1)</f>
        <v>0</v>
      </c>
      <c r="AP661">
        <f>INDEX(Table3[MC5],MATCH($A661,Table3[ID],0),1)</f>
        <v>1</v>
      </c>
      <c r="AQ661">
        <f>_xlfn.XLOOKUP($A661,Table3[ID],Table3[Complaint],"Not Found",0)</f>
        <v>0</v>
      </c>
      <c r="AR661">
        <f>_xlfn.XLOOKUP($A661,Table3[ID],Table3[Pilot],"Not Found",0)</f>
        <v>1</v>
      </c>
      <c r="AS661" s="6">
        <f>_xlfn.XLOOKUP($A661,Table3[ID],Table3[Enrollment],"Not Found",0)</f>
        <v>44002</v>
      </c>
    </row>
    <row r="662" spans="1:45" x14ac:dyDescent="0.25">
      <c r="A662">
        <v>2450</v>
      </c>
      <c r="B662" t="s">
        <v>782</v>
      </c>
      <c r="C662" t="s">
        <v>103</v>
      </c>
      <c r="D662" t="s">
        <v>110</v>
      </c>
      <c r="E662" t="s">
        <v>105</v>
      </c>
      <c r="F662" t="s">
        <v>127</v>
      </c>
      <c r="G662" s="22">
        <v>48.63</v>
      </c>
      <c r="H662">
        <v>4</v>
      </c>
      <c r="I662">
        <v>9.7260000000000009</v>
      </c>
      <c r="J662" s="22">
        <v>204.24600000000001</v>
      </c>
      <c r="K662" s="6">
        <v>43500</v>
      </c>
      <c r="L662" s="21">
        <v>0.65555555555555556</v>
      </c>
      <c r="M662" t="s">
        <v>107</v>
      </c>
      <c r="N662" s="22">
        <v>194.52</v>
      </c>
      <c r="O662">
        <v>4.7619047620000003</v>
      </c>
      <c r="P662" s="22">
        <v>9.7260000000000009</v>
      </c>
      <c r="Q662">
        <v>7.6</v>
      </c>
      <c r="R662" t="str">
        <f>IFERROR(VLOOKUP(Table5[[#This Row],[CustomerID]],Table1[],16,FALSE),"Not Found")</f>
        <v>Married</v>
      </c>
      <c r="S662">
        <f>IFERROR(VLOOKUP(Table5[[#This Row],[CustomerID]],Table1[],5,FALSE),"Not Found")</f>
        <v>62</v>
      </c>
      <c r="T662" t="str">
        <f>IFERROR(VLOOKUP(Table5[[#This Row],[CustomerID]],Table1[],17,FALSE),"Not Found")</f>
        <v>Graduate</v>
      </c>
      <c r="U662">
        <f>_xlfn.XLOOKUP(Table5[[#This Row],[CustomerID]],Table1[ID],Table1[Kids],"Not Found",0)</f>
        <v>0</v>
      </c>
      <c r="V662">
        <f>_xlfn.XLOOKUP(Table5[[#This Row],[CustomerID]],Table1[ID],Table1[Teens],"Not found",0)</f>
        <v>1</v>
      </c>
      <c r="W662" s="16">
        <f>IFERROR(VLOOKUP(Table5[[#This Row],[CustomerID]],Table1[],2,FALSE),"Not Found")</f>
        <v>165148</v>
      </c>
      <c r="X662" t="str">
        <f>_xlfn.XLOOKUP(Table5[[#This Row],[CustomerID]],Table1[ID],Table1[State],"Not Found",0)</f>
        <v>State-New York</v>
      </c>
      <c r="Y662">
        <f>_xlfn.XLOOKUP(Table5[[#This Row],[CustomerID]],Table2[ID],Table2[Recency/Days],"Not Found",0)</f>
        <v>9</v>
      </c>
      <c r="Z662" s="22">
        <f>IFERROR(VLOOKUP(Table5[[#This Row],[CustomerID]],Table2[],3,FALSE),"Not Found")</f>
        <v>1166</v>
      </c>
      <c r="AA662" s="22">
        <f>IFERROR(VLOOKUP($A662,Table2[],4,FALSE),"Not Found")</f>
        <v>89</v>
      </c>
      <c r="AB662" s="22">
        <f>IFERROR(VLOOKUP($A662,Table2[],5,FALSE),"Not Found")</f>
        <v>1070</v>
      </c>
      <c r="AC662" s="22">
        <f>IFERROR(VLOOKUP($A662,Table2[],6,FALSE),"Not Found")</f>
        <v>84</v>
      </c>
      <c r="AD662" s="22">
        <f>IFERROR(VLOOKUP($A662,Table2[],7,FALSE),"Not Found")</f>
        <v>30</v>
      </c>
      <c r="AE662" s="22">
        <f>IFERROR(VLOOKUP($A662,Table2[],8,FALSE),"Not Found")</f>
        <v>388</v>
      </c>
      <c r="AF662" s="22">
        <f>IFERROR(VLOOKUP($A662,Table2[],9,FALSE),"Not Found")</f>
        <v>2051</v>
      </c>
      <c r="AG662">
        <f>IFERROR(VLOOKUP($A662,Table2[],10,FALSE),"Not Found")</f>
        <v>2</v>
      </c>
      <c r="AH662">
        <f>IFERROR(VLOOKUP($A662,Table2[],11,FALSE),"Not Found")</f>
        <v>6</v>
      </c>
      <c r="AI662">
        <f>IFERROR(VLOOKUP($A662,Table2[],12,FALSE),"Not Found")</f>
        <v>6</v>
      </c>
      <c r="AJ662">
        <f>IFERROR(VLOOKUP($A662,Table2[],13,FALSE),"Not Found")</f>
        <v>7</v>
      </c>
      <c r="AK662">
        <f>IFERROR(VLOOKUP($A662,Table2[],14,FALSE),"Not Found")</f>
        <v>4</v>
      </c>
      <c r="AL662">
        <f>INDEX('Marketing data'!E:E,MATCH($A662,'Marketing data'!B:B,0),1)</f>
        <v>0</v>
      </c>
      <c r="AM662">
        <f>INDEX('Marketing data'!F:F,MATCH($A662,'Marketing data'!B:B,0),1)</f>
        <v>0</v>
      </c>
      <c r="AN662">
        <f>INDEX(Table3[MC3],MATCH($A662,Table3[ID],0),1)</f>
        <v>0</v>
      </c>
      <c r="AO662">
        <f>INDEX(Table3[MC4],MATCH($A662,Table3[ID],0),1)</f>
        <v>0</v>
      </c>
      <c r="AP662">
        <f>INDEX(Table3[MC5],MATCH($A662,Table3[ID],0),1)</f>
        <v>0</v>
      </c>
      <c r="AQ662">
        <f>_xlfn.XLOOKUP($A662,Table3[ID],Table3[Complaint],"Not Found",0)</f>
        <v>0</v>
      </c>
      <c r="AR662">
        <f>_xlfn.XLOOKUP($A662,Table3[ID],Table3[Pilot],"Not Found",0)</f>
        <v>0</v>
      </c>
      <c r="AS662" s="6">
        <f>_xlfn.XLOOKUP($A662,Table3[ID],Table3[Enrollment],"Not Found",0)</f>
        <v>43578</v>
      </c>
    </row>
    <row r="663" spans="1:45" x14ac:dyDescent="0.25">
      <c r="A663">
        <v>2230</v>
      </c>
      <c r="B663" t="s">
        <v>783</v>
      </c>
      <c r="C663" t="s">
        <v>124</v>
      </c>
      <c r="D663" t="s">
        <v>104</v>
      </c>
      <c r="E663" t="s">
        <v>114</v>
      </c>
      <c r="F663" t="s">
        <v>125</v>
      </c>
      <c r="G663" s="22">
        <v>57.74</v>
      </c>
      <c r="H663">
        <v>3</v>
      </c>
      <c r="I663">
        <v>8.6609999999999996</v>
      </c>
      <c r="J663" s="22">
        <v>181.881</v>
      </c>
      <c r="K663" s="6">
        <v>43516</v>
      </c>
      <c r="L663" s="21">
        <v>0.54583333333333328</v>
      </c>
      <c r="M663" t="s">
        <v>107</v>
      </c>
      <c r="N663" s="22">
        <v>173.22</v>
      </c>
      <c r="O663">
        <v>4.7619047620000003</v>
      </c>
      <c r="P663" s="22">
        <v>8.6609999999999996</v>
      </c>
      <c r="Q663">
        <v>7.7</v>
      </c>
      <c r="R663" t="str">
        <f>IFERROR(VLOOKUP(Table5[[#This Row],[CustomerID]],Table1[],16,FALSE),"Not Found")</f>
        <v>Married</v>
      </c>
      <c r="S663">
        <f>IFERROR(VLOOKUP(Table5[[#This Row],[CustomerID]],Table1[],5,FALSE),"Not Found")</f>
        <v>45</v>
      </c>
      <c r="T663" t="str">
        <f>IFERROR(VLOOKUP(Table5[[#This Row],[CustomerID]],Table1[],17,FALSE),"Not Found")</f>
        <v>Graduate</v>
      </c>
      <c r="U663">
        <f>_xlfn.XLOOKUP(Table5[[#This Row],[CustomerID]],Table1[ID],Table1[Kids],"Not Found",0)</f>
        <v>0</v>
      </c>
      <c r="V663">
        <f>_xlfn.XLOOKUP(Table5[[#This Row],[CustomerID]],Table1[ID],Table1[Teens],"Not found",0)</f>
        <v>1</v>
      </c>
      <c r="W663" s="16">
        <f>IFERROR(VLOOKUP(Table5[[#This Row],[CustomerID]],Table1[],2,FALSE),"Not Found")</f>
        <v>165106</v>
      </c>
      <c r="X663" t="str">
        <f>_xlfn.XLOOKUP(Table5[[#This Row],[CustomerID]],Table1[ID],Table1[State],"Not Found",0)</f>
        <v>State-Other</v>
      </c>
      <c r="Y663">
        <f>_xlfn.XLOOKUP(Table5[[#This Row],[CustomerID]],Table2[ID],Table2[Recency/Days],"Not Found",0)</f>
        <v>55</v>
      </c>
      <c r="Z663" s="22">
        <f>IFERROR(VLOOKUP(Table5[[#This Row],[CustomerID]],Table2[],3,FALSE),"Not Found")</f>
        <v>2003</v>
      </c>
      <c r="AA663" s="22">
        <f>IFERROR(VLOOKUP($A663,Table2[],4,FALSE),"Not Found")</f>
        <v>48</v>
      </c>
      <c r="AB663" s="22">
        <f>IFERROR(VLOOKUP($A663,Table2[],5,FALSE),"Not Found")</f>
        <v>337</v>
      </c>
      <c r="AC663" s="22">
        <f>IFERROR(VLOOKUP($A663,Table2[],6,FALSE),"Not Found")</f>
        <v>30</v>
      </c>
      <c r="AD663" s="22">
        <f>IFERROR(VLOOKUP($A663,Table2[],7,FALSE),"Not Found")</f>
        <v>0</v>
      </c>
      <c r="AE663" s="22">
        <f>IFERROR(VLOOKUP($A663,Table2[],8,FALSE),"Not Found")</f>
        <v>48</v>
      </c>
      <c r="AF663" s="22">
        <f>IFERROR(VLOOKUP($A663,Table2[],9,FALSE),"Not Found")</f>
        <v>2371</v>
      </c>
      <c r="AG663">
        <f>IFERROR(VLOOKUP($A663,Table2[],10,FALSE),"Not Found")</f>
        <v>3</v>
      </c>
      <c r="AH663">
        <f>IFERROR(VLOOKUP($A663,Table2[],11,FALSE),"Not Found")</f>
        <v>8</v>
      </c>
      <c r="AI663">
        <f>IFERROR(VLOOKUP($A663,Table2[],12,FALSE),"Not Found")</f>
        <v>3</v>
      </c>
      <c r="AJ663">
        <f>IFERROR(VLOOKUP($A663,Table2[],13,FALSE),"Not Found")</f>
        <v>13</v>
      </c>
      <c r="AK663">
        <f>IFERROR(VLOOKUP($A663,Table2[],14,FALSE),"Not Found")</f>
        <v>6</v>
      </c>
      <c r="AL663">
        <f>INDEX('Marketing data'!E:E,MATCH($A663,'Marketing data'!B:B,0),1)</f>
        <v>0</v>
      </c>
      <c r="AM663">
        <f>INDEX('Marketing data'!F:F,MATCH($A663,'Marketing data'!B:B,0),1)</f>
        <v>0</v>
      </c>
      <c r="AN663">
        <f>INDEX(Table3[MC3],MATCH($A663,Table3[ID],0),1)</f>
        <v>0</v>
      </c>
      <c r="AO663">
        <f>INDEX(Table3[MC4],MATCH($A663,Table3[ID],0),1)</f>
        <v>1</v>
      </c>
      <c r="AP663">
        <f>INDEX(Table3[MC5],MATCH($A663,Table3[ID],0),1)</f>
        <v>0</v>
      </c>
      <c r="AQ663">
        <f>_xlfn.XLOOKUP($A663,Table3[ID],Table3[Complaint],"Not Found",0)</f>
        <v>0</v>
      </c>
      <c r="AR663">
        <f>_xlfn.XLOOKUP($A663,Table3[ID],Table3[Pilot],"Not Found",0)</f>
        <v>0</v>
      </c>
      <c r="AS663" s="6">
        <f>_xlfn.XLOOKUP($A663,Table3[ID],Table3[Enrollment],"Not Found",0)</f>
        <v>44132</v>
      </c>
    </row>
    <row r="664" spans="1:45" x14ac:dyDescent="0.25">
      <c r="A664">
        <v>1131</v>
      </c>
      <c r="B664" t="s">
        <v>784</v>
      </c>
      <c r="C664" t="s">
        <v>124</v>
      </c>
      <c r="D664" t="s">
        <v>110</v>
      </c>
      <c r="E664" t="s">
        <v>105</v>
      </c>
      <c r="F664" t="s">
        <v>106</v>
      </c>
      <c r="G664" s="22">
        <v>17.97</v>
      </c>
      <c r="H664">
        <v>4</v>
      </c>
      <c r="I664">
        <v>3.5939999999999999</v>
      </c>
      <c r="J664" s="22">
        <v>75.474000000000004</v>
      </c>
      <c r="K664" s="6">
        <v>43519</v>
      </c>
      <c r="L664" s="21">
        <v>0.86319444444444438</v>
      </c>
      <c r="M664" t="s">
        <v>107</v>
      </c>
      <c r="N664" s="22">
        <v>71.88</v>
      </c>
      <c r="O664">
        <v>4.7619047620000003</v>
      </c>
      <c r="P664" s="22">
        <v>3.5939999999999999</v>
      </c>
      <c r="Q664">
        <v>6.4</v>
      </c>
      <c r="R664" t="str">
        <f>IFERROR(VLOOKUP(Table5[[#This Row],[CustomerID]],Table1[],16,FALSE),"Not Found")</f>
        <v>Together</v>
      </c>
      <c r="S664">
        <f>IFERROR(VLOOKUP(Table5[[#This Row],[CustomerID]],Table1[],5,FALSE),"Not Found")</f>
        <v>44</v>
      </c>
      <c r="T664" t="str">
        <f>IFERROR(VLOOKUP(Table5[[#This Row],[CustomerID]],Table1[],17,FALSE),"Not Found")</f>
        <v>Master</v>
      </c>
      <c r="U664">
        <f>_xlfn.XLOOKUP(Table5[[#This Row],[CustomerID]],Table1[ID],Table1[Kids],"Not Found",0)</f>
        <v>0</v>
      </c>
      <c r="V664">
        <f>_xlfn.XLOOKUP(Table5[[#This Row],[CustomerID]],Table1[ID],Table1[Teens],"Not found",0)</f>
        <v>1</v>
      </c>
      <c r="W664" s="16">
        <f>IFERROR(VLOOKUP(Table5[[#This Row],[CustomerID]],Table1[],2,FALSE),"Not Found")</f>
        <v>165104</v>
      </c>
      <c r="X664" t="str">
        <f>_xlfn.XLOOKUP(Table5[[#This Row],[CustomerID]],Table1[ID],Table1[State],"Not Found",0)</f>
        <v>State-Texas</v>
      </c>
      <c r="Y664">
        <f>_xlfn.XLOOKUP(Table5[[#This Row],[CustomerID]],Table2[ID],Table2[Recency/Days],"Not Found",0)</f>
        <v>4</v>
      </c>
      <c r="Z664" s="22">
        <f>IFERROR(VLOOKUP(Table5[[#This Row],[CustomerID]],Table2[],3,FALSE),"Not Found")</f>
        <v>1872</v>
      </c>
      <c r="AA664" s="22">
        <f>IFERROR(VLOOKUP($A664,Table2[],4,FALSE),"Not Found")</f>
        <v>0</v>
      </c>
      <c r="AB664" s="22">
        <f>IFERROR(VLOOKUP($A664,Table2[],5,FALSE),"Not Found")</f>
        <v>588</v>
      </c>
      <c r="AC664" s="22">
        <f>IFERROR(VLOOKUP($A664,Table2[],6,FALSE),"Not Found")</f>
        <v>33</v>
      </c>
      <c r="AD664" s="22">
        <f>IFERROR(VLOOKUP($A664,Table2[],7,FALSE),"Not Found")</f>
        <v>51</v>
      </c>
      <c r="AE664" s="22">
        <f>IFERROR(VLOOKUP($A664,Table2[],8,FALSE),"Not Found")</f>
        <v>127</v>
      </c>
      <c r="AF664" s="22">
        <f>IFERROR(VLOOKUP($A664,Table2[],9,FALSE),"Not Found")</f>
        <v>2417</v>
      </c>
      <c r="AG664">
        <f>IFERROR(VLOOKUP($A664,Table2[],10,FALSE),"Not Found")</f>
        <v>2</v>
      </c>
      <c r="AH664">
        <f>IFERROR(VLOOKUP($A664,Table2[],11,FALSE),"Not Found")</f>
        <v>3</v>
      </c>
      <c r="AI664">
        <f>IFERROR(VLOOKUP($A664,Table2[],12,FALSE),"Not Found")</f>
        <v>5</v>
      </c>
      <c r="AJ664">
        <f>IFERROR(VLOOKUP($A664,Table2[],13,FALSE),"Not Found")</f>
        <v>7</v>
      </c>
      <c r="AK664">
        <f>IFERROR(VLOOKUP($A664,Table2[],14,FALSE),"Not Found")</f>
        <v>7</v>
      </c>
      <c r="AL664">
        <f>INDEX('Marketing data'!E:E,MATCH($A664,'Marketing data'!B:B,0),1)</f>
        <v>0</v>
      </c>
      <c r="AM664">
        <f>INDEX('Marketing data'!F:F,MATCH($A664,'Marketing data'!B:B,0),1)</f>
        <v>0</v>
      </c>
      <c r="AN664">
        <f>INDEX(Table3[MC3],MATCH($A664,Table3[ID],0),1)</f>
        <v>0</v>
      </c>
      <c r="AO664">
        <f>INDEX(Table3[MC4],MATCH($A664,Table3[ID],0),1)</f>
        <v>0</v>
      </c>
      <c r="AP664">
        <f>INDEX(Table3[MC5],MATCH($A664,Table3[ID],0),1)</f>
        <v>0</v>
      </c>
      <c r="AQ664">
        <f>_xlfn.XLOOKUP($A664,Table3[ID],Table3[Complaint],"Not Found",0)</f>
        <v>0</v>
      </c>
      <c r="AR664">
        <f>_xlfn.XLOOKUP($A664,Table3[ID],Table3[Pilot],"Not Found",0)</f>
        <v>1</v>
      </c>
      <c r="AS664" s="6">
        <f>_xlfn.XLOOKUP($A664,Table3[ID],Table3[Enrollment],"Not Found",0)</f>
        <v>43941</v>
      </c>
    </row>
    <row r="665" spans="1:45" x14ac:dyDescent="0.25">
      <c r="A665">
        <v>1470</v>
      </c>
      <c r="B665" t="s">
        <v>785</v>
      </c>
      <c r="C665" t="s">
        <v>109</v>
      </c>
      <c r="D665" t="s">
        <v>104</v>
      </c>
      <c r="E665" t="s">
        <v>105</v>
      </c>
      <c r="F665" t="s">
        <v>106</v>
      </c>
      <c r="G665" s="22">
        <v>47.71</v>
      </c>
      <c r="H665">
        <v>6</v>
      </c>
      <c r="I665">
        <v>14.313000000000001</v>
      </c>
      <c r="J665" s="22">
        <v>300.57299999999998</v>
      </c>
      <c r="K665" s="6">
        <v>43512</v>
      </c>
      <c r="L665" s="21">
        <v>0.59652777777777777</v>
      </c>
      <c r="M665" t="s">
        <v>107</v>
      </c>
      <c r="N665" s="22">
        <v>286.26</v>
      </c>
      <c r="O665">
        <v>4.7619047620000003</v>
      </c>
      <c r="P665" s="22">
        <v>14.313000000000001</v>
      </c>
      <c r="Q665">
        <v>4.4000000000000004</v>
      </c>
      <c r="R665" t="str">
        <f>IFERROR(VLOOKUP(Table5[[#This Row],[CustomerID]],Table1[],16,FALSE),"Not Found")</f>
        <v>Together</v>
      </c>
      <c r="S665">
        <f>IFERROR(VLOOKUP(Table5[[#This Row],[CustomerID]],Table1[],5,FALSE),"Not Found")</f>
        <v>44</v>
      </c>
      <c r="T665" t="str">
        <f>IFERROR(VLOOKUP(Table5[[#This Row],[CustomerID]],Table1[],17,FALSE),"Not Found")</f>
        <v>Master</v>
      </c>
      <c r="U665">
        <f>_xlfn.XLOOKUP(Table5[[#This Row],[CustomerID]],Table1[ID],Table1[Kids],"Not Found",0)</f>
        <v>0</v>
      </c>
      <c r="V665">
        <f>_xlfn.XLOOKUP(Table5[[#This Row],[CustomerID]],Table1[ID],Table1[Teens],"Not found",0)</f>
        <v>1</v>
      </c>
      <c r="W665" s="16">
        <f>IFERROR(VLOOKUP(Table5[[#This Row],[CustomerID]],Table1[],2,FALSE),"Not Found")</f>
        <v>165104</v>
      </c>
      <c r="X665" t="str">
        <f>_xlfn.XLOOKUP(Table5[[#This Row],[CustomerID]],Table1[ID],Table1[State],"Not Found",0)</f>
        <v>State-Florida</v>
      </c>
      <c r="Y665">
        <f>_xlfn.XLOOKUP(Table5[[#This Row],[CustomerID]],Table2[ID],Table2[Recency/Days],"Not Found",0)</f>
        <v>4</v>
      </c>
      <c r="Z665" s="22">
        <f>IFERROR(VLOOKUP(Table5[[#This Row],[CustomerID]],Table2[],3,FALSE),"Not Found")</f>
        <v>1872</v>
      </c>
      <c r="AA665" s="22">
        <f>IFERROR(VLOOKUP($A665,Table2[],4,FALSE),"Not Found")</f>
        <v>0</v>
      </c>
      <c r="AB665" s="22">
        <f>IFERROR(VLOOKUP($A665,Table2[],5,FALSE),"Not Found")</f>
        <v>588</v>
      </c>
      <c r="AC665" s="22">
        <f>IFERROR(VLOOKUP($A665,Table2[],6,FALSE),"Not Found")</f>
        <v>33</v>
      </c>
      <c r="AD665" s="22">
        <f>IFERROR(VLOOKUP($A665,Table2[],7,FALSE),"Not Found")</f>
        <v>51</v>
      </c>
      <c r="AE665" s="22">
        <f>IFERROR(VLOOKUP($A665,Table2[],8,FALSE),"Not Found")</f>
        <v>127</v>
      </c>
      <c r="AF665" s="22">
        <f>IFERROR(VLOOKUP($A665,Table2[],9,FALSE),"Not Found")</f>
        <v>2417</v>
      </c>
      <c r="AG665">
        <f>IFERROR(VLOOKUP($A665,Table2[],10,FALSE),"Not Found")</f>
        <v>2</v>
      </c>
      <c r="AH665">
        <f>IFERROR(VLOOKUP($A665,Table2[],11,FALSE),"Not Found")</f>
        <v>3</v>
      </c>
      <c r="AI665">
        <f>IFERROR(VLOOKUP($A665,Table2[],12,FALSE),"Not Found")</f>
        <v>5</v>
      </c>
      <c r="AJ665">
        <f>IFERROR(VLOOKUP($A665,Table2[],13,FALSE),"Not Found")</f>
        <v>7</v>
      </c>
      <c r="AK665">
        <f>IFERROR(VLOOKUP($A665,Table2[],14,FALSE),"Not Found")</f>
        <v>7</v>
      </c>
      <c r="AL665">
        <f>INDEX('Marketing data'!E:E,MATCH($A665,'Marketing data'!B:B,0),1)</f>
        <v>0</v>
      </c>
      <c r="AM665">
        <f>INDEX('Marketing data'!F:F,MATCH($A665,'Marketing data'!B:B,0),1)</f>
        <v>0</v>
      </c>
      <c r="AN665">
        <f>INDEX(Table3[MC3],MATCH($A665,Table3[ID],0),1)</f>
        <v>0</v>
      </c>
      <c r="AO665">
        <f>INDEX(Table3[MC4],MATCH($A665,Table3[ID],0),1)</f>
        <v>0</v>
      </c>
      <c r="AP665">
        <f>INDEX(Table3[MC5],MATCH($A665,Table3[ID],0),1)</f>
        <v>0</v>
      </c>
      <c r="AQ665">
        <f>_xlfn.XLOOKUP($A665,Table3[ID],Table3[Complaint],"Not Found",0)</f>
        <v>0</v>
      </c>
      <c r="AR665">
        <f>_xlfn.XLOOKUP($A665,Table3[ID],Table3[Pilot],"Not Found",0)</f>
        <v>0</v>
      </c>
      <c r="AS665" s="6">
        <f>_xlfn.XLOOKUP($A665,Table3[ID],Table3[Enrollment],"Not Found",0)</f>
        <v>43941</v>
      </c>
    </row>
    <row r="666" spans="1:45" x14ac:dyDescent="0.25">
      <c r="A666">
        <v>1342</v>
      </c>
      <c r="B666" t="s">
        <v>787</v>
      </c>
      <c r="C666" t="s">
        <v>103</v>
      </c>
      <c r="D666" t="s">
        <v>104</v>
      </c>
      <c r="E666" t="s">
        <v>114</v>
      </c>
      <c r="F666" t="s">
        <v>127</v>
      </c>
      <c r="G666" s="22">
        <v>56.04</v>
      </c>
      <c r="H666">
        <v>10</v>
      </c>
      <c r="I666">
        <v>28.02</v>
      </c>
      <c r="J666" s="22">
        <v>588.41999999999996</v>
      </c>
      <c r="K666" s="6">
        <v>43479</v>
      </c>
      <c r="L666" s="21">
        <v>0.8125</v>
      </c>
      <c r="M666" t="s">
        <v>107</v>
      </c>
      <c r="N666" s="22">
        <v>560.4</v>
      </c>
      <c r="O666">
        <v>4.7619047620000003</v>
      </c>
      <c r="P666" s="22">
        <v>28.02</v>
      </c>
      <c r="Q666">
        <v>4.4000000000000004</v>
      </c>
      <c r="R666" t="str">
        <f>IFERROR(VLOOKUP(Table5[[#This Row],[CustomerID]],Table1[],16,FALSE),"Not Found")</f>
        <v>Married</v>
      </c>
      <c r="S666">
        <f>IFERROR(VLOOKUP(Table5[[#This Row],[CustomerID]],Table1[],5,FALSE),"Not Found")</f>
        <v>77</v>
      </c>
      <c r="T666" t="str">
        <f>IFERROR(VLOOKUP(Table5[[#This Row],[CustomerID]],Table1[],17,FALSE),"Not Found")</f>
        <v>Master</v>
      </c>
      <c r="U666">
        <f>_xlfn.XLOOKUP(Table5[[#This Row],[CustomerID]],Table1[ID],Table1[Kids],"Not Found",0)</f>
        <v>0</v>
      </c>
      <c r="V666">
        <f>_xlfn.XLOOKUP(Table5[[#This Row],[CustomerID]],Table1[ID],Table1[Teens],"Not found",0)</f>
        <v>0</v>
      </c>
      <c r="W666" s="16">
        <f>IFERROR(VLOOKUP(Table5[[#This Row],[CustomerID]],Table1[],2,FALSE),"Not Found")</f>
        <v>165073</v>
      </c>
      <c r="X666" t="str">
        <f>_xlfn.XLOOKUP(Table5[[#This Row],[CustomerID]],Table1[ID],Table1[State],"Not Found",0)</f>
        <v>State-Other</v>
      </c>
      <c r="Y666">
        <f>_xlfn.XLOOKUP(Table5[[#This Row],[CustomerID]],Table2[ID],Table2[Recency/Days],"Not Found",0)</f>
        <v>65</v>
      </c>
      <c r="Z666" s="22">
        <f>IFERROR(VLOOKUP(Table5[[#This Row],[CustomerID]],Table2[],3,FALSE),"Not Found")</f>
        <v>1596</v>
      </c>
      <c r="AA666" s="22">
        <f>IFERROR(VLOOKUP($A666,Table2[],4,FALSE),"Not Found")</f>
        <v>43</v>
      </c>
      <c r="AB666" s="22">
        <f>IFERROR(VLOOKUP($A666,Table2[],5,FALSE),"Not Found")</f>
        <v>449</v>
      </c>
      <c r="AC666" s="22">
        <f>IFERROR(VLOOKUP($A666,Table2[],6,FALSE),"Not Found")</f>
        <v>175</v>
      </c>
      <c r="AD666" s="22">
        <f>IFERROR(VLOOKUP($A666,Table2[],7,FALSE),"Not Found")</f>
        <v>0</v>
      </c>
      <c r="AE666" s="22">
        <f>IFERROR(VLOOKUP($A666,Table2[],8,FALSE),"Not Found")</f>
        <v>20</v>
      </c>
      <c r="AF666" s="22">
        <f>IFERROR(VLOOKUP($A666,Table2[],9,FALSE),"Not Found")</f>
        <v>2242</v>
      </c>
      <c r="AG666">
        <f>IFERROR(VLOOKUP($A666,Table2[],10,FALSE),"Not Found")</f>
        <v>1</v>
      </c>
      <c r="AH666">
        <f>IFERROR(VLOOKUP($A666,Table2[],11,FALSE),"Not Found")</f>
        <v>5</v>
      </c>
      <c r="AI666">
        <f>IFERROR(VLOOKUP($A666,Table2[],12,FALSE),"Not Found")</f>
        <v>3</v>
      </c>
      <c r="AJ666">
        <f>IFERROR(VLOOKUP($A666,Table2[],13,FALSE),"Not Found")</f>
        <v>5</v>
      </c>
      <c r="AK666">
        <f>IFERROR(VLOOKUP($A666,Table2[],14,FALSE),"Not Found")</f>
        <v>2</v>
      </c>
      <c r="AL666">
        <f>INDEX('Marketing data'!E:E,MATCH($A666,'Marketing data'!B:B,0),1)</f>
        <v>0</v>
      </c>
      <c r="AM666">
        <f>INDEX('Marketing data'!F:F,MATCH($A666,'Marketing data'!B:B,0),1)</f>
        <v>0</v>
      </c>
      <c r="AN666">
        <f>INDEX(Table3[MC3],MATCH($A666,Table3[ID],0),1)</f>
        <v>0</v>
      </c>
      <c r="AO666">
        <f>INDEX(Table3[MC4],MATCH($A666,Table3[ID],0),1)</f>
        <v>0</v>
      </c>
      <c r="AP666">
        <f>INDEX(Table3[MC5],MATCH($A666,Table3[ID],0),1)</f>
        <v>0</v>
      </c>
      <c r="AQ666">
        <f>_xlfn.XLOOKUP($A666,Table3[ID],Table3[Complaint],"Not Found",0)</f>
        <v>1</v>
      </c>
      <c r="AR666">
        <f>_xlfn.XLOOKUP($A666,Table3[ID],Table3[Pilot],"Not Found",0)</f>
        <v>0</v>
      </c>
      <c r="AS666" s="6">
        <f>_xlfn.XLOOKUP($A666,Table3[ID],Table3[Enrollment],"Not Found",0)</f>
        <v>43855</v>
      </c>
    </row>
    <row r="667" spans="1:45" x14ac:dyDescent="0.25">
      <c r="A667">
        <v>1067</v>
      </c>
      <c r="B667" t="s">
        <v>788</v>
      </c>
      <c r="C667" t="s">
        <v>124</v>
      </c>
      <c r="D667" t="s">
        <v>104</v>
      </c>
      <c r="E667" t="s">
        <v>114</v>
      </c>
      <c r="F667" t="s">
        <v>125</v>
      </c>
      <c r="G667" s="22">
        <v>93.4</v>
      </c>
      <c r="H667">
        <v>2</v>
      </c>
      <c r="I667">
        <v>9.34</v>
      </c>
      <c r="J667" s="22">
        <v>196.14</v>
      </c>
      <c r="K667" s="6">
        <v>43554</v>
      </c>
      <c r="L667" s="21">
        <v>0.69027777777777777</v>
      </c>
      <c r="M667" t="s">
        <v>112</v>
      </c>
      <c r="N667" s="22">
        <v>186.8</v>
      </c>
      <c r="O667">
        <v>4.7619047620000003</v>
      </c>
      <c r="P667" s="22">
        <v>9.34</v>
      </c>
      <c r="Q667">
        <v>5.5</v>
      </c>
      <c r="R667" t="str">
        <f>IFERROR(VLOOKUP(Table5[[#This Row],[CustomerID]],Table1[],16,FALSE),"Not Found")</f>
        <v>Married</v>
      </c>
      <c r="S667">
        <f>IFERROR(VLOOKUP(Table5[[#This Row],[CustomerID]],Table1[],5,FALSE),"Not Found")</f>
        <v>61</v>
      </c>
      <c r="T667" t="str">
        <f>IFERROR(VLOOKUP(Table5[[#This Row],[CustomerID]],Table1[],17,FALSE),"Not Found")</f>
        <v>Graduate</v>
      </c>
      <c r="U667">
        <f>_xlfn.XLOOKUP(Table5[[#This Row],[CustomerID]],Table1[ID],Table1[Kids],"Not Found",0)</f>
        <v>0</v>
      </c>
      <c r="V667">
        <f>_xlfn.XLOOKUP(Table5[[#This Row],[CustomerID]],Table1[ID],Table1[Teens],"Not found",0)</f>
        <v>1</v>
      </c>
      <c r="W667" s="16">
        <f>IFERROR(VLOOKUP(Table5[[#This Row],[CustomerID]],Table1[],2,FALSE),"Not Found")</f>
        <v>165031</v>
      </c>
      <c r="X667" t="str">
        <f>_xlfn.XLOOKUP(Table5[[#This Row],[CustomerID]],Table1[ID],Table1[State],"Not Found",0)</f>
        <v>State-California</v>
      </c>
      <c r="Y667">
        <f>_xlfn.XLOOKUP(Table5[[#This Row],[CustomerID]],Table2[ID],Table2[Recency/Days],"Not Found",0)</f>
        <v>29</v>
      </c>
      <c r="Z667" s="22">
        <f>IFERROR(VLOOKUP(Table5[[#This Row],[CustomerID]],Table2[],3,FALSE),"Not Found")</f>
        <v>655</v>
      </c>
      <c r="AA667" s="22">
        <f>IFERROR(VLOOKUP($A667,Table2[],4,FALSE),"Not Found")</f>
        <v>272</v>
      </c>
      <c r="AB667" s="22">
        <f>IFERROR(VLOOKUP($A667,Table2[],5,FALSE),"Not Found")</f>
        <v>738</v>
      </c>
      <c r="AC667" s="22">
        <f>IFERROR(VLOOKUP($A667,Table2[],6,FALSE),"Not Found")</f>
        <v>213</v>
      </c>
      <c r="AD667" s="22">
        <f>IFERROR(VLOOKUP($A667,Table2[],7,FALSE),"Not Found")</f>
        <v>94</v>
      </c>
      <c r="AE667" s="22">
        <f>IFERROR(VLOOKUP($A667,Table2[],8,FALSE),"Not Found")</f>
        <v>218</v>
      </c>
      <c r="AF667" s="22">
        <f>IFERROR(VLOOKUP($A667,Table2[],9,FALSE),"Not Found")</f>
        <v>1754</v>
      </c>
      <c r="AG667">
        <f>IFERROR(VLOOKUP($A667,Table2[],10,FALSE),"Not Found")</f>
        <v>4</v>
      </c>
      <c r="AH667">
        <f>IFERROR(VLOOKUP($A667,Table2[],11,FALSE),"Not Found")</f>
        <v>10</v>
      </c>
      <c r="AI667">
        <f>IFERROR(VLOOKUP($A667,Table2[],12,FALSE),"Not Found")</f>
        <v>3</v>
      </c>
      <c r="AJ667">
        <f>IFERROR(VLOOKUP($A667,Table2[],13,FALSE),"Not Found")</f>
        <v>13</v>
      </c>
      <c r="AK667">
        <f>IFERROR(VLOOKUP($A667,Table2[],14,FALSE),"Not Found")</f>
        <v>7</v>
      </c>
      <c r="AL667">
        <f>INDEX('Marketing data'!E:E,MATCH($A667,'Marketing data'!B:B,0),1)</f>
        <v>0</v>
      </c>
      <c r="AM667">
        <f>INDEX('Marketing data'!F:F,MATCH($A667,'Marketing data'!B:B,0),1)</f>
        <v>0</v>
      </c>
      <c r="AN667">
        <f>INDEX(Table3[MC3],MATCH($A667,Table3[ID],0),1)</f>
        <v>0</v>
      </c>
      <c r="AO667">
        <f>INDEX(Table3[MC4],MATCH($A667,Table3[ID],0),1)</f>
        <v>0</v>
      </c>
      <c r="AP667">
        <f>INDEX(Table3[MC5],MATCH($A667,Table3[ID],0),1)</f>
        <v>0</v>
      </c>
      <c r="AQ667">
        <f>_xlfn.XLOOKUP($A667,Table3[ID],Table3[Complaint],"Not Found",0)</f>
        <v>0</v>
      </c>
      <c r="AR667">
        <f>_xlfn.XLOOKUP($A667,Table3[ID],Table3[Pilot],"Not Found",0)</f>
        <v>0</v>
      </c>
      <c r="AS667" s="6">
        <f>_xlfn.XLOOKUP($A667,Table3[ID],Table3[Enrollment],"Not Found",0)</f>
        <v>43699</v>
      </c>
    </row>
    <row r="668" spans="1:45" x14ac:dyDescent="0.25">
      <c r="A668">
        <v>1228</v>
      </c>
      <c r="B668" t="s">
        <v>789</v>
      </c>
      <c r="C668" t="s">
        <v>124</v>
      </c>
      <c r="D668" t="s">
        <v>110</v>
      </c>
      <c r="E668" t="s">
        <v>105</v>
      </c>
      <c r="F668" t="s">
        <v>106</v>
      </c>
      <c r="G668" s="22">
        <v>73.41</v>
      </c>
      <c r="H668">
        <v>3</v>
      </c>
      <c r="I668">
        <v>11.0115</v>
      </c>
      <c r="J668" s="22">
        <v>231.2415</v>
      </c>
      <c r="K668" s="6">
        <v>43526</v>
      </c>
      <c r="L668" s="21">
        <v>0.54861111111111105</v>
      </c>
      <c r="M668" t="s">
        <v>107</v>
      </c>
      <c r="N668" s="22">
        <v>220.23</v>
      </c>
      <c r="O668">
        <v>4.7619047620000003</v>
      </c>
      <c r="P668" s="22">
        <v>11.0115</v>
      </c>
      <c r="Q668">
        <v>4</v>
      </c>
      <c r="R668" t="str">
        <f>IFERROR(VLOOKUP(Table5[[#This Row],[CustomerID]],Table1[],16,FALSE),"Not Found")</f>
        <v>Together</v>
      </c>
      <c r="S668">
        <f>IFERROR(VLOOKUP(Table5[[#This Row],[CustomerID]],Table1[],5,FALSE),"Not Found")</f>
        <v>62</v>
      </c>
      <c r="T668" t="str">
        <f>IFERROR(VLOOKUP(Table5[[#This Row],[CustomerID]],Table1[],17,FALSE),"Not Found")</f>
        <v>Graduate</v>
      </c>
      <c r="U668">
        <f>_xlfn.XLOOKUP(Table5[[#This Row],[CustomerID]],Table1[ID],Table1[Kids],"Not Found",0)</f>
        <v>0</v>
      </c>
      <c r="V668">
        <f>_xlfn.XLOOKUP(Table5[[#This Row],[CustomerID]],Table1[ID],Table1[Teens],"Not found",0)</f>
        <v>1</v>
      </c>
      <c r="W668" s="16">
        <f>IFERROR(VLOOKUP(Table5[[#This Row],[CustomerID]],Table1[],2,FALSE),"Not Found")</f>
        <v>164961</v>
      </c>
      <c r="X668" t="str">
        <f>_xlfn.XLOOKUP(Table5[[#This Row],[CustomerID]],Table1[ID],Table1[State],"Not Found",0)</f>
        <v>State-Other</v>
      </c>
      <c r="Y668">
        <f>_xlfn.XLOOKUP(Table5[[#This Row],[CustomerID]],Table2[ID],Table2[Recency/Days],"Not Found",0)</f>
        <v>97</v>
      </c>
      <c r="Z668" s="22">
        <f>IFERROR(VLOOKUP(Table5[[#This Row],[CustomerID]],Table2[],3,FALSE),"Not Found")</f>
        <v>970</v>
      </c>
      <c r="AA668" s="22">
        <f>IFERROR(VLOOKUP($A668,Table2[],4,FALSE),"Not Found")</f>
        <v>289</v>
      </c>
      <c r="AB668" s="22">
        <f>IFERROR(VLOOKUP($A668,Table2[],5,FALSE),"Not Found")</f>
        <v>701</v>
      </c>
      <c r="AC668" s="22">
        <f>IFERROR(VLOOKUP($A668,Table2[],6,FALSE),"Not Found")</f>
        <v>190</v>
      </c>
      <c r="AD668" s="22">
        <f>IFERROR(VLOOKUP($A668,Table2[],7,FALSE),"Not Found")</f>
        <v>315</v>
      </c>
      <c r="AE668" s="22">
        <f>IFERROR(VLOOKUP($A668,Table2[],8,FALSE),"Not Found")</f>
        <v>96</v>
      </c>
      <c r="AF668" s="22">
        <f>IFERROR(VLOOKUP($A668,Table2[],9,FALSE),"Not Found")</f>
        <v>2369</v>
      </c>
      <c r="AG668">
        <f>IFERROR(VLOOKUP($A668,Table2[],10,FALSE),"Not Found")</f>
        <v>2</v>
      </c>
      <c r="AH668">
        <f>IFERROR(VLOOKUP($A668,Table2[],11,FALSE),"Not Found")</f>
        <v>6</v>
      </c>
      <c r="AI668">
        <f>IFERROR(VLOOKUP($A668,Table2[],12,FALSE),"Not Found")</f>
        <v>4</v>
      </c>
      <c r="AJ668">
        <f>IFERROR(VLOOKUP($A668,Table2[],13,FALSE),"Not Found")</f>
        <v>4</v>
      </c>
      <c r="AK668">
        <f>IFERROR(VLOOKUP($A668,Table2[],14,FALSE),"Not Found")</f>
        <v>3</v>
      </c>
      <c r="AL668">
        <f>INDEX('Marketing data'!E:E,MATCH($A668,'Marketing data'!B:B,0),1)</f>
        <v>0</v>
      </c>
      <c r="AM668">
        <f>INDEX('Marketing data'!F:F,MATCH($A668,'Marketing data'!B:B,0),1)</f>
        <v>0</v>
      </c>
      <c r="AN668">
        <f>INDEX(Table3[MC3],MATCH($A668,Table3[ID],0),1)</f>
        <v>0</v>
      </c>
      <c r="AO668">
        <f>INDEX(Table3[MC4],MATCH($A668,Table3[ID],0),1)</f>
        <v>0</v>
      </c>
      <c r="AP668">
        <f>INDEX(Table3[MC5],MATCH($A668,Table3[ID],0),1)</f>
        <v>0</v>
      </c>
      <c r="AQ668">
        <f>_xlfn.XLOOKUP($A668,Table3[ID],Table3[Complaint],"Not Found",0)</f>
        <v>0</v>
      </c>
      <c r="AR668">
        <f>_xlfn.XLOOKUP($A668,Table3[ID],Table3[Pilot],"Not Found",0)</f>
        <v>0</v>
      </c>
      <c r="AS668" s="6">
        <f>_xlfn.XLOOKUP($A668,Table3[ID],Table3[Enrollment],"Not Found",0)</f>
        <v>43615</v>
      </c>
    </row>
    <row r="669" spans="1:45" x14ac:dyDescent="0.25">
      <c r="A669">
        <v>1913</v>
      </c>
      <c r="B669" t="s">
        <v>790</v>
      </c>
      <c r="C669" t="s">
        <v>109</v>
      </c>
      <c r="D669" t="s">
        <v>110</v>
      </c>
      <c r="E669" t="s">
        <v>114</v>
      </c>
      <c r="F669" t="s">
        <v>106</v>
      </c>
      <c r="G669" s="22">
        <v>33.64</v>
      </c>
      <c r="H669">
        <v>8</v>
      </c>
      <c r="I669">
        <v>13.456</v>
      </c>
      <c r="J669" s="22">
        <v>282.57600000000002</v>
      </c>
      <c r="K669" s="6">
        <v>43511</v>
      </c>
      <c r="L669" s="21">
        <v>0.71527777777777779</v>
      </c>
      <c r="M669" t="s">
        <v>116</v>
      </c>
      <c r="N669" s="22">
        <v>269.12</v>
      </c>
      <c r="O669">
        <v>4.7619047620000003</v>
      </c>
      <c r="P669" s="22">
        <v>13.456</v>
      </c>
      <c r="Q669">
        <v>9.3000000000000007</v>
      </c>
      <c r="R669" t="str">
        <f>IFERROR(VLOOKUP(Table5[[#This Row],[CustomerID]],Table1[],16,FALSE),"Not Found")</f>
        <v>Single</v>
      </c>
      <c r="S669">
        <f>IFERROR(VLOOKUP(Table5[[#This Row],[CustomerID]],Table1[],5,FALSE),"Not Found")</f>
        <v>69</v>
      </c>
      <c r="T669" t="str">
        <f>IFERROR(VLOOKUP(Table5[[#This Row],[CustomerID]],Table1[],17,FALSE),"Not Found")</f>
        <v>PhD</v>
      </c>
      <c r="U669">
        <f>_xlfn.XLOOKUP(Table5[[#This Row],[CustomerID]],Table1[ID],Table1[Kids],"Not Found",0)</f>
        <v>0</v>
      </c>
      <c r="V669">
        <f>_xlfn.XLOOKUP(Table5[[#This Row],[CustomerID]],Table1[ID],Table1[Teens],"Not found",0)</f>
        <v>1</v>
      </c>
      <c r="W669" s="16">
        <f>IFERROR(VLOOKUP(Table5[[#This Row],[CustomerID]],Table1[],2,FALSE),"Not Found")</f>
        <v>164950</v>
      </c>
      <c r="X669" t="str">
        <f>_xlfn.XLOOKUP(Table5[[#This Row],[CustomerID]],Table1[ID],Table1[State],"Not Found",0)</f>
        <v>State-California</v>
      </c>
      <c r="Y669">
        <f>_xlfn.XLOOKUP(Table5[[#This Row],[CustomerID]],Table2[ID],Table2[Recency/Days],"Not Found",0)</f>
        <v>29</v>
      </c>
      <c r="Z669" s="22">
        <f>IFERROR(VLOOKUP(Table5[[#This Row],[CustomerID]],Table2[],3,FALSE),"Not Found")</f>
        <v>2080</v>
      </c>
      <c r="AA669" s="22">
        <f>IFERROR(VLOOKUP($A669,Table2[],4,FALSE),"Not Found")</f>
        <v>0</v>
      </c>
      <c r="AB669" s="22">
        <f>IFERROR(VLOOKUP($A669,Table2[],5,FALSE),"Not Found")</f>
        <v>183</v>
      </c>
      <c r="AC669" s="22">
        <f>IFERROR(VLOOKUP($A669,Table2[],6,FALSE),"Not Found")</f>
        <v>30</v>
      </c>
      <c r="AD669" s="22">
        <f>IFERROR(VLOOKUP($A669,Table2[],7,FALSE),"Not Found")</f>
        <v>0</v>
      </c>
      <c r="AE669" s="22">
        <f>IFERROR(VLOOKUP($A669,Table2[],8,FALSE),"Not Found")</f>
        <v>160</v>
      </c>
      <c r="AF669" s="22">
        <f>IFERROR(VLOOKUP($A669,Table2[],9,FALSE),"Not Found")</f>
        <v>2133</v>
      </c>
      <c r="AG669">
        <f>IFERROR(VLOOKUP($A669,Table2[],10,FALSE),"Not Found")</f>
        <v>2</v>
      </c>
      <c r="AH669">
        <f>IFERROR(VLOOKUP($A669,Table2[],11,FALSE),"Not Found")</f>
        <v>11</v>
      </c>
      <c r="AI669">
        <f>IFERROR(VLOOKUP($A669,Table2[],12,FALSE),"Not Found")</f>
        <v>2</v>
      </c>
      <c r="AJ669">
        <f>IFERROR(VLOOKUP($A669,Table2[],13,FALSE),"Not Found")</f>
        <v>10</v>
      </c>
      <c r="AK669">
        <f>IFERROR(VLOOKUP($A669,Table2[],14,FALSE),"Not Found")</f>
        <v>7</v>
      </c>
      <c r="AL669">
        <f>INDEX('Marketing data'!E:E,MATCH($A669,'Marketing data'!B:B,0),1)</f>
        <v>0</v>
      </c>
      <c r="AM669">
        <f>INDEX('Marketing data'!F:F,MATCH($A669,'Marketing data'!B:B,0),1)</f>
        <v>0</v>
      </c>
      <c r="AN669">
        <f>INDEX(Table3[MC3],MATCH($A669,Table3[ID],0),1)</f>
        <v>0</v>
      </c>
      <c r="AO669">
        <f>INDEX(Table3[MC4],MATCH($A669,Table3[ID],0),1)</f>
        <v>1</v>
      </c>
      <c r="AP669">
        <f>INDEX(Table3[MC5],MATCH($A669,Table3[ID],0),1)</f>
        <v>0</v>
      </c>
      <c r="AQ669">
        <f>_xlfn.XLOOKUP($A669,Table3[ID],Table3[Complaint],"Not Found",0)</f>
        <v>0</v>
      </c>
      <c r="AR669">
        <f>_xlfn.XLOOKUP($A669,Table3[ID],Table3[Pilot],"Not Found",0)</f>
        <v>0</v>
      </c>
      <c r="AS669" s="6">
        <f>_xlfn.XLOOKUP($A669,Table3[ID],Table3[Enrollment],"Not Found",0)</f>
        <v>43482</v>
      </c>
    </row>
    <row r="670" spans="1:45" x14ac:dyDescent="0.25">
      <c r="A670">
        <v>2637</v>
      </c>
      <c r="B670" t="s">
        <v>791</v>
      </c>
      <c r="C670" t="s">
        <v>103</v>
      </c>
      <c r="D670" t="s">
        <v>110</v>
      </c>
      <c r="E670" t="s">
        <v>105</v>
      </c>
      <c r="F670" t="s">
        <v>111</v>
      </c>
      <c r="G670" s="22">
        <v>45.48</v>
      </c>
      <c r="H670">
        <v>10</v>
      </c>
      <c r="I670">
        <v>22.74</v>
      </c>
      <c r="J670" s="22">
        <v>477.54</v>
      </c>
      <c r="K670" s="6">
        <v>43525</v>
      </c>
      <c r="L670" s="21">
        <v>0.43194444444444446</v>
      </c>
      <c r="M670" t="s">
        <v>116</v>
      </c>
      <c r="N670" s="22">
        <v>454.8</v>
      </c>
      <c r="O670">
        <v>4.7619047620000003</v>
      </c>
      <c r="P670" s="22">
        <v>22.74</v>
      </c>
      <c r="Q670">
        <v>4.8</v>
      </c>
      <c r="R670" t="str">
        <f>IFERROR(VLOOKUP(Table5[[#This Row],[CustomerID]],Table1[],16,FALSE),"Not Found")</f>
        <v>Divorced</v>
      </c>
      <c r="S670">
        <f>IFERROR(VLOOKUP(Table5[[#This Row],[CustomerID]],Table1[],5,FALSE),"Not Found")</f>
        <v>44</v>
      </c>
      <c r="T670" t="str">
        <f>IFERROR(VLOOKUP(Table5[[#This Row],[CustomerID]],Table1[],17,FALSE),"Not Found")</f>
        <v>Graduate</v>
      </c>
      <c r="U670">
        <f>_xlfn.XLOOKUP(Table5[[#This Row],[CustomerID]],Table1[ID],Table1[Kids],"Not Found",0)</f>
        <v>0</v>
      </c>
      <c r="V670">
        <f>_xlfn.XLOOKUP(Table5[[#This Row],[CustomerID]],Table1[ID],Table1[Teens],"Not found",0)</f>
        <v>1</v>
      </c>
      <c r="W670" s="16">
        <f>IFERROR(VLOOKUP(Table5[[#This Row],[CustomerID]],Table1[],2,FALSE),"Not Found")</f>
        <v>164892</v>
      </c>
      <c r="X670" t="str">
        <f>_xlfn.XLOOKUP(Table5[[#This Row],[CustomerID]],Table1[ID],Table1[State],"Not Found",0)</f>
        <v>State-Texas</v>
      </c>
      <c r="Y670">
        <f>_xlfn.XLOOKUP(Table5[[#This Row],[CustomerID]],Table2[ID],Table2[Recency/Days],"Not Found",0)</f>
        <v>77</v>
      </c>
      <c r="Z670" s="22">
        <f>IFERROR(VLOOKUP(Table5[[#This Row],[CustomerID]],Table2[],3,FALSE),"Not Found")</f>
        <v>1339</v>
      </c>
      <c r="AA670" s="22">
        <f>IFERROR(VLOOKUP($A670,Table2[],4,FALSE),"Not Found")</f>
        <v>61</v>
      </c>
      <c r="AB670" s="22">
        <f>IFERROR(VLOOKUP($A670,Table2[],5,FALSE),"Not Found")</f>
        <v>584</v>
      </c>
      <c r="AC670" s="22">
        <f>IFERROR(VLOOKUP($A670,Table2[],6,FALSE),"Not Found")</f>
        <v>81</v>
      </c>
      <c r="AD670" s="22">
        <f>IFERROR(VLOOKUP($A670,Table2[],7,FALSE),"Not Found")</f>
        <v>61</v>
      </c>
      <c r="AE670" s="22">
        <f>IFERROR(VLOOKUP($A670,Table2[],8,FALSE),"Not Found")</f>
        <v>165</v>
      </c>
      <c r="AF670" s="22">
        <f>IFERROR(VLOOKUP($A670,Table2[],9,FALSE),"Not Found")</f>
        <v>1962</v>
      </c>
      <c r="AG670">
        <f>IFERROR(VLOOKUP($A670,Table2[],10,FALSE),"Not Found")</f>
        <v>2</v>
      </c>
      <c r="AH670">
        <f>IFERROR(VLOOKUP($A670,Table2[],11,FALSE),"Not Found")</f>
        <v>6</v>
      </c>
      <c r="AI670">
        <f>IFERROR(VLOOKUP($A670,Table2[],12,FALSE),"Not Found")</f>
        <v>4</v>
      </c>
      <c r="AJ670">
        <f>IFERROR(VLOOKUP($A670,Table2[],13,FALSE),"Not Found")</f>
        <v>12</v>
      </c>
      <c r="AK670">
        <f>IFERROR(VLOOKUP($A670,Table2[],14,FALSE),"Not Found")</f>
        <v>4</v>
      </c>
      <c r="AL670">
        <f>INDEX('Marketing data'!E:E,MATCH($A670,'Marketing data'!B:B,0),1)</f>
        <v>0</v>
      </c>
      <c r="AM670">
        <f>INDEX('Marketing data'!F:F,MATCH($A670,'Marketing data'!B:B,0),1)</f>
        <v>0</v>
      </c>
      <c r="AN670">
        <f>INDEX(Table3[MC3],MATCH($A670,Table3[ID],0),1)</f>
        <v>0</v>
      </c>
      <c r="AO670">
        <f>INDEX(Table3[MC4],MATCH($A670,Table3[ID],0),1)</f>
        <v>0</v>
      </c>
      <c r="AP670">
        <f>INDEX(Table3[MC5],MATCH($A670,Table3[ID],0),1)</f>
        <v>0</v>
      </c>
      <c r="AQ670">
        <f>_xlfn.XLOOKUP($A670,Table3[ID],Table3[Complaint],"Not Found",0)</f>
        <v>0</v>
      </c>
      <c r="AR670">
        <f>_xlfn.XLOOKUP($A670,Table3[ID],Table3[Pilot],"Not Found",0)</f>
        <v>0</v>
      </c>
      <c r="AS670" s="6">
        <f>_xlfn.XLOOKUP($A670,Table3[ID],Table3[Enrollment],"Not Found",0)</f>
        <v>44137</v>
      </c>
    </row>
    <row r="671" spans="1:45" x14ac:dyDescent="0.25">
      <c r="A671">
        <v>2436</v>
      </c>
      <c r="B671" t="s">
        <v>792</v>
      </c>
      <c r="C671" t="s">
        <v>124</v>
      </c>
      <c r="D671" t="s">
        <v>104</v>
      </c>
      <c r="E671" t="s">
        <v>114</v>
      </c>
      <c r="F671" t="s">
        <v>127</v>
      </c>
      <c r="G671" s="22">
        <v>83.77</v>
      </c>
      <c r="H671">
        <v>2</v>
      </c>
      <c r="I671">
        <v>8.3770000000000007</v>
      </c>
      <c r="J671" s="22">
        <v>175.917</v>
      </c>
      <c r="K671" s="6">
        <v>43520</v>
      </c>
      <c r="L671" s="21">
        <v>0.83124999999999993</v>
      </c>
      <c r="M671" t="s">
        <v>112</v>
      </c>
      <c r="N671" s="22">
        <v>167.54</v>
      </c>
      <c r="O671">
        <v>4.7619047620000003</v>
      </c>
      <c r="P671" s="22">
        <v>8.3770000000000007</v>
      </c>
      <c r="Q671">
        <v>4.5999999999999996</v>
      </c>
      <c r="R671" t="str">
        <f>IFERROR(VLOOKUP(Table5[[#This Row],[CustomerID]],Table1[],16,FALSE),"Not Found")</f>
        <v>Widow</v>
      </c>
      <c r="S671">
        <f>IFERROR(VLOOKUP(Table5[[#This Row],[CustomerID]],Table1[],5,FALSE),"Not Found")</f>
        <v>70</v>
      </c>
      <c r="T671" t="str">
        <f>IFERROR(VLOOKUP(Table5[[#This Row],[CustomerID]],Table1[],17,FALSE),"Not Found")</f>
        <v>Master</v>
      </c>
      <c r="U671">
        <f>_xlfn.XLOOKUP(Table5[[#This Row],[CustomerID]],Table1[ID],Table1[Kids],"Not Found",0)</f>
        <v>0</v>
      </c>
      <c r="V671">
        <f>_xlfn.XLOOKUP(Table5[[#This Row],[CustomerID]],Table1[ID],Table1[Teens],"Not found",0)</f>
        <v>1</v>
      </c>
      <c r="W671" s="16">
        <f>IFERROR(VLOOKUP(Table5[[#This Row],[CustomerID]],Table1[],2,FALSE),"Not Found")</f>
        <v>164866</v>
      </c>
      <c r="X671" t="str">
        <f>_xlfn.XLOOKUP(Table5[[#This Row],[CustomerID]],Table1[ID],Table1[State],"Not Found",0)</f>
        <v>State-Florida</v>
      </c>
      <c r="Y671">
        <f>_xlfn.XLOOKUP(Table5[[#This Row],[CustomerID]],Table2[ID],Table2[Recency/Days],"Not Found",0)</f>
        <v>9</v>
      </c>
      <c r="Z671" s="22">
        <f>IFERROR(VLOOKUP(Table5[[#This Row],[CustomerID]],Table2[],3,FALSE),"Not Found")</f>
        <v>1291</v>
      </c>
      <c r="AA671" s="22">
        <f>IFERROR(VLOOKUP($A671,Table2[],4,FALSE),"Not Found")</f>
        <v>13</v>
      </c>
      <c r="AB671" s="22">
        <f>IFERROR(VLOOKUP($A671,Table2[],5,FALSE),"Not Found")</f>
        <v>53</v>
      </c>
      <c r="AC671" s="22">
        <f>IFERROR(VLOOKUP($A671,Table2[],6,FALSE),"Not Found")</f>
        <v>18</v>
      </c>
      <c r="AD671" s="22">
        <f>IFERROR(VLOOKUP($A671,Table2[],7,FALSE),"Not Found")</f>
        <v>13</v>
      </c>
      <c r="AE671" s="22">
        <f>IFERROR(VLOOKUP($A671,Table2[],8,FALSE),"Not Found")</f>
        <v>25</v>
      </c>
      <c r="AF671" s="22">
        <f>IFERROR(VLOOKUP($A671,Table2[],9,FALSE),"Not Found")</f>
        <v>1362</v>
      </c>
      <c r="AG671">
        <f>IFERROR(VLOOKUP($A671,Table2[],10,FALSE),"Not Found")</f>
        <v>4</v>
      </c>
      <c r="AH671">
        <f>IFERROR(VLOOKUP($A671,Table2[],11,FALSE),"Not Found")</f>
        <v>7</v>
      </c>
      <c r="AI671">
        <f>IFERROR(VLOOKUP($A671,Table2[],12,FALSE),"Not Found")</f>
        <v>3</v>
      </c>
      <c r="AJ671">
        <f>IFERROR(VLOOKUP($A671,Table2[],13,FALSE),"Not Found")</f>
        <v>7</v>
      </c>
      <c r="AK671">
        <f>IFERROR(VLOOKUP($A671,Table2[],14,FALSE),"Not Found")</f>
        <v>5</v>
      </c>
      <c r="AL671">
        <f>INDEX('Marketing data'!E:E,MATCH($A671,'Marketing data'!B:B,0),1)</f>
        <v>0</v>
      </c>
      <c r="AM671">
        <f>INDEX('Marketing data'!F:F,MATCH($A671,'Marketing data'!B:B,0),1)</f>
        <v>0</v>
      </c>
      <c r="AN671">
        <f>INDEX(Table3[MC3],MATCH($A671,Table3[ID],0),1)</f>
        <v>0</v>
      </c>
      <c r="AO671">
        <f>INDEX(Table3[MC4],MATCH($A671,Table3[ID],0),1)</f>
        <v>1</v>
      </c>
      <c r="AP671">
        <f>INDEX(Table3[MC5],MATCH($A671,Table3[ID],0),1)</f>
        <v>0</v>
      </c>
      <c r="AQ671">
        <f>_xlfn.XLOOKUP($A671,Table3[ID],Table3[Complaint],"Not Found",0)</f>
        <v>0</v>
      </c>
      <c r="AR671">
        <f>_xlfn.XLOOKUP($A671,Table3[ID],Table3[Pilot],"Not Found",0)</f>
        <v>0</v>
      </c>
      <c r="AS671" s="6">
        <f>_xlfn.XLOOKUP($A671,Table3[ID],Table3[Enrollment],"Not Found",0)</f>
        <v>44014</v>
      </c>
    </row>
    <row r="672" spans="1:45" x14ac:dyDescent="0.25">
      <c r="A672">
        <v>2291</v>
      </c>
      <c r="B672" t="s">
        <v>793</v>
      </c>
      <c r="C672" t="s">
        <v>124</v>
      </c>
      <c r="D672" t="s">
        <v>104</v>
      </c>
      <c r="E672" t="s">
        <v>105</v>
      </c>
      <c r="F672" t="s">
        <v>118</v>
      </c>
      <c r="G672" s="22">
        <v>64.08</v>
      </c>
      <c r="H672">
        <v>7</v>
      </c>
      <c r="I672">
        <v>22.428000000000001</v>
      </c>
      <c r="J672" s="22">
        <v>470.988</v>
      </c>
      <c r="K672" s="6">
        <v>43515</v>
      </c>
      <c r="L672" s="21">
        <v>0.81180555555555556</v>
      </c>
      <c r="M672" t="s">
        <v>116</v>
      </c>
      <c r="N672" s="22">
        <v>448.56</v>
      </c>
      <c r="O672">
        <v>4.7619047620000003</v>
      </c>
      <c r="P672" s="22">
        <v>22.428000000000001</v>
      </c>
      <c r="Q672">
        <v>7.3</v>
      </c>
      <c r="R672" t="str">
        <f>IFERROR(VLOOKUP(Table5[[#This Row],[CustomerID]],Table1[],16,FALSE),"Not Found")</f>
        <v>Single</v>
      </c>
      <c r="S672">
        <f>IFERROR(VLOOKUP(Table5[[#This Row],[CustomerID]],Table1[],5,FALSE),"Not Found")</f>
        <v>64</v>
      </c>
      <c r="T672" t="str">
        <f>IFERROR(VLOOKUP(Table5[[#This Row],[CustomerID]],Table1[],17,FALSE),"Not Found")</f>
        <v>Master</v>
      </c>
      <c r="U672">
        <f>_xlfn.XLOOKUP(Table5[[#This Row],[CustomerID]],Table1[ID],Table1[Kids],"Not Found",0)</f>
        <v>0</v>
      </c>
      <c r="V672">
        <f>_xlfn.XLOOKUP(Table5[[#This Row],[CustomerID]],Table1[ID],Table1[Teens],"Not found",0)</f>
        <v>0</v>
      </c>
      <c r="W672" s="16">
        <f>IFERROR(VLOOKUP(Table5[[#This Row],[CustomerID]],Table1[],2,FALSE),"Not Found")</f>
        <v>164857</v>
      </c>
      <c r="X672" t="str">
        <f>_xlfn.XLOOKUP(Table5[[#This Row],[CustomerID]],Table1[ID],Table1[State],"Not Found",0)</f>
        <v>State-California</v>
      </c>
      <c r="Y672">
        <f>_xlfn.XLOOKUP(Table5[[#This Row],[CustomerID]],Table2[ID],Table2[Recency/Days],"Not Found",0)</f>
        <v>78</v>
      </c>
      <c r="Z672" s="22">
        <f>IFERROR(VLOOKUP(Table5[[#This Row],[CustomerID]],Table2[],3,FALSE),"Not Found")</f>
        <v>1413</v>
      </c>
      <c r="AA672" s="22">
        <f>IFERROR(VLOOKUP($A672,Table2[],4,FALSE),"Not Found")</f>
        <v>36</v>
      </c>
      <c r="AB672" s="22">
        <f>IFERROR(VLOOKUP($A672,Table2[],5,FALSE),"Not Found")</f>
        <v>1823</v>
      </c>
      <c r="AC672" s="22">
        <f>IFERROR(VLOOKUP($A672,Table2[],6,FALSE),"Not Found")</f>
        <v>534</v>
      </c>
      <c r="AD672" s="22">
        <f>IFERROR(VLOOKUP($A672,Table2[],7,FALSE),"Not Found")</f>
        <v>0</v>
      </c>
      <c r="AE672" s="22">
        <f>IFERROR(VLOOKUP($A672,Table2[],8,FALSE),"Not Found")</f>
        <v>109</v>
      </c>
      <c r="AF672" s="22">
        <f>IFERROR(VLOOKUP($A672,Table2[],9,FALSE),"Not Found")</f>
        <v>3696</v>
      </c>
      <c r="AG672">
        <f>IFERROR(VLOOKUP($A672,Table2[],10,FALSE),"Not Found")</f>
        <v>1</v>
      </c>
      <c r="AH672">
        <f>IFERROR(VLOOKUP($A672,Table2[],11,FALSE),"Not Found")</f>
        <v>7</v>
      </c>
      <c r="AI672">
        <f>IFERROR(VLOOKUP($A672,Table2[],12,FALSE),"Not Found")</f>
        <v>5</v>
      </c>
      <c r="AJ672">
        <f>IFERROR(VLOOKUP($A672,Table2[],13,FALSE),"Not Found")</f>
        <v>10</v>
      </c>
      <c r="AK672">
        <f>IFERROR(VLOOKUP($A672,Table2[],14,FALSE),"Not Found")</f>
        <v>4</v>
      </c>
      <c r="AL672">
        <f>INDEX('Marketing data'!E:E,MATCH($A672,'Marketing data'!B:B,0),1)</f>
        <v>0</v>
      </c>
      <c r="AM672">
        <f>INDEX('Marketing data'!F:F,MATCH($A672,'Marketing data'!B:B,0),1)</f>
        <v>0</v>
      </c>
      <c r="AN672">
        <f>INDEX(Table3[MC3],MATCH($A672,Table3[ID],0),1)</f>
        <v>0</v>
      </c>
      <c r="AO672">
        <f>INDEX(Table3[MC4],MATCH($A672,Table3[ID],0),1)</f>
        <v>0</v>
      </c>
      <c r="AP672">
        <f>INDEX(Table3[MC5],MATCH($A672,Table3[ID],0),1)</f>
        <v>0</v>
      </c>
      <c r="AQ672">
        <f>_xlfn.XLOOKUP($A672,Table3[ID],Table3[Complaint],"Not Found",0)</f>
        <v>0</v>
      </c>
      <c r="AR672">
        <f>_xlfn.XLOOKUP($A672,Table3[ID],Table3[Pilot],"Not Found",0)</f>
        <v>0</v>
      </c>
      <c r="AS672" s="6">
        <f>_xlfn.XLOOKUP($A672,Table3[ID],Table3[Enrollment],"Not Found",0)</f>
        <v>43585</v>
      </c>
    </row>
    <row r="673" spans="1:45" x14ac:dyDescent="0.25">
      <c r="A673">
        <v>2452</v>
      </c>
      <c r="B673" t="s">
        <v>794</v>
      </c>
      <c r="C673" t="s">
        <v>103</v>
      </c>
      <c r="D673" t="s">
        <v>104</v>
      </c>
      <c r="E673" t="s">
        <v>105</v>
      </c>
      <c r="F673" t="s">
        <v>125</v>
      </c>
      <c r="G673" s="22">
        <v>73.47</v>
      </c>
      <c r="H673">
        <v>4</v>
      </c>
      <c r="I673">
        <v>14.694000000000001</v>
      </c>
      <c r="J673" s="22">
        <v>308.57400000000001</v>
      </c>
      <c r="K673" s="6">
        <v>43519</v>
      </c>
      <c r="L673" s="21">
        <v>0.77083333333333337</v>
      </c>
      <c r="M673" t="s">
        <v>112</v>
      </c>
      <c r="N673" s="22">
        <v>293.88</v>
      </c>
      <c r="O673">
        <v>4.7619047620000003</v>
      </c>
      <c r="P673" s="22">
        <v>14.694000000000001</v>
      </c>
      <c r="Q673">
        <v>6</v>
      </c>
      <c r="R673" t="str">
        <f>IFERROR(VLOOKUP(Table5[[#This Row],[CustomerID]],Table1[],16,FALSE),"Not Found")</f>
        <v>Single</v>
      </c>
      <c r="S673">
        <f>IFERROR(VLOOKUP(Table5[[#This Row],[CustomerID]],Table1[],5,FALSE),"Not Found")</f>
        <v>64</v>
      </c>
      <c r="T673" t="str">
        <f>IFERROR(VLOOKUP(Table5[[#This Row],[CustomerID]],Table1[],17,FALSE),"Not Found")</f>
        <v>Master</v>
      </c>
      <c r="U673">
        <f>_xlfn.XLOOKUP(Table5[[#This Row],[CustomerID]],Table1[ID],Table1[Kids],"Not Found",0)</f>
        <v>0</v>
      </c>
      <c r="V673">
        <f>_xlfn.XLOOKUP(Table5[[#This Row],[CustomerID]],Table1[ID],Table1[Teens],"Not found",0)</f>
        <v>0</v>
      </c>
      <c r="W673" s="16">
        <f>IFERROR(VLOOKUP(Table5[[#This Row],[CustomerID]],Table1[],2,FALSE),"Not Found")</f>
        <v>164857</v>
      </c>
      <c r="X673" t="str">
        <f>_xlfn.XLOOKUP(Table5[[#This Row],[CustomerID]],Table1[ID],Table1[State],"Not Found",0)</f>
        <v>State-Other</v>
      </c>
      <c r="Y673">
        <f>_xlfn.XLOOKUP(Table5[[#This Row],[CustomerID]],Table2[ID],Table2[Recency/Days],"Not Found",0)</f>
        <v>78</v>
      </c>
      <c r="Z673" s="22">
        <f>IFERROR(VLOOKUP(Table5[[#This Row],[CustomerID]],Table2[],3,FALSE),"Not Found")</f>
        <v>1413</v>
      </c>
      <c r="AA673" s="22">
        <f>IFERROR(VLOOKUP($A673,Table2[],4,FALSE),"Not Found")</f>
        <v>36</v>
      </c>
      <c r="AB673" s="22">
        <f>IFERROR(VLOOKUP($A673,Table2[],5,FALSE),"Not Found")</f>
        <v>1823</v>
      </c>
      <c r="AC673" s="22">
        <f>IFERROR(VLOOKUP($A673,Table2[],6,FALSE),"Not Found")</f>
        <v>534</v>
      </c>
      <c r="AD673" s="22">
        <f>IFERROR(VLOOKUP($A673,Table2[],7,FALSE),"Not Found")</f>
        <v>0</v>
      </c>
      <c r="AE673" s="22">
        <f>IFERROR(VLOOKUP($A673,Table2[],8,FALSE),"Not Found")</f>
        <v>109</v>
      </c>
      <c r="AF673" s="22">
        <f>IFERROR(VLOOKUP($A673,Table2[],9,FALSE),"Not Found")</f>
        <v>3696</v>
      </c>
      <c r="AG673">
        <f>IFERROR(VLOOKUP($A673,Table2[],10,FALSE),"Not Found")</f>
        <v>1</v>
      </c>
      <c r="AH673">
        <f>IFERROR(VLOOKUP($A673,Table2[],11,FALSE),"Not Found")</f>
        <v>7</v>
      </c>
      <c r="AI673">
        <f>IFERROR(VLOOKUP($A673,Table2[],12,FALSE),"Not Found")</f>
        <v>5</v>
      </c>
      <c r="AJ673">
        <f>IFERROR(VLOOKUP($A673,Table2[],13,FALSE),"Not Found")</f>
        <v>10</v>
      </c>
      <c r="AK673">
        <f>IFERROR(VLOOKUP($A673,Table2[],14,FALSE),"Not Found")</f>
        <v>4</v>
      </c>
      <c r="AL673">
        <f>INDEX('Marketing data'!E:E,MATCH($A673,'Marketing data'!B:B,0),1)</f>
        <v>0</v>
      </c>
      <c r="AM673">
        <f>INDEX('Marketing data'!F:F,MATCH($A673,'Marketing data'!B:B,0),1)</f>
        <v>0</v>
      </c>
      <c r="AN673">
        <f>INDEX(Table3[MC3],MATCH($A673,Table3[ID],0),1)</f>
        <v>0</v>
      </c>
      <c r="AO673">
        <f>INDEX(Table3[MC4],MATCH($A673,Table3[ID],0),1)</f>
        <v>0</v>
      </c>
      <c r="AP673">
        <f>INDEX(Table3[MC5],MATCH($A673,Table3[ID],0),1)</f>
        <v>0</v>
      </c>
      <c r="AQ673">
        <f>_xlfn.XLOOKUP($A673,Table3[ID],Table3[Complaint],"Not Found",0)</f>
        <v>0</v>
      </c>
      <c r="AR673">
        <f>_xlfn.XLOOKUP($A673,Table3[ID],Table3[Pilot],"Not Found",0)</f>
        <v>0</v>
      </c>
      <c r="AS673" s="6">
        <f>_xlfn.XLOOKUP($A673,Table3[ID],Table3[Enrollment],"Not Found",0)</f>
        <v>43585</v>
      </c>
    </row>
    <row r="674" spans="1:45" x14ac:dyDescent="0.25">
      <c r="A674">
        <v>2903</v>
      </c>
      <c r="B674" t="s">
        <v>795</v>
      </c>
      <c r="C674" t="s">
        <v>109</v>
      </c>
      <c r="D674" t="s">
        <v>110</v>
      </c>
      <c r="E674" t="s">
        <v>114</v>
      </c>
      <c r="F674" t="s">
        <v>106</v>
      </c>
      <c r="G674" s="22">
        <v>58.95</v>
      </c>
      <c r="H674">
        <v>10</v>
      </c>
      <c r="I674">
        <v>29.475000000000001</v>
      </c>
      <c r="J674" s="22">
        <v>618.97500000000002</v>
      </c>
      <c r="K674" s="6">
        <v>43503</v>
      </c>
      <c r="L674" s="21">
        <v>0.6020833333333333</v>
      </c>
      <c r="M674" t="s">
        <v>107</v>
      </c>
      <c r="N674" s="22">
        <v>589.5</v>
      </c>
      <c r="O674">
        <v>4.7619047620000003</v>
      </c>
      <c r="P674" s="22">
        <v>29.475000000000001</v>
      </c>
      <c r="Q674">
        <v>8.1</v>
      </c>
      <c r="R674" t="str">
        <f>IFERROR(VLOOKUP(Table5[[#This Row],[CustomerID]],Table1[],16,FALSE),"Not Found")</f>
        <v>Single</v>
      </c>
      <c r="S674">
        <f>IFERROR(VLOOKUP(Table5[[#This Row],[CustomerID]],Table1[],5,FALSE),"Not Found")</f>
        <v>63</v>
      </c>
      <c r="T674" t="str">
        <f>IFERROR(VLOOKUP(Table5[[#This Row],[CustomerID]],Table1[],17,FALSE),"Not Found")</f>
        <v>Graduate</v>
      </c>
      <c r="U674">
        <f>_xlfn.XLOOKUP(Table5[[#This Row],[CustomerID]],Table1[ID],Table1[Kids],"Not Found",0)</f>
        <v>0</v>
      </c>
      <c r="V674">
        <f>_xlfn.XLOOKUP(Table5[[#This Row],[CustomerID]],Table1[ID],Table1[Teens],"Not found",0)</f>
        <v>0</v>
      </c>
      <c r="W674" s="16">
        <f>IFERROR(VLOOKUP(Table5[[#This Row],[CustomerID]],Table1[],2,FALSE),"Not Found")</f>
        <v>164849</v>
      </c>
      <c r="X674" t="str">
        <f>_xlfn.XLOOKUP(Table5[[#This Row],[CustomerID]],Table1[ID],Table1[State],"Not Found",0)</f>
        <v>State-California</v>
      </c>
      <c r="Y674">
        <f>_xlfn.XLOOKUP(Table5[[#This Row],[CustomerID]],Table2[ID],Table2[Recency/Days],"Not Found",0)</f>
        <v>42</v>
      </c>
      <c r="Z674" s="22">
        <f>IFERROR(VLOOKUP(Table5[[#This Row],[CustomerID]],Table2[],3,FALSE),"Not Found")</f>
        <v>1657</v>
      </c>
      <c r="AA674" s="22">
        <f>IFERROR(VLOOKUP($A674,Table2[],4,FALSE),"Not Found")</f>
        <v>122</v>
      </c>
      <c r="AB674" s="22">
        <f>IFERROR(VLOOKUP($A674,Table2[],5,FALSE),"Not Found")</f>
        <v>890</v>
      </c>
      <c r="AC674" s="22">
        <f>IFERROR(VLOOKUP($A674,Table2[],6,FALSE),"Not Found")</f>
        <v>239</v>
      </c>
      <c r="AD674" s="22">
        <f>IFERROR(VLOOKUP($A674,Table2[],7,FALSE),"Not Found")</f>
        <v>214</v>
      </c>
      <c r="AE674" s="22">
        <f>IFERROR(VLOOKUP($A674,Table2[],8,FALSE),"Not Found")</f>
        <v>275</v>
      </c>
      <c r="AF674" s="22">
        <f>IFERROR(VLOOKUP($A674,Table2[],9,FALSE),"Not Found")</f>
        <v>2847</v>
      </c>
      <c r="AG674">
        <f>IFERROR(VLOOKUP($A674,Table2[],10,FALSE),"Not Found")</f>
        <v>1</v>
      </c>
      <c r="AH674">
        <f>IFERROR(VLOOKUP($A674,Table2[],11,FALSE),"Not Found")</f>
        <v>9</v>
      </c>
      <c r="AI674">
        <f>IFERROR(VLOOKUP($A674,Table2[],12,FALSE),"Not Found")</f>
        <v>3</v>
      </c>
      <c r="AJ674">
        <f>IFERROR(VLOOKUP($A674,Table2[],13,FALSE),"Not Found")</f>
        <v>6</v>
      </c>
      <c r="AK674">
        <f>IFERROR(VLOOKUP($A674,Table2[],14,FALSE),"Not Found")</f>
        <v>5</v>
      </c>
      <c r="AL674">
        <f>INDEX('Marketing data'!E:E,MATCH($A674,'Marketing data'!B:B,0),1)</f>
        <v>0</v>
      </c>
      <c r="AM674">
        <f>INDEX('Marketing data'!F:F,MATCH($A674,'Marketing data'!B:B,0),1)</f>
        <v>0</v>
      </c>
      <c r="AN674">
        <f>INDEX(Table3[MC3],MATCH($A674,Table3[ID],0),1)</f>
        <v>0</v>
      </c>
      <c r="AO674">
        <f>INDEX(Table3[MC4],MATCH($A674,Table3[ID],0),1)</f>
        <v>0</v>
      </c>
      <c r="AP674">
        <f>INDEX(Table3[MC5],MATCH($A674,Table3[ID],0),1)</f>
        <v>0</v>
      </c>
      <c r="AQ674">
        <f>_xlfn.XLOOKUP($A674,Table3[ID],Table3[Complaint],"Not Found",0)</f>
        <v>0</v>
      </c>
      <c r="AR674">
        <f>_xlfn.XLOOKUP($A674,Table3[ID],Table3[Pilot],"Not Found",0)</f>
        <v>1</v>
      </c>
      <c r="AS674" s="6">
        <f>_xlfn.XLOOKUP($A674,Table3[ID],Table3[Enrollment],"Not Found",0)</f>
        <v>43575</v>
      </c>
    </row>
    <row r="675" spans="1:45" x14ac:dyDescent="0.25">
      <c r="A675">
        <v>1921</v>
      </c>
      <c r="B675" t="s">
        <v>796</v>
      </c>
      <c r="C675" t="s">
        <v>103</v>
      </c>
      <c r="D675" t="s">
        <v>104</v>
      </c>
      <c r="E675" t="s">
        <v>114</v>
      </c>
      <c r="F675" t="s">
        <v>125</v>
      </c>
      <c r="G675" s="22">
        <v>48.5</v>
      </c>
      <c r="H675">
        <v>6</v>
      </c>
      <c r="I675">
        <v>14.55</v>
      </c>
      <c r="J675" s="22">
        <v>305.55</v>
      </c>
      <c r="K675" s="6">
        <v>43476</v>
      </c>
      <c r="L675" s="21">
        <v>0.58124999999999993</v>
      </c>
      <c r="M675" t="s">
        <v>107</v>
      </c>
      <c r="N675" s="22">
        <v>291</v>
      </c>
      <c r="O675">
        <v>4.7619047620000003</v>
      </c>
      <c r="P675" s="22">
        <v>14.55</v>
      </c>
      <c r="Q675">
        <v>9.4</v>
      </c>
      <c r="R675" t="str">
        <f>IFERROR(VLOOKUP(Table5[[#This Row],[CustomerID]],Table1[],16,FALSE),"Not Found")</f>
        <v>Single</v>
      </c>
      <c r="S675">
        <f>IFERROR(VLOOKUP(Table5[[#This Row],[CustomerID]],Table1[],5,FALSE),"Not Found")</f>
        <v>68</v>
      </c>
      <c r="T675" t="str">
        <f>IFERROR(VLOOKUP(Table5[[#This Row],[CustomerID]],Table1[],17,FALSE),"Not Found")</f>
        <v>Other</v>
      </c>
      <c r="U675">
        <f>_xlfn.XLOOKUP(Table5[[#This Row],[CustomerID]],Table1[ID],Table1[Kids],"Not Found",0)</f>
        <v>1</v>
      </c>
      <c r="V675">
        <f>_xlfn.XLOOKUP(Table5[[#This Row],[CustomerID]],Table1[ID],Table1[Teens],"Not found",0)</f>
        <v>1</v>
      </c>
      <c r="W675" s="16">
        <f>IFERROR(VLOOKUP(Table5[[#This Row],[CustomerID]],Table1[],2,FALSE),"Not Found")</f>
        <v>164831</v>
      </c>
      <c r="X675" t="str">
        <f>_xlfn.XLOOKUP(Table5[[#This Row],[CustomerID]],Table1[ID],Table1[State],"Not Found",0)</f>
        <v>State-Illinois</v>
      </c>
      <c r="Y675">
        <f>_xlfn.XLOOKUP(Table5[[#This Row],[CustomerID]],Table2[ID],Table2[Recency/Days],"Not Found",0)</f>
        <v>51</v>
      </c>
      <c r="Z675" s="22">
        <f>IFERROR(VLOOKUP(Table5[[#This Row],[CustomerID]],Table2[],3,FALSE),"Not Found")</f>
        <v>1220</v>
      </c>
      <c r="AA675" s="22">
        <f>IFERROR(VLOOKUP($A675,Table2[],4,FALSE),"Not Found")</f>
        <v>219</v>
      </c>
      <c r="AB675" s="22">
        <f>IFERROR(VLOOKUP($A675,Table2[],5,FALSE),"Not Found")</f>
        <v>633</v>
      </c>
      <c r="AC675" s="22">
        <f>IFERROR(VLOOKUP($A675,Table2[],6,FALSE),"Not Found")</f>
        <v>191</v>
      </c>
      <c r="AD675" s="22">
        <f>IFERROR(VLOOKUP($A675,Table2[],7,FALSE),"Not Found")</f>
        <v>219</v>
      </c>
      <c r="AE675" s="22">
        <f>IFERROR(VLOOKUP($A675,Table2[],8,FALSE),"Not Found")</f>
        <v>366</v>
      </c>
      <c r="AF675" s="22">
        <f>IFERROR(VLOOKUP($A675,Table2[],9,FALSE),"Not Found")</f>
        <v>2115</v>
      </c>
      <c r="AG675">
        <f>IFERROR(VLOOKUP($A675,Table2[],10,FALSE),"Not Found")</f>
        <v>8</v>
      </c>
      <c r="AH675">
        <f>IFERROR(VLOOKUP($A675,Table2[],11,FALSE),"Not Found")</f>
        <v>6</v>
      </c>
      <c r="AI675">
        <f>IFERROR(VLOOKUP($A675,Table2[],12,FALSE),"Not Found")</f>
        <v>3</v>
      </c>
      <c r="AJ675">
        <f>IFERROR(VLOOKUP($A675,Table2[],13,FALSE),"Not Found")</f>
        <v>5</v>
      </c>
      <c r="AK675">
        <f>IFERROR(VLOOKUP($A675,Table2[],14,FALSE),"Not Found")</f>
        <v>6</v>
      </c>
      <c r="AL675">
        <f>INDEX('Marketing data'!E:E,MATCH($A675,'Marketing data'!B:B,0),1)</f>
        <v>0</v>
      </c>
      <c r="AM675">
        <f>INDEX('Marketing data'!F:F,MATCH($A675,'Marketing data'!B:B,0),1)</f>
        <v>0</v>
      </c>
      <c r="AN675">
        <f>INDEX(Table3[MC3],MATCH($A675,Table3[ID],0),1)</f>
        <v>0</v>
      </c>
      <c r="AO675">
        <f>INDEX(Table3[MC4],MATCH($A675,Table3[ID],0),1)</f>
        <v>0</v>
      </c>
      <c r="AP675">
        <f>INDEX(Table3[MC5],MATCH($A675,Table3[ID],0),1)</f>
        <v>0</v>
      </c>
      <c r="AQ675">
        <f>_xlfn.XLOOKUP($A675,Table3[ID],Table3[Complaint],"Not Found",0)</f>
        <v>0</v>
      </c>
      <c r="AR675">
        <f>_xlfn.XLOOKUP($A675,Table3[ID],Table3[Pilot],"Not Found",0)</f>
        <v>0</v>
      </c>
      <c r="AS675" s="6">
        <f>_xlfn.XLOOKUP($A675,Table3[ID],Table3[Enrollment],"Not Found",0)</f>
        <v>43784</v>
      </c>
    </row>
    <row r="676" spans="1:45" x14ac:dyDescent="0.25">
      <c r="A676">
        <v>2683</v>
      </c>
      <c r="B676" t="s">
        <v>797</v>
      </c>
      <c r="C676" t="s">
        <v>124</v>
      </c>
      <c r="D676" t="s">
        <v>104</v>
      </c>
      <c r="E676" t="s">
        <v>105</v>
      </c>
      <c r="F676" t="s">
        <v>111</v>
      </c>
      <c r="G676" s="22">
        <v>39.479999999999997</v>
      </c>
      <c r="H676">
        <v>1</v>
      </c>
      <c r="I676">
        <v>1.974</v>
      </c>
      <c r="J676" s="22">
        <v>41.454000000000001</v>
      </c>
      <c r="K676" s="6">
        <v>43508</v>
      </c>
      <c r="L676" s="21">
        <v>0.82152777777777775</v>
      </c>
      <c r="M676" t="s">
        <v>112</v>
      </c>
      <c r="N676" s="22">
        <v>39.479999999999997</v>
      </c>
      <c r="O676">
        <v>4.7619047620000003</v>
      </c>
      <c r="P676" s="22">
        <v>1.974</v>
      </c>
      <c r="Q676">
        <v>6.5</v>
      </c>
      <c r="R676" t="str">
        <f>IFERROR(VLOOKUP(Table5[[#This Row],[CustomerID]],Table1[],16,FALSE),"Not Found")</f>
        <v>Married</v>
      </c>
      <c r="S676">
        <f>IFERROR(VLOOKUP(Table5[[#This Row],[CustomerID]],Table1[],5,FALSE),"Not Found")</f>
        <v>42</v>
      </c>
      <c r="T676" t="str">
        <f>IFERROR(VLOOKUP(Table5[[#This Row],[CustomerID]],Table1[],17,FALSE),"Not Found")</f>
        <v>Graduate</v>
      </c>
      <c r="U676">
        <f>_xlfn.XLOOKUP(Table5[[#This Row],[CustomerID]],Table1[ID],Table1[Kids],"Not Found",0)</f>
        <v>1</v>
      </c>
      <c r="V676">
        <f>_xlfn.XLOOKUP(Table5[[#This Row],[CustomerID]],Table1[ID],Table1[Teens],"Not found",0)</f>
        <v>0</v>
      </c>
      <c r="W676" s="16">
        <f>IFERROR(VLOOKUP(Table5[[#This Row],[CustomerID]],Table1[],2,FALSE),"Not Found")</f>
        <v>164813</v>
      </c>
      <c r="X676" t="str">
        <f>_xlfn.XLOOKUP(Table5[[#This Row],[CustomerID]],Table1[ID],Table1[State],"Not Found",0)</f>
        <v>State-Illinois</v>
      </c>
      <c r="Y676">
        <f>_xlfn.XLOOKUP(Table5[[#This Row],[CustomerID]],Table2[ID],Table2[Recency/Days],"Not Found",0)</f>
        <v>81</v>
      </c>
      <c r="Z676" s="22">
        <f>IFERROR(VLOOKUP(Table5[[#This Row],[CustomerID]],Table2[],3,FALSE),"Not Found")</f>
        <v>745</v>
      </c>
      <c r="AA676" s="22">
        <f>IFERROR(VLOOKUP($A676,Table2[],4,FALSE),"Not Found")</f>
        <v>0</v>
      </c>
      <c r="AB676" s="22">
        <f>IFERROR(VLOOKUP($A676,Table2[],5,FALSE),"Not Found")</f>
        <v>315</v>
      </c>
      <c r="AC676" s="22">
        <f>IFERROR(VLOOKUP($A676,Table2[],6,FALSE),"Not Found")</f>
        <v>455</v>
      </c>
      <c r="AD676" s="22">
        <f>IFERROR(VLOOKUP($A676,Table2[],7,FALSE),"Not Found")</f>
        <v>247</v>
      </c>
      <c r="AE676" s="22">
        <f>IFERROR(VLOOKUP($A676,Table2[],8,FALSE),"Not Found")</f>
        <v>132</v>
      </c>
      <c r="AF676" s="22">
        <f>IFERROR(VLOOKUP($A676,Table2[],9,FALSE),"Not Found")</f>
        <v>1630</v>
      </c>
      <c r="AG676">
        <f>IFERROR(VLOOKUP($A676,Table2[],10,FALSE),"Not Found")</f>
        <v>1</v>
      </c>
      <c r="AH676">
        <f>IFERROR(VLOOKUP($A676,Table2[],11,FALSE),"Not Found")</f>
        <v>7</v>
      </c>
      <c r="AI676">
        <f>IFERROR(VLOOKUP($A676,Table2[],12,FALSE),"Not Found")</f>
        <v>2</v>
      </c>
      <c r="AJ676">
        <f>IFERROR(VLOOKUP($A676,Table2[],13,FALSE),"Not Found")</f>
        <v>10</v>
      </c>
      <c r="AK676">
        <f>IFERROR(VLOOKUP($A676,Table2[],14,FALSE),"Not Found")</f>
        <v>5</v>
      </c>
      <c r="AL676">
        <f>INDEX('Marketing data'!E:E,MATCH($A676,'Marketing data'!B:B,0),1)</f>
        <v>0</v>
      </c>
      <c r="AM676">
        <f>INDEX('Marketing data'!F:F,MATCH($A676,'Marketing data'!B:B,0),1)</f>
        <v>0</v>
      </c>
      <c r="AN676">
        <f>INDEX(Table3[MC3],MATCH($A676,Table3[ID],0),1)</f>
        <v>0</v>
      </c>
      <c r="AO676">
        <f>INDEX(Table3[MC4],MATCH($A676,Table3[ID],0),1)</f>
        <v>0</v>
      </c>
      <c r="AP676">
        <f>INDEX(Table3[MC5],MATCH($A676,Table3[ID],0),1)</f>
        <v>0</v>
      </c>
      <c r="AQ676">
        <f>_xlfn.XLOOKUP($A676,Table3[ID],Table3[Complaint],"Not Found",0)</f>
        <v>0</v>
      </c>
      <c r="AR676">
        <f>_xlfn.XLOOKUP($A676,Table3[ID],Table3[Pilot],"Not Found",0)</f>
        <v>0</v>
      </c>
      <c r="AS676" s="6">
        <f>_xlfn.XLOOKUP($A676,Table3[ID],Table3[Enrollment],"Not Found",0)</f>
        <v>43990</v>
      </c>
    </row>
    <row r="677" spans="1:45" x14ac:dyDescent="0.25">
      <c r="A677">
        <v>1305</v>
      </c>
      <c r="B677" t="s">
        <v>798</v>
      </c>
      <c r="C677" t="s">
        <v>124</v>
      </c>
      <c r="D677" t="s">
        <v>110</v>
      </c>
      <c r="E677" t="s">
        <v>105</v>
      </c>
      <c r="F677" t="s">
        <v>118</v>
      </c>
      <c r="G677" s="22">
        <v>34.81</v>
      </c>
      <c r="H677">
        <v>1</v>
      </c>
      <c r="I677">
        <v>1.7404999999999999</v>
      </c>
      <c r="J677" s="22">
        <v>36.5505</v>
      </c>
      <c r="K677" s="6">
        <v>43479</v>
      </c>
      <c r="L677" s="21">
        <v>0.42430555555555555</v>
      </c>
      <c r="M677" t="s">
        <v>116</v>
      </c>
      <c r="N677" s="22">
        <v>34.81</v>
      </c>
      <c r="O677">
        <v>4.7619047620000003</v>
      </c>
      <c r="P677" s="22">
        <v>1.7404999999999999</v>
      </c>
      <c r="Q677">
        <v>7</v>
      </c>
      <c r="R677" t="str">
        <f>IFERROR(VLOOKUP(Table5[[#This Row],[CustomerID]],Table1[],16,FALSE),"Not Found")</f>
        <v>Married</v>
      </c>
      <c r="S677">
        <f>IFERROR(VLOOKUP(Table5[[#This Row],[CustomerID]],Table1[],5,FALSE),"Not Found")</f>
        <v>49</v>
      </c>
      <c r="T677" t="str">
        <f>IFERROR(VLOOKUP(Table5[[#This Row],[CustomerID]],Table1[],17,FALSE),"Not Found")</f>
        <v>Graduate</v>
      </c>
      <c r="U677">
        <f>_xlfn.XLOOKUP(Table5[[#This Row],[CustomerID]],Table1[ID],Table1[Kids],"Not Found",0)</f>
        <v>0</v>
      </c>
      <c r="V677">
        <f>_xlfn.XLOOKUP(Table5[[#This Row],[CustomerID]],Table1[ID],Table1[Teens],"Not found",0)</f>
        <v>1</v>
      </c>
      <c r="W677" s="16">
        <f>IFERROR(VLOOKUP(Table5[[#This Row],[CustomerID]],Table1[],2,FALSE),"Not Found")</f>
        <v>164795</v>
      </c>
      <c r="X677" t="str">
        <f>_xlfn.XLOOKUP(Table5[[#This Row],[CustomerID]],Table1[ID],Table1[State],"Not Found",0)</f>
        <v>State-Texas</v>
      </c>
      <c r="Y677">
        <f>_xlfn.XLOOKUP(Table5[[#This Row],[CustomerID]],Table2[ID],Table2[Recency/Days],"Not Found",0)</f>
        <v>23</v>
      </c>
      <c r="Z677" s="22">
        <f>IFERROR(VLOOKUP(Table5[[#This Row],[CustomerID]],Table2[],3,FALSE),"Not Found")</f>
        <v>1048</v>
      </c>
      <c r="AA677" s="22">
        <f>IFERROR(VLOOKUP($A677,Table2[],4,FALSE),"Not Found")</f>
        <v>13</v>
      </c>
      <c r="AB677" s="22">
        <f>IFERROR(VLOOKUP($A677,Table2[],5,FALSE),"Not Found")</f>
        <v>303</v>
      </c>
      <c r="AC677" s="22">
        <f>IFERROR(VLOOKUP($A677,Table2[],6,FALSE),"Not Found")</f>
        <v>97</v>
      </c>
      <c r="AD677" s="22">
        <f>IFERROR(VLOOKUP($A677,Table2[],7,FALSE),"Not Found")</f>
        <v>74</v>
      </c>
      <c r="AE677" s="22">
        <f>IFERROR(VLOOKUP($A677,Table2[],8,FALSE),"Not Found")</f>
        <v>196</v>
      </c>
      <c r="AF677" s="22">
        <f>IFERROR(VLOOKUP($A677,Table2[],9,FALSE),"Not Found")</f>
        <v>1338</v>
      </c>
      <c r="AG677">
        <f>IFERROR(VLOOKUP($A677,Table2[],10,FALSE),"Not Found")</f>
        <v>3</v>
      </c>
      <c r="AH677">
        <f>IFERROR(VLOOKUP($A677,Table2[],11,FALSE),"Not Found")</f>
        <v>3</v>
      </c>
      <c r="AI677">
        <f>IFERROR(VLOOKUP($A677,Table2[],12,FALSE),"Not Found")</f>
        <v>3</v>
      </c>
      <c r="AJ677">
        <f>IFERROR(VLOOKUP($A677,Table2[],13,FALSE),"Not Found")</f>
        <v>12</v>
      </c>
      <c r="AK677">
        <f>IFERROR(VLOOKUP($A677,Table2[],14,FALSE),"Not Found")</f>
        <v>2</v>
      </c>
      <c r="AL677">
        <f>INDEX('Marketing data'!E:E,MATCH($A677,'Marketing data'!B:B,0),1)</f>
        <v>0</v>
      </c>
      <c r="AM677">
        <f>INDEX('Marketing data'!F:F,MATCH($A677,'Marketing data'!B:B,0),1)</f>
        <v>0</v>
      </c>
      <c r="AN677">
        <f>INDEX(Table3[MC3],MATCH($A677,Table3[ID],0),1)</f>
        <v>0</v>
      </c>
      <c r="AO677">
        <f>INDEX(Table3[MC4],MATCH($A677,Table3[ID],0),1)</f>
        <v>0</v>
      </c>
      <c r="AP677">
        <f>INDEX(Table3[MC5],MATCH($A677,Table3[ID],0),1)</f>
        <v>0</v>
      </c>
      <c r="AQ677">
        <f>_xlfn.XLOOKUP($A677,Table3[ID],Table3[Complaint],"Not Found",0)</f>
        <v>0</v>
      </c>
      <c r="AR677">
        <f>_xlfn.XLOOKUP($A677,Table3[ID],Table3[Pilot],"Not Found",0)</f>
        <v>0</v>
      </c>
      <c r="AS677" s="6">
        <f>_xlfn.XLOOKUP($A677,Table3[ID],Table3[Enrollment],"Not Found",0)</f>
        <v>43640</v>
      </c>
    </row>
    <row r="678" spans="1:45" x14ac:dyDescent="0.25">
      <c r="A678">
        <v>2216</v>
      </c>
      <c r="B678" t="s">
        <v>799</v>
      </c>
      <c r="C678" t="s">
        <v>109</v>
      </c>
      <c r="D678" t="s">
        <v>110</v>
      </c>
      <c r="E678" t="s">
        <v>105</v>
      </c>
      <c r="F678" t="s">
        <v>127</v>
      </c>
      <c r="G678" s="22">
        <v>49.32</v>
      </c>
      <c r="H678">
        <v>6</v>
      </c>
      <c r="I678">
        <v>14.795999999999999</v>
      </c>
      <c r="J678" s="22">
        <v>310.71600000000001</v>
      </c>
      <c r="K678" s="6">
        <v>43474</v>
      </c>
      <c r="L678" s="21">
        <v>0.57361111111111118</v>
      </c>
      <c r="M678" t="s">
        <v>107</v>
      </c>
      <c r="N678" s="22">
        <v>295.92</v>
      </c>
      <c r="O678">
        <v>4.7619047620000003</v>
      </c>
      <c r="P678" s="22">
        <v>14.795999999999999</v>
      </c>
      <c r="Q678">
        <v>7.1</v>
      </c>
      <c r="R678" t="str">
        <f>IFERROR(VLOOKUP(Table5[[#This Row],[CustomerID]],Table1[],16,FALSE),"Not Found")</f>
        <v>Married</v>
      </c>
      <c r="S678">
        <f>IFERROR(VLOOKUP(Table5[[#This Row],[CustomerID]],Table1[],5,FALSE),"Not Found")</f>
        <v>49</v>
      </c>
      <c r="T678" t="str">
        <f>IFERROR(VLOOKUP(Table5[[#This Row],[CustomerID]],Table1[],17,FALSE),"Not Found")</f>
        <v>Graduate</v>
      </c>
      <c r="U678">
        <f>_xlfn.XLOOKUP(Table5[[#This Row],[CustomerID]],Table1[ID],Table1[Kids],"Not Found",0)</f>
        <v>1</v>
      </c>
      <c r="V678">
        <f>_xlfn.XLOOKUP(Table5[[#This Row],[CustomerID]],Table1[ID],Table1[Teens],"Not found",0)</f>
        <v>0</v>
      </c>
      <c r="W678" s="16">
        <f>IFERROR(VLOOKUP(Table5[[#This Row],[CustomerID]],Table1[],2,FALSE),"Not Found")</f>
        <v>164722</v>
      </c>
      <c r="X678" t="str">
        <f>_xlfn.XLOOKUP(Table5[[#This Row],[CustomerID]],Table1[ID],Table1[State],"Not Found",0)</f>
        <v>State-New York</v>
      </c>
      <c r="Y678">
        <f>_xlfn.XLOOKUP(Table5[[#This Row],[CustomerID]],Table2[ID],Table2[Recency/Days],"Not Found",0)</f>
        <v>47</v>
      </c>
      <c r="Z678" s="22">
        <f>IFERROR(VLOOKUP(Table5[[#This Row],[CustomerID]],Table2[],3,FALSE),"Not Found")</f>
        <v>771</v>
      </c>
      <c r="AA678" s="22">
        <f>IFERROR(VLOOKUP($A678,Table2[],4,FALSE),"Not Found")</f>
        <v>0</v>
      </c>
      <c r="AB678" s="22">
        <f>IFERROR(VLOOKUP($A678,Table2[],5,FALSE),"Not Found")</f>
        <v>713</v>
      </c>
      <c r="AC678" s="22">
        <f>IFERROR(VLOOKUP($A678,Table2[],6,FALSE),"Not Found")</f>
        <v>153</v>
      </c>
      <c r="AD678" s="22">
        <f>IFERROR(VLOOKUP($A678,Table2[],7,FALSE),"Not Found")</f>
        <v>374</v>
      </c>
      <c r="AE678" s="22">
        <f>IFERROR(VLOOKUP($A678,Table2[],8,FALSE),"Not Found")</f>
        <v>38</v>
      </c>
      <c r="AF678" s="22">
        <f>IFERROR(VLOOKUP($A678,Table2[],9,FALSE),"Not Found")</f>
        <v>1972</v>
      </c>
      <c r="AG678">
        <f>IFERROR(VLOOKUP($A678,Table2[],10,FALSE),"Not Found")</f>
        <v>4</v>
      </c>
      <c r="AH678">
        <f>IFERROR(VLOOKUP($A678,Table2[],11,FALSE),"Not Found")</f>
        <v>8</v>
      </c>
      <c r="AI678">
        <f>IFERROR(VLOOKUP($A678,Table2[],12,FALSE),"Not Found")</f>
        <v>2</v>
      </c>
      <c r="AJ678">
        <f>IFERROR(VLOOKUP($A678,Table2[],13,FALSE),"Not Found")</f>
        <v>11</v>
      </c>
      <c r="AK678">
        <f>IFERROR(VLOOKUP($A678,Table2[],14,FALSE),"Not Found")</f>
        <v>6</v>
      </c>
      <c r="AL678">
        <f>INDEX('Marketing data'!E:E,MATCH($A678,'Marketing data'!B:B,0),1)</f>
        <v>0</v>
      </c>
      <c r="AM678">
        <f>INDEX('Marketing data'!F:F,MATCH($A678,'Marketing data'!B:B,0),1)</f>
        <v>0</v>
      </c>
      <c r="AN678">
        <f>INDEX(Table3[MC3],MATCH($A678,Table3[ID],0),1)</f>
        <v>0</v>
      </c>
      <c r="AO678">
        <f>INDEX(Table3[MC4],MATCH($A678,Table3[ID],0),1)</f>
        <v>0</v>
      </c>
      <c r="AP678">
        <f>INDEX(Table3[MC5],MATCH($A678,Table3[ID],0),1)</f>
        <v>0</v>
      </c>
      <c r="AQ678">
        <f>_xlfn.XLOOKUP($A678,Table3[ID],Table3[Complaint],"Not Found",0)</f>
        <v>0</v>
      </c>
      <c r="AR678">
        <f>_xlfn.XLOOKUP($A678,Table3[ID],Table3[Pilot],"Not Found",0)</f>
        <v>0</v>
      </c>
      <c r="AS678" s="6">
        <f>_xlfn.XLOOKUP($A678,Table3[ID],Table3[Enrollment],"Not Found",0)</f>
        <v>44134</v>
      </c>
    </row>
    <row r="679" spans="1:45" x14ac:dyDescent="0.25">
      <c r="A679">
        <v>3048</v>
      </c>
      <c r="B679" t="s">
        <v>800</v>
      </c>
      <c r="C679" t="s">
        <v>103</v>
      </c>
      <c r="D679" t="s">
        <v>104</v>
      </c>
      <c r="E679" t="s">
        <v>114</v>
      </c>
      <c r="F679" t="s">
        <v>127</v>
      </c>
      <c r="G679" s="22">
        <v>21.48</v>
      </c>
      <c r="H679">
        <v>2</v>
      </c>
      <c r="I679">
        <v>2.1480000000000001</v>
      </c>
      <c r="J679" s="22">
        <v>45.107999999999997</v>
      </c>
      <c r="K679" s="6">
        <v>43523</v>
      </c>
      <c r="L679" s="21">
        <v>0.51527777777777783</v>
      </c>
      <c r="M679" t="s">
        <v>107</v>
      </c>
      <c r="N679" s="22">
        <v>42.96</v>
      </c>
      <c r="O679">
        <v>4.7619047620000003</v>
      </c>
      <c r="P679" s="22">
        <v>2.1480000000000001</v>
      </c>
      <c r="Q679">
        <v>6.6</v>
      </c>
      <c r="R679" t="str">
        <f>IFERROR(VLOOKUP(Table5[[#This Row],[CustomerID]],Table1[],16,FALSE),"Not Found")</f>
        <v>Divorced</v>
      </c>
      <c r="S679">
        <f>IFERROR(VLOOKUP(Table5[[#This Row],[CustomerID]],Table1[],5,FALSE),"Not Found")</f>
        <v>50</v>
      </c>
      <c r="T679" t="str">
        <f>IFERROR(VLOOKUP(Table5[[#This Row],[CustomerID]],Table1[],17,FALSE),"Not Found")</f>
        <v>Graduate</v>
      </c>
      <c r="U679">
        <f>_xlfn.XLOOKUP(Table5[[#This Row],[CustomerID]],Table1[ID],Table1[Kids],"Not Found",0)</f>
        <v>1</v>
      </c>
      <c r="V679">
        <f>_xlfn.XLOOKUP(Table5[[#This Row],[CustomerID]],Table1[ID],Table1[Teens],"Not found",0)</f>
        <v>0</v>
      </c>
      <c r="W679" s="16">
        <f>IFERROR(VLOOKUP(Table5[[#This Row],[CustomerID]],Table1[],2,FALSE),"Not Found")</f>
        <v>164713</v>
      </c>
      <c r="X679" t="str">
        <f>_xlfn.XLOOKUP(Table5[[#This Row],[CustomerID]],Table1[ID],Table1[State],"Not Found",0)</f>
        <v>State-Florida</v>
      </c>
      <c r="Y679">
        <f>_xlfn.XLOOKUP(Table5[[#This Row],[CustomerID]],Table2[ID],Table2[Recency/Days],"Not Found",0)</f>
        <v>11</v>
      </c>
      <c r="Z679" s="22">
        <f>IFERROR(VLOOKUP(Table5[[#This Row],[CustomerID]],Table2[],3,FALSE),"Not Found")</f>
        <v>458</v>
      </c>
      <c r="AA679" s="22">
        <f>IFERROR(VLOOKUP($A679,Table2[],4,FALSE),"Not Found")</f>
        <v>153</v>
      </c>
      <c r="AB679" s="22">
        <f>IFERROR(VLOOKUP($A679,Table2[],5,FALSE),"Not Found")</f>
        <v>613</v>
      </c>
      <c r="AC679" s="22">
        <f>IFERROR(VLOOKUP($A679,Table2[],6,FALSE),"Not Found")</f>
        <v>33</v>
      </c>
      <c r="AD679" s="22">
        <f>IFERROR(VLOOKUP($A679,Table2[],7,FALSE),"Not Found")</f>
        <v>137</v>
      </c>
      <c r="AE679" s="22">
        <f>IFERROR(VLOOKUP($A679,Table2[],8,FALSE),"Not Found")</f>
        <v>137</v>
      </c>
      <c r="AF679" s="22">
        <f>IFERROR(VLOOKUP($A679,Table2[],9,FALSE),"Not Found")</f>
        <v>1257</v>
      </c>
      <c r="AG679">
        <f>IFERROR(VLOOKUP($A679,Table2[],10,FALSE),"Not Found")</f>
        <v>2</v>
      </c>
      <c r="AH679">
        <f>IFERROR(VLOOKUP($A679,Table2[],11,FALSE),"Not Found")</f>
        <v>5</v>
      </c>
      <c r="AI679">
        <f>IFERROR(VLOOKUP($A679,Table2[],12,FALSE),"Not Found")</f>
        <v>5</v>
      </c>
      <c r="AJ679">
        <f>IFERROR(VLOOKUP($A679,Table2[],13,FALSE),"Not Found")</f>
        <v>7</v>
      </c>
      <c r="AK679">
        <f>IFERROR(VLOOKUP($A679,Table2[],14,FALSE),"Not Found")</f>
        <v>4</v>
      </c>
      <c r="AL679">
        <f>INDEX('Marketing data'!E:E,MATCH($A679,'Marketing data'!B:B,0),1)</f>
        <v>0</v>
      </c>
      <c r="AM679">
        <f>INDEX('Marketing data'!F:F,MATCH($A679,'Marketing data'!B:B,0),1)</f>
        <v>0</v>
      </c>
      <c r="AN679">
        <f>INDEX(Table3[MC3],MATCH($A679,Table3[ID],0),1)</f>
        <v>0</v>
      </c>
      <c r="AO679">
        <f>INDEX(Table3[MC4],MATCH($A679,Table3[ID],0),1)</f>
        <v>0</v>
      </c>
      <c r="AP679">
        <f>INDEX(Table3[MC5],MATCH($A679,Table3[ID],0),1)</f>
        <v>0</v>
      </c>
      <c r="AQ679">
        <f>_xlfn.XLOOKUP($A679,Table3[ID],Table3[Complaint],"Not Found",0)</f>
        <v>0</v>
      </c>
      <c r="AR679">
        <f>_xlfn.XLOOKUP($A679,Table3[ID],Table3[Pilot],"Not Found",0)</f>
        <v>1</v>
      </c>
      <c r="AS679" s="6">
        <f>_xlfn.XLOOKUP($A679,Table3[ID],Table3[Enrollment],"Not Found",0)</f>
        <v>44026</v>
      </c>
    </row>
    <row r="680" spans="1:45" x14ac:dyDescent="0.25">
      <c r="A680">
        <v>2757</v>
      </c>
      <c r="B680" t="s">
        <v>801</v>
      </c>
      <c r="C680" t="s">
        <v>124</v>
      </c>
      <c r="D680" t="s">
        <v>104</v>
      </c>
      <c r="E680" t="s">
        <v>105</v>
      </c>
      <c r="F680" t="s">
        <v>118</v>
      </c>
      <c r="G680" s="22">
        <v>23.08</v>
      </c>
      <c r="H680">
        <v>6</v>
      </c>
      <c r="I680">
        <v>6.9240000000000004</v>
      </c>
      <c r="J680" s="22">
        <v>145.404</v>
      </c>
      <c r="K680" s="6">
        <v>43489</v>
      </c>
      <c r="L680" s="21">
        <v>0.80555555555555547</v>
      </c>
      <c r="M680" t="s">
        <v>107</v>
      </c>
      <c r="N680" s="22">
        <v>138.47999999999999</v>
      </c>
      <c r="O680">
        <v>4.7619047620000003</v>
      </c>
      <c r="P680" s="22">
        <v>6.9240000000000004</v>
      </c>
      <c r="Q680">
        <v>4.9000000000000004</v>
      </c>
      <c r="R680" t="str">
        <f>IFERROR(VLOOKUP(Table5[[#This Row],[CustomerID]],Table1[],16,FALSE),"Not Found")</f>
        <v>Married</v>
      </c>
      <c r="S680">
        <f>IFERROR(VLOOKUP(Table5[[#This Row],[CustomerID]],Table1[],5,FALSE),"Not Found")</f>
        <v>52</v>
      </c>
      <c r="T680" t="str">
        <f>IFERROR(VLOOKUP(Table5[[#This Row],[CustomerID]],Table1[],17,FALSE),"Not Found")</f>
        <v>Graduate</v>
      </c>
      <c r="U680">
        <f>_xlfn.XLOOKUP(Table5[[#This Row],[CustomerID]],Table1[ID],Table1[Kids],"Not Found",0)</f>
        <v>0</v>
      </c>
      <c r="V680">
        <f>_xlfn.XLOOKUP(Table5[[#This Row],[CustomerID]],Table1[ID],Table1[Teens],"Not found",0)</f>
        <v>0</v>
      </c>
      <c r="W680" s="16">
        <f>IFERROR(VLOOKUP(Table5[[#This Row],[CustomerID]],Table1[],2,FALSE),"Not Found")</f>
        <v>164590</v>
      </c>
      <c r="X680" t="str">
        <f>_xlfn.XLOOKUP(Table5[[#This Row],[CustomerID]],Table1[ID],Table1[State],"Not Found",0)</f>
        <v>State-Texas</v>
      </c>
      <c r="Y680">
        <f>_xlfn.XLOOKUP(Table5[[#This Row],[CustomerID]],Table2[ID],Table2[Recency/Days],"Not Found",0)</f>
        <v>98</v>
      </c>
      <c r="Z680" s="22">
        <f>IFERROR(VLOOKUP(Table5[[#This Row],[CustomerID]],Table2[],3,FALSE),"Not Found")</f>
        <v>2344</v>
      </c>
      <c r="AA680" s="22">
        <f>IFERROR(VLOOKUP($A680,Table2[],4,FALSE),"Not Found")</f>
        <v>352</v>
      </c>
      <c r="AB680" s="22">
        <f>IFERROR(VLOOKUP($A680,Table2[],5,FALSE),"Not Found")</f>
        <v>428</v>
      </c>
      <c r="AC680" s="22">
        <f>IFERROR(VLOOKUP($A680,Table2[],6,FALSE),"Not Found")</f>
        <v>92</v>
      </c>
      <c r="AD680" s="22">
        <f>IFERROR(VLOOKUP($A680,Table2[],7,FALSE),"Not Found")</f>
        <v>117</v>
      </c>
      <c r="AE680" s="22">
        <f>IFERROR(VLOOKUP($A680,Table2[],8,FALSE),"Not Found")</f>
        <v>76</v>
      </c>
      <c r="AF680" s="22">
        <f>IFERROR(VLOOKUP($A680,Table2[],9,FALSE),"Not Found")</f>
        <v>3257</v>
      </c>
      <c r="AG680">
        <f>IFERROR(VLOOKUP($A680,Table2[],10,FALSE),"Not Found")</f>
        <v>1</v>
      </c>
      <c r="AH680">
        <f>IFERROR(VLOOKUP($A680,Table2[],11,FALSE),"Not Found")</f>
        <v>9</v>
      </c>
      <c r="AI680">
        <f>IFERROR(VLOOKUP($A680,Table2[],12,FALSE),"Not Found")</f>
        <v>4</v>
      </c>
      <c r="AJ680">
        <f>IFERROR(VLOOKUP($A680,Table2[],13,FALSE),"Not Found")</f>
        <v>10</v>
      </c>
      <c r="AK680">
        <f>IFERROR(VLOOKUP($A680,Table2[],14,FALSE),"Not Found")</f>
        <v>6</v>
      </c>
      <c r="AL680">
        <f>INDEX('Marketing data'!E:E,MATCH($A680,'Marketing data'!B:B,0),1)</f>
        <v>0</v>
      </c>
      <c r="AM680">
        <f>INDEX('Marketing data'!F:F,MATCH($A680,'Marketing data'!B:B,0),1)</f>
        <v>0</v>
      </c>
      <c r="AN680">
        <f>INDEX(Table3[MC3],MATCH($A680,Table3[ID],0),1)</f>
        <v>0</v>
      </c>
      <c r="AO680">
        <f>INDEX(Table3[MC4],MATCH($A680,Table3[ID],0),1)</f>
        <v>0</v>
      </c>
      <c r="AP680">
        <f>INDEX(Table3[MC5],MATCH($A680,Table3[ID],0),1)</f>
        <v>0</v>
      </c>
      <c r="AQ680">
        <f>_xlfn.XLOOKUP($A680,Table3[ID],Table3[Complaint],"Not Found",0)</f>
        <v>0</v>
      </c>
      <c r="AR680">
        <f>_xlfn.XLOOKUP($A680,Table3[ID],Table3[Pilot],"Not Found",0)</f>
        <v>0</v>
      </c>
      <c r="AS680" s="6">
        <f>_xlfn.XLOOKUP($A680,Table3[ID],Table3[Enrollment],"Not Found",0)</f>
        <v>43545</v>
      </c>
    </row>
    <row r="681" spans="1:45" x14ac:dyDescent="0.25">
      <c r="A681">
        <v>1975</v>
      </c>
      <c r="B681" t="s">
        <v>802</v>
      </c>
      <c r="C681" t="s">
        <v>124</v>
      </c>
      <c r="D681" t="s">
        <v>104</v>
      </c>
      <c r="E681" t="s">
        <v>105</v>
      </c>
      <c r="F681" t="s">
        <v>115</v>
      </c>
      <c r="G681" s="22">
        <v>49.1</v>
      </c>
      <c r="H681">
        <v>2</v>
      </c>
      <c r="I681">
        <v>4.91</v>
      </c>
      <c r="J681" s="22">
        <v>103.11</v>
      </c>
      <c r="K681" s="6">
        <v>43473</v>
      </c>
      <c r="L681" s="21">
        <v>0.54027777777777775</v>
      </c>
      <c r="M681" t="s">
        <v>116</v>
      </c>
      <c r="N681" s="22">
        <v>98.2</v>
      </c>
      <c r="O681">
        <v>4.7619047620000003</v>
      </c>
      <c r="P681" s="22">
        <v>4.91</v>
      </c>
      <c r="Q681">
        <v>6.4</v>
      </c>
      <c r="R681" t="str">
        <f>IFERROR(VLOOKUP(Table5[[#This Row],[CustomerID]],Table1[],16,FALSE),"Not Found")</f>
        <v>Divorced</v>
      </c>
      <c r="S681">
        <f>IFERROR(VLOOKUP(Table5[[#This Row],[CustomerID]],Table1[],5,FALSE),"Not Found")</f>
        <v>66</v>
      </c>
      <c r="T681" t="str">
        <f>IFERROR(VLOOKUP(Table5[[#This Row],[CustomerID]],Table1[],17,FALSE),"Not Found")</f>
        <v>Graduate</v>
      </c>
      <c r="U681">
        <f>_xlfn.XLOOKUP(Table5[[#This Row],[CustomerID]],Table1[ID],Table1[Kids],"Not Found",0)</f>
        <v>1</v>
      </c>
      <c r="V681">
        <f>_xlfn.XLOOKUP(Table5[[#This Row],[CustomerID]],Table1[ID],Table1[Teens],"Not found",0)</f>
        <v>1</v>
      </c>
      <c r="W681" s="16">
        <f>IFERROR(VLOOKUP(Table5[[#This Row],[CustomerID]],Table1[],2,FALSE),"Not Found")</f>
        <v>164587</v>
      </c>
      <c r="X681" t="str">
        <f>_xlfn.XLOOKUP(Table5[[#This Row],[CustomerID]],Table1[ID],Table1[State],"Not Found",0)</f>
        <v>State-Illinois</v>
      </c>
      <c r="Y681">
        <f>_xlfn.XLOOKUP(Table5[[#This Row],[CustomerID]],Table2[ID],Table2[Recency/Days],"Not Found",0)</f>
        <v>49</v>
      </c>
      <c r="Z681" s="22">
        <f>IFERROR(VLOOKUP(Table5[[#This Row],[CustomerID]],Table2[],3,FALSE),"Not Found")</f>
        <v>168</v>
      </c>
      <c r="AA681" s="22">
        <f>IFERROR(VLOOKUP($A681,Table2[],4,FALSE),"Not Found")</f>
        <v>0</v>
      </c>
      <c r="AB681" s="22">
        <f>IFERROR(VLOOKUP($A681,Table2[],5,FALSE),"Not Found")</f>
        <v>41</v>
      </c>
      <c r="AC681" s="22">
        <f>IFERROR(VLOOKUP($A681,Table2[],6,FALSE),"Not Found")</f>
        <v>0</v>
      </c>
      <c r="AD681" s="22">
        <f>IFERROR(VLOOKUP($A681,Table2[],7,FALSE),"Not Found")</f>
        <v>15</v>
      </c>
      <c r="AE681" s="22">
        <f>IFERROR(VLOOKUP($A681,Table2[],8,FALSE),"Not Found")</f>
        <v>51</v>
      </c>
      <c r="AF681" s="22">
        <f>IFERROR(VLOOKUP($A681,Table2[],9,FALSE),"Not Found")</f>
        <v>173</v>
      </c>
      <c r="AG681">
        <f>IFERROR(VLOOKUP($A681,Table2[],10,FALSE),"Not Found")</f>
        <v>2</v>
      </c>
      <c r="AH681">
        <f>IFERROR(VLOOKUP($A681,Table2[],11,FALSE),"Not Found")</f>
        <v>1</v>
      </c>
      <c r="AI681">
        <f>IFERROR(VLOOKUP($A681,Table2[],12,FALSE),"Not Found")</f>
        <v>1</v>
      </c>
      <c r="AJ681">
        <f>IFERROR(VLOOKUP($A681,Table2[],13,FALSE),"Not Found")</f>
        <v>4</v>
      </c>
      <c r="AK681">
        <f>IFERROR(VLOOKUP($A681,Table2[],14,FALSE),"Not Found")</f>
        <v>3</v>
      </c>
      <c r="AL681">
        <f>INDEX('Marketing data'!E:E,MATCH($A681,'Marketing data'!B:B,0),1)</f>
        <v>0</v>
      </c>
      <c r="AM681">
        <f>INDEX('Marketing data'!F:F,MATCH($A681,'Marketing data'!B:B,0),1)</f>
        <v>0</v>
      </c>
      <c r="AN681">
        <f>INDEX(Table3[MC3],MATCH($A681,Table3[ID],0),1)</f>
        <v>0</v>
      </c>
      <c r="AO681">
        <f>INDEX(Table3[MC4],MATCH($A681,Table3[ID],0),1)</f>
        <v>0</v>
      </c>
      <c r="AP681">
        <f>INDEX(Table3[MC5],MATCH($A681,Table3[ID],0),1)</f>
        <v>0</v>
      </c>
      <c r="AQ681">
        <f>_xlfn.XLOOKUP($A681,Table3[ID],Table3[Complaint],"Not Found",0)</f>
        <v>0</v>
      </c>
      <c r="AR681">
        <f>_xlfn.XLOOKUP($A681,Table3[ID],Table3[Pilot],"Not Found",0)</f>
        <v>0</v>
      </c>
      <c r="AS681" s="6">
        <f>_xlfn.XLOOKUP($A681,Table3[ID],Table3[Enrollment],"Not Found",0)</f>
        <v>44161</v>
      </c>
    </row>
    <row r="682" spans="1:45" x14ac:dyDescent="0.25">
      <c r="A682">
        <v>2588</v>
      </c>
      <c r="B682" t="s">
        <v>803</v>
      </c>
      <c r="C682" t="s">
        <v>124</v>
      </c>
      <c r="D682" t="s">
        <v>104</v>
      </c>
      <c r="E682" t="s">
        <v>105</v>
      </c>
      <c r="F682" t="s">
        <v>118</v>
      </c>
      <c r="G682" s="22">
        <v>64.83</v>
      </c>
      <c r="H682">
        <v>2</v>
      </c>
      <c r="I682">
        <v>6.4829999999999997</v>
      </c>
      <c r="J682" s="22">
        <v>136.143</v>
      </c>
      <c r="K682" s="6">
        <v>43473</v>
      </c>
      <c r="L682" s="21">
        <v>0.4993055555555555</v>
      </c>
      <c r="M682" t="s">
        <v>116</v>
      </c>
      <c r="N682" s="22">
        <v>129.66</v>
      </c>
      <c r="O682">
        <v>4.7619047620000003</v>
      </c>
      <c r="P682" s="22">
        <v>6.4829999999999997</v>
      </c>
      <c r="Q682">
        <v>8</v>
      </c>
      <c r="R682" t="str">
        <f>IFERROR(VLOOKUP(Table5[[#This Row],[CustomerID]],Table1[],16,FALSE),"Not Found")</f>
        <v>Single</v>
      </c>
      <c r="S682">
        <f>IFERROR(VLOOKUP(Table5[[#This Row],[CustomerID]],Table1[],5,FALSE),"Not Found")</f>
        <v>30</v>
      </c>
      <c r="T682" t="str">
        <f>IFERROR(VLOOKUP(Table5[[#This Row],[CustomerID]],Table1[],17,FALSE),"Not Found")</f>
        <v>Graduate</v>
      </c>
      <c r="U682">
        <f>_xlfn.XLOOKUP(Table5[[#This Row],[CustomerID]],Table1[ID],Table1[Kids],"Not Found",0)</f>
        <v>0</v>
      </c>
      <c r="V682">
        <f>_xlfn.XLOOKUP(Table5[[#This Row],[CustomerID]],Table1[ID],Table1[Teens],"Not found",0)</f>
        <v>0</v>
      </c>
      <c r="W682" s="16">
        <f>IFERROR(VLOOKUP(Table5[[#This Row],[CustomerID]],Table1[],2,FALSE),"Not Found")</f>
        <v>164509</v>
      </c>
      <c r="X682" t="str">
        <f>_xlfn.XLOOKUP(Table5[[#This Row],[CustomerID]],Table1[ID],Table1[State],"Not Found",0)</f>
        <v>State-New York</v>
      </c>
      <c r="Y682">
        <f>_xlfn.XLOOKUP(Table5[[#This Row],[CustomerID]],Table2[ID],Table2[Recency/Days],"Not Found",0)</f>
        <v>19</v>
      </c>
      <c r="Z682" s="22">
        <f>IFERROR(VLOOKUP(Table5[[#This Row],[CustomerID]],Table2[],3,FALSE),"Not Found")</f>
        <v>2132</v>
      </c>
      <c r="AA682" s="22">
        <f>IFERROR(VLOOKUP($A682,Table2[],4,FALSE),"Not Found")</f>
        <v>472</v>
      </c>
      <c r="AB682" s="22">
        <f>IFERROR(VLOOKUP($A682,Table2[],5,FALSE),"Not Found")</f>
        <v>1466</v>
      </c>
      <c r="AC682" s="22">
        <f>IFERROR(VLOOKUP($A682,Table2[],6,FALSE),"Not Found")</f>
        <v>61</v>
      </c>
      <c r="AD682" s="22">
        <f>IFERROR(VLOOKUP($A682,Table2[],7,FALSE),"Not Found")</f>
        <v>64</v>
      </c>
      <c r="AE682" s="22">
        <f>IFERROR(VLOOKUP($A682,Table2[],8,FALSE),"Not Found")</f>
        <v>196</v>
      </c>
      <c r="AF682" s="22">
        <f>IFERROR(VLOOKUP($A682,Table2[],9,FALSE),"Not Found")</f>
        <v>3999</v>
      </c>
      <c r="AG682">
        <f>IFERROR(VLOOKUP($A682,Table2[],10,FALSE),"Not Found")</f>
        <v>1</v>
      </c>
      <c r="AH682">
        <f>IFERROR(VLOOKUP($A682,Table2[],11,FALSE),"Not Found")</f>
        <v>6</v>
      </c>
      <c r="AI682">
        <f>IFERROR(VLOOKUP($A682,Table2[],12,FALSE),"Not Found")</f>
        <v>3</v>
      </c>
      <c r="AJ682">
        <f>IFERROR(VLOOKUP($A682,Table2[],13,FALSE),"Not Found")</f>
        <v>9</v>
      </c>
      <c r="AK682">
        <f>IFERROR(VLOOKUP($A682,Table2[],14,FALSE),"Not Found")</f>
        <v>4</v>
      </c>
      <c r="AL682">
        <f>INDEX('Marketing data'!E:E,MATCH($A682,'Marketing data'!B:B,0),1)</f>
        <v>0</v>
      </c>
      <c r="AM682">
        <f>INDEX('Marketing data'!F:F,MATCH($A682,'Marketing data'!B:B,0),1)</f>
        <v>0</v>
      </c>
      <c r="AN682">
        <f>INDEX(Table3[MC3],MATCH($A682,Table3[ID],0),1)</f>
        <v>1</v>
      </c>
      <c r="AO682">
        <f>INDEX(Table3[MC4],MATCH($A682,Table3[ID],0),1)</f>
        <v>0</v>
      </c>
      <c r="AP682">
        <f>INDEX(Table3[MC5],MATCH($A682,Table3[ID],0),1)</f>
        <v>0</v>
      </c>
      <c r="AQ682">
        <f>_xlfn.XLOOKUP($A682,Table3[ID],Table3[Complaint],"Not Found",0)</f>
        <v>0</v>
      </c>
      <c r="AR682">
        <f>_xlfn.XLOOKUP($A682,Table3[ID],Table3[Pilot],"Not Found",0)</f>
        <v>1</v>
      </c>
      <c r="AS682" s="6">
        <f>_xlfn.XLOOKUP($A682,Table3[ID],Table3[Enrollment],"Not Found",0)</f>
        <v>43852</v>
      </c>
    </row>
    <row r="683" spans="1:45" x14ac:dyDescent="0.25">
      <c r="A683">
        <v>2003</v>
      </c>
      <c r="B683" t="s">
        <v>804</v>
      </c>
      <c r="C683" t="s">
        <v>103</v>
      </c>
      <c r="D683" t="s">
        <v>104</v>
      </c>
      <c r="E683" t="s">
        <v>114</v>
      </c>
      <c r="F683" t="s">
        <v>115</v>
      </c>
      <c r="G683" s="22">
        <v>63.56</v>
      </c>
      <c r="H683">
        <v>10</v>
      </c>
      <c r="I683">
        <v>31.78</v>
      </c>
      <c r="J683" s="22">
        <v>667.38</v>
      </c>
      <c r="K683" s="6">
        <v>43481</v>
      </c>
      <c r="L683" s="21">
        <v>0.74930555555555556</v>
      </c>
      <c r="M683" t="s">
        <v>112</v>
      </c>
      <c r="N683" s="22">
        <v>635.6</v>
      </c>
      <c r="O683">
        <v>4.7619047620000003</v>
      </c>
      <c r="P683" s="22">
        <v>31.78</v>
      </c>
      <c r="Q683">
        <v>4.3</v>
      </c>
      <c r="R683" t="str">
        <f>IFERROR(VLOOKUP(Table5[[#This Row],[CustomerID]],Table1[],16,FALSE),"Not Found")</f>
        <v>Together</v>
      </c>
      <c r="S683">
        <f>IFERROR(VLOOKUP(Table5[[#This Row],[CustomerID]],Table1[],5,FALSE),"Not Found")</f>
        <v>67</v>
      </c>
      <c r="T683" t="str">
        <f>IFERROR(VLOOKUP(Table5[[#This Row],[CustomerID]],Table1[],17,FALSE),"Not Found")</f>
        <v>PhD</v>
      </c>
      <c r="U683">
        <f>_xlfn.XLOOKUP(Table5[[#This Row],[CustomerID]],Table1[ID],Table1[Kids],"Not Found",0)</f>
        <v>1</v>
      </c>
      <c r="V683">
        <f>_xlfn.XLOOKUP(Table5[[#This Row],[CustomerID]],Table1[ID],Table1[Teens],"Not found",0)</f>
        <v>2</v>
      </c>
      <c r="W683" s="16">
        <f>IFERROR(VLOOKUP(Table5[[#This Row],[CustomerID]],Table1[],2,FALSE),"Not Found")</f>
        <v>164504</v>
      </c>
      <c r="X683" t="str">
        <f>_xlfn.XLOOKUP(Table5[[#This Row],[CustomerID]],Table1[ID],Table1[State],"Not Found",0)</f>
        <v>State-California</v>
      </c>
      <c r="Y683">
        <f>_xlfn.XLOOKUP(Table5[[#This Row],[CustomerID]],Table2[ID],Table2[Recency/Days],"Not Found",0)</f>
        <v>81</v>
      </c>
      <c r="Z683" s="22">
        <f>IFERROR(VLOOKUP(Table5[[#This Row],[CustomerID]],Table2[],3,FALSE),"Not Found")</f>
        <v>2515</v>
      </c>
      <c r="AA683" s="22">
        <f>IFERROR(VLOOKUP($A683,Table2[],4,FALSE),"Not Found")</f>
        <v>92</v>
      </c>
      <c r="AB683" s="22">
        <f>IFERROR(VLOOKUP($A683,Table2[],5,FALSE),"Not Found")</f>
        <v>428</v>
      </c>
      <c r="AC683" s="22">
        <f>IFERROR(VLOOKUP($A683,Table2[],6,FALSE),"Not Found")</f>
        <v>41</v>
      </c>
      <c r="AD683" s="22">
        <f>IFERROR(VLOOKUP($A683,Table2[],7,FALSE),"Not Found")</f>
        <v>0</v>
      </c>
      <c r="AE683" s="22">
        <f>IFERROR(VLOOKUP($A683,Table2[],8,FALSE),"Not Found")</f>
        <v>275</v>
      </c>
      <c r="AF683" s="22">
        <f>IFERROR(VLOOKUP($A683,Table2[],9,FALSE),"Not Found")</f>
        <v>2800</v>
      </c>
      <c r="AG683">
        <f>IFERROR(VLOOKUP($A683,Table2[],10,FALSE),"Not Found")</f>
        <v>7</v>
      </c>
      <c r="AH683">
        <f>IFERROR(VLOOKUP($A683,Table2[],11,FALSE),"Not Found")</f>
        <v>11</v>
      </c>
      <c r="AI683">
        <f>IFERROR(VLOOKUP($A683,Table2[],12,FALSE),"Not Found")</f>
        <v>3</v>
      </c>
      <c r="AJ683">
        <f>IFERROR(VLOOKUP($A683,Table2[],13,FALSE),"Not Found")</f>
        <v>4</v>
      </c>
      <c r="AK683">
        <f>IFERROR(VLOOKUP($A683,Table2[],14,FALSE),"Not Found")</f>
        <v>7</v>
      </c>
      <c r="AL683">
        <f>INDEX('Marketing data'!E:E,MATCH($A683,'Marketing data'!B:B,0),1)</f>
        <v>0</v>
      </c>
      <c r="AM683">
        <f>INDEX('Marketing data'!F:F,MATCH($A683,'Marketing data'!B:B,0),1)</f>
        <v>0</v>
      </c>
      <c r="AN683">
        <f>INDEX(Table3[MC3],MATCH($A683,Table3[ID],0),1)</f>
        <v>0</v>
      </c>
      <c r="AO683">
        <f>INDEX(Table3[MC4],MATCH($A683,Table3[ID],0),1)</f>
        <v>0</v>
      </c>
      <c r="AP683">
        <f>INDEX(Table3[MC5],MATCH($A683,Table3[ID],0),1)</f>
        <v>0</v>
      </c>
      <c r="AQ683">
        <f>_xlfn.XLOOKUP($A683,Table3[ID],Table3[Complaint],"Not Found",0)</f>
        <v>0</v>
      </c>
      <c r="AR683">
        <f>_xlfn.XLOOKUP($A683,Table3[ID],Table3[Pilot],"Not Found",0)</f>
        <v>1</v>
      </c>
      <c r="AS683" s="6">
        <f>_xlfn.XLOOKUP($A683,Table3[ID],Table3[Enrollment],"Not Found",0)</f>
        <v>43686</v>
      </c>
    </row>
    <row r="684" spans="1:45" x14ac:dyDescent="0.25">
      <c r="A684">
        <v>1197</v>
      </c>
      <c r="B684" t="s">
        <v>805</v>
      </c>
      <c r="C684" t="s">
        <v>109</v>
      </c>
      <c r="D684" t="s">
        <v>104</v>
      </c>
      <c r="E684" t="s">
        <v>114</v>
      </c>
      <c r="F684" t="s">
        <v>118</v>
      </c>
      <c r="G684" s="22">
        <v>72.88</v>
      </c>
      <c r="H684">
        <v>2</v>
      </c>
      <c r="I684">
        <v>7.2880000000000003</v>
      </c>
      <c r="J684" s="22">
        <v>153.048</v>
      </c>
      <c r="K684" s="6">
        <v>43537</v>
      </c>
      <c r="L684" s="21">
        <v>0.53541666666666665</v>
      </c>
      <c r="M684" t="s">
        <v>112</v>
      </c>
      <c r="N684" s="22">
        <v>145.76</v>
      </c>
      <c r="O684">
        <v>4.7619047620000003</v>
      </c>
      <c r="P684" s="22">
        <v>7.2880000000000003</v>
      </c>
      <c r="Q684">
        <v>6.1</v>
      </c>
      <c r="R684" t="str">
        <f>IFERROR(VLOOKUP(Table5[[#This Row],[CustomerID]],Table1[],16,FALSE),"Not Found")</f>
        <v>Divorced</v>
      </c>
      <c r="S684">
        <f>IFERROR(VLOOKUP(Table5[[#This Row],[CustomerID]],Table1[],5,FALSE),"Not Found")</f>
        <v>66</v>
      </c>
      <c r="T684" t="str">
        <f>IFERROR(VLOOKUP(Table5[[#This Row],[CustomerID]],Table1[],17,FALSE),"Not Found")</f>
        <v>Graduate</v>
      </c>
      <c r="U684">
        <f>_xlfn.XLOOKUP(Table5[[#This Row],[CustomerID]],Table1[ID],Table1[Kids],"Not Found",0)</f>
        <v>0</v>
      </c>
      <c r="V684">
        <f>_xlfn.XLOOKUP(Table5[[#This Row],[CustomerID]],Table1[ID],Table1[Teens],"Not found",0)</f>
        <v>1</v>
      </c>
      <c r="W684" s="16">
        <f>IFERROR(VLOOKUP(Table5[[#This Row],[CustomerID]],Table1[],2,FALSE),"Not Found")</f>
        <v>164497</v>
      </c>
      <c r="X684" t="str">
        <f>_xlfn.XLOOKUP(Table5[[#This Row],[CustomerID]],Table1[ID],Table1[State],"Not Found",0)</f>
        <v>State-Texas</v>
      </c>
      <c r="Y684">
        <f>_xlfn.XLOOKUP(Table5[[#This Row],[CustomerID]],Table2[ID],Table2[Recency/Days],"Not Found",0)</f>
        <v>17</v>
      </c>
      <c r="Z684" s="22">
        <f>IFERROR(VLOOKUP(Table5[[#This Row],[CustomerID]],Table2[],3,FALSE),"Not Found")</f>
        <v>2984</v>
      </c>
      <c r="AA684" s="22">
        <f>IFERROR(VLOOKUP($A684,Table2[],4,FALSE),"Not Found")</f>
        <v>122</v>
      </c>
      <c r="AB684" s="22">
        <f>IFERROR(VLOOKUP($A684,Table2[],5,FALSE),"Not Found")</f>
        <v>816</v>
      </c>
      <c r="AC684" s="22">
        <f>IFERROR(VLOOKUP($A684,Table2[],6,FALSE),"Not Found")</f>
        <v>107</v>
      </c>
      <c r="AD684" s="22">
        <f>IFERROR(VLOOKUP($A684,Table2[],7,FALSE),"Not Found")</f>
        <v>82</v>
      </c>
      <c r="AE684" s="22">
        <f>IFERROR(VLOOKUP($A684,Table2[],8,FALSE),"Not Found")</f>
        <v>490</v>
      </c>
      <c r="AF684" s="22">
        <f>IFERROR(VLOOKUP($A684,Table2[],9,FALSE),"Not Found")</f>
        <v>3622</v>
      </c>
      <c r="AG684">
        <f>IFERROR(VLOOKUP($A684,Table2[],10,FALSE),"Not Found")</f>
        <v>5</v>
      </c>
      <c r="AH684">
        <f>IFERROR(VLOOKUP($A684,Table2[],11,FALSE),"Not Found")</f>
        <v>11</v>
      </c>
      <c r="AI684">
        <f>IFERROR(VLOOKUP($A684,Table2[],12,FALSE),"Not Found")</f>
        <v>4</v>
      </c>
      <c r="AJ684">
        <f>IFERROR(VLOOKUP($A684,Table2[],13,FALSE),"Not Found")</f>
        <v>9</v>
      </c>
      <c r="AK684">
        <f>IFERROR(VLOOKUP($A684,Table2[],14,FALSE),"Not Found")</f>
        <v>8</v>
      </c>
      <c r="AL684">
        <f>INDEX('Marketing data'!E:E,MATCH($A684,'Marketing data'!B:B,0),1)</f>
        <v>0</v>
      </c>
      <c r="AM684">
        <f>INDEX('Marketing data'!F:F,MATCH($A684,'Marketing data'!B:B,0),1)</f>
        <v>0</v>
      </c>
      <c r="AN684">
        <f>INDEX(Table3[MC3],MATCH($A684,Table3[ID],0),1)</f>
        <v>1</v>
      </c>
      <c r="AO684">
        <f>INDEX(Table3[MC4],MATCH($A684,Table3[ID],0),1)</f>
        <v>0</v>
      </c>
      <c r="AP684">
        <f>INDEX(Table3[MC5],MATCH($A684,Table3[ID],0),1)</f>
        <v>0</v>
      </c>
      <c r="AQ684">
        <f>_xlfn.XLOOKUP($A684,Table3[ID],Table3[Complaint],"Not Found",0)</f>
        <v>0</v>
      </c>
      <c r="AR684">
        <f>_xlfn.XLOOKUP($A684,Table3[ID],Table3[Pilot],"Not Found",0)</f>
        <v>1</v>
      </c>
      <c r="AS684" s="6">
        <f>_xlfn.XLOOKUP($A684,Table3[ID],Table3[Enrollment],"Not Found",0)</f>
        <v>43511</v>
      </c>
    </row>
    <row r="685" spans="1:45" x14ac:dyDescent="0.25">
      <c r="A685">
        <v>2941</v>
      </c>
      <c r="B685" t="s">
        <v>806</v>
      </c>
      <c r="C685" t="s">
        <v>103</v>
      </c>
      <c r="D685" t="s">
        <v>110</v>
      </c>
      <c r="E685" t="s">
        <v>105</v>
      </c>
      <c r="F685" t="s">
        <v>125</v>
      </c>
      <c r="G685" s="22">
        <v>67.099999999999994</v>
      </c>
      <c r="H685">
        <v>3</v>
      </c>
      <c r="I685">
        <v>10.065</v>
      </c>
      <c r="J685" s="22">
        <v>211.36500000000001</v>
      </c>
      <c r="K685" s="6">
        <v>43511</v>
      </c>
      <c r="L685" s="21">
        <v>0.44166666666666665</v>
      </c>
      <c r="M685" t="s">
        <v>112</v>
      </c>
      <c r="N685" s="22">
        <v>201.3</v>
      </c>
      <c r="O685">
        <v>4.7619047620000003</v>
      </c>
      <c r="P685" s="22">
        <v>10.065</v>
      </c>
      <c r="Q685">
        <v>7.5</v>
      </c>
      <c r="R685" t="str">
        <f>IFERROR(VLOOKUP(Table5[[#This Row],[CustomerID]],Table1[],16,FALSE),"Not Found")</f>
        <v>Together</v>
      </c>
      <c r="S685">
        <f>IFERROR(VLOOKUP(Table5[[#This Row],[CustomerID]],Table1[],5,FALSE),"Not Found")</f>
        <v>48</v>
      </c>
      <c r="T685" t="str">
        <f>IFERROR(VLOOKUP(Table5[[#This Row],[CustomerID]],Table1[],17,FALSE),"Not Found")</f>
        <v>Graduate</v>
      </c>
      <c r="U685">
        <f>_xlfn.XLOOKUP(Table5[[#This Row],[CustomerID]],Table1[ID],Table1[Kids],"Not Found",0)</f>
        <v>0</v>
      </c>
      <c r="V685">
        <f>_xlfn.XLOOKUP(Table5[[#This Row],[CustomerID]],Table1[ID],Table1[Teens],"Not found",0)</f>
        <v>1</v>
      </c>
      <c r="W685" s="16">
        <f>IFERROR(VLOOKUP(Table5[[#This Row],[CustomerID]],Table1[],2,FALSE),"Not Found")</f>
        <v>164474</v>
      </c>
      <c r="X685" t="str">
        <f>_xlfn.XLOOKUP(Table5[[#This Row],[CustomerID]],Table1[ID],Table1[State],"Not Found",0)</f>
        <v>State-Illinois</v>
      </c>
      <c r="Y685">
        <f>_xlfn.XLOOKUP(Table5[[#This Row],[CustomerID]],Table2[ID],Table2[Recency/Days],"Not Found",0)</f>
        <v>59</v>
      </c>
      <c r="Z685" s="22">
        <f>IFERROR(VLOOKUP(Table5[[#This Row],[CustomerID]],Table2[],3,FALSE),"Not Found")</f>
        <v>972</v>
      </c>
      <c r="AA685" s="22">
        <f>IFERROR(VLOOKUP($A685,Table2[],4,FALSE),"Not Found")</f>
        <v>89</v>
      </c>
      <c r="AB685" s="22">
        <f>IFERROR(VLOOKUP($A685,Table2[],5,FALSE),"Not Found")</f>
        <v>439</v>
      </c>
      <c r="AC685" s="22">
        <f>IFERROR(VLOOKUP($A685,Table2[],6,FALSE),"Not Found")</f>
        <v>143</v>
      </c>
      <c r="AD685" s="22">
        <f>IFERROR(VLOOKUP($A685,Table2[],7,FALSE),"Not Found")</f>
        <v>219</v>
      </c>
      <c r="AE685" s="22">
        <f>IFERROR(VLOOKUP($A685,Table2[],8,FALSE),"Not Found")</f>
        <v>237</v>
      </c>
      <c r="AF685" s="22">
        <f>IFERROR(VLOOKUP($A685,Table2[],9,FALSE),"Not Found")</f>
        <v>1625</v>
      </c>
      <c r="AG685">
        <f>IFERROR(VLOOKUP($A685,Table2[],10,FALSE),"Not Found")</f>
        <v>2</v>
      </c>
      <c r="AH685">
        <f>IFERROR(VLOOKUP($A685,Table2[],11,FALSE),"Not Found")</f>
        <v>8</v>
      </c>
      <c r="AI685">
        <f>IFERROR(VLOOKUP($A685,Table2[],12,FALSE),"Not Found")</f>
        <v>2</v>
      </c>
      <c r="AJ685">
        <f>IFERROR(VLOOKUP($A685,Table2[],13,FALSE),"Not Found")</f>
        <v>10</v>
      </c>
      <c r="AK685">
        <f>IFERROR(VLOOKUP($A685,Table2[],14,FALSE),"Not Found")</f>
        <v>5</v>
      </c>
      <c r="AL685">
        <f>INDEX('Marketing data'!E:E,MATCH($A685,'Marketing data'!B:B,0),1)</f>
        <v>0</v>
      </c>
      <c r="AM685">
        <f>INDEX('Marketing data'!F:F,MATCH($A685,'Marketing data'!B:B,0),1)</f>
        <v>0</v>
      </c>
      <c r="AN685">
        <f>INDEX(Table3[MC3],MATCH($A685,Table3[ID],0),1)</f>
        <v>0</v>
      </c>
      <c r="AO685">
        <f>INDEX(Table3[MC4],MATCH($A685,Table3[ID],0),1)</f>
        <v>0</v>
      </c>
      <c r="AP685">
        <f>INDEX(Table3[MC5],MATCH($A685,Table3[ID],0),1)</f>
        <v>0</v>
      </c>
      <c r="AQ685">
        <f>_xlfn.XLOOKUP($A685,Table3[ID],Table3[Complaint],"Not Found",0)</f>
        <v>0</v>
      </c>
      <c r="AR685">
        <f>_xlfn.XLOOKUP($A685,Table3[ID],Table3[Pilot],"Not Found",0)</f>
        <v>0</v>
      </c>
      <c r="AS685" s="6">
        <f>_xlfn.XLOOKUP($A685,Table3[ID],Table3[Enrollment],"Not Found",0)</f>
        <v>43918</v>
      </c>
    </row>
    <row r="686" spans="1:45" x14ac:dyDescent="0.25">
      <c r="A686">
        <v>1974</v>
      </c>
      <c r="B686" t="s">
        <v>807</v>
      </c>
      <c r="C686" t="s">
        <v>109</v>
      </c>
      <c r="D686" t="s">
        <v>104</v>
      </c>
      <c r="E686" t="s">
        <v>105</v>
      </c>
      <c r="F686" t="s">
        <v>118</v>
      </c>
      <c r="G686" s="22">
        <v>70.19</v>
      </c>
      <c r="H686">
        <v>9</v>
      </c>
      <c r="I686">
        <v>31.5855</v>
      </c>
      <c r="J686" s="22">
        <v>663.29549999999995</v>
      </c>
      <c r="K686" s="6">
        <v>43490</v>
      </c>
      <c r="L686" s="21">
        <v>0.56805555555555554</v>
      </c>
      <c r="M686" t="s">
        <v>112</v>
      </c>
      <c r="N686" s="22">
        <v>631.71</v>
      </c>
      <c r="O686">
        <v>4.7619047620000003</v>
      </c>
      <c r="P686" s="22">
        <v>31.5855</v>
      </c>
      <c r="Q686">
        <v>6.7</v>
      </c>
      <c r="R686" t="str">
        <f>IFERROR(VLOOKUP(Table5[[#This Row],[CustomerID]],Table1[],16,FALSE),"Not Found")</f>
        <v>Single</v>
      </c>
      <c r="S686">
        <f>IFERROR(VLOOKUP(Table5[[#This Row],[CustomerID]],Table1[],5,FALSE),"Not Found")</f>
        <v>31</v>
      </c>
      <c r="T686" t="str">
        <f>IFERROR(VLOOKUP(Table5[[#This Row],[CustomerID]],Table1[],17,FALSE),"Not Found")</f>
        <v>Graduate</v>
      </c>
      <c r="U686">
        <f>_xlfn.XLOOKUP(Table5[[#This Row],[CustomerID]],Table1[ID],Table1[Kids],"Not Found",0)</f>
        <v>1</v>
      </c>
      <c r="V686">
        <f>_xlfn.XLOOKUP(Table5[[#This Row],[CustomerID]],Table1[ID],Table1[Teens],"Not found",0)</f>
        <v>0</v>
      </c>
      <c r="W686" s="16">
        <f>IFERROR(VLOOKUP(Table5[[#This Row],[CustomerID]],Table1[],2,FALSE),"Not Found")</f>
        <v>164449</v>
      </c>
      <c r="X686" t="str">
        <f>_xlfn.XLOOKUP(Table5[[#This Row],[CustomerID]],Table1[ID],Table1[State],"Not Found",0)</f>
        <v>State-Florida</v>
      </c>
      <c r="Y686">
        <f>_xlfn.XLOOKUP(Table5[[#This Row],[CustomerID]],Table2[ID],Table2[Recency/Days],"Not Found",0)</f>
        <v>70</v>
      </c>
      <c r="Z686" s="22">
        <f>IFERROR(VLOOKUP(Table5[[#This Row],[CustomerID]],Table2[],3,FALSE),"Not Found")</f>
        <v>556</v>
      </c>
      <c r="AA686" s="22">
        <f>IFERROR(VLOOKUP($A686,Table2[],4,FALSE),"Not Found")</f>
        <v>161</v>
      </c>
      <c r="AB686" s="22">
        <f>IFERROR(VLOOKUP($A686,Table2[],5,FALSE),"Not Found")</f>
        <v>720</v>
      </c>
      <c r="AC686" s="22">
        <f>IFERROR(VLOOKUP($A686,Table2[],6,FALSE),"Not Found")</f>
        <v>350</v>
      </c>
      <c r="AD686" s="22">
        <f>IFERROR(VLOOKUP($A686,Table2[],7,FALSE),"Not Found")</f>
        <v>89</v>
      </c>
      <c r="AE686" s="22">
        <f>IFERROR(VLOOKUP($A686,Table2[],8,FALSE),"Not Found")</f>
        <v>179</v>
      </c>
      <c r="AF686" s="22">
        <f>IFERROR(VLOOKUP($A686,Table2[],9,FALSE),"Not Found")</f>
        <v>1697</v>
      </c>
      <c r="AG686">
        <f>IFERROR(VLOOKUP($A686,Table2[],10,FALSE),"Not Found")</f>
        <v>4</v>
      </c>
      <c r="AH686">
        <f>IFERROR(VLOOKUP($A686,Table2[],11,FALSE),"Not Found")</f>
        <v>5</v>
      </c>
      <c r="AI686">
        <f>IFERROR(VLOOKUP($A686,Table2[],12,FALSE),"Not Found")</f>
        <v>3</v>
      </c>
      <c r="AJ686">
        <f>IFERROR(VLOOKUP($A686,Table2[],13,FALSE),"Not Found")</f>
        <v>12</v>
      </c>
      <c r="AK686">
        <f>IFERROR(VLOOKUP($A686,Table2[],14,FALSE),"Not Found")</f>
        <v>4</v>
      </c>
      <c r="AL686">
        <f>INDEX('Marketing data'!E:E,MATCH($A686,'Marketing data'!B:B,0),1)</f>
        <v>0</v>
      </c>
      <c r="AM686">
        <f>INDEX('Marketing data'!F:F,MATCH($A686,'Marketing data'!B:B,0),1)</f>
        <v>0</v>
      </c>
      <c r="AN686">
        <f>INDEX(Table3[MC3],MATCH($A686,Table3[ID],0),1)</f>
        <v>0</v>
      </c>
      <c r="AO686">
        <f>INDEX(Table3[MC4],MATCH($A686,Table3[ID],0),1)</f>
        <v>0</v>
      </c>
      <c r="AP686">
        <f>INDEX(Table3[MC5],MATCH($A686,Table3[ID],0),1)</f>
        <v>0</v>
      </c>
      <c r="AQ686">
        <f>_xlfn.XLOOKUP($A686,Table3[ID],Table3[Complaint],"Not Found",0)</f>
        <v>0</v>
      </c>
      <c r="AR686">
        <f>_xlfn.XLOOKUP($A686,Table3[ID],Table3[Pilot],"Not Found",0)</f>
        <v>0</v>
      </c>
      <c r="AS686" s="6">
        <f>_xlfn.XLOOKUP($A686,Table3[ID],Table3[Enrollment],"Not Found",0)</f>
        <v>44037</v>
      </c>
    </row>
    <row r="687" spans="1:45" x14ac:dyDescent="0.25">
      <c r="A687">
        <v>1557</v>
      </c>
      <c r="B687" t="s">
        <v>808</v>
      </c>
      <c r="C687" t="s">
        <v>109</v>
      </c>
      <c r="D687" t="s">
        <v>104</v>
      </c>
      <c r="E687" t="s">
        <v>114</v>
      </c>
      <c r="F687" t="s">
        <v>125</v>
      </c>
      <c r="G687" s="22">
        <v>55.04</v>
      </c>
      <c r="H687">
        <v>7</v>
      </c>
      <c r="I687">
        <v>19.263999999999999</v>
      </c>
      <c r="J687" s="22">
        <v>404.54399999999998</v>
      </c>
      <c r="K687" s="6">
        <v>43536</v>
      </c>
      <c r="L687" s="21">
        <v>0.81874999999999998</v>
      </c>
      <c r="M687" t="s">
        <v>107</v>
      </c>
      <c r="N687" s="22">
        <v>385.28</v>
      </c>
      <c r="O687">
        <v>4.7619047620000003</v>
      </c>
      <c r="P687" s="22">
        <v>19.263999999999999</v>
      </c>
      <c r="Q687">
        <v>5.2</v>
      </c>
      <c r="R687" t="str">
        <f>IFERROR(VLOOKUP(Table5[[#This Row],[CustomerID]],Table1[],16,FALSE),"Not Found")</f>
        <v>Together</v>
      </c>
      <c r="S687">
        <f>IFERROR(VLOOKUP(Table5[[#This Row],[CustomerID]],Table1[],5,FALSE),"Not Found")</f>
        <v>50</v>
      </c>
      <c r="T687" t="str">
        <f>IFERROR(VLOOKUP(Table5[[#This Row],[CustomerID]],Table1[],17,FALSE),"Not Found")</f>
        <v>PhD</v>
      </c>
      <c r="U687">
        <f>_xlfn.XLOOKUP(Table5[[#This Row],[CustomerID]],Table1[ID],Table1[Kids],"Not Found",0)</f>
        <v>0</v>
      </c>
      <c r="V687">
        <f>_xlfn.XLOOKUP(Table5[[#This Row],[CustomerID]],Table1[ID],Table1[Teens],"Not found",0)</f>
        <v>1</v>
      </c>
      <c r="W687" s="16">
        <f>IFERROR(VLOOKUP(Table5[[#This Row],[CustomerID]],Table1[],2,FALSE),"Not Found")</f>
        <v>164413</v>
      </c>
      <c r="X687" t="str">
        <f>_xlfn.XLOOKUP(Table5[[#This Row],[CustomerID]],Table1[ID],Table1[State],"Not Found",0)</f>
        <v>State-Texas</v>
      </c>
      <c r="Y687">
        <f>_xlfn.XLOOKUP(Table5[[#This Row],[CustomerID]],Table2[ID],Table2[Recency/Days],"Not Found",0)</f>
        <v>27</v>
      </c>
      <c r="Z687" s="22">
        <f>IFERROR(VLOOKUP(Table5[[#This Row],[CustomerID]],Table2[],3,FALSE),"Not Found")</f>
        <v>510</v>
      </c>
      <c r="AA687" s="22">
        <f>IFERROR(VLOOKUP($A687,Table2[],4,FALSE),"Not Found")</f>
        <v>13</v>
      </c>
      <c r="AB687" s="22">
        <f>IFERROR(VLOOKUP($A687,Table2[],5,FALSE),"Not Found")</f>
        <v>112</v>
      </c>
      <c r="AC687" s="22">
        <f>IFERROR(VLOOKUP($A687,Table2[],6,FALSE),"Not Found")</f>
        <v>0</v>
      </c>
      <c r="AD687" s="22">
        <f>IFERROR(VLOOKUP($A687,Table2[],7,FALSE),"Not Found")</f>
        <v>26</v>
      </c>
      <c r="AE687" s="22">
        <f>IFERROR(VLOOKUP($A687,Table2[],8,FALSE),"Not Found")</f>
        <v>51</v>
      </c>
      <c r="AF687" s="22">
        <f>IFERROR(VLOOKUP($A687,Table2[],9,FALSE),"Not Found")</f>
        <v>610</v>
      </c>
      <c r="AG687">
        <f>IFERROR(VLOOKUP($A687,Table2[],10,FALSE),"Not Found")</f>
        <v>1</v>
      </c>
      <c r="AH687">
        <f>IFERROR(VLOOKUP($A687,Table2[],11,FALSE),"Not Found")</f>
        <v>5</v>
      </c>
      <c r="AI687">
        <f>IFERROR(VLOOKUP($A687,Table2[],12,FALSE),"Not Found")</f>
        <v>1</v>
      </c>
      <c r="AJ687">
        <f>IFERROR(VLOOKUP($A687,Table2[],13,FALSE),"Not Found")</f>
        <v>5</v>
      </c>
      <c r="AK687">
        <f>IFERROR(VLOOKUP($A687,Table2[],14,FALSE),"Not Found")</f>
        <v>5</v>
      </c>
      <c r="AL687">
        <f>INDEX('Marketing data'!E:E,MATCH($A687,'Marketing data'!B:B,0),1)</f>
        <v>0</v>
      </c>
      <c r="AM687">
        <f>INDEX('Marketing data'!F:F,MATCH($A687,'Marketing data'!B:B,0),1)</f>
        <v>0</v>
      </c>
      <c r="AN687">
        <f>INDEX(Table3[MC3],MATCH($A687,Table3[ID],0),1)</f>
        <v>0</v>
      </c>
      <c r="AO687">
        <f>INDEX(Table3[MC4],MATCH($A687,Table3[ID],0),1)</f>
        <v>0</v>
      </c>
      <c r="AP687">
        <f>INDEX(Table3[MC5],MATCH($A687,Table3[ID],0),1)</f>
        <v>0</v>
      </c>
      <c r="AQ687">
        <f>_xlfn.XLOOKUP($A687,Table3[ID],Table3[Complaint],"Not Found",0)</f>
        <v>0</v>
      </c>
      <c r="AR687">
        <f>_xlfn.XLOOKUP($A687,Table3[ID],Table3[Pilot],"Not Found",0)</f>
        <v>0</v>
      </c>
      <c r="AS687" s="6">
        <f>_xlfn.XLOOKUP($A687,Table3[ID],Table3[Enrollment],"Not Found",0)</f>
        <v>43836</v>
      </c>
    </row>
    <row r="688" spans="1:45" x14ac:dyDescent="0.25">
      <c r="A688">
        <v>1487</v>
      </c>
      <c r="B688" t="s">
        <v>809</v>
      </c>
      <c r="C688" t="s">
        <v>103</v>
      </c>
      <c r="D688" t="s">
        <v>104</v>
      </c>
      <c r="E688" t="s">
        <v>114</v>
      </c>
      <c r="F688" t="s">
        <v>106</v>
      </c>
      <c r="G688" s="22">
        <v>48.63</v>
      </c>
      <c r="H688">
        <v>10</v>
      </c>
      <c r="I688">
        <v>24.315000000000001</v>
      </c>
      <c r="J688" s="22">
        <v>510.61500000000001</v>
      </c>
      <c r="K688" s="6">
        <v>43528</v>
      </c>
      <c r="L688" s="21">
        <v>0.53055555555555556</v>
      </c>
      <c r="M688" t="s">
        <v>112</v>
      </c>
      <c r="N688" s="22">
        <v>486.3</v>
      </c>
      <c r="O688">
        <v>4.7619047620000003</v>
      </c>
      <c r="P688" s="22">
        <v>24.315000000000001</v>
      </c>
      <c r="Q688">
        <v>8.8000000000000007</v>
      </c>
      <c r="R688" t="str">
        <f>IFERROR(VLOOKUP(Table5[[#This Row],[CustomerID]],Table1[],16,FALSE),"Not Found")</f>
        <v>Married</v>
      </c>
      <c r="S688">
        <f>IFERROR(VLOOKUP(Table5[[#This Row],[CustomerID]],Table1[],5,FALSE),"Not Found")</f>
        <v>35</v>
      </c>
      <c r="T688" t="str">
        <f>IFERROR(VLOOKUP(Table5[[#This Row],[CustomerID]],Table1[],17,FALSE),"Not Found")</f>
        <v>PhD</v>
      </c>
      <c r="U688">
        <f>_xlfn.XLOOKUP(Table5[[#This Row],[CustomerID]],Table1[ID],Table1[Kids],"Not Found",0)</f>
        <v>1</v>
      </c>
      <c r="V688">
        <f>_xlfn.XLOOKUP(Table5[[#This Row],[CustomerID]],Table1[ID],Table1[Teens],"Not found",0)</f>
        <v>0</v>
      </c>
      <c r="W688" s="16">
        <f>IFERROR(VLOOKUP(Table5[[#This Row],[CustomerID]],Table1[],2,FALSE),"Not Found")</f>
        <v>164355</v>
      </c>
      <c r="X688" t="str">
        <f>_xlfn.XLOOKUP(Table5[[#This Row],[CustomerID]],Table1[ID],Table1[State],"Not Found",0)</f>
        <v>State-California</v>
      </c>
      <c r="Y688">
        <f>_xlfn.XLOOKUP(Table5[[#This Row],[CustomerID]],Table2[ID],Table2[Recency/Days],"Not Found",0)</f>
        <v>66</v>
      </c>
      <c r="Z688" s="22">
        <f>IFERROR(VLOOKUP(Table5[[#This Row],[CustomerID]],Table2[],3,FALSE),"Not Found")</f>
        <v>2674</v>
      </c>
      <c r="AA688" s="22">
        <f>IFERROR(VLOOKUP($A688,Table2[],4,FALSE),"Not Found")</f>
        <v>0</v>
      </c>
      <c r="AB688" s="22">
        <f>IFERROR(VLOOKUP($A688,Table2[],5,FALSE),"Not Found")</f>
        <v>358</v>
      </c>
      <c r="AC688" s="22">
        <f>IFERROR(VLOOKUP($A688,Table2[],6,FALSE),"Not Found")</f>
        <v>171</v>
      </c>
      <c r="AD688" s="22">
        <f>IFERROR(VLOOKUP($A688,Table2[],7,FALSE),"Not Found")</f>
        <v>97</v>
      </c>
      <c r="AE688" s="22">
        <f>IFERROR(VLOOKUP($A688,Table2[],8,FALSE),"Not Found")</f>
        <v>391</v>
      </c>
      <c r="AF688" s="22">
        <f>IFERROR(VLOOKUP($A688,Table2[],9,FALSE),"Not Found")</f>
        <v>2909</v>
      </c>
      <c r="AG688">
        <f>IFERROR(VLOOKUP($A688,Table2[],10,FALSE),"Not Found")</f>
        <v>2</v>
      </c>
      <c r="AH688">
        <f>IFERROR(VLOOKUP($A688,Table2[],11,FALSE),"Not Found")</f>
        <v>4</v>
      </c>
      <c r="AI688">
        <f>IFERROR(VLOOKUP($A688,Table2[],12,FALSE),"Not Found")</f>
        <v>3</v>
      </c>
      <c r="AJ688">
        <f>IFERROR(VLOOKUP($A688,Table2[],13,FALSE),"Not Found")</f>
        <v>12</v>
      </c>
      <c r="AK688">
        <f>IFERROR(VLOOKUP($A688,Table2[],14,FALSE),"Not Found")</f>
        <v>8</v>
      </c>
      <c r="AL688">
        <f>INDEX('Marketing data'!E:E,MATCH($A688,'Marketing data'!B:B,0),1)</f>
        <v>0</v>
      </c>
      <c r="AM688">
        <f>INDEX('Marketing data'!F:F,MATCH($A688,'Marketing data'!B:B,0),1)</f>
        <v>0</v>
      </c>
      <c r="AN688">
        <f>INDEX(Table3[MC3],MATCH($A688,Table3[ID],0),1)</f>
        <v>0</v>
      </c>
      <c r="AO688">
        <f>INDEX(Table3[MC4],MATCH($A688,Table3[ID],0),1)</f>
        <v>0</v>
      </c>
      <c r="AP688">
        <f>INDEX(Table3[MC5],MATCH($A688,Table3[ID],0),1)</f>
        <v>0</v>
      </c>
      <c r="AQ688">
        <f>_xlfn.XLOOKUP($A688,Table3[ID],Table3[Complaint],"Not Found",0)</f>
        <v>0</v>
      </c>
      <c r="AR688">
        <f>_xlfn.XLOOKUP($A688,Table3[ID],Table3[Pilot],"Not Found",0)</f>
        <v>0</v>
      </c>
      <c r="AS688" s="6">
        <f>_xlfn.XLOOKUP($A688,Table3[ID],Table3[Enrollment],"Not Found",0)</f>
        <v>43494</v>
      </c>
    </row>
    <row r="689" spans="1:45" x14ac:dyDescent="0.25">
      <c r="A689">
        <v>1308</v>
      </c>
      <c r="B689" t="s">
        <v>810</v>
      </c>
      <c r="C689" t="s">
        <v>109</v>
      </c>
      <c r="D689" t="s">
        <v>104</v>
      </c>
      <c r="E689" t="s">
        <v>105</v>
      </c>
      <c r="F689" t="s">
        <v>127</v>
      </c>
      <c r="G689" s="22">
        <v>73.38</v>
      </c>
      <c r="H689">
        <v>7</v>
      </c>
      <c r="I689">
        <v>25.683</v>
      </c>
      <c r="J689" s="22">
        <v>539.34299999999996</v>
      </c>
      <c r="K689" s="6">
        <v>43506</v>
      </c>
      <c r="L689" s="21">
        <v>0.5805555555555556</v>
      </c>
      <c r="M689" t="s">
        <v>112</v>
      </c>
      <c r="N689" s="22">
        <v>513.66</v>
      </c>
      <c r="O689">
        <v>4.7619047620000003</v>
      </c>
      <c r="P689" s="22">
        <v>25.683</v>
      </c>
      <c r="Q689">
        <v>9.5</v>
      </c>
      <c r="R689" t="str">
        <f>IFERROR(VLOOKUP(Table5[[#This Row],[CustomerID]],Table1[],16,FALSE),"Not Found")</f>
        <v>Divorced</v>
      </c>
      <c r="S689">
        <f>IFERROR(VLOOKUP(Table5[[#This Row],[CustomerID]],Table1[],5,FALSE),"Not Found")</f>
        <v>59</v>
      </c>
      <c r="T689" t="str">
        <f>IFERROR(VLOOKUP(Table5[[#This Row],[CustomerID]],Table1[],17,FALSE),"Not Found")</f>
        <v>PhD</v>
      </c>
      <c r="U689">
        <f>_xlfn.XLOOKUP(Table5[[#This Row],[CustomerID]],Table1[ID],Table1[Kids],"Not Found",0)</f>
        <v>0</v>
      </c>
      <c r="V689">
        <f>_xlfn.XLOOKUP(Table5[[#This Row],[CustomerID]],Table1[ID],Table1[Teens],"Not found",0)</f>
        <v>1</v>
      </c>
      <c r="W689" s="16">
        <f>IFERROR(VLOOKUP(Table5[[#This Row],[CustomerID]],Table1[],2,FALSE),"Not Found")</f>
        <v>164325</v>
      </c>
      <c r="X689" t="str">
        <f>_xlfn.XLOOKUP(Table5[[#This Row],[CustomerID]],Table1[ID],Table1[State],"Not Found",0)</f>
        <v>State-Florida</v>
      </c>
      <c r="Y689">
        <f>_xlfn.XLOOKUP(Table5[[#This Row],[CustomerID]],Table2[ID],Table2[Recency/Days],"Not Found",0)</f>
        <v>41</v>
      </c>
      <c r="Z689" s="22">
        <f>IFERROR(VLOOKUP(Table5[[#This Row],[CustomerID]],Table2[],3,FALSE),"Not Found")</f>
        <v>1867</v>
      </c>
      <c r="AA689" s="22">
        <f>IFERROR(VLOOKUP($A689,Table2[],4,FALSE),"Not Found")</f>
        <v>153</v>
      </c>
      <c r="AB689" s="22">
        <f>IFERROR(VLOOKUP($A689,Table2[],5,FALSE),"Not Found")</f>
        <v>902</v>
      </c>
      <c r="AC689" s="22">
        <f>IFERROR(VLOOKUP($A689,Table2[],6,FALSE),"Not Found")</f>
        <v>199</v>
      </c>
      <c r="AD689" s="22">
        <f>IFERROR(VLOOKUP($A689,Table2[],7,FALSE),"Not Found")</f>
        <v>31</v>
      </c>
      <c r="AE689" s="22">
        <f>IFERROR(VLOOKUP($A689,Table2[],8,FALSE),"Not Found")</f>
        <v>186</v>
      </c>
      <c r="AF689" s="22">
        <f>IFERROR(VLOOKUP($A689,Table2[],9,FALSE),"Not Found")</f>
        <v>2966</v>
      </c>
      <c r="AG689">
        <f>IFERROR(VLOOKUP($A689,Table2[],10,FALSE),"Not Found")</f>
        <v>5</v>
      </c>
      <c r="AH689">
        <f>IFERROR(VLOOKUP($A689,Table2[],11,FALSE),"Not Found")</f>
        <v>10</v>
      </c>
      <c r="AI689">
        <f>IFERROR(VLOOKUP($A689,Table2[],12,FALSE),"Not Found")</f>
        <v>3</v>
      </c>
      <c r="AJ689">
        <f>IFERROR(VLOOKUP($A689,Table2[],13,FALSE),"Not Found")</f>
        <v>5</v>
      </c>
      <c r="AK689">
        <f>IFERROR(VLOOKUP($A689,Table2[],14,FALSE),"Not Found")</f>
        <v>7</v>
      </c>
      <c r="AL689">
        <f>INDEX('Marketing data'!E:E,MATCH($A689,'Marketing data'!B:B,0),1)</f>
        <v>0</v>
      </c>
      <c r="AM689">
        <f>INDEX('Marketing data'!F:F,MATCH($A689,'Marketing data'!B:B,0),1)</f>
        <v>0</v>
      </c>
      <c r="AN689">
        <f>INDEX(Table3[MC3],MATCH($A689,Table3[ID],0),1)</f>
        <v>0</v>
      </c>
      <c r="AO689">
        <f>INDEX(Table3[MC4],MATCH($A689,Table3[ID],0),1)</f>
        <v>0</v>
      </c>
      <c r="AP689">
        <f>INDEX(Table3[MC5],MATCH($A689,Table3[ID],0),1)</f>
        <v>0</v>
      </c>
      <c r="AQ689">
        <f>_xlfn.XLOOKUP($A689,Table3[ID],Table3[Complaint],"Not Found",0)</f>
        <v>0</v>
      </c>
      <c r="AR689">
        <f>_xlfn.XLOOKUP($A689,Table3[ID],Table3[Pilot],"Not Found",0)</f>
        <v>0</v>
      </c>
      <c r="AS689" s="6">
        <f>_xlfn.XLOOKUP($A689,Table3[ID],Table3[Enrollment],"Not Found",0)</f>
        <v>43661</v>
      </c>
    </row>
    <row r="690" spans="1:45" x14ac:dyDescent="0.25">
      <c r="A690">
        <v>2828</v>
      </c>
      <c r="B690" t="s">
        <v>811</v>
      </c>
      <c r="C690" t="s">
        <v>109</v>
      </c>
      <c r="D690" t="s">
        <v>110</v>
      </c>
      <c r="E690" t="s">
        <v>105</v>
      </c>
      <c r="F690" t="s">
        <v>125</v>
      </c>
      <c r="G690" s="22">
        <v>52.6</v>
      </c>
      <c r="H690">
        <v>9</v>
      </c>
      <c r="I690">
        <v>23.67</v>
      </c>
      <c r="J690" s="22">
        <v>497.07</v>
      </c>
      <c r="K690" s="6">
        <v>43481</v>
      </c>
      <c r="L690" s="21">
        <v>0.61249999999999993</v>
      </c>
      <c r="M690" t="s">
        <v>112</v>
      </c>
      <c r="N690" s="22">
        <v>473.4</v>
      </c>
      <c r="O690">
        <v>4.7619047620000003</v>
      </c>
      <c r="P690" s="22">
        <v>23.67</v>
      </c>
      <c r="Q690">
        <v>7.6</v>
      </c>
      <c r="R690" t="str">
        <f>IFERROR(VLOOKUP(Table5[[#This Row],[CustomerID]],Table1[],16,FALSE),"Not Found")</f>
        <v>Together</v>
      </c>
      <c r="S690">
        <f>IFERROR(VLOOKUP(Table5[[#This Row],[CustomerID]],Table1[],5,FALSE),"Not Found")</f>
        <v>59</v>
      </c>
      <c r="T690" t="str">
        <f>IFERROR(VLOOKUP(Table5[[#This Row],[CustomerID]],Table1[],17,FALSE),"Not Found")</f>
        <v>Graduate</v>
      </c>
      <c r="U690">
        <f>_xlfn.XLOOKUP(Table5[[#This Row],[CustomerID]],Table1[ID],Table1[Kids],"Not Found",0)</f>
        <v>0</v>
      </c>
      <c r="V690">
        <f>_xlfn.XLOOKUP(Table5[[#This Row],[CustomerID]],Table1[ID],Table1[Teens],"Not found",0)</f>
        <v>0</v>
      </c>
      <c r="W690" s="16">
        <f>IFERROR(VLOOKUP(Table5[[#This Row],[CustomerID]],Table1[],2,FALSE),"Not Found")</f>
        <v>164260</v>
      </c>
      <c r="X690" t="str">
        <f>_xlfn.XLOOKUP(Table5[[#This Row],[CustomerID]],Table1[ID],Table1[State],"Not Found",0)</f>
        <v>State-New York</v>
      </c>
      <c r="Y690">
        <f>_xlfn.XLOOKUP(Table5[[#This Row],[CustomerID]],Table2[ID],Table2[Recency/Days],"Not Found",0)</f>
        <v>1</v>
      </c>
      <c r="Z690" s="22">
        <f>IFERROR(VLOOKUP(Table5[[#This Row],[CustomerID]],Table2[],3,FALSE),"Not Found")</f>
        <v>1378</v>
      </c>
      <c r="AA690" s="22">
        <f>IFERROR(VLOOKUP($A690,Table2[],4,FALSE),"Not Found")</f>
        <v>432</v>
      </c>
      <c r="AB690" s="22">
        <f>IFERROR(VLOOKUP($A690,Table2[],5,FALSE),"Not Found")</f>
        <v>2086</v>
      </c>
      <c r="AC690" s="22">
        <f>IFERROR(VLOOKUP($A690,Table2[],6,FALSE),"Not Found")</f>
        <v>51</v>
      </c>
      <c r="AD690" s="22">
        <f>IFERROR(VLOOKUP($A690,Table2[],7,FALSE),"Not Found")</f>
        <v>0</v>
      </c>
      <c r="AE690" s="22">
        <f>IFERROR(VLOOKUP($A690,Table2[],8,FALSE),"Not Found")</f>
        <v>77</v>
      </c>
      <c r="AF690" s="22">
        <f>IFERROR(VLOOKUP($A690,Table2[],9,FALSE),"Not Found")</f>
        <v>3870</v>
      </c>
      <c r="AG690">
        <f>IFERROR(VLOOKUP($A690,Table2[],10,FALSE),"Not Found")</f>
        <v>1</v>
      </c>
      <c r="AH690">
        <f>IFERROR(VLOOKUP($A690,Table2[],11,FALSE),"Not Found")</f>
        <v>4</v>
      </c>
      <c r="AI690">
        <f>IFERROR(VLOOKUP($A690,Table2[],12,FALSE),"Not Found")</f>
        <v>5</v>
      </c>
      <c r="AJ690">
        <f>IFERROR(VLOOKUP($A690,Table2[],13,FALSE),"Not Found")</f>
        <v>4</v>
      </c>
      <c r="AK690">
        <f>IFERROR(VLOOKUP($A690,Table2[],14,FALSE),"Not Found")</f>
        <v>3</v>
      </c>
      <c r="AL690">
        <f>INDEX('Marketing data'!E:E,MATCH($A690,'Marketing data'!B:B,0),1)</f>
        <v>0</v>
      </c>
      <c r="AM690">
        <f>INDEX('Marketing data'!F:F,MATCH($A690,'Marketing data'!B:B,0),1)</f>
        <v>0</v>
      </c>
      <c r="AN690">
        <f>INDEX(Table3[MC3],MATCH($A690,Table3[ID],0),1)</f>
        <v>0</v>
      </c>
      <c r="AO690">
        <f>INDEX(Table3[MC4],MATCH($A690,Table3[ID],0),1)</f>
        <v>0</v>
      </c>
      <c r="AP690">
        <f>INDEX(Table3[MC5],MATCH($A690,Table3[ID],0),1)</f>
        <v>0</v>
      </c>
      <c r="AQ690">
        <f>_xlfn.XLOOKUP($A690,Table3[ID],Table3[Complaint],"Not Found",0)</f>
        <v>0</v>
      </c>
      <c r="AR690">
        <f>_xlfn.XLOOKUP($A690,Table3[ID],Table3[Pilot],"Not Found",0)</f>
        <v>1</v>
      </c>
      <c r="AS690" s="6">
        <f>_xlfn.XLOOKUP($A690,Table3[ID],Table3[Enrollment],"Not Found",0)</f>
        <v>43634</v>
      </c>
    </row>
    <row r="691" spans="1:45" x14ac:dyDescent="0.25">
      <c r="A691">
        <v>2252</v>
      </c>
      <c r="B691" t="s">
        <v>812</v>
      </c>
      <c r="C691" t="s">
        <v>103</v>
      </c>
      <c r="D691" t="s">
        <v>104</v>
      </c>
      <c r="E691" t="s">
        <v>105</v>
      </c>
      <c r="F691" t="s">
        <v>115</v>
      </c>
      <c r="G691" s="22">
        <v>87.37</v>
      </c>
      <c r="H691">
        <v>5</v>
      </c>
      <c r="I691">
        <v>21.842500000000001</v>
      </c>
      <c r="J691" s="22">
        <v>458.6925</v>
      </c>
      <c r="K691" s="6">
        <v>43494</v>
      </c>
      <c r="L691" s="21">
        <v>0.82291666666666663</v>
      </c>
      <c r="M691" t="s">
        <v>112</v>
      </c>
      <c r="N691" s="22">
        <v>436.85</v>
      </c>
      <c r="O691">
        <v>4.7619047620000003</v>
      </c>
      <c r="P691" s="22">
        <v>21.842500000000001</v>
      </c>
      <c r="Q691">
        <v>6.6</v>
      </c>
      <c r="R691" t="str">
        <f>IFERROR(VLOOKUP(Table5[[#This Row],[CustomerID]],Table1[],16,FALSE),"Not Found")</f>
        <v>Single</v>
      </c>
      <c r="S691">
        <f>IFERROR(VLOOKUP(Table5[[#This Row],[CustomerID]],Table1[],5,FALSE),"Not Found")</f>
        <v>57</v>
      </c>
      <c r="T691" t="str">
        <f>IFERROR(VLOOKUP(Table5[[#This Row],[CustomerID]],Table1[],17,FALSE),"Not Found")</f>
        <v>Master</v>
      </c>
      <c r="U691">
        <f>_xlfn.XLOOKUP(Table5[[#This Row],[CustomerID]],Table1[ID],Table1[Kids],"Not Found",0)</f>
        <v>0</v>
      </c>
      <c r="V691">
        <f>_xlfn.XLOOKUP(Table5[[#This Row],[CustomerID]],Table1[ID],Table1[Teens],"Not found",0)</f>
        <v>1</v>
      </c>
      <c r="W691" s="16">
        <f>IFERROR(VLOOKUP(Table5[[#This Row],[CustomerID]],Table1[],2,FALSE),"Not Found")</f>
        <v>164191</v>
      </c>
      <c r="X691" t="str">
        <f>_xlfn.XLOOKUP(Table5[[#This Row],[CustomerID]],Table1[ID],Table1[State],"Not Found",0)</f>
        <v>State-New York</v>
      </c>
      <c r="Y691">
        <f>_xlfn.XLOOKUP(Table5[[#This Row],[CustomerID]],Table2[ID],Table2[Recency/Days],"Not Found",0)</f>
        <v>30</v>
      </c>
      <c r="Z691" s="22">
        <f>IFERROR(VLOOKUP(Table5[[#This Row],[CustomerID]],Table2[],3,FALSE),"Not Found")</f>
        <v>1074</v>
      </c>
      <c r="AA691" s="22">
        <f>IFERROR(VLOOKUP($A691,Table2[],4,FALSE),"Not Found")</f>
        <v>38</v>
      </c>
      <c r="AB691" s="22">
        <f>IFERROR(VLOOKUP($A691,Table2[],5,FALSE),"Not Found")</f>
        <v>476</v>
      </c>
      <c r="AC691" s="22">
        <f>IFERROR(VLOOKUP($A691,Table2[],6,FALSE),"Not Found")</f>
        <v>386</v>
      </c>
      <c r="AD691" s="22">
        <f>IFERROR(VLOOKUP($A691,Table2[],7,FALSE),"Not Found")</f>
        <v>97</v>
      </c>
      <c r="AE691" s="22">
        <f>IFERROR(VLOOKUP($A691,Table2[],8,FALSE),"Not Found")</f>
        <v>38</v>
      </c>
      <c r="AF691" s="22">
        <f>IFERROR(VLOOKUP($A691,Table2[],9,FALSE),"Not Found")</f>
        <v>2033</v>
      </c>
      <c r="AG691">
        <f>IFERROR(VLOOKUP($A691,Table2[],10,FALSE),"Not Found")</f>
        <v>3</v>
      </c>
      <c r="AH691">
        <f>IFERROR(VLOOKUP($A691,Table2[],11,FALSE),"Not Found")</f>
        <v>5</v>
      </c>
      <c r="AI691">
        <f>IFERROR(VLOOKUP($A691,Table2[],12,FALSE),"Not Found")</f>
        <v>3</v>
      </c>
      <c r="AJ691">
        <f>IFERROR(VLOOKUP($A691,Table2[],13,FALSE),"Not Found")</f>
        <v>13</v>
      </c>
      <c r="AK691">
        <f>IFERROR(VLOOKUP($A691,Table2[],14,FALSE),"Not Found")</f>
        <v>3</v>
      </c>
      <c r="AL691">
        <f>INDEX('Marketing data'!E:E,MATCH($A691,'Marketing data'!B:B,0),1)</f>
        <v>0</v>
      </c>
      <c r="AM691">
        <f>INDEX('Marketing data'!F:F,MATCH($A691,'Marketing data'!B:B,0),1)</f>
        <v>0</v>
      </c>
      <c r="AN691">
        <f>INDEX(Table3[MC3],MATCH($A691,Table3[ID],0),1)</f>
        <v>0</v>
      </c>
      <c r="AO691">
        <f>INDEX(Table3[MC4],MATCH($A691,Table3[ID],0),1)</f>
        <v>0</v>
      </c>
      <c r="AP691">
        <f>INDEX(Table3[MC5],MATCH($A691,Table3[ID],0),1)</f>
        <v>0</v>
      </c>
      <c r="AQ691">
        <f>_xlfn.XLOOKUP($A691,Table3[ID],Table3[Complaint],"Not Found",0)</f>
        <v>0</v>
      </c>
      <c r="AR691">
        <f>_xlfn.XLOOKUP($A691,Table3[ID],Table3[Pilot],"Not Found",0)</f>
        <v>0</v>
      </c>
      <c r="AS691" s="6">
        <f>_xlfn.XLOOKUP($A691,Table3[ID],Table3[Enrollment],"Not Found",0)</f>
        <v>43645</v>
      </c>
    </row>
    <row r="692" spans="1:45" x14ac:dyDescent="0.25">
      <c r="A692">
        <v>2048</v>
      </c>
      <c r="B692" t="s">
        <v>813</v>
      </c>
      <c r="C692" t="s">
        <v>103</v>
      </c>
      <c r="D692" t="s">
        <v>104</v>
      </c>
      <c r="E692" t="s">
        <v>105</v>
      </c>
      <c r="F692" t="s">
        <v>118</v>
      </c>
      <c r="G692" s="22">
        <v>27.04</v>
      </c>
      <c r="H692">
        <v>4</v>
      </c>
      <c r="I692">
        <v>5.4080000000000004</v>
      </c>
      <c r="J692" s="22">
        <v>113.568</v>
      </c>
      <c r="K692" s="6">
        <v>43466</v>
      </c>
      <c r="L692" s="21">
        <v>0.85138888888888886</v>
      </c>
      <c r="M692" t="s">
        <v>107</v>
      </c>
      <c r="N692" s="22">
        <v>108.16</v>
      </c>
      <c r="O692">
        <v>4.7619047620000003</v>
      </c>
      <c r="P692" s="22">
        <v>5.4080000000000004</v>
      </c>
      <c r="Q692">
        <v>6.9</v>
      </c>
      <c r="R692" t="str">
        <f>IFERROR(VLOOKUP(Table5[[#This Row],[CustomerID]],Table1[],16,FALSE),"Not Found")</f>
        <v>Divorced</v>
      </c>
      <c r="S692">
        <f>IFERROR(VLOOKUP(Table5[[#This Row],[CustomerID]],Table1[],5,FALSE),"Not Found")</f>
        <v>55</v>
      </c>
      <c r="T692" t="str">
        <f>IFERROR(VLOOKUP(Table5[[#This Row],[CustomerID]],Table1[],17,FALSE),"Not Found")</f>
        <v>Other</v>
      </c>
      <c r="U692">
        <f>_xlfn.XLOOKUP(Table5[[#This Row],[CustomerID]],Table1[ID],Table1[Kids],"Not Found",0)</f>
        <v>0</v>
      </c>
      <c r="V692">
        <f>_xlfn.XLOOKUP(Table5[[#This Row],[CustomerID]],Table1[ID],Table1[Teens],"Not found",0)</f>
        <v>1</v>
      </c>
      <c r="W692" s="16">
        <f>IFERROR(VLOOKUP(Table5[[#This Row],[CustomerID]],Table1[],2,FALSE),"Not Found")</f>
        <v>164176</v>
      </c>
      <c r="X692" t="str">
        <f>_xlfn.XLOOKUP(Table5[[#This Row],[CustomerID]],Table1[ID],Table1[State],"Not Found",0)</f>
        <v>State-New York</v>
      </c>
      <c r="Y692">
        <f>_xlfn.XLOOKUP(Table5[[#This Row],[CustomerID]],Table2[ID],Table2[Recency/Days],"Not Found",0)</f>
        <v>52</v>
      </c>
      <c r="Z692" s="22">
        <f>IFERROR(VLOOKUP(Table5[[#This Row],[CustomerID]],Table2[],3,FALSE),"Not Found")</f>
        <v>3108</v>
      </c>
      <c r="AA692" s="22">
        <f>IFERROR(VLOOKUP($A692,Table2[],4,FALSE),"Not Found")</f>
        <v>84</v>
      </c>
      <c r="AB692" s="22">
        <f>IFERROR(VLOOKUP($A692,Table2[],5,FALSE),"Not Found")</f>
        <v>637</v>
      </c>
      <c r="AC692" s="22">
        <f>IFERROR(VLOOKUP($A692,Table2[],6,FALSE),"Not Found")</f>
        <v>164</v>
      </c>
      <c r="AD692" s="22">
        <f>IFERROR(VLOOKUP($A692,Table2[],7,FALSE),"Not Found")</f>
        <v>297</v>
      </c>
      <c r="AE692" s="22">
        <f>IFERROR(VLOOKUP($A692,Table2[],8,FALSE),"Not Found")</f>
        <v>381</v>
      </c>
      <c r="AF692" s="22">
        <f>IFERROR(VLOOKUP($A692,Table2[],9,FALSE),"Not Found")</f>
        <v>3909</v>
      </c>
      <c r="AG692">
        <f>IFERROR(VLOOKUP($A692,Table2[],10,FALSE),"Not Found")</f>
        <v>8</v>
      </c>
      <c r="AH692">
        <f>IFERROR(VLOOKUP($A692,Table2[],11,FALSE),"Not Found")</f>
        <v>8</v>
      </c>
      <c r="AI692">
        <f>IFERROR(VLOOKUP($A692,Table2[],12,FALSE),"Not Found")</f>
        <v>9</v>
      </c>
      <c r="AJ692">
        <f>IFERROR(VLOOKUP($A692,Table2[],13,FALSE),"Not Found")</f>
        <v>8</v>
      </c>
      <c r="AK692">
        <f>IFERROR(VLOOKUP($A692,Table2[],14,FALSE),"Not Found")</f>
        <v>6</v>
      </c>
      <c r="AL692">
        <f>INDEX('Marketing data'!E:E,MATCH($A692,'Marketing data'!B:B,0),1)</f>
        <v>0</v>
      </c>
      <c r="AM692">
        <f>INDEX('Marketing data'!F:F,MATCH($A692,'Marketing data'!B:B,0),1)</f>
        <v>0</v>
      </c>
      <c r="AN692">
        <f>INDEX(Table3[MC3],MATCH($A692,Table3[ID],0),1)</f>
        <v>0</v>
      </c>
      <c r="AO692">
        <f>INDEX(Table3[MC4],MATCH($A692,Table3[ID],0),1)</f>
        <v>0</v>
      </c>
      <c r="AP692">
        <f>INDEX(Table3[MC5],MATCH($A692,Table3[ID],0),1)</f>
        <v>0</v>
      </c>
      <c r="AQ692">
        <f>_xlfn.XLOOKUP($A692,Table3[ID],Table3[Complaint],"Not Found",0)</f>
        <v>0</v>
      </c>
      <c r="AR692">
        <f>_xlfn.XLOOKUP($A692,Table3[ID],Table3[Pilot],"Not Found",0)</f>
        <v>0</v>
      </c>
      <c r="AS692" s="6">
        <f>_xlfn.XLOOKUP($A692,Table3[ID],Table3[Enrollment],"Not Found",0)</f>
        <v>43473</v>
      </c>
    </row>
    <row r="693" spans="1:45" x14ac:dyDescent="0.25">
      <c r="A693">
        <v>2617</v>
      </c>
      <c r="B693" t="s">
        <v>814</v>
      </c>
      <c r="C693" t="s">
        <v>124</v>
      </c>
      <c r="D693" t="s">
        <v>110</v>
      </c>
      <c r="E693" t="s">
        <v>114</v>
      </c>
      <c r="F693" t="s">
        <v>115</v>
      </c>
      <c r="G693" s="22">
        <v>62.19</v>
      </c>
      <c r="H693">
        <v>4</v>
      </c>
      <c r="I693">
        <v>12.438000000000001</v>
      </c>
      <c r="J693" s="22">
        <v>261.19799999999998</v>
      </c>
      <c r="K693" s="6">
        <v>43471</v>
      </c>
      <c r="L693" s="21">
        <v>0.82361111111111107</v>
      </c>
      <c r="M693" t="s">
        <v>107</v>
      </c>
      <c r="N693" s="22">
        <v>248.76</v>
      </c>
      <c r="O693">
        <v>4.7619047620000003</v>
      </c>
      <c r="P693" s="22">
        <v>12.438000000000001</v>
      </c>
      <c r="Q693">
        <v>4.3</v>
      </c>
      <c r="R693" t="str">
        <f>IFERROR(VLOOKUP(Table5[[#This Row],[CustomerID]],Table1[],16,FALSE),"Not Found")</f>
        <v>Divorced</v>
      </c>
      <c r="S693">
        <f>IFERROR(VLOOKUP(Table5[[#This Row],[CustomerID]],Table1[],5,FALSE),"Not Found")</f>
        <v>56</v>
      </c>
      <c r="T693" t="str">
        <f>IFERROR(VLOOKUP(Table5[[#This Row],[CustomerID]],Table1[],17,FALSE),"Not Found")</f>
        <v>PhD</v>
      </c>
      <c r="U693">
        <f>_xlfn.XLOOKUP(Table5[[#This Row],[CustomerID]],Table1[ID],Table1[Kids],"Not Found",0)</f>
        <v>0</v>
      </c>
      <c r="V693">
        <f>_xlfn.XLOOKUP(Table5[[#This Row],[CustomerID]],Table1[ID],Table1[Teens],"Not found",0)</f>
        <v>2</v>
      </c>
      <c r="W693" s="16">
        <f>IFERROR(VLOOKUP(Table5[[#This Row],[CustomerID]],Table1[],2,FALSE),"Not Found")</f>
        <v>164140</v>
      </c>
      <c r="X693" t="str">
        <f>_xlfn.XLOOKUP(Table5[[#This Row],[CustomerID]],Table1[ID],Table1[State],"Not Found",0)</f>
        <v>State-Illinois</v>
      </c>
      <c r="Y693">
        <f>_xlfn.XLOOKUP(Table5[[#This Row],[CustomerID]],Table2[ID],Table2[Recency/Days],"Not Found",0)</f>
        <v>71</v>
      </c>
      <c r="Z693" s="22">
        <f>IFERROR(VLOOKUP(Table5[[#This Row],[CustomerID]],Table2[],3,FALSE),"Not Found")</f>
        <v>3734</v>
      </c>
      <c r="AA693" s="22">
        <f>IFERROR(VLOOKUP($A693,Table2[],4,FALSE),"Not Found")</f>
        <v>0</v>
      </c>
      <c r="AB693" s="22">
        <f>IFERROR(VLOOKUP($A693,Table2[],5,FALSE),"Not Found")</f>
        <v>156</v>
      </c>
      <c r="AC693" s="22">
        <f>IFERROR(VLOOKUP($A693,Table2[],6,FALSE),"Not Found")</f>
        <v>0</v>
      </c>
      <c r="AD693" s="22">
        <f>IFERROR(VLOOKUP($A693,Table2[],7,FALSE),"Not Found")</f>
        <v>38</v>
      </c>
      <c r="AE693" s="22">
        <f>IFERROR(VLOOKUP($A693,Table2[],8,FALSE),"Not Found")</f>
        <v>550</v>
      </c>
      <c r="AF693" s="22">
        <f>IFERROR(VLOOKUP($A693,Table2[],9,FALSE),"Not Found")</f>
        <v>3378</v>
      </c>
      <c r="AG693">
        <f>IFERROR(VLOOKUP($A693,Table2[],10,FALSE),"Not Found")</f>
        <v>5</v>
      </c>
      <c r="AH693">
        <f>IFERROR(VLOOKUP($A693,Table2[],11,FALSE),"Not Found")</f>
        <v>2</v>
      </c>
      <c r="AI693">
        <f>IFERROR(VLOOKUP($A693,Table2[],12,FALSE),"Not Found")</f>
        <v>5</v>
      </c>
      <c r="AJ693">
        <f>IFERROR(VLOOKUP($A693,Table2[],13,FALSE),"Not Found")</f>
        <v>6</v>
      </c>
      <c r="AK693">
        <f>IFERROR(VLOOKUP($A693,Table2[],14,FALSE),"Not Found")</f>
        <v>5</v>
      </c>
      <c r="AL693">
        <f>INDEX('Marketing data'!E:E,MATCH($A693,'Marketing data'!B:B,0),1)</f>
        <v>0</v>
      </c>
      <c r="AM693">
        <f>INDEX('Marketing data'!F:F,MATCH($A693,'Marketing data'!B:B,0),1)</f>
        <v>1</v>
      </c>
      <c r="AN693">
        <f>INDEX(Table3[MC3],MATCH($A693,Table3[ID],0),1)</f>
        <v>1</v>
      </c>
      <c r="AO693">
        <f>INDEX(Table3[MC4],MATCH($A693,Table3[ID],0),1)</f>
        <v>0</v>
      </c>
      <c r="AP693">
        <f>INDEX(Table3[MC5],MATCH($A693,Table3[ID],0),1)</f>
        <v>1</v>
      </c>
      <c r="AQ693">
        <f>_xlfn.XLOOKUP($A693,Table3[ID],Table3[Complaint],"Not Found",0)</f>
        <v>0</v>
      </c>
      <c r="AR693">
        <f>_xlfn.XLOOKUP($A693,Table3[ID],Table3[Pilot],"Not Found",0)</f>
        <v>1</v>
      </c>
      <c r="AS693" s="6">
        <f>_xlfn.XLOOKUP($A693,Table3[ID],Table3[Enrollment],"Not Found",0)</f>
        <v>43889</v>
      </c>
    </row>
    <row r="694" spans="1:45" x14ac:dyDescent="0.25">
      <c r="A694">
        <v>1721</v>
      </c>
      <c r="B694" t="s">
        <v>815</v>
      </c>
      <c r="C694" t="s">
        <v>103</v>
      </c>
      <c r="D694" t="s">
        <v>104</v>
      </c>
      <c r="E694" t="s">
        <v>114</v>
      </c>
      <c r="F694" t="s">
        <v>111</v>
      </c>
      <c r="G694" s="22">
        <v>69.58</v>
      </c>
      <c r="H694">
        <v>9</v>
      </c>
      <c r="I694">
        <v>31.311</v>
      </c>
      <c r="J694" s="22">
        <v>657.53099999999995</v>
      </c>
      <c r="K694" s="6">
        <v>43515</v>
      </c>
      <c r="L694" s="21">
        <v>0.81805555555555554</v>
      </c>
      <c r="M694" t="s">
        <v>116</v>
      </c>
      <c r="N694" s="22">
        <v>626.22</v>
      </c>
      <c r="O694">
        <v>4.7619047620000003</v>
      </c>
      <c r="P694" s="22">
        <v>31.311</v>
      </c>
      <c r="Q694">
        <v>7.8</v>
      </c>
      <c r="R694" t="str">
        <f>IFERROR(VLOOKUP(Table5[[#This Row],[CustomerID]],Table1[],16,FALSE),"Not Found")</f>
        <v>Single</v>
      </c>
      <c r="S694">
        <f>IFERROR(VLOOKUP(Table5[[#This Row],[CustomerID]],Table1[],5,FALSE),"Not Found")</f>
        <v>67</v>
      </c>
      <c r="T694" t="str">
        <f>IFERROR(VLOOKUP(Table5[[#This Row],[CustomerID]],Table1[],17,FALSE),"Not Found")</f>
        <v>PhD</v>
      </c>
      <c r="U694">
        <f>_xlfn.XLOOKUP(Table5[[#This Row],[CustomerID]],Table1[ID],Table1[Kids],"Not Found",0)</f>
        <v>0</v>
      </c>
      <c r="V694">
        <f>_xlfn.XLOOKUP(Table5[[#This Row],[CustomerID]],Table1[ID],Table1[Teens],"Not found",0)</f>
        <v>1</v>
      </c>
      <c r="W694" s="16">
        <f>IFERROR(VLOOKUP(Table5[[#This Row],[CustomerID]],Table1[],2,FALSE),"Not Found")</f>
        <v>164108</v>
      </c>
      <c r="X694" t="str">
        <f>_xlfn.XLOOKUP(Table5[[#This Row],[CustomerID]],Table1[ID],Table1[State],"Not Found",0)</f>
        <v>State-California</v>
      </c>
      <c r="Y694">
        <f>_xlfn.XLOOKUP(Table5[[#This Row],[CustomerID]],Table2[ID],Table2[Recency/Days],"Not Found",0)</f>
        <v>8</v>
      </c>
      <c r="Z694" s="22">
        <f>IFERROR(VLOOKUP(Table5[[#This Row],[CustomerID]],Table2[],3,FALSE),"Not Found")</f>
        <v>2427</v>
      </c>
      <c r="AA694" s="22">
        <f>IFERROR(VLOOKUP($A694,Table2[],4,FALSE),"Not Found")</f>
        <v>26</v>
      </c>
      <c r="AB694" s="22">
        <f>IFERROR(VLOOKUP($A694,Table2[],5,FALSE),"Not Found")</f>
        <v>220</v>
      </c>
      <c r="AC694" s="22">
        <f>IFERROR(VLOOKUP($A694,Table2[],6,FALSE),"Not Found")</f>
        <v>33</v>
      </c>
      <c r="AD694" s="22">
        <f>IFERROR(VLOOKUP($A694,Table2[],7,FALSE),"Not Found")</f>
        <v>54</v>
      </c>
      <c r="AE694" s="22">
        <f>IFERROR(VLOOKUP($A694,Table2[],8,FALSE),"Not Found")</f>
        <v>54</v>
      </c>
      <c r="AF694" s="22">
        <f>IFERROR(VLOOKUP($A694,Table2[],9,FALSE),"Not Found")</f>
        <v>2706</v>
      </c>
      <c r="AG694">
        <f>IFERROR(VLOOKUP($A694,Table2[],10,FALSE),"Not Found")</f>
        <v>4</v>
      </c>
      <c r="AH694">
        <f>IFERROR(VLOOKUP($A694,Table2[],11,FALSE),"Not Found")</f>
        <v>6</v>
      </c>
      <c r="AI694">
        <f>IFERROR(VLOOKUP($A694,Table2[],12,FALSE),"Not Found")</f>
        <v>9</v>
      </c>
      <c r="AJ694">
        <f>IFERROR(VLOOKUP($A694,Table2[],13,FALSE),"Not Found")</f>
        <v>11</v>
      </c>
      <c r="AK694">
        <f>IFERROR(VLOOKUP($A694,Table2[],14,FALSE),"Not Found")</f>
        <v>5</v>
      </c>
      <c r="AL694">
        <f>INDEX('Marketing data'!E:E,MATCH($A694,'Marketing data'!B:B,0),1)</f>
        <v>0</v>
      </c>
      <c r="AM694">
        <f>INDEX('Marketing data'!F:F,MATCH($A694,'Marketing data'!B:B,0),1)</f>
        <v>0</v>
      </c>
      <c r="AN694">
        <f>INDEX(Table3[MC3],MATCH($A694,Table3[ID],0),1)</f>
        <v>0</v>
      </c>
      <c r="AO694">
        <f>INDEX(Table3[MC4],MATCH($A694,Table3[ID],0),1)</f>
        <v>0</v>
      </c>
      <c r="AP694">
        <f>INDEX(Table3[MC5],MATCH($A694,Table3[ID],0),1)</f>
        <v>0</v>
      </c>
      <c r="AQ694">
        <f>_xlfn.XLOOKUP($A694,Table3[ID],Table3[Complaint],"Not Found",0)</f>
        <v>0</v>
      </c>
      <c r="AR694">
        <f>_xlfn.XLOOKUP($A694,Table3[ID],Table3[Pilot],"Not Found",0)</f>
        <v>0</v>
      </c>
      <c r="AS694" s="6">
        <f>_xlfn.XLOOKUP($A694,Table3[ID],Table3[Enrollment],"Not Found",0)</f>
        <v>43705</v>
      </c>
    </row>
    <row r="695" spans="1:45" x14ac:dyDescent="0.25">
      <c r="A695">
        <v>1295</v>
      </c>
      <c r="B695" t="s">
        <v>816</v>
      </c>
      <c r="C695" t="s">
        <v>109</v>
      </c>
      <c r="D695" t="s">
        <v>110</v>
      </c>
      <c r="E695" t="s">
        <v>114</v>
      </c>
      <c r="F695" t="s">
        <v>115</v>
      </c>
      <c r="G695" s="22">
        <v>97.5</v>
      </c>
      <c r="H695">
        <v>10</v>
      </c>
      <c r="I695">
        <v>48.75</v>
      </c>
      <c r="J695" s="22">
        <v>1023.75</v>
      </c>
      <c r="K695" s="6">
        <v>43477</v>
      </c>
      <c r="L695" s="21">
        <v>0.6791666666666667</v>
      </c>
      <c r="M695" t="s">
        <v>107</v>
      </c>
      <c r="N695" s="22">
        <v>975</v>
      </c>
      <c r="O695">
        <v>4.7619047620000003</v>
      </c>
      <c r="P695" s="22">
        <v>48.75</v>
      </c>
      <c r="Q695">
        <v>8</v>
      </c>
      <c r="R695" t="str">
        <f>IFERROR(VLOOKUP(Table5[[#This Row],[CustomerID]],Table1[],16,FALSE),"Not Found")</f>
        <v>Married</v>
      </c>
      <c r="S695">
        <f>IFERROR(VLOOKUP(Table5[[#This Row],[CustomerID]],Table1[],5,FALSE),"Not Found")</f>
        <v>56</v>
      </c>
      <c r="T695" t="str">
        <f>IFERROR(VLOOKUP(Table5[[#This Row],[CustomerID]],Table1[],17,FALSE),"Not Found")</f>
        <v>Master</v>
      </c>
      <c r="U695">
        <f>_xlfn.XLOOKUP(Table5[[#This Row],[CustomerID]],Table1[ID],Table1[Kids],"Not Found",0)</f>
        <v>0</v>
      </c>
      <c r="V695">
        <f>_xlfn.XLOOKUP(Table5[[#This Row],[CustomerID]],Table1[ID],Table1[Teens],"Not found",0)</f>
        <v>1</v>
      </c>
      <c r="W695" s="16">
        <f>IFERROR(VLOOKUP(Table5[[#This Row],[CustomerID]],Table1[],2,FALSE),"Not Found")</f>
        <v>164100</v>
      </c>
      <c r="X695" t="str">
        <f>_xlfn.XLOOKUP(Table5[[#This Row],[CustomerID]],Table1[ID],Table1[State],"Not Found",0)</f>
        <v>State-California</v>
      </c>
      <c r="Y695">
        <f>_xlfn.XLOOKUP(Table5[[#This Row],[CustomerID]],Table2[ID],Table2[Recency/Days],"Not Found",0)</f>
        <v>93</v>
      </c>
      <c r="Z695" s="22">
        <f>IFERROR(VLOOKUP(Table5[[#This Row],[CustomerID]],Table2[],3,FALSE),"Not Found")</f>
        <v>1303</v>
      </c>
      <c r="AA695" s="22">
        <f>IFERROR(VLOOKUP($A695,Table2[],4,FALSE),"Not Found")</f>
        <v>0</v>
      </c>
      <c r="AB695" s="22">
        <f>IFERROR(VLOOKUP($A695,Table2[],5,FALSE),"Not Found")</f>
        <v>69</v>
      </c>
      <c r="AC695" s="22">
        <f>IFERROR(VLOOKUP($A695,Table2[],6,FALSE),"Not Found")</f>
        <v>0</v>
      </c>
      <c r="AD695" s="22">
        <f>IFERROR(VLOOKUP($A695,Table2[],7,FALSE),"Not Found")</f>
        <v>0</v>
      </c>
      <c r="AE695" s="22">
        <f>IFERROR(VLOOKUP($A695,Table2[],8,FALSE),"Not Found")</f>
        <v>26</v>
      </c>
      <c r="AF695" s="22">
        <f>IFERROR(VLOOKUP($A695,Table2[],9,FALSE),"Not Found")</f>
        <v>1347</v>
      </c>
      <c r="AG695">
        <f>IFERROR(VLOOKUP($A695,Table2[],10,FALSE),"Not Found")</f>
        <v>1</v>
      </c>
      <c r="AH695">
        <f>IFERROR(VLOOKUP($A695,Table2[],11,FALSE),"Not Found")</f>
        <v>8</v>
      </c>
      <c r="AI695">
        <f>IFERROR(VLOOKUP($A695,Table2[],12,FALSE),"Not Found")</f>
        <v>3</v>
      </c>
      <c r="AJ695">
        <f>IFERROR(VLOOKUP($A695,Table2[],13,FALSE),"Not Found")</f>
        <v>6</v>
      </c>
      <c r="AK695">
        <f>IFERROR(VLOOKUP($A695,Table2[],14,FALSE),"Not Found")</f>
        <v>7</v>
      </c>
      <c r="AL695">
        <f>INDEX('Marketing data'!E:E,MATCH($A695,'Marketing data'!B:B,0),1)</f>
        <v>0</v>
      </c>
      <c r="AM695">
        <f>INDEX('Marketing data'!F:F,MATCH($A695,'Marketing data'!B:B,0),1)</f>
        <v>0</v>
      </c>
      <c r="AN695">
        <f>INDEX(Table3[MC3],MATCH($A695,Table3[ID],0),1)</f>
        <v>0</v>
      </c>
      <c r="AO695">
        <f>INDEX(Table3[MC4],MATCH($A695,Table3[ID],0),1)</f>
        <v>1</v>
      </c>
      <c r="AP695">
        <f>INDEX(Table3[MC5],MATCH($A695,Table3[ID],0),1)</f>
        <v>0</v>
      </c>
      <c r="AQ695">
        <f>_xlfn.XLOOKUP($A695,Table3[ID],Table3[Complaint],"Not Found",0)</f>
        <v>0</v>
      </c>
      <c r="AR695">
        <f>_xlfn.XLOOKUP($A695,Table3[ID],Table3[Pilot],"Not Found",0)</f>
        <v>0</v>
      </c>
      <c r="AS695" s="6">
        <f>_xlfn.XLOOKUP($A695,Table3[ID],Table3[Enrollment],"Not Found",0)</f>
        <v>43876</v>
      </c>
    </row>
    <row r="696" spans="1:45" x14ac:dyDescent="0.25">
      <c r="A696">
        <v>1877</v>
      </c>
      <c r="B696" t="s">
        <v>817</v>
      </c>
      <c r="C696" t="s">
        <v>109</v>
      </c>
      <c r="D696" t="s">
        <v>110</v>
      </c>
      <c r="E696" t="s">
        <v>105</v>
      </c>
      <c r="F696" t="s">
        <v>127</v>
      </c>
      <c r="G696" s="22">
        <v>60.41</v>
      </c>
      <c r="H696">
        <v>8</v>
      </c>
      <c r="I696">
        <v>24.164000000000001</v>
      </c>
      <c r="J696" s="22">
        <v>507.44400000000002</v>
      </c>
      <c r="K696" s="6">
        <v>43503</v>
      </c>
      <c r="L696" s="21">
        <v>0.51597222222222217</v>
      </c>
      <c r="M696" t="s">
        <v>107</v>
      </c>
      <c r="N696" s="22">
        <v>483.28</v>
      </c>
      <c r="O696">
        <v>4.7619047620000003</v>
      </c>
      <c r="P696" s="22">
        <v>24.164000000000001</v>
      </c>
      <c r="Q696">
        <v>9.6</v>
      </c>
      <c r="R696" t="str">
        <f>IFERROR(VLOOKUP(Table5[[#This Row],[CustomerID]],Table1[],16,FALSE),"Not Found")</f>
        <v>Together</v>
      </c>
      <c r="S696">
        <f>IFERROR(VLOOKUP(Table5[[#This Row],[CustomerID]],Table1[],5,FALSE),"Not Found")</f>
        <v>64</v>
      </c>
      <c r="T696" t="str">
        <f>IFERROR(VLOOKUP(Table5[[#This Row],[CustomerID]],Table1[],17,FALSE),"Not Found")</f>
        <v>Graduate</v>
      </c>
      <c r="U696">
        <f>_xlfn.XLOOKUP(Table5[[#This Row],[CustomerID]],Table1[ID],Table1[Kids],"Not Found",0)</f>
        <v>0</v>
      </c>
      <c r="V696">
        <f>_xlfn.XLOOKUP(Table5[[#This Row],[CustomerID]],Table1[ID],Table1[Teens],"Not found",0)</f>
        <v>1</v>
      </c>
      <c r="W696" s="16">
        <f>IFERROR(VLOOKUP(Table5[[#This Row],[CustomerID]],Table1[],2,FALSE),"Not Found")</f>
        <v>164090</v>
      </c>
      <c r="X696" t="str">
        <f>_xlfn.XLOOKUP(Table5[[#This Row],[CustomerID]],Table1[ID],Table1[State],"Not Found",0)</f>
        <v>State-California</v>
      </c>
      <c r="Y696">
        <f>_xlfn.XLOOKUP(Table5[[#This Row],[CustomerID]],Table2[ID],Table2[Recency/Days],"Not Found",0)</f>
        <v>8</v>
      </c>
      <c r="Z696" s="22">
        <f>IFERROR(VLOOKUP(Table5[[#This Row],[CustomerID]],Table2[],3,FALSE),"Not Found")</f>
        <v>809</v>
      </c>
      <c r="AA696" s="22">
        <f>IFERROR(VLOOKUP($A696,Table2[],4,FALSE),"Not Found")</f>
        <v>148</v>
      </c>
      <c r="AB696" s="22">
        <f>IFERROR(VLOOKUP($A696,Table2[],5,FALSE),"Not Found")</f>
        <v>412</v>
      </c>
      <c r="AC696" s="22">
        <f>IFERROR(VLOOKUP($A696,Table2[],6,FALSE),"Not Found")</f>
        <v>195</v>
      </c>
      <c r="AD696" s="22">
        <f>IFERROR(VLOOKUP($A696,Table2[],7,FALSE),"Not Found")</f>
        <v>131</v>
      </c>
      <c r="AE696" s="22">
        <f>IFERROR(VLOOKUP($A696,Table2[],8,FALSE),"Not Found")</f>
        <v>346</v>
      </c>
      <c r="AF696" s="22">
        <f>IFERROR(VLOOKUP($A696,Table2[],9,FALSE),"Not Found")</f>
        <v>1349</v>
      </c>
      <c r="AG696">
        <f>IFERROR(VLOOKUP($A696,Table2[],10,FALSE),"Not Found")</f>
        <v>1</v>
      </c>
      <c r="AH696">
        <f>IFERROR(VLOOKUP($A696,Table2[],11,FALSE),"Not Found")</f>
        <v>6</v>
      </c>
      <c r="AI696">
        <f>IFERROR(VLOOKUP($A696,Table2[],12,FALSE),"Not Found")</f>
        <v>9</v>
      </c>
      <c r="AJ696">
        <f>IFERROR(VLOOKUP($A696,Table2[],13,FALSE),"Not Found")</f>
        <v>4</v>
      </c>
      <c r="AK696">
        <f>IFERROR(VLOOKUP($A696,Table2[],14,FALSE),"Not Found")</f>
        <v>5</v>
      </c>
      <c r="AL696">
        <f>INDEX('Marketing data'!E:E,MATCH($A696,'Marketing data'!B:B,0),1)</f>
        <v>0</v>
      </c>
      <c r="AM696">
        <f>INDEX('Marketing data'!F:F,MATCH($A696,'Marketing data'!B:B,0),1)</f>
        <v>0</v>
      </c>
      <c r="AN696">
        <f>INDEX(Table3[MC3],MATCH($A696,Table3[ID],0),1)</f>
        <v>0</v>
      </c>
      <c r="AO696">
        <f>INDEX(Table3[MC4],MATCH($A696,Table3[ID],0),1)</f>
        <v>0</v>
      </c>
      <c r="AP696">
        <f>INDEX(Table3[MC5],MATCH($A696,Table3[ID],0),1)</f>
        <v>0</v>
      </c>
      <c r="AQ696">
        <f>_xlfn.XLOOKUP($A696,Table3[ID],Table3[Complaint],"Not Found",0)</f>
        <v>0</v>
      </c>
      <c r="AR696">
        <f>_xlfn.XLOOKUP($A696,Table3[ID],Table3[Pilot],"Not Found",0)</f>
        <v>1</v>
      </c>
      <c r="AS696" s="6">
        <f>_xlfn.XLOOKUP($A696,Table3[ID],Table3[Enrollment],"Not Found",0)</f>
        <v>43842</v>
      </c>
    </row>
    <row r="697" spans="1:45" x14ac:dyDescent="0.25">
      <c r="A697">
        <v>2463</v>
      </c>
      <c r="B697" t="s">
        <v>818</v>
      </c>
      <c r="C697" t="s">
        <v>124</v>
      </c>
      <c r="D697" t="s">
        <v>110</v>
      </c>
      <c r="E697" t="s">
        <v>114</v>
      </c>
      <c r="F697" t="s">
        <v>125</v>
      </c>
      <c r="G697" s="22">
        <v>32.32</v>
      </c>
      <c r="H697">
        <v>3</v>
      </c>
      <c r="I697">
        <v>4.8479999999999999</v>
      </c>
      <c r="J697" s="22">
        <v>101.80800000000001</v>
      </c>
      <c r="K697" s="6">
        <v>43551</v>
      </c>
      <c r="L697" s="21">
        <v>0.7993055555555556</v>
      </c>
      <c r="M697" t="s">
        <v>116</v>
      </c>
      <c r="N697" s="22">
        <v>96.96</v>
      </c>
      <c r="O697">
        <v>4.7619047620000003</v>
      </c>
      <c r="P697" s="22">
        <v>4.8479999999999999</v>
      </c>
      <c r="Q697">
        <v>4.3</v>
      </c>
      <c r="R697" t="str">
        <f>IFERROR(VLOOKUP(Table5[[#This Row],[CustomerID]],Table1[],16,FALSE),"Not Found")</f>
        <v>Together</v>
      </c>
      <c r="S697">
        <f>IFERROR(VLOOKUP(Table5[[#This Row],[CustomerID]],Table1[],5,FALSE),"Not Found")</f>
        <v>74</v>
      </c>
      <c r="T697" t="str">
        <f>IFERROR(VLOOKUP(Table5[[#This Row],[CustomerID]],Table1[],17,FALSE),"Not Found")</f>
        <v>PhD</v>
      </c>
      <c r="U697">
        <f>_xlfn.XLOOKUP(Table5[[#This Row],[CustomerID]],Table1[ID],Table1[Kids],"Not Found",0)</f>
        <v>2</v>
      </c>
      <c r="V697">
        <f>_xlfn.XLOOKUP(Table5[[#This Row],[CustomerID]],Table1[ID],Table1[Teens],"Not found",0)</f>
        <v>1</v>
      </c>
      <c r="W697" s="16">
        <f>IFERROR(VLOOKUP(Table5[[#This Row],[CustomerID]],Table1[],2,FALSE),"Not Found")</f>
        <v>164014</v>
      </c>
      <c r="X697" t="str">
        <f>_xlfn.XLOOKUP(Table5[[#This Row],[CustomerID]],Table1[ID],Table1[State],"Not Found",0)</f>
        <v>State-Texas</v>
      </c>
      <c r="Y697">
        <f>_xlfn.XLOOKUP(Table5[[#This Row],[CustomerID]],Table2[ID],Table2[Recency/Days],"Not Found",0)</f>
        <v>56</v>
      </c>
      <c r="Z697" s="22">
        <f>IFERROR(VLOOKUP(Table5[[#This Row],[CustomerID]],Table2[],3,FALSE),"Not Found")</f>
        <v>1040</v>
      </c>
      <c r="AA697" s="22">
        <f>IFERROR(VLOOKUP($A697,Table2[],4,FALSE),"Not Found")</f>
        <v>0</v>
      </c>
      <c r="AB697" s="22">
        <f>IFERROR(VLOOKUP($A697,Table2[],5,FALSE),"Not Found")</f>
        <v>77</v>
      </c>
      <c r="AC697" s="22">
        <f>IFERROR(VLOOKUP($A697,Table2[],6,FALSE),"Not Found")</f>
        <v>0</v>
      </c>
      <c r="AD697" s="22">
        <f>IFERROR(VLOOKUP($A697,Table2[],7,FALSE),"Not Found")</f>
        <v>0</v>
      </c>
      <c r="AE697" s="22">
        <f>IFERROR(VLOOKUP($A697,Table2[],8,FALSE),"Not Found")</f>
        <v>20</v>
      </c>
      <c r="AF697" s="22">
        <f>IFERROR(VLOOKUP($A697,Table2[],9,FALSE),"Not Found")</f>
        <v>1097</v>
      </c>
      <c r="AG697">
        <f>IFERROR(VLOOKUP($A697,Table2[],10,FALSE),"Not Found")</f>
        <v>7</v>
      </c>
      <c r="AH697">
        <f>IFERROR(VLOOKUP($A697,Table2[],11,FALSE),"Not Found")</f>
        <v>8</v>
      </c>
      <c r="AI697">
        <f>IFERROR(VLOOKUP($A697,Table2[],12,FALSE),"Not Found")</f>
        <v>2</v>
      </c>
      <c r="AJ697">
        <f>IFERROR(VLOOKUP($A697,Table2[],13,FALSE),"Not Found")</f>
        <v>5</v>
      </c>
      <c r="AK697">
        <f>IFERROR(VLOOKUP($A697,Table2[],14,FALSE),"Not Found")</f>
        <v>7</v>
      </c>
      <c r="AL697">
        <f>INDEX('Marketing data'!E:E,MATCH($A697,'Marketing data'!B:B,0),1)</f>
        <v>1</v>
      </c>
      <c r="AM697">
        <f>INDEX('Marketing data'!F:F,MATCH($A697,'Marketing data'!B:B,0),1)</f>
        <v>0</v>
      </c>
      <c r="AN697">
        <f>INDEX(Table3[MC3],MATCH($A697,Table3[ID],0),1)</f>
        <v>0</v>
      </c>
      <c r="AO697">
        <f>INDEX(Table3[MC4],MATCH($A697,Table3[ID],0),1)</f>
        <v>0</v>
      </c>
      <c r="AP697">
        <f>INDEX(Table3[MC5],MATCH($A697,Table3[ID],0),1)</f>
        <v>0</v>
      </c>
      <c r="AQ697">
        <f>_xlfn.XLOOKUP($A697,Table3[ID],Table3[Complaint],"Not Found",0)</f>
        <v>0</v>
      </c>
      <c r="AR697">
        <f>_xlfn.XLOOKUP($A697,Table3[ID],Table3[Pilot],"Not Found",0)</f>
        <v>0</v>
      </c>
      <c r="AS697" s="6">
        <f>_xlfn.XLOOKUP($A697,Table3[ID],Table3[Enrollment],"Not Found",0)</f>
        <v>44149</v>
      </c>
    </row>
    <row r="698" spans="1:45" x14ac:dyDescent="0.25">
      <c r="A698">
        <v>3202</v>
      </c>
      <c r="B698" t="s">
        <v>819</v>
      </c>
      <c r="C698" t="s">
        <v>124</v>
      </c>
      <c r="D698" t="s">
        <v>104</v>
      </c>
      <c r="E698" t="s">
        <v>105</v>
      </c>
      <c r="F698" t="s">
        <v>127</v>
      </c>
      <c r="G698" s="22">
        <v>19.77</v>
      </c>
      <c r="H698">
        <v>10</v>
      </c>
      <c r="I698">
        <v>9.8849999999999998</v>
      </c>
      <c r="J698" s="22">
        <v>207.58500000000001</v>
      </c>
      <c r="K698" s="6">
        <v>43523</v>
      </c>
      <c r="L698" s="21">
        <v>0.7895833333333333</v>
      </c>
      <c r="M698" t="s">
        <v>116</v>
      </c>
      <c r="N698" s="22">
        <v>197.7</v>
      </c>
      <c r="O698">
        <v>4.7619047620000003</v>
      </c>
      <c r="P698" s="22">
        <v>9.8849999999999998</v>
      </c>
      <c r="Q698">
        <v>5</v>
      </c>
      <c r="R698" t="str">
        <f>IFERROR(VLOOKUP(Table5[[#This Row],[CustomerID]],Table1[],16,FALSE),"Not Found")</f>
        <v>Together</v>
      </c>
      <c r="S698">
        <f>IFERROR(VLOOKUP(Table5[[#This Row],[CustomerID]],Table1[],5,FALSE),"Not Found")</f>
        <v>74</v>
      </c>
      <c r="T698" t="str">
        <f>IFERROR(VLOOKUP(Table5[[#This Row],[CustomerID]],Table1[],17,FALSE),"Not Found")</f>
        <v>PhD</v>
      </c>
      <c r="U698">
        <f>_xlfn.XLOOKUP(Table5[[#This Row],[CustomerID]],Table1[ID],Table1[Kids],"Not Found",0)</f>
        <v>2</v>
      </c>
      <c r="V698">
        <f>_xlfn.XLOOKUP(Table5[[#This Row],[CustomerID]],Table1[ID],Table1[Teens],"Not found",0)</f>
        <v>1</v>
      </c>
      <c r="W698" s="16">
        <f>IFERROR(VLOOKUP(Table5[[#This Row],[CustomerID]],Table1[],2,FALSE),"Not Found")</f>
        <v>164014</v>
      </c>
      <c r="X698" t="str">
        <f>_xlfn.XLOOKUP(Table5[[#This Row],[CustomerID]],Table1[ID],Table1[State],"Not Found",0)</f>
        <v>State-Other</v>
      </c>
      <c r="Y698">
        <f>_xlfn.XLOOKUP(Table5[[#This Row],[CustomerID]],Table2[ID],Table2[Recency/Days],"Not Found",0)</f>
        <v>56</v>
      </c>
      <c r="Z698" s="22">
        <f>IFERROR(VLOOKUP(Table5[[#This Row],[CustomerID]],Table2[],3,FALSE),"Not Found")</f>
        <v>1040</v>
      </c>
      <c r="AA698" s="22">
        <f>IFERROR(VLOOKUP($A698,Table2[],4,FALSE),"Not Found")</f>
        <v>0</v>
      </c>
      <c r="AB698" s="22">
        <f>IFERROR(VLOOKUP($A698,Table2[],5,FALSE),"Not Found")</f>
        <v>77</v>
      </c>
      <c r="AC698" s="22">
        <f>IFERROR(VLOOKUP($A698,Table2[],6,FALSE),"Not Found")</f>
        <v>0</v>
      </c>
      <c r="AD698" s="22">
        <f>IFERROR(VLOOKUP($A698,Table2[],7,FALSE),"Not Found")</f>
        <v>0</v>
      </c>
      <c r="AE698" s="22">
        <f>IFERROR(VLOOKUP($A698,Table2[],8,FALSE),"Not Found")</f>
        <v>20</v>
      </c>
      <c r="AF698" s="22">
        <f>IFERROR(VLOOKUP($A698,Table2[],9,FALSE),"Not Found")</f>
        <v>1097</v>
      </c>
      <c r="AG698">
        <f>IFERROR(VLOOKUP($A698,Table2[],10,FALSE),"Not Found")</f>
        <v>7</v>
      </c>
      <c r="AH698">
        <f>IFERROR(VLOOKUP($A698,Table2[],11,FALSE),"Not Found")</f>
        <v>8</v>
      </c>
      <c r="AI698">
        <f>IFERROR(VLOOKUP($A698,Table2[],12,FALSE),"Not Found")</f>
        <v>2</v>
      </c>
      <c r="AJ698">
        <f>IFERROR(VLOOKUP($A698,Table2[],13,FALSE),"Not Found")</f>
        <v>5</v>
      </c>
      <c r="AK698">
        <f>IFERROR(VLOOKUP($A698,Table2[],14,FALSE),"Not Found")</f>
        <v>7</v>
      </c>
      <c r="AL698">
        <f>INDEX('Marketing data'!E:E,MATCH($A698,'Marketing data'!B:B,0),1)</f>
        <v>1</v>
      </c>
      <c r="AM698">
        <f>INDEX('Marketing data'!F:F,MATCH($A698,'Marketing data'!B:B,0),1)</f>
        <v>0</v>
      </c>
      <c r="AN698">
        <f>INDEX(Table3[MC3],MATCH($A698,Table3[ID],0),1)</f>
        <v>0</v>
      </c>
      <c r="AO698">
        <f>INDEX(Table3[MC4],MATCH($A698,Table3[ID],0),1)</f>
        <v>0</v>
      </c>
      <c r="AP698">
        <f>INDEX(Table3[MC5],MATCH($A698,Table3[ID],0),1)</f>
        <v>0</v>
      </c>
      <c r="AQ698">
        <f>_xlfn.XLOOKUP($A698,Table3[ID],Table3[Complaint],"Not Found",0)</f>
        <v>0</v>
      </c>
      <c r="AR698">
        <f>_xlfn.XLOOKUP($A698,Table3[ID],Table3[Pilot],"Not Found",0)</f>
        <v>0</v>
      </c>
      <c r="AS698" s="6">
        <f>_xlfn.XLOOKUP($A698,Table3[ID],Table3[Enrollment],"Not Found",0)</f>
        <v>44149</v>
      </c>
    </row>
    <row r="699" spans="1:45" x14ac:dyDescent="0.25">
      <c r="A699">
        <v>2110</v>
      </c>
      <c r="B699" t="s">
        <v>820</v>
      </c>
      <c r="C699" t="s">
        <v>124</v>
      </c>
      <c r="D699" t="s">
        <v>104</v>
      </c>
      <c r="E699" t="s">
        <v>114</v>
      </c>
      <c r="F699" t="s">
        <v>106</v>
      </c>
      <c r="G699" s="22">
        <v>80.47</v>
      </c>
      <c r="H699">
        <v>9</v>
      </c>
      <c r="I699">
        <v>36.211500000000001</v>
      </c>
      <c r="J699" s="22">
        <v>760.44150000000002</v>
      </c>
      <c r="K699" s="6">
        <v>43471</v>
      </c>
      <c r="L699" s="21">
        <v>0.47083333333333338</v>
      </c>
      <c r="M699" t="s">
        <v>112</v>
      </c>
      <c r="N699" s="22">
        <v>724.23</v>
      </c>
      <c r="O699">
        <v>4.7619047620000003</v>
      </c>
      <c r="P699" s="22">
        <v>36.211500000000001</v>
      </c>
      <c r="Q699">
        <v>9.1999999999999993</v>
      </c>
      <c r="R699" t="str">
        <f>IFERROR(VLOOKUP(Table5[[#This Row],[CustomerID]],Table1[],16,FALSE),"Not Found")</f>
        <v>Divorced</v>
      </c>
      <c r="S699">
        <f>IFERROR(VLOOKUP(Table5[[#This Row],[CustomerID]],Table1[],5,FALSE),"Not Found")</f>
        <v>68</v>
      </c>
      <c r="T699" t="str">
        <f>IFERROR(VLOOKUP(Table5[[#This Row],[CustomerID]],Table1[],17,FALSE),"Not Found")</f>
        <v>Other</v>
      </c>
      <c r="U699">
        <f>_xlfn.XLOOKUP(Table5[[#This Row],[CustomerID]],Table1[ID],Table1[Kids],"Not Found",0)</f>
        <v>0</v>
      </c>
      <c r="V699">
        <f>_xlfn.XLOOKUP(Table5[[#This Row],[CustomerID]],Table1[ID],Table1[Teens],"Not found",0)</f>
        <v>0</v>
      </c>
      <c r="W699" s="16">
        <f>IFERROR(VLOOKUP(Table5[[#This Row],[CustomerID]],Table1[],2,FALSE),"Not Found")</f>
        <v>163998</v>
      </c>
      <c r="X699" t="str">
        <f>_xlfn.XLOOKUP(Table5[[#This Row],[CustomerID]],Table1[ID],Table1[State],"Not Found",0)</f>
        <v>State-Other</v>
      </c>
      <c r="Y699">
        <f>_xlfn.XLOOKUP(Table5[[#This Row],[CustomerID]],Table2[ID],Table2[Recency/Days],"Not Found",0)</f>
        <v>42</v>
      </c>
      <c r="Z699" s="22">
        <f>IFERROR(VLOOKUP(Table5[[#This Row],[CustomerID]],Table2[],3,FALSE),"Not Found")</f>
        <v>451</v>
      </c>
      <c r="AA699" s="22">
        <f>IFERROR(VLOOKUP($A699,Table2[],4,FALSE),"Not Found")</f>
        <v>74</v>
      </c>
      <c r="AB699" s="22">
        <f>IFERROR(VLOOKUP($A699,Table2[],5,FALSE),"Not Found")</f>
        <v>2096</v>
      </c>
      <c r="AC699" s="22">
        <f>IFERROR(VLOOKUP($A699,Table2[],6,FALSE),"Not Found")</f>
        <v>0</v>
      </c>
      <c r="AD699" s="22">
        <f>IFERROR(VLOOKUP($A699,Table2[],7,FALSE),"Not Found")</f>
        <v>85</v>
      </c>
      <c r="AE699" s="22">
        <f>IFERROR(VLOOKUP($A699,Table2[],8,FALSE),"Not Found")</f>
        <v>287</v>
      </c>
      <c r="AF699" s="22">
        <f>IFERROR(VLOOKUP($A699,Table2[],9,FALSE),"Not Found")</f>
        <v>2419</v>
      </c>
      <c r="AG699">
        <f>IFERROR(VLOOKUP($A699,Table2[],10,FALSE),"Not Found")</f>
        <v>1</v>
      </c>
      <c r="AH699">
        <f>IFERROR(VLOOKUP($A699,Table2[],11,FALSE),"Not Found")</f>
        <v>7</v>
      </c>
      <c r="AI699">
        <f>IFERROR(VLOOKUP($A699,Table2[],12,FALSE),"Not Found")</f>
        <v>6</v>
      </c>
      <c r="AJ699">
        <f>IFERROR(VLOOKUP($A699,Table2[],13,FALSE),"Not Found")</f>
        <v>11</v>
      </c>
      <c r="AK699">
        <f>IFERROR(VLOOKUP($A699,Table2[],14,FALSE),"Not Found")</f>
        <v>4</v>
      </c>
      <c r="AL699">
        <f>INDEX('Marketing data'!E:E,MATCH($A699,'Marketing data'!B:B,0),1)</f>
        <v>0</v>
      </c>
      <c r="AM699">
        <f>INDEX('Marketing data'!F:F,MATCH($A699,'Marketing data'!B:B,0),1)</f>
        <v>0</v>
      </c>
      <c r="AN699">
        <f>INDEX(Table3[MC3],MATCH($A699,Table3[ID],0),1)</f>
        <v>0</v>
      </c>
      <c r="AO699">
        <f>INDEX(Table3[MC4],MATCH($A699,Table3[ID],0),1)</f>
        <v>0</v>
      </c>
      <c r="AP699">
        <f>INDEX(Table3[MC5],MATCH($A699,Table3[ID],0),1)</f>
        <v>0</v>
      </c>
      <c r="AQ699">
        <f>_xlfn.XLOOKUP($A699,Table3[ID],Table3[Complaint],"Not Found",0)</f>
        <v>0</v>
      </c>
      <c r="AR699">
        <f>_xlfn.XLOOKUP($A699,Table3[ID],Table3[Pilot],"Not Found",0)</f>
        <v>1</v>
      </c>
      <c r="AS699" s="6">
        <f>_xlfn.XLOOKUP($A699,Table3[ID],Table3[Enrollment],"Not Found",0)</f>
        <v>43977</v>
      </c>
    </row>
    <row r="700" spans="1:45" x14ac:dyDescent="0.25">
      <c r="A700">
        <v>2542</v>
      </c>
      <c r="B700" t="s">
        <v>822</v>
      </c>
      <c r="C700" t="s">
        <v>124</v>
      </c>
      <c r="D700" t="s">
        <v>110</v>
      </c>
      <c r="E700" t="s">
        <v>114</v>
      </c>
      <c r="F700" t="s">
        <v>106</v>
      </c>
      <c r="G700" s="22">
        <v>71.77</v>
      </c>
      <c r="H700">
        <v>7</v>
      </c>
      <c r="I700">
        <v>25.119499999999999</v>
      </c>
      <c r="J700" s="22">
        <v>527.5095</v>
      </c>
      <c r="K700" s="6">
        <v>43553</v>
      </c>
      <c r="L700" s="21">
        <v>0.58750000000000002</v>
      </c>
      <c r="M700" t="s">
        <v>112</v>
      </c>
      <c r="N700" s="22">
        <v>502.39</v>
      </c>
      <c r="O700">
        <v>4.7619047620000003</v>
      </c>
      <c r="P700" s="22">
        <v>25.119499999999999</v>
      </c>
      <c r="Q700">
        <v>8.9</v>
      </c>
      <c r="R700" t="str">
        <f>IFERROR(VLOOKUP(Table5[[#This Row],[CustomerID]],Table1[],16,FALSE),"Not Found")</f>
        <v>Single</v>
      </c>
      <c r="S700">
        <f>IFERROR(VLOOKUP(Table5[[#This Row],[CustomerID]],Table1[],5,FALSE),"Not Found")</f>
        <v>56</v>
      </c>
      <c r="T700" t="str">
        <f>IFERROR(VLOOKUP(Table5[[#This Row],[CustomerID]],Table1[],17,FALSE),"Not Found")</f>
        <v>Master</v>
      </c>
      <c r="U700">
        <f>_xlfn.XLOOKUP(Table5[[#This Row],[CustomerID]],Table1[ID],Table1[Kids],"Not Found",0)</f>
        <v>0</v>
      </c>
      <c r="V700">
        <f>_xlfn.XLOOKUP(Table5[[#This Row],[CustomerID]],Table1[ID],Table1[Teens],"Not found",0)</f>
        <v>1</v>
      </c>
      <c r="W700" s="16">
        <f>IFERROR(VLOOKUP(Table5[[#This Row],[CustomerID]],Table1[],2,FALSE),"Not Found")</f>
        <v>163972</v>
      </c>
      <c r="X700" t="str">
        <f>_xlfn.XLOOKUP(Table5[[#This Row],[CustomerID]],Table1[ID],Table1[State],"Not Found",0)</f>
        <v>State-Other</v>
      </c>
      <c r="Y700">
        <f>_xlfn.XLOOKUP(Table5[[#This Row],[CustomerID]],Table2[ID],Table2[Recency/Days],"Not Found",0)</f>
        <v>93</v>
      </c>
      <c r="Z700" s="22">
        <f>IFERROR(VLOOKUP(Table5[[#This Row],[CustomerID]],Table2[],3,FALSE),"Not Found")</f>
        <v>2379</v>
      </c>
      <c r="AA700" s="22">
        <f>IFERROR(VLOOKUP($A700,Table2[],4,FALSE),"Not Found")</f>
        <v>161</v>
      </c>
      <c r="AB700" s="22">
        <f>IFERROR(VLOOKUP($A700,Table2[],5,FALSE),"Not Found")</f>
        <v>651</v>
      </c>
      <c r="AC700" s="22">
        <f>IFERROR(VLOOKUP($A700,Table2[],6,FALSE),"Not Found")</f>
        <v>0</v>
      </c>
      <c r="AD700" s="22">
        <f>IFERROR(VLOOKUP($A700,Table2[],7,FALSE),"Not Found")</f>
        <v>31</v>
      </c>
      <c r="AE700" s="22">
        <f>IFERROR(VLOOKUP($A700,Table2[],8,FALSE),"Not Found")</f>
        <v>31</v>
      </c>
      <c r="AF700" s="22">
        <f>IFERROR(VLOOKUP($A700,Table2[],9,FALSE),"Not Found")</f>
        <v>3191</v>
      </c>
      <c r="AG700">
        <f>IFERROR(VLOOKUP($A700,Table2[],10,FALSE),"Not Found")</f>
        <v>4</v>
      </c>
      <c r="AH700">
        <f>IFERROR(VLOOKUP($A700,Table2[],11,FALSE),"Not Found")</f>
        <v>5</v>
      </c>
      <c r="AI700">
        <f>IFERROR(VLOOKUP($A700,Table2[],12,FALSE),"Not Found")</f>
        <v>4</v>
      </c>
      <c r="AJ700">
        <f>IFERROR(VLOOKUP($A700,Table2[],13,FALSE),"Not Found")</f>
        <v>10</v>
      </c>
      <c r="AK700">
        <f>IFERROR(VLOOKUP($A700,Table2[],14,FALSE),"Not Found")</f>
        <v>4</v>
      </c>
      <c r="AL700">
        <f>INDEX('Marketing data'!E:E,MATCH($A700,'Marketing data'!B:B,0),1)</f>
        <v>0</v>
      </c>
      <c r="AM700">
        <f>INDEX('Marketing data'!F:F,MATCH($A700,'Marketing data'!B:B,0),1)</f>
        <v>0</v>
      </c>
      <c r="AN700">
        <f>INDEX(Table3[MC3],MATCH($A700,Table3[ID],0),1)</f>
        <v>0</v>
      </c>
      <c r="AO700">
        <f>INDEX(Table3[MC4],MATCH($A700,Table3[ID],0),1)</f>
        <v>1</v>
      </c>
      <c r="AP700">
        <f>INDEX(Table3[MC5],MATCH($A700,Table3[ID],0),1)</f>
        <v>0</v>
      </c>
      <c r="AQ700">
        <f>_xlfn.XLOOKUP($A700,Table3[ID],Table3[Complaint],"Not Found",0)</f>
        <v>0</v>
      </c>
      <c r="AR700">
        <f>_xlfn.XLOOKUP($A700,Table3[ID],Table3[Pilot],"Not Found",0)</f>
        <v>0</v>
      </c>
      <c r="AS700" s="6">
        <f>_xlfn.XLOOKUP($A700,Table3[ID],Table3[Enrollment],"Not Found",0)</f>
        <v>43594</v>
      </c>
    </row>
    <row r="701" spans="1:45" x14ac:dyDescent="0.25">
      <c r="A701">
        <v>2798</v>
      </c>
      <c r="B701" t="s">
        <v>823</v>
      </c>
      <c r="C701" t="s">
        <v>124</v>
      </c>
      <c r="D701" t="s">
        <v>110</v>
      </c>
      <c r="E701" t="s">
        <v>105</v>
      </c>
      <c r="F701" t="s">
        <v>111</v>
      </c>
      <c r="G701" s="22">
        <v>43</v>
      </c>
      <c r="H701">
        <v>4</v>
      </c>
      <c r="I701">
        <v>8.6</v>
      </c>
      <c r="J701" s="22">
        <v>180.6</v>
      </c>
      <c r="K701" s="6">
        <v>43496</v>
      </c>
      <c r="L701" s="21">
        <v>0.8666666666666667</v>
      </c>
      <c r="M701" t="s">
        <v>107</v>
      </c>
      <c r="N701" s="22">
        <v>172</v>
      </c>
      <c r="O701">
        <v>4.7619047620000003</v>
      </c>
      <c r="P701" s="22">
        <v>8.6</v>
      </c>
      <c r="Q701">
        <v>7.6</v>
      </c>
      <c r="R701" t="str">
        <f>IFERROR(VLOOKUP(Table5[[#This Row],[CustomerID]],Table1[],16,FALSE),"Not Found")</f>
        <v>Married</v>
      </c>
      <c r="S701">
        <f>IFERROR(VLOOKUP(Table5[[#This Row],[CustomerID]],Table1[],5,FALSE),"Not Found")</f>
        <v>52</v>
      </c>
      <c r="T701" t="str">
        <f>IFERROR(VLOOKUP(Table5[[#This Row],[CustomerID]],Table1[],17,FALSE),"Not Found")</f>
        <v>Graduate</v>
      </c>
      <c r="U701">
        <f>_xlfn.XLOOKUP(Table5[[#This Row],[CustomerID]],Table1[ID],Table1[Kids],"Not Found",0)</f>
        <v>0</v>
      </c>
      <c r="V701">
        <f>_xlfn.XLOOKUP(Table5[[#This Row],[CustomerID]],Table1[ID],Table1[Teens],"Not found",0)</f>
        <v>1</v>
      </c>
      <c r="W701" s="16">
        <f>IFERROR(VLOOKUP(Table5[[#This Row],[CustomerID]],Table1[],2,FALSE),"Not Found")</f>
        <v>163967</v>
      </c>
      <c r="X701" t="str">
        <f>_xlfn.XLOOKUP(Table5[[#This Row],[CustomerID]],Table1[ID],Table1[State],"Not Found",0)</f>
        <v>State-New York</v>
      </c>
      <c r="Y701">
        <f>_xlfn.XLOOKUP(Table5[[#This Row],[CustomerID]],Table2[ID],Table2[Recency/Days],"Not Found",0)</f>
        <v>57</v>
      </c>
      <c r="Z701" s="22">
        <f>IFERROR(VLOOKUP(Table5[[#This Row],[CustomerID]],Table2[],3,FALSE),"Not Found")</f>
        <v>992</v>
      </c>
      <c r="AA701" s="22">
        <f>IFERROR(VLOOKUP($A701,Table2[],4,FALSE),"Not Found")</f>
        <v>215</v>
      </c>
      <c r="AB701" s="22">
        <f>IFERROR(VLOOKUP($A701,Table2[],5,FALSE),"Not Found")</f>
        <v>361</v>
      </c>
      <c r="AC701" s="22">
        <f>IFERROR(VLOOKUP($A701,Table2[],6,FALSE),"Not Found")</f>
        <v>187</v>
      </c>
      <c r="AD701" s="22">
        <f>IFERROR(VLOOKUP($A701,Table2[],7,FALSE),"Not Found")</f>
        <v>90</v>
      </c>
      <c r="AE701" s="22">
        <f>IFERROR(VLOOKUP($A701,Table2[],8,FALSE),"Not Found")</f>
        <v>415</v>
      </c>
      <c r="AF701" s="22">
        <f>IFERROR(VLOOKUP($A701,Table2[],9,FALSE),"Not Found")</f>
        <v>1430</v>
      </c>
      <c r="AG701">
        <f>IFERROR(VLOOKUP($A701,Table2[],10,FALSE),"Not Found")</f>
        <v>3</v>
      </c>
      <c r="AH701">
        <f>IFERROR(VLOOKUP($A701,Table2[],11,FALSE),"Not Found")</f>
        <v>4</v>
      </c>
      <c r="AI701">
        <f>IFERROR(VLOOKUP($A701,Table2[],12,FALSE),"Not Found")</f>
        <v>4</v>
      </c>
      <c r="AJ701">
        <f>IFERROR(VLOOKUP($A701,Table2[],13,FALSE),"Not Found")</f>
        <v>12</v>
      </c>
      <c r="AK701">
        <f>IFERROR(VLOOKUP($A701,Table2[],14,FALSE),"Not Found")</f>
        <v>2</v>
      </c>
      <c r="AL701">
        <f>INDEX('Marketing data'!E:E,MATCH($A701,'Marketing data'!B:B,0),1)</f>
        <v>0</v>
      </c>
      <c r="AM701">
        <f>INDEX('Marketing data'!F:F,MATCH($A701,'Marketing data'!B:B,0),1)</f>
        <v>0</v>
      </c>
      <c r="AN701">
        <f>INDEX(Table3[MC3],MATCH($A701,Table3[ID],0),1)</f>
        <v>0</v>
      </c>
      <c r="AO701">
        <f>INDEX(Table3[MC4],MATCH($A701,Table3[ID],0),1)</f>
        <v>0</v>
      </c>
      <c r="AP701">
        <f>INDEX(Table3[MC5],MATCH($A701,Table3[ID],0),1)</f>
        <v>0</v>
      </c>
      <c r="AQ701">
        <f>_xlfn.XLOOKUP($A701,Table3[ID],Table3[Complaint],"Not Found",0)</f>
        <v>0</v>
      </c>
      <c r="AR701">
        <f>_xlfn.XLOOKUP($A701,Table3[ID],Table3[Pilot],"Not Found",0)</f>
        <v>0</v>
      </c>
      <c r="AS701" s="6">
        <f>_xlfn.XLOOKUP($A701,Table3[ID],Table3[Enrollment],"Not Found",0)</f>
        <v>43844</v>
      </c>
    </row>
    <row r="702" spans="1:45" x14ac:dyDescent="0.25">
      <c r="A702">
        <v>2528</v>
      </c>
      <c r="B702" t="s">
        <v>824</v>
      </c>
      <c r="C702" t="s">
        <v>109</v>
      </c>
      <c r="D702" t="s">
        <v>104</v>
      </c>
      <c r="E702" t="s">
        <v>114</v>
      </c>
      <c r="F702" t="s">
        <v>125</v>
      </c>
      <c r="G702" s="22">
        <v>68.98</v>
      </c>
      <c r="H702">
        <v>1</v>
      </c>
      <c r="I702">
        <v>3.4489999999999998</v>
      </c>
      <c r="J702" s="22">
        <v>72.429000000000002</v>
      </c>
      <c r="K702" s="6">
        <v>43486</v>
      </c>
      <c r="L702" s="21">
        <v>0.84236111111111101</v>
      </c>
      <c r="M702" t="s">
        <v>112</v>
      </c>
      <c r="N702" s="22">
        <v>68.98</v>
      </c>
      <c r="O702">
        <v>4.7619047620000003</v>
      </c>
      <c r="P702" s="22">
        <v>3.4489999999999998</v>
      </c>
      <c r="Q702">
        <v>4.8</v>
      </c>
      <c r="R702" t="str">
        <f>IFERROR(VLOOKUP(Table5[[#This Row],[CustomerID]],Table1[],16,FALSE),"Not Found")</f>
        <v>Married</v>
      </c>
      <c r="S702">
        <f>IFERROR(VLOOKUP(Table5[[#This Row],[CustomerID]],Table1[],5,FALSE),"Not Found")</f>
        <v>64</v>
      </c>
      <c r="T702" t="str">
        <f>IFERROR(VLOOKUP(Table5[[#This Row],[CustomerID]],Table1[],17,FALSE),"Not Found")</f>
        <v>Graduate</v>
      </c>
      <c r="U702">
        <f>_xlfn.XLOOKUP(Table5[[#This Row],[CustomerID]],Table1[ID],Table1[Kids],"Not Found",0)</f>
        <v>0</v>
      </c>
      <c r="V702">
        <f>_xlfn.XLOOKUP(Table5[[#This Row],[CustomerID]],Table1[ID],Table1[Teens],"Not found",0)</f>
        <v>1</v>
      </c>
      <c r="W702" s="16">
        <f>IFERROR(VLOOKUP(Table5[[#This Row],[CustomerID]],Table1[],2,FALSE),"Not Found")</f>
        <v>163943</v>
      </c>
      <c r="X702" t="str">
        <f>_xlfn.XLOOKUP(Table5[[#This Row],[CustomerID]],Table1[ID],Table1[State],"Not Found",0)</f>
        <v>State-New York</v>
      </c>
      <c r="Y702">
        <f>_xlfn.XLOOKUP(Table5[[#This Row],[CustomerID]],Table2[ID],Table2[Recency/Days],"Not Found",0)</f>
        <v>50</v>
      </c>
      <c r="Z702" s="22">
        <f>IFERROR(VLOOKUP(Table5[[#This Row],[CustomerID]],Table2[],3,FALSE),"Not Found")</f>
        <v>1085</v>
      </c>
      <c r="AA702" s="22">
        <f>IFERROR(VLOOKUP($A702,Table2[],4,FALSE),"Not Found")</f>
        <v>472</v>
      </c>
      <c r="AB702" s="22">
        <f>IFERROR(VLOOKUP($A702,Table2[],5,FALSE),"Not Found")</f>
        <v>944</v>
      </c>
      <c r="AC702" s="22">
        <f>IFERROR(VLOOKUP($A702,Table2[],6,FALSE),"Not Found")</f>
        <v>33</v>
      </c>
      <c r="AD702" s="22">
        <f>IFERROR(VLOOKUP($A702,Table2[],7,FALSE),"Not Found")</f>
        <v>249</v>
      </c>
      <c r="AE702" s="22">
        <f>IFERROR(VLOOKUP($A702,Table2[],8,FALSE),"Not Found")</f>
        <v>54</v>
      </c>
      <c r="AF702" s="22">
        <f>IFERROR(VLOOKUP($A702,Table2[],9,FALSE),"Not Found")</f>
        <v>2728</v>
      </c>
      <c r="AG702">
        <f>IFERROR(VLOOKUP($A702,Table2[],10,FALSE),"Not Found")</f>
        <v>1</v>
      </c>
      <c r="AH702">
        <f>IFERROR(VLOOKUP($A702,Table2[],11,FALSE),"Not Found")</f>
        <v>6</v>
      </c>
      <c r="AI702">
        <f>IFERROR(VLOOKUP($A702,Table2[],12,FALSE),"Not Found")</f>
        <v>4</v>
      </c>
      <c r="AJ702">
        <f>IFERROR(VLOOKUP($A702,Table2[],13,FALSE),"Not Found")</f>
        <v>6</v>
      </c>
      <c r="AK702">
        <f>IFERROR(VLOOKUP($A702,Table2[],14,FALSE),"Not Found")</f>
        <v>5</v>
      </c>
      <c r="AL702">
        <f>INDEX('Marketing data'!E:E,MATCH($A702,'Marketing data'!B:B,0),1)</f>
        <v>0</v>
      </c>
      <c r="AM702">
        <f>INDEX('Marketing data'!F:F,MATCH($A702,'Marketing data'!B:B,0),1)</f>
        <v>0</v>
      </c>
      <c r="AN702">
        <f>INDEX(Table3[MC3],MATCH($A702,Table3[ID],0),1)</f>
        <v>0</v>
      </c>
      <c r="AO702">
        <f>INDEX(Table3[MC4],MATCH($A702,Table3[ID],0),1)</f>
        <v>0</v>
      </c>
      <c r="AP702">
        <f>INDEX(Table3[MC5],MATCH($A702,Table3[ID],0),1)</f>
        <v>0</v>
      </c>
      <c r="AQ702">
        <f>_xlfn.XLOOKUP($A702,Table3[ID],Table3[Complaint],"Not Found",0)</f>
        <v>0</v>
      </c>
      <c r="AR702">
        <f>_xlfn.XLOOKUP($A702,Table3[ID],Table3[Pilot],"Not Found",0)</f>
        <v>0</v>
      </c>
      <c r="AS702" s="6">
        <f>_xlfn.XLOOKUP($A702,Table3[ID],Table3[Enrollment],"Not Found",0)</f>
        <v>43503</v>
      </c>
    </row>
    <row r="703" spans="1:45" x14ac:dyDescent="0.25">
      <c r="A703">
        <v>2371</v>
      </c>
      <c r="B703" t="s">
        <v>825</v>
      </c>
      <c r="C703" t="s">
        <v>109</v>
      </c>
      <c r="D703" t="s">
        <v>110</v>
      </c>
      <c r="E703" t="s">
        <v>114</v>
      </c>
      <c r="F703" t="s">
        <v>127</v>
      </c>
      <c r="G703" s="22">
        <v>15.62</v>
      </c>
      <c r="H703">
        <v>8</v>
      </c>
      <c r="I703">
        <v>6.2480000000000002</v>
      </c>
      <c r="J703" s="22">
        <v>131.208</v>
      </c>
      <c r="K703" s="6">
        <v>43485</v>
      </c>
      <c r="L703" s="21">
        <v>0.85902777777777783</v>
      </c>
      <c r="M703" t="s">
        <v>107</v>
      </c>
      <c r="N703" s="22">
        <v>124.96</v>
      </c>
      <c r="O703">
        <v>4.7619047620000003</v>
      </c>
      <c r="P703" s="22">
        <v>6.2480000000000002</v>
      </c>
      <c r="Q703">
        <v>9.1</v>
      </c>
      <c r="R703" t="str">
        <f>IFERROR(VLOOKUP(Table5[[#This Row],[CustomerID]],Table1[],16,FALSE),"Not Found")</f>
        <v>Married</v>
      </c>
      <c r="S703">
        <f>IFERROR(VLOOKUP(Table5[[#This Row],[CustomerID]],Table1[],5,FALSE),"Not Found")</f>
        <v>64</v>
      </c>
      <c r="T703" t="str">
        <f>IFERROR(VLOOKUP(Table5[[#This Row],[CustomerID]],Table1[],17,FALSE),"Not Found")</f>
        <v>Master</v>
      </c>
      <c r="U703">
        <f>_xlfn.XLOOKUP(Table5[[#This Row],[CustomerID]],Table1[ID],Table1[Kids],"Not Found",0)</f>
        <v>0</v>
      </c>
      <c r="V703">
        <f>_xlfn.XLOOKUP(Table5[[#This Row],[CustomerID]],Table1[ID],Table1[Teens],"Not found",0)</f>
        <v>2</v>
      </c>
      <c r="W703" s="16">
        <f>IFERROR(VLOOKUP(Table5[[#This Row],[CustomerID]],Table1[],2,FALSE),"Not Found")</f>
        <v>163915</v>
      </c>
      <c r="X703" t="str">
        <f>_xlfn.XLOOKUP(Table5[[#This Row],[CustomerID]],Table1[ID],Table1[State],"Not Found",0)</f>
        <v>State-Illinois</v>
      </c>
      <c r="Y703">
        <f>_xlfn.XLOOKUP(Table5[[#This Row],[CustomerID]],Table2[ID],Table2[Recency/Days],"Not Found",0)</f>
        <v>2</v>
      </c>
      <c r="Z703" s="22">
        <f>IFERROR(VLOOKUP(Table5[[#This Row],[CustomerID]],Table2[],3,FALSE),"Not Found")</f>
        <v>1595</v>
      </c>
      <c r="AA703" s="22">
        <f>IFERROR(VLOOKUP($A703,Table2[],4,FALSE),"Not Found")</f>
        <v>18</v>
      </c>
      <c r="AB703" s="22">
        <f>IFERROR(VLOOKUP($A703,Table2[],5,FALSE),"Not Found")</f>
        <v>295</v>
      </c>
      <c r="AC703" s="22">
        <f>IFERROR(VLOOKUP($A703,Table2[],6,FALSE),"Not Found")</f>
        <v>77</v>
      </c>
      <c r="AD703" s="22">
        <f>IFERROR(VLOOKUP($A703,Table2[],7,FALSE),"Not Found")</f>
        <v>0</v>
      </c>
      <c r="AE703" s="22">
        <f>IFERROR(VLOOKUP($A703,Table2[],8,FALSE),"Not Found")</f>
        <v>38</v>
      </c>
      <c r="AF703" s="22">
        <f>IFERROR(VLOOKUP($A703,Table2[],9,FALSE),"Not Found")</f>
        <v>1947</v>
      </c>
      <c r="AG703">
        <f>IFERROR(VLOOKUP($A703,Table2[],10,FALSE),"Not Found")</f>
        <v>2</v>
      </c>
      <c r="AH703">
        <f>IFERROR(VLOOKUP($A703,Table2[],11,FALSE),"Not Found")</f>
        <v>6</v>
      </c>
      <c r="AI703">
        <f>IFERROR(VLOOKUP($A703,Table2[],12,FALSE),"Not Found")</f>
        <v>3</v>
      </c>
      <c r="AJ703">
        <f>IFERROR(VLOOKUP($A703,Table2[],13,FALSE),"Not Found")</f>
        <v>12</v>
      </c>
      <c r="AK703">
        <f>IFERROR(VLOOKUP($A703,Table2[],14,FALSE),"Not Found")</f>
        <v>5</v>
      </c>
      <c r="AL703">
        <f>INDEX('Marketing data'!E:E,MATCH($A703,'Marketing data'!B:B,0),1)</f>
        <v>0</v>
      </c>
      <c r="AM703">
        <f>INDEX('Marketing data'!F:F,MATCH($A703,'Marketing data'!B:B,0),1)</f>
        <v>0</v>
      </c>
      <c r="AN703">
        <f>INDEX(Table3[MC3],MATCH($A703,Table3[ID],0),1)</f>
        <v>0</v>
      </c>
      <c r="AO703">
        <f>INDEX(Table3[MC4],MATCH($A703,Table3[ID],0),1)</f>
        <v>0</v>
      </c>
      <c r="AP703">
        <f>INDEX(Table3[MC5],MATCH($A703,Table3[ID],0),1)</f>
        <v>0</v>
      </c>
      <c r="AQ703">
        <f>_xlfn.XLOOKUP($A703,Table3[ID],Table3[Complaint],"Not Found",0)</f>
        <v>0</v>
      </c>
      <c r="AR703">
        <f>_xlfn.XLOOKUP($A703,Table3[ID],Table3[Pilot],"Not Found",0)</f>
        <v>0</v>
      </c>
      <c r="AS703" s="6">
        <f>_xlfn.XLOOKUP($A703,Table3[ID],Table3[Enrollment],"Not Found",0)</f>
        <v>43834</v>
      </c>
    </row>
    <row r="704" spans="1:45" x14ac:dyDescent="0.25">
      <c r="A704">
        <v>1212</v>
      </c>
      <c r="B704" t="s">
        <v>826</v>
      </c>
      <c r="C704" t="s">
        <v>103</v>
      </c>
      <c r="D704" t="s">
        <v>110</v>
      </c>
      <c r="E704" t="s">
        <v>114</v>
      </c>
      <c r="F704" t="s">
        <v>118</v>
      </c>
      <c r="G704" s="22">
        <v>25.7</v>
      </c>
      <c r="H704">
        <v>3</v>
      </c>
      <c r="I704">
        <v>3.855</v>
      </c>
      <c r="J704" s="22">
        <v>80.954999999999998</v>
      </c>
      <c r="K704" s="6">
        <v>43482</v>
      </c>
      <c r="L704" s="21">
        <v>0.74930555555555556</v>
      </c>
      <c r="M704" t="s">
        <v>107</v>
      </c>
      <c r="N704" s="22">
        <v>77.099999999999994</v>
      </c>
      <c r="O704">
        <v>4.7619047620000003</v>
      </c>
      <c r="P704" s="22">
        <v>3.855</v>
      </c>
      <c r="Q704">
        <v>6.1</v>
      </c>
      <c r="R704" t="str">
        <f>IFERROR(VLOOKUP(Table5[[#This Row],[CustomerID]],Table1[],16,FALSE),"Not Found")</f>
        <v>Divorced</v>
      </c>
      <c r="S704">
        <f>IFERROR(VLOOKUP(Table5[[#This Row],[CustomerID]],Table1[],5,FALSE),"Not Found")</f>
        <v>58</v>
      </c>
      <c r="T704" t="str">
        <f>IFERROR(VLOOKUP(Table5[[#This Row],[CustomerID]],Table1[],17,FALSE),"Not Found")</f>
        <v>Graduate</v>
      </c>
      <c r="U704">
        <f>_xlfn.XLOOKUP(Table5[[#This Row],[CustomerID]],Table1[ID],Table1[Kids],"Not Found",0)</f>
        <v>0</v>
      </c>
      <c r="V704">
        <f>_xlfn.XLOOKUP(Table5[[#This Row],[CustomerID]],Table1[ID],Table1[Teens],"Not found",0)</f>
        <v>1</v>
      </c>
      <c r="W704" s="16">
        <f>IFERROR(VLOOKUP(Table5[[#This Row],[CustomerID]],Table1[],2,FALSE),"Not Found")</f>
        <v>163887</v>
      </c>
      <c r="X704" t="str">
        <f>_xlfn.XLOOKUP(Table5[[#This Row],[CustomerID]],Table1[ID],Table1[State],"Not Found",0)</f>
        <v>State-Florida</v>
      </c>
      <c r="Y704">
        <f>_xlfn.XLOOKUP(Table5[[#This Row],[CustomerID]],Table2[ID],Table2[Recency/Days],"Not Found",0)</f>
        <v>38</v>
      </c>
      <c r="Z704" s="22">
        <f>IFERROR(VLOOKUP(Table5[[#This Row],[CustomerID]],Table2[],3,FALSE),"Not Found")</f>
        <v>2301</v>
      </c>
      <c r="AA704" s="22">
        <f>IFERROR(VLOOKUP($A704,Table2[],4,FALSE),"Not Found")</f>
        <v>59</v>
      </c>
      <c r="AB704" s="22">
        <f>IFERROR(VLOOKUP($A704,Table2[],5,FALSE),"Not Found")</f>
        <v>531</v>
      </c>
      <c r="AC704" s="22">
        <f>IFERROR(VLOOKUP($A704,Table2[],6,FALSE),"Not Found")</f>
        <v>38</v>
      </c>
      <c r="AD704" s="22">
        <f>IFERROR(VLOOKUP($A704,Table2[],7,FALSE),"Not Found")</f>
        <v>28</v>
      </c>
      <c r="AE704" s="22">
        <f>IFERROR(VLOOKUP($A704,Table2[],8,FALSE),"Not Found")</f>
        <v>236</v>
      </c>
      <c r="AF704" s="22">
        <f>IFERROR(VLOOKUP($A704,Table2[],9,FALSE),"Not Found")</f>
        <v>2722</v>
      </c>
      <c r="AG704">
        <f>IFERROR(VLOOKUP($A704,Table2[],10,FALSE),"Not Found")</f>
        <v>5</v>
      </c>
      <c r="AH704">
        <f>IFERROR(VLOOKUP($A704,Table2[],11,FALSE),"Not Found")</f>
        <v>9</v>
      </c>
      <c r="AI704">
        <f>IFERROR(VLOOKUP($A704,Table2[],12,FALSE),"Not Found")</f>
        <v>6</v>
      </c>
      <c r="AJ704">
        <f>IFERROR(VLOOKUP($A704,Table2[],13,FALSE),"Not Found")</f>
        <v>12</v>
      </c>
      <c r="AK704">
        <f>IFERROR(VLOOKUP($A704,Table2[],14,FALSE),"Not Found")</f>
        <v>6</v>
      </c>
      <c r="AL704">
        <f>INDEX('Marketing data'!E:E,MATCH($A704,'Marketing data'!B:B,0),1)</f>
        <v>0</v>
      </c>
      <c r="AM704">
        <f>INDEX('Marketing data'!F:F,MATCH($A704,'Marketing data'!B:B,0),1)</f>
        <v>0</v>
      </c>
      <c r="AN704">
        <f>INDEX(Table3[MC3],MATCH($A704,Table3[ID],0),1)</f>
        <v>0</v>
      </c>
      <c r="AO704">
        <f>INDEX(Table3[MC4],MATCH($A704,Table3[ID],0),1)</f>
        <v>0</v>
      </c>
      <c r="AP704">
        <f>INDEX(Table3[MC5],MATCH($A704,Table3[ID],0),1)</f>
        <v>0</v>
      </c>
      <c r="AQ704">
        <f>_xlfn.XLOOKUP($A704,Table3[ID],Table3[Complaint],"Not Found",0)</f>
        <v>0</v>
      </c>
      <c r="AR704">
        <f>_xlfn.XLOOKUP($A704,Table3[ID],Table3[Pilot],"Not Found",0)</f>
        <v>0</v>
      </c>
      <c r="AS704" s="6">
        <f>_xlfn.XLOOKUP($A704,Table3[ID],Table3[Enrollment],"Not Found",0)</f>
        <v>43509</v>
      </c>
    </row>
    <row r="705" spans="1:45" x14ac:dyDescent="0.25">
      <c r="A705">
        <v>1736</v>
      </c>
      <c r="B705" t="s">
        <v>827</v>
      </c>
      <c r="C705" t="s">
        <v>103</v>
      </c>
      <c r="D705" t="s">
        <v>104</v>
      </c>
      <c r="E705" t="s">
        <v>114</v>
      </c>
      <c r="F705" t="s">
        <v>125</v>
      </c>
      <c r="G705" s="22">
        <v>80.62</v>
      </c>
      <c r="H705">
        <v>6</v>
      </c>
      <c r="I705">
        <v>24.186</v>
      </c>
      <c r="J705" s="22">
        <v>507.90600000000001</v>
      </c>
      <c r="K705" s="6">
        <v>43524</v>
      </c>
      <c r="L705" s="21">
        <v>0.84583333333333333</v>
      </c>
      <c r="M705" t="s">
        <v>112</v>
      </c>
      <c r="N705" s="22">
        <v>483.72</v>
      </c>
      <c r="O705">
        <v>4.7619047620000003</v>
      </c>
      <c r="P705" s="22">
        <v>24.186</v>
      </c>
      <c r="Q705">
        <v>9.1</v>
      </c>
      <c r="R705" t="str">
        <f>IFERROR(VLOOKUP(Table5[[#This Row],[CustomerID]],Table1[],16,FALSE),"Not Found")</f>
        <v>Together</v>
      </c>
      <c r="S705">
        <f>IFERROR(VLOOKUP(Table5[[#This Row],[CustomerID]],Table1[],5,FALSE),"Not Found")</f>
        <v>42</v>
      </c>
      <c r="T705" t="str">
        <f>IFERROR(VLOOKUP(Table5[[#This Row],[CustomerID]],Table1[],17,FALSE),"Not Found")</f>
        <v>Other</v>
      </c>
      <c r="U705">
        <f>_xlfn.XLOOKUP(Table5[[#This Row],[CustomerID]],Table1[ID],Table1[Kids],"Not Found",0)</f>
        <v>0</v>
      </c>
      <c r="V705">
        <f>_xlfn.XLOOKUP(Table5[[#This Row],[CustomerID]],Table1[ID],Table1[Teens],"Not found",0)</f>
        <v>0</v>
      </c>
      <c r="W705" s="16">
        <f>IFERROR(VLOOKUP(Table5[[#This Row],[CustomerID]],Table1[],2,FALSE),"Not Found")</f>
        <v>163855</v>
      </c>
      <c r="X705" t="str">
        <f>_xlfn.XLOOKUP(Table5[[#This Row],[CustomerID]],Table1[ID],Table1[State],"Not Found",0)</f>
        <v>State-New York</v>
      </c>
      <c r="Y705">
        <f>_xlfn.XLOOKUP(Table5[[#This Row],[CustomerID]],Table2[ID],Table2[Recency/Days],"Not Found",0)</f>
        <v>28</v>
      </c>
      <c r="Z705" s="22">
        <f>IFERROR(VLOOKUP(Table5[[#This Row],[CustomerID]],Table2[],3,FALSE),"Not Found")</f>
        <v>921</v>
      </c>
      <c r="AA705" s="22">
        <f>IFERROR(VLOOKUP($A705,Table2[],4,FALSE),"Not Found")</f>
        <v>90</v>
      </c>
      <c r="AB705" s="22">
        <f>IFERROR(VLOOKUP($A705,Table2[],5,FALSE),"Not Found")</f>
        <v>806</v>
      </c>
      <c r="AC705" s="22">
        <f>IFERROR(VLOOKUP($A705,Table2[],6,FALSE),"Not Found")</f>
        <v>239</v>
      </c>
      <c r="AD705" s="22">
        <f>IFERROR(VLOOKUP($A705,Table2[],7,FALSE),"Not Found")</f>
        <v>298</v>
      </c>
      <c r="AE705" s="22">
        <f>IFERROR(VLOOKUP($A705,Table2[],8,FALSE),"Not Found")</f>
        <v>228</v>
      </c>
      <c r="AF705" s="22">
        <f>IFERROR(VLOOKUP($A705,Table2[],9,FALSE),"Not Found")</f>
        <v>2125</v>
      </c>
      <c r="AG705">
        <f>IFERROR(VLOOKUP($A705,Table2[],10,FALSE),"Not Found")</f>
        <v>1</v>
      </c>
      <c r="AH705">
        <f>IFERROR(VLOOKUP($A705,Table2[],11,FALSE),"Not Found")</f>
        <v>7</v>
      </c>
      <c r="AI705">
        <f>IFERROR(VLOOKUP($A705,Table2[],12,FALSE),"Not Found")</f>
        <v>3</v>
      </c>
      <c r="AJ705">
        <f>IFERROR(VLOOKUP($A705,Table2[],13,FALSE),"Not Found")</f>
        <v>13</v>
      </c>
      <c r="AK705">
        <f>IFERROR(VLOOKUP($A705,Table2[],14,FALSE),"Not Found")</f>
        <v>4</v>
      </c>
      <c r="AL705">
        <f>INDEX('Marketing data'!E:E,MATCH($A705,'Marketing data'!B:B,0),1)</f>
        <v>0</v>
      </c>
      <c r="AM705">
        <f>INDEX('Marketing data'!F:F,MATCH($A705,'Marketing data'!B:B,0),1)</f>
        <v>0</v>
      </c>
      <c r="AN705">
        <f>INDEX(Table3[MC3],MATCH($A705,Table3[ID],0),1)</f>
        <v>0</v>
      </c>
      <c r="AO705">
        <f>INDEX(Table3[MC4],MATCH($A705,Table3[ID],0),1)</f>
        <v>0</v>
      </c>
      <c r="AP705">
        <f>INDEX(Table3[MC5],MATCH($A705,Table3[ID],0),1)</f>
        <v>0</v>
      </c>
      <c r="AQ705">
        <f>_xlfn.XLOOKUP($A705,Table3[ID],Table3[Complaint],"Not Found",0)</f>
        <v>0</v>
      </c>
      <c r="AR705">
        <f>_xlfn.XLOOKUP($A705,Table3[ID],Table3[Pilot],"Not Found",0)</f>
        <v>0</v>
      </c>
      <c r="AS705" s="6">
        <f>_xlfn.XLOOKUP($A705,Table3[ID],Table3[Enrollment],"Not Found",0)</f>
        <v>43663</v>
      </c>
    </row>
    <row r="706" spans="1:45" x14ac:dyDescent="0.25">
      <c r="A706">
        <v>1266</v>
      </c>
      <c r="B706" t="s">
        <v>828</v>
      </c>
      <c r="C706" t="s">
        <v>109</v>
      </c>
      <c r="D706" t="s">
        <v>104</v>
      </c>
      <c r="E706" t="s">
        <v>105</v>
      </c>
      <c r="F706" t="s">
        <v>115</v>
      </c>
      <c r="G706" s="22">
        <v>75.53</v>
      </c>
      <c r="H706">
        <v>4</v>
      </c>
      <c r="I706">
        <v>15.106</v>
      </c>
      <c r="J706" s="22">
        <v>317.226</v>
      </c>
      <c r="K706" s="6">
        <v>43543</v>
      </c>
      <c r="L706" s="21">
        <v>0.66111111111111109</v>
      </c>
      <c r="M706" t="s">
        <v>107</v>
      </c>
      <c r="N706" s="22">
        <v>302.12</v>
      </c>
      <c r="O706">
        <v>4.7619047620000003</v>
      </c>
      <c r="P706" s="22">
        <v>15.106</v>
      </c>
      <c r="Q706">
        <v>8.3000000000000007</v>
      </c>
      <c r="R706" t="str">
        <f>IFERROR(VLOOKUP(Table5[[#This Row],[CustomerID]],Table1[],16,FALSE),"Not Found")</f>
        <v>Divorced</v>
      </c>
      <c r="S706">
        <f>IFERROR(VLOOKUP(Table5[[#This Row],[CustomerID]],Table1[],5,FALSE),"Not Found")</f>
        <v>52</v>
      </c>
      <c r="T706" t="str">
        <f>IFERROR(VLOOKUP(Table5[[#This Row],[CustomerID]],Table1[],17,FALSE),"Not Found")</f>
        <v>Master</v>
      </c>
      <c r="U706">
        <f>_xlfn.XLOOKUP(Table5[[#This Row],[CustomerID]],Table1[ID],Table1[Kids],"Not Found",0)</f>
        <v>0</v>
      </c>
      <c r="V706">
        <f>_xlfn.XLOOKUP(Table5[[#This Row],[CustomerID]],Table1[ID],Table1[Teens],"Not found",0)</f>
        <v>1</v>
      </c>
      <c r="W706" s="16">
        <f>IFERROR(VLOOKUP(Table5[[#This Row],[CustomerID]],Table1[],2,FALSE),"Not Found")</f>
        <v>163841</v>
      </c>
      <c r="X706" t="str">
        <f>_xlfn.XLOOKUP(Table5[[#This Row],[CustomerID]],Table1[ID],Table1[State],"Not Found",0)</f>
        <v>State-Florida</v>
      </c>
      <c r="Y706">
        <f>_xlfn.XLOOKUP(Table5[[#This Row],[CustomerID]],Table2[ID],Table2[Recency/Days],"Not Found",0)</f>
        <v>64</v>
      </c>
      <c r="Z706" s="22">
        <f>IFERROR(VLOOKUP(Table5[[#This Row],[CustomerID]],Table2[],3,FALSE),"Not Found")</f>
        <v>1630</v>
      </c>
      <c r="AA706" s="22">
        <f>IFERROR(VLOOKUP($A706,Table2[],4,FALSE),"Not Found")</f>
        <v>38</v>
      </c>
      <c r="AB706" s="22">
        <f>IFERROR(VLOOKUP($A706,Table2[],5,FALSE),"Not Found")</f>
        <v>257</v>
      </c>
      <c r="AC706" s="22">
        <f>IFERROR(VLOOKUP($A706,Table2[],6,FALSE),"Not Found")</f>
        <v>51</v>
      </c>
      <c r="AD706" s="22">
        <f>IFERROR(VLOOKUP($A706,Table2[],7,FALSE),"Not Found")</f>
        <v>18</v>
      </c>
      <c r="AE706" s="22">
        <f>IFERROR(VLOOKUP($A706,Table2[],8,FALSE),"Not Found")</f>
        <v>336</v>
      </c>
      <c r="AF706" s="22">
        <f>IFERROR(VLOOKUP($A706,Table2[],9,FALSE),"Not Found")</f>
        <v>1658</v>
      </c>
      <c r="AG706">
        <f>IFERROR(VLOOKUP($A706,Table2[],10,FALSE),"Not Found")</f>
        <v>1</v>
      </c>
      <c r="AH706">
        <f>IFERROR(VLOOKUP($A706,Table2[],11,FALSE),"Not Found")</f>
        <v>9</v>
      </c>
      <c r="AI706">
        <f>IFERROR(VLOOKUP($A706,Table2[],12,FALSE),"Not Found")</f>
        <v>3</v>
      </c>
      <c r="AJ706">
        <f>IFERROR(VLOOKUP($A706,Table2[],13,FALSE),"Not Found")</f>
        <v>9</v>
      </c>
      <c r="AK706">
        <f>IFERROR(VLOOKUP($A706,Table2[],14,FALSE),"Not Found")</f>
        <v>6</v>
      </c>
      <c r="AL706">
        <f>INDEX('Marketing data'!E:E,MATCH($A706,'Marketing data'!B:B,0),1)</f>
        <v>0</v>
      </c>
      <c r="AM706">
        <f>INDEX('Marketing data'!F:F,MATCH($A706,'Marketing data'!B:B,0),1)</f>
        <v>0</v>
      </c>
      <c r="AN706">
        <f>INDEX(Table3[MC3],MATCH($A706,Table3[ID],0),1)</f>
        <v>0</v>
      </c>
      <c r="AO706">
        <f>INDEX(Table3[MC4],MATCH($A706,Table3[ID],0),1)</f>
        <v>0</v>
      </c>
      <c r="AP706">
        <f>INDEX(Table3[MC5],MATCH($A706,Table3[ID],0),1)</f>
        <v>0</v>
      </c>
      <c r="AQ706">
        <f>_xlfn.XLOOKUP($A706,Table3[ID],Table3[Complaint],"Not Found",0)</f>
        <v>0</v>
      </c>
      <c r="AR706">
        <f>_xlfn.XLOOKUP($A706,Table3[ID],Table3[Pilot],"Not Found",0)</f>
        <v>0</v>
      </c>
      <c r="AS706" s="6">
        <f>_xlfn.XLOOKUP($A706,Table3[ID],Table3[Enrollment],"Not Found",0)</f>
        <v>43734</v>
      </c>
    </row>
    <row r="707" spans="1:45" x14ac:dyDescent="0.25">
      <c r="A707">
        <v>2176</v>
      </c>
      <c r="B707" t="s">
        <v>829</v>
      </c>
      <c r="C707" t="s">
        <v>109</v>
      </c>
      <c r="D707" t="s">
        <v>110</v>
      </c>
      <c r="E707" t="s">
        <v>105</v>
      </c>
      <c r="F707" t="s">
        <v>111</v>
      </c>
      <c r="G707" s="22">
        <v>77.63</v>
      </c>
      <c r="H707">
        <v>9</v>
      </c>
      <c r="I707">
        <v>34.933500000000002</v>
      </c>
      <c r="J707" s="22">
        <v>733.60350000000005</v>
      </c>
      <c r="K707" s="6">
        <v>43515</v>
      </c>
      <c r="L707" s="21">
        <v>0.63472222222222219</v>
      </c>
      <c r="M707" t="s">
        <v>107</v>
      </c>
      <c r="N707" s="22">
        <v>698.67</v>
      </c>
      <c r="O707">
        <v>4.7619047620000003</v>
      </c>
      <c r="P707" s="22">
        <v>34.933500000000002</v>
      </c>
      <c r="Q707">
        <v>7.2</v>
      </c>
      <c r="R707" t="str">
        <f>IFERROR(VLOOKUP(Table5[[#This Row],[CustomerID]],Table1[],16,FALSE),"Not Found")</f>
        <v>Divorced</v>
      </c>
      <c r="S707">
        <f>IFERROR(VLOOKUP(Table5[[#This Row],[CustomerID]],Table1[],5,FALSE),"Not Found")</f>
        <v>52</v>
      </c>
      <c r="T707" t="str">
        <f>IFERROR(VLOOKUP(Table5[[#This Row],[CustomerID]],Table1[],17,FALSE),"Not Found")</f>
        <v>Master</v>
      </c>
      <c r="U707">
        <f>_xlfn.XLOOKUP(Table5[[#This Row],[CustomerID]],Table1[ID],Table1[Kids],"Not Found",0)</f>
        <v>0</v>
      </c>
      <c r="V707">
        <f>_xlfn.XLOOKUP(Table5[[#This Row],[CustomerID]],Table1[ID],Table1[Teens],"Not found",0)</f>
        <v>1</v>
      </c>
      <c r="W707" s="16">
        <f>IFERROR(VLOOKUP(Table5[[#This Row],[CustomerID]],Table1[],2,FALSE),"Not Found")</f>
        <v>163841</v>
      </c>
      <c r="X707" t="str">
        <f>_xlfn.XLOOKUP(Table5[[#This Row],[CustomerID]],Table1[ID],Table1[State],"Not Found",0)</f>
        <v>State-Other</v>
      </c>
      <c r="Y707">
        <f>_xlfn.XLOOKUP(Table5[[#This Row],[CustomerID]],Table2[ID],Table2[Recency/Days],"Not Found",0)</f>
        <v>64</v>
      </c>
      <c r="Z707" s="22">
        <f>IFERROR(VLOOKUP(Table5[[#This Row],[CustomerID]],Table2[],3,FALSE),"Not Found")</f>
        <v>1630</v>
      </c>
      <c r="AA707" s="22">
        <f>IFERROR(VLOOKUP($A707,Table2[],4,FALSE),"Not Found")</f>
        <v>38</v>
      </c>
      <c r="AB707" s="22">
        <f>IFERROR(VLOOKUP($A707,Table2[],5,FALSE),"Not Found")</f>
        <v>257</v>
      </c>
      <c r="AC707" s="22">
        <f>IFERROR(VLOOKUP($A707,Table2[],6,FALSE),"Not Found")</f>
        <v>51</v>
      </c>
      <c r="AD707" s="22">
        <f>IFERROR(VLOOKUP($A707,Table2[],7,FALSE),"Not Found")</f>
        <v>18</v>
      </c>
      <c r="AE707" s="22">
        <f>IFERROR(VLOOKUP($A707,Table2[],8,FALSE),"Not Found")</f>
        <v>336</v>
      </c>
      <c r="AF707" s="22">
        <f>IFERROR(VLOOKUP($A707,Table2[],9,FALSE),"Not Found")</f>
        <v>1658</v>
      </c>
      <c r="AG707">
        <f>IFERROR(VLOOKUP($A707,Table2[],10,FALSE),"Not Found")</f>
        <v>1</v>
      </c>
      <c r="AH707">
        <f>IFERROR(VLOOKUP($A707,Table2[],11,FALSE),"Not Found")</f>
        <v>9</v>
      </c>
      <c r="AI707">
        <f>IFERROR(VLOOKUP($A707,Table2[],12,FALSE),"Not Found")</f>
        <v>3</v>
      </c>
      <c r="AJ707">
        <f>IFERROR(VLOOKUP($A707,Table2[],13,FALSE),"Not Found")</f>
        <v>9</v>
      </c>
      <c r="AK707">
        <f>IFERROR(VLOOKUP($A707,Table2[],14,FALSE),"Not Found")</f>
        <v>6</v>
      </c>
      <c r="AL707">
        <f>INDEX('Marketing data'!E:E,MATCH($A707,'Marketing data'!B:B,0),1)</f>
        <v>0</v>
      </c>
      <c r="AM707">
        <f>INDEX('Marketing data'!F:F,MATCH($A707,'Marketing data'!B:B,0),1)</f>
        <v>0</v>
      </c>
      <c r="AN707">
        <f>INDEX(Table3[MC3],MATCH($A707,Table3[ID],0),1)</f>
        <v>0</v>
      </c>
      <c r="AO707">
        <f>INDEX(Table3[MC4],MATCH($A707,Table3[ID],0),1)</f>
        <v>0</v>
      </c>
      <c r="AP707">
        <f>INDEX(Table3[MC5],MATCH($A707,Table3[ID],0),1)</f>
        <v>0</v>
      </c>
      <c r="AQ707">
        <f>_xlfn.XLOOKUP($A707,Table3[ID],Table3[Complaint],"Not Found",0)</f>
        <v>0</v>
      </c>
      <c r="AR707">
        <f>_xlfn.XLOOKUP($A707,Table3[ID],Table3[Pilot],"Not Found",0)</f>
        <v>0</v>
      </c>
      <c r="AS707" s="6">
        <f>_xlfn.XLOOKUP($A707,Table3[ID],Table3[Enrollment],"Not Found",0)</f>
        <v>43734</v>
      </c>
    </row>
    <row r="708" spans="1:45" x14ac:dyDescent="0.25">
      <c r="A708">
        <v>2374</v>
      </c>
      <c r="B708" t="s">
        <v>830</v>
      </c>
      <c r="C708" t="s">
        <v>109</v>
      </c>
      <c r="D708" t="s">
        <v>110</v>
      </c>
      <c r="E708" t="s">
        <v>105</v>
      </c>
      <c r="F708" t="s">
        <v>106</v>
      </c>
      <c r="G708" s="22">
        <v>13.85</v>
      </c>
      <c r="H708">
        <v>9</v>
      </c>
      <c r="I708">
        <v>6.2324999999999999</v>
      </c>
      <c r="J708" s="22">
        <v>130.88249999999999</v>
      </c>
      <c r="K708" s="6">
        <v>43500</v>
      </c>
      <c r="L708" s="21">
        <v>0.53472222222222221</v>
      </c>
      <c r="M708" t="s">
        <v>107</v>
      </c>
      <c r="N708" s="22">
        <v>124.65</v>
      </c>
      <c r="O708">
        <v>4.7619047620000003</v>
      </c>
      <c r="P708" s="22">
        <v>6.2324999999999999</v>
      </c>
      <c r="Q708">
        <v>6</v>
      </c>
      <c r="R708" t="str">
        <f>IFERROR(VLOOKUP(Table5[[#This Row],[CustomerID]],Table1[],16,FALSE),"Not Found")</f>
        <v>Divorced</v>
      </c>
      <c r="S708">
        <f>IFERROR(VLOOKUP(Table5[[#This Row],[CustomerID]],Table1[],5,FALSE),"Not Found")</f>
        <v>52</v>
      </c>
      <c r="T708" t="str">
        <f>IFERROR(VLOOKUP(Table5[[#This Row],[CustomerID]],Table1[],17,FALSE),"Not Found")</f>
        <v>Master</v>
      </c>
      <c r="U708">
        <f>_xlfn.XLOOKUP(Table5[[#This Row],[CustomerID]],Table1[ID],Table1[Kids],"Not Found",0)</f>
        <v>0</v>
      </c>
      <c r="V708">
        <f>_xlfn.XLOOKUP(Table5[[#This Row],[CustomerID]],Table1[ID],Table1[Teens],"Not found",0)</f>
        <v>1</v>
      </c>
      <c r="W708" s="16">
        <f>IFERROR(VLOOKUP(Table5[[#This Row],[CustomerID]],Table1[],2,FALSE),"Not Found")</f>
        <v>163841</v>
      </c>
      <c r="X708" t="str">
        <f>_xlfn.XLOOKUP(Table5[[#This Row],[CustomerID]],Table1[ID],Table1[State],"Not Found",0)</f>
        <v>State-Other</v>
      </c>
      <c r="Y708">
        <f>_xlfn.XLOOKUP(Table5[[#This Row],[CustomerID]],Table2[ID],Table2[Recency/Days],"Not Found",0)</f>
        <v>64</v>
      </c>
      <c r="Z708" s="22">
        <f>IFERROR(VLOOKUP(Table5[[#This Row],[CustomerID]],Table2[],3,FALSE),"Not Found")</f>
        <v>1630</v>
      </c>
      <c r="AA708" s="22">
        <f>IFERROR(VLOOKUP($A708,Table2[],4,FALSE),"Not Found")</f>
        <v>38</v>
      </c>
      <c r="AB708" s="22">
        <f>IFERROR(VLOOKUP($A708,Table2[],5,FALSE),"Not Found")</f>
        <v>257</v>
      </c>
      <c r="AC708" s="22">
        <f>IFERROR(VLOOKUP($A708,Table2[],6,FALSE),"Not Found")</f>
        <v>51</v>
      </c>
      <c r="AD708" s="22">
        <f>IFERROR(VLOOKUP($A708,Table2[],7,FALSE),"Not Found")</f>
        <v>18</v>
      </c>
      <c r="AE708" s="22">
        <f>IFERROR(VLOOKUP($A708,Table2[],8,FALSE),"Not Found")</f>
        <v>336</v>
      </c>
      <c r="AF708" s="22">
        <f>IFERROR(VLOOKUP($A708,Table2[],9,FALSE),"Not Found")</f>
        <v>1658</v>
      </c>
      <c r="AG708">
        <f>IFERROR(VLOOKUP($A708,Table2[],10,FALSE),"Not Found")</f>
        <v>1</v>
      </c>
      <c r="AH708">
        <f>IFERROR(VLOOKUP($A708,Table2[],11,FALSE),"Not Found")</f>
        <v>9</v>
      </c>
      <c r="AI708">
        <f>IFERROR(VLOOKUP($A708,Table2[],12,FALSE),"Not Found")</f>
        <v>3</v>
      </c>
      <c r="AJ708">
        <f>IFERROR(VLOOKUP($A708,Table2[],13,FALSE),"Not Found")</f>
        <v>9</v>
      </c>
      <c r="AK708">
        <f>IFERROR(VLOOKUP($A708,Table2[],14,FALSE),"Not Found")</f>
        <v>6</v>
      </c>
      <c r="AL708">
        <f>INDEX('Marketing data'!E:E,MATCH($A708,'Marketing data'!B:B,0),1)</f>
        <v>0</v>
      </c>
      <c r="AM708">
        <f>INDEX('Marketing data'!F:F,MATCH($A708,'Marketing data'!B:B,0),1)</f>
        <v>0</v>
      </c>
      <c r="AN708">
        <f>INDEX(Table3[MC3],MATCH($A708,Table3[ID],0),1)</f>
        <v>0</v>
      </c>
      <c r="AO708">
        <f>INDEX(Table3[MC4],MATCH($A708,Table3[ID],0),1)</f>
        <v>0</v>
      </c>
      <c r="AP708">
        <f>INDEX(Table3[MC5],MATCH($A708,Table3[ID],0),1)</f>
        <v>0</v>
      </c>
      <c r="AQ708">
        <f>_xlfn.XLOOKUP($A708,Table3[ID],Table3[Complaint],"Not Found",0)</f>
        <v>0</v>
      </c>
      <c r="AR708">
        <f>_xlfn.XLOOKUP($A708,Table3[ID],Table3[Pilot],"Not Found",0)</f>
        <v>0</v>
      </c>
      <c r="AS708" s="6">
        <f>_xlfn.XLOOKUP($A708,Table3[ID],Table3[Enrollment],"Not Found",0)</f>
        <v>43734</v>
      </c>
    </row>
    <row r="709" spans="1:45" x14ac:dyDescent="0.25">
      <c r="A709">
        <v>1357</v>
      </c>
      <c r="B709" t="s">
        <v>831</v>
      </c>
      <c r="C709" t="s">
        <v>109</v>
      </c>
      <c r="D709" t="s">
        <v>104</v>
      </c>
      <c r="E709" t="s">
        <v>114</v>
      </c>
      <c r="F709" t="s">
        <v>127</v>
      </c>
      <c r="G709" s="22">
        <v>98.7</v>
      </c>
      <c r="H709">
        <v>8</v>
      </c>
      <c r="I709">
        <v>39.479999999999997</v>
      </c>
      <c r="J709" s="22">
        <v>829.08</v>
      </c>
      <c r="K709" s="6">
        <v>43496</v>
      </c>
      <c r="L709" s="21">
        <v>0.44166666666666665</v>
      </c>
      <c r="M709" t="s">
        <v>107</v>
      </c>
      <c r="N709" s="22">
        <v>789.6</v>
      </c>
      <c r="O709">
        <v>4.7619047620000003</v>
      </c>
      <c r="P709" s="22">
        <v>39.479999999999997</v>
      </c>
      <c r="Q709">
        <v>8.5</v>
      </c>
      <c r="R709" t="str">
        <f>IFERROR(VLOOKUP(Table5[[#This Row],[CustomerID]],Table1[],16,FALSE),"Not Found")</f>
        <v>Single</v>
      </c>
      <c r="S709">
        <f>IFERROR(VLOOKUP(Table5[[#This Row],[CustomerID]],Table1[],5,FALSE),"Not Found")</f>
        <v>54</v>
      </c>
      <c r="T709" t="str">
        <f>IFERROR(VLOOKUP(Table5[[#This Row],[CustomerID]],Table1[],17,FALSE),"Not Found")</f>
        <v>Graduate</v>
      </c>
      <c r="U709">
        <f>_xlfn.XLOOKUP(Table5[[#This Row],[CustomerID]],Table1[ID],Table1[Kids],"Not Found",0)</f>
        <v>0</v>
      </c>
      <c r="V709">
        <f>_xlfn.XLOOKUP(Table5[[#This Row],[CustomerID]],Table1[ID],Table1[Teens],"Not found",0)</f>
        <v>1</v>
      </c>
      <c r="W709" s="16">
        <f>IFERROR(VLOOKUP(Table5[[#This Row],[CustomerID]],Table1[],2,FALSE),"Not Found")</f>
        <v>163810</v>
      </c>
      <c r="X709" t="str">
        <f>_xlfn.XLOOKUP(Table5[[#This Row],[CustomerID]],Table1[ID],Table1[State],"Not Found",0)</f>
        <v>State-Illinois</v>
      </c>
      <c r="Y709">
        <f>_xlfn.XLOOKUP(Table5[[#This Row],[CustomerID]],Table2[ID],Table2[Recency/Days],"Not Found",0)</f>
        <v>45</v>
      </c>
      <c r="Z709" s="22">
        <f>IFERROR(VLOOKUP(Table5[[#This Row],[CustomerID]],Table2[],3,FALSE),"Not Found")</f>
        <v>2508</v>
      </c>
      <c r="AA709" s="22">
        <f>IFERROR(VLOOKUP($A709,Table2[],4,FALSE),"Not Found")</f>
        <v>31</v>
      </c>
      <c r="AB709" s="22">
        <f>IFERROR(VLOOKUP($A709,Table2[],5,FALSE),"Not Found")</f>
        <v>649</v>
      </c>
      <c r="AC709" s="22">
        <f>IFERROR(VLOOKUP($A709,Table2[],6,FALSE),"Not Found")</f>
        <v>41</v>
      </c>
      <c r="AD709" s="22">
        <f>IFERROR(VLOOKUP($A709,Table2[],7,FALSE),"Not Found")</f>
        <v>31</v>
      </c>
      <c r="AE709" s="22">
        <f>IFERROR(VLOOKUP($A709,Table2[],8,FALSE),"Not Found")</f>
        <v>259</v>
      </c>
      <c r="AF709" s="22">
        <f>IFERROR(VLOOKUP($A709,Table2[],9,FALSE),"Not Found")</f>
        <v>3001</v>
      </c>
      <c r="AG709">
        <f>IFERROR(VLOOKUP($A709,Table2[],10,FALSE),"Not Found")</f>
        <v>4</v>
      </c>
      <c r="AH709">
        <f>IFERROR(VLOOKUP($A709,Table2[],11,FALSE),"Not Found")</f>
        <v>4</v>
      </c>
      <c r="AI709">
        <f>IFERROR(VLOOKUP($A709,Table2[],12,FALSE),"Not Found")</f>
        <v>3</v>
      </c>
      <c r="AJ709">
        <f>IFERROR(VLOOKUP($A709,Table2[],13,FALSE),"Not Found")</f>
        <v>12</v>
      </c>
      <c r="AK709">
        <f>IFERROR(VLOOKUP($A709,Table2[],14,FALSE),"Not Found")</f>
        <v>8</v>
      </c>
      <c r="AL709">
        <f>INDEX('Marketing data'!E:E,MATCH($A709,'Marketing data'!B:B,0),1)</f>
        <v>0</v>
      </c>
      <c r="AM709">
        <f>INDEX('Marketing data'!F:F,MATCH($A709,'Marketing data'!B:B,0),1)</f>
        <v>0</v>
      </c>
      <c r="AN709">
        <f>INDEX(Table3[MC3],MATCH($A709,Table3[ID],0),1)</f>
        <v>0</v>
      </c>
      <c r="AO709">
        <f>INDEX(Table3[MC4],MATCH($A709,Table3[ID],0),1)</f>
        <v>1</v>
      </c>
      <c r="AP709">
        <f>INDEX(Table3[MC5],MATCH($A709,Table3[ID],0),1)</f>
        <v>0</v>
      </c>
      <c r="AQ709">
        <f>_xlfn.XLOOKUP($A709,Table3[ID],Table3[Complaint],"Not Found",0)</f>
        <v>0</v>
      </c>
      <c r="AR709">
        <f>_xlfn.XLOOKUP($A709,Table3[ID],Table3[Pilot],"Not Found",0)</f>
        <v>0</v>
      </c>
      <c r="AS709" s="6">
        <f>_xlfn.XLOOKUP($A709,Table3[ID],Table3[Enrollment],"Not Found",0)</f>
        <v>43573</v>
      </c>
    </row>
    <row r="710" spans="1:45" x14ac:dyDescent="0.25">
      <c r="A710">
        <v>2398</v>
      </c>
      <c r="B710" t="s">
        <v>832</v>
      </c>
      <c r="C710" t="s">
        <v>103</v>
      </c>
      <c r="D710" t="s">
        <v>110</v>
      </c>
      <c r="E710" t="s">
        <v>105</v>
      </c>
      <c r="F710" t="s">
        <v>106</v>
      </c>
      <c r="G710" s="22">
        <v>35.68</v>
      </c>
      <c r="H710">
        <v>5</v>
      </c>
      <c r="I710">
        <v>8.92</v>
      </c>
      <c r="J710" s="22">
        <v>187.32</v>
      </c>
      <c r="K710" s="6">
        <v>43502</v>
      </c>
      <c r="L710" s="21">
        <v>0.7729166666666667</v>
      </c>
      <c r="M710" t="s">
        <v>116</v>
      </c>
      <c r="N710" s="22">
        <v>178.4</v>
      </c>
      <c r="O710">
        <v>4.7619047620000003</v>
      </c>
      <c r="P710" s="22">
        <v>8.92</v>
      </c>
      <c r="Q710">
        <v>6.6</v>
      </c>
      <c r="R710" t="str">
        <f>IFERROR(VLOOKUP(Table5[[#This Row],[CustomerID]],Table1[],16,FALSE),"Not Found")</f>
        <v>Single</v>
      </c>
      <c r="S710">
        <f>IFERROR(VLOOKUP(Table5[[#This Row],[CustomerID]],Table1[],5,FALSE),"Not Found")</f>
        <v>54</v>
      </c>
      <c r="T710" t="str">
        <f>IFERROR(VLOOKUP(Table5[[#This Row],[CustomerID]],Table1[],17,FALSE),"Not Found")</f>
        <v>Graduate</v>
      </c>
      <c r="U710">
        <f>_xlfn.XLOOKUP(Table5[[#This Row],[CustomerID]],Table1[ID],Table1[Kids],"Not Found",0)</f>
        <v>0</v>
      </c>
      <c r="V710">
        <f>_xlfn.XLOOKUP(Table5[[#This Row],[CustomerID]],Table1[ID],Table1[Teens],"Not found",0)</f>
        <v>1</v>
      </c>
      <c r="W710" s="16">
        <f>IFERROR(VLOOKUP(Table5[[#This Row],[CustomerID]],Table1[],2,FALSE),"Not Found")</f>
        <v>163810</v>
      </c>
      <c r="X710" t="str">
        <f>_xlfn.XLOOKUP(Table5[[#This Row],[CustomerID]],Table1[ID],Table1[State],"Not Found",0)</f>
        <v>State-Other</v>
      </c>
      <c r="Y710">
        <f>_xlfn.XLOOKUP(Table5[[#This Row],[CustomerID]],Table2[ID],Table2[Recency/Days],"Not Found",0)</f>
        <v>45</v>
      </c>
      <c r="Z710" s="22">
        <f>IFERROR(VLOOKUP(Table5[[#This Row],[CustomerID]],Table2[],3,FALSE),"Not Found")</f>
        <v>2508</v>
      </c>
      <c r="AA710" s="22">
        <f>IFERROR(VLOOKUP($A710,Table2[],4,FALSE),"Not Found")</f>
        <v>31</v>
      </c>
      <c r="AB710" s="22">
        <f>IFERROR(VLOOKUP($A710,Table2[],5,FALSE),"Not Found")</f>
        <v>649</v>
      </c>
      <c r="AC710" s="22">
        <f>IFERROR(VLOOKUP($A710,Table2[],6,FALSE),"Not Found")</f>
        <v>41</v>
      </c>
      <c r="AD710" s="22">
        <f>IFERROR(VLOOKUP($A710,Table2[],7,FALSE),"Not Found")</f>
        <v>31</v>
      </c>
      <c r="AE710" s="22">
        <f>IFERROR(VLOOKUP($A710,Table2[],8,FALSE),"Not Found")</f>
        <v>259</v>
      </c>
      <c r="AF710" s="22">
        <f>IFERROR(VLOOKUP($A710,Table2[],9,FALSE),"Not Found")</f>
        <v>3001</v>
      </c>
      <c r="AG710">
        <f>IFERROR(VLOOKUP($A710,Table2[],10,FALSE),"Not Found")</f>
        <v>4</v>
      </c>
      <c r="AH710">
        <f>IFERROR(VLOOKUP($A710,Table2[],11,FALSE),"Not Found")</f>
        <v>4</v>
      </c>
      <c r="AI710">
        <f>IFERROR(VLOOKUP($A710,Table2[],12,FALSE),"Not Found")</f>
        <v>3</v>
      </c>
      <c r="AJ710">
        <f>IFERROR(VLOOKUP($A710,Table2[],13,FALSE),"Not Found")</f>
        <v>12</v>
      </c>
      <c r="AK710">
        <f>IFERROR(VLOOKUP($A710,Table2[],14,FALSE),"Not Found")</f>
        <v>8</v>
      </c>
      <c r="AL710">
        <f>INDEX('Marketing data'!E:E,MATCH($A710,'Marketing data'!B:B,0),1)</f>
        <v>0</v>
      </c>
      <c r="AM710">
        <f>INDEX('Marketing data'!F:F,MATCH($A710,'Marketing data'!B:B,0),1)</f>
        <v>0</v>
      </c>
      <c r="AN710">
        <f>INDEX(Table3[MC3],MATCH($A710,Table3[ID],0),1)</f>
        <v>0</v>
      </c>
      <c r="AO710">
        <f>INDEX(Table3[MC4],MATCH($A710,Table3[ID],0),1)</f>
        <v>1</v>
      </c>
      <c r="AP710">
        <f>INDEX(Table3[MC5],MATCH($A710,Table3[ID],0),1)</f>
        <v>0</v>
      </c>
      <c r="AQ710">
        <f>_xlfn.XLOOKUP($A710,Table3[ID],Table3[Complaint],"Not Found",0)</f>
        <v>0</v>
      </c>
      <c r="AR710">
        <f>_xlfn.XLOOKUP($A710,Table3[ID],Table3[Pilot],"Not Found",0)</f>
        <v>0</v>
      </c>
      <c r="AS710" s="6">
        <f>_xlfn.XLOOKUP($A710,Table3[ID],Table3[Enrollment],"Not Found",0)</f>
        <v>43573</v>
      </c>
    </row>
    <row r="711" spans="1:45" x14ac:dyDescent="0.25">
      <c r="A711">
        <v>3194</v>
      </c>
      <c r="B711" t="s">
        <v>833</v>
      </c>
      <c r="C711" t="s">
        <v>103</v>
      </c>
      <c r="D711" t="s">
        <v>104</v>
      </c>
      <c r="E711" t="s">
        <v>105</v>
      </c>
      <c r="F711" t="s">
        <v>127</v>
      </c>
      <c r="G711" s="22">
        <v>71.459999999999994</v>
      </c>
      <c r="H711">
        <v>7</v>
      </c>
      <c r="I711">
        <v>25.010999999999999</v>
      </c>
      <c r="J711" s="22">
        <v>525.23099999999999</v>
      </c>
      <c r="K711" s="6">
        <v>43552</v>
      </c>
      <c r="L711" s="21">
        <v>0.67083333333333339</v>
      </c>
      <c r="M711" t="s">
        <v>107</v>
      </c>
      <c r="N711" s="22">
        <v>500.22</v>
      </c>
      <c r="O711">
        <v>4.7619047620000003</v>
      </c>
      <c r="P711" s="22">
        <v>25.010999999999999</v>
      </c>
      <c r="Q711">
        <v>4.5</v>
      </c>
      <c r="R711" t="str">
        <f>IFERROR(VLOOKUP(Table5[[#This Row],[CustomerID]],Table1[],16,FALSE),"Not Found")</f>
        <v>Married</v>
      </c>
      <c r="S711">
        <f>IFERROR(VLOOKUP(Table5[[#This Row],[CustomerID]],Table1[],5,FALSE),"Not Found")</f>
        <v>41</v>
      </c>
      <c r="T711" t="str">
        <f>IFERROR(VLOOKUP(Table5[[#This Row],[CustomerID]],Table1[],17,FALSE),"Not Found")</f>
        <v>Graduate</v>
      </c>
      <c r="U711">
        <f>_xlfn.XLOOKUP(Table5[[#This Row],[CustomerID]],Table1[ID],Table1[Kids],"Not Found",0)</f>
        <v>1</v>
      </c>
      <c r="V711">
        <f>_xlfn.XLOOKUP(Table5[[#This Row],[CustomerID]],Table1[ID],Table1[Teens],"Not found",0)</f>
        <v>1</v>
      </c>
      <c r="W711" s="16">
        <f>IFERROR(VLOOKUP(Table5[[#This Row],[CustomerID]],Table1[],2,FALSE),"Not Found")</f>
        <v>163777</v>
      </c>
      <c r="X711" t="str">
        <f>_xlfn.XLOOKUP(Table5[[#This Row],[CustomerID]],Table1[ID],Table1[State],"Not Found",0)</f>
        <v>State-New York</v>
      </c>
      <c r="Y711">
        <f>_xlfn.XLOOKUP(Table5[[#This Row],[CustomerID]],Table2[ID],Table2[Recency/Days],"Not Found",0)</f>
        <v>87</v>
      </c>
      <c r="Z711" s="22">
        <f>IFERROR(VLOOKUP(Table5[[#This Row],[CustomerID]],Table2[],3,FALSE),"Not Found")</f>
        <v>1174</v>
      </c>
      <c r="AA711" s="22">
        <f>IFERROR(VLOOKUP($A711,Table2[],4,FALSE),"Not Found")</f>
        <v>13</v>
      </c>
      <c r="AB711" s="22">
        <f>IFERROR(VLOOKUP($A711,Table2[],5,FALSE),"Not Found")</f>
        <v>272</v>
      </c>
      <c r="AC711" s="22">
        <f>IFERROR(VLOOKUP($A711,Table2[],6,FALSE),"Not Found")</f>
        <v>39</v>
      </c>
      <c r="AD711" s="22">
        <f>IFERROR(VLOOKUP($A711,Table2[],7,FALSE),"Not Found")</f>
        <v>44</v>
      </c>
      <c r="AE711" s="22">
        <f>IFERROR(VLOOKUP($A711,Table2[],8,FALSE),"Not Found")</f>
        <v>136</v>
      </c>
      <c r="AF711" s="22">
        <f>IFERROR(VLOOKUP($A711,Table2[],9,FALSE),"Not Found")</f>
        <v>1405</v>
      </c>
      <c r="AG711">
        <f>IFERROR(VLOOKUP($A711,Table2[],10,FALSE),"Not Found")</f>
        <v>8</v>
      </c>
      <c r="AH711">
        <f>IFERROR(VLOOKUP($A711,Table2[],11,FALSE),"Not Found")</f>
        <v>11</v>
      </c>
      <c r="AI711">
        <f>IFERROR(VLOOKUP($A711,Table2[],12,FALSE),"Not Found")</f>
        <v>1</v>
      </c>
      <c r="AJ711">
        <f>IFERROR(VLOOKUP($A711,Table2[],13,FALSE),"Not Found")</f>
        <v>6</v>
      </c>
      <c r="AK711">
        <f>IFERROR(VLOOKUP($A711,Table2[],14,FALSE),"Not Found")</f>
        <v>8</v>
      </c>
      <c r="AL711">
        <f>INDEX('Marketing data'!E:E,MATCH($A711,'Marketing data'!B:B,0),1)</f>
        <v>0</v>
      </c>
      <c r="AM711">
        <f>INDEX('Marketing data'!F:F,MATCH($A711,'Marketing data'!B:B,0),1)</f>
        <v>0</v>
      </c>
      <c r="AN711">
        <f>INDEX(Table3[MC3],MATCH($A711,Table3[ID],0),1)</f>
        <v>0</v>
      </c>
      <c r="AO711">
        <f>INDEX(Table3[MC4],MATCH($A711,Table3[ID],0),1)</f>
        <v>0</v>
      </c>
      <c r="AP711">
        <f>INDEX(Table3[MC5],MATCH($A711,Table3[ID],0),1)</f>
        <v>0</v>
      </c>
      <c r="AQ711">
        <f>_xlfn.XLOOKUP($A711,Table3[ID],Table3[Complaint],"Not Found",0)</f>
        <v>0</v>
      </c>
      <c r="AR711">
        <f>_xlfn.XLOOKUP($A711,Table3[ID],Table3[Pilot],"Not Found",0)</f>
        <v>0</v>
      </c>
      <c r="AS711" s="6">
        <f>_xlfn.XLOOKUP($A711,Table3[ID],Table3[Enrollment],"Not Found",0)</f>
        <v>43706</v>
      </c>
    </row>
    <row r="712" spans="1:45" x14ac:dyDescent="0.25">
      <c r="A712">
        <v>1190</v>
      </c>
      <c r="B712" t="s">
        <v>834</v>
      </c>
      <c r="C712" t="s">
        <v>103</v>
      </c>
      <c r="D712" t="s">
        <v>104</v>
      </c>
      <c r="E712" t="s">
        <v>114</v>
      </c>
      <c r="F712" t="s">
        <v>111</v>
      </c>
      <c r="G712" s="22">
        <v>11.94</v>
      </c>
      <c r="H712">
        <v>3</v>
      </c>
      <c r="I712">
        <v>1.7909999999999999</v>
      </c>
      <c r="J712" s="22">
        <v>37.610999999999997</v>
      </c>
      <c r="K712" s="6">
        <v>43484</v>
      </c>
      <c r="L712" s="21">
        <v>0.53263888888888888</v>
      </c>
      <c r="M712" t="s">
        <v>116</v>
      </c>
      <c r="N712" s="22">
        <v>35.82</v>
      </c>
      <c r="O712">
        <v>4.7619047620000003</v>
      </c>
      <c r="P712" s="22">
        <v>1.7909999999999999</v>
      </c>
      <c r="Q712">
        <v>8.1</v>
      </c>
      <c r="R712" t="str">
        <f>IFERROR(VLOOKUP(Table5[[#This Row],[CustomerID]],Table1[],16,FALSE),"Not Found")</f>
        <v>Divorced</v>
      </c>
      <c r="S712">
        <f>IFERROR(VLOOKUP(Table5[[#This Row],[CustomerID]],Table1[],5,FALSE),"Not Found")</f>
        <v>42</v>
      </c>
      <c r="T712" t="str">
        <f>IFERROR(VLOOKUP(Table5[[#This Row],[CustomerID]],Table1[],17,FALSE),"Not Found")</f>
        <v>Graduate</v>
      </c>
      <c r="U712">
        <f>_xlfn.XLOOKUP(Table5[[#This Row],[CustomerID]],Table1[ID],Table1[Kids],"Not Found",0)</f>
        <v>0</v>
      </c>
      <c r="V712">
        <f>_xlfn.XLOOKUP(Table5[[#This Row],[CustomerID]],Table1[ID],Table1[Teens],"Not found",0)</f>
        <v>1</v>
      </c>
      <c r="W712" s="16">
        <f>IFERROR(VLOOKUP(Table5[[#This Row],[CustomerID]],Table1[],2,FALSE),"Not Found")</f>
        <v>163693</v>
      </c>
      <c r="X712" t="str">
        <f>_xlfn.XLOOKUP(Table5[[#This Row],[CustomerID]],Table1[ID],Table1[State],"Not Found",0)</f>
        <v>State-New York</v>
      </c>
      <c r="Y712">
        <f>_xlfn.XLOOKUP(Table5[[#This Row],[CustomerID]],Table2[ID],Table2[Recency/Days],"Not Found",0)</f>
        <v>63</v>
      </c>
      <c r="Z712" s="22">
        <f>IFERROR(VLOOKUP(Table5[[#This Row],[CustomerID]],Table2[],3,FALSE),"Not Found")</f>
        <v>1509</v>
      </c>
      <c r="AA712" s="22">
        <f>IFERROR(VLOOKUP($A712,Table2[],4,FALSE),"Not Found")</f>
        <v>111</v>
      </c>
      <c r="AB712" s="22">
        <f>IFERROR(VLOOKUP($A712,Table2[],5,FALSE),"Not Found")</f>
        <v>866</v>
      </c>
      <c r="AC712" s="22">
        <f>IFERROR(VLOOKUP($A712,Table2[],6,FALSE),"Not Found")</f>
        <v>108</v>
      </c>
      <c r="AD712" s="22">
        <f>IFERROR(VLOOKUP($A712,Table2[],7,FALSE),"Not Found")</f>
        <v>224</v>
      </c>
      <c r="AE712" s="22">
        <f>IFERROR(VLOOKUP($A712,Table2[],8,FALSE),"Not Found")</f>
        <v>139</v>
      </c>
      <c r="AF712" s="22">
        <f>IFERROR(VLOOKUP($A712,Table2[],9,FALSE),"Not Found")</f>
        <v>2678</v>
      </c>
      <c r="AG712">
        <f>IFERROR(VLOOKUP($A712,Table2[],10,FALSE),"Not Found")</f>
        <v>3</v>
      </c>
      <c r="AH712">
        <f>IFERROR(VLOOKUP($A712,Table2[],11,FALSE),"Not Found")</f>
        <v>11</v>
      </c>
      <c r="AI712">
        <f>IFERROR(VLOOKUP($A712,Table2[],12,FALSE),"Not Found")</f>
        <v>6</v>
      </c>
      <c r="AJ712">
        <f>IFERROR(VLOOKUP($A712,Table2[],13,FALSE),"Not Found")</f>
        <v>9</v>
      </c>
      <c r="AK712">
        <f>IFERROR(VLOOKUP($A712,Table2[],14,FALSE),"Not Found")</f>
        <v>6</v>
      </c>
      <c r="AL712">
        <f>INDEX('Marketing data'!E:E,MATCH($A712,'Marketing data'!B:B,0),1)</f>
        <v>0</v>
      </c>
      <c r="AM712">
        <f>INDEX('Marketing data'!F:F,MATCH($A712,'Marketing data'!B:B,0),1)</f>
        <v>0</v>
      </c>
      <c r="AN712">
        <f>INDEX(Table3[MC3],MATCH($A712,Table3[ID],0),1)</f>
        <v>0</v>
      </c>
      <c r="AO712">
        <f>INDEX(Table3[MC4],MATCH($A712,Table3[ID],0),1)</f>
        <v>0</v>
      </c>
      <c r="AP712">
        <f>INDEX(Table3[MC5],MATCH($A712,Table3[ID],0),1)</f>
        <v>0</v>
      </c>
      <c r="AQ712">
        <f>_xlfn.XLOOKUP($A712,Table3[ID],Table3[Complaint],"Not Found",0)</f>
        <v>0</v>
      </c>
      <c r="AR712">
        <f>_xlfn.XLOOKUP($A712,Table3[ID],Table3[Pilot],"Not Found",0)</f>
        <v>0</v>
      </c>
      <c r="AS712" s="6">
        <f>_xlfn.XLOOKUP($A712,Table3[ID],Table3[Enrollment],"Not Found",0)</f>
        <v>43910</v>
      </c>
    </row>
    <row r="713" spans="1:45" x14ac:dyDescent="0.25">
      <c r="A713">
        <v>1964</v>
      </c>
      <c r="B713" t="s">
        <v>835</v>
      </c>
      <c r="C713" t="s">
        <v>103</v>
      </c>
      <c r="D713" t="s">
        <v>110</v>
      </c>
      <c r="E713" t="s">
        <v>114</v>
      </c>
      <c r="F713" t="s">
        <v>127</v>
      </c>
      <c r="G713" s="22">
        <v>45.38</v>
      </c>
      <c r="H713">
        <v>3</v>
      </c>
      <c r="I713">
        <v>6.8070000000000004</v>
      </c>
      <c r="J713" s="22">
        <v>142.947</v>
      </c>
      <c r="K713" s="6">
        <v>43513</v>
      </c>
      <c r="L713" s="21">
        <v>0.56527777777777777</v>
      </c>
      <c r="M713" t="s">
        <v>116</v>
      </c>
      <c r="N713" s="22">
        <v>136.13999999999999</v>
      </c>
      <c r="O713">
        <v>4.7619047620000003</v>
      </c>
      <c r="P713" s="22">
        <v>6.8070000000000004</v>
      </c>
      <c r="Q713">
        <v>7.2</v>
      </c>
      <c r="R713" t="str">
        <f>IFERROR(VLOOKUP(Table5[[#This Row],[CustomerID]],Table1[],16,FALSE),"Not Found")</f>
        <v>Divorced</v>
      </c>
      <c r="S713">
        <f>IFERROR(VLOOKUP(Table5[[#This Row],[CustomerID]],Table1[],5,FALSE),"Not Found")</f>
        <v>42</v>
      </c>
      <c r="T713" t="str">
        <f>IFERROR(VLOOKUP(Table5[[#This Row],[CustomerID]],Table1[],17,FALSE),"Not Found")</f>
        <v>Graduate</v>
      </c>
      <c r="U713">
        <f>_xlfn.XLOOKUP(Table5[[#This Row],[CustomerID]],Table1[ID],Table1[Kids],"Not Found",0)</f>
        <v>0</v>
      </c>
      <c r="V713">
        <f>_xlfn.XLOOKUP(Table5[[#This Row],[CustomerID]],Table1[ID],Table1[Teens],"Not found",0)</f>
        <v>1</v>
      </c>
      <c r="W713" s="16">
        <f>IFERROR(VLOOKUP(Table5[[#This Row],[CustomerID]],Table1[],2,FALSE),"Not Found")</f>
        <v>163693</v>
      </c>
      <c r="X713" t="str">
        <f>_xlfn.XLOOKUP(Table5[[#This Row],[CustomerID]],Table1[ID],Table1[State],"Not Found",0)</f>
        <v>State-New York</v>
      </c>
      <c r="Y713">
        <f>_xlfn.XLOOKUP(Table5[[#This Row],[CustomerID]],Table2[ID],Table2[Recency/Days],"Not Found",0)</f>
        <v>63</v>
      </c>
      <c r="Z713" s="22">
        <f>IFERROR(VLOOKUP(Table5[[#This Row],[CustomerID]],Table2[],3,FALSE),"Not Found")</f>
        <v>1509</v>
      </c>
      <c r="AA713" s="22">
        <f>IFERROR(VLOOKUP($A713,Table2[],4,FALSE),"Not Found")</f>
        <v>111</v>
      </c>
      <c r="AB713" s="22">
        <f>IFERROR(VLOOKUP($A713,Table2[],5,FALSE),"Not Found")</f>
        <v>866</v>
      </c>
      <c r="AC713" s="22">
        <f>IFERROR(VLOOKUP($A713,Table2[],6,FALSE),"Not Found")</f>
        <v>108</v>
      </c>
      <c r="AD713" s="22">
        <f>IFERROR(VLOOKUP($A713,Table2[],7,FALSE),"Not Found")</f>
        <v>224</v>
      </c>
      <c r="AE713" s="22">
        <f>IFERROR(VLOOKUP($A713,Table2[],8,FALSE),"Not Found")</f>
        <v>139</v>
      </c>
      <c r="AF713" s="22">
        <f>IFERROR(VLOOKUP($A713,Table2[],9,FALSE),"Not Found")</f>
        <v>2678</v>
      </c>
      <c r="AG713">
        <f>IFERROR(VLOOKUP($A713,Table2[],10,FALSE),"Not Found")</f>
        <v>3</v>
      </c>
      <c r="AH713">
        <f>IFERROR(VLOOKUP($A713,Table2[],11,FALSE),"Not Found")</f>
        <v>11</v>
      </c>
      <c r="AI713">
        <f>IFERROR(VLOOKUP($A713,Table2[],12,FALSE),"Not Found")</f>
        <v>6</v>
      </c>
      <c r="AJ713">
        <f>IFERROR(VLOOKUP($A713,Table2[],13,FALSE),"Not Found")</f>
        <v>9</v>
      </c>
      <c r="AK713">
        <f>IFERROR(VLOOKUP($A713,Table2[],14,FALSE),"Not Found")</f>
        <v>6</v>
      </c>
      <c r="AL713">
        <f>INDEX('Marketing data'!E:E,MATCH($A713,'Marketing data'!B:B,0),1)</f>
        <v>0</v>
      </c>
      <c r="AM713">
        <f>INDEX('Marketing data'!F:F,MATCH($A713,'Marketing data'!B:B,0),1)</f>
        <v>0</v>
      </c>
      <c r="AN713">
        <f>INDEX(Table3[MC3],MATCH($A713,Table3[ID],0),1)</f>
        <v>0</v>
      </c>
      <c r="AO713">
        <f>INDEX(Table3[MC4],MATCH($A713,Table3[ID],0),1)</f>
        <v>0</v>
      </c>
      <c r="AP713">
        <f>INDEX(Table3[MC5],MATCH($A713,Table3[ID],0),1)</f>
        <v>0</v>
      </c>
      <c r="AQ713">
        <f>_xlfn.XLOOKUP($A713,Table3[ID],Table3[Complaint],"Not Found",0)</f>
        <v>0</v>
      </c>
      <c r="AR713">
        <f>_xlfn.XLOOKUP($A713,Table3[ID],Table3[Pilot],"Not Found",0)</f>
        <v>0</v>
      </c>
      <c r="AS713" s="6">
        <f>_xlfn.XLOOKUP($A713,Table3[ID],Table3[Enrollment],"Not Found",0)</f>
        <v>43910</v>
      </c>
    </row>
    <row r="714" spans="1:45" x14ac:dyDescent="0.25">
      <c r="A714">
        <v>2981</v>
      </c>
      <c r="B714" t="s">
        <v>836</v>
      </c>
      <c r="C714" t="s">
        <v>124</v>
      </c>
      <c r="D714" t="s">
        <v>104</v>
      </c>
      <c r="E714" t="s">
        <v>105</v>
      </c>
      <c r="F714" t="s">
        <v>127</v>
      </c>
      <c r="G714" s="22">
        <v>17.48</v>
      </c>
      <c r="H714">
        <v>6</v>
      </c>
      <c r="I714">
        <v>5.2439999999999998</v>
      </c>
      <c r="J714" s="22">
        <v>110.124</v>
      </c>
      <c r="K714" s="6">
        <v>43483</v>
      </c>
      <c r="L714" s="21">
        <v>0.62777777777777777</v>
      </c>
      <c r="M714" t="s">
        <v>116</v>
      </c>
      <c r="N714" s="22">
        <v>104.88</v>
      </c>
      <c r="O714">
        <v>4.7619047620000003</v>
      </c>
      <c r="P714" s="22">
        <v>5.2439999999999998</v>
      </c>
      <c r="Q714">
        <v>6.1</v>
      </c>
      <c r="R714" t="str">
        <f>IFERROR(VLOOKUP(Table5[[#This Row],[CustomerID]],Table1[],16,FALSE),"Not Found")</f>
        <v>Married</v>
      </c>
      <c r="S714">
        <f>IFERROR(VLOOKUP(Table5[[#This Row],[CustomerID]],Table1[],5,FALSE),"Not Found")</f>
        <v>50</v>
      </c>
      <c r="T714" t="str">
        <f>IFERROR(VLOOKUP(Table5[[#This Row],[CustomerID]],Table1[],17,FALSE),"Not Found")</f>
        <v>Graduate</v>
      </c>
      <c r="U714">
        <f>_xlfn.XLOOKUP(Table5[[#This Row],[CustomerID]],Table1[ID],Table1[Kids],"Not Found",0)</f>
        <v>0</v>
      </c>
      <c r="V714">
        <f>_xlfn.XLOOKUP(Table5[[#This Row],[CustomerID]],Table1[ID],Table1[Teens],"Not found",0)</f>
        <v>1</v>
      </c>
      <c r="W714" s="16">
        <f>IFERROR(VLOOKUP(Table5[[#This Row],[CustomerID]],Table1[],2,FALSE),"Not Found")</f>
        <v>163684</v>
      </c>
      <c r="X714" t="str">
        <f>_xlfn.XLOOKUP(Table5[[#This Row],[CustomerID]],Table1[ID],Table1[State],"Not Found",0)</f>
        <v>State-California</v>
      </c>
      <c r="Y714">
        <f>_xlfn.XLOOKUP(Table5[[#This Row],[CustomerID]],Table2[ID],Table2[Recency/Days],"Not Found",0)</f>
        <v>61</v>
      </c>
      <c r="Z714" s="22">
        <f>IFERROR(VLOOKUP(Table5[[#This Row],[CustomerID]],Table2[],3,FALSE),"Not Found")</f>
        <v>1478</v>
      </c>
      <c r="AA714" s="22">
        <f>IFERROR(VLOOKUP($A714,Table2[],4,FALSE),"Not Found")</f>
        <v>206</v>
      </c>
      <c r="AB714" s="22">
        <f>IFERROR(VLOOKUP($A714,Table2[],5,FALSE),"Not Found")</f>
        <v>1100</v>
      </c>
      <c r="AC714" s="22">
        <f>IFERROR(VLOOKUP($A714,Table2[],6,FALSE),"Not Found")</f>
        <v>535</v>
      </c>
      <c r="AD714" s="22">
        <f>IFERROR(VLOOKUP($A714,Table2[],7,FALSE),"Not Found")</f>
        <v>239</v>
      </c>
      <c r="AE714" s="22">
        <f>IFERROR(VLOOKUP($A714,Table2[],8,FALSE),"Not Found")</f>
        <v>206</v>
      </c>
      <c r="AF714" s="22">
        <f>IFERROR(VLOOKUP($A714,Table2[],9,FALSE),"Not Found")</f>
        <v>3352</v>
      </c>
      <c r="AG714">
        <f>IFERROR(VLOOKUP($A714,Table2[],10,FALSE),"Not Found")</f>
        <v>3</v>
      </c>
      <c r="AH714">
        <f>IFERROR(VLOOKUP($A714,Table2[],11,FALSE),"Not Found")</f>
        <v>8</v>
      </c>
      <c r="AI714">
        <f>IFERROR(VLOOKUP($A714,Table2[],12,FALSE),"Not Found")</f>
        <v>4</v>
      </c>
      <c r="AJ714">
        <f>IFERROR(VLOOKUP($A714,Table2[],13,FALSE),"Not Found")</f>
        <v>8</v>
      </c>
      <c r="AK714">
        <f>IFERROR(VLOOKUP($A714,Table2[],14,FALSE),"Not Found")</f>
        <v>5</v>
      </c>
      <c r="AL714">
        <f>INDEX('Marketing data'!E:E,MATCH($A714,'Marketing data'!B:B,0),1)</f>
        <v>0</v>
      </c>
      <c r="AM714">
        <f>INDEX('Marketing data'!F:F,MATCH($A714,'Marketing data'!B:B,0),1)</f>
        <v>0</v>
      </c>
      <c r="AN714">
        <f>INDEX(Table3[MC3],MATCH($A714,Table3[ID],0),1)</f>
        <v>0</v>
      </c>
      <c r="AO714">
        <f>INDEX(Table3[MC4],MATCH($A714,Table3[ID],0),1)</f>
        <v>0</v>
      </c>
      <c r="AP714">
        <f>INDEX(Table3[MC5],MATCH($A714,Table3[ID],0),1)</f>
        <v>0</v>
      </c>
      <c r="AQ714">
        <f>_xlfn.XLOOKUP($A714,Table3[ID],Table3[Complaint],"Not Found",0)</f>
        <v>0</v>
      </c>
      <c r="AR714">
        <f>_xlfn.XLOOKUP($A714,Table3[ID],Table3[Pilot],"Not Found",0)</f>
        <v>0</v>
      </c>
      <c r="AS714" s="6">
        <f>_xlfn.XLOOKUP($A714,Table3[ID],Table3[Enrollment],"Not Found",0)</f>
        <v>43588</v>
      </c>
    </row>
    <row r="715" spans="1:45" x14ac:dyDescent="0.25">
      <c r="A715">
        <v>1730</v>
      </c>
      <c r="B715" t="s">
        <v>837</v>
      </c>
      <c r="C715" t="s">
        <v>124</v>
      </c>
      <c r="D715" t="s">
        <v>110</v>
      </c>
      <c r="E715" t="s">
        <v>105</v>
      </c>
      <c r="F715" t="s">
        <v>127</v>
      </c>
      <c r="G715" s="22">
        <v>25.56</v>
      </c>
      <c r="H715">
        <v>7</v>
      </c>
      <c r="I715">
        <v>8.9459999999999997</v>
      </c>
      <c r="J715" s="22">
        <v>187.86600000000001</v>
      </c>
      <c r="K715" s="6">
        <v>43498</v>
      </c>
      <c r="L715" s="21">
        <v>0.86249999999999993</v>
      </c>
      <c r="M715" t="s">
        <v>112</v>
      </c>
      <c r="N715" s="22">
        <v>178.92</v>
      </c>
      <c r="O715">
        <v>4.7619047620000003</v>
      </c>
      <c r="P715" s="22">
        <v>8.9459999999999997</v>
      </c>
      <c r="Q715">
        <v>7.1</v>
      </c>
      <c r="R715" t="str">
        <f>IFERROR(VLOOKUP(Table5[[#This Row],[CustomerID]],Table1[],16,FALSE),"Not Found")</f>
        <v>Married</v>
      </c>
      <c r="S715">
        <f>IFERROR(VLOOKUP(Table5[[#This Row],[CustomerID]],Table1[],5,FALSE),"Not Found")</f>
        <v>66</v>
      </c>
      <c r="T715" t="str">
        <f>IFERROR(VLOOKUP(Table5[[#This Row],[CustomerID]],Table1[],17,FALSE),"Not Found")</f>
        <v>Other</v>
      </c>
      <c r="U715">
        <f>_xlfn.XLOOKUP(Table5[[#This Row],[CustomerID]],Table1[ID],Table1[Kids],"Not Found",0)</f>
        <v>0</v>
      </c>
      <c r="V715">
        <f>_xlfn.XLOOKUP(Table5[[#This Row],[CustomerID]],Table1[ID],Table1[Teens],"Not found",0)</f>
        <v>0</v>
      </c>
      <c r="W715" s="16">
        <f>IFERROR(VLOOKUP(Table5[[#This Row],[CustomerID]],Table1[],2,FALSE),"Not Found")</f>
        <v>163564</v>
      </c>
      <c r="X715" t="str">
        <f>_xlfn.XLOOKUP(Table5[[#This Row],[CustomerID]],Table1[ID],Table1[State],"Not Found",0)</f>
        <v>State-New York</v>
      </c>
      <c r="Y715">
        <f>_xlfn.XLOOKUP(Table5[[#This Row],[CustomerID]],Table2[ID],Table2[Recency/Days],"Not Found",0)</f>
        <v>0</v>
      </c>
      <c r="Z715" s="22">
        <f>IFERROR(VLOOKUP(Table5[[#This Row],[CustomerID]],Table2[],3,FALSE),"Not Found")</f>
        <v>1979</v>
      </c>
      <c r="AA715" s="22">
        <f>IFERROR(VLOOKUP($A715,Table2[],4,FALSE),"Not Found")</f>
        <v>206</v>
      </c>
      <c r="AB715" s="22">
        <f>IFERROR(VLOOKUP($A715,Table2[],5,FALSE),"Not Found")</f>
        <v>648</v>
      </c>
      <c r="AC715" s="22">
        <f>IFERROR(VLOOKUP($A715,Table2[],6,FALSE),"Not Found")</f>
        <v>39</v>
      </c>
      <c r="AD715" s="22">
        <f>IFERROR(VLOOKUP($A715,Table2[],7,FALSE),"Not Found")</f>
        <v>87</v>
      </c>
      <c r="AE715" s="22">
        <f>IFERROR(VLOOKUP($A715,Table2[],8,FALSE),"Not Found")</f>
        <v>167</v>
      </c>
      <c r="AF715" s="22">
        <f>IFERROR(VLOOKUP($A715,Table2[],9,FALSE),"Not Found")</f>
        <v>2792</v>
      </c>
      <c r="AG715">
        <f>IFERROR(VLOOKUP($A715,Table2[],10,FALSE),"Not Found")</f>
        <v>1</v>
      </c>
      <c r="AH715">
        <f>IFERROR(VLOOKUP($A715,Table2[],11,FALSE),"Not Found")</f>
        <v>10</v>
      </c>
      <c r="AI715">
        <f>IFERROR(VLOOKUP($A715,Table2[],12,FALSE),"Not Found")</f>
        <v>10</v>
      </c>
      <c r="AJ715">
        <f>IFERROR(VLOOKUP($A715,Table2[],13,FALSE),"Not Found")</f>
        <v>7</v>
      </c>
      <c r="AK715">
        <f>IFERROR(VLOOKUP($A715,Table2[],14,FALSE),"Not Found")</f>
        <v>6</v>
      </c>
      <c r="AL715">
        <f>INDEX('Marketing data'!E:E,MATCH($A715,'Marketing data'!B:B,0),1)</f>
        <v>0</v>
      </c>
      <c r="AM715">
        <f>INDEX('Marketing data'!F:F,MATCH($A715,'Marketing data'!B:B,0),1)</f>
        <v>0</v>
      </c>
      <c r="AN715">
        <f>INDEX(Table3[MC3],MATCH($A715,Table3[ID],0),1)</f>
        <v>1</v>
      </c>
      <c r="AO715">
        <f>INDEX(Table3[MC4],MATCH($A715,Table3[ID],0),1)</f>
        <v>0</v>
      </c>
      <c r="AP715">
        <f>INDEX(Table3[MC5],MATCH($A715,Table3[ID],0),1)</f>
        <v>0</v>
      </c>
      <c r="AQ715">
        <f>_xlfn.XLOOKUP($A715,Table3[ID],Table3[Complaint],"Not Found",0)</f>
        <v>0</v>
      </c>
      <c r="AR715">
        <f>_xlfn.XLOOKUP($A715,Table3[ID],Table3[Pilot],"Not Found",0)</f>
        <v>1</v>
      </c>
      <c r="AS715" s="6">
        <f>_xlfn.XLOOKUP($A715,Table3[ID],Table3[Enrollment],"Not Found",0)</f>
        <v>44017</v>
      </c>
    </row>
    <row r="716" spans="1:45" x14ac:dyDescent="0.25">
      <c r="A716">
        <v>3116</v>
      </c>
      <c r="B716" t="s">
        <v>838</v>
      </c>
      <c r="C716" t="s">
        <v>109</v>
      </c>
      <c r="D716" t="s">
        <v>104</v>
      </c>
      <c r="E716" t="s">
        <v>105</v>
      </c>
      <c r="F716" t="s">
        <v>118</v>
      </c>
      <c r="G716" s="22">
        <v>90.63</v>
      </c>
      <c r="H716">
        <v>9</v>
      </c>
      <c r="I716">
        <v>40.783499999999997</v>
      </c>
      <c r="J716" s="22">
        <v>856.45349999999996</v>
      </c>
      <c r="K716" s="6">
        <v>43483</v>
      </c>
      <c r="L716" s="21">
        <v>0.64444444444444449</v>
      </c>
      <c r="M716" t="s">
        <v>112</v>
      </c>
      <c r="N716" s="22">
        <v>815.67</v>
      </c>
      <c r="O716">
        <v>4.7619047620000003</v>
      </c>
      <c r="P716" s="22">
        <v>40.783499999999997</v>
      </c>
      <c r="Q716">
        <v>5.0999999999999996</v>
      </c>
      <c r="R716" t="str">
        <f>IFERROR(VLOOKUP(Table5[[#This Row],[CustomerID]],Table1[],16,FALSE),"Not Found")</f>
        <v>Together</v>
      </c>
      <c r="S716">
        <f>IFERROR(VLOOKUP(Table5[[#This Row],[CustomerID]],Table1[],5,FALSE),"Not Found")</f>
        <v>47</v>
      </c>
      <c r="T716" t="str">
        <f>IFERROR(VLOOKUP(Table5[[#This Row],[CustomerID]],Table1[],17,FALSE),"Not Found")</f>
        <v>PhD</v>
      </c>
      <c r="U716">
        <f>_xlfn.XLOOKUP(Table5[[#This Row],[CustomerID]],Table1[ID],Table1[Kids],"Not Found",0)</f>
        <v>1</v>
      </c>
      <c r="V716">
        <f>_xlfn.XLOOKUP(Table5[[#This Row],[CustomerID]],Table1[ID],Table1[Teens],"Not found",0)</f>
        <v>1</v>
      </c>
      <c r="W716" s="16">
        <f>IFERROR(VLOOKUP(Table5[[#This Row],[CustomerID]],Table1[],2,FALSE),"Not Found")</f>
        <v>163516</v>
      </c>
      <c r="X716" t="str">
        <f>_xlfn.XLOOKUP(Table5[[#This Row],[CustomerID]],Table1[ID],Table1[State],"Not Found",0)</f>
        <v>State-New York</v>
      </c>
      <c r="Y716">
        <f>_xlfn.XLOOKUP(Table5[[#This Row],[CustomerID]],Table2[ID],Table2[Recency/Days],"Not Found",0)</f>
        <v>30</v>
      </c>
      <c r="Z716" s="22">
        <f>IFERROR(VLOOKUP(Table5[[#This Row],[CustomerID]],Table2[],3,FALSE),"Not Found")</f>
        <v>363</v>
      </c>
      <c r="AA716" s="22">
        <f>IFERROR(VLOOKUP($A716,Table2[],4,FALSE),"Not Found")</f>
        <v>28</v>
      </c>
      <c r="AB716" s="22">
        <f>IFERROR(VLOOKUP($A716,Table2[],5,FALSE),"Not Found")</f>
        <v>293</v>
      </c>
      <c r="AC716" s="22">
        <f>IFERROR(VLOOKUP($A716,Table2[],6,FALSE),"Not Found")</f>
        <v>39</v>
      </c>
      <c r="AD716" s="22">
        <f>IFERROR(VLOOKUP($A716,Table2[],7,FALSE),"Not Found")</f>
        <v>36</v>
      </c>
      <c r="AE716" s="22">
        <f>IFERROR(VLOOKUP($A716,Table2[],8,FALSE),"Not Found")</f>
        <v>13</v>
      </c>
      <c r="AF716" s="22">
        <f>IFERROR(VLOOKUP($A716,Table2[],9,FALSE),"Not Found")</f>
        <v>747</v>
      </c>
      <c r="AG716">
        <f>IFERROR(VLOOKUP($A716,Table2[],10,FALSE),"Not Found")</f>
        <v>4</v>
      </c>
      <c r="AH716">
        <f>IFERROR(VLOOKUP($A716,Table2[],11,FALSE),"Not Found")</f>
        <v>4</v>
      </c>
      <c r="AI716">
        <f>IFERROR(VLOOKUP($A716,Table2[],12,FALSE),"Not Found")</f>
        <v>1</v>
      </c>
      <c r="AJ716">
        <f>IFERROR(VLOOKUP($A716,Table2[],13,FALSE),"Not Found")</f>
        <v>7</v>
      </c>
      <c r="AK716">
        <f>IFERROR(VLOOKUP($A716,Table2[],14,FALSE),"Not Found")</f>
        <v>5</v>
      </c>
      <c r="AL716">
        <f>INDEX('Marketing data'!E:E,MATCH($A716,'Marketing data'!B:B,0),1)</f>
        <v>0</v>
      </c>
      <c r="AM716">
        <f>INDEX('Marketing data'!F:F,MATCH($A716,'Marketing data'!B:B,0),1)</f>
        <v>0</v>
      </c>
      <c r="AN716">
        <f>INDEX(Table3[MC3],MATCH($A716,Table3[ID],0),1)</f>
        <v>0</v>
      </c>
      <c r="AO716">
        <f>INDEX(Table3[MC4],MATCH($A716,Table3[ID],0),1)</f>
        <v>0</v>
      </c>
      <c r="AP716">
        <f>INDEX(Table3[MC5],MATCH($A716,Table3[ID],0),1)</f>
        <v>0</v>
      </c>
      <c r="AQ716">
        <f>_xlfn.XLOOKUP($A716,Table3[ID],Table3[Complaint],"Not Found",0)</f>
        <v>0</v>
      </c>
      <c r="AR716">
        <f>_xlfn.XLOOKUP($A716,Table3[ID],Table3[Pilot],"Not Found",0)</f>
        <v>0</v>
      </c>
      <c r="AS716" s="6">
        <f>_xlfn.XLOOKUP($A716,Table3[ID],Table3[Enrollment],"Not Found",0)</f>
        <v>43810</v>
      </c>
    </row>
    <row r="717" spans="1:45" x14ac:dyDescent="0.25">
      <c r="A717">
        <v>2773</v>
      </c>
      <c r="B717" t="s">
        <v>839</v>
      </c>
      <c r="C717" t="s">
        <v>124</v>
      </c>
      <c r="D717" t="s">
        <v>110</v>
      </c>
      <c r="E717" t="s">
        <v>114</v>
      </c>
      <c r="F717" t="s">
        <v>115</v>
      </c>
      <c r="G717" s="22">
        <v>44.12</v>
      </c>
      <c r="H717">
        <v>3</v>
      </c>
      <c r="I717">
        <v>6.6180000000000003</v>
      </c>
      <c r="J717" s="22">
        <v>138.97800000000001</v>
      </c>
      <c r="K717" s="6">
        <v>43542</v>
      </c>
      <c r="L717" s="21">
        <v>0.57291666666666663</v>
      </c>
      <c r="M717" t="s">
        <v>116</v>
      </c>
      <c r="N717" s="22">
        <v>132.36000000000001</v>
      </c>
      <c r="O717">
        <v>4.7619047620000003</v>
      </c>
      <c r="P717" s="22">
        <v>6.6180000000000003</v>
      </c>
      <c r="Q717">
        <v>7.9</v>
      </c>
      <c r="R717" t="str">
        <f>IFERROR(VLOOKUP(Table5[[#This Row],[CustomerID]],Table1[],16,FALSE),"Not Found")</f>
        <v>Together</v>
      </c>
      <c r="S717">
        <f>IFERROR(VLOOKUP(Table5[[#This Row],[CustomerID]],Table1[],5,FALSE),"Not Found")</f>
        <v>56</v>
      </c>
      <c r="T717" t="str">
        <f>IFERROR(VLOOKUP(Table5[[#This Row],[CustomerID]],Table1[],17,FALSE),"Not Found")</f>
        <v>Graduate</v>
      </c>
      <c r="U717">
        <f>_xlfn.XLOOKUP(Table5[[#This Row],[CustomerID]],Table1[ID],Table1[Kids],"Not Found",0)</f>
        <v>0</v>
      </c>
      <c r="V717">
        <f>_xlfn.XLOOKUP(Table5[[#This Row],[CustomerID]],Table1[ID],Table1[Teens],"Not found",0)</f>
        <v>2</v>
      </c>
      <c r="W717" s="16">
        <f>IFERROR(VLOOKUP(Table5[[#This Row],[CustomerID]],Table1[],2,FALSE),"Not Found")</f>
        <v>163404</v>
      </c>
      <c r="X717" t="str">
        <f>_xlfn.XLOOKUP(Table5[[#This Row],[CustomerID]],Table1[ID],Table1[State],"Not Found",0)</f>
        <v>State-Illinois</v>
      </c>
      <c r="Y717">
        <f>_xlfn.XLOOKUP(Table5[[#This Row],[CustomerID]],Table2[ID],Table2[Recency/Days],"Not Found",0)</f>
        <v>97</v>
      </c>
      <c r="Z717" s="22">
        <f>IFERROR(VLOOKUP(Table5[[#This Row],[CustomerID]],Table2[],3,FALSE),"Not Found")</f>
        <v>1892</v>
      </c>
      <c r="AA717" s="22">
        <f>IFERROR(VLOOKUP($A717,Table2[],4,FALSE),"Not Found")</f>
        <v>67</v>
      </c>
      <c r="AB717" s="22">
        <f>IFERROR(VLOOKUP($A717,Table2[],5,FALSE),"Not Found")</f>
        <v>180</v>
      </c>
      <c r="AC717" s="22">
        <f>IFERROR(VLOOKUP($A717,Table2[],6,FALSE),"Not Found")</f>
        <v>28</v>
      </c>
      <c r="AD717" s="22">
        <f>IFERROR(VLOOKUP($A717,Table2[],7,FALSE),"Not Found")</f>
        <v>113</v>
      </c>
      <c r="AE717" s="22">
        <f>IFERROR(VLOOKUP($A717,Table2[],8,FALSE),"Not Found")</f>
        <v>44</v>
      </c>
      <c r="AF717" s="22">
        <f>IFERROR(VLOOKUP($A717,Table2[],9,FALSE),"Not Found")</f>
        <v>2237</v>
      </c>
      <c r="AG717">
        <f>IFERROR(VLOOKUP($A717,Table2[],10,FALSE),"Not Found")</f>
        <v>2</v>
      </c>
      <c r="AH717">
        <f>IFERROR(VLOOKUP($A717,Table2[],11,FALSE),"Not Found")</f>
        <v>6</v>
      </c>
      <c r="AI717">
        <f>IFERROR(VLOOKUP($A717,Table2[],12,FALSE),"Not Found")</f>
        <v>3</v>
      </c>
      <c r="AJ717">
        <f>IFERROR(VLOOKUP($A717,Table2[],13,FALSE),"Not Found")</f>
        <v>4</v>
      </c>
      <c r="AK717">
        <f>IFERROR(VLOOKUP($A717,Table2[],14,FALSE),"Not Found")</f>
        <v>4</v>
      </c>
      <c r="AL717">
        <f>INDEX('Marketing data'!E:E,MATCH($A717,'Marketing data'!B:B,0),1)</f>
        <v>1</v>
      </c>
      <c r="AM717">
        <f>INDEX('Marketing data'!F:F,MATCH($A717,'Marketing data'!B:B,0),1)</f>
        <v>0</v>
      </c>
      <c r="AN717">
        <f>INDEX(Table3[MC3],MATCH($A717,Table3[ID],0),1)</f>
        <v>0</v>
      </c>
      <c r="AO717">
        <f>INDEX(Table3[MC4],MATCH($A717,Table3[ID],0),1)</f>
        <v>0</v>
      </c>
      <c r="AP717">
        <f>INDEX(Table3[MC5],MATCH($A717,Table3[ID],0),1)</f>
        <v>0</v>
      </c>
      <c r="AQ717">
        <f>_xlfn.XLOOKUP($A717,Table3[ID],Table3[Complaint],"Not Found",0)</f>
        <v>0</v>
      </c>
      <c r="AR717">
        <f>_xlfn.XLOOKUP($A717,Table3[ID],Table3[Pilot],"Not Found",0)</f>
        <v>0</v>
      </c>
      <c r="AS717" s="6">
        <f>_xlfn.XLOOKUP($A717,Table3[ID],Table3[Enrollment],"Not Found",0)</f>
        <v>44145</v>
      </c>
    </row>
    <row r="718" spans="1:45" x14ac:dyDescent="0.25">
      <c r="A718">
        <v>1371</v>
      </c>
      <c r="B718" t="s">
        <v>840</v>
      </c>
      <c r="C718" t="s">
        <v>109</v>
      </c>
      <c r="D718" t="s">
        <v>104</v>
      </c>
      <c r="E718" t="s">
        <v>105</v>
      </c>
      <c r="F718" t="s">
        <v>125</v>
      </c>
      <c r="G718" s="22">
        <v>36.770000000000003</v>
      </c>
      <c r="H718">
        <v>7</v>
      </c>
      <c r="I718">
        <v>12.8695</v>
      </c>
      <c r="J718" s="22">
        <v>270.2595</v>
      </c>
      <c r="K718" s="6">
        <v>43476</v>
      </c>
      <c r="L718" s="21">
        <v>0.84027777777777779</v>
      </c>
      <c r="M718" t="s">
        <v>112</v>
      </c>
      <c r="N718" s="22">
        <v>257.39</v>
      </c>
      <c r="O718">
        <v>4.7619047620000003</v>
      </c>
      <c r="P718" s="22">
        <v>12.8695</v>
      </c>
      <c r="Q718">
        <v>7.4</v>
      </c>
      <c r="R718" t="str">
        <f>IFERROR(VLOOKUP(Table5[[#This Row],[CustomerID]],Table1[],16,FALSE),"Not Found")</f>
        <v>Together</v>
      </c>
      <c r="S718">
        <f>IFERROR(VLOOKUP(Table5[[#This Row],[CustomerID]],Table1[],5,FALSE),"Not Found")</f>
        <v>60</v>
      </c>
      <c r="T718" t="str">
        <f>IFERROR(VLOOKUP(Table5[[#This Row],[CustomerID]],Table1[],17,FALSE),"Not Found")</f>
        <v>Graduate</v>
      </c>
      <c r="U718">
        <f>_xlfn.XLOOKUP(Table5[[#This Row],[CustomerID]],Table1[ID],Table1[Kids],"Not Found",0)</f>
        <v>0</v>
      </c>
      <c r="V718">
        <f>_xlfn.XLOOKUP(Table5[[#This Row],[CustomerID]],Table1[ID],Table1[Teens],"Not found",0)</f>
        <v>1</v>
      </c>
      <c r="W718" s="16">
        <f>IFERROR(VLOOKUP(Table5[[#This Row],[CustomerID]],Table1[],2,FALSE),"Not Found")</f>
        <v>163381</v>
      </c>
      <c r="X718" t="str">
        <f>_xlfn.XLOOKUP(Table5[[#This Row],[CustomerID]],Table1[ID],Table1[State],"Not Found",0)</f>
        <v>State-Texas</v>
      </c>
      <c r="Y718">
        <f>_xlfn.XLOOKUP(Table5[[#This Row],[CustomerID]],Table2[ID],Table2[Recency/Days],"Not Found",0)</f>
        <v>78</v>
      </c>
      <c r="Z718" s="22">
        <f>IFERROR(VLOOKUP(Table5[[#This Row],[CustomerID]],Table2[],3,FALSE),"Not Found")</f>
        <v>1472</v>
      </c>
      <c r="AA718" s="22">
        <f>IFERROR(VLOOKUP($A718,Table2[],4,FALSE),"Not Found")</f>
        <v>129</v>
      </c>
      <c r="AB718" s="22">
        <f>IFERROR(VLOOKUP($A718,Table2[],5,FALSE),"Not Found")</f>
        <v>366</v>
      </c>
      <c r="AC718" s="22">
        <f>IFERROR(VLOOKUP($A718,Table2[],6,FALSE),"Not Found")</f>
        <v>85</v>
      </c>
      <c r="AD718" s="22">
        <f>IFERROR(VLOOKUP($A718,Table2[],7,FALSE),"Not Found")</f>
        <v>129</v>
      </c>
      <c r="AE718" s="22">
        <f>IFERROR(VLOOKUP($A718,Table2[],8,FALSE),"Not Found")</f>
        <v>410</v>
      </c>
      <c r="AF718" s="22">
        <f>IFERROR(VLOOKUP($A718,Table2[],9,FALSE),"Not Found")</f>
        <v>1771</v>
      </c>
      <c r="AG718">
        <f>IFERROR(VLOOKUP($A718,Table2[],10,FALSE),"Not Found")</f>
        <v>4</v>
      </c>
      <c r="AH718">
        <f>IFERROR(VLOOKUP($A718,Table2[],11,FALSE),"Not Found")</f>
        <v>4</v>
      </c>
      <c r="AI718">
        <f>IFERROR(VLOOKUP($A718,Table2[],12,FALSE),"Not Found")</f>
        <v>5</v>
      </c>
      <c r="AJ718">
        <f>IFERROR(VLOOKUP($A718,Table2[],13,FALSE),"Not Found")</f>
        <v>13</v>
      </c>
      <c r="AK718">
        <f>IFERROR(VLOOKUP($A718,Table2[],14,FALSE),"Not Found")</f>
        <v>2</v>
      </c>
      <c r="AL718">
        <f>INDEX('Marketing data'!E:E,MATCH($A718,'Marketing data'!B:B,0),1)</f>
        <v>0</v>
      </c>
      <c r="AM718">
        <f>INDEX('Marketing data'!F:F,MATCH($A718,'Marketing data'!B:B,0),1)</f>
        <v>0</v>
      </c>
      <c r="AN718">
        <f>INDEX(Table3[MC3],MATCH($A718,Table3[ID],0),1)</f>
        <v>0</v>
      </c>
      <c r="AO718">
        <f>INDEX(Table3[MC4],MATCH($A718,Table3[ID],0),1)</f>
        <v>0</v>
      </c>
      <c r="AP718">
        <f>INDEX(Table3[MC5],MATCH($A718,Table3[ID],0),1)</f>
        <v>0</v>
      </c>
      <c r="AQ718">
        <f>_xlfn.XLOOKUP($A718,Table3[ID],Table3[Complaint],"Not Found",0)</f>
        <v>0</v>
      </c>
      <c r="AR718">
        <f>_xlfn.XLOOKUP($A718,Table3[ID],Table3[Pilot],"Not Found",0)</f>
        <v>0</v>
      </c>
      <c r="AS718" s="6">
        <f>_xlfn.XLOOKUP($A718,Table3[ID],Table3[Enrollment],"Not Found",0)</f>
        <v>43536</v>
      </c>
    </row>
    <row r="719" spans="1:45" x14ac:dyDescent="0.25">
      <c r="A719">
        <v>1623</v>
      </c>
      <c r="B719" t="s">
        <v>841</v>
      </c>
      <c r="C719" t="s">
        <v>124</v>
      </c>
      <c r="D719" t="s">
        <v>104</v>
      </c>
      <c r="E719" t="s">
        <v>114</v>
      </c>
      <c r="F719" t="s">
        <v>125</v>
      </c>
      <c r="G719" s="22">
        <v>23.34</v>
      </c>
      <c r="H719">
        <v>4</v>
      </c>
      <c r="I719">
        <v>4.6680000000000001</v>
      </c>
      <c r="J719" s="22">
        <v>98.028000000000006</v>
      </c>
      <c r="K719" s="6">
        <v>43500</v>
      </c>
      <c r="L719" s="21">
        <v>0.78680555555555554</v>
      </c>
      <c r="M719" t="s">
        <v>107</v>
      </c>
      <c r="N719" s="22">
        <v>93.36</v>
      </c>
      <c r="O719">
        <v>4.7619047620000003</v>
      </c>
      <c r="P719" s="22">
        <v>4.6680000000000001</v>
      </c>
      <c r="Q719">
        <v>7.4</v>
      </c>
      <c r="R719" t="str">
        <f>IFERROR(VLOOKUP(Table5[[#This Row],[CustomerID]],Table1[],16,FALSE),"Not Found")</f>
        <v>Together</v>
      </c>
      <c r="S719">
        <f>IFERROR(VLOOKUP(Table5[[#This Row],[CustomerID]],Table1[],5,FALSE),"Not Found")</f>
        <v>60</v>
      </c>
      <c r="T719" t="str">
        <f>IFERROR(VLOOKUP(Table5[[#This Row],[CustomerID]],Table1[],17,FALSE),"Not Found")</f>
        <v>Graduate</v>
      </c>
      <c r="U719">
        <f>_xlfn.XLOOKUP(Table5[[#This Row],[CustomerID]],Table1[ID],Table1[Kids],"Not Found",0)</f>
        <v>0</v>
      </c>
      <c r="V719">
        <f>_xlfn.XLOOKUP(Table5[[#This Row],[CustomerID]],Table1[ID],Table1[Teens],"Not found",0)</f>
        <v>1</v>
      </c>
      <c r="W719" s="16">
        <f>IFERROR(VLOOKUP(Table5[[#This Row],[CustomerID]],Table1[],2,FALSE),"Not Found")</f>
        <v>163381</v>
      </c>
      <c r="X719" t="str">
        <f>_xlfn.XLOOKUP(Table5[[#This Row],[CustomerID]],Table1[ID],Table1[State],"Not Found",0)</f>
        <v>State-Texas</v>
      </c>
      <c r="Y719">
        <f>_xlfn.XLOOKUP(Table5[[#This Row],[CustomerID]],Table2[ID],Table2[Recency/Days],"Not Found",0)</f>
        <v>78</v>
      </c>
      <c r="Z719" s="22">
        <f>IFERROR(VLOOKUP(Table5[[#This Row],[CustomerID]],Table2[],3,FALSE),"Not Found")</f>
        <v>1472</v>
      </c>
      <c r="AA719" s="22">
        <f>IFERROR(VLOOKUP($A719,Table2[],4,FALSE),"Not Found")</f>
        <v>129</v>
      </c>
      <c r="AB719" s="22">
        <f>IFERROR(VLOOKUP($A719,Table2[],5,FALSE),"Not Found")</f>
        <v>366</v>
      </c>
      <c r="AC719" s="22">
        <f>IFERROR(VLOOKUP($A719,Table2[],6,FALSE),"Not Found")</f>
        <v>85</v>
      </c>
      <c r="AD719" s="22">
        <f>IFERROR(VLOOKUP($A719,Table2[],7,FALSE),"Not Found")</f>
        <v>129</v>
      </c>
      <c r="AE719" s="22">
        <f>IFERROR(VLOOKUP($A719,Table2[],8,FALSE),"Not Found")</f>
        <v>410</v>
      </c>
      <c r="AF719" s="22">
        <f>IFERROR(VLOOKUP($A719,Table2[],9,FALSE),"Not Found")</f>
        <v>1771</v>
      </c>
      <c r="AG719">
        <f>IFERROR(VLOOKUP($A719,Table2[],10,FALSE),"Not Found")</f>
        <v>4</v>
      </c>
      <c r="AH719">
        <f>IFERROR(VLOOKUP($A719,Table2[],11,FALSE),"Not Found")</f>
        <v>4</v>
      </c>
      <c r="AI719">
        <f>IFERROR(VLOOKUP($A719,Table2[],12,FALSE),"Not Found")</f>
        <v>5</v>
      </c>
      <c r="AJ719">
        <f>IFERROR(VLOOKUP($A719,Table2[],13,FALSE),"Not Found")</f>
        <v>13</v>
      </c>
      <c r="AK719">
        <f>IFERROR(VLOOKUP($A719,Table2[],14,FALSE),"Not Found")</f>
        <v>2</v>
      </c>
      <c r="AL719">
        <f>INDEX('Marketing data'!E:E,MATCH($A719,'Marketing data'!B:B,0),1)</f>
        <v>0</v>
      </c>
      <c r="AM719">
        <f>INDEX('Marketing data'!F:F,MATCH($A719,'Marketing data'!B:B,0),1)</f>
        <v>0</v>
      </c>
      <c r="AN719">
        <f>INDEX(Table3[MC3],MATCH($A719,Table3[ID],0),1)</f>
        <v>0</v>
      </c>
      <c r="AO719">
        <f>INDEX(Table3[MC4],MATCH($A719,Table3[ID],0),1)</f>
        <v>0</v>
      </c>
      <c r="AP719">
        <f>INDEX(Table3[MC5],MATCH($A719,Table3[ID],0),1)</f>
        <v>0</v>
      </c>
      <c r="AQ719">
        <f>_xlfn.XLOOKUP($A719,Table3[ID],Table3[Complaint],"Not Found",0)</f>
        <v>0</v>
      </c>
      <c r="AR719">
        <f>_xlfn.XLOOKUP($A719,Table3[ID],Table3[Pilot],"Not Found",0)</f>
        <v>0</v>
      </c>
      <c r="AS719" s="6">
        <f>_xlfn.XLOOKUP($A719,Table3[ID],Table3[Enrollment],"Not Found",0)</f>
        <v>43536</v>
      </c>
    </row>
    <row r="720" spans="1:45" x14ac:dyDescent="0.25">
      <c r="A720">
        <v>1243</v>
      </c>
      <c r="B720" t="s">
        <v>842</v>
      </c>
      <c r="C720" t="s">
        <v>109</v>
      </c>
      <c r="D720" t="s">
        <v>104</v>
      </c>
      <c r="E720" t="s">
        <v>105</v>
      </c>
      <c r="F720" t="s">
        <v>106</v>
      </c>
      <c r="G720" s="22">
        <v>28.5</v>
      </c>
      <c r="H720">
        <v>8</v>
      </c>
      <c r="I720">
        <v>11.4</v>
      </c>
      <c r="J720" s="22">
        <v>239.4</v>
      </c>
      <c r="K720" s="6">
        <v>43502</v>
      </c>
      <c r="L720" s="21">
        <v>0.6</v>
      </c>
      <c r="M720" t="s">
        <v>112</v>
      </c>
      <c r="N720" s="22">
        <v>228</v>
      </c>
      <c r="O720">
        <v>4.7619047620000003</v>
      </c>
      <c r="P720" s="22">
        <v>11.4</v>
      </c>
      <c r="Q720">
        <v>6.6</v>
      </c>
      <c r="R720" t="str">
        <f>IFERROR(VLOOKUP(Table5[[#This Row],[CustomerID]],Table1[],16,FALSE),"Not Found")</f>
        <v>Together</v>
      </c>
      <c r="S720">
        <f>IFERROR(VLOOKUP(Table5[[#This Row],[CustomerID]],Table1[],5,FALSE),"Not Found")</f>
        <v>59</v>
      </c>
      <c r="T720" t="str">
        <f>IFERROR(VLOOKUP(Table5[[#This Row],[CustomerID]],Table1[],17,FALSE),"Not Found")</f>
        <v>PhD</v>
      </c>
      <c r="U720">
        <f>_xlfn.XLOOKUP(Table5[[#This Row],[CustomerID]],Table1[ID],Table1[Kids],"Not Found",0)</f>
        <v>0</v>
      </c>
      <c r="V720">
        <f>_xlfn.XLOOKUP(Table5[[#This Row],[CustomerID]],Table1[ID],Table1[Teens],"Not found",0)</f>
        <v>1</v>
      </c>
      <c r="W720" s="16">
        <f>IFERROR(VLOOKUP(Table5[[#This Row],[CustomerID]],Table1[],2,FALSE),"Not Found")</f>
        <v>163342</v>
      </c>
      <c r="X720" t="str">
        <f>_xlfn.XLOOKUP(Table5[[#This Row],[CustomerID]],Table1[ID],Table1[State],"Not Found",0)</f>
        <v>State-Illinois</v>
      </c>
      <c r="Y720">
        <f>_xlfn.XLOOKUP(Table5[[#This Row],[CustomerID]],Table2[ID],Table2[Recency/Days],"Not Found",0)</f>
        <v>48</v>
      </c>
      <c r="Z720" s="22">
        <f>IFERROR(VLOOKUP(Table5[[#This Row],[CustomerID]],Table2[],3,FALSE),"Not Found")</f>
        <v>2367</v>
      </c>
      <c r="AA720" s="22">
        <f>IFERROR(VLOOKUP($A720,Table2[],4,FALSE),"Not Found")</f>
        <v>54</v>
      </c>
      <c r="AB720" s="22">
        <f>IFERROR(VLOOKUP($A720,Table2[],5,FALSE),"Not Found")</f>
        <v>304</v>
      </c>
      <c r="AC720" s="22">
        <f>IFERROR(VLOOKUP($A720,Table2[],6,FALSE),"Not Found")</f>
        <v>34</v>
      </c>
      <c r="AD720" s="22">
        <f>IFERROR(VLOOKUP($A720,Table2[],7,FALSE),"Not Found")</f>
        <v>26</v>
      </c>
      <c r="AE720" s="22">
        <f>IFERROR(VLOOKUP($A720,Table2[],8,FALSE),"Not Found")</f>
        <v>54</v>
      </c>
      <c r="AF720" s="22">
        <f>IFERROR(VLOOKUP($A720,Table2[],9,FALSE),"Not Found")</f>
        <v>2731</v>
      </c>
      <c r="AG720">
        <f>IFERROR(VLOOKUP($A720,Table2[],10,FALSE),"Not Found")</f>
        <v>3</v>
      </c>
      <c r="AH720">
        <f>IFERROR(VLOOKUP($A720,Table2[],11,FALSE),"Not Found")</f>
        <v>8</v>
      </c>
      <c r="AI720">
        <f>IFERROR(VLOOKUP($A720,Table2[],12,FALSE),"Not Found")</f>
        <v>3</v>
      </c>
      <c r="AJ720">
        <f>IFERROR(VLOOKUP($A720,Table2[],13,FALSE),"Not Found")</f>
        <v>5</v>
      </c>
      <c r="AK720">
        <f>IFERROR(VLOOKUP($A720,Table2[],14,FALSE),"Not Found")</f>
        <v>6</v>
      </c>
      <c r="AL720">
        <f>INDEX('Marketing data'!E:E,MATCH($A720,'Marketing data'!B:B,0),1)</f>
        <v>0</v>
      </c>
      <c r="AM720">
        <f>INDEX('Marketing data'!F:F,MATCH($A720,'Marketing data'!B:B,0),1)</f>
        <v>0</v>
      </c>
      <c r="AN720">
        <f>INDEX(Table3[MC3],MATCH($A720,Table3[ID],0),1)</f>
        <v>0</v>
      </c>
      <c r="AO720">
        <f>INDEX(Table3[MC4],MATCH($A720,Table3[ID],0),1)</f>
        <v>1</v>
      </c>
      <c r="AP720">
        <f>INDEX(Table3[MC5],MATCH($A720,Table3[ID],0),1)</f>
        <v>0</v>
      </c>
      <c r="AQ720">
        <f>_xlfn.XLOOKUP($A720,Table3[ID],Table3[Complaint],"Not Found",0)</f>
        <v>0</v>
      </c>
      <c r="AR720">
        <f>_xlfn.XLOOKUP($A720,Table3[ID],Table3[Pilot],"Not Found",0)</f>
        <v>0</v>
      </c>
      <c r="AS720" s="6">
        <f>_xlfn.XLOOKUP($A720,Table3[ID],Table3[Enrollment],"Not Found",0)</f>
        <v>43547</v>
      </c>
    </row>
    <row r="721" spans="1:45" x14ac:dyDescent="0.25">
      <c r="A721">
        <v>2725</v>
      </c>
      <c r="B721" t="s">
        <v>843</v>
      </c>
      <c r="C721" t="s">
        <v>109</v>
      </c>
      <c r="D721" t="s">
        <v>104</v>
      </c>
      <c r="E721" t="s">
        <v>114</v>
      </c>
      <c r="F721" t="s">
        <v>115</v>
      </c>
      <c r="G721" s="22">
        <v>55.57</v>
      </c>
      <c r="H721">
        <v>3</v>
      </c>
      <c r="I721">
        <v>8.3354999999999997</v>
      </c>
      <c r="J721" s="22">
        <v>175.0455</v>
      </c>
      <c r="K721" s="6">
        <v>43473</v>
      </c>
      <c r="L721" s="21">
        <v>0.48749999999999999</v>
      </c>
      <c r="M721" t="s">
        <v>116</v>
      </c>
      <c r="N721" s="22">
        <v>166.71</v>
      </c>
      <c r="O721">
        <v>4.7619047620000003</v>
      </c>
      <c r="P721" s="22">
        <v>8.3354999999999997</v>
      </c>
      <c r="Q721">
        <v>5.9</v>
      </c>
      <c r="R721" t="str">
        <f>IFERROR(VLOOKUP(Table5[[#This Row],[CustomerID]],Table1[],16,FALSE),"Not Found")</f>
        <v>Together</v>
      </c>
      <c r="S721">
        <f>IFERROR(VLOOKUP(Table5[[#This Row],[CustomerID]],Table1[],5,FALSE),"Not Found")</f>
        <v>59</v>
      </c>
      <c r="T721" t="str">
        <f>IFERROR(VLOOKUP(Table5[[#This Row],[CustomerID]],Table1[],17,FALSE),"Not Found")</f>
        <v>PhD</v>
      </c>
      <c r="U721">
        <f>_xlfn.XLOOKUP(Table5[[#This Row],[CustomerID]],Table1[ID],Table1[Kids],"Not Found",0)</f>
        <v>0</v>
      </c>
      <c r="V721">
        <f>_xlfn.XLOOKUP(Table5[[#This Row],[CustomerID]],Table1[ID],Table1[Teens],"Not found",0)</f>
        <v>1</v>
      </c>
      <c r="W721" s="16">
        <f>IFERROR(VLOOKUP(Table5[[#This Row],[CustomerID]],Table1[],2,FALSE),"Not Found")</f>
        <v>163342</v>
      </c>
      <c r="X721" t="str">
        <f>_xlfn.XLOOKUP(Table5[[#This Row],[CustomerID]],Table1[ID],Table1[State],"Not Found",0)</f>
        <v>State-Illinois</v>
      </c>
      <c r="Y721">
        <f>_xlfn.XLOOKUP(Table5[[#This Row],[CustomerID]],Table2[ID],Table2[Recency/Days],"Not Found",0)</f>
        <v>48</v>
      </c>
      <c r="Z721" s="22">
        <f>IFERROR(VLOOKUP(Table5[[#This Row],[CustomerID]],Table2[],3,FALSE),"Not Found")</f>
        <v>2367</v>
      </c>
      <c r="AA721" s="22">
        <f>IFERROR(VLOOKUP($A721,Table2[],4,FALSE),"Not Found")</f>
        <v>54</v>
      </c>
      <c r="AB721" s="22">
        <f>IFERROR(VLOOKUP($A721,Table2[],5,FALSE),"Not Found")</f>
        <v>304</v>
      </c>
      <c r="AC721" s="22">
        <f>IFERROR(VLOOKUP($A721,Table2[],6,FALSE),"Not Found")</f>
        <v>34</v>
      </c>
      <c r="AD721" s="22">
        <f>IFERROR(VLOOKUP($A721,Table2[],7,FALSE),"Not Found")</f>
        <v>26</v>
      </c>
      <c r="AE721" s="22">
        <f>IFERROR(VLOOKUP($A721,Table2[],8,FALSE),"Not Found")</f>
        <v>54</v>
      </c>
      <c r="AF721" s="22">
        <f>IFERROR(VLOOKUP($A721,Table2[],9,FALSE),"Not Found")</f>
        <v>2731</v>
      </c>
      <c r="AG721">
        <f>IFERROR(VLOOKUP($A721,Table2[],10,FALSE),"Not Found")</f>
        <v>3</v>
      </c>
      <c r="AH721">
        <f>IFERROR(VLOOKUP($A721,Table2[],11,FALSE),"Not Found")</f>
        <v>8</v>
      </c>
      <c r="AI721">
        <f>IFERROR(VLOOKUP($A721,Table2[],12,FALSE),"Not Found")</f>
        <v>3</v>
      </c>
      <c r="AJ721">
        <f>IFERROR(VLOOKUP($A721,Table2[],13,FALSE),"Not Found")</f>
        <v>5</v>
      </c>
      <c r="AK721">
        <f>IFERROR(VLOOKUP($A721,Table2[],14,FALSE),"Not Found")</f>
        <v>6</v>
      </c>
      <c r="AL721">
        <f>INDEX('Marketing data'!E:E,MATCH($A721,'Marketing data'!B:B,0),1)</f>
        <v>0</v>
      </c>
      <c r="AM721">
        <f>INDEX('Marketing data'!F:F,MATCH($A721,'Marketing data'!B:B,0),1)</f>
        <v>0</v>
      </c>
      <c r="AN721">
        <f>INDEX(Table3[MC3],MATCH($A721,Table3[ID],0),1)</f>
        <v>0</v>
      </c>
      <c r="AO721">
        <f>INDEX(Table3[MC4],MATCH($A721,Table3[ID],0),1)</f>
        <v>1</v>
      </c>
      <c r="AP721">
        <f>INDEX(Table3[MC5],MATCH($A721,Table3[ID],0),1)</f>
        <v>0</v>
      </c>
      <c r="AQ721">
        <f>_xlfn.XLOOKUP($A721,Table3[ID],Table3[Complaint],"Not Found",0)</f>
        <v>0</v>
      </c>
      <c r="AR721">
        <f>_xlfn.XLOOKUP($A721,Table3[ID],Table3[Pilot],"Not Found",0)</f>
        <v>1</v>
      </c>
      <c r="AS721" s="6">
        <f>_xlfn.XLOOKUP($A721,Table3[ID],Table3[Enrollment],"Not Found",0)</f>
        <v>43547</v>
      </c>
    </row>
    <row r="722" spans="1:45" x14ac:dyDescent="0.25">
      <c r="A722">
        <v>2125</v>
      </c>
      <c r="B722" t="s">
        <v>844</v>
      </c>
      <c r="C722" t="s">
        <v>124</v>
      </c>
      <c r="D722" t="s">
        <v>110</v>
      </c>
      <c r="E722" t="s">
        <v>114</v>
      </c>
      <c r="F722" t="s">
        <v>118</v>
      </c>
      <c r="G722" s="22">
        <v>69.739999999999995</v>
      </c>
      <c r="H722">
        <v>10</v>
      </c>
      <c r="I722">
        <v>34.869999999999997</v>
      </c>
      <c r="J722" s="22">
        <v>732.27</v>
      </c>
      <c r="K722" s="6">
        <v>43529</v>
      </c>
      <c r="L722" s="21">
        <v>0.74236111111111114</v>
      </c>
      <c r="M722" t="s">
        <v>116</v>
      </c>
      <c r="N722" s="22">
        <v>697.4</v>
      </c>
      <c r="O722">
        <v>4.7619047620000003</v>
      </c>
      <c r="P722" s="22">
        <v>34.869999999999997</v>
      </c>
      <c r="Q722">
        <v>8.9</v>
      </c>
      <c r="R722" t="str">
        <f>IFERROR(VLOOKUP(Table5[[#This Row],[CustomerID]],Table1[],16,FALSE),"Not Found")</f>
        <v>Widow</v>
      </c>
      <c r="S722">
        <f>IFERROR(VLOOKUP(Table5[[#This Row],[CustomerID]],Table1[],5,FALSE),"Not Found")</f>
        <v>75</v>
      </c>
      <c r="T722" t="str">
        <f>IFERROR(VLOOKUP(Table5[[#This Row],[CustomerID]],Table1[],17,FALSE),"Not Found")</f>
        <v>Graduate</v>
      </c>
      <c r="U722">
        <f>_xlfn.XLOOKUP(Table5[[#This Row],[CustomerID]],Table1[ID],Table1[Kids],"Not Found",0)</f>
        <v>0</v>
      </c>
      <c r="V722">
        <f>_xlfn.XLOOKUP(Table5[[#This Row],[CustomerID]],Table1[ID],Table1[Teens],"Not found",0)</f>
        <v>0</v>
      </c>
      <c r="W722" s="16">
        <f>IFERROR(VLOOKUP(Table5[[#This Row],[CustomerID]],Table1[],2,FALSE),"Not Found")</f>
        <v>163285</v>
      </c>
      <c r="X722" t="str">
        <f>_xlfn.XLOOKUP(Table5[[#This Row],[CustomerID]],Table1[ID],Table1[State],"Not Found",0)</f>
        <v>State-Illinois</v>
      </c>
      <c r="Y722">
        <f>_xlfn.XLOOKUP(Table5[[#This Row],[CustomerID]],Table2[ID],Table2[Recency/Days],"Not Found",0)</f>
        <v>84</v>
      </c>
      <c r="Z722" s="22">
        <f>IFERROR(VLOOKUP(Table5[[#This Row],[CustomerID]],Table2[],3,FALSE),"Not Found")</f>
        <v>1311</v>
      </c>
      <c r="AA722" s="22">
        <f>IFERROR(VLOOKUP($A722,Table2[],4,FALSE),"Not Found")</f>
        <v>320</v>
      </c>
      <c r="AB722" s="22">
        <f>IFERROR(VLOOKUP($A722,Table2[],5,FALSE),"Not Found")</f>
        <v>642</v>
      </c>
      <c r="AC722" s="22">
        <f>IFERROR(VLOOKUP($A722,Table2[],6,FALSE),"Not Found")</f>
        <v>129</v>
      </c>
      <c r="AD722" s="22">
        <f>IFERROR(VLOOKUP($A722,Table2[],7,FALSE),"Not Found")</f>
        <v>98</v>
      </c>
      <c r="AE722" s="22">
        <f>IFERROR(VLOOKUP($A722,Table2[],8,FALSE),"Not Found")</f>
        <v>346</v>
      </c>
      <c r="AF722" s="22">
        <f>IFERROR(VLOOKUP($A722,Table2[],9,FALSE),"Not Found")</f>
        <v>2154</v>
      </c>
      <c r="AG722">
        <f>IFERROR(VLOOKUP($A722,Table2[],10,FALSE),"Not Found")</f>
        <v>1</v>
      </c>
      <c r="AH722">
        <f>IFERROR(VLOOKUP($A722,Table2[],11,FALSE),"Not Found")</f>
        <v>6</v>
      </c>
      <c r="AI722">
        <f>IFERROR(VLOOKUP($A722,Table2[],12,FALSE),"Not Found")</f>
        <v>5</v>
      </c>
      <c r="AJ722">
        <f>IFERROR(VLOOKUP($A722,Table2[],13,FALSE),"Not Found")</f>
        <v>13</v>
      </c>
      <c r="AK722">
        <f>IFERROR(VLOOKUP($A722,Table2[],14,FALSE),"Not Found")</f>
        <v>3</v>
      </c>
      <c r="AL722">
        <f>INDEX('Marketing data'!E:E,MATCH($A722,'Marketing data'!B:B,0),1)</f>
        <v>0</v>
      </c>
      <c r="AM722">
        <f>INDEX('Marketing data'!F:F,MATCH($A722,'Marketing data'!B:B,0),1)</f>
        <v>0</v>
      </c>
      <c r="AN722">
        <f>INDEX(Table3[MC3],MATCH($A722,Table3[ID],0),1)</f>
        <v>0</v>
      </c>
      <c r="AO722">
        <f>INDEX(Table3[MC4],MATCH($A722,Table3[ID],0),1)</f>
        <v>0</v>
      </c>
      <c r="AP722">
        <f>INDEX(Table3[MC5],MATCH($A722,Table3[ID],0),1)</f>
        <v>0</v>
      </c>
      <c r="AQ722">
        <f>_xlfn.XLOOKUP($A722,Table3[ID],Table3[Complaint],"Not Found",0)</f>
        <v>0</v>
      </c>
      <c r="AR722">
        <f>_xlfn.XLOOKUP($A722,Table3[ID],Table3[Pilot],"Not Found",0)</f>
        <v>0</v>
      </c>
      <c r="AS722" s="6">
        <f>_xlfn.XLOOKUP($A722,Table3[ID],Table3[Enrollment],"Not Found",0)</f>
        <v>43932</v>
      </c>
    </row>
    <row r="723" spans="1:45" x14ac:dyDescent="0.25">
      <c r="A723">
        <v>2641</v>
      </c>
      <c r="B723" t="s">
        <v>845</v>
      </c>
      <c r="C723" t="s">
        <v>109</v>
      </c>
      <c r="D723" t="s">
        <v>110</v>
      </c>
      <c r="E723" t="s">
        <v>114</v>
      </c>
      <c r="F723" t="s">
        <v>127</v>
      </c>
      <c r="G723" s="22">
        <v>97.26</v>
      </c>
      <c r="H723">
        <v>4</v>
      </c>
      <c r="I723">
        <v>19.452000000000002</v>
      </c>
      <c r="J723" s="22">
        <v>408.49200000000002</v>
      </c>
      <c r="K723" s="6">
        <v>43540</v>
      </c>
      <c r="L723" s="21">
        <v>0.6479166666666667</v>
      </c>
      <c r="M723" t="s">
        <v>107</v>
      </c>
      <c r="N723" s="22">
        <v>389.04</v>
      </c>
      <c r="O723">
        <v>4.7619047620000003</v>
      </c>
      <c r="P723" s="22">
        <v>19.452000000000002</v>
      </c>
      <c r="Q723">
        <v>6.8</v>
      </c>
      <c r="R723" t="str">
        <f>IFERROR(VLOOKUP(Table5[[#This Row],[CustomerID]],Table1[],16,FALSE),"Not Found")</f>
        <v>Married</v>
      </c>
      <c r="S723">
        <f>IFERROR(VLOOKUP(Table5[[#This Row],[CustomerID]],Table1[],5,FALSE),"Not Found")</f>
        <v>53</v>
      </c>
      <c r="T723" t="str">
        <f>IFERROR(VLOOKUP(Table5[[#This Row],[CustomerID]],Table1[],17,FALSE),"Not Found")</f>
        <v>PhD</v>
      </c>
      <c r="U723">
        <f>_xlfn.XLOOKUP(Table5[[#This Row],[CustomerID]],Table1[ID],Table1[Kids],"Not Found",0)</f>
        <v>0</v>
      </c>
      <c r="V723">
        <f>_xlfn.XLOOKUP(Table5[[#This Row],[CustomerID]],Table1[ID],Table1[Teens],"Not found",0)</f>
        <v>2</v>
      </c>
      <c r="W723" s="16">
        <f>IFERROR(VLOOKUP(Table5[[#This Row],[CustomerID]],Table1[],2,FALSE),"Not Found")</f>
        <v>163246</v>
      </c>
      <c r="X723" t="str">
        <f>_xlfn.XLOOKUP(Table5[[#This Row],[CustomerID]],Table1[ID],Table1[State],"Not Found",0)</f>
        <v>State-Illinois</v>
      </c>
      <c r="Y723">
        <f>_xlfn.XLOOKUP(Table5[[#This Row],[CustomerID]],Table2[ID],Table2[Recency/Days],"Not Found",0)</f>
        <v>60</v>
      </c>
      <c r="Z723" s="22">
        <f>IFERROR(VLOOKUP(Table5[[#This Row],[CustomerID]],Table2[],3,FALSE),"Not Found")</f>
        <v>1531</v>
      </c>
      <c r="AA723" s="22">
        <f>IFERROR(VLOOKUP($A723,Table2[],4,FALSE),"Not Found")</f>
        <v>77</v>
      </c>
      <c r="AB723" s="22">
        <f>IFERROR(VLOOKUP($A723,Table2[],5,FALSE),"Not Found")</f>
        <v>235</v>
      </c>
      <c r="AC723" s="22">
        <f>IFERROR(VLOOKUP($A723,Table2[],6,FALSE),"Not Found")</f>
        <v>75</v>
      </c>
      <c r="AD723" s="22">
        <f>IFERROR(VLOOKUP($A723,Table2[],7,FALSE),"Not Found")</f>
        <v>57</v>
      </c>
      <c r="AE723" s="22">
        <f>IFERROR(VLOOKUP($A723,Table2[],8,FALSE),"Not Found")</f>
        <v>18</v>
      </c>
      <c r="AF723" s="22">
        <f>IFERROR(VLOOKUP($A723,Table2[],9,FALSE),"Not Found")</f>
        <v>1956</v>
      </c>
      <c r="AG723">
        <f>IFERROR(VLOOKUP($A723,Table2[],10,FALSE),"Not Found")</f>
        <v>1</v>
      </c>
      <c r="AH723">
        <f>IFERROR(VLOOKUP($A723,Table2[],11,FALSE),"Not Found")</f>
        <v>6</v>
      </c>
      <c r="AI723">
        <f>IFERROR(VLOOKUP($A723,Table2[],12,FALSE),"Not Found")</f>
        <v>3</v>
      </c>
      <c r="AJ723">
        <f>IFERROR(VLOOKUP($A723,Table2[],13,FALSE),"Not Found")</f>
        <v>12</v>
      </c>
      <c r="AK723">
        <f>IFERROR(VLOOKUP($A723,Table2[],14,FALSE),"Not Found")</f>
        <v>4</v>
      </c>
      <c r="AL723">
        <f>INDEX('Marketing data'!E:E,MATCH($A723,'Marketing data'!B:B,0),1)</f>
        <v>0</v>
      </c>
      <c r="AM723">
        <f>INDEX('Marketing data'!F:F,MATCH($A723,'Marketing data'!B:B,0),1)</f>
        <v>0</v>
      </c>
      <c r="AN723">
        <f>INDEX(Table3[MC3],MATCH($A723,Table3[ID],0),1)</f>
        <v>0</v>
      </c>
      <c r="AO723">
        <f>INDEX(Table3[MC4],MATCH($A723,Table3[ID],0),1)</f>
        <v>0</v>
      </c>
      <c r="AP723">
        <f>INDEX(Table3[MC5],MATCH($A723,Table3[ID],0),1)</f>
        <v>0</v>
      </c>
      <c r="AQ723">
        <f>_xlfn.XLOOKUP($A723,Table3[ID],Table3[Complaint],"Not Found",0)</f>
        <v>0</v>
      </c>
      <c r="AR723">
        <f>_xlfn.XLOOKUP($A723,Table3[ID],Table3[Pilot],"Not Found",0)</f>
        <v>0</v>
      </c>
      <c r="AS723" s="6">
        <f>_xlfn.XLOOKUP($A723,Table3[ID],Table3[Enrollment],"Not Found",0)</f>
        <v>43855</v>
      </c>
    </row>
    <row r="724" spans="1:45" x14ac:dyDescent="0.25">
      <c r="A724">
        <v>2921</v>
      </c>
      <c r="B724" t="s">
        <v>846</v>
      </c>
      <c r="C724" t="s">
        <v>124</v>
      </c>
      <c r="D724" t="s">
        <v>104</v>
      </c>
      <c r="E724" t="s">
        <v>105</v>
      </c>
      <c r="F724" t="s">
        <v>115</v>
      </c>
      <c r="G724" s="22">
        <v>52.18</v>
      </c>
      <c r="H724">
        <v>7</v>
      </c>
      <c r="I724">
        <v>18.263000000000002</v>
      </c>
      <c r="J724" s="22">
        <v>383.52300000000002</v>
      </c>
      <c r="K724" s="6">
        <v>43533</v>
      </c>
      <c r="L724" s="21">
        <v>0.45416666666666666</v>
      </c>
      <c r="M724" t="s">
        <v>112</v>
      </c>
      <c r="N724" s="22">
        <v>365.26</v>
      </c>
      <c r="O724">
        <v>4.7619047620000003</v>
      </c>
      <c r="P724" s="22">
        <v>18.263000000000002</v>
      </c>
      <c r="Q724">
        <v>9.3000000000000007</v>
      </c>
      <c r="R724" t="str">
        <f>IFERROR(VLOOKUP(Table5[[#This Row],[CustomerID]],Table1[],16,FALSE),"Not Found")</f>
        <v>Married</v>
      </c>
      <c r="S724">
        <f>IFERROR(VLOOKUP(Table5[[#This Row],[CustomerID]],Table1[],5,FALSE),"Not Found")</f>
        <v>38</v>
      </c>
      <c r="T724" t="str">
        <f>IFERROR(VLOOKUP(Table5[[#This Row],[CustomerID]],Table1[],17,FALSE),"Not Found")</f>
        <v>Graduate</v>
      </c>
      <c r="U724">
        <f>_xlfn.XLOOKUP(Table5[[#This Row],[CustomerID]],Table1[ID],Table1[Kids],"Not Found",0)</f>
        <v>0</v>
      </c>
      <c r="V724">
        <f>_xlfn.XLOOKUP(Table5[[#This Row],[CustomerID]],Table1[ID],Table1[Teens],"Not found",0)</f>
        <v>0</v>
      </c>
      <c r="W724" s="16">
        <f>IFERROR(VLOOKUP(Table5[[#This Row],[CustomerID]],Table1[],2,FALSE),"Not Found")</f>
        <v>163211</v>
      </c>
      <c r="X724" t="str">
        <f>_xlfn.XLOOKUP(Table5[[#This Row],[CustomerID]],Table1[ID],Table1[State],"Not Found",0)</f>
        <v>State-California</v>
      </c>
      <c r="Y724">
        <f>_xlfn.XLOOKUP(Table5[[#This Row],[CustomerID]],Table2[ID],Table2[Recency/Days],"Not Found",0)</f>
        <v>3</v>
      </c>
      <c r="Z724" s="22">
        <f>IFERROR(VLOOKUP(Table5[[#This Row],[CustomerID]],Table2[],3,FALSE),"Not Found")</f>
        <v>374</v>
      </c>
      <c r="AA724" s="22">
        <f>IFERROR(VLOOKUP($A724,Table2[],4,FALSE),"Not Found")</f>
        <v>498</v>
      </c>
      <c r="AB724" s="22">
        <f>IFERROR(VLOOKUP($A724,Table2[],5,FALSE),"Not Found")</f>
        <v>1185</v>
      </c>
      <c r="AC724" s="22">
        <f>IFERROR(VLOOKUP($A724,Table2[],6,FALSE),"Not Found")</f>
        <v>529</v>
      </c>
      <c r="AD724" s="22">
        <f>IFERROR(VLOOKUP($A724,Table2[],7,FALSE),"Not Found")</f>
        <v>67</v>
      </c>
      <c r="AE724" s="22">
        <f>IFERROR(VLOOKUP($A724,Table2[],8,FALSE),"Not Found")</f>
        <v>374</v>
      </c>
      <c r="AF724" s="22">
        <f>IFERROR(VLOOKUP($A724,Table2[],9,FALSE),"Not Found")</f>
        <v>2280</v>
      </c>
      <c r="AG724">
        <f>IFERROR(VLOOKUP($A724,Table2[],10,FALSE),"Not Found")</f>
        <v>2</v>
      </c>
      <c r="AH724">
        <f>IFERROR(VLOOKUP($A724,Table2[],11,FALSE),"Not Found")</f>
        <v>3</v>
      </c>
      <c r="AI724">
        <f>IFERROR(VLOOKUP($A724,Table2[],12,FALSE),"Not Found")</f>
        <v>8</v>
      </c>
      <c r="AJ724">
        <f>IFERROR(VLOOKUP($A724,Table2[],13,FALSE),"Not Found")</f>
        <v>7</v>
      </c>
      <c r="AK724">
        <f>IFERROR(VLOOKUP($A724,Table2[],14,FALSE),"Not Found")</f>
        <v>2</v>
      </c>
      <c r="AL724">
        <f>INDEX('Marketing data'!E:E,MATCH($A724,'Marketing data'!B:B,0),1)</f>
        <v>0</v>
      </c>
      <c r="AM724">
        <f>INDEX('Marketing data'!F:F,MATCH($A724,'Marketing data'!B:B,0),1)</f>
        <v>0</v>
      </c>
      <c r="AN724">
        <f>INDEX(Table3[MC3],MATCH($A724,Table3[ID],0),1)</f>
        <v>0</v>
      </c>
      <c r="AO724">
        <f>INDEX(Table3[MC4],MATCH($A724,Table3[ID],0),1)</f>
        <v>0</v>
      </c>
      <c r="AP724">
        <f>INDEX(Table3[MC5],MATCH($A724,Table3[ID],0),1)</f>
        <v>0</v>
      </c>
      <c r="AQ724">
        <f>_xlfn.XLOOKUP($A724,Table3[ID],Table3[Complaint],"Not Found",0)</f>
        <v>0</v>
      </c>
      <c r="AR724">
        <f>_xlfn.XLOOKUP($A724,Table3[ID],Table3[Pilot],"Not Found",0)</f>
        <v>1</v>
      </c>
      <c r="AS724" s="6">
        <f>_xlfn.XLOOKUP($A724,Table3[ID],Table3[Enrollment],"Not Found",0)</f>
        <v>43564</v>
      </c>
    </row>
    <row r="725" spans="1:45" x14ac:dyDescent="0.25">
      <c r="A725">
        <v>2788</v>
      </c>
      <c r="B725" t="s">
        <v>847</v>
      </c>
      <c r="C725" t="s">
        <v>103</v>
      </c>
      <c r="D725" t="s">
        <v>104</v>
      </c>
      <c r="E725" t="s">
        <v>105</v>
      </c>
      <c r="F725" t="s">
        <v>127</v>
      </c>
      <c r="G725" s="22">
        <v>22.32</v>
      </c>
      <c r="H725">
        <v>4</v>
      </c>
      <c r="I725">
        <v>4.4640000000000004</v>
      </c>
      <c r="J725" s="22">
        <v>93.744</v>
      </c>
      <c r="K725" s="6">
        <v>43525</v>
      </c>
      <c r="L725" s="21">
        <v>0.68263888888888891</v>
      </c>
      <c r="M725" t="s">
        <v>116</v>
      </c>
      <c r="N725" s="22">
        <v>89.28</v>
      </c>
      <c r="O725">
        <v>4.7619047620000003</v>
      </c>
      <c r="P725" s="22">
        <v>4.4640000000000004</v>
      </c>
      <c r="Q725">
        <v>4.4000000000000004</v>
      </c>
      <c r="R725" t="str">
        <f>IFERROR(VLOOKUP(Table5[[#This Row],[CustomerID]],Table1[],16,FALSE),"Not Found")</f>
        <v>Together</v>
      </c>
      <c r="S725">
        <f>IFERROR(VLOOKUP(Table5[[#This Row],[CustomerID]],Table1[],5,FALSE),"Not Found")</f>
        <v>28</v>
      </c>
      <c r="T725" t="str">
        <f>IFERROR(VLOOKUP(Table5[[#This Row],[CustomerID]],Table1[],17,FALSE),"Not Found")</f>
        <v>Graduate</v>
      </c>
      <c r="U725">
        <f>_xlfn.XLOOKUP(Table5[[#This Row],[CustomerID]],Table1[ID],Table1[Kids],"Not Found",0)</f>
        <v>0</v>
      </c>
      <c r="V725">
        <f>_xlfn.XLOOKUP(Table5[[#This Row],[CustomerID]],Table1[ID],Table1[Teens],"Not found",0)</f>
        <v>0</v>
      </c>
      <c r="W725" s="16">
        <f>IFERROR(VLOOKUP(Table5[[#This Row],[CustomerID]],Table1[],2,FALSE),"Not Found")</f>
        <v>163207</v>
      </c>
      <c r="X725" t="str">
        <f>_xlfn.XLOOKUP(Table5[[#This Row],[CustomerID]],Table1[ID],Table1[State],"Not Found",0)</f>
        <v>State-Other</v>
      </c>
      <c r="Y725">
        <f>_xlfn.XLOOKUP(Table5[[#This Row],[CustomerID]],Table2[ID],Table2[Recency/Days],"Not Found",0)</f>
        <v>68</v>
      </c>
      <c r="Z725" s="22">
        <f>IFERROR(VLOOKUP(Table5[[#This Row],[CustomerID]],Table2[],3,FALSE),"Not Found")</f>
        <v>1131</v>
      </c>
      <c r="AA725" s="22">
        <f>IFERROR(VLOOKUP($A725,Table2[],4,FALSE),"Not Found")</f>
        <v>436</v>
      </c>
      <c r="AB725" s="22">
        <f>IFERROR(VLOOKUP($A725,Table2[],5,FALSE),"Not Found")</f>
        <v>1459</v>
      </c>
      <c r="AC725" s="22">
        <f>IFERROR(VLOOKUP($A725,Table2[],6,FALSE),"Not Found")</f>
        <v>235</v>
      </c>
      <c r="AD725" s="22">
        <f>IFERROR(VLOOKUP($A725,Table2[],7,FALSE),"Not Found")</f>
        <v>436</v>
      </c>
      <c r="AE725" s="22">
        <f>IFERROR(VLOOKUP($A725,Table2[],8,FALSE),"Not Found")</f>
        <v>181</v>
      </c>
      <c r="AF725" s="22">
        <f>IFERROR(VLOOKUP($A725,Table2[],9,FALSE),"Not Found")</f>
        <v>3517</v>
      </c>
      <c r="AG725">
        <f>IFERROR(VLOOKUP($A725,Table2[],10,FALSE),"Not Found")</f>
        <v>1</v>
      </c>
      <c r="AH725">
        <f>IFERROR(VLOOKUP($A725,Table2[],11,FALSE),"Not Found")</f>
        <v>2</v>
      </c>
      <c r="AI725">
        <f>IFERROR(VLOOKUP($A725,Table2[],12,FALSE),"Not Found")</f>
        <v>3</v>
      </c>
      <c r="AJ725">
        <f>IFERROR(VLOOKUP($A725,Table2[],13,FALSE),"Not Found")</f>
        <v>6</v>
      </c>
      <c r="AK725">
        <f>IFERROR(VLOOKUP($A725,Table2[],14,FALSE),"Not Found")</f>
        <v>7</v>
      </c>
      <c r="AL725">
        <f>INDEX('Marketing data'!E:E,MATCH($A725,'Marketing data'!B:B,0),1)</f>
        <v>1</v>
      </c>
      <c r="AM725">
        <f>INDEX('Marketing data'!F:F,MATCH($A725,'Marketing data'!B:B,0),1)</f>
        <v>0</v>
      </c>
      <c r="AN725">
        <f>INDEX(Table3[MC3],MATCH($A725,Table3[ID],0),1)</f>
        <v>0</v>
      </c>
      <c r="AO725">
        <f>INDEX(Table3[MC4],MATCH($A725,Table3[ID],0),1)</f>
        <v>0</v>
      </c>
      <c r="AP725">
        <f>INDEX(Table3[MC5],MATCH($A725,Table3[ID],0),1)</f>
        <v>0</v>
      </c>
      <c r="AQ725">
        <f>_xlfn.XLOOKUP($A725,Table3[ID],Table3[Complaint],"Not Found",0)</f>
        <v>0</v>
      </c>
      <c r="AR725">
        <f>_xlfn.XLOOKUP($A725,Table3[ID],Table3[Pilot],"Not Found",0)</f>
        <v>0</v>
      </c>
      <c r="AS725" s="6">
        <f>_xlfn.XLOOKUP($A725,Table3[ID],Table3[Enrollment],"Not Found",0)</f>
        <v>43643</v>
      </c>
    </row>
    <row r="726" spans="1:45" x14ac:dyDescent="0.25">
      <c r="A726">
        <v>2481</v>
      </c>
      <c r="B726" t="s">
        <v>848</v>
      </c>
      <c r="C726" t="s">
        <v>103</v>
      </c>
      <c r="D726" t="s">
        <v>110</v>
      </c>
      <c r="E726" t="s">
        <v>114</v>
      </c>
      <c r="F726" t="s">
        <v>106</v>
      </c>
      <c r="G726" s="22">
        <v>56</v>
      </c>
      <c r="H726">
        <v>3</v>
      </c>
      <c r="I726">
        <v>8.4</v>
      </c>
      <c r="J726" s="22">
        <v>176.4</v>
      </c>
      <c r="K726" s="6">
        <v>43524</v>
      </c>
      <c r="L726" s="21">
        <v>0.81458333333333333</v>
      </c>
      <c r="M726" t="s">
        <v>107</v>
      </c>
      <c r="N726" s="22">
        <v>168</v>
      </c>
      <c r="O726">
        <v>4.7619047620000003</v>
      </c>
      <c r="P726" s="22">
        <v>8.4</v>
      </c>
      <c r="Q726">
        <v>4.8</v>
      </c>
      <c r="R726" t="str">
        <f>IFERROR(VLOOKUP(Table5[[#This Row],[CustomerID]],Table1[],16,FALSE),"Not Found")</f>
        <v>Married</v>
      </c>
      <c r="S726">
        <f>IFERROR(VLOOKUP(Table5[[#This Row],[CustomerID]],Table1[],5,FALSE),"Not Found")</f>
        <v>46</v>
      </c>
      <c r="T726" t="str">
        <f>IFERROR(VLOOKUP(Table5[[#This Row],[CustomerID]],Table1[],17,FALSE),"Not Found")</f>
        <v>Master</v>
      </c>
      <c r="U726">
        <f>_xlfn.XLOOKUP(Table5[[#This Row],[CustomerID]],Table1[ID],Table1[Kids],"Not Found",0)</f>
        <v>0</v>
      </c>
      <c r="V726">
        <f>_xlfn.XLOOKUP(Table5[[#This Row],[CustomerID]],Table1[ID],Table1[Teens],"Not found",0)</f>
        <v>0</v>
      </c>
      <c r="W726" s="16">
        <f>IFERROR(VLOOKUP(Table5[[#This Row],[CustomerID]],Table1[],2,FALSE),"Not Found")</f>
        <v>163206</v>
      </c>
      <c r="X726" t="str">
        <f>_xlfn.XLOOKUP(Table5[[#This Row],[CustomerID]],Table1[ID],Table1[State],"Not Found",0)</f>
        <v>State-Texas</v>
      </c>
      <c r="Y726">
        <f>_xlfn.XLOOKUP(Table5[[#This Row],[CustomerID]],Table2[ID],Table2[Recency/Days],"Not Found",0)</f>
        <v>65</v>
      </c>
      <c r="Z726" s="22">
        <f>IFERROR(VLOOKUP(Table5[[#This Row],[CustomerID]],Table2[],3,FALSE),"Not Found")</f>
        <v>1937</v>
      </c>
      <c r="AA726" s="22">
        <f>IFERROR(VLOOKUP($A726,Table2[],4,FALSE),"Not Found")</f>
        <v>21</v>
      </c>
      <c r="AB726" s="22">
        <f>IFERROR(VLOOKUP($A726,Table2[],5,FALSE),"Not Found")</f>
        <v>323</v>
      </c>
      <c r="AC726" s="22">
        <f>IFERROR(VLOOKUP($A726,Table2[],6,FALSE),"Not Found")</f>
        <v>28</v>
      </c>
      <c r="AD726" s="22">
        <f>IFERROR(VLOOKUP($A726,Table2[],7,FALSE),"Not Found")</f>
        <v>21</v>
      </c>
      <c r="AE726" s="22">
        <f>IFERROR(VLOOKUP($A726,Table2[],8,FALSE),"Not Found")</f>
        <v>67</v>
      </c>
      <c r="AF726" s="22">
        <f>IFERROR(VLOOKUP($A726,Table2[],9,FALSE),"Not Found")</f>
        <v>2262</v>
      </c>
      <c r="AG726">
        <f>IFERROR(VLOOKUP($A726,Table2[],10,FALSE),"Not Found")</f>
        <v>1</v>
      </c>
      <c r="AH726">
        <f>IFERROR(VLOOKUP($A726,Table2[],11,FALSE),"Not Found")</f>
        <v>4</v>
      </c>
      <c r="AI726">
        <f>IFERROR(VLOOKUP($A726,Table2[],12,FALSE),"Not Found")</f>
        <v>3</v>
      </c>
      <c r="AJ726">
        <f>IFERROR(VLOOKUP($A726,Table2[],13,FALSE),"Not Found")</f>
        <v>6</v>
      </c>
      <c r="AK726">
        <f>IFERROR(VLOOKUP($A726,Table2[],14,FALSE),"Not Found")</f>
        <v>2</v>
      </c>
      <c r="AL726">
        <f>INDEX('Marketing data'!E:E,MATCH($A726,'Marketing data'!B:B,0),1)</f>
        <v>0</v>
      </c>
      <c r="AM726">
        <f>INDEX('Marketing data'!F:F,MATCH($A726,'Marketing data'!B:B,0),1)</f>
        <v>0</v>
      </c>
      <c r="AN726">
        <f>INDEX(Table3[MC3],MATCH($A726,Table3[ID],0),1)</f>
        <v>0</v>
      </c>
      <c r="AO726">
        <f>INDEX(Table3[MC4],MATCH($A726,Table3[ID],0),1)</f>
        <v>0</v>
      </c>
      <c r="AP726">
        <f>INDEX(Table3[MC5],MATCH($A726,Table3[ID],0),1)</f>
        <v>1</v>
      </c>
      <c r="AQ726">
        <f>_xlfn.XLOOKUP($A726,Table3[ID],Table3[Complaint],"Not Found",0)</f>
        <v>0</v>
      </c>
      <c r="AR726">
        <f>_xlfn.XLOOKUP($A726,Table3[ID],Table3[Pilot],"Not Found",0)</f>
        <v>0</v>
      </c>
      <c r="AS726" s="6">
        <f>_xlfn.XLOOKUP($A726,Table3[ID],Table3[Enrollment],"Not Found",0)</f>
        <v>44067</v>
      </c>
    </row>
    <row r="727" spans="1:45" x14ac:dyDescent="0.25">
      <c r="A727">
        <v>2784</v>
      </c>
      <c r="B727" t="s">
        <v>849</v>
      </c>
      <c r="C727" t="s">
        <v>103</v>
      </c>
      <c r="D727" t="s">
        <v>104</v>
      </c>
      <c r="E727" t="s">
        <v>114</v>
      </c>
      <c r="F727" t="s">
        <v>127</v>
      </c>
      <c r="G727" s="22">
        <v>19.7</v>
      </c>
      <c r="H727">
        <v>1</v>
      </c>
      <c r="I727">
        <v>0.98499999999999999</v>
      </c>
      <c r="J727" s="22">
        <v>20.684999999999999</v>
      </c>
      <c r="K727" s="6">
        <v>43504</v>
      </c>
      <c r="L727" s="21">
        <v>0.48541666666666666</v>
      </c>
      <c r="M727" t="s">
        <v>107</v>
      </c>
      <c r="N727" s="22">
        <v>19.7</v>
      </c>
      <c r="O727">
        <v>4.7619047620000003</v>
      </c>
      <c r="P727" s="22">
        <v>0.98499999999999999</v>
      </c>
      <c r="Q727">
        <v>9.5</v>
      </c>
      <c r="R727" t="str">
        <f>IFERROR(VLOOKUP(Table5[[#This Row],[CustomerID]],Table1[],16,FALSE),"Not Found")</f>
        <v>Single</v>
      </c>
      <c r="S727">
        <f>IFERROR(VLOOKUP(Table5[[#This Row],[CustomerID]],Table1[],5,FALSE),"Not Found")</f>
        <v>46</v>
      </c>
      <c r="T727" t="str">
        <f>IFERROR(VLOOKUP(Table5[[#This Row],[CustomerID]],Table1[],17,FALSE),"Not Found")</f>
        <v>PhD</v>
      </c>
      <c r="U727">
        <f>_xlfn.XLOOKUP(Table5[[#This Row],[CustomerID]],Table1[ID],Table1[Kids],"Not Found",0)</f>
        <v>0</v>
      </c>
      <c r="V727">
        <f>_xlfn.XLOOKUP(Table5[[#This Row],[CustomerID]],Table1[ID],Table1[Teens],"Not found",0)</f>
        <v>0</v>
      </c>
      <c r="W727" s="16">
        <f>IFERROR(VLOOKUP(Table5[[#This Row],[CustomerID]],Table1[],2,FALSE),"Not Found")</f>
        <v>163159</v>
      </c>
      <c r="X727" t="str">
        <f>_xlfn.XLOOKUP(Table5[[#This Row],[CustomerID]],Table1[ID],Table1[State],"Not Found",0)</f>
        <v>State-Florida</v>
      </c>
      <c r="Y727">
        <f>_xlfn.XLOOKUP(Table5[[#This Row],[CustomerID]],Table2[ID],Table2[Recency/Days],"Not Found",0)</f>
        <v>74</v>
      </c>
      <c r="Z727" s="22">
        <f>IFERROR(VLOOKUP(Table5[[#This Row],[CustomerID]],Table2[],3,FALSE),"Not Found")</f>
        <v>2493</v>
      </c>
      <c r="AA727" s="22">
        <f>IFERROR(VLOOKUP($A727,Table2[],4,FALSE),"Not Found")</f>
        <v>88</v>
      </c>
      <c r="AB727" s="22">
        <f>IFERROR(VLOOKUP($A727,Table2[],5,FALSE),"Not Found")</f>
        <v>1514</v>
      </c>
      <c r="AC727" s="22">
        <f>IFERROR(VLOOKUP($A727,Table2[],6,FALSE),"Not Found")</f>
        <v>230</v>
      </c>
      <c r="AD727" s="22">
        <f>IFERROR(VLOOKUP($A727,Table2[],7,FALSE),"Not Found")</f>
        <v>222</v>
      </c>
      <c r="AE727" s="22">
        <f>IFERROR(VLOOKUP($A727,Table2[],8,FALSE),"Not Found")</f>
        <v>96</v>
      </c>
      <c r="AF727" s="22">
        <f>IFERROR(VLOOKUP($A727,Table2[],9,FALSE),"Not Found")</f>
        <v>4451</v>
      </c>
      <c r="AG727">
        <f>IFERROR(VLOOKUP($A727,Table2[],10,FALSE),"Not Found")</f>
        <v>1</v>
      </c>
      <c r="AH727">
        <f>IFERROR(VLOOKUP($A727,Table2[],11,FALSE),"Not Found")</f>
        <v>3</v>
      </c>
      <c r="AI727">
        <f>IFERROR(VLOOKUP($A727,Table2[],12,FALSE),"Not Found")</f>
        <v>5</v>
      </c>
      <c r="AJ727">
        <f>IFERROR(VLOOKUP($A727,Table2[],13,FALSE),"Not Found")</f>
        <v>8</v>
      </c>
      <c r="AK727">
        <f>IFERROR(VLOOKUP($A727,Table2[],14,FALSE),"Not Found")</f>
        <v>3</v>
      </c>
      <c r="AL727">
        <f>INDEX('Marketing data'!E:E,MATCH($A727,'Marketing data'!B:B,0),1)</f>
        <v>0</v>
      </c>
      <c r="AM727">
        <f>INDEX('Marketing data'!F:F,MATCH($A727,'Marketing data'!B:B,0),1)</f>
        <v>0</v>
      </c>
      <c r="AN727">
        <f>INDEX(Table3[MC3],MATCH($A727,Table3[ID],0),1)</f>
        <v>1</v>
      </c>
      <c r="AO727">
        <f>INDEX(Table3[MC4],MATCH($A727,Table3[ID],0),1)</f>
        <v>0</v>
      </c>
      <c r="AP727">
        <f>INDEX(Table3[MC5],MATCH($A727,Table3[ID],0),1)</f>
        <v>0</v>
      </c>
      <c r="AQ727">
        <f>_xlfn.XLOOKUP($A727,Table3[ID],Table3[Complaint],"Not Found",0)</f>
        <v>0</v>
      </c>
      <c r="AR727">
        <f>_xlfn.XLOOKUP($A727,Table3[ID],Table3[Pilot],"Not Found",0)</f>
        <v>0</v>
      </c>
      <c r="AS727" s="6">
        <f>_xlfn.XLOOKUP($A727,Table3[ID],Table3[Enrollment],"Not Found",0)</f>
        <v>43567</v>
      </c>
    </row>
    <row r="728" spans="1:45" x14ac:dyDescent="0.25">
      <c r="A728">
        <v>1621</v>
      </c>
      <c r="B728" t="s">
        <v>850</v>
      </c>
      <c r="C728" t="s">
        <v>124</v>
      </c>
      <c r="D728" t="s">
        <v>110</v>
      </c>
      <c r="E728" t="s">
        <v>114</v>
      </c>
      <c r="F728" t="s">
        <v>111</v>
      </c>
      <c r="G728" s="22">
        <v>75.88</v>
      </c>
      <c r="H728">
        <v>7</v>
      </c>
      <c r="I728">
        <v>26.558</v>
      </c>
      <c r="J728" s="22">
        <v>557.71799999999996</v>
      </c>
      <c r="K728" s="6">
        <v>43489</v>
      </c>
      <c r="L728" s="21">
        <v>0.44305555555555554</v>
      </c>
      <c r="M728" t="s">
        <v>107</v>
      </c>
      <c r="N728" s="22">
        <v>531.16</v>
      </c>
      <c r="O728">
        <v>4.7619047620000003</v>
      </c>
      <c r="P728" s="22">
        <v>26.558</v>
      </c>
      <c r="Q728">
        <v>8.9</v>
      </c>
      <c r="R728" t="str">
        <f>IFERROR(VLOOKUP(Table5[[#This Row],[CustomerID]],Table1[],16,FALSE),"Not Found")</f>
        <v>Divorced</v>
      </c>
      <c r="S728">
        <f>IFERROR(VLOOKUP(Table5[[#This Row],[CustomerID]],Table1[],5,FALSE),"Not Found")</f>
        <v>70</v>
      </c>
      <c r="T728" t="str">
        <f>IFERROR(VLOOKUP(Table5[[#This Row],[CustomerID]],Table1[],17,FALSE),"Not Found")</f>
        <v>Master</v>
      </c>
      <c r="U728">
        <f>_xlfn.XLOOKUP(Table5[[#This Row],[CustomerID]],Table1[ID],Table1[Kids],"Not Found",0)</f>
        <v>0</v>
      </c>
      <c r="V728">
        <f>_xlfn.XLOOKUP(Table5[[#This Row],[CustomerID]],Table1[ID],Table1[Teens],"Not found",0)</f>
        <v>1</v>
      </c>
      <c r="W728" s="16">
        <f>IFERROR(VLOOKUP(Table5[[#This Row],[CustomerID]],Table1[],2,FALSE),"Not Found")</f>
        <v>163120</v>
      </c>
      <c r="X728" t="str">
        <f>_xlfn.XLOOKUP(Table5[[#This Row],[CustomerID]],Table1[ID],Table1[State],"Not Found",0)</f>
        <v>State-Illinois</v>
      </c>
      <c r="Y728">
        <f>_xlfn.XLOOKUP(Table5[[#This Row],[CustomerID]],Table2[ID],Table2[Recency/Days],"Not Found",0)</f>
        <v>53</v>
      </c>
      <c r="Z728" s="22">
        <f>IFERROR(VLOOKUP(Table5[[#This Row],[CustomerID]],Table2[],3,FALSE),"Not Found")</f>
        <v>2494</v>
      </c>
      <c r="AA728" s="22">
        <f>IFERROR(VLOOKUP($A728,Table2[],4,FALSE),"Not Found")</f>
        <v>178</v>
      </c>
      <c r="AB728" s="22">
        <f>IFERROR(VLOOKUP($A728,Table2[],5,FALSE),"Not Found")</f>
        <v>721</v>
      </c>
      <c r="AC728" s="22">
        <f>IFERROR(VLOOKUP($A728,Table2[],6,FALSE),"Not Found")</f>
        <v>140</v>
      </c>
      <c r="AD728" s="22">
        <f>IFERROR(VLOOKUP($A728,Table2[],7,FALSE),"Not Found")</f>
        <v>106</v>
      </c>
      <c r="AE728" s="22">
        <f>IFERROR(VLOOKUP($A728,Table2[],8,FALSE),"Not Found")</f>
        <v>178</v>
      </c>
      <c r="AF728" s="22">
        <f>IFERROR(VLOOKUP($A728,Table2[],9,FALSE),"Not Found")</f>
        <v>3460</v>
      </c>
      <c r="AG728">
        <f>IFERROR(VLOOKUP($A728,Table2[],10,FALSE),"Not Found")</f>
        <v>5</v>
      </c>
      <c r="AH728">
        <f>IFERROR(VLOOKUP($A728,Table2[],11,FALSE),"Not Found")</f>
        <v>8</v>
      </c>
      <c r="AI728">
        <f>IFERROR(VLOOKUP($A728,Table2[],12,FALSE),"Not Found")</f>
        <v>4</v>
      </c>
      <c r="AJ728">
        <f>IFERROR(VLOOKUP($A728,Table2[],13,FALSE),"Not Found")</f>
        <v>9</v>
      </c>
      <c r="AK728">
        <f>IFERROR(VLOOKUP($A728,Table2[],14,FALSE),"Not Found")</f>
        <v>7</v>
      </c>
      <c r="AL728">
        <f>INDEX('Marketing data'!E:E,MATCH($A728,'Marketing data'!B:B,0),1)</f>
        <v>0</v>
      </c>
      <c r="AM728">
        <f>INDEX('Marketing data'!F:F,MATCH($A728,'Marketing data'!B:B,0),1)</f>
        <v>0</v>
      </c>
      <c r="AN728">
        <f>INDEX(Table3[MC3],MATCH($A728,Table3[ID],0),1)</f>
        <v>0</v>
      </c>
      <c r="AO728">
        <f>INDEX(Table3[MC4],MATCH($A728,Table3[ID],0),1)</f>
        <v>0</v>
      </c>
      <c r="AP728">
        <f>INDEX(Table3[MC5],MATCH($A728,Table3[ID],0),1)</f>
        <v>0</v>
      </c>
      <c r="AQ728">
        <f>_xlfn.XLOOKUP($A728,Table3[ID],Table3[Complaint],"Not Found",0)</f>
        <v>0</v>
      </c>
      <c r="AR728">
        <f>_xlfn.XLOOKUP($A728,Table3[ID],Table3[Pilot],"Not Found",0)</f>
        <v>1</v>
      </c>
      <c r="AS728" s="6">
        <f>_xlfn.XLOOKUP($A728,Table3[ID],Table3[Enrollment],"Not Found",0)</f>
        <v>43529</v>
      </c>
    </row>
    <row r="729" spans="1:45" x14ac:dyDescent="0.25">
      <c r="A729">
        <v>1012</v>
      </c>
      <c r="B729" t="s">
        <v>851</v>
      </c>
      <c r="C729" t="s">
        <v>124</v>
      </c>
      <c r="D729" t="s">
        <v>104</v>
      </c>
      <c r="E729" t="s">
        <v>114</v>
      </c>
      <c r="F729" t="s">
        <v>125</v>
      </c>
      <c r="G729" s="22">
        <v>53.72</v>
      </c>
      <c r="H729">
        <v>1</v>
      </c>
      <c r="I729">
        <v>2.6859999999999999</v>
      </c>
      <c r="J729" s="22">
        <v>56.405999999999999</v>
      </c>
      <c r="K729" s="6">
        <v>43525</v>
      </c>
      <c r="L729" s="21">
        <v>0.8354166666666667</v>
      </c>
      <c r="M729" t="s">
        <v>107</v>
      </c>
      <c r="N729" s="22">
        <v>53.72</v>
      </c>
      <c r="O729">
        <v>4.7619047620000003</v>
      </c>
      <c r="P729" s="22">
        <v>2.6859999999999999</v>
      </c>
      <c r="Q729">
        <v>6.4</v>
      </c>
      <c r="R729" t="str">
        <f>IFERROR(VLOOKUP(Table5[[#This Row],[CustomerID]],Table1[],16,FALSE),"Not Found")</f>
        <v>Divorced</v>
      </c>
      <c r="S729">
        <f>IFERROR(VLOOKUP(Table5[[#This Row],[CustomerID]],Table1[],5,FALSE),"Not Found")</f>
        <v>61</v>
      </c>
      <c r="T729" t="str">
        <f>IFERROR(VLOOKUP(Table5[[#This Row],[CustomerID]],Table1[],17,FALSE),"Not Found")</f>
        <v>Graduate</v>
      </c>
      <c r="U729">
        <f>_xlfn.XLOOKUP(Table5[[#This Row],[CustomerID]],Table1[ID],Table1[Kids],"Not Found",0)</f>
        <v>0</v>
      </c>
      <c r="V729">
        <f>_xlfn.XLOOKUP(Table5[[#This Row],[CustomerID]],Table1[ID],Table1[Teens],"Not found",0)</f>
        <v>0</v>
      </c>
      <c r="W729" s="16">
        <f>IFERROR(VLOOKUP(Table5[[#This Row],[CustomerID]],Table1[],2,FALSE),"Not Found")</f>
        <v>163033</v>
      </c>
      <c r="X729" t="str">
        <f>_xlfn.XLOOKUP(Table5[[#This Row],[CustomerID]],Table1[ID],Table1[State],"Not Found",0)</f>
        <v>State-Other</v>
      </c>
      <c r="Y729">
        <f>_xlfn.XLOOKUP(Table5[[#This Row],[CustomerID]],Table2[ID],Table2[Recency/Days],"Not Found",0)</f>
        <v>82</v>
      </c>
      <c r="Z729" s="22">
        <f>IFERROR(VLOOKUP(Table5[[#This Row],[CustomerID]],Table2[],3,FALSE),"Not Found")</f>
        <v>502</v>
      </c>
      <c r="AA729" s="22">
        <f>IFERROR(VLOOKUP($A729,Table2[],4,FALSE),"Not Found")</f>
        <v>158</v>
      </c>
      <c r="AB729" s="22">
        <f>IFERROR(VLOOKUP($A729,Table2[],5,FALSE),"Not Found")</f>
        <v>1242</v>
      </c>
      <c r="AC729" s="22">
        <f>IFERROR(VLOOKUP($A729,Table2[],6,FALSE),"Not Found")</f>
        <v>582</v>
      </c>
      <c r="AD729" s="22">
        <f>IFERROR(VLOOKUP($A729,Table2[],7,FALSE),"Not Found")</f>
        <v>290</v>
      </c>
      <c r="AE729" s="22">
        <f>IFERROR(VLOOKUP($A729,Table2[],8,FALSE),"Not Found")</f>
        <v>78</v>
      </c>
      <c r="AF729" s="22">
        <f>IFERROR(VLOOKUP($A729,Table2[],9,FALSE),"Not Found")</f>
        <v>2695</v>
      </c>
      <c r="AG729">
        <f>IFERROR(VLOOKUP($A729,Table2[],10,FALSE),"Not Found")</f>
        <v>1</v>
      </c>
      <c r="AH729">
        <f>IFERROR(VLOOKUP($A729,Table2[],11,FALSE),"Not Found")</f>
        <v>3</v>
      </c>
      <c r="AI729">
        <f>IFERROR(VLOOKUP($A729,Table2[],12,FALSE),"Not Found")</f>
        <v>4</v>
      </c>
      <c r="AJ729">
        <f>IFERROR(VLOOKUP($A729,Table2[],13,FALSE),"Not Found")</f>
        <v>8</v>
      </c>
      <c r="AK729">
        <f>IFERROR(VLOOKUP($A729,Table2[],14,FALSE),"Not Found")</f>
        <v>2</v>
      </c>
      <c r="AL729">
        <f>INDEX('Marketing data'!E:E,MATCH($A729,'Marketing data'!B:B,0),1)</f>
        <v>0</v>
      </c>
      <c r="AM729">
        <f>INDEX('Marketing data'!F:F,MATCH($A729,'Marketing data'!B:B,0),1)</f>
        <v>0</v>
      </c>
      <c r="AN729">
        <f>INDEX(Table3[MC3],MATCH($A729,Table3[ID],0),1)</f>
        <v>0</v>
      </c>
      <c r="AO729">
        <f>INDEX(Table3[MC4],MATCH($A729,Table3[ID],0),1)</f>
        <v>0</v>
      </c>
      <c r="AP729">
        <f>INDEX(Table3[MC5],MATCH($A729,Table3[ID],0),1)</f>
        <v>0</v>
      </c>
      <c r="AQ729">
        <f>_xlfn.XLOOKUP($A729,Table3[ID],Table3[Complaint],"Not Found",0)</f>
        <v>0</v>
      </c>
      <c r="AR729">
        <f>_xlfn.XLOOKUP($A729,Table3[ID],Table3[Pilot],"Not Found",0)</f>
        <v>0</v>
      </c>
      <c r="AS729" s="6">
        <f>_xlfn.XLOOKUP($A729,Table3[ID],Table3[Enrollment],"Not Found",0)</f>
        <v>43942</v>
      </c>
    </row>
    <row r="730" spans="1:45" x14ac:dyDescent="0.25">
      <c r="A730">
        <v>1121</v>
      </c>
      <c r="B730" t="s">
        <v>852</v>
      </c>
      <c r="C730" t="s">
        <v>109</v>
      </c>
      <c r="D730" t="s">
        <v>104</v>
      </c>
      <c r="E730" t="s">
        <v>114</v>
      </c>
      <c r="F730" t="s">
        <v>106</v>
      </c>
      <c r="G730" s="22">
        <v>81.95</v>
      </c>
      <c r="H730">
        <v>10</v>
      </c>
      <c r="I730">
        <v>40.975000000000001</v>
      </c>
      <c r="J730" s="22">
        <v>860.47500000000002</v>
      </c>
      <c r="K730" s="6">
        <v>43534</v>
      </c>
      <c r="L730" s="21">
        <v>0.52708333333333335</v>
      </c>
      <c r="M730" t="s">
        <v>116</v>
      </c>
      <c r="N730" s="22">
        <v>819.5</v>
      </c>
      <c r="O730">
        <v>4.7619047620000003</v>
      </c>
      <c r="P730" s="22">
        <v>40.975000000000001</v>
      </c>
      <c r="Q730">
        <v>6</v>
      </c>
      <c r="R730" t="str">
        <f>IFERROR(VLOOKUP(Table5[[#This Row],[CustomerID]],Table1[],16,FALSE),"Not Found")</f>
        <v>Married</v>
      </c>
      <c r="S730">
        <f>IFERROR(VLOOKUP(Table5[[#This Row],[CustomerID]],Table1[],5,FALSE),"Not Found")</f>
        <v>68</v>
      </c>
      <c r="T730" t="str">
        <f>IFERROR(VLOOKUP(Table5[[#This Row],[CustomerID]],Table1[],17,FALSE),"Not Found")</f>
        <v>Graduate</v>
      </c>
      <c r="U730">
        <f>_xlfn.XLOOKUP(Table5[[#This Row],[CustomerID]],Table1[ID],Table1[Kids],"Not Found",0)</f>
        <v>0</v>
      </c>
      <c r="V730">
        <f>_xlfn.XLOOKUP(Table5[[#This Row],[CustomerID]],Table1[ID],Table1[Teens],"Not found",0)</f>
        <v>1</v>
      </c>
      <c r="W730" s="16">
        <f>IFERROR(VLOOKUP(Table5[[#This Row],[CustomerID]],Table1[],2,FALSE),"Not Found")</f>
        <v>162998</v>
      </c>
      <c r="X730" t="str">
        <f>_xlfn.XLOOKUP(Table5[[#This Row],[CustomerID]],Table1[ID],Table1[State],"Not Found",0)</f>
        <v>State-California</v>
      </c>
      <c r="Y730">
        <f>_xlfn.XLOOKUP(Table5[[#This Row],[CustomerID]],Table2[ID],Table2[Recency/Days],"Not Found",0)</f>
        <v>10</v>
      </c>
      <c r="Z730" s="22">
        <f>IFERROR(VLOOKUP(Table5[[#This Row],[CustomerID]],Table2[],3,FALSE),"Not Found")</f>
        <v>310</v>
      </c>
      <c r="AA730" s="22">
        <f>IFERROR(VLOOKUP($A730,Table2[],4,FALSE),"Not Found")</f>
        <v>150</v>
      </c>
      <c r="AB730" s="22">
        <f>IFERROR(VLOOKUP($A730,Table2[],5,FALSE),"Not Found")</f>
        <v>189</v>
      </c>
      <c r="AC730" s="22">
        <f>IFERROR(VLOOKUP($A730,Table2[],6,FALSE),"Not Found")</f>
        <v>168</v>
      </c>
      <c r="AD730" s="22">
        <f>IFERROR(VLOOKUP($A730,Table2[],7,FALSE),"Not Found")</f>
        <v>230</v>
      </c>
      <c r="AE730" s="22">
        <f>IFERROR(VLOOKUP($A730,Table2[],8,FALSE),"Not Found")</f>
        <v>150</v>
      </c>
      <c r="AF730" s="22">
        <f>IFERROR(VLOOKUP($A730,Table2[],9,FALSE),"Not Found")</f>
        <v>898</v>
      </c>
      <c r="AG730">
        <f>IFERROR(VLOOKUP($A730,Table2[],10,FALSE),"Not Found")</f>
        <v>5</v>
      </c>
      <c r="AH730">
        <f>IFERROR(VLOOKUP($A730,Table2[],11,FALSE),"Not Found")</f>
        <v>5</v>
      </c>
      <c r="AI730">
        <f>IFERROR(VLOOKUP($A730,Table2[],12,FALSE),"Not Found")</f>
        <v>4</v>
      </c>
      <c r="AJ730">
        <f>IFERROR(VLOOKUP($A730,Table2[],13,FALSE),"Not Found")</f>
        <v>5</v>
      </c>
      <c r="AK730">
        <f>IFERROR(VLOOKUP($A730,Table2[],14,FALSE),"Not Found")</f>
        <v>5</v>
      </c>
      <c r="AL730">
        <f>INDEX('Marketing data'!E:E,MATCH($A730,'Marketing data'!B:B,0),1)</f>
        <v>0</v>
      </c>
      <c r="AM730">
        <f>INDEX('Marketing data'!F:F,MATCH($A730,'Marketing data'!B:B,0),1)</f>
        <v>0</v>
      </c>
      <c r="AN730">
        <f>INDEX(Table3[MC3],MATCH($A730,Table3[ID],0),1)</f>
        <v>0</v>
      </c>
      <c r="AO730">
        <f>INDEX(Table3[MC4],MATCH($A730,Table3[ID],0),1)</f>
        <v>0</v>
      </c>
      <c r="AP730">
        <f>INDEX(Table3[MC5],MATCH($A730,Table3[ID],0),1)</f>
        <v>0</v>
      </c>
      <c r="AQ730">
        <f>_xlfn.XLOOKUP($A730,Table3[ID],Table3[Complaint],"Not Found",0)</f>
        <v>0</v>
      </c>
      <c r="AR730">
        <f>_xlfn.XLOOKUP($A730,Table3[ID],Table3[Pilot],"Not Found",0)</f>
        <v>0</v>
      </c>
      <c r="AS730" s="6">
        <f>_xlfn.XLOOKUP($A730,Table3[ID],Table3[Enrollment],"Not Found",0)</f>
        <v>43896</v>
      </c>
    </row>
    <row r="731" spans="1:45" x14ac:dyDescent="0.25">
      <c r="A731">
        <v>3129</v>
      </c>
      <c r="B731" t="s">
        <v>853</v>
      </c>
      <c r="C731" t="s">
        <v>109</v>
      </c>
      <c r="D731" t="s">
        <v>104</v>
      </c>
      <c r="E731" t="s">
        <v>105</v>
      </c>
      <c r="F731" t="s">
        <v>115</v>
      </c>
      <c r="G731" s="22">
        <v>81.2</v>
      </c>
      <c r="H731">
        <v>7</v>
      </c>
      <c r="I731">
        <v>28.42</v>
      </c>
      <c r="J731" s="22">
        <v>596.82000000000005</v>
      </c>
      <c r="K731" s="6">
        <v>43547</v>
      </c>
      <c r="L731" s="21">
        <v>0.66597222222222219</v>
      </c>
      <c r="M731" t="s">
        <v>116</v>
      </c>
      <c r="N731" s="22">
        <v>568.4</v>
      </c>
      <c r="O731">
        <v>4.7619047620000003</v>
      </c>
      <c r="P731" s="22">
        <v>28.42</v>
      </c>
      <c r="Q731">
        <v>8.1</v>
      </c>
      <c r="R731" t="str">
        <f>IFERROR(VLOOKUP(Table5[[#This Row],[CustomerID]],Table1[],16,FALSE),"Not Found")</f>
        <v>Together</v>
      </c>
      <c r="S731">
        <f>IFERROR(VLOOKUP(Table5[[#This Row],[CustomerID]],Table1[],5,FALSE),"Not Found")</f>
        <v>40</v>
      </c>
      <c r="T731" t="str">
        <f>IFERROR(VLOOKUP(Table5[[#This Row],[CustomerID]],Table1[],17,FALSE),"Not Found")</f>
        <v>Graduate</v>
      </c>
      <c r="U731">
        <f>_xlfn.XLOOKUP(Table5[[#This Row],[CustomerID]],Table1[ID],Table1[Kids],"Not Found",0)</f>
        <v>1</v>
      </c>
      <c r="V731">
        <f>_xlfn.XLOOKUP(Table5[[#This Row],[CustomerID]],Table1[ID],Table1[Teens],"Not found",0)</f>
        <v>0</v>
      </c>
      <c r="W731" s="16">
        <f>IFERROR(VLOOKUP(Table5[[#This Row],[CustomerID]],Table1[],2,FALSE),"Not Found")</f>
        <v>162994</v>
      </c>
      <c r="X731" t="str">
        <f>_xlfn.XLOOKUP(Table5[[#This Row],[CustomerID]],Table1[ID],Table1[State],"Not Found",0)</f>
        <v>State-Texas</v>
      </c>
      <c r="Y731">
        <f>_xlfn.XLOOKUP(Table5[[#This Row],[CustomerID]],Table2[ID],Table2[Recency/Days],"Not Found",0)</f>
        <v>74</v>
      </c>
      <c r="Z731" s="22">
        <f>IFERROR(VLOOKUP(Table5[[#This Row],[CustomerID]],Table2[],3,FALSE),"Not Found")</f>
        <v>580</v>
      </c>
      <c r="AA731" s="22">
        <f>IFERROR(VLOOKUP($A731,Table2[],4,FALSE),"Not Found")</f>
        <v>31</v>
      </c>
      <c r="AB731" s="22">
        <f>IFERROR(VLOOKUP($A731,Table2[],5,FALSE),"Not Found")</f>
        <v>124</v>
      </c>
      <c r="AC731" s="22">
        <f>IFERROR(VLOOKUP($A731,Table2[],6,FALSE),"Not Found")</f>
        <v>10</v>
      </c>
      <c r="AD731" s="22">
        <f>IFERROR(VLOOKUP($A731,Table2[],7,FALSE),"Not Found")</f>
        <v>31</v>
      </c>
      <c r="AE731" s="22">
        <f>IFERROR(VLOOKUP($A731,Table2[],8,FALSE),"Not Found")</f>
        <v>31</v>
      </c>
      <c r="AF731" s="22">
        <f>IFERROR(VLOOKUP($A731,Table2[],9,FALSE),"Not Found")</f>
        <v>745</v>
      </c>
      <c r="AG731">
        <f>IFERROR(VLOOKUP($A731,Table2[],10,FALSE),"Not Found")</f>
        <v>1</v>
      </c>
      <c r="AH731">
        <f>IFERROR(VLOOKUP($A731,Table2[],11,FALSE),"Not Found")</f>
        <v>6</v>
      </c>
      <c r="AI731">
        <f>IFERROR(VLOOKUP($A731,Table2[],12,FALSE),"Not Found")</f>
        <v>2</v>
      </c>
      <c r="AJ731">
        <f>IFERROR(VLOOKUP($A731,Table2[],13,FALSE),"Not Found")</f>
        <v>4</v>
      </c>
      <c r="AK731">
        <f>IFERROR(VLOOKUP($A731,Table2[],14,FALSE),"Not Found")</f>
        <v>6</v>
      </c>
      <c r="AL731">
        <f>INDEX('Marketing data'!E:E,MATCH($A731,'Marketing data'!B:B,0),1)</f>
        <v>0</v>
      </c>
      <c r="AM731">
        <f>INDEX('Marketing data'!F:F,MATCH($A731,'Marketing data'!B:B,0),1)</f>
        <v>0</v>
      </c>
      <c r="AN731">
        <f>INDEX(Table3[MC3],MATCH($A731,Table3[ID],0),1)</f>
        <v>0</v>
      </c>
      <c r="AO731">
        <f>INDEX(Table3[MC4],MATCH($A731,Table3[ID],0),1)</f>
        <v>0</v>
      </c>
      <c r="AP731">
        <f>INDEX(Table3[MC5],MATCH($A731,Table3[ID],0),1)</f>
        <v>0</v>
      </c>
      <c r="AQ731">
        <f>_xlfn.XLOOKUP($A731,Table3[ID],Table3[Complaint],"Not Found",0)</f>
        <v>0</v>
      </c>
      <c r="AR731">
        <f>_xlfn.XLOOKUP($A731,Table3[ID],Table3[Pilot],"Not Found",0)</f>
        <v>0</v>
      </c>
      <c r="AS731" s="6">
        <f>_xlfn.XLOOKUP($A731,Table3[ID],Table3[Enrollment],"Not Found",0)</f>
        <v>44051</v>
      </c>
    </row>
    <row r="732" spans="1:45" x14ac:dyDescent="0.25">
      <c r="A732">
        <v>1125</v>
      </c>
      <c r="B732" t="s">
        <v>854</v>
      </c>
      <c r="C732" t="s">
        <v>109</v>
      </c>
      <c r="D732" t="s">
        <v>110</v>
      </c>
      <c r="E732" t="s">
        <v>114</v>
      </c>
      <c r="F732" t="s">
        <v>111</v>
      </c>
      <c r="G732" s="22">
        <v>58.76</v>
      </c>
      <c r="H732">
        <v>10</v>
      </c>
      <c r="I732">
        <v>29.38</v>
      </c>
      <c r="J732" s="22">
        <v>616.98</v>
      </c>
      <c r="K732" s="6">
        <v>43494</v>
      </c>
      <c r="L732" s="21">
        <v>0.60138888888888886</v>
      </c>
      <c r="M732" t="s">
        <v>107</v>
      </c>
      <c r="N732" s="22">
        <v>587.6</v>
      </c>
      <c r="O732">
        <v>4.7619047620000003</v>
      </c>
      <c r="P732" s="22">
        <v>29.38</v>
      </c>
      <c r="Q732">
        <v>9</v>
      </c>
      <c r="R732" t="str">
        <f>IFERROR(VLOOKUP(Table5[[#This Row],[CustomerID]],Table1[],16,FALSE),"Not Found")</f>
        <v>Together</v>
      </c>
      <c r="S732">
        <f>IFERROR(VLOOKUP(Table5[[#This Row],[CustomerID]],Table1[],5,FALSE),"Not Found")</f>
        <v>53</v>
      </c>
      <c r="T732" t="str">
        <f>IFERROR(VLOOKUP(Table5[[#This Row],[CustomerID]],Table1[],17,FALSE),"Not Found")</f>
        <v>PhD</v>
      </c>
      <c r="U732">
        <f>_xlfn.XLOOKUP(Table5[[#This Row],[CustomerID]],Table1[ID],Table1[Kids],"Not Found",0)</f>
        <v>0</v>
      </c>
      <c r="V732">
        <f>_xlfn.XLOOKUP(Table5[[#This Row],[CustomerID]],Table1[ID],Table1[Teens],"Not found",0)</f>
        <v>0</v>
      </c>
      <c r="W732" s="16">
        <f>IFERROR(VLOOKUP(Table5[[#This Row],[CustomerID]],Table1[],2,FALSE),"Not Found")</f>
        <v>162981</v>
      </c>
      <c r="X732" t="str">
        <f>_xlfn.XLOOKUP(Table5[[#This Row],[CustomerID]],Table1[ID],Table1[State],"Not Found",0)</f>
        <v>State-Texas</v>
      </c>
      <c r="Y732">
        <f>_xlfn.XLOOKUP(Table5[[#This Row],[CustomerID]],Table2[ID],Table2[Recency/Days],"Not Found",0)</f>
        <v>21</v>
      </c>
      <c r="Z732" s="22">
        <f>IFERROR(VLOOKUP(Table5[[#This Row],[CustomerID]],Table2[],3,FALSE),"Not Found")</f>
        <v>2060</v>
      </c>
      <c r="AA732" s="22">
        <f>IFERROR(VLOOKUP($A732,Table2[],4,FALSE),"Not Found")</f>
        <v>36</v>
      </c>
      <c r="AB732" s="22">
        <f>IFERROR(VLOOKUP($A732,Table2[],5,FALSE),"Not Found")</f>
        <v>1527</v>
      </c>
      <c r="AC732" s="22">
        <f>IFERROR(VLOOKUP($A732,Table2[],6,FALSE),"Not Found")</f>
        <v>98</v>
      </c>
      <c r="AD732" s="22">
        <f>IFERROR(VLOOKUP($A732,Table2[],7,FALSE),"Not Found")</f>
        <v>114</v>
      </c>
      <c r="AE732" s="22">
        <f>IFERROR(VLOOKUP($A732,Table2[],8,FALSE),"Not Found")</f>
        <v>0</v>
      </c>
      <c r="AF732" s="22">
        <f>IFERROR(VLOOKUP($A732,Table2[],9,FALSE),"Not Found")</f>
        <v>3835</v>
      </c>
      <c r="AG732">
        <f>IFERROR(VLOOKUP($A732,Table2[],10,FALSE),"Not Found")</f>
        <v>1</v>
      </c>
      <c r="AH732">
        <f>IFERROR(VLOOKUP($A732,Table2[],11,FALSE),"Not Found")</f>
        <v>4</v>
      </c>
      <c r="AI732">
        <f>IFERROR(VLOOKUP($A732,Table2[],12,FALSE),"Not Found")</f>
        <v>5</v>
      </c>
      <c r="AJ732">
        <f>IFERROR(VLOOKUP($A732,Table2[],13,FALSE),"Not Found")</f>
        <v>13</v>
      </c>
      <c r="AK732">
        <f>IFERROR(VLOOKUP($A732,Table2[],14,FALSE),"Not Found")</f>
        <v>3</v>
      </c>
      <c r="AL732">
        <f>INDEX('Marketing data'!E:E,MATCH($A732,'Marketing data'!B:B,0),1)</f>
        <v>0</v>
      </c>
      <c r="AM732">
        <f>INDEX('Marketing data'!F:F,MATCH($A732,'Marketing data'!B:B,0),1)</f>
        <v>0</v>
      </c>
      <c r="AN732">
        <f>INDEX(Table3[MC3],MATCH($A732,Table3[ID],0),1)</f>
        <v>0</v>
      </c>
      <c r="AO732">
        <f>INDEX(Table3[MC4],MATCH($A732,Table3[ID],0),1)</f>
        <v>1</v>
      </c>
      <c r="AP732">
        <f>INDEX(Table3[MC5],MATCH($A732,Table3[ID],0),1)</f>
        <v>0</v>
      </c>
      <c r="AQ732">
        <f>_xlfn.XLOOKUP($A732,Table3[ID],Table3[Complaint],"Not Found",0)</f>
        <v>0</v>
      </c>
      <c r="AR732">
        <f>_xlfn.XLOOKUP($A732,Table3[ID],Table3[Pilot],"Not Found",0)</f>
        <v>0</v>
      </c>
      <c r="AS732" s="6">
        <f>_xlfn.XLOOKUP($A732,Table3[ID],Table3[Enrollment],"Not Found",0)</f>
        <v>43699</v>
      </c>
    </row>
    <row r="733" spans="1:45" x14ac:dyDescent="0.25">
      <c r="A733">
        <v>2237</v>
      </c>
      <c r="B733" t="s">
        <v>855</v>
      </c>
      <c r="C733" t="s">
        <v>124</v>
      </c>
      <c r="D733" t="s">
        <v>104</v>
      </c>
      <c r="E733" t="s">
        <v>114</v>
      </c>
      <c r="F733" t="s">
        <v>111</v>
      </c>
      <c r="G733" s="22">
        <v>91.56</v>
      </c>
      <c r="H733">
        <v>8</v>
      </c>
      <c r="I733">
        <v>36.624000000000002</v>
      </c>
      <c r="J733" s="22">
        <v>769.10400000000004</v>
      </c>
      <c r="K733" s="6">
        <v>43477</v>
      </c>
      <c r="L733" s="21">
        <v>0.76527777777777783</v>
      </c>
      <c r="M733" t="s">
        <v>107</v>
      </c>
      <c r="N733" s="22">
        <v>732.48</v>
      </c>
      <c r="O733">
        <v>4.7619047620000003</v>
      </c>
      <c r="P733" s="22">
        <v>36.624000000000002</v>
      </c>
      <c r="Q733">
        <v>6</v>
      </c>
      <c r="R733" t="str">
        <f>IFERROR(VLOOKUP(Table5[[#This Row],[CustomerID]],Table1[],16,FALSE),"Not Found")</f>
        <v>Married</v>
      </c>
      <c r="S733">
        <f>IFERROR(VLOOKUP(Table5[[#This Row],[CustomerID]],Table1[],5,FALSE),"Not Found")</f>
        <v>65</v>
      </c>
      <c r="T733" t="str">
        <f>IFERROR(VLOOKUP(Table5[[#This Row],[CustomerID]],Table1[],17,FALSE),"Not Found")</f>
        <v>Other</v>
      </c>
      <c r="U733">
        <f>_xlfn.XLOOKUP(Table5[[#This Row],[CustomerID]],Table1[ID],Table1[Kids],"Not Found",0)</f>
        <v>0</v>
      </c>
      <c r="V733">
        <f>_xlfn.XLOOKUP(Table5[[#This Row],[CustomerID]],Table1[ID],Table1[Teens],"Not found",0)</f>
        <v>1</v>
      </c>
      <c r="W733" s="16">
        <f>IFERROR(VLOOKUP(Table5[[#This Row],[CustomerID]],Table1[],2,FALSE),"Not Found")</f>
        <v>162972</v>
      </c>
      <c r="X733" t="str">
        <f>_xlfn.XLOOKUP(Table5[[#This Row],[CustomerID]],Table1[ID],Table1[State],"Not Found",0)</f>
        <v>State-California</v>
      </c>
      <c r="Y733">
        <f>_xlfn.XLOOKUP(Table5[[#This Row],[CustomerID]],Table2[ID],Table2[Recency/Days],"Not Found",0)</f>
        <v>39</v>
      </c>
      <c r="Z733" s="22">
        <f>IFERROR(VLOOKUP(Table5[[#This Row],[CustomerID]],Table2[],3,FALSE),"Not Found")</f>
        <v>810</v>
      </c>
      <c r="AA733" s="22">
        <f>IFERROR(VLOOKUP($A733,Table2[],4,FALSE),"Not Found")</f>
        <v>39</v>
      </c>
      <c r="AB733" s="22">
        <f>IFERROR(VLOOKUP($A733,Table2[],5,FALSE),"Not Found")</f>
        <v>122</v>
      </c>
      <c r="AC733" s="22">
        <f>IFERROR(VLOOKUP($A733,Table2[],6,FALSE),"Not Found")</f>
        <v>52</v>
      </c>
      <c r="AD733" s="22">
        <f>IFERROR(VLOOKUP($A733,Table2[],7,FALSE),"Not Found")</f>
        <v>0</v>
      </c>
      <c r="AE733" s="22">
        <f>IFERROR(VLOOKUP($A733,Table2[],8,FALSE),"Not Found")</f>
        <v>497</v>
      </c>
      <c r="AF733" s="22">
        <f>IFERROR(VLOOKUP($A733,Table2[],9,FALSE),"Not Found")</f>
        <v>525</v>
      </c>
      <c r="AG733">
        <f>IFERROR(VLOOKUP($A733,Table2[],10,FALSE),"Not Found")</f>
        <v>2</v>
      </c>
      <c r="AH733">
        <f>IFERROR(VLOOKUP($A733,Table2[],11,FALSE),"Not Found")</f>
        <v>7</v>
      </c>
      <c r="AI733">
        <f>IFERROR(VLOOKUP($A733,Table2[],12,FALSE),"Not Found")</f>
        <v>4</v>
      </c>
      <c r="AJ733">
        <f>IFERROR(VLOOKUP($A733,Table2[],13,FALSE),"Not Found")</f>
        <v>3</v>
      </c>
      <c r="AK733">
        <f>IFERROR(VLOOKUP($A733,Table2[],14,FALSE),"Not Found")</f>
        <v>6</v>
      </c>
      <c r="AL733">
        <f>INDEX('Marketing data'!E:E,MATCH($A733,'Marketing data'!B:B,0),1)</f>
        <v>0</v>
      </c>
      <c r="AM733">
        <f>INDEX('Marketing data'!F:F,MATCH($A733,'Marketing data'!B:B,0),1)</f>
        <v>0</v>
      </c>
      <c r="AN733">
        <f>INDEX(Table3[MC3],MATCH($A733,Table3[ID],0),1)</f>
        <v>0</v>
      </c>
      <c r="AO733">
        <f>INDEX(Table3[MC4],MATCH($A733,Table3[ID],0),1)</f>
        <v>0</v>
      </c>
      <c r="AP733">
        <f>INDEX(Table3[MC5],MATCH($A733,Table3[ID],0),1)</f>
        <v>0</v>
      </c>
      <c r="AQ733">
        <f>_xlfn.XLOOKUP($A733,Table3[ID],Table3[Complaint],"Not Found",0)</f>
        <v>0</v>
      </c>
      <c r="AR733">
        <f>_xlfn.XLOOKUP($A733,Table3[ID],Table3[Pilot],"Not Found",0)</f>
        <v>1</v>
      </c>
      <c r="AS733" s="6">
        <f>_xlfn.XLOOKUP($A733,Table3[ID],Table3[Enrollment],"Not Found",0)</f>
        <v>43473</v>
      </c>
    </row>
    <row r="734" spans="1:45" x14ac:dyDescent="0.25">
      <c r="A734">
        <v>2813</v>
      </c>
      <c r="B734" t="s">
        <v>856</v>
      </c>
      <c r="C734" t="s">
        <v>103</v>
      </c>
      <c r="D734" t="s">
        <v>110</v>
      </c>
      <c r="E734" t="s">
        <v>114</v>
      </c>
      <c r="F734" t="s">
        <v>115</v>
      </c>
      <c r="G734" s="22">
        <v>93.96</v>
      </c>
      <c r="H734">
        <v>9</v>
      </c>
      <c r="I734">
        <v>42.281999999999996</v>
      </c>
      <c r="J734" s="22">
        <v>887.92200000000003</v>
      </c>
      <c r="K734" s="6">
        <v>43544</v>
      </c>
      <c r="L734" s="21">
        <v>0.48055555555555557</v>
      </c>
      <c r="M734" t="s">
        <v>112</v>
      </c>
      <c r="N734" s="22">
        <v>845.64</v>
      </c>
      <c r="O734">
        <v>4.7619047620000003</v>
      </c>
      <c r="P734" s="22">
        <v>42.281999999999996</v>
      </c>
      <c r="Q734">
        <v>9.8000000000000007</v>
      </c>
      <c r="R734" t="str">
        <f>IFERROR(VLOOKUP(Table5[[#This Row],[CustomerID]],Table1[],16,FALSE),"Not Found")</f>
        <v>Married</v>
      </c>
      <c r="S734">
        <f>IFERROR(VLOOKUP(Table5[[#This Row],[CustomerID]],Table1[],5,FALSE),"Not Found")</f>
        <v>65</v>
      </c>
      <c r="T734" t="str">
        <f>IFERROR(VLOOKUP(Table5[[#This Row],[CustomerID]],Table1[],17,FALSE),"Not Found")</f>
        <v>Other</v>
      </c>
      <c r="U734">
        <f>_xlfn.XLOOKUP(Table5[[#This Row],[CustomerID]],Table1[ID],Table1[Kids],"Not Found",0)</f>
        <v>0</v>
      </c>
      <c r="V734">
        <f>_xlfn.XLOOKUP(Table5[[#This Row],[CustomerID]],Table1[ID],Table1[Teens],"Not found",0)</f>
        <v>1</v>
      </c>
      <c r="W734" s="16">
        <f>IFERROR(VLOOKUP(Table5[[#This Row],[CustomerID]],Table1[],2,FALSE),"Not Found")</f>
        <v>162972</v>
      </c>
      <c r="X734" t="str">
        <f>_xlfn.XLOOKUP(Table5[[#This Row],[CustomerID]],Table1[ID],Table1[State],"Not Found",0)</f>
        <v>State-California</v>
      </c>
      <c r="Y734">
        <f>_xlfn.XLOOKUP(Table5[[#This Row],[CustomerID]],Table2[ID],Table2[Recency/Days],"Not Found",0)</f>
        <v>39</v>
      </c>
      <c r="Z734" s="22">
        <f>IFERROR(VLOOKUP(Table5[[#This Row],[CustomerID]],Table2[],3,FALSE),"Not Found")</f>
        <v>810</v>
      </c>
      <c r="AA734" s="22">
        <f>IFERROR(VLOOKUP($A734,Table2[],4,FALSE),"Not Found")</f>
        <v>39</v>
      </c>
      <c r="AB734" s="22">
        <f>IFERROR(VLOOKUP($A734,Table2[],5,FALSE),"Not Found")</f>
        <v>122</v>
      </c>
      <c r="AC734" s="22">
        <f>IFERROR(VLOOKUP($A734,Table2[],6,FALSE),"Not Found")</f>
        <v>52</v>
      </c>
      <c r="AD734" s="22">
        <f>IFERROR(VLOOKUP($A734,Table2[],7,FALSE),"Not Found")</f>
        <v>0</v>
      </c>
      <c r="AE734" s="22">
        <f>IFERROR(VLOOKUP($A734,Table2[],8,FALSE),"Not Found")</f>
        <v>497</v>
      </c>
      <c r="AF734" s="22">
        <f>IFERROR(VLOOKUP($A734,Table2[],9,FALSE),"Not Found")</f>
        <v>525</v>
      </c>
      <c r="AG734">
        <f>IFERROR(VLOOKUP($A734,Table2[],10,FALSE),"Not Found")</f>
        <v>2</v>
      </c>
      <c r="AH734">
        <f>IFERROR(VLOOKUP($A734,Table2[],11,FALSE),"Not Found")</f>
        <v>7</v>
      </c>
      <c r="AI734">
        <f>IFERROR(VLOOKUP($A734,Table2[],12,FALSE),"Not Found")</f>
        <v>4</v>
      </c>
      <c r="AJ734">
        <f>IFERROR(VLOOKUP($A734,Table2[],13,FALSE),"Not Found")</f>
        <v>3</v>
      </c>
      <c r="AK734">
        <f>IFERROR(VLOOKUP($A734,Table2[],14,FALSE),"Not Found")</f>
        <v>6</v>
      </c>
      <c r="AL734">
        <f>INDEX('Marketing data'!E:E,MATCH($A734,'Marketing data'!B:B,0),1)</f>
        <v>0</v>
      </c>
      <c r="AM734">
        <f>INDEX('Marketing data'!F:F,MATCH($A734,'Marketing data'!B:B,0),1)</f>
        <v>0</v>
      </c>
      <c r="AN734">
        <f>INDEX(Table3[MC3],MATCH($A734,Table3[ID],0),1)</f>
        <v>0</v>
      </c>
      <c r="AO734">
        <f>INDEX(Table3[MC4],MATCH($A734,Table3[ID],0),1)</f>
        <v>0</v>
      </c>
      <c r="AP734">
        <f>INDEX(Table3[MC5],MATCH($A734,Table3[ID],0),1)</f>
        <v>0</v>
      </c>
      <c r="AQ734">
        <f>_xlfn.XLOOKUP($A734,Table3[ID],Table3[Complaint],"Not Found",0)</f>
        <v>0</v>
      </c>
      <c r="AR734">
        <f>_xlfn.XLOOKUP($A734,Table3[ID],Table3[Pilot],"Not Found",0)</f>
        <v>0</v>
      </c>
      <c r="AS734" s="6">
        <f>_xlfn.XLOOKUP($A734,Table3[ID],Table3[Enrollment],"Not Found",0)</f>
        <v>43473</v>
      </c>
    </row>
    <row r="735" spans="1:45" x14ac:dyDescent="0.25">
      <c r="A735">
        <v>2735</v>
      </c>
      <c r="B735" t="s">
        <v>857</v>
      </c>
      <c r="C735" t="s">
        <v>109</v>
      </c>
      <c r="D735" t="s">
        <v>110</v>
      </c>
      <c r="E735" t="s">
        <v>114</v>
      </c>
      <c r="F735" t="s">
        <v>115</v>
      </c>
      <c r="G735" s="22">
        <v>55.61</v>
      </c>
      <c r="H735">
        <v>7</v>
      </c>
      <c r="I735">
        <v>19.4635</v>
      </c>
      <c r="J735" s="22">
        <v>408.73349999999999</v>
      </c>
      <c r="K735" s="6">
        <v>43547</v>
      </c>
      <c r="L735" s="21">
        <v>0.52847222222222223</v>
      </c>
      <c r="M735" t="s">
        <v>112</v>
      </c>
      <c r="N735" s="22">
        <v>389.27</v>
      </c>
      <c r="O735">
        <v>4.7619047620000003</v>
      </c>
      <c r="P735" s="22">
        <v>19.4635</v>
      </c>
      <c r="Q735">
        <v>8.5</v>
      </c>
      <c r="R735" t="str">
        <f>IFERROR(VLOOKUP(Table5[[#This Row],[CustomerID]],Table1[],16,FALSE),"Not Found")</f>
        <v>Married</v>
      </c>
      <c r="S735">
        <f>IFERROR(VLOOKUP(Table5[[#This Row],[CustomerID]],Table1[],5,FALSE),"Not Found")</f>
        <v>56</v>
      </c>
      <c r="T735" t="str">
        <f>IFERROR(VLOOKUP(Table5[[#This Row],[CustomerID]],Table1[],17,FALSE),"Not Found")</f>
        <v>Other</v>
      </c>
      <c r="U735">
        <f>_xlfn.XLOOKUP(Table5[[#This Row],[CustomerID]],Table1[ID],Table1[Kids],"Not Found",0)</f>
        <v>0</v>
      </c>
      <c r="V735">
        <f>_xlfn.XLOOKUP(Table5[[#This Row],[CustomerID]],Table1[ID],Table1[Teens],"Not found",0)</f>
        <v>1</v>
      </c>
      <c r="W735" s="16">
        <f>IFERROR(VLOOKUP(Table5[[#This Row],[CustomerID]],Table1[],2,FALSE),"Not Found")</f>
        <v>162905</v>
      </c>
      <c r="X735" t="str">
        <f>_xlfn.XLOOKUP(Table5[[#This Row],[CustomerID]],Table1[ID],Table1[State],"Not Found",0)</f>
        <v>State-California</v>
      </c>
      <c r="Y735">
        <f>_xlfn.XLOOKUP(Table5[[#This Row],[CustomerID]],Table2[ID],Table2[Recency/Days],"Not Found",0)</f>
        <v>68</v>
      </c>
      <c r="Z735" s="22">
        <f>IFERROR(VLOOKUP(Table5[[#This Row],[CustomerID]],Table2[],3,FALSE),"Not Found")</f>
        <v>430</v>
      </c>
      <c r="AA735" s="22">
        <f>IFERROR(VLOOKUP($A735,Table2[],4,FALSE),"Not Found")</f>
        <v>194</v>
      </c>
      <c r="AB735" s="22">
        <f>IFERROR(VLOOKUP($A735,Table2[],5,FALSE),"Not Found")</f>
        <v>249</v>
      </c>
      <c r="AC735" s="22">
        <f>IFERROR(VLOOKUP($A735,Table2[],6,FALSE),"Not Found")</f>
        <v>308</v>
      </c>
      <c r="AD735" s="22">
        <f>IFERROR(VLOOKUP($A735,Table2[],7,FALSE),"Not Found")</f>
        <v>277</v>
      </c>
      <c r="AE735" s="22">
        <f>IFERROR(VLOOKUP($A735,Table2[],8,FALSE),"Not Found")</f>
        <v>153</v>
      </c>
      <c r="AF735" s="22">
        <f>IFERROR(VLOOKUP($A735,Table2[],9,FALSE),"Not Found")</f>
        <v>1305</v>
      </c>
      <c r="AG735">
        <f>IFERROR(VLOOKUP($A735,Table2[],10,FALSE),"Not Found")</f>
        <v>3</v>
      </c>
      <c r="AH735">
        <f>IFERROR(VLOOKUP($A735,Table2[],11,FALSE),"Not Found")</f>
        <v>7</v>
      </c>
      <c r="AI735">
        <f>IFERROR(VLOOKUP($A735,Table2[],12,FALSE),"Not Found")</f>
        <v>2</v>
      </c>
      <c r="AJ735">
        <f>IFERROR(VLOOKUP($A735,Table2[],13,FALSE),"Not Found")</f>
        <v>8</v>
      </c>
      <c r="AK735">
        <f>IFERROR(VLOOKUP($A735,Table2[],14,FALSE),"Not Found")</f>
        <v>4</v>
      </c>
      <c r="AL735">
        <f>INDEX('Marketing data'!E:E,MATCH($A735,'Marketing data'!B:B,0),1)</f>
        <v>0</v>
      </c>
      <c r="AM735">
        <f>INDEX('Marketing data'!F:F,MATCH($A735,'Marketing data'!B:B,0),1)</f>
        <v>0</v>
      </c>
      <c r="AN735">
        <f>INDEX(Table3[MC3],MATCH($A735,Table3[ID],0),1)</f>
        <v>0</v>
      </c>
      <c r="AO735">
        <f>INDEX(Table3[MC4],MATCH($A735,Table3[ID],0),1)</f>
        <v>0</v>
      </c>
      <c r="AP735">
        <f>INDEX(Table3[MC5],MATCH($A735,Table3[ID],0),1)</f>
        <v>0</v>
      </c>
      <c r="AQ735">
        <f>_xlfn.XLOOKUP($A735,Table3[ID],Table3[Complaint],"Not Found",0)</f>
        <v>0</v>
      </c>
      <c r="AR735">
        <f>_xlfn.XLOOKUP($A735,Table3[ID],Table3[Pilot],"Not Found",0)</f>
        <v>0</v>
      </c>
      <c r="AS735" s="6">
        <f>_xlfn.XLOOKUP($A735,Table3[ID],Table3[Enrollment],"Not Found",0)</f>
        <v>43876</v>
      </c>
    </row>
    <row r="736" spans="1:45" x14ac:dyDescent="0.25">
      <c r="A736">
        <v>1720</v>
      </c>
      <c r="B736" t="s">
        <v>858</v>
      </c>
      <c r="C736" t="s">
        <v>109</v>
      </c>
      <c r="D736" t="s">
        <v>110</v>
      </c>
      <c r="E736" t="s">
        <v>114</v>
      </c>
      <c r="F736" t="s">
        <v>125</v>
      </c>
      <c r="G736" s="22">
        <v>84.83</v>
      </c>
      <c r="H736">
        <v>1</v>
      </c>
      <c r="I736">
        <v>4.2415000000000003</v>
      </c>
      <c r="J736" s="22">
        <v>89.0715</v>
      </c>
      <c r="K736" s="6">
        <v>43479</v>
      </c>
      <c r="L736" s="21">
        <v>0.63888888888888895</v>
      </c>
      <c r="M736" t="s">
        <v>107</v>
      </c>
      <c r="N736" s="22">
        <v>84.83</v>
      </c>
      <c r="O736">
        <v>4.7619047620000003</v>
      </c>
      <c r="P736" s="22">
        <v>4.2415000000000003</v>
      </c>
      <c r="Q736">
        <v>8.8000000000000007</v>
      </c>
      <c r="R736" t="str">
        <f>IFERROR(VLOOKUP(Table5[[#This Row],[CustomerID]],Table1[],16,FALSE),"Not Found")</f>
        <v>Together</v>
      </c>
      <c r="S736">
        <f>IFERROR(VLOOKUP(Table5[[#This Row],[CustomerID]],Table1[],5,FALSE),"Not Found")</f>
        <v>51</v>
      </c>
      <c r="T736" t="str">
        <f>IFERROR(VLOOKUP(Table5[[#This Row],[CustomerID]],Table1[],17,FALSE),"Not Found")</f>
        <v>Graduate</v>
      </c>
      <c r="U736">
        <f>_xlfn.XLOOKUP(Table5[[#This Row],[CustomerID]],Table1[ID],Table1[Kids],"Not Found",0)</f>
        <v>0</v>
      </c>
      <c r="V736">
        <f>_xlfn.XLOOKUP(Table5[[#This Row],[CustomerID]],Table1[ID],Table1[Teens],"Not found",0)</f>
        <v>1</v>
      </c>
      <c r="W736" s="16">
        <f>IFERROR(VLOOKUP(Table5[[#This Row],[CustomerID]],Table1[],2,FALSE),"Not Found")</f>
        <v>162882</v>
      </c>
      <c r="X736" t="str">
        <f>_xlfn.XLOOKUP(Table5[[#This Row],[CustomerID]],Table1[ID],Table1[State],"Not Found",0)</f>
        <v>State-Other</v>
      </c>
      <c r="Y736">
        <f>_xlfn.XLOOKUP(Table5[[#This Row],[CustomerID]],Table2[ID],Table2[Recency/Days],"Not Found",0)</f>
        <v>26</v>
      </c>
      <c r="Z736" s="22">
        <f>IFERROR(VLOOKUP(Table5[[#This Row],[CustomerID]],Table2[],3,FALSE),"Not Found")</f>
        <v>1318</v>
      </c>
      <c r="AA736" s="22">
        <f>IFERROR(VLOOKUP($A736,Table2[],4,FALSE),"Not Found")</f>
        <v>345</v>
      </c>
      <c r="AB736" s="22">
        <f>IFERROR(VLOOKUP($A736,Table2[],5,FALSE),"Not Found")</f>
        <v>1287</v>
      </c>
      <c r="AC736" s="22">
        <f>IFERROR(VLOOKUP($A736,Table2[],6,FALSE),"Not Found")</f>
        <v>202</v>
      </c>
      <c r="AD736" s="22">
        <f>IFERROR(VLOOKUP($A736,Table2[],7,FALSE),"Not Found")</f>
        <v>62</v>
      </c>
      <c r="AE736" s="22">
        <f>IFERROR(VLOOKUP($A736,Table2[],8,FALSE),"Not Found")</f>
        <v>251</v>
      </c>
      <c r="AF736" s="22">
        <f>IFERROR(VLOOKUP($A736,Table2[],9,FALSE),"Not Found")</f>
        <v>2963</v>
      </c>
      <c r="AG736">
        <f>IFERROR(VLOOKUP($A736,Table2[],10,FALSE),"Not Found")</f>
        <v>2</v>
      </c>
      <c r="AH736">
        <f>IFERROR(VLOOKUP($A736,Table2[],11,FALSE),"Not Found")</f>
        <v>7</v>
      </c>
      <c r="AI736">
        <f>IFERROR(VLOOKUP($A736,Table2[],12,FALSE),"Not Found")</f>
        <v>5</v>
      </c>
      <c r="AJ736">
        <f>IFERROR(VLOOKUP($A736,Table2[],13,FALSE),"Not Found")</f>
        <v>6</v>
      </c>
      <c r="AK736">
        <f>IFERROR(VLOOKUP($A736,Table2[],14,FALSE),"Not Found")</f>
        <v>4</v>
      </c>
      <c r="AL736">
        <f>INDEX('Marketing data'!E:E,MATCH($A736,'Marketing data'!B:B,0),1)</f>
        <v>0</v>
      </c>
      <c r="AM736">
        <f>INDEX('Marketing data'!F:F,MATCH($A736,'Marketing data'!B:B,0),1)</f>
        <v>0</v>
      </c>
      <c r="AN736">
        <f>INDEX(Table3[MC3],MATCH($A736,Table3[ID],0),1)</f>
        <v>0</v>
      </c>
      <c r="AO736">
        <f>INDEX(Table3[MC4],MATCH($A736,Table3[ID],0),1)</f>
        <v>0</v>
      </c>
      <c r="AP736">
        <f>INDEX(Table3[MC5],MATCH($A736,Table3[ID],0),1)</f>
        <v>0</v>
      </c>
      <c r="AQ736">
        <f>_xlfn.XLOOKUP($A736,Table3[ID],Table3[Complaint],"Not Found",0)</f>
        <v>0</v>
      </c>
      <c r="AR736">
        <f>_xlfn.XLOOKUP($A736,Table3[ID],Table3[Pilot],"Not Found",0)</f>
        <v>0</v>
      </c>
      <c r="AS736" s="6">
        <f>_xlfn.XLOOKUP($A736,Table3[ID],Table3[Enrollment],"Not Found",0)</f>
        <v>43479</v>
      </c>
    </row>
    <row r="737" spans="1:45" x14ac:dyDescent="0.25">
      <c r="A737">
        <v>1625</v>
      </c>
      <c r="B737" t="s">
        <v>860</v>
      </c>
      <c r="C737" t="s">
        <v>103</v>
      </c>
      <c r="D737" t="s">
        <v>104</v>
      </c>
      <c r="E737" t="s">
        <v>114</v>
      </c>
      <c r="F737" t="s">
        <v>115</v>
      </c>
      <c r="G737" s="22">
        <v>37.69</v>
      </c>
      <c r="H737">
        <v>2</v>
      </c>
      <c r="I737">
        <v>3.7690000000000001</v>
      </c>
      <c r="J737" s="22">
        <v>79.149000000000001</v>
      </c>
      <c r="K737" s="6">
        <v>43516</v>
      </c>
      <c r="L737" s="21">
        <v>0.64513888888888882</v>
      </c>
      <c r="M737" t="s">
        <v>107</v>
      </c>
      <c r="N737" s="22">
        <v>75.38</v>
      </c>
      <c r="O737">
        <v>4.7619047620000003</v>
      </c>
      <c r="P737" s="22">
        <v>3.7690000000000001</v>
      </c>
      <c r="Q737">
        <v>9.5</v>
      </c>
      <c r="R737" t="str">
        <f>IFERROR(VLOOKUP(Table5[[#This Row],[CustomerID]],Table1[],16,FALSE),"Not Found")</f>
        <v>Divorced</v>
      </c>
      <c r="S737">
        <f>IFERROR(VLOOKUP(Table5[[#This Row],[CustomerID]],Table1[],5,FALSE),"Not Found")</f>
        <v>61</v>
      </c>
      <c r="T737" t="str">
        <f>IFERROR(VLOOKUP(Table5[[#This Row],[CustomerID]],Table1[],17,FALSE),"Not Found")</f>
        <v>PhD</v>
      </c>
      <c r="U737">
        <f>_xlfn.XLOOKUP(Table5[[#This Row],[CustomerID]],Table1[ID],Table1[Kids],"Not Found",0)</f>
        <v>0</v>
      </c>
      <c r="V737">
        <f>_xlfn.XLOOKUP(Table5[[#This Row],[CustomerID]],Table1[ID],Table1[Teens],"Not found",0)</f>
        <v>1</v>
      </c>
      <c r="W737" s="16">
        <f>IFERROR(VLOOKUP(Table5[[#This Row],[CustomerID]],Table1[],2,FALSE),"Not Found")</f>
        <v>162859</v>
      </c>
      <c r="X737" t="str">
        <f>_xlfn.XLOOKUP(Table5[[#This Row],[CustomerID]],Table1[ID],Table1[State],"Not Found",0)</f>
        <v>State-California</v>
      </c>
      <c r="Y737">
        <f>_xlfn.XLOOKUP(Table5[[#This Row],[CustomerID]],Table2[ID],Table2[Recency/Days],"Not Found",0)</f>
        <v>37</v>
      </c>
      <c r="Z737" s="22">
        <f>IFERROR(VLOOKUP(Table5[[#This Row],[CustomerID]],Table2[],3,FALSE),"Not Found")</f>
        <v>2754</v>
      </c>
      <c r="AA737" s="22">
        <f>IFERROR(VLOOKUP($A737,Table2[],4,FALSE),"Not Found")</f>
        <v>231</v>
      </c>
      <c r="AB737" s="22">
        <f>IFERROR(VLOOKUP($A737,Table2[],5,FALSE),"Not Found")</f>
        <v>264</v>
      </c>
      <c r="AC737" s="22">
        <f>IFERROR(VLOOKUP($A737,Table2[],6,FALSE),"Not Found")</f>
        <v>41</v>
      </c>
      <c r="AD737" s="22">
        <f>IFERROR(VLOOKUP($A737,Table2[],7,FALSE),"Not Found")</f>
        <v>31</v>
      </c>
      <c r="AE737" s="22">
        <f>IFERROR(VLOOKUP($A737,Table2[],8,FALSE),"Not Found")</f>
        <v>65</v>
      </c>
      <c r="AF737" s="22">
        <f>IFERROR(VLOOKUP($A737,Table2[],9,FALSE),"Not Found")</f>
        <v>3257</v>
      </c>
      <c r="AG737">
        <f>IFERROR(VLOOKUP($A737,Table2[],10,FALSE),"Not Found")</f>
        <v>4</v>
      </c>
      <c r="AH737">
        <f>IFERROR(VLOOKUP($A737,Table2[],11,FALSE),"Not Found")</f>
        <v>9</v>
      </c>
      <c r="AI737">
        <f>IFERROR(VLOOKUP($A737,Table2[],12,FALSE),"Not Found")</f>
        <v>4</v>
      </c>
      <c r="AJ737">
        <f>IFERROR(VLOOKUP($A737,Table2[],13,FALSE),"Not Found")</f>
        <v>6</v>
      </c>
      <c r="AK737">
        <f>IFERROR(VLOOKUP($A737,Table2[],14,FALSE),"Not Found")</f>
        <v>6</v>
      </c>
      <c r="AL737">
        <f>INDEX('Marketing data'!E:E,MATCH($A737,'Marketing data'!B:B,0),1)</f>
        <v>0</v>
      </c>
      <c r="AM737">
        <f>INDEX('Marketing data'!F:F,MATCH($A737,'Marketing data'!B:B,0),1)</f>
        <v>0</v>
      </c>
      <c r="AN737">
        <f>INDEX(Table3[MC3],MATCH($A737,Table3[ID],0),1)</f>
        <v>0</v>
      </c>
      <c r="AO737">
        <f>INDEX(Table3[MC4],MATCH($A737,Table3[ID],0),1)</f>
        <v>0</v>
      </c>
      <c r="AP737">
        <f>INDEX(Table3[MC5],MATCH($A737,Table3[ID],0),1)</f>
        <v>0</v>
      </c>
      <c r="AQ737">
        <f>_xlfn.XLOOKUP($A737,Table3[ID],Table3[Complaint],"Not Found",0)</f>
        <v>0</v>
      </c>
      <c r="AR737">
        <f>_xlfn.XLOOKUP($A737,Table3[ID],Table3[Pilot],"Not Found",0)</f>
        <v>0</v>
      </c>
      <c r="AS737" s="6">
        <f>_xlfn.XLOOKUP($A737,Table3[ID],Table3[Enrollment],"Not Found",0)</f>
        <v>43622</v>
      </c>
    </row>
    <row r="738" spans="1:45" x14ac:dyDescent="0.25">
      <c r="A738">
        <v>1771</v>
      </c>
      <c r="B738" t="s">
        <v>861</v>
      </c>
      <c r="C738" t="s">
        <v>109</v>
      </c>
      <c r="D738" t="s">
        <v>104</v>
      </c>
      <c r="E738" t="s">
        <v>105</v>
      </c>
      <c r="F738" t="s">
        <v>118</v>
      </c>
      <c r="G738" s="22">
        <v>31.67</v>
      </c>
      <c r="H738">
        <v>8</v>
      </c>
      <c r="I738">
        <v>12.667999999999999</v>
      </c>
      <c r="J738" s="22">
        <v>266.02800000000002</v>
      </c>
      <c r="K738" s="6">
        <v>43467</v>
      </c>
      <c r="L738" s="21">
        <v>0.67986111111111114</v>
      </c>
      <c r="M738" t="s">
        <v>116</v>
      </c>
      <c r="N738" s="22">
        <v>253.36</v>
      </c>
      <c r="O738">
        <v>4.7619047620000003</v>
      </c>
      <c r="P738" s="22">
        <v>12.667999999999999</v>
      </c>
      <c r="Q738">
        <v>5.6</v>
      </c>
      <c r="R738" t="str">
        <f>IFERROR(VLOOKUP(Table5[[#This Row],[CustomerID]],Table1[],16,FALSE),"Not Found")</f>
        <v>Together</v>
      </c>
      <c r="S738">
        <f>IFERROR(VLOOKUP(Table5[[#This Row],[CustomerID]],Table1[],5,FALSE),"Not Found")</f>
        <v>75</v>
      </c>
      <c r="T738" t="str">
        <f>IFERROR(VLOOKUP(Table5[[#This Row],[CustomerID]],Table1[],17,FALSE),"Not Found")</f>
        <v>Master</v>
      </c>
      <c r="U738">
        <f>_xlfn.XLOOKUP(Table5[[#This Row],[CustomerID]],Table1[ID],Table1[Kids],"Not Found",0)</f>
        <v>0</v>
      </c>
      <c r="V738">
        <f>_xlfn.XLOOKUP(Table5[[#This Row],[CustomerID]],Table1[ID],Table1[Teens],"Not found",0)</f>
        <v>0</v>
      </c>
      <c r="W738" s="16">
        <f>IFERROR(VLOOKUP(Table5[[#This Row],[CustomerID]],Table1[],2,FALSE),"Not Found")</f>
        <v>162847</v>
      </c>
      <c r="X738" t="str">
        <f>_xlfn.XLOOKUP(Table5[[#This Row],[CustomerID]],Table1[ID],Table1[State],"Not Found",0)</f>
        <v>State-Illinois</v>
      </c>
      <c r="Y738">
        <f>_xlfn.XLOOKUP(Table5[[#This Row],[CustomerID]],Table2[ID],Table2[Recency/Days],"Not Found",0)</f>
        <v>45</v>
      </c>
      <c r="Z738" s="22">
        <f>IFERROR(VLOOKUP(Table5[[#This Row],[CustomerID]],Table2[],3,FALSE),"Not Found")</f>
        <v>1350</v>
      </c>
      <c r="AA738" s="22">
        <f>IFERROR(VLOOKUP($A738,Table2[],4,FALSE),"Not Found")</f>
        <v>435</v>
      </c>
      <c r="AB738" s="22">
        <f>IFERROR(VLOOKUP($A738,Table2[],5,FALSE),"Not Found")</f>
        <v>1829</v>
      </c>
      <c r="AC738" s="22">
        <f>IFERROR(VLOOKUP($A738,Table2[],6,FALSE),"Not Found")</f>
        <v>207</v>
      </c>
      <c r="AD738" s="22">
        <f>IFERROR(VLOOKUP($A738,Table2[],7,FALSE),"Not Found")</f>
        <v>197</v>
      </c>
      <c r="AE738" s="22">
        <f>IFERROR(VLOOKUP($A738,Table2[],8,FALSE),"Not Found")</f>
        <v>158</v>
      </c>
      <c r="AF738" s="22">
        <f>IFERROR(VLOOKUP($A738,Table2[],9,FALSE),"Not Found")</f>
        <v>3861</v>
      </c>
      <c r="AG738">
        <f>IFERROR(VLOOKUP($A738,Table2[],10,FALSE),"Not Found")</f>
        <v>1</v>
      </c>
      <c r="AH738">
        <f>IFERROR(VLOOKUP($A738,Table2[],11,FALSE),"Not Found")</f>
        <v>3</v>
      </c>
      <c r="AI738">
        <f>IFERROR(VLOOKUP($A738,Table2[],12,FALSE),"Not Found")</f>
        <v>6</v>
      </c>
      <c r="AJ738">
        <f>IFERROR(VLOOKUP($A738,Table2[],13,FALSE),"Not Found")</f>
        <v>4</v>
      </c>
      <c r="AK738">
        <f>IFERROR(VLOOKUP($A738,Table2[],14,FALSE),"Not Found")</f>
        <v>2</v>
      </c>
      <c r="AL738">
        <f>INDEX('Marketing data'!E:E,MATCH($A738,'Marketing data'!B:B,0),1)</f>
        <v>0</v>
      </c>
      <c r="AM738">
        <f>INDEX('Marketing data'!F:F,MATCH($A738,'Marketing data'!B:B,0),1)</f>
        <v>0</v>
      </c>
      <c r="AN738">
        <f>INDEX(Table3[MC3],MATCH($A738,Table3[ID],0),1)</f>
        <v>0</v>
      </c>
      <c r="AO738">
        <f>INDEX(Table3[MC4],MATCH($A738,Table3[ID],0),1)</f>
        <v>0</v>
      </c>
      <c r="AP738">
        <f>INDEX(Table3[MC5],MATCH($A738,Table3[ID],0),1)</f>
        <v>0</v>
      </c>
      <c r="AQ738">
        <f>_xlfn.XLOOKUP($A738,Table3[ID],Table3[Complaint],"Not Found",0)</f>
        <v>0</v>
      </c>
      <c r="AR738">
        <f>_xlfn.XLOOKUP($A738,Table3[ID],Table3[Pilot],"Not Found",0)</f>
        <v>0</v>
      </c>
      <c r="AS738" s="6">
        <f>_xlfn.XLOOKUP($A738,Table3[ID],Table3[Enrollment],"Not Found",0)</f>
        <v>43638</v>
      </c>
    </row>
    <row r="739" spans="1:45" x14ac:dyDescent="0.25">
      <c r="A739">
        <v>2041</v>
      </c>
      <c r="B739" t="s">
        <v>862</v>
      </c>
      <c r="C739" t="s">
        <v>109</v>
      </c>
      <c r="D739" t="s">
        <v>104</v>
      </c>
      <c r="E739" t="s">
        <v>105</v>
      </c>
      <c r="F739" t="s">
        <v>125</v>
      </c>
      <c r="G739" s="22">
        <v>38.42</v>
      </c>
      <c r="H739">
        <v>1</v>
      </c>
      <c r="I739">
        <v>1.921</v>
      </c>
      <c r="J739" s="22">
        <v>40.341000000000001</v>
      </c>
      <c r="K739" s="6">
        <v>43498</v>
      </c>
      <c r="L739" s="21">
        <v>0.68958333333333333</v>
      </c>
      <c r="M739" t="s">
        <v>112</v>
      </c>
      <c r="N739" s="22">
        <v>38.42</v>
      </c>
      <c r="O739">
        <v>4.7619047620000003</v>
      </c>
      <c r="P739" s="22">
        <v>1.921</v>
      </c>
      <c r="Q739">
        <v>8.6</v>
      </c>
      <c r="R739" t="str">
        <f>IFERROR(VLOOKUP(Table5[[#This Row],[CustomerID]],Table1[],16,FALSE),"Not Found")</f>
        <v>Married</v>
      </c>
      <c r="S739">
        <f>IFERROR(VLOOKUP(Table5[[#This Row],[CustomerID]],Table1[],5,FALSE),"Not Found")</f>
        <v>71</v>
      </c>
      <c r="T739" t="str">
        <f>IFERROR(VLOOKUP(Table5[[#This Row],[CustomerID]],Table1[],17,FALSE),"Not Found")</f>
        <v>Master</v>
      </c>
      <c r="U739">
        <f>_xlfn.XLOOKUP(Table5[[#This Row],[CustomerID]],Table1[ID],Table1[Kids],"Not Found",0)</f>
        <v>1</v>
      </c>
      <c r="V739">
        <f>_xlfn.XLOOKUP(Table5[[#This Row],[CustomerID]],Table1[ID],Table1[Teens],"Not found",0)</f>
        <v>1</v>
      </c>
      <c r="W739" s="16">
        <f>IFERROR(VLOOKUP(Table5[[#This Row],[CustomerID]],Table1[],2,FALSE),"Not Found")</f>
        <v>162845</v>
      </c>
      <c r="X739" t="str">
        <f>_xlfn.XLOOKUP(Table5[[#This Row],[CustomerID]],Table1[ID],Table1[State],"Not Found",0)</f>
        <v>State-Illinois</v>
      </c>
      <c r="Y739">
        <f>_xlfn.XLOOKUP(Table5[[#This Row],[CustomerID]],Table2[ID],Table2[Recency/Days],"Not Found",0)</f>
        <v>3</v>
      </c>
      <c r="Z739" s="22">
        <f>IFERROR(VLOOKUP(Table5[[#This Row],[CustomerID]],Table2[],3,FALSE),"Not Found")</f>
        <v>2848</v>
      </c>
      <c r="AA739" s="22">
        <f>IFERROR(VLOOKUP($A739,Table2[],4,FALSE),"Not Found")</f>
        <v>0</v>
      </c>
      <c r="AB739" s="22">
        <f>IFERROR(VLOOKUP($A739,Table2[],5,FALSE),"Not Found")</f>
        <v>117</v>
      </c>
      <c r="AC739" s="22">
        <f>IFERROR(VLOOKUP($A739,Table2[],6,FALSE),"Not Found")</f>
        <v>0</v>
      </c>
      <c r="AD739" s="22">
        <f>IFERROR(VLOOKUP($A739,Table2[],7,FALSE),"Not Found")</f>
        <v>0</v>
      </c>
      <c r="AE739" s="22">
        <f>IFERROR(VLOOKUP($A739,Table2[],8,FALSE),"Not Found")</f>
        <v>88</v>
      </c>
      <c r="AF739" s="22">
        <f>IFERROR(VLOOKUP($A739,Table2[],9,FALSE),"Not Found")</f>
        <v>2876</v>
      </c>
      <c r="AG739">
        <f>IFERROR(VLOOKUP($A739,Table2[],10,FALSE),"Not Found")</f>
        <v>11</v>
      </c>
      <c r="AH739">
        <f>IFERROR(VLOOKUP($A739,Table2[],11,FALSE),"Not Found")</f>
        <v>3</v>
      </c>
      <c r="AI739">
        <f>IFERROR(VLOOKUP($A739,Table2[],12,FALSE),"Not Found")</f>
        <v>4</v>
      </c>
      <c r="AJ739">
        <f>IFERROR(VLOOKUP($A739,Table2[],13,FALSE),"Not Found")</f>
        <v>10</v>
      </c>
      <c r="AK739">
        <f>IFERROR(VLOOKUP($A739,Table2[],14,FALSE),"Not Found")</f>
        <v>8</v>
      </c>
      <c r="AL739">
        <f>INDEX('Marketing data'!E:E,MATCH($A739,'Marketing data'!B:B,0),1)</f>
        <v>0</v>
      </c>
      <c r="AM739">
        <f>INDEX('Marketing data'!F:F,MATCH($A739,'Marketing data'!B:B,0),1)</f>
        <v>0</v>
      </c>
      <c r="AN739">
        <f>INDEX(Table3[MC3],MATCH($A739,Table3[ID],0),1)</f>
        <v>0</v>
      </c>
      <c r="AO739">
        <f>INDEX(Table3[MC4],MATCH($A739,Table3[ID],0),1)</f>
        <v>1</v>
      </c>
      <c r="AP739">
        <f>INDEX(Table3[MC5],MATCH($A739,Table3[ID],0),1)</f>
        <v>0</v>
      </c>
      <c r="AQ739">
        <f>_xlfn.XLOOKUP($A739,Table3[ID],Table3[Complaint],"Not Found",0)</f>
        <v>0</v>
      </c>
      <c r="AR739">
        <f>_xlfn.XLOOKUP($A739,Table3[ID],Table3[Pilot],"Not Found",0)</f>
        <v>0</v>
      </c>
      <c r="AS739" s="6">
        <f>_xlfn.XLOOKUP($A739,Table3[ID],Table3[Enrollment],"Not Found",0)</f>
        <v>43532</v>
      </c>
    </row>
    <row r="740" spans="1:45" x14ac:dyDescent="0.25">
      <c r="A740">
        <v>2322</v>
      </c>
      <c r="B740" t="s">
        <v>863</v>
      </c>
      <c r="C740" t="s">
        <v>124</v>
      </c>
      <c r="D740" t="s">
        <v>104</v>
      </c>
      <c r="E740" t="s">
        <v>114</v>
      </c>
      <c r="F740" t="s">
        <v>127</v>
      </c>
      <c r="G740" s="22">
        <v>65.23</v>
      </c>
      <c r="H740">
        <v>10</v>
      </c>
      <c r="I740">
        <v>32.615000000000002</v>
      </c>
      <c r="J740" s="22">
        <v>684.91499999999996</v>
      </c>
      <c r="K740" s="6">
        <v>43473</v>
      </c>
      <c r="L740" s="21">
        <v>0.79652777777777783</v>
      </c>
      <c r="M740" t="s">
        <v>116</v>
      </c>
      <c r="N740" s="22">
        <v>652.29999999999995</v>
      </c>
      <c r="O740">
        <v>4.7619047620000003</v>
      </c>
      <c r="P740" s="22">
        <v>32.615000000000002</v>
      </c>
      <c r="Q740">
        <v>5.2</v>
      </c>
      <c r="R740" t="str">
        <f>IFERROR(VLOOKUP(Table5[[#This Row],[CustomerID]],Table1[],16,FALSE),"Not Found")</f>
        <v>Married</v>
      </c>
      <c r="S740">
        <f>IFERROR(VLOOKUP(Table5[[#This Row],[CustomerID]],Table1[],5,FALSE),"Not Found")</f>
        <v>71</v>
      </c>
      <c r="T740" t="str">
        <f>IFERROR(VLOOKUP(Table5[[#This Row],[CustomerID]],Table1[],17,FALSE),"Not Found")</f>
        <v>Master</v>
      </c>
      <c r="U740">
        <f>_xlfn.XLOOKUP(Table5[[#This Row],[CustomerID]],Table1[ID],Table1[Kids],"Not Found",0)</f>
        <v>1</v>
      </c>
      <c r="V740">
        <f>_xlfn.XLOOKUP(Table5[[#This Row],[CustomerID]],Table1[ID],Table1[Teens],"Not found",0)</f>
        <v>1</v>
      </c>
      <c r="W740" s="16">
        <f>IFERROR(VLOOKUP(Table5[[#This Row],[CustomerID]],Table1[],2,FALSE),"Not Found")</f>
        <v>162845</v>
      </c>
      <c r="X740" t="str">
        <f>_xlfn.XLOOKUP(Table5[[#This Row],[CustomerID]],Table1[ID],Table1[State],"Not Found",0)</f>
        <v>State-Florida</v>
      </c>
      <c r="Y740">
        <f>_xlfn.XLOOKUP(Table5[[#This Row],[CustomerID]],Table2[ID],Table2[Recency/Days],"Not Found",0)</f>
        <v>3</v>
      </c>
      <c r="Z740" s="22">
        <f>IFERROR(VLOOKUP(Table5[[#This Row],[CustomerID]],Table2[],3,FALSE),"Not Found")</f>
        <v>2848</v>
      </c>
      <c r="AA740" s="22">
        <f>IFERROR(VLOOKUP($A740,Table2[],4,FALSE),"Not Found")</f>
        <v>0</v>
      </c>
      <c r="AB740" s="22">
        <f>IFERROR(VLOOKUP($A740,Table2[],5,FALSE),"Not Found")</f>
        <v>117</v>
      </c>
      <c r="AC740" s="22">
        <f>IFERROR(VLOOKUP($A740,Table2[],6,FALSE),"Not Found")</f>
        <v>0</v>
      </c>
      <c r="AD740" s="22">
        <f>IFERROR(VLOOKUP($A740,Table2[],7,FALSE),"Not Found")</f>
        <v>0</v>
      </c>
      <c r="AE740" s="22">
        <f>IFERROR(VLOOKUP($A740,Table2[],8,FALSE),"Not Found")</f>
        <v>88</v>
      </c>
      <c r="AF740" s="22">
        <f>IFERROR(VLOOKUP($A740,Table2[],9,FALSE),"Not Found")</f>
        <v>2876</v>
      </c>
      <c r="AG740">
        <f>IFERROR(VLOOKUP($A740,Table2[],10,FALSE),"Not Found")</f>
        <v>11</v>
      </c>
      <c r="AH740">
        <f>IFERROR(VLOOKUP($A740,Table2[],11,FALSE),"Not Found")</f>
        <v>3</v>
      </c>
      <c r="AI740">
        <f>IFERROR(VLOOKUP($A740,Table2[],12,FALSE),"Not Found")</f>
        <v>4</v>
      </c>
      <c r="AJ740">
        <f>IFERROR(VLOOKUP($A740,Table2[],13,FALSE),"Not Found")</f>
        <v>10</v>
      </c>
      <c r="AK740">
        <f>IFERROR(VLOOKUP($A740,Table2[],14,FALSE),"Not Found")</f>
        <v>8</v>
      </c>
      <c r="AL740">
        <f>INDEX('Marketing data'!E:E,MATCH($A740,'Marketing data'!B:B,0),1)</f>
        <v>0</v>
      </c>
      <c r="AM740">
        <f>INDEX('Marketing data'!F:F,MATCH($A740,'Marketing data'!B:B,0),1)</f>
        <v>0</v>
      </c>
      <c r="AN740">
        <f>INDEX(Table3[MC3],MATCH($A740,Table3[ID],0),1)</f>
        <v>0</v>
      </c>
      <c r="AO740">
        <f>INDEX(Table3[MC4],MATCH($A740,Table3[ID],0),1)</f>
        <v>1</v>
      </c>
      <c r="AP740">
        <f>INDEX(Table3[MC5],MATCH($A740,Table3[ID],0),1)</f>
        <v>0</v>
      </c>
      <c r="AQ740">
        <f>_xlfn.XLOOKUP($A740,Table3[ID],Table3[Complaint],"Not Found",0)</f>
        <v>0</v>
      </c>
      <c r="AR740">
        <f>_xlfn.XLOOKUP($A740,Table3[ID],Table3[Pilot],"Not Found",0)</f>
        <v>1</v>
      </c>
      <c r="AS740" s="6">
        <f>_xlfn.XLOOKUP($A740,Table3[ID],Table3[Enrollment],"Not Found",0)</f>
        <v>43532</v>
      </c>
    </row>
    <row r="741" spans="1:45" x14ac:dyDescent="0.25">
      <c r="A741">
        <v>1896</v>
      </c>
      <c r="B741" t="s">
        <v>864</v>
      </c>
      <c r="C741" t="s">
        <v>109</v>
      </c>
      <c r="D741" t="s">
        <v>104</v>
      </c>
      <c r="E741" t="s">
        <v>105</v>
      </c>
      <c r="F741" t="s">
        <v>115</v>
      </c>
      <c r="G741" s="22">
        <v>10.53</v>
      </c>
      <c r="H741">
        <v>5</v>
      </c>
      <c r="I741">
        <v>2.6324999999999998</v>
      </c>
      <c r="J741" s="22">
        <v>55.282499999999999</v>
      </c>
      <c r="K741" s="6">
        <v>43495</v>
      </c>
      <c r="L741" s="21">
        <v>0.61319444444444449</v>
      </c>
      <c r="M741" t="s">
        <v>116</v>
      </c>
      <c r="N741" s="22">
        <v>52.65</v>
      </c>
      <c r="O741">
        <v>4.7619047620000003</v>
      </c>
      <c r="P741" s="22">
        <v>2.6324999999999998</v>
      </c>
      <c r="Q741">
        <v>5.8</v>
      </c>
      <c r="R741" t="str">
        <f>IFERROR(VLOOKUP(Table5[[#This Row],[CustomerID]],Table1[],16,FALSE),"Not Found")</f>
        <v>Married</v>
      </c>
      <c r="S741">
        <f>IFERROR(VLOOKUP(Table5[[#This Row],[CustomerID]],Table1[],5,FALSE),"Not Found")</f>
        <v>66</v>
      </c>
      <c r="T741" t="str">
        <f>IFERROR(VLOOKUP(Table5[[#This Row],[CustomerID]],Table1[],17,FALSE),"Not Found")</f>
        <v>Graduate</v>
      </c>
      <c r="U741">
        <f>_xlfn.XLOOKUP(Table5[[#This Row],[CustomerID]],Table1[ID],Table1[Kids],"Not Found",0)</f>
        <v>0</v>
      </c>
      <c r="V741">
        <f>_xlfn.XLOOKUP(Table5[[#This Row],[CustomerID]],Table1[ID],Table1[Teens],"Not found",0)</f>
        <v>0</v>
      </c>
      <c r="W741" s="16">
        <f>IFERROR(VLOOKUP(Table5[[#This Row],[CustomerID]],Table1[],2,FALSE),"Not Found")</f>
        <v>162820</v>
      </c>
      <c r="X741" t="str">
        <f>_xlfn.XLOOKUP(Table5[[#This Row],[CustomerID]],Table1[ID],Table1[State],"Not Found",0)</f>
        <v>State-Florida</v>
      </c>
      <c r="Y741">
        <f>_xlfn.XLOOKUP(Table5[[#This Row],[CustomerID]],Table2[ID],Table2[Recency/Days],"Not Found",0)</f>
        <v>51</v>
      </c>
      <c r="Z741" s="22">
        <f>IFERROR(VLOOKUP(Table5[[#This Row],[CustomerID]],Table2[],3,FALSE),"Not Found")</f>
        <v>1032</v>
      </c>
      <c r="AA741" s="22">
        <f>IFERROR(VLOOKUP($A741,Table2[],4,FALSE),"Not Found")</f>
        <v>158</v>
      </c>
      <c r="AB741" s="22">
        <f>IFERROR(VLOOKUP($A741,Table2[],5,FALSE),"Not Found")</f>
        <v>687</v>
      </c>
      <c r="AC741" s="22">
        <f>IFERROR(VLOOKUP($A741,Table2[],6,FALSE),"Not Found")</f>
        <v>358</v>
      </c>
      <c r="AD741" s="22">
        <f>IFERROR(VLOOKUP($A741,Table2[],7,FALSE),"Not Found")</f>
        <v>158</v>
      </c>
      <c r="AE741" s="22">
        <f>IFERROR(VLOOKUP($A741,Table2[],8,FALSE),"Not Found")</f>
        <v>137</v>
      </c>
      <c r="AF741" s="22">
        <f>IFERROR(VLOOKUP($A741,Table2[],9,FALSE),"Not Found")</f>
        <v>2255</v>
      </c>
      <c r="AG741">
        <f>IFERROR(VLOOKUP($A741,Table2[],10,FALSE),"Not Found")</f>
        <v>1</v>
      </c>
      <c r="AH741">
        <f>IFERROR(VLOOKUP($A741,Table2[],11,FALSE),"Not Found")</f>
        <v>3</v>
      </c>
      <c r="AI741">
        <f>IFERROR(VLOOKUP($A741,Table2[],12,FALSE),"Not Found")</f>
        <v>4</v>
      </c>
      <c r="AJ741">
        <f>IFERROR(VLOOKUP($A741,Table2[],13,FALSE),"Not Found")</f>
        <v>6</v>
      </c>
      <c r="AK741">
        <f>IFERROR(VLOOKUP($A741,Table2[],14,FALSE),"Not Found")</f>
        <v>1</v>
      </c>
      <c r="AL741">
        <f>INDEX('Marketing data'!E:E,MATCH($A741,'Marketing data'!B:B,0),1)</f>
        <v>0</v>
      </c>
      <c r="AM741">
        <f>INDEX('Marketing data'!F:F,MATCH($A741,'Marketing data'!B:B,0),1)</f>
        <v>0</v>
      </c>
      <c r="AN741">
        <f>INDEX(Table3[MC3],MATCH($A741,Table3[ID],0),1)</f>
        <v>0</v>
      </c>
      <c r="AO741">
        <f>INDEX(Table3[MC4],MATCH($A741,Table3[ID],0),1)</f>
        <v>0</v>
      </c>
      <c r="AP741">
        <f>INDEX(Table3[MC5],MATCH($A741,Table3[ID],0),1)</f>
        <v>0</v>
      </c>
      <c r="AQ741">
        <f>_xlfn.XLOOKUP($A741,Table3[ID],Table3[Complaint],"Not Found",0)</f>
        <v>0</v>
      </c>
      <c r="AR741">
        <f>_xlfn.XLOOKUP($A741,Table3[ID],Table3[Pilot],"Not Found",0)</f>
        <v>0</v>
      </c>
      <c r="AS741" s="6">
        <f>_xlfn.XLOOKUP($A741,Table3[ID],Table3[Enrollment],"Not Found",0)</f>
        <v>43754</v>
      </c>
    </row>
    <row r="742" spans="1:45" x14ac:dyDescent="0.25">
      <c r="A742">
        <v>2880</v>
      </c>
      <c r="B742" t="s">
        <v>865</v>
      </c>
      <c r="C742" t="s">
        <v>124</v>
      </c>
      <c r="D742" t="s">
        <v>104</v>
      </c>
      <c r="E742" t="s">
        <v>105</v>
      </c>
      <c r="F742" t="s">
        <v>115</v>
      </c>
      <c r="G742" s="22">
        <v>12.29</v>
      </c>
      <c r="H742">
        <v>9</v>
      </c>
      <c r="I742">
        <v>5.5305</v>
      </c>
      <c r="J742" s="22">
        <v>116.1405</v>
      </c>
      <c r="K742" s="6">
        <v>43550</v>
      </c>
      <c r="L742" s="21">
        <v>0.81111111111111101</v>
      </c>
      <c r="M742" t="s">
        <v>116</v>
      </c>
      <c r="N742" s="22">
        <v>110.61</v>
      </c>
      <c r="O742">
        <v>4.7619047620000003</v>
      </c>
      <c r="P742" s="22">
        <v>5.5305</v>
      </c>
      <c r="Q742">
        <v>8</v>
      </c>
      <c r="R742" t="str">
        <f>IFERROR(VLOOKUP(Table5[[#This Row],[CustomerID]],Table1[],16,FALSE),"Not Found")</f>
        <v>Married</v>
      </c>
      <c r="S742">
        <f>IFERROR(VLOOKUP(Table5[[#This Row],[CustomerID]],Table1[],5,FALSE),"Not Found")</f>
        <v>66</v>
      </c>
      <c r="T742" t="str">
        <f>IFERROR(VLOOKUP(Table5[[#This Row],[CustomerID]],Table1[],17,FALSE),"Not Found")</f>
        <v>Graduate</v>
      </c>
      <c r="U742">
        <f>_xlfn.XLOOKUP(Table5[[#This Row],[CustomerID]],Table1[ID],Table1[Kids],"Not Found",0)</f>
        <v>0</v>
      </c>
      <c r="V742">
        <f>_xlfn.XLOOKUP(Table5[[#This Row],[CustomerID]],Table1[ID],Table1[Teens],"Not found",0)</f>
        <v>0</v>
      </c>
      <c r="W742" s="16">
        <f>IFERROR(VLOOKUP(Table5[[#This Row],[CustomerID]],Table1[],2,FALSE),"Not Found")</f>
        <v>162820</v>
      </c>
      <c r="X742" t="str">
        <f>_xlfn.XLOOKUP(Table5[[#This Row],[CustomerID]],Table1[ID],Table1[State],"Not Found",0)</f>
        <v>State-Florida</v>
      </c>
      <c r="Y742">
        <f>_xlfn.XLOOKUP(Table5[[#This Row],[CustomerID]],Table2[ID],Table2[Recency/Days],"Not Found",0)</f>
        <v>51</v>
      </c>
      <c r="Z742" s="22">
        <f>IFERROR(VLOOKUP(Table5[[#This Row],[CustomerID]],Table2[],3,FALSE),"Not Found")</f>
        <v>1032</v>
      </c>
      <c r="AA742" s="22">
        <f>IFERROR(VLOOKUP($A742,Table2[],4,FALSE),"Not Found")</f>
        <v>158</v>
      </c>
      <c r="AB742" s="22">
        <f>IFERROR(VLOOKUP($A742,Table2[],5,FALSE),"Not Found")</f>
        <v>687</v>
      </c>
      <c r="AC742" s="22">
        <f>IFERROR(VLOOKUP($A742,Table2[],6,FALSE),"Not Found")</f>
        <v>358</v>
      </c>
      <c r="AD742" s="22">
        <f>IFERROR(VLOOKUP($A742,Table2[],7,FALSE),"Not Found")</f>
        <v>158</v>
      </c>
      <c r="AE742" s="22">
        <f>IFERROR(VLOOKUP($A742,Table2[],8,FALSE),"Not Found")</f>
        <v>137</v>
      </c>
      <c r="AF742" s="22">
        <f>IFERROR(VLOOKUP($A742,Table2[],9,FALSE),"Not Found")</f>
        <v>2255</v>
      </c>
      <c r="AG742">
        <f>IFERROR(VLOOKUP($A742,Table2[],10,FALSE),"Not Found")</f>
        <v>1</v>
      </c>
      <c r="AH742">
        <f>IFERROR(VLOOKUP($A742,Table2[],11,FALSE),"Not Found")</f>
        <v>3</v>
      </c>
      <c r="AI742">
        <f>IFERROR(VLOOKUP($A742,Table2[],12,FALSE),"Not Found")</f>
        <v>4</v>
      </c>
      <c r="AJ742">
        <f>IFERROR(VLOOKUP($A742,Table2[],13,FALSE),"Not Found")</f>
        <v>6</v>
      </c>
      <c r="AK742">
        <f>IFERROR(VLOOKUP($A742,Table2[],14,FALSE),"Not Found")</f>
        <v>1</v>
      </c>
      <c r="AL742">
        <f>INDEX('Marketing data'!E:E,MATCH($A742,'Marketing data'!B:B,0),1)</f>
        <v>0</v>
      </c>
      <c r="AM742">
        <f>INDEX('Marketing data'!F:F,MATCH($A742,'Marketing data'!B:B,0),1)</f>
        <v>0</v>
      </c>
      <c r="AN742">
        <f>INDEX(Table3[MC3],MATCH($A742,Table3[ID],0),1)</f>
        <v>0</v>
      </c>
      <c r="AO742">
        <f>INDEX(Table3[MC4],MATCH($A742,Table3[ID],0),1)</f>
        <v>0</v>
      </c>
      <c r="AP742">
        <f>INDEX(Table3[MC5],MATCH($A742,Table3[ID],0),1)</f>
        <v>0</v>
      </c>
      <c r="AQ742">
        <f>_xlfn.XLOOKUP($A742,Table3[ID],Table3[Complaint],"Not Found",0)</f>
        <v>0</v>
      </c>
      <c r="AR742">
        <f>_xlfn.XLOOKUP($A742,Table3[ID],Table3[Pilot],"Not Found",0)</f>
        <v>0</v>
      </c>
      <c r="AS742" s="6">
        <f>_xlfn.XLOOKUP($A742,Table3[ID],Table3[Enrollment],"Not Found",0)</f>
        <v>43754</v>
      </c>
    </row>
    <row r="743" spans="1:45" x14ac:dyDescent="0.25">
      <c r="A743">
        <v>1585</v>
      </c>
      <c r="B743" t="s">
        <v>866</v>
      </c>
      <c r="C743" t="s">
        <v>109</v>
      </c>
      <c r="D743" t="s">
        <v>104</v>
      </c>
      <c r="E743" t="s">
        <v>114</v>
      </c>
      <c r="F743" t="s">
        <v>106</v>
      </c>
      <c r="G743" s="22">
        <v>81.23</v>
      </c>
      <c r="H743">
        <v>7</v>
      </c>
      <c r="I743">
        <v>28.430499999999999</v>
      </c>
      <c r="J743" s="22">
        <v>597.04049999999995</v>
      </c>
      <c r="K743" s="6">
        <v>43480</v>
      </c>
      <c r="L743" s="21">
        <v>0.86388888888888893</v>
      </c>
      <c r="M743" t="s">
        <v>112</v>
      </c>
      <c r="N743" s="22">
        <v>568.61</v>
      </c>
      <c r="O743">
        <v>4.7619047620000003</v>
      </c>
      <c r="P743" s="22">
        <v>28.430499999999999</v>
      </c>
      <c r="Q743">
        <v>9</v>
      </c>
      <c r="R743" t="str">
        <f>IFERROR(VLOOKUP(Table5[[#This Row],[CustomerID]],Table1[],16,FALSE),"Not Found")</f>
        <v>Together</v>
      </c>
      <c r="S743">
        <f>IFERROR(VLOOKUP(Table5[[#This Row],[CustomerID]],Table1[],5,FALSE),"Not Found")</f>
        <v>60</v>
      </c>
      <c r="T743" t="str">
        <f>IFERROR(VLOOKUP(Table5[[#This Row],[CustomerID]],Table1[],17,FALSE),"Not Found")</f>
        <v>Graduate</v>
      </c>
      <c r="U743">
        <f>_xlfn.XLOOKUP(Table5[[#This Row],[CustomerID]],Table1[ID],Table1[Kids],"Not Found",0)</f>
        <v>0</v>
      </c>
      <c r="V743">
        <f>_xlfn.XLOOKUP(Table5[[#This Row],[CustomerID]],Table1[ID],Table1[Teens],"Not found",0)</f>
        <v>1</v>
      </c>
      <c r="W743" s="16">
        <f>IFERROR(VLOOKUP(Table5[[#This Row],[CustomerID]],Table1[],2,FALSE),"Not Found")</f>
        <v>162807</v>
      </c>
      <c r="X743" t="str">
        <f>_xlfn.XLOOKUP(Table5[[#This Row],[CustomerID]],Table1[ID],Table1[State],"Not Found",0)</f>
        <v>State-Illinois</v>
      </c>
      <c r="Y743">
        <f>_xlfn.XLOOKUP(Table5[[#This Row],[CustomerID]],Table2[ID],Table2[Recency/Days],"Not Found",0)</f>
        <v>83</v>
      </c>
      <c r="Z743" s="22">
        <f>IFERROR(VLOOKUP(Table5[[#This Row],[CustomerID]],Table2[],3,FALSE),"Not Found")</f>
        <v>1363</v>
      </c>
      <c r="AA743" s="22">
        <f>IFERROR(VLOOKUP($A743,Table2[],4,FALSE),"Not Found")</f>
        <v>73</v>
      </c>
      <c r="AB743" s="22">
        <f>IFERROR(VLOOKUP($A743,Table2[],5,FALSE),"Not Found")</f>
        <v>350</v>
      </c>
      <c r="AC743" s="22">
        <f>IFERROR(VLOOKUP($A743,Table2[],6,FALSE),"Not Found")</f>
        <v>26</v>
      </c>
      <c r="AD743" s="22">
        <f>IFERROR(VLOOKUP($A743,Table2[],7,FALSE),"Not Found")</f>
        <v>54</v>
      </c>
      <c r="AE743" s="22">
        <f>IFERROR(VLOOKUP($A743,Table2[],8,FALSE),"Not Found")</f>
        <v>257</v>
      </c>
      <c r="AF743" s="22">
        <f>IFERROR(VLOOKUP($A743,Table2[],9,FALSE),"Not Found")</f>
        <v>1610</v>
      </c>
      <c r="AG743">
        <f>IFERROR(VLOOKUP($A743,Table2[],10,FALSE),"Not Found")</f>
        <v>3</v>
      </c>
      <c r="AH743">
        <f>IFERROR(VLOOKUP($A743,Table2[],11,FALSE),"Not Found")</f>
        <v>5</v>
      </c>
      <c r="AI743">
        <f>IFERROR(VLOOKUP($A743,Table2[],12,FALSE),"Not Found")</f>
        <v>3</v>
      </c>
      <c r="AJ743">
        <f>IFERROR(VLOOKUP($A743,Table2[],13,FALSE),"Not Found")</f>
        <v>12</v>
      </c>
      <c r="AK743">
        <f>IFERROR(VLOOKUP($A743,Table2[],14,FALSE),"Not Found")</f>
        <v>5</v>
      </c>
      <c r="AL743">
        <f>INDEX('Marketing data'!E:E,MATCH($A743,'Marketing data'!B:B,0),1)</f>
        <v>0</v>
      </c>
      <c r="AM743">
        <f>INDEX('Marketing data'!F:F,MATCH($A743,'Marketing data'!B:B,0),1)</f>
        <v>0</v>
      </c>
      <c r="AN743">
        <f>INDEX(Table3[MC3],MATCH($A743,Table3[ID],0),1)</f>
        <v>0</v>
      </c>
      <c r="AO743">
        <f>INDEX(Table3[MC4],MATCH($A743,Table3[ID],0),1)</f>
        <v>0</v>
      </c>
      <c r="AP743">
        <f>INDEX(Table3[MC5],MATCH($A743,Table3[ID],0),1)</f>
        <v>0</v>
      </c>
      <c r="AQ743">
        <f>_xlfn.XLOOKUP($A743,Table3[ID],Table3[Complaint],"Not Found",0)</f>
        <v>0</v>
      </c>
      <c r="AR743">
        <f>_xlfn.XLOOKUP($A743,Table3[ID],Table3[Pilot],"Not Found",0)</f>
        <v>0</v>
      </c>
      <c r="AS743" s="6">
        <f>_xlfn.XLOOKUP($A743,Table3[ID],Table3[Enrollment],"Not Found",0)</f>
        <v>43501</v>
      </c>
    </row>
    <row r="744" spans="1:45" x14ac:dyDescent="0.25">
      <c r="A744">
        <v>2457</v>
      </c>
      <c r="B744" t="s">
        <v>867</v>
      </c>
      <c r="C744" t="s">
        <v>124</v>
      </c>
      <c r="D744" t="s">
        <v>104</v>
      </c>
      <c r="E744" t="s">
        <v>105</v>
      </c>
      <c r="F744" t="s">
        <v>127</v>
      </c>
      <c r="G744" s="22">
        <v>22.32</v>
      </c>
      <c r="H744">
        <v>4</v>
      </c>
      <c r="I744">
        <v>4.4640000000000004</v>
      </c>
      <c r="J744" s="22">
        <v>93.744</v>
      </c>
      <c r="K744" s="6">
        <v>43538</v>
      </c>
      <c r="L744" s="21">
        <v>0.4694444444444445</v>
      </c>
      <c r="M744" t="s">
        <v>107</v>
      </c>
      <c r="N744" s="22">
        <v>89.28</v>
      </c>
      <c r="O744">
        <v>4.7619047620000003</v>
      </c>
      <c r="P744" s="22">
        <v>4.4640000000000004</v>
      </c>
      <c r="Q744">
        <v>4.0999999999999996</v>
      </c>
      <c r="R744" t="str">
        <f>IFERROR(VLOOKUP(Table5[[#This Row],[CustomerID]],Table1[],16,FALSE),"Not Found")</f>
        <v>Together</v>
      </c>
      <c r="S744">
        <f>IFERROR(VLOOKUP(Table5[[#This Row],[CustomerID]],Table1[],5,FALSE),"Not Found")</f>
        <v>60</v>
      </c>
      <c r="T744" t="str">
        <f>IFERROR(VLOOKUP(Table5[[#This Row],[CustomerID]],Table1[],17,FALSE),"Not Found")</f>
        <v>Graduate</v>
      </c>
      <c r="U744">
        <f>_xlfn.XLOOKUP(Table5[[#This Row],[CustomerID]],Table1[ID],Table1[Kids],"Not Found",0)</f>
        <v>0</v>
      </c>
      <c r="V744">
        <f>_xlfn.XLOOKUP(Table5[[#This Row],[CustomerID]],Table1[ID],Table1[Teens],"Not found",0)</f>
        <v>1</v>
      </c>
      <c r="W744" s="16">
        <f>IFERROR(VLOOKUP(Table5[[#This Row],[CustomerID]],Table1[],2,FALSE),"Not Found")</f>
        <v>162807</v>
      </c>
      <c r="X744" t="str">
        <f>_xlfn.XLOOKUP(Table5[[#This Row],[CustomerID]],Table1[ID],Table1[State],"Not Found",0)</f>
        <v>State-Texas</v>
      </c>
      <c r="Y744">
        <f>_xlfn.XLOOKUP(Table5[[#This Row],[CustomerID]],Table2[ID],Table2[Recency/Days],"Not Found",0)</f>
        <v>83</v>
      </c>
      <c r="Z744" s="22">
        <f>IFERROR(VLOOKUP(Table5[[#This Row],[CustomerID]],Table2[],3,FALSE),"Not Found")</f>
        <v>1363</v>
      </c>
      <c r="AA744" s="22">
        <f>IFERROR(VLOOKUP($A744,Table2[],4,FALSE),"Not Found")</f>
        <v>73</v>
      </c>
      <c r="AB744" s="22">
        <f>IFERROR(VLOOKUP($A744,Table2[],5,FALSE),"Not Found")</f>
        <v>350</v>
      </c>
      <c r="AC744" s="22">
        <f>IFERROR(VLOOKUP($A744,Table2[],6,FALSE),"Not Found")</f>
        <v>26</v>
      </c>
      <c r="AD744" s="22">
        <f>IFERROR(VLOOKUP($A744,Table2[],7,FALSE),"Not Found")</f>
        <v>54</v>
      </c>
      <c r="AE744" s="22">
        <f>IFERROR(VLOOKUP($A744,Table2[],8,FALSE),"Not Found")</f>
        <v>257</v>
      </c>
      <c r="AF744" s="22">
        <f>IFERROR(VLOOKUP($A744,Table2[],9,FALSE),"Not Found")</f>
        <v>1610</v>
      </c>
      <c r="AG744">
        <f>IFERROR(VLOOKUP($A744,Table2[],10,FALSE),"Not Found")</f>
        <v>3</v>
      </c>
      <c r="AH744">
        <f>IFERROR(VLOOKUP($A744,Table2[],11,FALSE),"Not Found")</f>
        <v>5</v>
      </c>
      <c r="AI744">
        <f>IFERROR(VLOOKUP($A744,Table2[],12,FALSE),"Not Found")</f>
        <v>3</v>
      </c>
      <c r="AJ744">
        <f>IFERROR(VLOOKUP($A744,Table2[],13,FALSE),"Not Found")</f>
        <v>12</v>
      </c>
      <c r="AK744">
        <f>IFERROR(VLOOKUP($A744,Table2[],14,FALSE),"Not Found")</f>
        <v>5</v>
      </c>
      <c r="AL744">
        <f>INDEX('Marketing data'!E:E,MATCH($A744,'Marketing data'!B:B,0),1)</f>
        <v>0</v>
      </c>
      <c r="AM744">
        <f>INDEX('Marketing data'!F:F,MATCH($A744,'Marketing data'!B:B,0),1)</f>
        <v>0</v>
      </c>
      <c r="AN744">
        <f>INDEX(Table3[MC3],MATCH($A744,Table3[ID],0),1)</f>
        <v>0</v>
      </c>
      <c r="AO744">
        <f>INDEX(Table3[MC4],MATCH($A744,Table3[ID],0),1)</f>
        <v>0</v>
      </c>
      <c r="AP744">
        <f>INDEX(Table3[MC5],MATCH($A744,Table3[ID],0),1)</f>
        <v>0</v>
      </c>
      <c r="AQ744">
        <f>_xlfn.XLOOKUP($A744,Table3[ID],Table3[Complaint],"Not Found",0)</f>
        <v>0</v>
      </c>
      <c r="AR744">
        <f>_xlfn.XLOOKUP($A744,Table3[ID],Table3[Pilot],"Not Found",0)</f>
        <v>0</v>
      </c>
      <c r="AS744" s="6">
        <f>_xlfn.XLOOKUP($A744,Table3[ID],Table3[Enrollment],"Not Found",0)</f>
        <v>43501</v>
      </c>
    </row>
    <row r="745" spans="1:45" x14ac:dyDescent="0.25">
      <c r="A745">
        <v>2858</v>
      </c>
      <c r="B745" t="s">
        <v>868</v>
      </c>
      <c r="C745" t="s">
        <v>103</v>
      </c>
      <c r="D745" t="s">
        <v>110</v>
      </c>
      <c r="E745" t="s">
        <v>105</v>
      </c>
      <c r="F745" t="s">
        <v>125</v>
      </c>
      <c r="G745" s="22">
        <v>27.28</v>
      </c>
      <c r="H745">
        <v>5</v>
      </c>
      <c r="I745">
        <v>6.82</v>
      </c>
      <c r="J745" s="22">
        <v>143.22</v>
      </c>
      <c r="K745" s="6">
        <v>43499</v>
      </c>
      <c r="L745" s="21">
        <v>0.4381944444444445</v>
      </c>
      <c r="M745" t="s">
        <v>116</v>
      </c>
      <c r="N745" s="22">
        <v>136.4</v>
      </c>
      <c r="O745">
        <v>4.7619047620000003</v>
      </c>
      <c r="P745" s="22">
        <v>6.82</v>
      </c>
      <c r="Q745">
        <v>8.6</v>
      </c>
      <c r="R745" t="str">
        <f>IFERROR(VLOOKUP(Table5[[#This Row],[CustomerID]],Table1[],16,FALSE),"Not Found")</f>
        <v>Single</v>
      </c>
      <c r="S745">
        <f>IFERROR(VLOOKUP(Table5[[#This Row],[CustomerID]],Table1[],5,FALSE),"Not Found")</f>
        <v>51</v>
      </c>
      <c r="T745" t="str">
        <f>IFERROR(VLOOKUP(Table5[[#This Row],[CustomerID]],Table1[],17,FALSE),"Not Found")</f>
        <v>Master</v>
      </c>
      <c r="U745">
        <f>_xlfn.XLOOKUP(Table5[[#This Row],[CustomerID]],Table1[ID],Table1[Kids],"Not Found",0)</f>
        <v>0</v>
      </c>
      <c r="V745">
        <f>_xlfn.XLOOKUP(Table5[[#This Row],[CustomerID]],Table1[ID],Table1[Teens],"Not found",0)</f>
        <v>1</v>
      </c>
      <c r="W745" s="16">
        <f>IFERROR(VLOOKUP(Table5[[#This Row],[CustomerID]],Table1[],2,FALSE),"Not Found")</f>
        <v>162772</v>
      </c>
      <c r="X745" t="str">
        <f>_xlfn.XLOOKUP(Table5[[#This Row],[CustomerID]],Table1[ID],Table1[State],"Not Found",0)</f>
        <v>State-New York</v>
      </c>
      <c r="Y745">
        <f>_xlfn.XLOOKUP(Table5[[#This Row],[CustomerID]],Table2[ID],Table2[Recency/Days],"Not Found",0)</f>
        <v>74</v>
      </c>
      <c r="Z745" s="22">
        <f>IFERROR(VLOOKUP(Table5[[#This Row],[CustomerID]],Table2[],3,FALSE),"Not Found")</f>
        <v>1507</v>
      </c>
      <c r="AA745" s="22">
        <f>IFERROR(VLOOKUP($A745,Table2[],4,FALSE),"Not Found")</f>
        <v>127</v>
      </c>
      <c r="AB745" s="22">
        <f>IFERROR(VLOOKUP($A745,Table2[],5,FALSE),"Not Found")</f>
        <v>407</v>
      </c>
      <c r="AC745" s="22">
        <f>IFERROR(VLOOKUP($A745,Table2[],6,FALSE),"Not Found")</f>
        <v>112</v>
      </c>
      <c r="AD745" s="22">
        <f>IFERROR(VLOOKUP($A745,Table2[],7,FALSE),"Not Found")</f>
        <v>21</v>
      </c>
      <c r="AE745" s="22">
        <f>IFERROR(VLOOKUP($A745,Table2[],8,FALSE),"Not Found")</f>
        <v>280</v>
      </c>
      <c r="AF745" s="22">
        <f>IFERROR(VLOOKUP($A745,Table2[],9,FALSE),"Not Found")</f>
        <v>1893</v>
      </c>
      <c r="AG745">
        <f>IFERROR(VLOOKUP($A745,Table2[],10,FALSE),"Not Found")</f>
        <v>1</v>
      </c>
      <c r="AH745">
        <f>IFERROR(VLOOKUP($A745,Table2[],11,FALSE),"Not Found")</f>
        <v>5</v>
      </c>
      <c r="AI745">
        <f>IFERROR(VLOOKUP($A745,Table2[],12,FALSE),"Not Found")</f>
        <v>6</v>
      </c>
      <c r="AJ745">
        <f>IFERROR(VLOOKUP($A745,Table2[],13,FALSE),"Not Found")</f>
        <v>11</v>
      </c>
      <c r="AK745">
        <f>IFERROR(VLOOKUP($A745,Table2[],14,FALSE),"Not Found")</f>
        <v>2</v>
      </c>
      <c r="AL745">
        <f>INDEX('Marketing data'!E:E,MATCH($A745,'Marketing data'!B:B,0),1)</f>
        <v>0</v>
      </c>
      <c r="AM745">
        <f>INDEX('Marketing data'!F:F,MATCH($A745,'Marketing data'!B:B,0),1)</f>
        <v>0</v>
      </c>
      <c r="AN745">
        <f>INDEX(Table3[MC3],MATCH($A745,Table3[ID],0),1)</f>
        <v>0</v>
      </c>
      <c r="AO745">
        <f>INDEX(Table3[MC4],MATCH($A745,Table3[ID],0),1)</f>
        <v>1</v>
      </c>
      <c r="AP745">
        <f>INDEX(Table3[MC5],MATCH($A745,Table3[ID],0),1)</f>
        <v>0</v>
      </c>
      <c r="AQ745">
        <f>_xlfn.XLOOKUP($A745,Table3[ID],Table3[Complaint],"Not Found",0)</f>
        <v>0</v>
      </c>
      <c r="AR745">
        <f>_xlfn.XLOOKUP($A745,Table3[ID],Table3[Pilot],"Not Found",0)</f>
        <v>0</v>
      </c>
      <c r="AS745" s="6">
        <f>_xlfn.XLOOKUP($A745,Table3[ID],Table3[Enrollment],"Not Found",0)</f>
        <v>43762</v>
      </c>
    </row>
    <row r="746" spans="1:45" x14ac:dyDescent="0.25">
      <c r="A746">
        <v>1222</v>
      </c>
      <c r="B746" t="s">
        <v>869</v>
      </c>
      <c r="C746" t="s">
        <v>103</v>
      </c>
      <c r="D746" t="s">
        <v>104</v>
      </c>
      <c r="E746" t="s">
        <v>105</v>
      </c>
      <c r="F746" t="s">
        <v>111</v>
      </c>
      <c r="G746" s="22">
        <v>17.420000000000002</v>
      </c>
      <c r="H746">
        <v>10</v>
      </c>
      <c r="I746">
        <v>8.7100000000000009</v>
      </c>
      <c r="J746" s="22">
        <v>182.91</v>
      </c>
      <c r="K746" s="6">
        <v>43518</v>
      </c>
      <c r="L746" s="21">
        <v>0.52083333333333337</v>
      </c>
      <c r="M746" t="s">
        <v>107</v>
      </c>
      <c r="N746" s="22">
        <v>174.2</v>
      </c>
      <c r="O746">
        <v>4.7619047620000003</v>
      </c>
      <c r="P746" s="22">
        <v>8.7100000000000009</v>
      </c>
      <c r="Q746">
        <v>7</v>
      </c>
      <c r="R746" t="str">
        <f>IFERROR(VLOOKUP(Table5[[#This Row],[CustomerID]],Table1[],16,FALSE),"Not Found")</f>
        <v>Married</v>
      </c>
      <c r="S746">
        <f>IFERROR(VLOOKUP(Table5[[#This Row],[CustomerID]],Table1[],5,FALSE),"Not Found")</f>
        <v>55</v>
      </c>
      <c r="T746" t="str">
        <f>IFERROR(VLOOKUP(Table5[[#This Row],[CustomerID]],Table1[],17,FALSE),"Not Found")</f>
        <v>PhD</v>
      </c>
      <c r="U746">
        <f>_xlfn.XLOOKUP(Table5[[#This Row],[CustomerID]],Table1[ID],Table1[Kids],"Not Found",0)</f>
        <v>0</v>
      </c>
      <c r="V746">
        <f>_xlfn.XLOOKUP(Table5[[#This Row],[CustomerID]],Table1[ID],Table1[Teens],"Not found",0)</f>
        <v>1</v>
      </c>
      <c r="W746" s="16">
        <f>IFERROR(VLOOKUP(Table5[[#This Row],[CustomerID]],Table1[],2,FALSE),"Not Found")</f>
        <v>162745</v>
      </c>
      <c r="X746" t="str">
        <f>_xlfn.XLOOKUP(Table5[[#This Row],[CustomerID]],Table1[ID],Table1[State],"Not Found",0)</f>
        <v>State-Other</v>
      </c>
      <c r="Y746">
        <f>_xlfn.XLOOKUP(Table5[[#This Row],[CustomerID]],Table2[ID],Table2[Recency/Days],"Not Found",0)</f>
        <v>89</v>
      </c>
      <c r="Z746" s="22">
        <f>IFERROR(VLOOKUP(Table5[[#This Row],[CustomerID]],Table2[],3,FALSE),"Not Found")</f>
        <v>1458</v>
      </c>
      <c r="AA746" s="22">
        <f>IFERROR(VLOOKUP($A746,Table2[],4,FALSE),"Not Found")</f>
        <v>54</v>
      </c>
      <c r="AB746" s="22">
        <f>IFERROR(VLOOKUP($A746,Table2[],5,FALSE),"Not Found")</f>
        <v>1204</v>
      </c>
      <c r="AC746" s="22">
        <f>IFERROR(VLOOKUP($A746,Table2[],6,FALSE),"Not Found")</f>
        <v>73</v>
      </c>
      <c r="AD746" s="22">
        <f>IFERROR(VLOOKUP($A746,Table2[],7,FALSE),"Not Found")</f>
        <v>26</v>
      </c>
      <c r="AE746" s="22">
        <f>IFERROR(VLOOKUP($A746,Table2[],8,FALSE),"Not Found")</f>
        <v>83</v>
      </c>
      <c r="AF746" s="22">
        <f>IFERROR(VLOOKUP($A746,Table2[],9,FALSE),"Not Found")</f>
        <v>2731</v>
      </c>
      <c r="AG746">
        <f>IFERROR(VLOOKUP($A746,Table2[],10,FALSE),"Not Found")</f>
        <v>3</v>
      </c>
      <c r="AH746">
        <f>IFERROR(VLOOKUP($A746,Table2[],11,FALSE),"Not Found")</f>
        <v>7</v>
      </c>
      <c r="AI746">
        <f>IFERROR(VLOOKUP($A746,Table2[],12,FALSE),"Not Found")</f>
        <v>8</v>
      </c>
      <c r="AJ746">
        <f>IFERROR(VLOOKUP($A746,Table2[],13,FALSE),"Not Found")</f>
        <v>11</v>
      </c>
      <c r="AK746">
        <f>IFERROR(VLOOKUP($A746,Table2[],14,FALSE),"Not Found")</f>
        <v>5</v>
      </c>
      <c r="AL746">
        <f>INDEX('Marketing data'!E:E,MATCH($A746,'Marketing data'!B:B,0),1)</f>
        <v>0</v>
      </c>
      <c r="AM746">
        <f>INDEX('Marketing data'!F:F,MATCH($A746,'Marketing data'!B:B,0),1)</f>
        <v>0</v>
      </c>
      <c r="AN746">
        <f>INDEX(Table3[MC3],MATCH($A746,Table3[ID],0),1)</f>
        <v>0</v>
      </c>
      <c r="AO746">
        <f>INDEX(Table3[MC4],MATCH($A746,Table3[ID],0),1)</f>
        <v>0</v>
      </c>
      <c r="AP746">
        <f>INDEX(Table3[MC5],MATCH($A746,Table3[ID],0),1)</f>
        <v>0</v>
      </c>
      <c r="AQ746">
        <f>_xlfn.XLOOKUP($A746,Table3[ID],Table3[Complaint],"Not Found",0)</f>
        <v>0</v>
      </c>
      <c r="AR746">
        <f>_xlfn.XLOOKUP($A746,Table3[ID],Table3[Pilot],"Not Found",0)</f>
        <v>0</v>
      </c>
      <c r="AS746" s="6">
        <f>_xlfn.XLOOKUP($A746,Table3[ID],Table3[Enrollment],"Not Found",0)</f>
        <v>43705</v>
      </c>
    </row>
    <row r="747" spans="1:45" x14ac:dyDescent="0.25">
      <c r="A747">
        <v>2146</v>
      </c>
      <c r="B747" t="s">
        <v>870</v>
      </c>
      <c r="C747" t="s">
        <v>124</v>
      </c>
      <c r="D747" t="s">
        <v>110</v>
      </c>
      <c r="E747" t="s">
        <v>114</v>
      </c>
      <c r="F747" t="s">
        <v>115</v>
      </c>
      <c r="G747" s="22">
        <v>73.28</v>
      </c>
      <c r="H747">
        <v>5</v>
      </c>
      <c r="I747">
        <v>18.32</v>
      </c>
      <c r="J747" s="22">
        <v>384.72</v>
      </c>
      <c r="K747" s="6">
        <v>43489</v>
      </c>
      <c r="L747" s="21">
        <v>0.62847222222222221</v>
      </c>
      <c r="M747" t="s">
        <v>107</v>
      </c>
      <c r="N747" s="22">
        <v>366.4</v>
      </c>
      <c r="O747">
        <v>4.7619047620000003</v>
      </c>
      <c r="P747" s="22">
        <v>18.32</v>
      </c>
      <c r="Q747">
        <v>8.4</v>
      </c>
      <c r="R747" t="str">
        <f>IFERROR(VLOOKUP(Table5[[#This Row],[CustomerID]],Table1[],16,FALSE),"Not Found")</f>
        <v>Married</v>
      </c>
      <c r="S747">
        <f>IFERROR(VLOOKUP(Table5[[#This Row],[CustomerID]],Table1[],5,FALSE),"Not Found")</f>
        <v>48</v>
      </c>
      <c r="T747" t="str">
        <f>IFERROR(VLOOKUP(Table5[[#This Row],[CustomerID]],Table1[],17,FALSE),"Not Found")</f>
        <v>Graduate</v>
      </c>
      <c r="U747">
        <f>_xlfn.XLOOKUP(Table5[[#This Row],[CustomerID]],Table1[ID],Table1[Kids],"Not Found",0)</f>
        <v>0</v>
      </c>
      <c r="V747">
        <f>_xlfn.XLOOKUP(Table5[[#This Row],[CustomerID]],Table1[ID],Table1[Teens],"Not found",0)</f>
        <v>1</v>
      </c>
      <c r="W747" s="16">
        <f>IFERROR(VLOOKUP(Table5[[#This Row],[CustomerID]],Table1[],2,FALSE),"Not Found")</f>
        <v>162710</v>
      </c>
      <c r="X747" t="str">
        <f>_xlfn.XLOOKUP(Table5[[#This Row],[CustomerID]],Table1[ID],Table1[State],"Not Found",0)</f>
        <v>State-Other</v>
      </c>
      <c r="Y747">
        <f>_xlfn.XLOOKUP(Table5[[#This Row],[CustomerID]],Table2[ID],Table2[Recency/Days],"Not Found",0)</f>
        <v>53</v>
      </c>
      <c r="Z747" s="22">
        <f>IFERROR(VLOOKUP(Table5[[#This Row],[CustomerID]],Table2[],3,FALSE),"Not Found")</f>
        <v>1144</v>
      </c>
      <c r="AA747" s="22">
        <f>IFERROR(VLOOKUP($A747,Table2[],4,FALSE),"Not Found")</f>
        <v>91</v>
      </c>
      <c r="AB747" s="22">
        <f>IFERROR(VLOOKUP($A747,Table2[],5,FALSE),"Not Found")</f>
        <v>215</v>
      </c>
      <c r="AC747" s="22">
        <f>IFERROR(VLOOKUP($A747,Table2[],6,FALSE),"Not Found")</f>
        <v>18</v>
      </c>
      <c r="AD747" s="22">
        <f>IFERROR(VLOOKUP($A747,Table2[],7,FALSE),"Not Found")</f>
        <v>75</v>
      </c>
      <c r="AE747" s="22">
        <f>IFERROR(VLOOKUP($A747,Table2[],8,FALSE),"Not Found")</f>
        <v>29</v>
      </c>
      <c r="AF747" s="22">
        <f>IFERROR(VLOOKUP($A747,Table2[],9,FALSE),"Not Found")</f>
        <v>1515</v>
      </c>
      <c r="AG747">
        <f>IFERROR(VLOOKUP($A747,Table2[],10,FALSE),"Not Found")</f>
        <v>4</v>
      </c>
      <c r="AH747">
        <f>IFERROR(VLOOKUP($A747,Table2[],11,FALSE),"Not Found")</f>
        <v>4</v>
      </c>
      <c r="AI747">
        <f>IFERROR(VLOOKUP($A747,Table2[],12,FALSE),"Not Found")</f>
        <v>2</v>
      </c>
      <c r="AJ747">
        <f>IFERROR(VLOOKUP($A747,Table2[],13,FALSE),"Not Found")</f>
        <v>12</v>
      </c>
      <c r="AK747">
        <f>IFERROR(VLOOKUP($A747,Table2[],14,FALSE),"Not Found")</f>
        <v>4</v>
      </c>
      <c r="AL747">
        <f>INDEX('Marketing data'!E:E,MATCH($A747,'Marketing data'!B:B,0),1)</f>
        <v>0</v>
      </c>
      <c r="AM747">
        <f>INDEX('Marketing data'!F:F,MATCH($A747,'Marketing data'!B:B,0),1)</f>
        <v>0</v>
      </c>
      <c r="AN747">
        <f>INDEX(Table3[MC3],MATCH($A747,Table3[ID],0),1)</f>
        <v>0</v>
      </c>
      <c r="AO747">
        <f>INDEX(Table3[MC4],MATCH($A747,Table3[ID],0),1)</f>
        <v>0</v>
      </c>
      <c r="AP747">
        <f>INDEX(Table3[MC5],MATCH($A747,Table3[ID],0),1)</f>
        <v>0</v>
      </c>
      <c r="AQ747">
        <f>_xlfn.XLOOKUP($A747,Table3[ID],Table3[Complaint],"Not Found",0)</f>
        <v>0</v>
      </c>
      <c r="AR747">
        <f>_xlfn.XLOOKUP($A747,Table3[ID],Table3[Pilot],"Not Found",0)</f>
        <v>0</v>
      </c>
      <c r="AS747" s="6">
        <f>_xlfn.XLOOKUP($A747,Table3[ID],Table3[Enrollment],"Not Found",0)</f>
        <v>43766</v>
      </c>
    </row>
    <row r="748" spans="1:45" x14ac:dyDescent="0.25">
      <c r="A748">
        <v>2904</v>
      </c>
      <c r="B748" t="s">
        <v>871</v>
      </c>
      <c r="C748" t="s">
        <v>109</v>
      </c>
      <c r="D748" t="s">
        <v>104</v>
      </c>
      <c r="E748" t="s">
        <v>105</v>
      </c>
      <c r="F748" t="s">
        <v>127</v>
      </c>
      <c r="G748" s="22">
        <v>84.87</v>
      </c>
      <c r="H748">
        <v>3</v>
      </c>
      <c r="I748">
        <v>12.730499999999999</v>
      </c>
      <c r="J748" s="22">
        <v>267.34050000000002</v>
      </c>
      <c r="K748" s="6">
        <v>43490</v>
      </c>
      <c r="L748" s="21">
        <v>0.77083333333333337</v>
      </c>
      <c r="M748" t="s">
        <v>107</v>
      </c>
      <c r="N748" s="22">
        <v>254.61</v>
      </c>
      <c r="O748">
        <v>4.7619047620000003</v>
      </c>
      <c r="P748" s="22">
        <v>12.730499999999999</v>
      </c>
      <c r="Q748">
        <v>7.4</v>
      </c>
      <c r="R748" t="str">
        <f>IFERROR(VLOOKUP(Table5[[#This Row],[CustomerID]],Table1[],16,FALSE),"Not Found")</f>
        <v>Married</v>
      </c>
      <c r="S748">
        <f>IFERROR(VLOOKUP(Table5[[#This Row],[CustomerID]],Table1[],5,FALSE),"Not Found")</f>
        <v>55</v>
      </c>
      <c r="T748" t="str">
        <f>IFERROR(VLOOKUP(Table5[[#This Row],[CustomerID]],Table1[],17,FALSE),"Not Found")</f>
        <v>Master</v>
      </c>
      <c r="U748">
        <f>_xlfn.XLOOKUP(Table5[[#This Row],[CustomerID]],Table1[ID],Table1[Kids],"Not Found",0)</f>
        <v>1</v>
      </c>
      <c r="V748">
        <f>_xlfn.XLOOKUP(Table5[[#This Row],[CustomerID]],Table1[ID],Table1[Teens],"Not found",0)</f>
        <v>1</v>
      </c>
      <c r="W748" s="16">
        <f>IFERROR(VLOOKUP(Table5[[#This Row],[CustomerID]],Table1[],2,FALSE),"Not Found")</f>
        <v>162694</v>
      </c>
      <c r="X748" t="str">
        <f>_xlfn.XLOOKUP(Table5[[#This Row],[CustomerID]],Table1[ID],Table1[State],"Not Found",0)</f>
        <v>State-Florida</v>
      </c>
      <c r="Y748">
        <f>_xlfn.XLOOKUP(Table5[[#This Row],[CustomerID]],Table2[ID],Table2[Recency/Days],"Not Found",0)</f>
        <v>29</v>
      </c>
      <c r="Z748" s="22">
        <f>IFERROR(VLOOKUP(Table5[[#This Row],[CustomerID]],Table2[],3,FALSE),"Not Found")</f>
        <v>984</v>
      </c>
      <c r="AA748" s="22">
        <f>IFERROR(VLOOKUP($A748,Table2[],4,FALSE),"Not Found")</f>
        <v>16</v>
      </c>
      <c r="AB748" s="22">
        <f>IFERROR(VLOOKUP($A748,Table2[],5,FALSE),"Not Found")</f>
        <v>407</v>
      </c>
      <c r="AC748" s="22">
        <f>IFERROR(VLOOKUP($A748,Table2[],6,FALSE),"Not Found")</f>
        <v>65</v>
      </c>
      <c r="AD748" s="22">
        <f>IFERROR(VLOOKUP($A748,Table2[],7,FALSE),"Not Found")</f>
        <v>236</v>
      </c>
      <c r="AE748" s="22">
        <f>IFERROR(VLOOKUP($A748,Table2[],8,FALSE),"Not Found")</f>
        <v>236</v>
      </c>
      <c r="AF748" s="22">
        <f>IFERROR(VLOOKUP($A748,Table2[],9,FALSE),"Not Found")</f>
        <v>1471</v>
      </c>
      <c r="AG748">
        <f>IFERROR(VLOOKUP($A748,Table2[],10,FALSE),"Not Found")</f>
        <v>5</v>
      </c>
      <c r="AH748">
        <f>IFERROR(VLOOKUP($A748,Table2[],11,FALSE),"Not Found")</f>
        <v>9</v>
      </c>
      <c r="AI748">
        <f>IFERROR(VLOOKUP($A748,Table2[],12,FALSE),"Not Found")</f>
        <v>3</v>
      </c>
      <c r="AJ748">
        <f>IFERROR(VLOOKUP($A748,Table2[],13,FALSE),"Not Found")</f>
        <v>7</v>
      </c>
      <c r="AK748">
        <f>IFERROR(VLOOKUP($A748,Table2[],14,FALSE),"Not Found")</f>
        <v>7</v>
      </c>
      <c r="AL748">
        <f>INDEX('Marketing data'!E:E,MATCH($A748,'Marketing data'!B:B,0),1)</f>
        <v>0</v>
      </c>
      <c r="AM748">
        <f>INDEX('Marketing data'!F:F,MATCH($A748,'Marketing data'!B:B,0),1)</f>
        <v>0</v>
      </c>
      <c r="AN748">
        <f>INDEX(Table3[MC3],MATCH($A748,Table3[ID],0),1)</f>
        <v>0</v>
      </c>
      <c r="AO748">
        <f>INDEX(Table3[MC4],MATCH($A748,Table3[ID],0),1)</f>
        <v>0</v>
      </c>
      <c r="AP748">
        <f>INDEX(Table3[MC5],MATCH($A748,Table3[ID],0),1)</f>
        <v>0</v>
      </c>
      <c r="AQ748">
        <f>_xlfn.XLOOKUP($A748,Table3[ID],Table3[Complaint],"Not Found",0)</f>
        <v>0</v>
      </c>
      <c r="AR748">
        <f>_xlfn.XLOOKUP($A748,Table3[ID],Table3[Pilot],"Not Found",0)</f>
        <v>0</v>
      </c>
      <c r="AS748" s="6">
        <f>_xlfn.XLOOKUP($A748,Table3[ID],Table3[Enrollment],"Not Found",0)</f>
        <v>43791</v>
      </c>
    </row>
    <row r="749" spans="1:45" x14ac:dyDescent="0.25">
      <c r="A749">
        <v>2632</v>
      </c>
      <c r="B749" t="s">
        <v>872</v>
      </c>
      <c r="C749" t="s">
        <v>103</v>
      </c>
      <c r="D749" t="s">
        <v>110</v>
      </c>
      <c r="E749" t="s">
        <v>105</v>
      </c>
      <c r="F749" t="s">
        <v>127</v>
      </c>
      <c r="G749" s="22">
        <v>97.29</v>
      </c>
      <c r="H749">
        <v>8</v>
      </c>
      <c r="I749">
        <v>38.915999999999997</v>
      </c>
      <c r="J749" s="22">
        <v>817.23599999999999</v>
      </c>
      <c r="K749" s="6">
        <v>43533</v>
      </c>
      <c r="L749" s="21">
        <v>0.5541666666666667</v>
      </c>
      <c r="M749" t="s">
        <v>116</v>
      </c>
      <c r="N749" s="22">
        <v>778.32</v>
      </c>
      <c r="O749">
        <v>4.7619047620000003</v>
      </c>
      <c r="P749" s="22">
        <v>38.915999999999997</v>
      </c>
      <c r="Q749">
        <v>6.2</v>
      </c>
      <c r="R749" t="str">
        <f>IFERROR(VLOOKUP(Table5[[#This Row],[CustomerID]],Table1[],16,FALSE),"Not Found")</f>
        <v>Married</v>
      </c>
      <c r="S749">
        <f>IFERROR(VLOOKUP(Table5[[#This Row],[CustomerID]],Table1[],5,FALSE),"Not Found")</f>
        <v>66</v>
      </c>
      <c r="T749" t="str">
        <f>IFERROR(VLOOKUP(Table5[[#This Row],[CustomerID]],Table1[],17,FALSE),"Not Found")</f>
        <v>PhD</v>
      </c>
      <c r="U749">
        <f>_xlfn.XLOOKUP(Table5[[#This Row],[CustomerID]],Table1[ID],Table1[Kids],"Not Found",0)</f>
        <v>0</v>
      </c>
      <c r="V749">
        <f>_xlfn.XLOOKUP(Table5[[#This Row],[CustomerID]],Table1[ID],Table1[Teens],"Not found",0)</f>
        <v>1</v>
      </c>
      <c r="W749" s="16">
        <f>IFERROR(VLOOKUP(Table5[[#This Row],[CustomerID]],Table1[],2,FALSE),"Not Found")</f>
        <v>162670</v>
      </c>
      <c r="X749" t="str">
        <f>_xlfn.XLOOKUP(Table5[[#This Row],[CustomerID]],Table1[ID],Table1[State],"Not Found",0)</f>
        <v>State-Other</v>
      </c>
      <c r="Y749">
        <f>_xlfn.XLOOKUP(Table5[[#This Row],[CustomerID]],Table2[ID],Table2[Recency/Days],"Not Found",0)</f>
        <v>57</v>
      </c>
      <c r="Z749" s="22">
        <f>IFERROR(VLOOKUP(Table5[[#This Row],[CustomerID]],Table2[],3,FALSE),"Not Found")</f>
        <v>1399</v>
      </c>
      <c r="AA749" s="22">
        <f>IFERROR(VLOOKUP($A749,Table2[],4,FALSE),"Not Found")</f>
        <v>78</v>
      </c>
      <c r="AB749" s="22">
        <f>IFERROR(VLOOKUP($A749,Table2[],5,FALSE),"Not Found")</f>
        <v>239</v>
      </c>
      <c r="AC749" s="22">
        <f>IFERROR(VLOOKUP($A749,Table2[],6,FALSE),"Not Found")</f>
        <v>208</v>
      </c>
      <c r="AD749" s="22">
        <f>IFERROR(VLOOKUP($A749,Table2[],7,FALSE),"Not Found")</f>
        <v>119</v>
      </c>
      <c r="AE749" s="22">
        <f>IFERROR(VLOOKUP($A749,Table2[],8,FALSE),"Not Found")</f>
        <v>99</v>
      </c>
      <c r="AF749" s="22">
        <f>IFERROR(VLOOKUP($A749,Table2[],9,FALSE),"Not Found")</f>
        <v>1944</v>
      </c>
      <c r="AG749">
        <f>IFERROR(VLOOKUP($A749,Table2[],10,FALSE),"Not Found")</f>
        <v>1</v>
      </c>
      <c r="AH749">
        <f>IFERROR(VLOOKUP($A749,Table2[],11,FALSE),"Not Found")</f>
        <v>5</v>
      </c>
      <c r="AI749">
        <f>IFERROR(VLOOKUP($A749,Table2[],12,FALSE),"Not Found")</f>
        <v>3</v>
      </c>
      <c r="AJ749">
        <f>IFERROR(VLOOKUP($A749,Table2[],13,FALSE),"Not Found")</f>
        <v>13</v>
      </c>
      <c r="AK749">
        <f>IFERROR(VLOOKUP($A749,Table2[],14,FALSE),"Not Found")</f>
        <v>3</v>
      </c>
      <c r="AL749">
        <f>INDEX('Marketing data'!E:E,MATCH($A749,'Marketing data'!B:B,0),1)</f>
        <v>0</v>
      </c>
      <c r="AM749">
        <f>INDEX('Marketing data'!F:F,MATCH($A749,'Marketing data'!B:B,0),1)</f>
        <v>0</v>
      </c>
      <c r="AN749">
        <f>INDEX(Table3[MC3],MATCH($A749,Table3[ID],0),1)</f>
        <v>0</v>
      </c>
      <c r="AO749">
        <f>INDEX(Table3[MC4],MATCH($A749,Table3[ID],0),1)</f>
        <v>0</v>
      </c>
      <c r="AP749">
        <f>INDEX(Table3[MC5],MATCH($A749,Table3[ID],0),1)</f>
        <v>0</v>
      </c>
      <c r="AQ749">
        <f>_xlfn.XLOOKUP($A749,Table3[ID],Table3[Complaint],"Not Found",0)</f>
        <v>0</v>
      </c>
      <c r="AR749">
        <f>_xlfn.XLOOKUP($A749,Table3[ID],Table3[Pilot],"Not Found",0)</f>
        <v>0</v>
      </c>
      <c r="AS749" s="6">
        <f>_xlfn.XLOOKUP($A749,Table3[ID],Table3[Enrollment],"Not Found",0)</f>
        <v>44021</v>
      </c>
    </row>
    <row r="750" spans="1:45" x14ac:dyDescent="0.25">
      <c r="A750">
        <v>3106</v>
      </c>
      <c r="B750" t="s">
        <v>873</v>
      </c>
      <c r="C750" t="s">
        <v>124</v>
      </c>
      <c r="D750" t="s">
        <v>104</v>
      </c>
      <c r="E750" t="s">
        <v>105</v>
      </c>
      <c r="F750" t="s">
        <v>111</v>
      </c>
      <c r="G750" s="22">
        <v>35.74</v>
      </c>
      <c r="H750">
        <v>8</v>
      </c>
      <c r="I750">
        <v>14.295999999999999</v>
      </c>
      <c r="J750" s="22">
        <v>300.21600000000001</v>
      </c>
      <c r="K750" s="6">
        <v>43513</v>
      </c>
      <c r="L750" s="21">
        <v>0.64444444444444449</v>
      </c>
      <c r="M750" t="s">
        <v>107</v>
      </c>
      <c r="N750" s="22">
        <v>285.92</v>
      </c>
      <c r="O750">
        <v>4.7619047620000003</v>
      </c>
      <c r="P750" s="22">
        <v>14.295999999999999</v>
      </c>
      <c r="Q750">
        <v>4.9000000000000004</v>
      </c>
      <c r="R750" t="str">
        <f>IFERROR(VLOOKUP(Table5[[#This Row],[CustomerID]],Table1[],16,FALSE),"Not Found")</f>
        <v>Divorced</v>
      </c>
      <c r="S750">
        <f>IFERROR(VLOOKUP(Table5[[#This Row],[CustomerID]],Table1[],5,FALSE),"Not Found")</f>
        <v>66</v>
      </c>
      <c r="T750" t="str">
        <f>IFERROR(VLOOKUP(Table5[[#This Row],[CustomerID]],Table1[],17,FALSE),"Not Found")</f>
        <v>Master</v>
      </c>
      <c r="U750">
        <f>_xlfn.XLOOKUP(Table5[[#This Row],[CustomerID]],Table1[ID],Table1[Kids],"Not Found",0)</f>
        <v>0</v>
      </c>
      <c r="V750">
        <f>_xlfn.XLOOKUP(Table5[[#This Row],[CustomerID]],Table1[ID],Table1[Teens],"Not found",0)</f>
        <v>1</v>
      </c>
      <c r="W750" s="16">
        <f>IFERROR(VLOOKUP(Table5[[#This Row],[CustomerID]],Table1[],2,FALSE),"Not Found")</f>
        <v>162637</v>
      </c>
      <c r="X750" t="str">
        <f>_xlfn.XLOOKUP(Table5[[#This Row],[CustomerID]],Table1[ID],Table1[State],"Not Found",0)</f>
        <v>State-Other</v>
      </c>
      <c r="Y750">
        <f>_xlfn.XLOOKUP(Table5[[#This Row],[CustomerID]],Table2[ID],Table2[Recency/Days],"Not Found",0)</f>
        <v>76</v>
      </c>
      <c r="Z750" s="22">
        <f>IFERROR(VLOOKUP(Table5[[#This Row],[CustomerID]],Table2[],3,FALSE),"Not Found")</f>
        <v>270</v>
      </c>
      <c r="AA750" s="22">
        <f>IFERROR(VLOOKUP($A750,Table2[],4,FALSE),"Not Found")</f>
        <v>31</v>
      </c>
      <c r="AB750" s="22">
        <f>IFERROR(VLOOKUP($A750,Table2[],5,FALSE),"Not Found")</f>
        <v>125</v>
      </c>
      <c r="AC750" s="22">
        <f>IFERROR(VLOOKUP($A750,Table2[],6,FALSE),"Not Found")</f>
        <v>10</v>
      </c>
      <c r="AD750" s="22">
        <f>IFERROR(VLOOKUP($A750,Table2[],7,FALSE),"Not Found")</f>
        <v>31</v>
      </c>
      <c r="AE750" s="22">
        <f>IFERROR(VLOOKUP($A750,Table2[],8,FALSE),"Not Found")</f>
        <v>13</v>
      </c>
      <c r="AF750" s="22">
        <f>IFERROR(VLOOKUP($A750,Table2[],9,FALSE),"Not Found")</f>
        <v>454</v>
      </c>
      <c r="AG750">
        <f>IFERROR(VLOOKUP($A750,Table2[],10,FALSE),"Not Found")</f>
        <v>1</v>
      </c>
      <c r="AH750">
        <f>IFERROR(VLOOKUP($A750,Table2[],11,FALSE),"Not Found")</f>
        <v>2</v>
      </c>
      <c r="AI750">
        <f>IFERROR(VLOOKUP($A750,Table2[],12,FALSE),"Not Found")</f>
        <v>2</v>
      </c>
      <c r="AJ750">
        <f>IFERROR(VLOOKUP($A750,Table2[],13,FALSE),"Not Found")</f>
        <v>5</v>
      </c>
      <c r="AK750">
        <f>IFERROR(VLOOKUP($A750,Table2[],14,FALSE),"Not Found")</f>
        <v>2</v>
      </c>
      <c r="AL750">
        <f>INDEX('Marketing data'!E:E,MATCH($A750,'Marketing data'!B:B,0),1)</f>
        <v>0</v>
      </c>
      <c r="AM750">
        <f>INDEX('Marketing data'!F:F,MATCH($A750,'Marketing data'!B:B,0),1)</f>
        <v>0</v>
      </c>
      <c r="AN750">
        <f>INDEX(Table3[MC3],MATCH($A750,Table3[ID],0),1)</f>
        <v>0</v>
      </c>
      <c r="AO750">
        <f>INDEX(Table3[MC4],MATCH($A750,Table3[ID],0),1)</f>
        <v>0</v>
      </c>
      <c r="AP750">
        <f>INDEX(Table3[MC5],MATCH($A750,Table3[ID],0),1)</f>
        <v>0</v>
      </c>
      <c r="AQ750">
        <f>_xlfn.XLOOKUP($A750,Table3[ID],Table3[Complaint],"Not Found",0)</f>
        <v>0</v>
      </c>
      <c r="AR750">
        <f>_xlfn.XLOOKUP($A750,Table3[ID],Table3[Pilot],"Not Found",0)</f>
        <v>0</v>
      </c>
      <c r="AS750" s="6">
        <f>_xlfn.XLOOKUP($A750,Table3[ID],Table3[Enrollment],"Not Found",0)</f>
        <v>44048</v>
      </c>
    </row>
    <row r="751" spans="1:45" x14ac:dyDescent="0.25">
      <c r="A751">
        <v>2795</v>
      </c>
      <c r="B751" t="s">
        <v>874</v>
      </c>
      <c r="C751" t="s">
        <v>103</v>
      </c>
      <c r="D751" t="s">
        <v>110</v>
      </c>
      <c r="E751" t="s">
        <v>105</v>
      </c>
      <c r="F751" t="s">
        <v>115</v>
      </c>
      <c r="G751" s="22">
        <v>96.52</v>
      </c>
      <c r="H751">
        <v>6</v>
      </c>
      <c r="I751">
        <v>28.956</v>
      </c>
      <c r="J751" s="22">
        <v>608.07600000000002</v>
      </c>
      <c r="K751" s="6">
        <v>43476</v>
      </c>
      <c r="L751" s="21">
        <v>0.49444444444444446</v>
      </c>
      <c r="M751" t="s">
        <v>112</v>
      </c>
      <c r="N751" s="22">
        <v>579.12</v>
      </c>
      <c r="O751">
        <v>4.7619047620000003</v>
      </c>
      <c r="P751" s="22">
        <v>28.956</v>
      </c>
      <c r="Q751">
        <v>4.5</v>
      </c>
      <c r="R751" t="str">
        <f>IFERROR(VLOOKUP(Table5[[#This Row],[CustomerID]],Table1[],16,FALSE),"Not Found")</f>
        <v>Together</v>
      </c>
      <c r="S751">
        <f>IFERROR(VLOOKUP(Table5[[#This Row],[CustomerID]],Table1[],5,FALSE),"Not Found")</f>
        <v>58</v>
      </c>
      <c r="T751" t="str">
        <f>IFERROR(VLOOKUP(Table5[[#This Row],[CustomerID]],Table1[],17,FALSE),"Not Found")</f>
        <v>Graduate</v>
      </c>
      <c r="U751">
        <f>_xlfn.XLOOKUP(Table5[[#This Row],[CustomerID]],Table1[ID],Table1[Kids],"Not Found",0)</f>
        <v>0</v>
      </c>
      <c r="V751">
        <f>_xlfn.XLOOKUP(Table5[[#This Row],[CustomerID]],Table1[ID],Table1[Teens],"Not found",0)</f>
        <v>1</v>
      </c>
      <c r="W751" s="16">
        <f>IFERROR(VLOOKUP(Table5[[#This Row],[CustomerID]],Table1[],2,FALSE),"Not Found")</f>
        <v>162568</v>
      </c>
      <c r="X751" t="str">
        <f>_xlfn.XLOOKUP(Table5[[#This Row],[CustomerID]],Table1[ID],Table1[State],"Not Found",0)</f>
        <v>State-California</v>
      </c>
      <c r="Y751">
        <f>_xlfn.XLOOKUP(Table5[[#This Row],[CustomerID]],Table2[ID],Table2[Recency/Days],"Not Found",0)</f>
        <v>99</v>
      </c>
      <c r="Z751" s="22">
        <f>IFERROR(VLOOKUP(Table5[[#This Row],[CustomerID]],Table2[],3,FALSE),"Not Found")</f>
        <v>941</v>
      </c>
      <c r="AA751" s="22">
        <f>IFERROR(VLOOKUP($A751,Table2[],4,FALSE),"Not Found")</f>
        <v>44</v>
      </c>
      <c r="AB751" s="22">
        <f>IFERROR(VLOOKUP($A751,Table2[],5,FALSE),"Not Found")</f>
        <v>1034</v>
      </c>
      <c r="AC751" s="22">
        <f>IFERROR(VLOOKUP($A751,Table2[],6,FALSE),"Not Found")</f>
        <v>208</v>
      </c>
      <c r="AD751" s="22">
        <f>IFERROR(VLOOKUP($A751,Table2[],7,FALSE),"Not Found")</f>
        <v>91</v>
      </c>
      <c r="AE751" s="22">
        <f>IFERROR(VLOOKUP($A751,Table2[],8,FALSE),"Not Found")</f>
        <v>158</v>
      </c>
      <c r="AF751" s="22">
        <f>IFERROR(VLOOKUP($A751,Table2[],9,FALSE),"Not Found")</f>
        <v>2159</v>
      </c>
      <c r="AG751">
        <f>IFERROR(VLOOKUP($A751,Table2[],10,FALSE),"Not Found")</f>
        <v>3</v>
      </c>
      <c r="AH751">
        <f>IFERROR(VLOOKUP($A751,Table2[],11,FALSE),"Not Found")</f>
        <v>5</v>
      </c>
      <c r="AI751">
        <f>IFERROR(VLOOKUP($A751,Table2[],12,FALSE),"Not Found")</f>
        <v>3</v>
      </c>
      <c r="AJ751">
        <f>IFERROR(VLOOKUP($A751,Table2[],13,FALSE),"Not Found")</f>
        <v>5</v>
      </c>
      <c r="AK751">
        <f>IFERROR(VLOOKUP($A751,Table2[],14,FALSE),"Not Found")</f>
        <v>4</v>
      </c>
      <c r="AL751">
        <f>INDEX('Marketing data'!E:E,MATCH($A751,'Marketing data'!B:B,0),1)</f>
        <v>1</v>
      </c>
      <c r="AM751">
        <f>INDEX('Marketing data'!F:F,MATCH($A751,'Marketing data'!B:B,0),1)</f>
        <v>0</v>
      </c>
      <c r="AN751">
        <f>INDEX(Table3[MC3],MATCH($A751,Table3[ID],0),1)</f>
        <v>0</v>
      </c>
      <c r="AO751">
        <f>INDEX(Table3[MC4],MATCH($A751,Table3[ID],0),1)</f>
        <v>0</v>
      </c>
      <c r="AP751">
        <f>INDEX(Table3[MC5],MATCH($A751,Table3[ID],0),1)</f>
        <v>0</v>
      </c>
      <c r="AQ751">
        <f>_xlfn.XLOOKUP($A751,Table3[ID],Table3[Complaint],"Not Found",0)</f>
        <v>0</v>
      </c>
      <c r="AR751">
        <f>_xlfn.XLOOKUP($A751,Table3[ID],Table3[Pilot],"Not Found",0)</f>
        <v>0</v>
      </c>
      <c r="AS751" s="6">
        <f>_xlfn.XLOOKUP($A751,Table3[ID],Table3[Enrollment],"Not Found",0)</f>
        <v>44085</v>
      </c>
    </row>
    <row r="752" spans="1:45" x14ac:dyDescent="0.25">
      <c r="A752">
        <v>1155</v>
      </c>
      <c r="B752" t="s">
        <v>875</v>
      </c>
      <c r="C752" t="s">
        <v>103</v>
      </c>
      <c r="D752" t="s">
        <v>104</v>
      </c>
      <c r="E752" t="s">
        <v>114</v>
      </c>
      <c r="F752" t="s">
        <v>125</v>
      </c>
      <c r="G752" s="22">
        <v>18.850000000000001</v>
      </c>
      <c r="H752">
        <v>10</v>
      </c>
      <c r="I752">
        <v>9.4250000000000007</v>
      </c>
      <c r="J752" s="22">
        <v>197.92500000000001</v>
      </c>
      <c r="K752" s="6">
        <v>43523</v>
      </c>
      <c r="L752" s="21">
        <v>0.76666666666666661</v>
      </c>
      <c r="M752" t="s">
        <v>107</v>
      </c>
      <c r="N752" s="22">
        <v>188.5</v>
      </c>
      <c r="O752">
        <v>4.7619047620000003</v>
      </c>
      <c r="P752" s="22">
        <v>9.4250000000000007</v>
      </c>
      <c r="Q752">
        <v>5.6</v>
      </c>
      <c r="R752" t="str">
        <f>IFERROR(VLOOKUP(Table5[[#This Row],[CustomerID]],Table1[],16,FALSE),"Not Found")</f>
        <v>Divorced</v>
      </c>
      <c r="S752">
        <f>IFERROR(VLOOKUP(Table5[[#This Row],[CustomerID]],Table1[],5,FALSE),"Not Found")</f>
        <v>67</v>
      </c>
      <c r="T752" t="str">
        <f>IFERROR(VLOOKUP(Table5[[#This Row],[CustomerID]],Table1[],17,FALSE),"Not Found")</f>
        <v>Graduate</v>
      </c>
      <c r="U752">
        <f>_xlfn.XLOOKUP(Table5[[#This Row],[CustomerID]],Table1[ID],Table1[Kids],"Not Found",0)</f>
        <v>0</v>
      </c>
      <c r="V752">
        <f>_xlfn.XLOOKUP(Table5[[#This Row],[CustomerID]],Table1[ID],Table1[Teens],"Not found",0)</f>
        <v>0</v>
      </c>
      <c r="W752" s="16">
        <f>IFERROR(VLOOKUP(Table5[[#This Row],[CustomerID]],Table1[],2,FALSE),"Not Found")</f>
        <v>162551</v>
      </c>
      <c r="X752" t="str">
        <f>_xlfn.XLOOKUP(Table5[[#This Row],[CustomerID]],Table1[ID],Table1[State],"Not Found",0)</f>
        <v>State-Texas</v>
      </c>
      <c r="Y752">
        <f>_xlfn.XLOOKUP(Table5[[#This Row],[CustomerID]],Table2[ID],Table2[Recency/Days],"Not Found",0)</f>
        <v>27</v>
      </c>
      <c r="Z752" s="22">
        <f>IFERROR(VLOOKUP(Table5[[#This Row],[CustomerID]],Table2[],3,FALSE),"Not Found")</f>
        <v>325</v>
      </c>
      <c r="AA752" s="22">
        <f>IFERROR(VLOOKUP($A752,Table2[],4,FALSE),"Not Found")</f>
        <v>42</v>
      </c>
      <c r="AB752" s="22">
        <f>IFERROR(VLOOKUP($A752,Table2[],5,FALSE),"Not Found")</f>
        <v>255</v>
      </c>
      <c r="AC752" s="22">
        <f>IFERROR(VLOOKUP($A752,Table2[],6,FALSE),"Not Found")</f>
        <v>348</v>
      </c>
      <c r="AD752" s="22">
        <f>IFERROR(VLOOKUP($A752,Table2[],7,FALSE),"Not Found")</f>
        <v>55</v>
      </c>
      <c r="AE752" s="22">
        <f>IFERROR(VLOOKUP($A752,Table2[],8,FALSE),"Not Found")</f>
        <v>70</v>
      </c>
      <c r="AF752" s="22">
        <f>IFERROR(VLOOKUP($A752,Table2[],9,FALSE),"Not Found")</f>
        <v>954</v>
      </c>
      <c r="AG752">
        <f>IFERROR(VLOOKUP($A752,Table2[],10,FALSE),"Not Found")</f>
        <v>1</v>
      </c>
      <c r="AH752">
        <f>IFERROR(VLOOKUP($A752,Table2[],11,FALSE),"Not Found")</f>
        <v>6</v>
      </c>
      <c r="AI752">
        <f>IFERROR(VLOOKUP($A752,Table2[],12,FALSE),"Not Found")</f>
        <v>7</v>
      </c>
      <c r="AJ752">
        <f>IFERROR(VLOOKUP($A752,Table2[],13,FALSE),"Not Found")</f>
        <v>4</v>
      </c>
      <c r="AK752">
        <f>IFERROR(VLOOKUP($A752,Table2[],14,FALSE),"Not Found")</f>
        <v>3</v>
      </c>
      <c r="AL752">
        <f>INDEX('Marketing data'!E:E,MATCH($A752,'Marketing data'!B:B,0),1)</f>
        <v>0</v>
      </c>
      <c r="AM752">
        <f>INDEX('Marketing data'!F:F,MATCH($A752,'Marketing data'!B:B,0),1)</f>
        <v>0</v>
      </c>
      <c r="AN752">
        <f>INDEX(Table3[MC3],MATCH($A752,Table3[ID],0),1)</f>
        <v>1</v>
      </c>
      <c r="AO752">
        <f>INDEX(Table3[MC4],MATCH($A752,Table3[ID],0),1)</f>
        <v>0</v>
      </c>
      <c r="AP752">
        <f>INDEX(Table3[MC5],MATCH($A752,Table3[ID],0),1)</f>
        <v>0</v>
      </c>
      <c r="AQ752">
        <f>_xlfn.XLOOKUP($A752,Table3[ID],Table3[Complaint],"Not Found",0)</f>
        <v>0</v>
      </c>
      <c r="AR752">
        <f>_xlfn.XLOOKUP($A752,Table3[ID],Table3[Pilot],"Not Found",0)</f>
        <v>0</v>
      </c>
      <c r="AS752" s="6">
        <f>_xlfn.XLOOKUP($A752,Table3[ID],Table3[Enrollment],"Not Found",0)</f>
        <v>43945</v>
      </c>
    </row>
    <row r="753" spans="1:45" x14ac:dyDescent="0.25">
      <c r="A753">
        <v>2771</v>
      </c>
      <c r="B753" t="s">
        <v>876</v>
      </c>
      <c r="C753" t="s">
        <v>103</v>
      </c>
      <c r="D753" t="s">
        <v>110</v>
      </c>
      <c r="E753" t="s">
        <v>105</v>
      </c>
      <c r="F753" t="s">
        <v>125</v>
      </c>
      <c r="G753" s="22">
        <v>55.39</v>
      </c>
      <c r="H753">
        <v>4</v>
      </c>
      <c r="I753">
        <v>11.077999999999999</v>
      </c>
      <c r="J753" s="22">
        <v>232.63800000000001</v>
      </c>
      <c r="K753" s="6">
        <v>43549</v>
      </c>
      <c r="L753" s="21">
        <v>0.6381944444444444</v>
      </c>
      <c r="M753" t="s">
        <v>107</v>
      </c>
      <c r="N753" s="22">
        <v>221.56</v>
      </c>
      <c r="O753">
        <v>4.7619047620000003</v>
      </c>
      <c r="P753" s="22">
        <v>11.077999999999999</v>
      </c>
      <c r="Q753">
        <v>8</v>
      </c>
      <c r="R753" t="str">
        <f>IFERROR(VLOOKUP(Table5[[#This Row],[CustomerID]],Table1[],16,FALSE),"Not Found")</f>
        <v>Single</v>
      </c>
      <c r="S753">
        <f>IFERROR(VLOOKUP(Table5[[#This Row],[CustomerID]],Table1[],5,FALSE),"Not Found")</f>
        <v>65</v>
      </c>
      <c r="T753" t="str">
        <f>IFERROR(VLOOKUP(Table5[[#This Row],[CustomerID]],Table1[],17,FALSE),"Not Found")</f>
        <v>Graduate</v>
      </c>
      <c r="U753">
        <f>_xlfn.XLOOKUP(Table5[[#This Row],[CustomerID]],Table1[ID],Table1[Kids],"Not Found",0)</f>
        <v>0</v>
      </c>
      <c r="V753">
        <f>_xlfn.XLOOKUP(Table5[[#This Row],[CustomerID]],Table1[ID],Table1[Teens],"Not found",0)</f>
        <v>1</v>
      </c>
      <c r="W753" s="16">
        <f>IFERROR(VLOOKUP(Table5[[#This Row],[CustomerID]],Table1[],2,FALSE),"Not Found")</f>
        <v>162535</v>
      </c>
      <c r="X753" t="str">
        <f>_xlfn.XLOOKUP(Table5[[#This Row],[CustomerID]],Table1[ID],Table1[State],"Not Found",0)</f>
        <v>State-California</v>
      </c>
      <c r="Y753">
        <f>_xlfn.XLOOKUP(Table5[[#This Row],[CustomerID]],Table2[ID],Table2[Recency/Days],"Not Found",0)</f>
        <v>13</v>
      </c>
      <c r="Z753" s="22">
        <f>IFERROR(VLOOKUP(Table5[[#This Row],[CustomerID]],Table2[],3,FALSE),"Not Found")</f>
        <v>424</v>
      </c>
      <c r="AA753" s="22">
        <f>IFERROR(VLOOKUP($A753,Table2[],4,FALSE),"Not Found")</f>
        <v>125</v>
      </c>
      <c r="AB753" s="22">
        <f>IFERROR(VLOOKUP($A753,Table2[],5,FALSE),"Not Found")</f>
        <v>234</v>
      </c>
      <c r="AC753" s="22">
        <f>IFERROR(VLOOKUP($A753,Table2[],6,FALSE),"Not Found")</f>
        <v>0</v>
      </c>
      <c r="AD753" s="22">
        <f>IFERROR(VLOOKUP($A753,Table2[],7,FALSE),"Not Found")</f>
        <v>117</v>
      </c>
      <c r="AE753" s="22">
        <f>IFERROR(VLOOKUP($A753,Table2[],8,FALSE),"Not Found")</f>
        <v>135</v>
      </c>
      <c r="AF753" s="22">
        <f>IFERROR(VLOOKUP($A753,Table2[],9,FALSE),"Not Found")</f>
        <v>764</v>
      </c>
      <c r="AG753">
        <f>IFERROR(VLOOKUP($A753,Table2[],10,FALSE),"Not Found")</f>
        <v>1</v>
      </c>
      <c r="AH753">
        <f>IFERROR(VLOOKUP($A753,Table2[],11,FALSE),"Not Found")</f>
        <v>3</v>
      </c>
      <c r="AI753">
        <f>IFERROR(VLOOKUP($A753,Table2[],12,FALSE),"Not Found")</f>
        <v>2</v>
      </c>
      <c r="AJ753">
        <f>IFERROR(VLOOKUP($A753,Table2[],13,FALSE),"Not Found")</f>
        <v>8</v>
      </c>
      <c r="AK753">
        <f>IFERROR(VLOOKUP($A753,Table2[],14,FALSE),"Not Found")</f>
        <v>3</v>
      </c>
      <c r="AL753">
        <f>INDEX('Marketing data'!E:E,MATCH($A753,'Marketing data'!B:B,0),1)</f>
        <v>0</v>
      </c>
      <c r="AM753">
        <f>INDEX('Marketing data'!F:F,MATCH($A753,'Marketing data'!B:B,0),1)</f>
        <v>0</v>
      </c>
      <c r="AN753">
        <f>INDEX(Table3[MC3],MATCH($A753,Table3[ID],0),1)</f>
        <v>0</v>
      </c>
      <c r="AO753">
        <f>INDEX(Table3[MC4],MATCH($A753,Table3[ID],0),1)</f>
        <v>0</v>
      </c>
      <c r="AP753">
        <f>INDEX(Table3[MC5],MATCH($A753,Table3[ID],0),1)</f>
        <v>0</v>
      </c>
      <c r="AQ753">
        <f>_xlfn.XLOOKUP($A753,Table3[ID],Table3[Complaint],"Not Found",0)</f>
        <v>0</v>
      </c>
      <c r="AR753">
        <f>_xlfn.XLOOKUP($A753,Table3[ID],Table3[Pilot],"Not Found",0)</f>
        <v>0</v>
      </c>
      <c r="AS753" s="6">
        <f>_xlfn.XLOOKUP($A753,Table3[ID],Table3[Enrollment],"Not Found",0)</f>
        <v>43899</v>
      </c>
    </row>
    <row r="754" spans="1:45" x14ac:dyDescent="0.25">
      <c r="A754">
        <v>1006</v>
      </c>
      <c r="B754" t="s">
        <v>877</v>
      </c>
      <c r="C754" t="s">
        <v>124</v>
      </c>
      <c r="D754" t="s">
        <v>104</v>
      </c>
      <c r="E754" t="s">
        <v>105</v>
      </c>
      <c r="F754" t="s">
        <v>125</v>
      </c>
      <c r="G754" s="22">
        <v>77.2</v>
      </c>
      <c r="H754">
        <v>10</v>
      </c>
      <c r="I754">
        <v>38.6</v>
      </c>
      <c r="J754" s="22">
        <v>810.6</v>
      </c>
      <c r="K754" s="6">
        <v>43507</v>
      </c>
      <c r="L754" s="21">
        <v>0.44305555555555554</v>
      </c>
      <c r="M754" t="s">
        <v>116</v>
      </c>
      <c r="N754" s="22">
        <v>772</v>
      </c>
      <c r="O754">
        <v>4.7619047620000003</v>
      </c>
      <c r="P754" s="22">
        <v>38.6</v>
      </c>
      <c r="Q754">
        <v>5.6</v>
      </c>
      <c r="R754" t="str">
        <f>IFERROR(VLOOKUP(Table5[[#This Row],[CustomerID]],Table1[],16,FALSE),"Not Found")</f>
        <v>Together</v>
      </c>
      <c r="S754">
        <f>IFERROR(VLOOKUP(Table5[[#This Row],[CustomerID]],Table1[],5,FALSE),"Not Found")</f>
        <v>53</v>
      </c>
      <c r="T754" t="str">
        <f>IFERROR(VLOOKUP(Table5[[#This Row],[CustomerID]],Table1[],17,FALSE),"Not Found")</f>
        <v>Master</v>
      </c>
      <c r="U754">
        <f>_xlfn.XLOOKUP(Table5[[#This Row],[CustomerID]],Table1[ID],Table1[Kids],"Not Found",0)</f>
        <v>0</v>
      </c>
      <c r="V754">
        <f>_xlfn.XLOOKUP(Table5[[#This Row],[CustomerID]],Table1[ID],Table1[Teens],"Not found",0)</f>
        <v>1</v>
      </c>
      <c r="W754" s="16">
        <f>IFERROR(VLOOKUP(Table5[[#This Row],[CustomerID]],Table1[],2,FALSE),"Not Found")</f>
        <v>162513</v>
      </c>
      <c r="X754" t="str">
        <f>_xlfn.XLOOKUP(Table5[[#This Row],[CustomerID]],Table1[ID],Table1[State],"Not Found",0)</f>
        <v>State-Other</v>
      </c>
      <c r="Y754">
        <f>_xlfn.XLOOKUP(Table5[[#This Row],[CustomerID]],Table2[ID],Table2[Recency/Days],"Not Found",0)</f>
        <v>16</v>
      </c>
      <c r="Z754" s="22">
        <f>IFERROR(VLOOKUP(Table5[[#This Row],[CustomerID]],Table2[],3,FALSE),"Not Found")</f>
        <v>1352</v>
      </c>
      <c r="AA754" s="22">
        <f>IFERROR(VLOOKUP($A754,Table2[],4,FALSE),"Not Found")</f>
        <v>109</v>
      </c>
      <c r="AB754" s="22">
        <f>IFERROR(VLOOKUP($A754,Table2[],5,FALSE),"Not Found")</f>
        <v>255</v>
      </c>
      <c r="AC754" s="22">
        <f>IFERROR(VLOOKUP($A754,Table2[],6,FALSE),"Not Found")</f>
        <v>0</v>
      </c>
      <c r="AD754" s="22">
        <f>IFERROR(VLOOKUP($A754,Table2[],7,FALSE),"Not Found")</f>
        <v>109</v>
      </c>
      <c r="AE754" s="22">
        <f>IFERROR(VLOOKUP($A754,Table2[],8,FALSE),"Not Found")</f>
        <v>36</v>
      </c>
      <c r="AF754" s="22">
        <f>IFERROR(VLOOKUP($A754,Table2[],9,FALSE),"Not Found")</f>
        <v>1789</v>
      </c>
      <c r="AG754">
        <f>IFERROR(VLOOKUP($A754,Table2[],10,FALSE),"Not Found")</f>
        <v>2</v>
      </c>
      <c r="AH754">
        <f>IFERROR(VLOOKUP($A754,Table2[],11,FALSE),"Not Found")</f>
        <v>6</v>
      </c>
      <c r="AI754">
        <f>IFERROR(VLOOKUP($A754,Table2[],12,FALSE),"Not Found")</f>
        <v>4</v>
      </c>
      <c r="AJ754">
        <f>IFERROR(VLOOKUP($A754,Table2[],13,FALSE),"Not Found")</f>
        <v>10</v>
      </c>
      <c r="AK754">
        <f>IFERROR(VLOOKUP($A754,Table2[],14,FALSE),"Not Found")</f>
        <v>6</v>
      </c>
      <c r="AL754">
        <f>INDEX('Marketing data'!E:E,MATCH($A754,'Marketing data'!B:B,0),1)</f>
        <v>0</v>
      </c>
      <c r="AM754">
        <f>INDEX('Marketing data'!F:F,MATCH($A754,'Marketing data'!B:B,0),1)</f>
        <v>0</v>
      </c>
      <c r="AN754">
        <f>INDEX(Table3[MC3],MATCH($A754,Table3[ID],0),1)</f>
        <v>0</v>
      </c>
      <c r="AO754">
        <f>INDEX(Table3[MC4],MATCH($A754,Table3[ID],0),1)</f>
        <v>0</v>
      </c>
      <c r="AP754">
        <f>INDEX(Table3[MC5],MATCH($A754,Table3[ID],0),1)</f>
        <v>0</v>
      </c>
      <c r="AQ754">
        <f>_xlfn.XLOOKUP($A754,Table3[ID],Table3[Complaint],"Not Found",0)</f>
        <v>0</v>
      </c>
      <c r="AR754">
        <f>_xlfn.XLOOKUP($A754,Table3[ID],Table3[Pilot],"Not Found",0)</f>
        <v>0</v>
      </c>
      <c r="AS754" s="6">
        <f>_xlfn.XLOOKUP($A754,Table3[ID],Table3[Enrollment],"Not Found",0)</f>
        <v>43875</v>
      </c>
    </row>
    <row r="755" spans="1:45" x14ac:dyDescent="0.25">
      <c r="A755">
        <v>1459</v>
      </c>
      <c r="B755" t="s">
        <v>878</v>
      </c>
      <c r="C755" t="s">
        <v>124</v>
      </c>
      <c r="D755" t="s">
        <v>110</v>
      </c>
      <c r="E755" t="s">
        <v>114</v>
      </c>
      <c r="F755" t="s">
        <v>111</v>
      </c>
      <c r="G755" s="22">
        <v>72.13</v>
      </c>
      <c r="H755">
        <v>10</v>
      </c>
      <c r="I755">
        <v>36.064999999999998</v>
      </c>
      <c r="J755" s="22">
        <v>757.36500000000001</v>
      </c>
      <c r="K755" s="6">
        <v>43496</v>
      </c>
      <c r="L755" s="21">
        <v>0.6333333333333333</v>
      </c>
      <c r="M755" t="s">
        <v>116</v>
      </c>
      <c r="N755" s="22">
        <v>721.3</v>
      </c>
      <c r="O755">
        <v>4.7619047620000003</v>
      </c>
      <c r="P755" s="22">
        <v>36.064999999999998</v>
      </c>
      <c r="Q755">
        <v>4.2</v>
      </c>
      <c r="R755" t="str">
        <f>IFERROR(VLOOKUP(Table5[[#This Row],[CustomerID]],Table1[],16,FALSE),"Not Found")</f>
        <v>Married</v>
      </c>
      <c r="S755">
        <f>IFERROR(VLOOKUP(Table5[[#This Row],[CustomerID]],Table1[],5,FALSE),"Not Found")</f>
        <v>64</v>
      </c>
      <c r="T755" t="str">
        <f>IFERROR(VLOOKUP(Table5[[#This Row],[CustomerID]],Table1[],17,FALSE),"Not Found")</f>
        <v>Graduate</v>
      </c>
      <c r="U755">
        <f>_xlfn.XLOOKUP(Table5[[#This Row],[CustomerID]],Table1[ID],Table1[Kids],"Not Found",0)</f>
        <v>0</v>
      </c>
      <c r="V755">
        <f>_xlfn.XLOOKUP(Table5[[#This Row],[CustomerID]],Table1[ID],Table1[Teens],"Not found",0)</f>
        <v>1</v>
      </c>
      <c r="W755" s="16">
        <f>IFERROR(VLOOKUP(Table5[[#This Row],[CustomerID]],Table1[],2,FALSE),"Not Found")</f>
        <v>162503</v>
      </c>
      <c r="X755" t="str">
        <f>_xlfn.XLOOKUP(Table5[[#This Row],[CustomerID]],Table1[ID],Table1[State],"Not Found",0)</f>
        <v>State-Illinois</v>
      </c>
      <c r="Y755">
        <f>_xlfn.XLOOKUP(Table5[[#This Row],[CustomerID]],Table2[ID],Table2[Recency/Days],"Not Found",0)</f>
        <v>40</v>
      </c>
      <c r="Z755" s="22">
        <f>IFERROR(VLOOKUP(Table5[[#This Row],[CustomerID]],Table2[],3,FALSE),"Not Found")</f>
        <v>1243</v>
      </c>
      <c r="AA755" s="22">
        <f>IFERROR(VLOOKUP($A755,Table2[],4,FALSE),"Not Found")</f>
        <v>0</v>
      </c>
      <c r="AB755" s="22">
        <f>IFERROR(VLOOKUP($A755,Table2[],5,FALSE),"Not Found")</f>
        <v>502</v>
      </c>
      <c r="AC755" s="22">
        <f>IFERROR(VLOOKUP($A755,Table2[],6,FALSE),"Not Found")</f>
        <v>286</v>
      </c>
      <c r="AD755" s="22">
        <f>IFERROR(VLOOKUP($A755,Table2[],7,FALSE),"Not Found")</f>
        <v>195</v>
      </c>
      <c r="AE755" s="22">
        <f>IFERROR(VLOOKUP($A755,Table2[],8,FALSE),"Not Found")</f>
        <v>304</v>
      </c>
      <c r="AF755" s="22">
        <f>IFERROR(VLOOKUP($A755,Table2[],9,FALSE),"Not Found")</f>
        <v>1921</v>
      </c>
      <c r="AG755">
        <f>IFERROR(VLOOKUP($A755,Table2[],10,FALSE),"Not Found")</f>
        <v>4</v>
      </c>
      <c r="AH755">
        <f>IFERROR(VLOOKUP($A755,Table2[],11,FALSE),"Not Found")</f>
        <v>8</v>
      </c>
      <c r="AI755">
        <f>IFERROR(VLOOKUP($A755,Table2[],12,FALSE),"Not Found")</f>
        <v>3</v>
      </c>
      <c r="AJ755">
        <f>IFERROR(VLOOKUP($A755,Table2[],13,FALSE),"Not Found")</f>
        <v>11</v>
      </c>
      <c r="AK755">
        <f>IFERROR(VLOOKUP($A755,Table2[],14,FALSE),"Not Found")</f>
        <v>5</v>
      </c>
      <c r="AL755">
        <f>INDEX('Marketing data'!E:E,MATCH($A755,'Marketing data'!B:B,0),1)</f>
        <v>0</v>
      </c>
      <c r="AM755">
        <f>INDEX('Marketing data'!F:F,MATCH($A755,'Marketing data'!B:B,0),1)</f>
        <v>0</v>
      </c>
      <c r="AN755">
        <f>INDEX(Table3[MC3],MATCH($A755,Table3[ID],0),1)</f>
        <v>0</v>
      </c>
      <c r="AO755">
        <f>INDEX(Table3[MC4],MATCH($A755,Table3[ID],0),1)</f>
        <v>0</v>
      </c>
      <c r="AP755">
        <f>INDEX(Table3[MC5],MATCH($A755,Table3[ID],0),1)</f>
        <v>0</v>
      </c>
      <c r="AQ755">
        <f>_xlfn.XLOOKUP($A755,Table3[ID],Table3[Complaint],"Not Found",0)</f>
        <v>0</v>
      </c>
      <c r="AR755">
        <f>_xlfn.XLOOKUP($A755,Table3[ID],Table3[Pilot],"Not Found",0)</f>
        <v>0</v>
      </c>
      <c r="AS755" s="6">
        <f>_xlfn.XLOOKUP($A755,Table3[ID],Table3[Enrollment],"Not Found",0)</f>
        <v>43672</v>
      </c>
    </row>
    <row r="756" spans="1:45" x14ac:dyDescent="0.25">
      <c r="A756">
        <v>1375</v>
      </c>
      <c r="B756" t="s">
        <v>879</v>
      </c>
      <c r="C756" t="s">
        <v>103</v>
      </c>
      <c r="D756" t="s">
        <v>104</v>
      </c>
      <c r="E756" t="s">
        <v>105</v>
      </c>
      <c r="F756" t="s">
        <v>127</v>
      </c>
      <c r="G756" s="22">
        <v>63.88</v>
      </c>
      <c r="H756">
        <v>8</v>
      </c>
      <c r="I756">
        <v>25.552</v>
      </c>
      <c r="J756" s="22">
        <v>536.59199999999998</v>
      </c>
      <c r="K756" s="6">
        <v>43485</v>
      </c>
      <c r="L756" s="21">
        <v>0.7416666666666667</v>
      </c>
      <c r="M756" t="s">
        <v>107</v>
      </c>
      <c r="N756" s="22">
        <v>511.04</v>
      </c>
      <c r="O756">
        <v>4.7619047620000003</v>
      </c>
      <c r="P756" s="22">
        <v>25.552</v>
      </c>
      <c r="Q756">
        <v>9.9</v>
      </c>
      <c r="R756" t="str">
        <f>IFERROR(VLOOKUP(Table5[[#This Row],[CustomerID]],Table1[],16,FALSE),"Not Found")</f>
        <v>Together</v>
      </c>
      <c r="S756">
        <f>IFERROR(VLOOKUP(Table5[[#This Row],[CustomerID]],Table1[],5,FALSE),"Not Found")</f>
        <v>41</v>
      </c>
      <c r="T756" t="str">
        <f>IFERROR(VLOOKUP(Table5[[#This Row],[CustomerID]],Table1[],17,FALSE),"Not Found")</f>
        <v>Master</v>
      </c>
      <c r="U756">
        <f>_xlfn.XLOOKUP(Table5[[#This Row],[CustomerID]],Table1[ID],Table1[Kids],"Not Found",0)</f>
        <v>1</v>
      </c>
      <c r="V756">
        <f>_xlfn.XLOOKUP(Table5[[#This Row],[CustomerID]],Table1[ID],Table1[Teens],"Not found",0)</f>
        <v>0</v>
      </c>
      <c r="W756" s="16">
        <f>IFERROR(VLOOKUP(Table5[[#This Row],[CustomerID]],Table1[],2,FALSE),"Not Found")</f>
        <v>162499</v>
      </c>
      <c r="X756" t="str">
        <f>_xlfn.XLOOKUP(Table5[[#This Row],[CustomerID]],Table1[ID],Table1[State],"Not Found",0)</f>
        <v>State-Illinois</v>
      </c>
      <c r="Y756">
        <f>_xlfn.XLOOKUP(Table5[[#This Row],[CustomerID]],Table2[ID],Table2[Recency/Days],"Not Found",0)</f>
        <v>0</v>
      </c>
      <c r="Z756" s="22">
        <f>IFERROR(VLOOKUP(Table5[[#This Row],[CustomerID]],Table2[],3,FALSE),"Not Found")</f>
        <v>364</v>
      </c>
      <c r="AA756" s="22">
        <f>IFERROR(VLOOKUP($A756,Table2[],4,FALSE),"Not Found")</f>
        <v>10</v>
      </c>
      <c r="AB756" s="22">
        <f>IFERROR(VLOOKUP($A756,Table2[],5,FALSE),"Not Found")</f>
        <v>159</v>
      </c>
      <c r="AC756" s="22">
        <f>IFERROR(VLOOKUP($A756,Table2[],6,FALSE),"Not Found")</f>
        <v>0</v>
      </c>
      <c r="AD756" s="22">
        <f>IFERROR(VLOOKUP($A756,Table2[],7,FALSE),"Not Found")</f>
        <v>34</v>
      </c>
      <c r="AE756" s="22">
        <f>IFERROR(VLOOKUP($A756,Table2[],8,FALSE),"Not Found")</f>
        <v>10</v>
      </c>
      <c r="AF756" s="22">
        <f>IFERROR(VLOOKUP($A756,Table2[],9,FALSE),"Not Found")</f>
        <v>556</v>
      </c>
      <c r="AG756">
        <f>IFERROR(VLOOKUP($A756,Table2[],10,FALSE),"Not Found")</f>
        <v>2</v>
      </c>
      <c r="AH756">
        <f>IFERROR(VLOOKUP($A756,Table2[],11,FALSE),"Not Found")</f>
        <v>3</v>
      </c>
      <c r="AI756">
        <f>IFERROR(VLOOKUP($A756,Table2[],12,FALSE),"Not Found")</f>
        <v>1</v>
      </c>
      <c r="AJ756">
        <f>IFERROR(VLOOKUP($A756,Table2[],13,FALSE),"Not Found")</f>
        <v>6</v>
      </c>
      <c r="AK756">
        <f>IFERROR(VLOOKUP($A756,Table2[],14,FALSE),"Not Found")</f>
        <v>4</v>
      </c>
      <c r="AL756">
        <f>INDEX('Marketing data'!E:E,MATCH($A756,'Marketing data'!B:B,0),1)</f>
        <v>0</v>
      </c>
      <c r="AM756">
        <f>INDEX('Marketing data'!F:F,MATCH($A756,'Marketing data'!B:B,0),1)</f>
        <v>0</v>
      </c>
      <c r="AN756">
        <f>INDEX(Table3[MC3],MATCH($A756,Table3[ID],0),1)</f>
        <v>0</v>
      </c>
      <c r="AO756">
        <f>INDEX(Table3[MC4],MATCH($A756,Table3[ID],0),1)</f>
        <v>0</v>
      </c>
      <c r="AP756">
        <f>INDEX(Table3[MC5],MATCH($A756,Table3[ID],0),1)</f>
        <v>0</v>
      </c>
      <c r="AQ756">
        <f>_xlfn.XLOOKUP($A756,Table3[ID],Table3[Complaint],"Not Found",0)</f>
        <v>0</v>
      </c>
      <c r="AR756">
        <f>_xlfn.XLOOKUP($A756,Table3[ID],Table3[Pilot],"Not Found",0)</f>
        <v>0</v>
      </c>
      <c r="AS756" s="6">
        <f>_xlfn.XLOOKUP($A756,Table3[ID],Table3[Enrollment],"Not Found",0)</f>
        <v>43966</v>
      </c>
    </row>
    <row r="757" spans="1:45" x14ac:dyDescent="0.25">
      <c r="A757">
        <v>1547</v>
      </c>
      <c r="B757" t="s">
        <v>880</v>
      </c>
      <c r="C757" t="s">
        <v>103</v>
      </c>
      <c r="D757" t="s">
        <v>104</v>
      </c>
      <c r="E757" t="s">
        <v>105</v>
      </c>
      <c r="F757" t="s">
        <v>106</v>
      </c>
      <c r="G757" s="22">
        <v>10.69</v>
      </c>
      <c r="H757">
        <v>5</v>
      </c>
      <c r="I757">
        <v>2.6724999999999999</v>
      </c>
      <c r="J757" s="22">
        <v>56.122500000000002</v>
      </c>
      <c r="K757" s="6">
        <v>43550</v>
      </c>
      <c r="L757" s="21">
        <v>0.46319444444444446</v>
      </c>
      <c r="M757" t="s">
        <v>107</v>
      </c>
      <c r="N757" s="22">
        <v>53.45</v>
      </c>
      <c r="O757">
        <v>4.7619047620000003</v>
      </c>
      <c r="P757" s="22">
        <v>2.6724999999999999</v>
      </c>
      <c r="Q757">
        <v>7.6</v>
      </c>
      <c r="R757" t="str">
        <f>IFERROR(VLOOKUP(Table5[[#This Row],[CustomerID]],Table1[],16,FALSE),"Not Found")</f>
        <v>Married</v>
      </c>
      <c r="S757">
        <f>IFERROR(VLOOKUP(Table5[[#This Row],[CustomerID]],Table1[],5,FALSE),"Not Found")</f>
        <v>50</v>
      </c>
      <c r="T757" t="str">
        <f>IFERROR(VLOOKUP(Table5[[#This Row],[CustomerID]],Table1[],17,FALSE),"Not Found")</f>
        <v>Other</v>
      </c>
      <c r="U757">
        <f>_xlfn.XLOOKUP(Table5[[#This Row],[CustomerID]],Table1[ID],Table1[Kids],"Not Found",0)</f>
        <v>0</v>
      </c>
      <c r="V757">
        <f>_xlfn.XLOOKUP(Table5[[#This Row],[CustomerID]],Table1[ID],Table1[Teens],"Not found",0)</f>
        <v>1</v>
      </c>
      <c r="W757" s="16">
        <f>IFERROR(VLOOKUP(Table5[[#This Row],[CustomerID]],Table1[],2,FALSE),"Not Found")</f>
        <v>162466</v>
      </c>
      <c r="X757" t="str">
        <f>_xlfn.XLOOKUP(Table5[[#This Row],[CustomerID]],Table1[ID],Table1[State],"Not Found",0)</f>
        <v>State-California</v>
      </c>
      <c r="Y757">
        <f>_xlfn.XLOOKUP(Table5[[#This Row],[CustomerID]],Table2[ID],Table2[Recency/Days],"Not Found",0)</f>
        <v>13</v>
      </c>
      <c r="Z757" s="22">
        <f>IFERROR(VLOOKUP(Table5[[#This Row],[CustomerID]],Table2[],3,FALSE),"Not Found")</f>
        <v>336</v>
      </c>
      <c r="AA757" s="22">
        <f>IFERROR(VLOOKUP($A757,Table2[],4,FALSE),"Not Found")</f>
        <v>336</v>
      </c>
      <c r="AB757" s="22">
        <f>IFERROR(VLOOKUP($A757,Table2[],5,FALSE),"Not Found")</f>
        <v>674</v>
      </c>
      <c r="AC757" s="22">
        <f>IFERROR(VLOOKUP($A757,Table2[],6,FALSE),"Not Found")</f>
        <v>437</v>
      </c>
      <c r="AD757" s="22">
        <f>IFERROR(VLOOKUP($A757,Table2[],7,FALSE),"Not Found")</f>
        <v>315</v>
      </c>
      <c r="AE757" s="22">
        <f>IFERROR(VLOOKUP($A757,Table2[],8,FALSE),"Not Found")</f>
        <v>216</v>
      </c>
      <c r="AF757" s="22">
        <f>IFERROR(VLOOKUP($A757,Table2[],9,FALSE),"Not Found")</f>
        <v>1880</v>
      </c>
      <c r="AG757">
        <f>IFERROR(VLOOKUP($A757,Table2[],10,FALSE),"Not Found")</f>
        <v>5</v>
      </c>
      <c r="AH757">
        <f>IFERROR(VLOOKUP($A757,Table2[],11,FALSE),"Not Found")</f>
        <v>6</v>
      </c>
      <c r="AI757">
        <f>IFERROR(VLOOKUP($A757,Table2[],12,FALSE),"Not Found")</f>
        <v>3</v>
      </c>
      <c r="AJ757">
        <f>IFERROR(VLOOKUP($A757,Table2[],13,FALSE),"Not Found")</f>
        <v>12</v>
      </c>
      <c r="AK757">
        <f>IFERROR(VLOOKUP($A757,Table2[],14,FALSE),"Not Found")</f>
        <v>4</v>
      </c>
      <c r="AL757">
        <f>INDEX('Marketing data'!E:E,MATCH($A757,'Marketing data'!B:B,0),1)</f>
        <v>0</v>
      </c>
      <c r="AM757">
        <f>INDEX('Marketing data'!F:F,MATCH($A757,'Marketing data'!B:B,0),1)</f>
        <v>0</v>
      </c>
      <c r="AN757">
        <f>INDEX(Table3[MC3],MATCH($A757,Table3[ID],0),1)</f>
        <v>0</v>
      </c>
      <c r="AO757">
        <f>INDEX(Table3[MC4],MATCH($A757,Table3[ID],0),1)</f>
        <v>0</v>
      </c>
      <c r="AP757">
        <f>INDEX(Table3[MC5],MATCH($A757,Table3[ID],0),1)</f>
        <v>0</v>
      </c>
      <c r="AQ757">
        <f>_xlfn.XLOOKUP($A757,Table3[ID],Table3[Complaint],"Not Found",0)</f>
        <v>0</v>
      </c>
      <c r="AR757">
        <f>_xlfn.XLOOKUP($A757,Table3[ID],Table3[Pilot],"Not Found",0)</f>
        <v>0</v>
      </c>
      <c r="AS757" s="6">
        <f>_xlfn.XLOOKUP($A757,Table3[ID],Table3[Enrollment],"Not Found",0)</f>
        <v>44003</v>
      </c>
    </row>
    <row r="758" spans="1:45" x14ac:dyDescent="0.25">
      <c r="A758">
        <v>1615</v>
      </c>
      <c r="B758" t="s">
        <v>881</v>
      </c>
      <c r="C758" t="s">
        <v>103</v>
      </c>
      <c r="D758" t="s">
        <v>104</v>
      </c>
      <c r="E758" t="s">
        <v>114</v>
      </c>
      <c r="F758" t="s">
        <v>106</v>
      </c>
      <c r="G758" s="22">
        <v>55.5</v>
      </c>
      <c r="H758">
        <v>4</v>
      </c>
      <c r="I758">
        <v>11.1</v>
      </c>
      <c r="J758" s="22">
        <v>233.1</v>
      </c>
      <c r="K758" s="6">
        <v>43485</v>
      </c>
      <c r="L758" s="21">
        <v>0.65833333333333333</v>
      </c>
      <c r="M758" t="s">
        <v>116</v>
      </c>
      <c r="N758" s="22">
        <v>222</v>
      </c>
      <c r="O758">
        <v>4.7619047620000003</v>
      </c>
      <c r="P758" s="22">
        <v>11.1</v>
      </c>
      <c r="Q758">
        <v>6.6</v>
      </c>
      <c r="R758" t="str">
        <f>IFERROR(VLOOKUP(Table5[[#This Row],[CustomerID]],Table1[],16,FALSE),"Not Found")</f>
        <v>Married</v>
      </c>
      <c r="S758">
        <f>IFERROR(VLOOKUP(Table5[[#This Row],[CustomerID]],Table1[],5,FALSE),"Not Found")</f>
        <v>50</v>
      </c>
      <c r="T758" t="str">
        <f>IFERROR(VLOOKUP(Table5[[#This Row],[CustomerID]],Table1[],17,FALSE),"Not Found")</f>
        <v>Other</v>
      </c>
      <c r="U758">
        <f>_xlfn.XLOOKUP(Table5[[#This Row],[CustomerID]],Table1[ID],Table1[Kids],"Not Found",0)</f>
        <v>0</v>
      </c>
      <c r="V758">
        <f>_xlfn.XLOOKUP(Table5[[#This Row],[CustomerID]],Table1[ID],Table1[Teens],"Not found",0)</f>
        <v>1</v>
      </c>
      <c r="W758" s="16">
        <f>IFERROR(VLOOKUP(Table5[[#This Row],[CustomerID]],Table1[],2,FALSE),"Not Found")</f>
        <v>162466</v>
      </c>
      <c r="X758" t="str">
        <f>_xlfn.XLOOKUP(Table5[[#This Row],[CustomerID]],Table1[ID],Table1[State],"Not Found",0)</f>
        <v>State-Illinois</v>
      </c>
      <c r="Y758">
        <f>_xlfn.XLOOKUP(Table5[[#This Row],[CustomerID]],Table2[ID],Table2[Recency/Days],"Not Found",0)</f>
        <v>13</v>
      </c>
      <c r="Z758" s="22">
        <f>IFERROR(VLOOKUP(Table5[[#This Row],[CustomerID]],Table2[],3,FALSE),"Not Found")</f>
        <v>336</v>
      </c>
      <c r="AA758" s="22">
        <f>IFERROR(VLOOKUP($A758,Table2[],4,FALSE),"Not Found")</f>
        <v>336</v>
      </c>
      <c r="AB758" s="22">
        <f>IFERROR(VLOOKUP($A758,Table2[],5,FALSE),"Not Found")</f>
        <v>674</v>
      </c>
      <c r="AC758" s="22">
        <f>IFERROR(VLOOKUP($A758,Table2[],6,FALSE),"Not Found")</f>
        <v>437</v>
      </c>
      <c r="AD758" s="22">
        <f>IFERROR(VLOOKUP($A758,Table2[],7,FALSE),"Not Found")</f>
        <v>315</v>
      </c>
      <c r="AE758" s="22">
        <f>IFERROR(VLOOKUP($A758,Table2[],8,FALSE),"Not Found")</f>
        <v>216</v>
      </c>
      <c r="AF758" s="22">
        <f>IFERROR(VLOOKUP($A758,Table2[],9,FALSE),"Not Found")</f>
        <v>1880</v>
      </c>
      <c r="AG758">
        <f>IFERROR(VLOOKUP($A758,Table2[],10,FALSE),"Not Found")</f>
        <v>5</v>
      </c>
      <c r="AH758">
        <f>IFERROR(VLOOKUP($A758,Table2[],11,FALSE),"Not Found")</f>
        <v>6</v>
      </c>
      <c r="AI758">
        <f>IFERROR(VLOOKUP($A758,Table2[],12,FALSE),"Not Found")</f>
        <v>3</v>
      </c>
      <c r="AJ758">
        <f>IFERROR(VLOOKUP($A758,Table2[],13,FALSE),"Not Found")</f>
        <v>12</v>
      </c>
      <c r="AK758">
        <f>IFERROR(VLOOKUP($A758,Table2[],14,FALSE),"Not Found")</f>
        <v>4</v>
      </c>
      <c r="AL758">
        <f>INDEX('Marketing data'!E:E,MATCH($A758,'Marketing data'!B:B,0),1)</f>
        <v>0</v>
      </c>
      <c r="AM758">
        <f>INDEX('Marketing data'!F:F,MATCH($A758,'Marketing data'!B:B,0),1)</f>
        <v>0</v>
      </c>
      <c r="AN758">
        <f>INDEX(Table3[MC3],MATCH($A758,Table3[ID],0),1)</f>
        <v>0</v>
      </c>
      <c r="AO758">
        <f>INDEX(Table3[MC4],MATCH($A758,Table3[ID],0),1)</f>
        <v>0</v>
      </c>
      <c r="AP758">
        <f>INDEX(Table3[MC5],MATCH($A758,Table3[ID],0),1)</f>
        <v>0</v>
      </c>
      <c r="AQ758">
        <f>_xlfn.XLOOKUP($A758,Table3[ID],Table3[Complaint],"Not Found",0)</f>
        <v>0</v>
      </c>
      <c r="AR758">
        <f>_xlfn.XLOOKUP($A758,Table3[ID],Table3[Pilot],"Not Found",0)</f>
        <v>0</v>
      </c>
      <c r="AS758" s="6">
        <f>_xlfn.XLOOKUP($A758,Table3[ID],Table3[Enrollment],"Not Found",0)</f>
        <v>44003</v>
      </c>
    </row>
    <row r="759" spans="1:45" x14ac:dyDescent="0.25">
      <c r="A759">
        <v>1852</v>
      </c>
      <c r="B759" t="s">
        <v>882</v>
      </c>
      <c r="C759" t="s">
        <v>124</v>
      </c>
      <c r="D759" t="s">
        <v>110</v>
      </c>
      <c r="E759" t="s">
        <v>105</v>
      </c>
      <c r="F759" t="s">
        <v>115</v>
      </c>
      <c r="G759" s="22">
        <v>95.46</v>
      </c>
      <c r="H759">
        <v>8</v>
      </c>
      <c r="I759">
        <v>38.183999999999997</v>
      </c>
      <c r="J759" s="22">
        <v>801.86400000000003</v>
      </c>
      <c r="K759" s="6">
        <v>43529</v>
      </c>
      <c r="L759" s="21">
        <v>0.81944444444444453</v>
      </c>
      <c r="M759" t="s">
        <v>107</v>
      </c>
      <c r="N759" s="22">
        <v>763.68</v>
      </c>
      <c r="O759">
        <v>4.7619047620000003</v>
      </c>
      <c r="P759" s="22">
        <v>38.183999999999997</v>
      </c>
      <c r="Q759">
        <v>4.7</v>
      </c>
      <c r="R759" t="str">
        <f>IFERROR(VLOOKUP(Table5[[#This Row],[CustomerID]],Table1[],16,FALSE),"Not Found")</f>
        <v>Single</v>
      </c>
      <c r="S759">
        <f>IFERROR(VLOOKUP(Table5[[#This Row],[CustomerID]],Table1[],5,FALSE),"Not Found")</f>
        <v>61</v>
      </c>
      <c r="T759" t="str">
        <f>IFERROR(VLOOKUP(Table5[[#This Row],[CustomerID]],Table1[],17,FALSE),"Not Found")</f>
        <v>Graduate</v>
      </c>
      <c r="U759">
        <f>_xlfn.XLOOKUP(Table5[[#This Row],[CustomerID]],Table1[ID],Table1[Kids],"Not Found",0)</f>
        <v>0</v>
      </c>
      <c r="V759">
        <f>_xlfn.XLOOKUP(Table5[[#This Row],[CustomerID]],Table1[ID],Table1[Teens],"Not found",0)</f>
        <v>1</v>
      </c>
      <c r="W759" s="16">
        <f>IFERROR(VLOOKUP(Table5[[#This Row],[CustomerID]],Table1[],2,FALSE),"Not Found")</f>
        <v>162450</v>
      </c>
      <c r="X759" t="str">
        <f>_xlfn.XLOOKUP(Table5[[#This Row],[CustomerID]],Table1[ID],Table1[State],"Not Found",0)</f>
        <v>State-Other</v>
      </c>
      <c r="Y759">
        <f>_xlfn.XLOOKUP(Table5[[#This Row],[CustomerID]],Table2[ID],Table2[Recency/Days],"Not Found",0)</f>
        <v>61</v>
      </c>
      <c r="Z759" s="22">
        <f>IFERROR(VLOOKUP(Table5[[#This Row],[CustomerID]],Table2[],3,FALSE),"Not Found")</f>
        <v>1340</v>
      </c>
      <c r="AA759" s="22">
        <f>IFERROR(VLOOKUP($A759,Table2[],4,FALSE),"Not Found")</f>
        <v>122</v>
      </c>
      <c r="AB759" s="22">
        <f>IFERROR(VLOOKUP($A759,Table2[],5,FALSE),"Not Found")</f>
        <v>695</v>
      </c>
      <c r="AC759" s="22">
        <f>IFERROR(VLOOKUP($A759,Table2[],6,FALSE),"Not Found")</f>
        <v>161</v>
      </c>
      <c r="AD759" s="22">
        <f>IFERROR(VLOOKUP($A759,Table2[],7,FALSE),"Not Found")</f>
        <v>172</v>
      </c>
      <c r="AE759" s="22">
        <f>IFERROR(VLOOKUP($A759,Table2[],8,FALSE),"Not Found")</f>
        <v>99</v>
      </c>
      <c r="AF759" s="22">
        <f>IFERROR(VLOOKUP($A759,Table2[],9,FALSE),"Not Found")</f>
        <v>2391</v>
      </c>
      <c r="AG759">
        <f>IFERROR(VLOOKUP($A759,Table2[],10,FALSE),"Not Found")</f>
        <v>2</v>
      </c>
      <c r="AH759">
        <f>IFERROR(VLOOKUP($A759,Table2[],11,FALSE),"Not Found")</f>
        <v>5</v>
      </c>
      <c r="AI759">
        <f>IFERROR(VLOOKUP($A759,Table2[],12,FALSE),"Not Found")</f>
        <v>5</v>
      </c>
      <c r="AJ759">
        <f>IFERROR(VLOOKUP($A759,Table2[],13,FALSE),"Not Found")</f>
        <v>4</v>
      </c>
      <c r="AK759">
        <f>IFERROR(VLOOKUP($A759,Table2[],14,FALSE),"Not Found")</f>
        <v>3</v>
      </c>
      <c r="AL759">
        <f>INDEX('Marketing data'!E:E,MATCH($A759,'Marketing data'!B:B,0),1)</f>
        <v>0</v>
      </c>
      <c r="AM759">
        <f>INDEX('Marketing data'!F:F,MATCH($A759,'Marketing data'!B:B,0),1)</f>
        <v>0</v>
      </c>
      <c r="AN759">
        <f>INDEX(Table3[MC3],MATCH($A759,Table3[ID],0),1)</f>
        <v>0</v>
      </c>
      <c r="AO759">
        <f>INDEX(Table3[MC4],MATCH($A759,Table3[ID],0),1)</f>
        <v>1</v>
      </c>
      <c r="AP759">
        <f>INDEX(Table3[MC5],MATCH($A759,Table3[ID],0),1)</f>
        <v>0</v>
      </c>
      <c r="AQ759">
        <f>_xlfn.XLOOKUP($A759,Table3[ID],Table3[Complaint],"Not Found",0)</f>
        <v>0</v>
      </c>
      <c r="AR759">
        <f>_xlfn.XLOOKUP($A759,Table3[ID],Table3[Pilot],"Not Found",0)</f>
        <v>0</v>
      </c>
      <c r="AS759" s="6">
        <f>_xlfn.XLOOKUP($A759,Table3[ID],Table3[Enrollment],"Not Found",0)</f>
        <v>43994</v>
      </c>
    </row>
    <row r="760" spans="1:45" x14ac:dyDescent="0.25">
      <c r="A760">
        <v>2670</v>
      </c>
      <c r="B760" t="s">
        <v>883</v>
      </c>
      <c r="C760" t="s">
        <v>109</v>
      </c>
      <c r="D760" t="s">
        <v>110</v>
      </c>
      <c r="E760" t="s">
        <v>105</v>
      </c>
      <c r="F760" t="s">
        <v>127</v>
      </c>
      <c r="G760" s="22">
        <v>76.06</v>
      </c>
      <c r="H760">
        <v>3</v>
      </c>
      <c r="I760">
        <v>11.409000000000001</v>
      </c>
      <c r="J760" s="22">
        <v>239.589</v>
      </c>
      <c r="K760" s="6">
        <v>43470</v>
      </c>
      <c r="L760" s="21">
        <v>0.85416666666666663</v>
      </c>
      <c r="M760" t="s">
        <v>116</v>
      </c>
      <c r="N760" s="22">
        <v>228.18</v>
      </c>
      <c r="O760">
        <v>4.7619047620000003</v>
      </c>
      <c r="P760" s="22">
        <v>11.409000000000001</v>
      </c>
      <c r="Q760">
        <v>9.8000000000000007</v>
      </c>
      <c r="R760" t="str">
        <f>IFERROR(VLOOKUP(Table5[[#This Row],[CustomerID]],Table1[],16,FALSE),"Not Found")</f>
        <v>Divorced</v>
      </c>
      <c r="S760">
        <f>IFERROR(VLOOKUP(Table5[[#This Row],[CustomerID]],Table1[],5,FALSE),"Not Found")</f>
        <v>68</v>
      </c>
      <c r="T760" t="str">
        <f>IFERROR(VLOOKUP(Table5[[#This Row],[CustomerID]],Table1[],17,FALSE),"Not Found")</f>
        <v>Graduate</v>
      </c>
      <c r="U760">
        <f>_xlfn.XLOOKUP(Table5[[#This Row],[CustomerID]],Table1[ID],Table1[Kids],"Not Found",0)</f>
        <v>0</v>
      </c>
      <c r="V760">
        <f>_xlfn.XLOOKUP(Table5[[#This Row],[CustomerID]],Table1[ID],Table1[Teens],"Not found",0)</f>
        <v>1</v>
      </c>
      <c r="W760" s="16">
        <f>IFERROR(VLOOKUP(Table5[[#This Row],[CustomerID]],Table1[],2,FALSE),"Not Found")</f>
        <v>162335</v>
      </c>
      <c r="X760" t="str">
        <f>_xlfn.XLOOKUP(Table5[[#This Row],[CustomerID]],Table1[ID],Table1[State],"Not Found",0)</f>
        <v>State-Florida</v>
      </c>
      <c r="Y760">
        <f>_xlfn.XLOOKUP(Table5[[#This Row],[CustomerID]],Table2[ID],Table2[Recency/Days],"Not Found",0)</f>
        <v>87</v>
      </c>
      <c r="Z760" s="22">
        <f>IFERROR(VLOOKUP(Table5[[#This Row],[CustomerID]],Table2[],3,FALSE),"Not Found")</f>
        <v>633</v>
      </c>
      <c r="AA760" s="22">
        <f>IFERROR(VLOOKUP($A760,Table2[],4,FALSE),"Not Found")</f>
        <v>341</v>
      </c>
      <c r="AB760" s="22">
        <f>IFERROR(VLOOKUP($A760,Table2[],5,FALSE),"Not Found")</f>
        <v>565</v>
      </c>
      <c r="AC760" s="22">
        <f>IFERROR(VLOOKUP($A760,Table2[],6,FALSE),"Not Found")</f>
        <v>221</v>
      </c>
      <c r="AD760" s="22">
        <f>IFERROR(VLOOKUP($A760,Table2[],7,FALSE),"Not Found")</f>
        <v>16</v>
      </c>
      <c r="AE760" s="22">
        <f>IFERROR(VLOOKUP($A760,Table2[],8,FALSE),"Not Found")</f>
        <v>68</v>
      </c>
      <c r="AF760" s="22">
        <f>IFERROR(VLOOKUP($A760,Table2[],9,FALSE),"Not Found")</f>
        <v>1708</v>
      </c>
      <c r="AG760">
        <f>IFERROR(VLOOKUP($A760,Table2[],10,FALSE),"Not Found")</f>
        <v>2</v>
      </c>
      <c r="AH760">
        <f>IFERROR(VLOOKUP($A760,Table2[],11,FALSE),"Not Found")</f>
        <v>3</v>
      </c>
      <c r="AI760">
        <f>IFERROR(VLOOKUP($A760,Table2[],12,FALSE),"Not Found")</f>
        <v>3</v>
      </c>
      <c r="AJ760">
        <f>IFERROR(VLOOKUP($A760,Table2[],13,FALSE),"Not Found")</f>
        <v>13</v>
      </c>
      <c r="AK760">
        <f>IFERROR(VLOOKUP($A760,Table2[],14,FALSE),"Not Found")</f>
        <v>2</v>
      </c>
      <c r="AL760">
        <f>INDEX('Marketing data'!E:E,MATCH($A760,'Marketing data'!B:B,0),1)</f>
        <v>0</v>
      </c>
      <c r="AM760">
        <f>INDEX('Marketing data'!F:F,MATCH($A760,'Marketing data'!B:B,0),1)</f>
        <v>0</v>
      </c>
      <c r="AN760">
        <f>INDEX(Table3[MC3],MATCH($A760,Table3[ID],0),1)</f>
        <v>0</v>
      </c>
      <c r="AO760">
        <f>INDEX(Table3[MC4],MATCH($A760,Table3[ID],0),1)</f>
        <v>0</v>
      </c>
      <c r="AP760">
        <f>INDEX(Table3[MC5],MATCH($A760,Table3[ID],0),1)</f>
        <v>0</v>
      </c>
      <c r="AQ760">
        <f>_xlfn.XLOOKUP($A760,Table3[ID],Table3[Complaint],"Not Found",0)</f>
        <v>0</v>
      </c>
      <c r="AR760">
        <f>_xlfn.XLOOKUP($A760,Table3[ID],Table3[Pilot],"Not Found",0)</f>
        <v>0</v>
      </c>
      <c r="AS760" s="6">
        <f>_xlfn.XLOOKUP($A760,Table3[ID],Table3[Enrollment],"Not Found",0)</f>
        <v>43766</v>
      </c>
    </row>
    <row r="761" spans="1:45" x14ac:dyDescent="0.25">
      <c r="A761">
        <v>2174</v>
      </c>
      <c r="B761" t="s">
        <v>884</v>
      </c>
      <c r="C761" t="s">
        <v>124</v>
      </c>
      <c r="D761" t="s">
        <v>110</v>
      </c>
      <c r="E761" t="s">
        <v>114</v>
      </c>
      <c r="F761" t="s">
        <v>118</v>
      </c>
      <c r="G761" s="22">
        <v>13.69</v>
      </c>
      <c r="H761">
        <v>6</v>
      </c>
      <c r="I761">
        <v>4.1070000000000002</v>
      </c>
      <c r="J761" s="22">
        <v>86.247</v>
      </c>
      <c r="K761" s="6">
        <v>43509</v>
      </c>
      <c r="L761" s="21">
        <v>0.58263888888888882</v>
      </c>
      <c r="M761" t="s">
        <v>112</v>
      </c>
      <c r="N761" s="22">
        <v>82.14</v>
      </c>
      <c r="O761">
        <v>4.7619047620000003</v>
      </c>
      <c r="P761" s="22">
        <v>4.1070000000000002</v>
      </c>
      <c r="Q761">
        <v>6.3</v>
      </c>
      <c r="R761" t="str">
        <f>IFERROR(VLOOKUP(Table5[[#This Row],[CustomerID]],Table1[],16,FALSE),"Not Found")</f>
        <v>Single</v>
      </c>
      <c r="S761">
        <f>IFERROR(VLOOKUP(Table5[[#This Row],[CustomerID]],Table1[],5,FALSE),"Not Found")</f>
        <v>68</v>
      </c>
      <c r="T761" t="str">
        <f>IFERROR(VLOOKUP(Table5[[#This Row],[CustomerID]],Table1[],17,FALSE),"Not Found")</f>
        <v>Graduate</v>
      </c>
      <c r="U761">
        <f>_xlfn.XLOOKUP(Table5[[#This Row],[CustomerID]],Table1[ID],Table1[Kids],"Not Found",0)</f>
        <v>0</v>
      </c>
      <c r="V761">
        <f>_xlfn.XLOOKUP(Table5[[#This Row],[CustomerID]],Table1[ID],Table1[Teens],"Not found",0)</f>
        <v>1</v>
      </c>
      <c r="W761" s="16">
        <f>IFERROR(VLOOKUP(Table5[[#This Row],[CustomerID]],Table1[],2,FALSE),"Not Found")</f>
        <v>162307</v>
      </c>
      <c r="X761" t="str">
        <f>_xlfn.XLOOKUP(Table5[[#This Row],[CustomerID]],Table1[ID],Table1[State],"Not Found",0)</f>
        <v>State-New York</v>
      </c>
      <c r="Y761">
        <f>_xlfn.XLOOKUP(Table5[[#This Row],[CustomerID]],Table2[ID],Table2[Recency/Days],"Not Found",0)</f>
        <v>94</v>
      </c>
      <c r="Z761" s="22">
        <f>IFERROR(VLOOKUP(Table5[[#This Row],[CustomerID]],Table2[],3,FALSE),"Not Found")</f>
        <v>227</v>
      </c>
      <c r="AA761" s="22">
        <f>IFERROR(VLOOKUP($A761,Table2[],4,FALSE),"Not Found")</f>
        <v>34</v>
      </c>
      <c r="AB761" s="22">
        <f>IFERROR(VLOOKUP($A761,Table2[],5,FALSE),"Not Found")</f>
        <v>89</v>
      </c>
      <c r="AC761" s="22">
        <f>IFERROR(VLOOKUP($A761,Table2[],6,FALSE),"Not Found")</f>
        <v>26</v>
      </c>
      <c r="AD761" s="22">
        <f>IFERROR(VLOOKUP($A761,Table2[],7,FALSE),"Not Found")</f>
        <v>16</v>
      </c>
      <c r="AE761" s="22">
        <f>IFERROR(VLOOKUP($A761,Table2[],8,FALSE),"Not Found")</f>
        <v>26</v>
      </c>
      <c r="AF761" s="22">
        <f>IFERROR(VLOOKUP($A761,Table2[],9,FALSE),"Not Found")</f>
        <v>365</v>
      </c>
      <c r="AG761">
        <f>IFERROR(VLOOKUP($A761,Table2[],10,FALSE),"Not Found")</f>
        <v>1</v>
      </c>
      <c r="AH761">
        <f>IFERROR(VLOOKUP($A761,Table2[],11,FALSE),"Not Found")</f>
        <v>4</v>
      </c>
      <c r="AI761">
        <f>IFERROR(VLOOKUP($A761,Table2[],12,FALSE),"Not Found")</f>
        <v>0</v>
      </c>
      <c r="AJ761">
        <f>IFERROR(VLOOKUP($A761,Table2[],13,FALSE),"Not Found")</f>
        <v>4</v>
      </c>
      <c r="AK761">
        <f>IFERROR(VLOOKUP($A761,Table2[],14,FALSE),"Not Found")</f>
        <v>5</v>
      </c>
      <c r="AL761">
        <f>INDEX('Marketing data'!E:E,MATCH($A761,'Marketing data'!B:B,0),1)</f>
        <v>0</v>
      </c>
      <c r="AM761">
        <f>INDEX('Marketing data'!F:F,MATCH($A761,'Marketing data'!B:B,0),1)</f>
        <v>0</v>
      </c>
      <c r="AN761">
        <f>INDEX(Table3[MC3],MATCH($A761,Table3[ID],0),1)</f>
        <v>0</v>
      </c>
      <c r="AO761">
        <f>INDEX(Table3[MC4],MATCH($A761,Table3[ID],0),1)</f>
        <v>0</v>
      </c>
      <c r="AP761">
        <f>INDEX(Table3[MC5],MATCH($A761,Table3[ID],0),1)</f>
        <v>0</v>
      </c>
      <c r="AQ761">
        <f>_xlfn.XLOOKUP($A761,Table3[ID],Table3[Complaint],"Not Found",0)</f>
        <v>0</v>
      </c>
      <c r="AR761">
        <f>_xlfn.XLOOKUP($A761,Table3[ID],Table3[Pilot],"Not Found",0)</f>
        <v>0</v>
      </c>
      <c r="AS761" s="6">
        <f>_xlfn.XLOOKUP($A761,Table3[ID],Table3[Enrollment],"Not Found",0)</f>
        <v>44036</v>
      </c>
    </row>
    <row r="762" spans="1:45" x14ac:dyDescent="0.25">
      <c r="A762">
        <v>1737</v>
      </c>
      <c r="B762" t="s">
        <v>885</v>
      </c>
      <c r="C762" t="s">
        <v>124</v>
      </c>
      <c r="D762" t="s">
        <v>110</v>
      </c>
      <c r="E762" t="s">
        <v>105</v>
      </c>
      <c r="F762" t="s">
        <v>111</v>
      </c>
      <c r="G762" s="22">
        <v>95.64</v>
      </c>
      <c r="H762">
        <v>4</v>
      </c>
      <c r="I762">
        <v>19.128</v>
      </c>
      <c r="J762" s="22">
        <v>401.68799999999999</v>
      </c>
      <c r="K762" s="6">
        <v>43540</v>
      </c>
      <c r="L762" s="21">
        <v>0.78541666666666676</v>
      </c>
      <c r="M762" t="s">
        <v>112</v>
      </c>
      <c r="N762" s="22">
        <v>382.56</v>
      </c>
      <c r="O762">
        <v>4.7619047620000003</v>
      </c>
      <c r="P762" s="22">
        <v>19.128</v>
      </c>
      <c r="Q762">
        <v>7.9</v>
      </c>
      <c r="R762" t="str">
        <f>IFERROR(VLOOKUP(Table5[[#This Row],[CustomerID]],Table1[],16,FALSE),"Not Found")</f>
        <v>Together</v>
      </c>
      <c r="S762">
        <f>IFERROR(VLOOKUP(Table5[[#This Row],[CustomerID]],Table1[],5,FALSE),"Not Found")</f>
        <v>48</v>
      </c>
      <c r="T762" t="str">
        <f>IFERROR(VLOOKUP(Table5[[#This Row],[CustomerID]],Table1[],17,FALSE),"Not Found")</f>
        <v>PhD</v>
      </c>
      <c r="U762">
        <f>_xlfn.XLOOKUP(Table5[[#This Row],[CustomerID]],Table1[ID],Table1[Kids],"Not Found",0)</f>
        <v>0</v>
      </c>
      <c r="V762">
        <f>_xlfn.XLOOKUP(Table5[[#This Row],[CustomerID]],Table1[ID],Table1[Teens],"Not found",0)</f>
        <v>1</v>
      </c>
      <c r="W762" s="16">
        <f>IFERROR(VLOOKUP(Table5[[#This Row],[CustomerID]],Table1[],2,FALSE),"Not Found")</f>
        <v>162220</v>
      </c>
      <c r="X762" t="str">
        <f>_xlfn.XLOOKUP(Table5[[#This Row],[CustomerID]],Table1[ID],Table1[State],"Not Found",0)</f>
        <v>State-Texas</v>
      </c>
      <c r="Y762">
        <f>_xlfn.XLOOKUP(Table5[[#This Row],[CustomerID]],Table2[ID],Table2[Recency/Days],"Not Found",0)</f>
        <v>55</v>
      </c>
      <c r="Z762" s="22">
        <f>IFERROR(VLOOKUP(Table5[[#This Row],[CustomerID]],Table2[],3,FALSE),"Not Found")</f>
        <v>2083</v>
      </c>
      <c r="AA762" s="22">
        <f>IFERROR(VLOOKUP($A762,Table2[],4,FALSE),"Not Found")</f>
        <v>31</v>
      </c>
      <c r="AB762" s="22">
        <f>IFERROR(VLOOKUP($A762,Table2[],5,FALSE),"Not Found")</f>
        <v>978</v>
      </c>
      <c r="AC762" s="22">
        <f>IFERROR(VLOOKUP($A762,Table2[],6,FALSE),"Not Found")</f>
        <v>42</v>
      </c>
      <c r="AD762" s="22">
        <f>IFERROR(VLOOKUP($A762,Table2[],7,FALSE),"Not Found")</f>
        <v>31</v>
      </c>
      <c r="AE762" s="22">
        <f>IFERROR(VLOOKUP($A762,Table2[],8,FALSE),"Not Found")</f>
        <v>31</v>
      </c>
      <c r="AF762" s="22">
        <f>IFERROR(VLOOKUP($A762,Table2[],9,FALSE),"Not Found")</f>
        <v>3134</v>
      </c>
      <c r="AG762">
        <f>IFERROR(VLOOKUP($A762,Table2[],10,FALSE),"Not Found")</f>
        <v>5</v>
      </c>
      <c r="AH762">
        <f>IFERROR(VLOOKUP($A762,Table2[],11,FALSE),"Not Found")</f>
        <v>7</v>
      </c>
      <c r="AI762">
        <f>IFERROR(VLOOKUP($A762,Table2[],12,FALSE),"Not Found")</f>
        <v>6</v>
      </c>
      <c r="AJ762">
        <f>IFERROR(VLOOKUP($A762,Table2[],13,FALSE),"Not Found")</f>
        <v>5</v>
      </c>
      <c r="AK762">
        <f>IFERROR(VLOOKUP($A762,Table2[],14,FALSE),"Not Found")</f>
        <v>6</v>
      </c>
      <c r="AL762">
        <f>INDEX('Marketing data'!E:E,MATCH($A762,'Marketing data'!B:B,0),1)</f>
        <v>0</v>
      </c>
      <c r="AM762">
        <f>INDEX('Marketing data'!F:F,MATCH($A762,'Marketing data'!B:B,0),1)</f>
        <v>0</v>
      </c>
      <c r="AN762">
        <f>INDEX(Table3[MC3],MATCH($A762,Table3[ID],0),1)</f>
        <v>0</v>
      </c>
      <c r="AO762">
        <f>INDEX(Table3[MC4],MATCH($A762,Table3[ID],0),1)</f>
        <v>0</v>
      </c>
      <c r="AP762">
        <f>INDEX(Table3[MC5],MATCH($A762,Table3[ID],0),1)</f>
        <v>0</v>
      </c>
      <c r="AQ762">
        <f>_xlfn.XLOOKUP($A762,Table3[ID],Table3[Complaint],"Not Found",0)</f>
        <v>0</v>
      </c>
      <c r="AR762">
        <f>_xlfn.XLOOKUP($A762,Table3[ID],Table3[Pilot],"Not Found",0)</f>
        <v>1</v>
      </c>
      <c r="AS762" s="6">
        <f>_xlfn.XLOOKUP($A762,Table3[ID],Table3[Enrollment],"Not Found",0)</f>
        <v>43481</v>
      </c>
    </row>
    <row r="763" spans="1:45" x14ac:dyDescent="0.25">
      <c r="A763">
        <v>1320</v>
      </c>
      <c r="B763" t="s">
        <v>886</v>
      </c>
      <c r="C763" t="s">
        <v>103</v>
      </c>
      <c r="D763" t="s">
        <v>110</v>
      </c>
      <c r="E763" t="s">
        <v>105</v>
      </c>
      <c r="F763" t="s">
        <v>115</v>
      </c>
      <c r="G763" s="22">
        <v>11.43</v>
      </c>
      <c r="H763">
        <v>6</v>
      </c>
      <c r="I763">
        <v>3.4289999999999998</v>
      </c>
      <c r="J763" s="22">
        <v>72.009</v>
      </c>
      <c r="K763" s="6">
        <v>43480</v>
      </c>
      <c r="L763" s="21">
        <v>0.72499999999999998</v>
      </c>
      <c r="M763" t="s">
        <v>112</v>
      </c>
      <c r="N763" s="22">
        <v>68.58</v>
      </c>
      <c r="O763">
        <v>4.7619047620000003</v>
      </c>
      <c r="P763" s="22">
        <v>3.4289999999999998</v>
      </c>
      <c r="Q763">
        <v>7.7</v>
      </c>
      <c r="R763" t="str">
        <f>IFERROR(VLOOKUP(Table5[[#This Row],[CustomerID]],Table1[],16,FALSE),"Not Found")</f>
        <v>Divorced</v>
      </c>
      <c r="S763">
        <f>IFERROR(VLOOKUP(Table5[[#This Row],[CustomerID]],Table1[],5,FALSE),"Not Found")</f>
        <v>60</v>
      </c>
      <c r="T763" t="str">
        <f>IFERROR(VLOOKUP(Table5[[#This Row],[CustomerID]],Table1[],17,FALSE),"Not Found")</f>
        <v>Graduate</v>
      </c>
      <c r="U763">
        <f>_xlfn.XLOOKUP(Table5[[#This Row],[CustomerID]],Table1[ID],Table1[Kids],"Not Found",0)</f>
        <v>0</v>
      </c>
      <c r="V763">
        <f>_xlfn.XLOOKUP(Table5[[#This Row],[CustomerID]],Table1[ID],Table1[Teens],"Not found",0)</f>
        <v>2</v>
      </c>
      <c r="W763" s="16">
        <f>IFERROR(VLOOKUP(Table5[[#This Row],[CustomerID]],Table1[],2,FALSE),"Not Found")</f>
        <v>162204</v>
      </c>
      <c r="X763" t="str">
        <f>_xlfn.XLOOKUP(Table5[[#This Row],[CustomerID]],Table1[ID],Table1[State],"Not Found",0)</f>
        <v>State-Florida</v>
      </c>
      <c r="Y763">
        <f>_xlfn.XLOOKUP(Table5[[#This Row],[CustomerID]],Table2[ID],Table2[Recency/Days],"Not Found",0)</f>
        <v>38</v>
      </c>
      <c r="Z763" s="22">
        <f>IFERROR(VLOOKUP(Table5[[#This Row],[CustomerID]],Table2[],3,FALSE),"Not Found")</f>
        <v>827</v>
      </c>
      <c r="AA763" s="22">
        <f>IFERROR(VLOOKUP($A763,Table2[],4,FALSE),"Not Found")</f>
        <v>120</v>
      </c>
      <c r="AB763" s="22">
        <f>IFERROR(VLOOKUP($A763,Table2[],5,FALSE),"Not Found")</f>
        <v>644</v>
      </c>
      <c r="AC763" s="22">
        <f>IFERROR(VLOOKUP($A763,Table2[],6,FALSE),"Not Found")</f>
        <v>394</v>
      </c>
      <c r="AD763" s="22">
        <f>IFERROR(VLOOKUP($A763,Table2[],7,FALSE),"Not Found")</f>
        <v>120</v>
      </c>
      <c r="AE763" s="22">
        <f>IFERROR(VLOOKUP($A763,Table2[],8,FALSE),"Not Found")</f>
        <v>362</v>
      </c>
      <c r="AF763" s="22">
        <f>IFERROR(VLOOKUP($A763,Table2[],9,FALSE),"Not Found")</f>
        <v>1742</v>
      </c>
      <c r="AG763">
        <f>IFERROR(VLOOKUP($A763,Table2[],10,FALSE),"Not Found")</f>
        <v>1</v>
      </c>
      <c r="AH763">
        <f>IFERROR(VLOOKUP($A763,Table2[],11,FALSE),"Not Found")</f>
        <v>4</v>
      </c>
      <c r="AI763">
        <f>IFERROR(VLOOKUP($A763,Table2[],12,FALSE),"Not Found")</f>
        <v>5</v>
      </c>
      <c r="AJ763">
        <f>IFERROR(VLOOKUP($A763,Table2[],13,FALSE),"Not Found")</f>
        <v>12</v>
      </c>
      <c r="AK763">
        <f>IFERROR(VLOOKUP($A763,Table2[],14,FALSE),"Not Found")</f>
        <v>3</v>
      </c>
      <c r="AL763">
        <f>INDEX('Marketing data'!E:E,MATCH($A763,'Marketing data'!B:B,0),1)</f>
        <v>0</v>
      </c>
      <c r="AM763">
        <f>INDEX('Marketing data'!F:F,MATCH($A763,'Marketing data'!B:B,0),1)</f>
        <v>0</v>
      </c>
      <c r="AN763">
        <f>INDEX(Table3[MC3],MATCH($A763,Table3[ID],0),1)</f>
        <v>0</v>
      </c>
      <c r="AO763">
        <f>INDEX(Table3[MC4],MATCH($A763,Table3[ID],0),1)</f>
        <v>0</v>
      </c>
      <c r="AP763">
        <f>INDEX(Table3[MC5],MATCH($A763,Table3[ID],0),1)</f>
        <v>0</v>
      </c>
      <c r="AQ763">
        <f>_xlfn.XLOOKUP($A763,Table3[ID],Table3[Complaint],"Not Found",0)</f>
        <v>0</v>
      </c>
      <c r="AR763">
        <f>_xlfn.XLOOKUP($A763,Table3[ID],Table3[Pilot],"Not Found",0)</f>
        <v>0</v>
      </c>
      <c r="AS763" s="6">
        <f>_xlfn.XLOOKUP($A763,Table3[ID],Table3[Enrollment],"Not Found",0)</f>
        <v>43513</v>
      </c>
    </row>
    <row r="764" spans="1:45" x14ac:dyDescent="0.25">
      <c r="A764">
        <v>1310</v>
      </c>
      <c r="B764" t="s">
        <v>887</v>
      </c>
      <c r="C764" t="s">
        <v>124</v>
      </c>
      <c r="D764" t="s">
        <v>104</v>
      </c>
      <c r="E764" t="s">
        <v>105</v>
      </c>
      <c r="F764" t="s">
        <v>118</v>
      </c>
      <c r="G764" s="22">
        <v>95.54</v>
      </c>
      <c r="H764">
        <v>4</v>
      </c>
      <c r="I764">
        <v>19.108000000000001</v>
      </c>
      <c r="J764" s="22">
        <v>401.26799999999997</v>
      </c>
      <c r="K764" s="6">
        <v>43522</v>
      </c>
      <c r="L764" s="21">
        <v>0.49861111111111112</v>
      </c>
      <c r="M764" t="s">
        <v>107</v>
      </c>
      <c r="N764" s="22">
        <v>382.16</v>
      </c>
      <c r="O764">
        <v>4.7619047620000003</v>
      </c>
      <c r="P764" s="22">
        <v>19.108000000000001</v>
      </c>
      <c r="Q764">
        <v>4.5</v>
      </c>
      <c r="R764" t="str">
        <f>IFERROR(VLOOKUP(Table5[[#This Row],[CustomerID]],Table1[],16,FALSE),"Not Found")</f>
        <v>Married</v>
      </c>
      <c r="S764">
        <f>IFERROR(VLOOKUP(Table5[[#This Row],[CustomerID]],Table1[],5,FALSE),"Not Found")</f>
        <v>63</v>
      </c>
      <c r="T764" t="str">
        <f>IFERROR(VLOOKUP(Table5[[#This Row],[CustomerID]],Table1[],17,FALSE),"Not Found")</f>
        <v>Graduate</v>
      </c>
      <c r="U764">
        <f>_xlfn.XLOOKUP(Table5[[#This Row],[CustomerID]],Table1[ID],Table1[Kids],"Not Found",0)</f>
        <v>0</v>
      </c>
      <c r="V764">
        <f>_xlfn.XLOOKUP(Table5[[#This Row],[CustomerID]],Table1[ID],Table1[Teens],"Not found",0)</f>
        <v>0</v>
      </c>
      <c r="W764" s="16">
        <f>IFERROR(VLOOKUP(Table5[[#This Row],[CustomerID]],Table1[],2,FALSE),"Not Found")</f>
        <v>162187</v>
      </c>
      <c r="X764" t="str">
        <f>_xlfn.XLOOKUP(Table5[[#This Row],[CustomerID]],Table1[ID],Table1[State],"Not Found",0)</f>
        <v>State-New York</v>
      </c>
      <c r="Y764">
        <f>_xlfn.XLOOKUP(Table5[[#This Row],[CustomerID]],Table2[ID],Table2[Recency/Days],"Not Found",0)</f>
        <v>49</v>
      </c>
      <c r="Z764" s="22">
        <f>IFERROR(VLOOKUP(Table5[[#This Row],[CustomerID]],Table2[],3,FALSE),"Not Found")</f>
        <v>2066</v>
      </c>
      <c r="AA764" s="22">
        <f>IFERROR(VLOOKUP($A764,Table2[],4,FALSE),"Not Found")</f>
        <v>0</v>
      </c>
      <c r="AB764" s="22">
        <f>IFERROR(VLOOKUP($A764,Table2[],5,FALSE),"Not Found")</f>
        <v>717</v>
      </c>
      <c r="AC764" s="22">
        <f>IFERROR(VLOOKUP($A764,Table2[],6,FALSE),"Not Found")</f>
        <v>117</v>
      </c>
      <c r="AD764" s="22">
        <f>IFERROR(VLOOKUP($A764,Table2[],7,FALSE),"Not Found")</f>
        <v>117</v>
      </c>
      <c r="AE764" s="22">
        <f>IFERROR(VLOOKUP($A764,Table2[],8,FALSE),"Not Found")</f>
        <v>329</v>
      </c>
      <c r="AF764" s="22">
        <f>IFERROR(VLOOKUP($A764,Table2[],9,FALSE),"Not Found")</f>
        <v>2689</v>
      </c>
      <c r="AG764">
        <f>IFERROR(VLOOKUP($A764,Table2[],10,FALSE),"Not Found")</f>
        <v>1</v>
      </c>
      <c r="AH764">
        <f>IFERROR(VLOOKUP($A764,Table2[],11,FALSE),"Not Found")</f>
        <v>4</v>
      </c>
      <c r="AI764">
        <f>IFERROR(VLOOKUP($A764,Table2[],12,FALSE),"Not Found")</f>
        <v>8</v>
      </c>
      <c r="AJ764">
        <f>IFERROR(VLOOKUP($A764,Table2[],13,FALSE),"Not Found")</f>
        <v>5</v>
      </c>
      <c r="AK764">
        <f>IFERROR(VLOOKUP($A764,Table2[],14,FALSE),"Not Found")</f>
        <v>3</v>
      </c>
      <c r="AL764">
        <f>INDEX('Marketing data'!E:E,MATCH($A764,'Marketing data'!B:B,0),1)</f>
        <v>0</v>
      </c>
      <c r="AM764">
        <f>INDEX('Marketing data'!F:F,MATCH($A764,'Marketing data'!B:B,0),1)</f>
        <v>0</v>
      </c>
      <c r="AN764">
        <f>INDEX(Table3[MC3],MATCH($A764,Table3[ID],0),1)</f>
        <v>0</v>
      </c>
      <c r="AO764">
        <f>INDEX(Table3[MC4],MATCH($A764,Table3[ID],0),1)</f>
        <v>0</v>
      </c>
      <c r="AP764">
        <f>INDEX(Table3[MC5],MATCH($A764,Table3[ID],0),1)</f>
        <v>0</v>
      </c>
      <c r="AQ764">
        <f>_xlfn.XLOOKUP($A764,Table3[ID],Table3[Complaint],"Not Found",0)</f>
        <v>0</v>
      </c>
      <c r="AR764">
        <f>_xlfn.XLOOKUP($A764,Table3[ID],Table3[Pilot],"Not Found",0)</f>
        <v>0</v>
      </c>
      <c r="AS764" s="6">
        <f>_xlfn.XLOOKUP($A764,Table3[ID],Table3[Enrollment],"Not Found",0)</f>
        <v>43809</v>
      </c>
    </row>
    <row r="765" spans="1:45" x14ac:dyDescent="0.25">
      <c r="A765">
        <v>1345</v>
      </c>
      <c r="B765" t="s">
        <v>888</v>
      </c>
      <c r="C765" t="s">
        <v>109</v>
      </c>
      <c r="D765" t="s">
        <v>104</v>
      </c>
      <c r="E765" t="s">
        <v>105</v>
      </c>
      <c r="F765" t="s">
        <v>106</v>
      </c>
      <c r="G765" s="22">
        <v>85.87</v>
      </c>
      <c r="H765">
        <v>7</v>
      </c>
      <c r="I765">
        <v>30.054500000000001</v>
      </c>
      <c r="J765" s="22">
        <v>631.14449999999999</v>
      </c>
      <c r="K765" s="6">
        <v>43523</v>
      </c>
      <c r="L765" s="21">
        <v>0.79236111111111107</v>
      </c>
      <c r="M765" t="s">
        <v>116</v>
      </c>
      <c r="N765" s="22">
        <v>601.09</v>
      </c>
      <c r="O765">
        <v>4.7619047620000003</v>
      </c>
      <c r="P765" s="22">
        <v>30.054500000000001</v>
      </c>
      <c r="Q765">
        <v>8</v>
      </c>
      <c r="R765" t="str">
        <f>IFERROR(VLOOKUP(Table5[[#This Row],[CustomerID]],Table1[],16,FALSE),"Not Found")</f>
        <v>Widow</v>
      </c>
      <c r="S765">
        <f>IFERROR(VLOOKUP(Table5[[#This Row],[CustomerID]],Table1[],5,FALSE),"Not Found")</f>
        <v>51</v>
      </c>
      <c r="T765" t="str">
        <f>IFERROR(VLOOKUP(Table5[[#This Row],[CustomerID]],Table1[],17,FALSE),"Not Found")</f>
        <v>PhD</v>
      </c>
      <c r="U765">
        <f>_xlfn.XLOOKUP(Table5[[#This Row],[CustomerID]],Table1[ID],Table1[Kids],"Not Found",0)</f>
        <v>0</v>
      </c>
      <c r="V765">
        <f>_xlfn.XLOOKUP(Table5[[#This Row],[CustomerID]],Table1[ID],Table1[Teens],"Not found",0)</f>
        <v>1</v>
      </c>
      <c r="W765" s="16">
        <f>IFERROR(VLOOKUP(Table5[[#This Row],[CustomerID]],Table1[],2,FALSE),"Not Found")</f>
        <v>162187</v>
      </c>
      <c r="X765" t="str">
        <f>_xlfn.XLOOKUP(Table5[[#This Row],[CustomerID]],Table1[ID],Table1[State],"Not Found",0)</f>
        <v>State-Illinois</v>
      </c>
      <c r="Y765">
        <f>_xlfn.XLOOKUP(Table5[[#This Row],[CustomerID]],Table2[ID],Table2[Recency/Days],"Not Found",0)</f>
        <v>38</v>
      </c>
      <c r="Z765" s="22">
        <f>IFERROR(VLOOKUP(Table5[[#This Row],[CustomerID]],Table2[],3,FALSE),"Not Found")</f>
        <v>1335</v>
      </c>
      <c r="AA765" s="22">
        <f>IFERROR(VLOOKUP($A765,Table2[],4,FALSE),"Not Found")</f>
        <v>0</v>
      </c>
      <c r="AB765" s="22">
        <f>IFERROR(VLOOKUP($A765,Table2[],5,FALSE),"Not Found")</f>
        <v>216</v>
      </c>
      <c r="AC765" s="22">
        <f>IFERROR(VLOOKUP($A765,Table2[],6,FALSE),"Not Found")</f>
        <v>0</v>
      </c>
      <c r="AD765" s="22">
        <f>IFERROR(VLOOKUP($A765,Table2[],7,FALSE),"Not Found")</f>
        <v>0</v>
      </c>
      <c r="AE765" s="22">
        <f>IFERROR(VLOOKUP($A765,Table2[],8,FALSE),"Not Found")</f>
        <v>107</v>
      </c>
      <c r="AF765" s="22">
        <f>IFERROR(VLOOKUP($A765,Table2[],9,FALSE),"Not Found")</f>
        <v>1445</v>
      </c>
      <c r="AG765">
        <f>IFERROR(VLOOKUP($A765,Table2[],10,FALSE),"Not Found")</f>
        <v>3</v>
      </c>
      <c r="AH765">
        <f>IFERROR(VLOOKUP($A765,Table2[],11,FALSE),"Not Found")</f>
        <v>6</v>
      </c>
      <c r="AI765">
        <f>IFERROR(VLOOKUP($A765,Table2[],12,FALSE),"Not Found")</f>
        <v>2</v>
      </c>
      <c r="AJ765">
        <f>IFERROR(VLOOKUP($A765,Table2[],13,FALSE),"Not Found")</f>
        <v>10</v>
      </c>
      <c r="AK765">
        <f>IFERROR(VLOOKUP($A765,Table2[],14,FALSE),"Not Found")</f>
        <v>4</v>
      </c>
      <c r="AL765">
        <f>INDEX('Marketing data'!E:E,MATCH($A765,'Marketing data'!B:B,0),1)</f>
        <v>0</v>
      </c>
      <c r="AM765">
        <f>INDEX('Marketing data'!F:F,MATCH($A765,'Marketing data'!B:B,0),1)</f>
        <v>0</v>
      </c>
      <c r="AN765">
        <f>INDEX(Table3[MC3],MATCH($A765,Table3[ID],0),1)</f>
        <v>0</v>
      </c>
      <c r="AO765">
        <f>INDEX(Table3[MC4],MATCH($A765,Table3[ID],0),1)</f>
        <v>0</v>
      </c>
      <c r="AP765">
        <f>INDEX(Table3[MC5],MATCH($A765,Table3[ID],0),1)</f>
        <v>0</v>
      </c>
      <c r="AQ765">
        <f>_xlfn.XLOOKUP($A765,Table3[ID],Table3[Complaint],"Not Found",0)</f>
        <v>0</v>
      </c>
      <c r="AR765">
        <f>_xlfn.XLOOKUP($A765,Table3[ID],Table3[Pilot],"Not Found",0)</f>
        <v>0</v>
      </c>
      <c r="AS765" s="6">
        <f>_xlfn.XLOOKUP($A765,Table3[ID],Table3[Enrollment],"Not Found",0)</f>
        <v>44069</v>
      </c>
    </row>
    <row r="766" spans="1:45" x14ac:dyDescent="0.25">
      <c r="A766">
        <v>2337</v>
      </c>
      <c r="B766" t="s">
        <v>889</v>
      </c>
      <c r="C766" t="s">
        <v>109</v>
      </c>
      <c r="D766" t="s">
        <v>104</v>
      </c>
      <c r="E766" t="s">
        <v>105</v>
      </c>
      <c r="F766" t="s">
        <v>118</v>
      </c>
      <c r="G766" s="22">
        <v>67.989999999999995</v>
      </c>
      <c r="H766">
        <v>7</v>
      </c>
      <c r="I766">
        <v>23.796500000000002</v>
      </c>
      <c r="J766" s="22">
        <v>499.72649999999999</v>
      </c>
      <c r="K766" s="6">
        <v>43513</v>
      </c>
      <c r="L766" s="21">
        <v>0.70138888888888884</v>
      </c>
      <c r="M766" t="s">
        <v>107</v>
      </c>
      <c r="N766" s="22">
        <v>475.93</v>
      </c>
      <c r="O766">
        <v>4.7619047620000003</v>
      </c>
      <c r="P766" s="22">
        <v>23.796500000000002</v>
      </c>
      <c r="Q766">
        <v>5.7</v>
      </c>
      <c r="R766" t="str">
        <f>IFERROR(VLOOKUP(Table5[[#This Row],[CustomerID]],Table1[],16,FALSE),"Not Found")</f>
        <v>Single</v>
      </c>
      <c r="S766">
        <f>IFERROR(VLOOKUP(Table5[[#This Row],[CustomerID]],Table1[],5,FALSE),"Not Found")</f>
        <v>74</v>
      </c>
      <c r="T766" t="str">
        <f>IFERROR(VLOOKUP(Table5[[#This Row],[CustomerID]],Table1[],17,FALSE),"Not Found")</f>
        <v>PhD</v>
      </c>
      <c r="U766">
        <f>_xlfn.XLOOKUP(Table5[[#This Row],[CustomerID]],Table1[ID],Table1[Kids],"Not Found",0)</f>
        <v>0</v>
      </c>
      <c r="V766">
        <f>_xlfn.XLOOKUP(Table5[[#This Row],[CustomerID]],Table1[ID],Table1[Teens],"Not found",0)</f>
        <v>0</v>
      </c>
      <c r="W766" s="16">
        <f>IFERROR(VLOOKUP(Table5[[#This Row],[CustomerID]],Table1[],2,FALSE),"Not Found")</f>
        <v>162159</v>
      </c>
      <c r="X766" t="str">
        <f>_xlfn.XLOOKUP(Table5[[#This Row],[CustomerID]],Table1[ID],Table1[State],"Not Found",0)</f>
        <v>State-Texas</v>
      </c>
      <c r="Y766">
        <f>_xlfn.XLOOKUP(Table5[[#This Row],[CustomerID]],Table2[ID],Table2[Recency/Days],"Not Found",0)</f>
        <v>68</v>
      </c>
      <c r="Z766" s="22">
        <f>IFERROR(VLOOKUP(Table5[[#This Row],[CustomerID]],Table2[],3,FALSE),"Not Found")</f>
        <v>475</v>
      </c>
      <c r="AA766" s="22">
        <f>IFERROR(VLOOKUP($A766,Table2[],4,FALSE),"Not Found")</f>
        <v>44</v>
      </c>
      <c r="AB766" s="22">
        <f>IFERROR(VLOOKUP($A766,Table2[],5,FALSE),"Not Found")</f>
        <v>676</v>
      </c>
      <c r="AC766" s="22">
        <f>IFERROR(VLOOKUP($A766,Table2[],6,FALSE),"Not Found")</f>
        <v>201</v>
      </c>
      <c r="AD766" s="22">
        <f>IFERROR(VLOOKUP($A766,Table2[],7,FALSE),"Not Found")</f>
        <v>183</v>
      </c>
      <c r="AE766" s="22">
        <f>IFERROR(VLOOKUP($A766,Table2[],8,FALSE),"Not Found")</f>
        <v>76</v>
      </c>
      <c r="AF766" s="22">
        <f>IFERROR(VLOOKUP($A766,Table2[],9,FALSE),"Not Found")</f>
        <v>1503</v>
      </c>
      <c r="AG766">
        <f>IFERROR(VLOOKUP($A766,Table2[],10,FALSE),"Not Found")</f>
        <v>1</v>
      </c>
      <c r="AH766">
        <f>IFERROR(VLOOKUP($A766,Table2[],11,FALSE),"Not Found")</f>
        <v>6</v>
      </c>
      <c r="AI766">
        <f>IFERROR(VLOOKUP($A766,Table2[],12,FALSE),"Not Found")</f>
        <v>2</v>
      </c>
      <c r="AJ766">
        <f>IFERROR(VLOOKUP($A766,Table2[],13,FALSE),"Not Found")</f>
        <v>10</v>
      </c>
      <c r="AK766">
        <f>IFERROR(VLOOKUP($A766,Table2[],14,FALSE),"Not Found")</f>
        <v>4</v>
      </c>
      <c r="AL766">
        <f>INDEX('Marketing data'!E:E,MATCH($A766,'Marketing data'!B:B,0),1)</f>
        <v>0</v>
      </c>
      <c r="AM766">
        <f>INDEX('Marketing data'!F:F,MATCH($A766,'Marketing data'!B:B,0),1)</f>
        <v>0</v>
      </c>
      <c r="AN766">
        <f>INDEX(Table3[MC3],MATCH($A766,Table3[ID],0),1)</f>
        <v>0</v>
      </c>
      <c r="AO766">
        <f>INDEX(Table3[MC4],MATCH($A766,Table3[ID],0),1)</f>
        <v>0</v>
      </c>
      <c r="AP766">
        <f>INDEX(Table3[MC5],MATCH($A766,Table3[ID],0),1)</f>
        <v>0</v>
      </c>
      <c r="AQ766">
        <f>_xlfn.XLOOKUP($A766,Table3[ID],Table3[Complaint],"Not Found",0)</f>
        <v>0</v>
      </c>
      <c r="AR766">
        <f>_xlfn.XLOOKUP($A766,Table3[ID],Table3[Pilot],"Not Found",0)</f>
        <v>0</v>
      </c>
      <c r="AS766" s="6">
        <f>_xlfn.XLOOKUP($A766,Table3[ID],Table3[Enrollment],"Not Found",0)</f>
        <v>44106</v>
      </c>
    </row>
    <row r="767" spans="1:45" x14ac:dyDescent="0.25">
      <c r="A767">
        <v>2328</v>
      </c>
      <c r="B767" t="s">
        <v>890</v>
      </c>
      <c r="C767" t="s">
        <v>109</v>
      </c>
      <c r="D767" t="s">
        <v>110</v>
      </c>
      <c r="E767" t="s">
        <v>105</v>
      </c>
      <c r="F767" t="s">
        <v>125</v>
      </c>
      <c r="G767" s="22">
        <v>52.42</v>
      </c>
      <c r="H767">
        <v>1</v>
      </c>
      <c r="I767">
        <v>2.621</v>
      </c>
      <c r="J767" s="22">
        <v>55.040999999999997</v>
      </c>
      <c r="K767" s="6">
        <v>43502</v>
      </c>
      <c r="L767" s="21">
        <v>0.43194444444444446</v>
      </c>
      <c r="M767" t="s">
        <v>116</v>
      </c>
      <c r="N767" s="22">
        <v>52.42</v>
      </c>
      <c r="O767">
        <v>4.7619047620000003</v>
      </c>
      <c r="P767" s="22">
        <v>2.621</v>
      </c>
      <c r="Q767">
        <v>6.3</v>
      </c>
      <c r="R767" t="str">
        <f>IFERROR(VLOOKUP(Table5[[#This Row],[CustomerID]],Table1[],16,FALSE),"Not Found")</f>
        <v>Together</v>
      </c>
      <c r="S767">
        <f>IFERROR(VLOOKUP(Table5[[#This Row],[CustomerID]],Table1[],5,FALSE),"Not Found")</f>
        <v>44</v>
      </c>
      <c r="T767" t="str">
        <f>IFERROR(VLOOKUP(Table5[[#This Row],[CustomerID]],Table1[],17,FALSE),"Not Found")</f>
        <v>Graduate</v>
      </c>
      <c r="U767">
        <f>_xlfn.XLOOKUP(Table5[[#This Row],[CustomerID]],Table1[ID],Table1[Kids],"Not Found",0)</f>
        <v>0</v>
      </c>
      <c r="V767">
        <f>_xlfn.XLOOKUP(Table5[[#This Row],[CustomerID]],Table1[ID],Table1[Teens],"Not found",0)</f>
        <v>1</v>
      </c>
      <c r="W767" s="16">
        <f>IFERROR(VLOOKUP(Table5[[#This Row],[CustomerID]],Table1[],2,FALSE),"Not Found")</f>
        <v>162061</v>
      </c>
      <c r="X767" t="str">
        <f>_xlfn.XLOOKUP(Table5[[#This Row],[CustomerID]],Table1[ID],Table1[State],"Not Found",0)</f>
        <v>State-Florida</v>
      </c>
      <c r="Y767">
        <f>_xlfn.XLOOKUP(Table5[[#This Row],[CustomerID]],Table2[ID],Table2[Recency/Days],"Not Found",0)</f>
        <v>12</v>
      </c>
      <c r="Z767" s="22">
        <f>IFERROR(VLOOKUP(Table5[[#This Row],[CustomerID]],Table2[],3,FALSE),"Not Found")</f>
        <v>1674</v>
      </c>
      <c r="AA767" s="22">
        <f>IFERROR(VLOOKUP($A767,Table2[],4,FALSE),"Not Found")</f>
        <v>18</v>
      </c>
      <c r="AB767" s="22">
        <f>IFERROR(VLOOKUP($A767,Table2[],5,FALSE),"Not Found")</f>
        <v>219</v>
      </c>
      <c r="AC767" s="22">
        <f>IFERROR(VLOOKUP($A767,Table2[],6,FALSE),"Not Found")</f>
        <v>0</v>
      </c>
      <c r="AD767" s="22">
        <f>IFERROR(VLOOKUP($A767,Table2[],7,FALSE),"Not Found")</f>
        <v>78</v>
      </c>
      <c r="AE767" s="22">
        <f>IFERROR(VLOOKUP($A767,Table2[],8,FALSE),"Not Found")</f>
        <v>99</v>
      </c>
      <c r="AF767" s="22">
        <f>IFERROR(VLOOKUP($A767,Table2[],9,FALSE),"Not Found")</f>
        <v>1891</v>
      </c>
      <c r="AG767">
        <f>IFERROR(VLOOKUP($A767,Table2[],10,FALSE),"Not Found")</f>
        <v>3</v>
      </c>
      <c r="AH767">
        <f>IFERROR(VLOOKUP($A767,Table2[],11,FALSE),"Not Found")</f>
        <v>10</v>
      </c>
      <c r="AI767">
        <f>IFERROR(VLOOKUP($A767,Table2[],12,FALSE),"Not Found")</f>
        <v>4</v>
      </c>
      <c r="AJ767">
        <f>IFERROR(VLOOKUP($A767,Table2[],13,FALSE),"Not Found")</f>
        <v>7</v>
      </c>
      <c r="AK767">
        <f>IFERROR(VLOOKUP($A767,Table2[],14,FALSE),"Not Found")</f>
        <v>6</v>
      </c>
      <c r="AL767">
        <f>INDEX('Marketing data'!E:E,MATCH($A767,'Marketing data'!B:B,0),1)</f>
        <v>0</v>
      </c>
      <c r="AM767">
        <f>INDEX('Marketing data'!F:F,MATCH($A767,'Marketing data'!B:B,0),1)</f>
        <v>0</v>
      </c>
      <c r="AN767">
        <f>INDEX(Table3[MC3],MATCH($A767,Table3[ID],0),1)</f>
        <v>0</v>
      </c>
      <c r="AO767">
        <f>INDEX(Table3[MC4],MATCH($A767,Table3[ID],0),1)</f>
        <v>1</v>
      </c>
      <c r="AP767">
        <f>INDEX(Table3[MC5],MATCH($A767,Table3[ID],0),1)</f>
        <v>0</v>
      </c>
      <c r="AQ767">
        <f>_xlfn.XLOOKUP($A767,Table3[ID],Table3[Complaint],"Not Found",0)</f>
        <v>0</v>
      </c>
      <c r="AR767">
        <f>_xlfn.XLOOKUP($A767,Table3[ID],Table3[Pilot],"Not Found",0)</f>
        <v>0</v>
      </c>
      <c r="AS767" s="6">
        <f>_xlfn.XLOOKUP($A767,Table3[ID],Table3[Enrollment],"Not Found",0)</f>
        <v>43866</v>
      </c>
    </row>
    <row r="768" spans="1:45" x14ac:dyDescent="0.25">
      <c r="A768">
        <v>1750</v>
      </c>
      <c r="B768" t="s">
        <v>891</v>
      </c>
      <c r="C768" t="s">
        <v>109</v>
      </c>
      <c r="D768" t="s">
        <v>104</v>
      </c>
      <c r="E768" t="s">
        <v>114</v>
      </c>
      <c r="F768" t="s">
        <v>125</v>
      </c>
      <c r="G768" s="22">
        <v>65.650000000000006</v>
      </c>
      <c r="H768">
        <v>2</v>
      </c>
      <c r="I768">
        <v>6.5650000000000004</v>
      </c>
      <c r="J768" s="22">
        <v>137.86500000000001</v>
      </c>
      <c r="K768" s="6">
        <v>43482</v>
      </c>
      <c r="L768" s="21">
        <v>0.69861111111111107</v>
      </c>
      <c r="M768" t="s">
        <v>112</v>
      </c>
      <c r="N768" s="22">
        <v>131.30000000000001</v>
      </c>
      <c r="O768">
        <v>4.7619047620000003</v>
      </c>
      <c r="P768" s="22">
        <v>6.5650000000000004</v>
      </c>
      <c r="Q768">
        <v>6</v>
      </c>
      <c r="R768" t="str">
        <f>IFERROR(VLOOKUP(Table5[[#This Row],[CustomerID]],Table1[],16,FALSE),"Not Found")</f>
        <v>Married</v>
      </c>
      <c r="S768">
        <f>IFERROR(VLOOKUP(Table5[[#This Row],[CustomerID]],Table1[],5,FALSE),"Not Found")</f>
        <v>64</v>
      </c>
      <c r="T768" t="str">
        <f>IFERROR(VLOOKUP(Table5[[#This Row],[CustomerID]],Table1[],17,FALSE),"Not Found")</f>
        <v>Master</v>
      </c>
      <c r="U768">
        <f>_xlfn.XLOOKUP(Table5[[#This Row],[CustomerID]],Table1[ID],Table1[Kids],"Not Found",0)</f>
        <v>0</v>
      </c>
      <c r="V768">
        <f>_xlfn.XLOOKUP(Table5[[#This Row],[CustomerID]],Table1[ID],Table1[Teens],"Not found",0)</f>
        <v>1</v>
      </c>
      <c r="W768" s="16">
        <f>IFERROR(VLOOKUP(Table5[[#This Row],[CustomerID]],Table1[],2,FALSE),"Not Found")</f>
        <v>162058</v>
      </c>
      <c r="X768" t="str">
        <f>_xlfn.XLOOKUP(Table5[[#This Row],[CustomerID]],Table1[ID],Table1[State],"Not Found",0)</f>
        <v>State-Other</v>
      </c>
      <c r="Y768">
        <f>_xlfn.XLOOKUP(Table5[[#This Row],[CustomerID]],Table2[ID],Table2[Recency/Days],"Not Found",0)</f>
        <v>52</v>
      </c>
      <c r="Z768" s="22">
        <f>IFERROR(VLOOKUP(Table5[[#This Row],[CustomerID]],Table2[],3,FALSE),"Not Found")</f>
        <v>786</v>
      </c>
      <c r="AA768" s="22">
        <f>IFERROR(VLOOKUP($A768,Table2[],4,FALSE),"Not Found")</f>
        <v>18</v>
      </c>
      <c r="AB768" s="22">
        <f>IFERROR(VLOOKUP($A768,Table2[],5,FALSE),"Not Found")</f>
        <v>193</v>
      </c>
      <c r="AC768" s="22">
        <f>IFERROR(VLOOKUP($A768,Table2[],6,FALSE),"Not Found")</f>
        <v>26</v>
      </c>
      <c r="AD768" s="22">
        <f>IFERROR(VLOOKUP($A768,Table2[],7,FALSE),"Not Found")</f>
        <v>0</v>
      </c>
      <c r="AE768" s="22">
        <f>IFERROR(VLOOKUP($A768,Table2[],8,FALSE),"Not Found")</f>
        <v>151</v>
      </c>
      <c r="AF768" s="22">
        <f>IFERROR(VLOOKUP($A768,Table2[],9,FALSE),"Not Found")</f>
        <v>872</v>
      </c>
      <c r="AG768">
        <f>IFERROR(VLOOKUP($A768,Table2[],10,FALSE),"Not Found")</f>
        <v>4</v>
      </c>
      <c r="AH768">
        <f>IFERROR(VLOOKUP($A768,Table2[],11,FALSE),"Not Found")</f>
        <v>6</v>
      </c>
      <c r="AI768">
        <f>IFERROR(VLOOKUP($A768,Table2[],12,FALSE),"Not Found")</f>
        <v>1</v>
      </c>
      <c r="AJ768">
        <f>IFERROR(VLOOKUP($A768,Table2[],13,FALSE),"Not Found")</f>
        <v>7</v>
      </c>
      <c r="AK768">
        <f>IFERROR(VLOOKUP($A768,Table2[],14,FALSE),"Not Found")</f>
        <v>6</v>
      </c>
      <c r="AL768">
        <f>INDEX('Marketing data'!E:E,MATCH($A768,'Marketing data'!B:B,0),1)</f>
        <v>0</v>
      </c>
      <c r="AM768">
        <f>INDEX('Marketing data'!F:F,MATCH($A768,'Marketing data'!B:B,0),1)</f>
        <v>0</v>
      </c>
      <c r="AN768">
        <f>INDEX(Table3[MC3],MATCH($A768,Table3[ID],0),1)</f>
        <v>0</v>
      </c>
      <c r="AO768">
        <f>INDEX(Table3[MC4],MATCH($A768,Table3[ID],0),1)</f>
        <v>0</v>
      </c>
      <c r="AP768">
        <f>INDEX(Table3[MC5],MATCH($A768,Table3[ID],0),1)</f>
        <v>0</v>
      </c>
      <c r="AQ768">
        <f>_xlfn.XLOOKUP($A768,Table3[ID],Table3[Complaint],"Not Found",0)</f>
        <v>0</v>
      </c>
      <c r="AR768">
        <f>_xlfn.XLOOKUP($A768,Table3[ID],Table3[Pilot],"Not Found",0)</f>
        <v>0</v>
      </c>
      <c r="AS768" s="6">
        <f>_xlfn.XLOOKUP($A768,Table3[ID],Table3[Enrollment],"Not Found",0)</f>
        <v>43769</v>
      </c>
    </row>
    <row r="769" spans="1:45" x14ac:dyDescent="0.25">
      <c r="A769">
        <v>1462</v>
      </c>
      <c r="B769" t="s">
        <v>892</v>
      </c>
      <c r="C769" t="s">
        <v>124</v>
      </c>
      <c r="D769" t="s">
        <v>110</v>
      </c>
      <c r="E769" t="s">
        <v>105</v>
      </c>
      <c r="F769" t="s">
        <v>125</v>
      </c>
      <c r="G769" s="22">
        <v>28.86</v>
      </c>
      <c r="H769">
        <v>5</v>
      </c>
      <c r="I769">
        <v>7.2149999999999999</v>
      </c>
      <c r="J769" s="22">
        <v>151.51499999999999</v>
      </c>
      <c r="K769" s="6">
        <v>43487</v>
      </c>
      <c r="L769" s="21">
        <v>0.75555555555555554</v>
      </c>
      <c r="M769" t="s">
        <v>116</v>
      </c>
      <c r="N769" s="22">
        <v>144.30000000000001</v>
      </c>
      <c r="O769">
        <v>4.7619047620000003</v>
      </c>
      <c r="P769" s="22">
        <v>7.2149999999999999</v>
      </c>
      <c r="Q769">
        <v>8</v>
      </c>
      <c r="R769" t="str">
        <f>IFERROR(VLOOKUP(Table5[[#This Row],[CustomerID]],Table1[],16,FALSE),"Not Found")</f>
        <v>Married</v>
      </c>
      <c r="S769">
        <f>IFERROR(VLOOKUP(Table5[[#This Row],[CustomerID]],Table1[],5,FALSE),"Not Found")</f>
        <v>48</v>
      </c>
      <c r="T769" t="str">
        <f>IFERROR(VLOOKUP(Table5[[#This Row],[CustomerID]],Table1[],17,FALSE),"Not Found")</f>
        <v>PhD</v>
      </c>
      <c r="U769">
        <f>_xlfn.XLOOKUP(Table5[[#This Row],[CustomerID]],Table1[ID],Table1[Kids],"Not Found",0)</f>
        <v>0</v>
      </c>
      <c r="V769">
        <f>_xlfn.XLOOKUP(Table5[[#This Row],[CustomerID]],Table1[ID],Table1[Teens],"Not found",0)</f>
        <v>1</v>
      </c>
      <c r="W769" s="16">
        <f>IFERROR(VLOOKUP(Table5[[#This Row],[CustomerID]],Table1[],2,FALSE),"Not Found")</f>
        <v>162010</v>
      </c>
      <c r="X769" t="str">
        <f>_xlfn.XLOOKUP(Table5[[#This Row],[CustomerID]],Table1[ID],Table1[State],"Not Found",0)</f>
        <v>State-Other</v>
      </c>
      <c r="Y769">
        <f>_xlfn.XLOOKUP(Table5[[#This Row],[CustomerID]],Table2[ID],Table2[Recency/Days],"Not Found",0)</f>
        <v>93</v>
      </c>
      <c r="Z769" s="22">
        <f>IFERROR(VLOOKUP(Table5[[#This Row],[CustomerID]],Table2[],3,FALSE),"Not Found")</f>
        <v>969</v>
      </c>
      <c r="AA769" s="22">
        <f>IFERROR(VLOOKUP($A769,Table2[],4,FALSE),"Not Found")</f>
        <v>57</v>
      </c>
      <c r="AB769" s="22">
        <f>IFERROR(VLOOKUP($A769,Table2[],5,FALSE),"Not Found")</f>
        <v>102</v>
      </c>
      <c r="AC769" s="22">
        <f>IFERROR(VLOOKUP($A769,Table2[],6,FALSE),"Not Found")</f>
        <v>16</v>
      </c>
      <c r="AD769" s="22">
        <f>IFERROR(VLOOKUP($A769,Table2[],7,FALSE),"Not Found")</f>
        <v>0</v>
      </c>
      <c r="AE769" s="22">
        <f>IFERROR(VLOOKUP($A769,Table2[],8,FALSE),"Not Found")</f>
        <v>240</v>
      </c>
      <c r="AF769" s="22">
        <f>IFERROR(VLOOKUP($A769,Table2[],9,FALSE),"Not Found")</f>
        <v>904</v>
      </c>
      <c r="AG769">
        <f>IFERROR(VLOOKUP($A769,Table2[],10,FALSE),"Not Found")</f>
        <v>4</v>
      </c>
      <c r="AH769">
        <f>IFERROR(VLOOKUP($A769,Table2[],11,FALSE),"Not Found")</f>
        <v>6</v>
      </c>
      <c r="AI769">
        <f>IFERROR(VLOOKUP($A769,Table2[],12,FALSE),"Not Found")</f>
        <v>2</v>
      </c>
      <c r="AJ769">
        <f>IFERROR(VLOOKUP($A769,Table2[],13,FALSE),"Not Found")</f>
        <v>7</v>
      </c>
      <c r="AK769">
        <f>IFERROR(VLOOKUP($A769,Table2[],14,FALSE),"Not Found")</f>
        <v>5</v>
      </c>
      <c r="AL769">
        <f>INDEX('Marketing data'!E:E,MATCH($A769,'Marketing data'!B:B,0),1)</f>
        <v>0</v>
      </c>
      <c r="AM769">
        <f>INDEX('Marketing data'!F:F,MATCH($A769,'Marketing data'!B:B,0),1)</f>
        <v>0</v>
      </c>
      <c r="AN769">
        <f>INDEX(Table3[MC3],MATCH($A769,Table3[ID],0),1)</f>
        <v>0</v>
      </c>
      <c r="AO769">
        <f>INDEX(Table3[MC4],MATCH($A769,Table3[ID],0),1)</f>
        <v>0</v>
      </c>
      <c r="AP769">
        <f>INDEX(Table3[MC5],MATCH($A769,Table3[ID],0),1)</f>
        <v>0</v>
      </c>
      <c r="AQ769">
        <f>_xlfn.XLOOKUP($A769,Table3[ID],Table3[Complaint],"Not Found",0)</f>
        <v>0</v>
      </c>
      <c r="AR769">
        <f>_xlfn.XLOOKUP($A769,Table3[ID],Table3[Pilot],"Not Found",0)</f>
        <v>0</v>
      </c>
      <c r="AS769" s="6">
        <f>_xlfn.XLOOKUP($A769,Table3[ID],Table3[Enrollment],"Not Found",0)</f>
        <v>43554</v>
      </c>
    </row>
    <row r="770" spans="1:45" x14ac:dyDescent="0.25">
      <c r="A770">
        <v>2168</v>
      </c>
      <c r="B770" t="s">
        <v>893</v>
      </c>
      <c r="C770" t="s">
        <v>109</v>
      </c>
      <c r="D770" t="s">
        <v>104</v>
      </c>
      <c r="E770" t="s">
        <v>114</v>
      </c>
      <c r="F770" t="s">
        <v>106</v>
      </c>
      <c r="G770" s="22">
        <v>65.31</v>
      </c>
      <c r="H770">
        <v>7</v>
      </c>
      <c r="I770">
        <v>22.858499999999999</v>
      </c>
      <c r="J770" s="22">
        <v>480.02850000000001</v>
      </c>
      <c r="K770" s="6">
        <v>43529</v>
      </c>
      <c r="L770" s="21">
        <v>0.75138888888888899</v>
      </c>
      <c r="M770" t="s">
        <v>116</v>
      </c>
      <c r="N770" s="22">
        <v>457.17</v>
      </c>
      <c r="O770">
        <v>4.7619047620000003</v>
      </c>
      <c r="P770" s="22">
        <v>22.858499999999999</v>
      </c>
      <c r="Q770">
        <v>4.2</v>
      </c>
      <c r="R770" t="str">
        <f>IFERROR(VLOOKUP(Table5[[#This Row],[CustomerID]],Table1[],16,FALSE),"Not Found")</f>
        <v>Single</v>
      </c>
      <c r="S770">
        <f>IFERROR(VLOOKUP(Table5[[#This Row],[CustomerID]],Table1[],5,FALSE),"Not Found")</f>
        <v>68</v>
      </c>
      <c r="T770" t="str">
        <f>IFERROR(VLOOKUP(Table5[[#This Row],[CustomerID]],Table1[],17,FALSE),"Not Found")</f>
        <v>PhD</v>
      </c>
      <c r="U770">
        <f>_xlfn.XLOOKUP(Table5[[#This Row],[CustomerID]],Table1[ID],Table1[Kids],"Not Found",0)</f>
        <v>0</v>
      </c>
      <c r="V770">
        <f>_xlfn.XLOOKUP(Table5[[#This Row],[CustomerID]],Table1[ID],Table1[Teens],"Not found",0)</f>
        <v>1</v>
      </c>
      <c r="W770" s="16">
        <f>IFERROR(VLOOKUP(Table5[[#This Row],[CustomerID]],Table1[],2,FALSE),"Not Found")</f>
        <v>162000</v>
      </c>
      <c r="X770" t="str">
        <f>_xlfn.XLOOKUP(Table5[[#This Row],[CustomerID]],Table1[ID],Table1[State],"Not Found",0)</f>
        <v>State-New York</v>
      </c>
      <c r="Y770">
        <f>_xlfn.XLOOKUP(Table5[[#This Row],[CustomerID]],Table2[ID],Table2[Recency/Days],"Not Found",0)</f>
        <v>25</v>
      </c>
      <c r="Z770" s="22">
        <f>IFERROR(VLOOKUP(Table5[[#This Row],[CustomerID]],Table2[],3,FALSE),"Not Found")</f>
        <v>2349</v>
      </c>
      <c r="AA770" s="22">
        <f>IFERROR(VLOOKUP($A770,Table2[],4,FALSE),"Not Found")</f>
        <v>0</v>
      </c>
      <c r="AB770" s="22">
        <f>IFERROR(VLOOKUP($A770,Table2[],5,FALSE),"Not Found")</f>
        <v>264</v>
      </c>
      <c r="AC770" s="22">
        <f>IFERROR(VLOOKUP($A770,Table2[],6,FALSE),"Not Found")</f>
        <v>0</v>
      </c>
      <c r="AD770" s="22">
        <f>IFERROR(VLOOKUP($A770,Table2[],7,FALSE),"Not Found")</f>
        <v>0</v>
      </c>
      <c r="AE770" s="22">
        <f>IFERROR(VLOOKUP($A770,Table2[],8,FALSE),"Not Found")</f>
        <v>52</v>
      </c>
      <c r="AF770" s="22">
        <f>IFERROR(VLOOKUP($A770,Table2[],9,FALSE),"Not Found")</f>
        <v>2561</v>
      </c>
      <c r="AG770">
        <f>IFERROR(VLOOKUP($A770,Table2[],10,FALSE),"Not Found")</f>
        <v>1</v>
      </c>
      <c r="AH770">
        <f>IFERROR(VLOOKUP($A770,Table2[],11,FALSE),"Not Found")</f>
        <v>6</v>
      </c>
      <c r="AI770">
        <f>IFERROR(VLOOKUP($A770,Table2[],12,FALSE),"Not Found")</f>
        <v>6</v>
      </c>
      <c r="AJ770">
        <f>IFERROR(VLOOKUP($A770,Table2[],13,FALSE),"Not Found")</f>
        <v>13</v>
      </c>
      <c r="AK770">
        <f>IFERROR(VLOOKUP($A770,Table2[],14,FALSE),"Not Found")</f>
        <v>4</v>
      </c>
      <c r="AL770">
        <f>INDEX('Marketing data'!E:E,MATCH($A770,'Marketing data'!B:B,0),1)</f>
        <v>1</v>
      </c>
      <c r="AM770">
        <f>INDEX('Marketing data'!F:F,MATCH($A770,'Marketing data'!B:B,0),1)</f>
        <v>0</v>
      </c>
      <c r="AN770">
        <f>INDEX(Table3[MC3],MATCH($A770,Table3[ID],0),1)</f>
        <v>0</v>
      </c>
      <c r="AO770">
        <f>INDEX(Table3[MC4],MATCH($A770,Table3[ID],0),1)</f>
        <v>0</v>
      </c>
      <c r="AP770">
        <f>INDEX(Table3[MC5],MATCH($A770,Table3[ID],0),1)</f>
        <v>0</v>
      </c>
      <c r="AQ770">
        <f>_xlfn.XLOOKUP($A770,Table3[ID],Table3[Complaint],"Not Found",0)</f>
        <v>0</v>
      </c>
      <c r="AR770">
        <f>_xlfn.XLOOKUP($A770,Table3[ID],Table3[Pilot],"Not Found",0)</f>
        <v>0</v>
      </c>
      <c r="AS770" s="6">
        <f>_xlfn.XLOOKUP($A770,Table3[ID],Table3[Enrollment],"Not Found",0)</f>
        <v>43860</v>
      </c>
    </row>
    <row r="771" spans="1:45" x14ac:dyDescent="0.25">
      <c r="A771">
        <v>1559</v>
      </c>
      <c r="B771" t="s">
        <v>894</v>
      </c>
      <c r="C771" t="s">
        <v>124</v>
      </c>
      <c r="D771" t="s">
        <v>110</v>
      </c>
      <c r="E771" t="s">
        <v>114</v>
      </c>
      <c r="F771" t="s">
        <v>118</v>
      </c>
      <c r="G771" s="22">
        <v>93.38</v>
      </c>
      <c r="H771">
        <v>1</v>
      </c>
      <c r="I771">
        <v>4.6689999999999996</v>
      </c>
      <c r="J771" s="22">
        <v>98.049000000000007</v>
      </c>
      <c r="K771" s="6">
        <v>43468</v>
      </c>
      <c r="L771" s="21">
        <v>0.54652777777777783</v>
      </c>
      <c r="M771" t="s">
        <v>112</v>
      </c>
      <c r="N771" s="22">
        <v>93.38</v>
      </c>
      <c r="O771">
        <v>4.7619047620000003</v>
      </c>
      <c r="P771" s="22">
        <v>4.6689999999999996</v>
      </c>
      <c r="Q771">
        <v>9.6</v>
      </c>
      <c r="R771" t="str">
        <f>IFERROR(VLOOKUP(Table5[[#This Row],[CustomerID]],Table1[],16,FALSE),"Not Found")</f>
        <v>Married</v>
      </c>
      <c r="S771">
        <f>IFERROR(VLOOKUP(Table5[[#This Row],[CustomerID]],Table1[],5,FALSE),"Not Found")</f>
        <v>43</v>
      </c>
      <c r="T771" t="str">
        <f>IFERROR(VLOOKUP(Table5[[#This Row],[CustomerID]],Table1[],17,FALSE),"Not Found")</f>
        <v>PhD</v>
      </c>
      <c r="U771">
        <f>_xlfn.XLOOKUP(Table5[[#This Row],[CustomerID]],Table1[ID],Table1[Kids],"Not Found",0)</f>
        <v>0</v>
      </c>
      <c r="V771">
        <f>_xlfn.XLOOKUP(Table5[[#This Row],[CustomerID]],Table1[ID],Table1[Teens],"Not found",0)</f>
        <v>1</v>
      </c>
      <c r="W771" s="16">
        <f>IFERROR(VLOOKUP(Table5[[#This Row],[CustomerID]],Table1[],2,FALSE),"Not Found")</f>
        <v>161996</v>
      </c>
      <c r="X771" t="str">
        <f>_xlfn.XLOOKUP(Table5[[#This Row],[CustomerID]],Table1[ID],Table1[State],"Not Found",0)</f>
        <v>State-California</v>
      </c>
      <c r="Y771">
        <f>_xlfn.XLOOKUP(Table5[[#This Row],[CustomerID]],Table2[ID],Table2[Recency/Days],"Not Found",0)</f>
        <v>27</v>
      </c>
      <c r="Z771" s="22">
        <f>IFERROR(VLOOKUP(Table5[[#This Row],[CustomerID]],Table2[],3,FALSE),"Not Found")</f>
        <v>2744</v>
      </c>
      <c r="AA771" s="22">
        <f>IFERROR(VLOOKUP($A771,Table2[],4,FALSE),"Not Found")</f>
        <v>31</v>
      </c>
      <c r="AB771" s="22">
        <f>IFERROR(VLOOKUP($A771,Table2[],5,FALSE),"Not Found")</f>
        <v>376</v>
      </c>
      <c r="AC771" s="22">
        <f>IFERROR(VLOOKUP($A771,Table2[],6,FALSE),"Not Found")</f>
        <v>0</v>
      </c>
      <c r="AD771" s="22">
        <f>IFERROR(VLOOKUP($A771,Table2[],7,FALSE),"Not Found")</f>
        <v>0</v>
      </c>
      <c r="AE771" s="22">
        <f>IFERROR(VLOOKUP($A771,Table2[],8,FALSE),"Not Found")</f>
        <v>63</v>
      </c>
      <c r="AF771" s="22">
        <f>IFERROR(VLOOKUP($A771,Table2[],9,FALSE),"Not Found")</f>
        <v>3089</v>
      </c>
      <c r="AG771">
        <f>IFERROR(VLOOKUP($A771,Table2[],10,FALSE),"Not Found")</f>
        <v>3</v>
      </c>
      <c r="AH771">
        <f>IFERROR(VLOOKUP($A771,Table2[],11,FALSE),"Not Found")</f>
        <v>6</v>
      </c>
      <c r="AI771">
        <f>IFERROR(VLOOKUP($A771,Table2[],12,FALSE),"Not Found")</f>
        <v>4</v>
      </c>
      <c r="AJ771">
        <f>IFERROR(VLOOKUP($A771,Table2[],13,FALSE),"Not Found")</f>
        <v>8</v>
      </c>
      <c r="AK771">
        <f>IFERROR(VLOOKUP($A771,Table2[],14,FALSE),"Not Found")</f>
        <v>5</v>
      </c>
      <c r="AL771">
        <f>INDEX('Marketing data'!E:E,MATCH($A771,'Marketing data'!B:B,0),1)</f>
        <v>1</v>
      </c>
      <c r="AM771">
        <f>INDEX('Marketing data'!F:F,MATCH($A771,'Marketing data'!B:B,0),1)</f>
        <v>1</v>
      </c>
      <c r="AN771">
        <f>INDEX(Table3[MC3],MATCH($A771,Table3[ID],0),1)</f>
        <v>0</v>
      </c>
      <c r="AO771">
        <f>INDEX(Table3[MC4],MATCH($A771,Table3[ID],0),1)</f>
        <v>1</v>
      </c>
      <c r="AP771">
        <f>INDEX(Table3[MC5],MATCH($A771,Table3[ID],0),1)</f>
        <v>0</v>
      </c>
      <c r="AQ771">
        <f>_xlfn.XLOOKUP($A771,Table3[ID],Table3[Complaint],"Not Found",0)</f>
        <v>0</v>
      </c>
      <c r="AR771">
        <f>_xlfn.XLOOKUP($A771,Table3[ID],Table3[Pilot],"Not Found",0)</f>
        <v>1</v>
      </c>
      <c r="AS771" s="6">
        <f>_xlfn.XLOOKUP($A771,Table3[ID],Table3[Enrollment],"Not Found",0)</f>
        <v>43654</v>
      </c>
    </row>
    <row r="772" spans="1:45" x14ac:dyDescent="0.25">
      <c r="A772">
        <v>1676</v>
      </c>
      <c r="B772" t="s">
        <v>895</v>
      </c>
      <c r="C772" t="s">
        <v>109</v>
      </c>
      <c r="D772" t="s">
        <v>104</v>
      </c>
      <c r="E772" t="s">
        <v>114</v>
      </c>
      <c r="F772" t="s">
        <v>118</v>
      </c>
      <c r="G772" s="22">
        <v>25.25</v>
      </c>
      <c r="H772">
        <v>5</v>
      </c>
      <c r="I772">
        <v>6.3125</v>
      </c>
      <c r="J772" s="22">
        <v>132.5625</v>
      </c>
      <c r="K772" s="6">
        <v>43544</v>
      </c>
      <c r="L772" s="21">
        <v>0.74444444444444446</v>
      </c>
      <c r="M772" t="s">
        <v>112</v>
      </c>
      <c r="N772" s="22">
        <v>126.25</v>
      </c>
      <c r="O772">
        <v>4.7619047620000003</v>
      </c>
      <c r="P772" s="22">
        <v>6.3125</v>
      </c>
      <c r="Q772">
        <v>6.1</v>
      </c>
      <c r="R772" t="str">
        <f>IFERROR(VLOOKUP(Table5[[#This Row],[CustomerID]],Table1[],16,FALSE),"Not Found")</f>
        <v>Married</v>
      </c>
      <c r="S772">
        <f>IFERROR(VLOOKUP(Table5[[#This Row],[CustomerID]],Table1[],5,FALSE),"Not Found")</f>
        <v>59</v>
      </c>
      <c r="T772" t="str">
        <f>IFERROR(VLOOKUP(Table5[[#This Row],[CustomerID]],Table1[],17,FALSE),"Not Found")</f>
        <v>Master</v>
      </c>
      <c r="U772">
        <f>_xlfn.XLOOKUP(Table5[[#This Row],[CustomerID]],Table1[ID],Table1[Kids],"Not Found",0)</f>
        <v>0</v>
      </c>
      <c r="V772">
        <f>_xlfn.XLOOKUP(Table5[[#This Row],[CustomerID]],Table1[ID],Table1[Teens],"Not found",0)</f>
        <v>2</v>
      </c>
      <c r="W772" s="16">
        <f>IFERROR(VLOOKUP(Table5[[#This Row],[CustomerID]],Table1[],2,FALSE),"Not Found")</f>
        <v>161923</v>
      </c>
      <c r="X772" t="str">
        <f>_xlfn.XLOOKUP(Table5[[#This Row],[CustomerID]],Table1[ID],Table1[State],"Not Found",0)</f>
        <v>State-New York</v>
      </c>
      <c r="Y772">
        <f>_xlfn.XLOOKUP(Table5[[#This Row],[CustomerID]],Table2[ID],Table2[Recency/Days],"Not Found",0)</f>
        <v>94</v>
      </c>
      <c r="Z772" s="22">
        <f>IFERROR(VLOOKUP(Table5[[#This Row],[CustomerID]],Table2[],3,FALSE),"Not Found")</f>
        <v>241</v>
      </c>
      <c r="AA772" s="22">
        <f>IFERROR(VLOOKUP($A772,Table2[],4,FALSE),"Not Found")</f>
        <v>10</v>
      </c>
      <c r="AB772" s="22">
        <f>IFERROR(VLOOKUP($A772,Table2[],5,FALSE),"Not Found")</f>
        <v>47</v>
      </c>
      <c r="AC772" s="22">
        <f>IFERROR(VLOOKUP($A772,Table2[],6,FALSE),"Not Found")</f>
        <v>8</v>
      </c>
      <c r="AD772" s="22">
        <f>IFERROR(VLOOKUP($A772,Table2[],7,FALSE),"Not Found")</f>
        <v>8</v>
      </c>
      <c r="AE772" s="22">
        <f>IFERROR(VLOOKUP($A772,Table2[],8,FALSE),"Not Found")</f>
        <v>16</v>
      </c>
      <c r="AF772" s="22">
        <f>IFERROR(VLOOKUP($A772,Table2[],9,FALSE),"Not Found")</f>
        <v>298</v>
      </c>
      <c r="AG772">
        <f>IFERROR(VLOOKUP($A772,Table2[],10,FALSE),"Not Found")</f>
        <v>1</v>
      </c>
      <c r="AH772">
        <f>IFERROR(VLOOKUP($A772,Table2[],11,FALSE),"Not Found")</f>
        <v>2</v>
      </c>
      <c r="AI772">
        <f>IFERROR(VLOOKUP($A772,Table2[],12,FALSE),"Not Found")</f>
        <v>1</v>
      </c>
      <c r="AJ772">
        <f>IFERROR(VLOOKUP($A772,Table2[],13,FALSE),"Not Found")</f>
        <v>4</v>
      </c>
      <c r="AK772">
        <f>IFERROR(VLOOKUP($A772,Table2[],14,FALSE),"Not Found")</f>
        <v>3</v>
      </c>
      <c r="AL772">
        <f>INDEX('Marketing data'!E:E,MATCH($A772,'Marketing data'!B:B,0),1)</f>
        <v>0</v>
      </c>
      <c r="AM772">
        <f>INDEX('Marketing data'!F:F,MATCH($A772,'Marketing data'!B:B,0),1)</f>
        <v>0</v>
      </c>
      <c r="AN772">
        <f>INDEX(Table3[MC3],MATCH($A772,Table3[ID],0),1)</f>
        <v>0</v>
      </c>
      <c r="AO772">
        <f>INDEX(Table3[MC4],MATCH($A772,Table3[ID],0),1)</f>
        <v>0</v>
      </c>
      <c r="AP772">
        <f>INDEX(Table3[MC5],MATCH($A772,Table3[ID],0),1)</f>
        <v>0</v>
      </c>
      <c r="AQ772">
        <f>_xlfn.XLOOKUP($A772,Table3[ID],Table3[Complaint],"Not Found",0)</f>
        <v>0</v>
      </c>
      <c r="AR772">
        <f>_xlfn.XLOOKUP($A772,Table3[ID],Table3[Pilot],"Not Found",0)</f>
        <v>0</v>
      </c>
      <c r="AS772" s="6">
        <f>_xlfn.XLOOKUP($A772,Table3[ID],Table3[Enrollment],"Not Found",0)</f>
        <v>43830</v>
      </c>
    </row>
    <row r="773" spans="1:45" x14ac:dyDescent="0.25">
      <c r="A773">
        <v>2905</v>
      </c>
      <c r="B773" t="s">
        <v>896</v>
      </c>
      <c r="C773" t="s">
        <v>124</v>
      </c>
      <c r="D773" t="s">
        <v>104</v>
      </c>
      <c r="E773" t="s">
        <v>114</v>
      </c>
      <c r="F773" t="s">
        <v>111</v>
      </c>
      <c r="G773" s="22">
        <v>87.87</v>
      </c>
      <c r="H773">
        <v>9</v>
      </c>
      <c r="I773">
        <v>39.541499999999999</v>
      </c>
      <c r="J773" s="22">
        <v>830.37149999999997</v>
      </c>
      <c r="K773" s="6">
        <v>43496</v>
      </c>
      <c r="L773" s="21">
        <v>0.85555555555555562</v>
      </c>
      <c r="M773" t="s">
        <v>107</v>
      </c>
      <c r="N773" s="22">
        <v>790.83</v>
      </c>
      <c r="O773">
        <v>4.7619047620000003</v>
      </c>
      <c r="P773" s="22">
        <v>39.541499999999999</v>
      </c>
      <c r="Q773">
        <v>5.6</v>
      </c>
      <c r="R773" t="str">
        <f>IFERROR(VLOOKUP(Table5[[#This Row],[CustomerID]],Table1[],16,FALSE),"Not Found")</f>
        <v>Married</v>
      </c>
      <c r="S773">
        <f>IFERROR(VLOOKUP(Table5[[#This Row],[CustomerID]],Table1[],5,FALSE),"Not Found")</f>
        <v>46</v>
      </c>
      <c r="T773" t="str">
        <f>IFERROR(VLOOKUP(Table5[[#This Row],[CustomerID]],Table1[],17,FALSE),"Not Found")</f>
        <v>PhD</v>
      </c>
      <c r="U773">
        <f>_xlfn.XLOOKUP(Table5[[#This Row],[CustomerID]],Table1[ID],Table1[Kids],"Not Found",0)</f>
        <v>1</v>
      </c>
      <c r="V773">
        <f>_xlfn.XLOOKUP(Table5[[#This Row],[CustomerID]],Table1[ID],Table1[Teens],"Not found",0)</f>
        <v>1</v>
      </c>
      <c r="W773" s="16">
        <f>IFERROR(VLOOKUP(Table5[[#This Row],[CustomerID]],Table1[],2,FALSE),"Not Found")</f>
        <v>161917</v>
      </c>
      <c r="X773" t="str">
        <f>_xlfn.XLOOKUP(Table5[[#This Row],[CustomerID]],Table1[ID],Table1[State],"Not Found",0)</f>
        <v>State-Illinois</v>
      </c>
      <c r="Y773">
        <f>_xlfn.XLOOKUP(Table5[[#This Row],[CustomerID]],Table2[ID],Table2[Recency/Days],"Not Found",0)</f>
        <v>83</v>
      </c>
      <c r="Z773" s="22">
        <f>IFERROR(VLOOKUP(Table5[[#This Row],[CustomerID]],Table2[],3,FALSE),"Not Found")</f>
        <v>120</v>
      </c>
      <c r="AA773" s="22">
        <f>IFERROR(VLOOKUP($A773,Table2[],4,FALSE),"Not Found")</f>
        <v>10</v>
      </c>
      <c r="AB773" s="22">
        <f>IFERROR(VLOOKUP($A773,Table2[],5,FALSE),"Not Found")</f>
        <v>94</v>
      </c>
      <c r="AC773" s="22">
        <f>IFERROR(VLOOKUP($A773,Table2[],6,FALSE),"Not Found")</f>
        <v>5</v>
      </c>
      <c r="AD773" s="22">
        <f>IFERROR(VLOOKUP($A773,Table2[],7,FALSE),"Not Found")</f>
        <v>5</v>
      </c>
      <c r="AE773" s="22">
        <f>IFERROR(VLOOKUP($A773,Table2[],8,FALSE),"Not Found")</f>
        <v>3</v>
      </c>
      <c r="AF773" s="22">
        <f>IFERROR(VLOOKUP($A773,Table2[],9,FALSE),"Not Found")</f>
        <v>233</v>
      </c>
      <c r="AG773">
        <f>IFERROR(VLOOKUP($A773,Table2[],10,FALSE),"Not Found")</f>
        <v>1</v>
      </c>
      <c r="AH773">
        <f>IFERROR(VLOOKUP($A773,Table2[],11,FALSE),"Not Found")</f>
        <v>2</v>
      </c>
      <c r="AI773">
        <f>IFERROR(VLOOKUP($A773,Table2[],12,FALSE),"Not Found")</f>
        <v>0</v>
      </c>
      <c r="AJ773">
        <f>IFERROR(VLOOKUP($A773,Table2[],13,FALSE),"Not Found")</f>
        <v>4</v>
      </c>
      <c r="AK773">
        <f>IFERROR(VLOOKUP($A773,Table2[],14,FALSE),"Not Found")</f>
        <v>5</v>
      </c>
      <c r="AL773">
        <f>INDEX('Marketing data'!E:E,MATCH($A773,'Marketing data'!B:B,0),1)</f>
        <v>0</v>
      </c>
      <c r="AM773">
        <f>INDEX('Marketing data'!F:F,MATCH($A773,'Marketing data'!B:B,0),1)</f>
        <v>0</v>
      </c>
      <c r="AN773">
        <f>INDEX(Table3[MC3],MATCH($A773,Table3[ID],0),1)</f>
        <v>0</v>
      </c>
      <c r="AO773">
        <f>INDEX(Table3[MC4],MATCH($A773,Table3[ID],0),1)</f>
        <v>0</v>
      </c>
      <c r="AP773">
        <f>INDEX(Table3[MC5],MATCH($A773,Table3[ID],0),1)</f>
        <v>0</v>
      </c>
      <c r="AQ773">
        <f>_xlfn.XLOOKUP($A773,Table3[ID],Table3[Complaint],"Not Found",0)</f>
        <v>0</v>
      </c>
      <c r="AR773">
        <f>_xlfn.XLOOKUP($A773,Table3[ID],Table3[Pilot],"Not Found",0)</f>
        <v>0</v>
      </c>
      <c r="AS773" s="6">
        <f>_xlfn.XLOOKUP($A773,Table3[ID],Table3[Enrollment],"Not Found",0)</f>
        <v>43947</v>
      </c>
    </row>
    <row r="774" spans="1:45" x14ac:dyDescent="0.25">
      <c r="A774">
        <v>1259</v>
      </c>
      <c r="B774" t="s">
        <v>897</v>
      </c>
      <c r="C774" t="s">
        <v>109</v>
      </c>
      <c r="D774" t="s">
        <v>110</v>
      </c>
      <c r="E774" t="s">
        <v>114</v>
      </c>
      <c r="F774" t="s">
        <v>106</v>
      </c>
      <c r="G774" s="22">
        <v>21.8</v>
      </c>
      <c r="H774">
        <v>8</v>
      </c>
      <c r="I774">
        <v>8.7200000000000006</v>
      </c>
      <c r="J774" s="22">
        <v>183.12</v>
      </c>
      <c r="K774" s="6">
        <v>43515</v>
      </c>
      <c r="L774" s="21">
        <v>0.80833333333333324</v>
      </c>
      <c r="M774" t="s">
        <v>112</v>
      </c>
      <c r="N774" s="22">
        <v>174.4</v>
      </c>
      <c r="O774">
        <v>4.7619047620000003</v>
      </c>
      <c r="P774" s="22">
        <v>8.7200000000000006</v>
      </c>
      <c r="Q774">
        <v>8.3000000000000007</v>
      </c>
      <c r="R774" t="str">
        <f>IFERROR(VLOOKUP(Table5[[#This Row],[CustomerID]],Table1[],16,FALSE),"Not Found")</f>
        <v>Together</v>
      </c>
      <c r="S774">
        <f>IFERROR(VLOOKUP(Table5[[#This Row],[CustomerID]],Table1[],5,FALSE),"Not Found")</f>
        <v>45</v>
      </c>
      <c r="T774" t="str">
        <f>IFERROR(VLOOKUP(Table5[[#This Row],[CustomerID]],Table1[],17,FALSE),"Not Found")</f>
        <v>PhD</v>
      </c>
      <c r="U774">
        <f>_xlfn.XLOOKUP(Table5[[#This Row],[CustomerID]],Table1[ID],Table1[Kids],"Not Found",0)</f>
        <v>0</v>
      </c>
      <c r="V774">
        <f>_xlfn.XLOOKUP(Table5[[#This Row],[CustomerID]],Table1[ID],Table1[Teens],"Not found",0)</f>
        <v>1</v>
      </c>
      <c r="W774" s="16">
        <f>IFERROR(VLOOKUP(Table5[[#This Row],[CustomerID]],Table1[],2,FALSE),"Not Found")</f>
        <v>161905</v>
      </c>
      <c r="X774" t="str">
        <f>_xlfn.XLOOKUP(Table5[[#This Row],[CustomerID]],Table1[ID],Table1[State],"Not Found",0)</f>
        <v>State-California</v>
      </c>
      <c r="Y774">
        <f>_xlfn.XLOOKUP(Table5[[#This Row],[CustomerID]],Table2[ID],Table2[Recency/Days],"Not Found",0)</f>
        <v>2</v>
      </c>
      <c r="Z774" s="22">
        <f>IFERROR(VLOOKUP(Table5[[#This Row],[CustomerID]],Table2[],3,FALSE),"Not Found")</f>
        <v>437</v>
      </c>
      <c r="AA774" s="22">
        <f>IFERROR(VLOOKUP($A774,Table2[],4,FALSE),"Not Found")</f>
        <v>0</v>
      </c>
      <c r="AB774" s="22">
        <f>IFERROR(VLOOKUP($A774,Table2[],5,FALSE),"Not Found")</f>
        <v>112</v>
      </c>
      <c r="AC774" s="22">
        <f>IFERROR(VLOOKUP($A774,Table2[],6,FALSE),"Not Found")</f>
        <v>16</v>
      </c>
      <c r="AD774" s="22">
        <f>IFERROR(VLOOKUP($A774,Table2[],7,FALSE),"Not Found")</f>
        <v>5</v>
      </c>
      <c r="AE774" s="22">
        <f>IFERROR(VLOOKUP($A774,Table2[],8,FALSE),"Not Found")</f>
        <v>34</v>
      </c>
      <c r="AF774" s="22">
        <f>IFERROR(VLOOKUP($A774,Table2[],9,FALSE),"Not Found")</f>
        <v>536</v>
      </c>
      <c r="AG774">
        <f>IFERROR(VLOOKUP($A774,Table2[],10,FALSE),"Not Found")</f>
        <v>2</v>
      </c>
      <c r="AH774">
        <f>IFERROR(VLOOKUP($A774,Table2[],11,FALSE),"Not Found")</f>
        <v>4</v>
      </c>
      <c r="AI774">
        <f>IFERROR(VLOOKUP($A774,Table2[],12,FALSE),"Not Found")</f>
        <v>2</v>
      </c>
      <c r="AJ774">
        <f>IFERROR(VLOOKUP($A774,Table2[],13,FALSE),"Not Found")</f>
        <v>4</v>
      </c>
      <c r="AK774">
        <f>IFERROR(VLOOKUP($A774,Table2[],14,FALSE),"Not Found")</f>
        <v>5</v>
      </c>
      <c r="AL774">
        <f>INDEX('Marketing data'!E:E,MATCH($A774,'Marketing data'!B:B,0),1)</f>
        <v>0</v>
      </c>
      <c r="AM774">
        <f>INDEX('Marketing data'!F:F,MATCH($A774,'Marketing data'!B:B,0),1)</f>
        <v>0</v>
      </c>
      <c r="AN774">
        <f>INDEX(Table3[MC3],MATCH($A774,Table3[ID],0),1)</f>
        <v>0</v>
      </c>
      <c r="AO774">
        <f>INDEX(Table3[MC4],MATCH($A774,Table3[ID],0),1)</f>
        <v>0</v>
      </c>
      <c r="AP774">
        <f>INDEX(Table3[MC5],MATCH($A774,Table3[ID],0),1)</f>
        <v>0</v>
      </c>
      <c r="AQ774">
        <f>_xlfn.XLOOKUP($A774,Table3[ID],Table3[Complaint],"Not Found",0)</f>
        <v>0</v>
      </c>
      <c r="AR774">
        <f>_xlfn.XLOOKUP($A774,Table3[ID],Table3[Pilot],"Not Found",0)</f>
        <v>0</v>
      </c>
      <c r="AS774" s="6">
        <f>_xlfn.XLOOKUP($A774,Table3[ID],Table3[Enrollment],"Not Found",0)</f>
        <v>44023</v>
      </c>
    </row>
    <row r="775" spans="1:45" x14ac:dyDescent="0.25">
      <c r="A775">
        <v>1781</v>
      </c>
      <c r="B775" t="s">
        <v>898</v>
      </c>
      <c r="C775" t="s">
        <v>103</v>
      </c>
      <c r="D775" t="s">
        <v>110</v>
      </c>
      <c r="E775" t="s">
        <v>105</v>
      </c>
      <c r="F775" t="s">
        <v>118</v>
      </c>
      <c r="G775" s="22">
        <v>94.76</v>
      </c>
      <c r="H775">
        <v>4</v>
      </c>
      <c r="I775">
        <v>18.952000000000002</v>
      </c>
      <c r="J775" s="22">
        <v>397.99200000000002</v>
      </c>
      <c r="K775" s="6">
        <v>43507</v>
      </c>
      <c r="L775" s="21">
        <v>0.67083333333333339</v>
      </c>
      <c r="M775" t="s">
        <v>107</v>
      </c>
      <c r="N775" s="22">
        <v>379.04</v>
      </c>
      <c r="O775">
        <v>4.7619047620000003</v>
      </c>
      <c r="P775" s="22">
        <v>18.952000000000002</v>
      </c>
      <c r="Q775">
        <v>7.8</v>
      </c>
      <c r="R775" t="str">
        <f>IFERROR(VLOOKUP(Table5[[#This Row],[CustomerID]],Table1[],16,FALSE),"Not Found")</f>
        <v>Married</v>
      </c>
      <c r="S775">
        <f>IFERROR(VLOOKUP(Table5[[#This Row],[CustomerID]],Table1[],5,FALSE),"Not Found")</f>
        <v>50</v>
      </c>
      <c r="T775" t="str">
        <f>IFERROR(VLOOKUP(Table5[[#This Row],[CustomerID]],Table1[],17,FALSE),"Not Found")</f>
        <v>Master</v>
      </c>
      <c r="U775">
        <f>_xlfn.XLOOKUP(Table5[[#This Row],[CustomerID]],Table1[ID],Table1[Kids],"Not Found",0)</f>
        <v>0</v>
      </c>
      <c r="V775">
        <f>_xlfn.XLOOKUP(Table5[[#This Row],[CustomerID]],Table1[ID],Table1[Teens],"Not found",0)</f>
        <v>1</v>
      </c>
      <c r="W775" s="16">
        <f>IFERROR(VLOOKUP(Table5[[#This Row],[CustomerID]],Table1[],2,FALSE),"Not Found")</f>
        <v>161872</v>
      </c>
      <c r="X775" t="str">
        <f>_xlfn.XLOOKUP(Table5[[#This Row],[CustomerID]],Table1[ID],Table1[State],"Not Found",0)</f>
        <v>State-California</v>
      </c>
      <c r="Y775">
        <f>_xlfn.XLOOKUP(Table5[[#This Row],[CustomerID]],Table2[ID],Table2[Recency/Days],"Not Found",0)</f>
        <v>81</v>
      </c>
      <c r="Z775" s="22">
        <f>IFERROR(VLOOKUP(Table5[[#This Row],[CustomerID]],Table2[],3,FALSE),"Not Found")</f>
        <v>863</v>
      </c>
      <c r="AA775" s="22">
        <f>IFERROR(VLOOKUP($A775,Table2[],4,FALSE),"Not Found")</f>
        <v>13</v>
      </c>
      <c r="AB775" s="22">
        <f>IFERROR(VLOOKUP($A775,Table2[],5,FALSE),"Not Found")</f>
        <v>416</v>
      </c>
      <c r="AC775" s="22">
        <f>IFERROR(VLOOKUP($A775,Table2[],6,FALSE),"Not Found")</f>
        <v>94</v>
      </c>
      <c r="AD775" s="22">
        <f>IFERROR(VLOOKUP($A775,Table2[],7,FALSE),"Not Found")</f>
        <v>71</v>
      </c>
      <c r="AE775" s="22">
        <f>IFERROR(VLOOKUP($A775,Table2[],8,FALSE),"Not Found")</f>
        <v>42</v>
      </c>
      <c r="AF775" s="22">
        <f>IFERROR(VLOOKUP($A775,Table2[],9,FALSE),"Not Found")</f>
        <v>1415</v>
      </c>
      <c r="AG775">
        <f>IFERROR(VLOOKUP($A775,Table2[],10,FALSE),"Not Found")</f>
        <v>4</v>
      </c>
      <c r="AH775">
        <f>IFERROR(VLOOKUP($A775,Table2[],11,FALSE),"Not Found")</f>
        <v>4</v>
      </c>
      <c r="AI775">
        <f>IFERROR(VLOOKUP($A775,Table2[],12,FALSE),"Not Found")</f>
        <v>4</v>
      </c>
      <c r="AJ775">
        <f>IFERROR(VLOOKUP($A775,Table2[],13,FALSE),"Not Found")</f>
        <v>9</v>
      </c>
      <c r="AK775">
        <f>IFERROR(VLOOKUP($A775,Table2[],14,FALSE),"Not Found")</f>
        <v>4</v>
      </c>
      <c r="AL775">
        <f>INDEX('Marketing data'!E:E,MATCH($A775,'Marketing data'!B:B,0),1)</f>
        <v>0</v>
      </c>
      <c r="AM775">
        <f>INDEX('Marketing data'!F:F,MATCH($A775,'Marketing data'!B:B,0),1)</f>
        <v>0</v>
      </c>
      <c r="AN775">
        <f>INDEX(Table3[MC3],MATCH($A775,Table3[ID],0),1)</f>
        <v>0</v>
      </c>
      <c r="AO775">
        <f>INDEX(Table3[MC4],MATCH($A775,Table3[ID],0),1)</f>
        <v>0</v>
      </c>
      <c r="AP775">
        <f>INDEX(Table3[MC5],MATCH($A775,Table3[ID],0),1)</f>
        <v>0</v>
      </c>
      <c r="AQ775">
        <f>_xlfn.XLOOKUP($A775,Table3[ID],Table3[Complaint],"Not Found",0)</f>
        <v>0</v>
      </c>
      <c r="AR775">
        <f>_xlfn.XLOOKUP($A775,Table3[ID],Table3[Pilot],"Not Found",0)</f>
        <v>0</v>
      </c>
      <c r="AS775" s="6">
        <f>_xlfn.XLOOKUP($A775,Table3[ID],Table3[Enrollment],"Not Found",0)</f>
        <v>43970</v>
      </c>
    </row>
    <row r="776" spans="1:45" x14ac:dyDescent="0.25">
      <c r="A776">
        <v>1512</v>
      </c>
      <c r="B776" t="s">
        <v>899</v>
      </c>
      <c r="C776" t="s">
        <v>103</v>
      </c>
      <c r="D776" t="s">
        <v>104</v>
      </c>
      <c r="E776" t="s">
        <v>105</v>
      </c>
      <c r="F776" t="s">
        <v>127</v>
      </c>
      <c r="G776" s="22">
        <v>30.62</v>
      </c>
      <c r="H776">
        <v>1</v>
      </c>
      <c r="I776">
        <v>1.5309999999999999</v>
      </c>
      <c r="J776" s="22">
        <v>32.151000000000003</v>
      </c>
      <c r="K776" s="6">
        <v>43501</v>
      </c>
      <c r="L776" s="21">
        <v>0.59305555555555556</v>
      </c>
      <c r="M776" t="s">
        <v>116</v>
      </c>
      <c r="N776" s="22">
        <v>30.62</v>
      </c>
      <c r="O776">
        <v>4.7619047620000003</v>
      </c>
      <c r="P776" s="22">
        <v>1.5309999999999999</v>
      </c>
      <c r="Q776">
        <v>4.0999999999999996</v>
      </c>
      <c r="R776" t="str">
        <f>IFERROR(VLOOKUP(Table5[[#This Row],[CustomerID]],Table1[],16,FALSE),"Not Found")</f>
        <v>Single</v>
      </c>
      <c r="S776">
        <f>IFERROR(VLOOKUP(Table5[[#This Row],[CustomerID]],Table1[],5,FALSE),"Not Found")</f>
        <v>56</v>
      </c>
      <c r="T776" t="str">
        <f>IFERROR(VLOOKUP(Table5[[#This Row],[CustomerID]],Table1[],17,FALSE),"Not Found")</f>
        <v>Graduate</v>
      </c>
      <c r="U776">
        <f>_xlfn.XLOOKUP(Table5[[#This Row],[CustomerID]],Table1[ID],Table1[Kids],"Not Found",0)</f>
        <v>0</v>
      </c>
      <c r="V776">
        <f>_xlfn.XLOOKUP(Table5[[#This Row],[CustomerID]],Table1[ID],Table1[Teens],"Not found",0)</f>
        <v>0</v>
      </c>
      <c r="W776" s="16">
        <f>IFERROR(VLOOKUP(Table5[[#This Row],[CustomerID]],Table1[],2,FALSE),"Not Found")</f>
        <v>161839</v>
      </c>
      <c r="X776" t="str">
        <f>_xlfn.XLOOKUP(Table5[[#This Row],[CustomerID]],Table1[ID],Table1[State],"Not Found",0)</f>
        <v>State-Florida</v>
      </c>
      <c r="Y776">
        <f>_xlfn.XLOOKUP(Table5[[#This Row],[CustomerID]],Table2[ID],Table2[Recency/Days],"Not Found",0)</f>
        <v>20</v>
      </c>
      <c r="Z776" s="22">
        <f>IFERROR(VLOOKUP(Table5[[#This Row],[CustomerID]],Table2[],3,FALSE),"Not Found")</f>
        <v>2617</v>
      </c>
      <c r="AA776" s="22">
        <f>IFERROR(VLOOKUP($A776,Table2[],4,FALSE),"Not Found")</f>
        <v>406</v>
      </c>
      <c r="AB776" s="22">
        <f>IFERROR(VLOOKUP($A776,Table2[],5,FALSE),"Not Found")</f>
        <v>992</v>
      </c>
      <c r="AC776" s="22">
        <f>IFERROR(VLOOKUP($A776,Table2[],6,FALSE),"Not Found")</f>
        <v>586</v>
      </c>
      <c r="AD776" s="22">
        <f>IFERROR(VLOOKUP($A776,Table2[],7,FALSE),"Not Found")</f>
        <v>44</v>
      </c>
      <c r="AE776" s="22">
        <f>IFERROR(VLOOKUP($A776,Table2[],8,FALSE),"Not Found")</f>
        <v>314</v>
      </c>
      <c r="AF776" s="22">
        <f>IFERROR(VLOOKUP($A776,Table2[],9,FALSE),"Not Found")</f>
        <v>4331</v>
      </c>
      <c r="AG776">
        <f>IFERROR(VLOOKUP($A776,Table2[],10,FALSE),"Not Found")</f>
        <v>1</v>
      </c>
      <c r="AH776">
        <f>IFERROR(VLOOKUP($A776,Table2[],11,FALSE),"Not Found")</f>
        <v>4</v>
      </c>
      <c r="AI776">
        <f>IFERROR(VLOOKUP($A776,Table2[],12,FALSE),"Not Found")</f>
        <v>8</v>
      </c>
      <c r="AJ776">
        <f>IFERROR(VLOOKUP($A776,Table2[],13,FALSE),"Not Found")</f>
        <v>4</v>
      </c>
      <c r="AK776">
        <f>IFERROR(VLOOKUP($A776,Table2[],14,FALSE),"Not Found")</f>
        <v>8</v>
      </c>
      <c r="AL776">
        <f>INDEX('Marketing data'!E:E,MATCH($A776,'Marketing data'!B:B,0),1)</f>
        <v>0</v>
      </c>
      <c r="AM776">
        <f>INDEX('Marketing data'!F:F,MATCH($A776,'Marketing data'!B:B,0),1)</f>
        <v>0</v>
      </c>
      <c r="AN776">
        <f>INDEX(Table3[MC3],MATCH($A776,Table3[ID],0),1)</f>
        <v>0</v>
      </c>
      <c r="AO776">
        <f>INDEX(Table3[MC4],MATCH($A776,Table3[ID],0),1)</f>
        <v>0</v>
      </c>
      <c r="AP776">
        <f>INDEX(Table3[MC5],MATCH($A776,Table3[ID],0),1)</f>
        <v>0</v>
      </c>
      <c r="AQ776">
        <f>_xlfn.XLOOKUP($A776,Table3[ID],Table3[Complaint],"Not Found",0)</f>
        <v>0</v>
      </c>
      <c r="AR776">
        <f>_xlfn.XLOOKUP($A776,Table3[ID],Table3[Pilot],"Not Found",0)</f>
        <v>0</v>
      </c>
      <c r="AS776" s="6">
        <f>_xlfn.XLOOKUP($A776,Table3[ID],Table3[Enrollment],"Not Found",0)</f>
        <v>43482</v>
      </c>
    </row>
    <row r="777" spans="1:45" x14ac:dyDescent="0.25">
      <c r="A777">
        <v>2076</v>
      </c>
      <c r="B777" t="s">
        <v>900</v>
      </c>
      <c r="C777" t="s">
        <v>109</v>
      </c>
      <c r="D777" t="s">
        <v>110</v>
      </c>
      <c r="E777" t="s">
        <v>105</v>
      </c>
      <c r="F777" t="s">
        <v>115</v>
      </c>
      <c r="G777" s="22">
        <v>44.01</v>
      </c>
      <c r="H777">
        <v>8</v>
      </c>
      <c r="I777">
        <v>17.603999999999999</v>
      </c>
      <c r="J777" s="22">
        <v>369.68400000000003</v>
      </c>
      <c r="K777" s="6">
        <v>43527</v>
      </c>
      <c r="L777" s="21">
        <v>0.73333333333333339</v>
      </c>
      <c r="M777" t="s">
        <v>112</v>
      </c>
      <c r="N777" s="22">
        <v>352.08</v>
      </c>
      <c r="O777">
        <v>4.7619047620000003</v>
      </c>
      <c r="P777" s="22">
        <v>17.603999999999999</v>
      </c>
      <c r="Q777">
        <v>8.8000000000000007</v>
      </c>
      <c r="R777" t="str">
        <f>IFERROR(VLOOKUP(Table5[[#This Row],[CustomerID]],Table1[],16,FALSE),"Not Found")</f>
        <v>Single</v>
      </c>
      <c r="S777">
        <f>IFERROR(VLOOKUP(Table5[[#This Row],[CustomerID]],Table1[],5,FALSE),"Not Found")</f>
        <v>41</v>
      </c>
      <c r="T777" t="str">
        <f>IFERROR(VLOOKUP(Table5[[#This Row],[CustomerID]],Table1[],17,FALSE),"Not Found")</f>
        <v>Graduate</v>
      </c>
      <c r="U777">
        <f>_xlfn.XLOOKUP(Table5[[#This Row],[CustomerID]],Table1[ID],Table1[Kids],"Not Found",0)</f>
        <v>0</v>
      </c>
      <c r="V777">
        <f>_xlfn.XLOOKUP(Table5[[#This Row],[CustomerID]],Table1[ID],Table1[Teens],"Not found",0)</f>
        <v>1</v>
      </c>
      <c r="W777" s="16">
        <f>IFERROR(VLOOKUP(Table5[[#This Row],[CustomerID]],Table1[],2,FALSE),"Not Found")</f>
        <v>161825</v>
      </c>
      <c r="X777" t="str">
        <f>_xlfn.XLOOKUP(Table5[[#This Row],[CustomerID]],Table1[ID],Table1[State],"Not Found",0)</f>
        <v>State-Florida</v>
      </c>
      <c r="Y777">
        <f>_xlfn.XLOOKUP(Table5[[#This Row],[CustomerID]],Table2[ID],Table2[Recency/Days],"Not Found",0)</f>
        <v>56</v>
      </c>
      <c r="Z777" s="22">
        <f>IFERROR(VLOOKUP(Table5[[#This Row],[CustomerID]],Table2[],3,FALSE),"Not Found")</f>
        <v>424</v>
      </c>
      <c r="AA777" s="22">
        <f>IFERROR(VLOOKUP($A777,Table2[],4,FALSE),"Not Found")</f>
        <v>131</v>
      </c>
      <c r="AB777" s="22">
        <f>IFERROR(VLOOKUP($A777,Table2[],5,FALSE),"Not Found")</f>
        <v>262</v>
      </c>
      <c r="AC777" s="22">
        <f>IFERROR(VLOOKUP($A777,Table2[],6,FALSE),"Not Found")</f>
        <v>144</v>
      </c>
      <c r="AD777" s="22">
        <f>IFERROR(VLOOKUP($A777,Table2[],7,FALSE),"Not Found")</f>
        <v>79</v>
      </c>
      <c r="AE777" s="22">
        <f>IFERROR(VLOOKUP($A777,Table2[],8,FALSE),"Not Found")</f>
        <v>71</v>
      </c>
      <c r="AF777" s="22">
        <f>IFERROR(VLOOKUP($A777,Table2[],9,FALSE),"Not Found")</f>
        <v>968</v>
      </c>
      <c r="AG777">
        <f>IFERROR(VLOOKUP($A777,Table2[],10,FALSE),"Not Found")</f>
        <v>1</v>
      </c>
      <c r="AH777">
        <f>IFERROR(VLOOKUP($A777,Table2[],11,FALSE),"Not Found")</f>
        <v>4</v>
      </c>
      <c r="AI777">
        <f>IFERROR(VLOOKUP($A777,Table2[],12,FALSE),"Not Found")</f>
        <v>2</v>
      </c>
      <c r="AJ777">
        <f>IFERROR(VLOOKUP($A777,Table2[],13,FALSE),"Not Found")</f>
        <v>8</v>
      </c>
      <c r="AK777">
        <f>IFERROR(VLOOKUP($A777,Table2[],14,FALSE),"Not Found")</f>
        <v>4</v>
      </c>
      <c r="AL777">
        <f>INDEX('Marketing data'!E:E,MATCH($A777,'Marketing data'!B:B,0),1)</f>
        <v>0</v>
      </c>
      <c r="AM777">
        <f>INDEX('Marketing data'!F:F,MATCH($A777,'Marketing data'!B:B,0),1)</f>
        <v>0</v>
      </c>
      <c r="AN777">
        <f>INDEX(Table3[MC3],MATCH($A777,Table3[ID],0),1)</f>
        <v>0</v>
      </c>
      <c r="AO777">
        <f>INDEX(Table3[MC4],MATCH($A777,Table3[ID],0),1)</f>
        <v>0</v>
      </c>
      <c r="AP777">
        <f>INDEX(Table3[MC5],MATCH($A777,Table3[ID],0),1)</f>
        <v>0</v>
      </c>
      <c r="AQ777">
        <f>_xlfn.XLOOKUP($A777,Table3[ID],Table3[Complaint],"Not Found",0)</f>
        <v>0</v>
      </c>
      <c r="AR777">
        <f>_xlfn.XLOOKUP($A777,Table3[ID],Table3[Pilot],"Not Found",0)</f>
        <v>0</v>
      </c>
      <c r="AS777" s="6">
        <f>_xlfn.XLOOKUP($A777,Table3[ID],Table3[Enrollment],"Not Found",0)</f>
        <v>43842</v>
      </c>
    </row>
    <row r="778" spans="1:45" x14ac:dyDescent="0.25">
      <c r="A778">
        <v>2837</v>
      </c>
      <c r="B778" t="s">
        <v>901</v>
      </c>
      <c r="C778" t="s">
        <v>109</v>
      </c>
      <c r="D778" t="s">
        <v>104</v>
      </c>
      <c r="E778" t="s">
        <v>105</v>
      </c>
      <c r="F778" t="s">
        <v>106</v>
      </c>
      <c r="G778" s="22">
        <v>10.16</v>
      </c>
      <c r="H778">
        <v>5</v>
      </c>
      <c r="I778">
        <v>2.54</v>
      </c>
      <c r="J778" s="22">
        <v>53.34</v>
      </c>
      <c r="K778" s="6">
        <v>43520</v>
      </c>
      <c r="L778" s="21">
        <v>0.54722222222222217</v>
      </c>
      <c r="M778" t="s">
        <v>107</v>
      </c>
      <c r="N778" s="22">
        <v>50.8</v>
      </c>
      <c r="O778">
        <v>4.7619047620000003</v>
      </c>
      <c r="P778" s="22">
        <v>2.54</v>
      </c>
      <c r="Q778">
        <v>4.0999999999999996</v>
      </c>
      <c r="R778" t="str">
        <f>IFERROR(VLOOKUP(Table5[[#This Row],[CustomerID]],Table1[],16,FALSE),"Not Found")</f>
        <v>Single</v>
      </c>
      <c r="S778">
        <f>IFERROR(VLOOKUP(Table5[[#This Row],[CustomerID]],Table1[],5,FALSE),"Not Found")</f>
        <v>41</v>
      </c>
      <c r="T778" t="str">
        <f>IFERROR(VLOOKUP(Table5[[#This Row],[CustomerID]],Table1[],17,FALSE),"Not Found")</f>
        <v>Graduate</v>
      </c>
      <c r="U778">
        <f>_xlfn.XLOOKUP(Table5[[#This Row],[CustomerID]],Table1[ID],Table1[Kids],"Not Found",0)</f>
        <v>0</v>
      </c>
      <c r="V778">
        <f>_xlfn.XLOOKUP(Table5[[#This Row],[CustomerID]],Table1[ID],Table1[Teens],"Not found",0)</f>
        <v>1</v>
      </c>
      <c r="W778" s="16">
        <f>IFERROR(VLOOKUP(Table5[[#This Row],[CustomerID]],Table1[],2,FALSE),"Not Found")</f>
        <v>161825</v>
      </c>
      <c r="X778" t="str">
        <f>_xlfn.XLOOKUP(Table5[[#This Row],[CustomerID]],Table1[ID],Table1[State],"Not Found",0)</f>
        <v>State-California</v>
      </c>
      <c r="Y778">
        <f>_xlfn.XLOOKUP(Table5[[#This Row],[CustomerID]],Table2[ID],Table2[Recency/Days],"Not Found",0)</f>
        <v>56</v>
      </c>
      <c r="Z778" s="22">
        <f>IFERROR(VLOOKUP(Table5[[#This Row],[CustomerID]],Table2[],3,FALSE),"Not Found")</f>
        <v>424</v>
      </c>
      <c r="AA778" s="22">
        <f>IFERROR(VLOOKUP($A778,Table2[],4,FALSE),"Not Found")</f>
        <v>131</v>
      </c>
      <c r="AB778" s="22">
        <f>IFERROR(VLOOKUP($A778,Table2[],5,FALSE),"Not Found")</f>
        <v>262</v>
      </c>
      <c r="AC778" s="22">
        <f>IFERROR(VLOOKUP($A778,Table2[],6,FALSE),"Not Found")</f>
        <v>144</v>
      </c>
      <c r="AD778" s="22">
        <f>IFERROR(VLOOKUP($A778,Table2[],7,FALSE),"Not Found")</f>
        <v>79</v>
      </c>
      <c r="AE778" s="22">
        <f>IFERROR(VLOOKUP($A778,Table2[],8,FALSE),"Not Found")</f>
        <v>71</v>
      </c>
      <c r="AF778" s="22">
        <f>IFERROR(VLOOKUP($A778,Table2[],9,FALSE),"Not Found")</f>
        <v>968</v>
      </c>
      <c r="AG778">
        <f>IFERROR(VLOOKUP($A778,Table2[],10,FALSE),"Not Found")</f>
        <v>1</v>
      </c>
      <c r="AH778">
        <f>IFERROR(VLOOKUP($A778,Table2[],11,FALSE),"Not Found")</f>
        <v>4</v>
      </c>
      <c r="AI778">
        <f>IFERROR(VLOOKUP($A778,Table2[],12,FALSE),"Not Found")</f>
        <v>2</v>
      </c>
      <c r="AJ778">
        <f>IFERROR(VLOOKUP($A778,Table2[],13,FALSE),"Not Found")</f>
        <v>8</v>
      </c>
      <c r="AK778">
        <f>IFERROR(VLOOKUP($A778,Table2[],14,FALSE),"Not Found")</f>
        <v>4</v>
      </c>
      <c r="AL778">
        <f>INDEX('Marketing data'!E:E,MATCH($A778,'Marketing data'!B:B,0),1)</f>
        <v>0</v>
      </c>
      <c r="AM778">
        <f>INDEX('Marketing data'!F:F,MATCH($A778,'Marketing data'!B:B,0),1)</f>
        <v>0</v>
      </c>
      <c r="AN778">
        <f>INDEX(Table3[MC3],MATCH($A778,Table3[ID],0),1)</f>
        <v>0</v>
      </c>
      <c r="AO778">
        <f>INDEX(Table3[MC4],MATCH($A778,Table3[ID],0),1)</f>
        <v>0</v>
      </c>
      <c r="AP778">
        <f>INDEX(Table3[MC5],MATCH($A778,Table3[ID],0),1)</f>
        <v>0</v>
      </c>
      <c r="AQ778">
        <f>_xlfn.XLOOKUP($A778,Table3[ID],Table3[Complaint],"Not Found",0)</f>
        <v>0</v>
      </c>
      <c r="AR778">
        <f>_xlfn.XLOOKUP($A778,Table3[ID],Table3[Pilot],"Not Found",0)</f>
        <v>0</v>
      </c>
      <c r="AS778" s="6">
        <f>_xlfn.XLOOKUP($A778,Table3[ID],Table3[Enrollment],"Not Found",0)</f>
        <v>43842</v>
      </c>
    </row>
    <row r="779" spans="1:45" x14ac:dyDescent="0.25">
      <c r="A779">
        <v>1058</v>
      </c>
      <c r="B779" t="s">
        <v>902</v>
      </c>
      <c r="C779" t="s">
        <v>103</v>
      </c>
      <c r="D779" t="s">
        <v>110</v>
      </c>
      <c r="E779" t="s">
        <v>114</v>
      </c>
      <c r="F779" t="s">
        <v>111</v>
      </c>
      <c r="G779" s="22">
        <v>74.58</v>
      </c>
      <c r="H779">
        <v>7</v>
      </c>
      <c r="I779">
        <v>26.103000000000002</v>
      </c>
      <c r="J779" s="22">
        <v>548.16300000000001</v>
      </c>
      <c r="K779" s="6">
        <v>43500</v>
      </c>
      <c r="L779" s="21">
        <v>0.67291666666666661</v>
      </c>
      <c r="M779" t="s">
        <v>116</v>
      </c>
      <c r="N779" s="22">
        <v>522.05999999999995</v>
      </c>
      <c r="O779">
        <v>4.7619047620000003</v>
      </c>
      <c r="P779" s="22">
        <v>26.103000000000002</v>
      </c>
      <c r="Q779">
        <v>9</v>
      </c>
      <c r="R779" t="str">
        <f>IFERROR(VLOOKUP(Table5[[#This Row],[CustomerID]],Table1[],16,FALSE),"Not Found")</f>
        <v>Single</v>
      </c>
      <c r="S779">
        <f>IFERROR(VLOOKUP(Table5[[#This Row],[CustomerID]],Table1[],5,FALSE),"Not Found")</f>
        <v>68</v>
      </c>
      <c r="T779" t="str">
        <f>IFERROR(VLOOKUP(Table5[[#This Row],[CustomerID]],Table1[],17,FALSE),"Not Found")</f>
        <v>Graduate</v>
      </c>
      <c r="U779">
        <f>_xlfn.XLOOKUP(Table5[[#This Row],[CustomerID]],Table1[ID],Table1[Kids],"Not Found",0)</f>
        <v>0</v>
      </c>
      <c r="V779">
        <f>_xlfn.XLOOKUP(Table5[[#This Row],[CustomerID]],Table1[ID],Table1[Teens],"Not found",0)</f>
        <v>1</v>
      </c>
      <c r="W779" s="16">
        <f>IFERROR(VLOOKUP(Table5[[#This Row],[CustomerID]],Table1[],2,FALSE),"Not Found")</f>
        <v>161823</v>
      </c>
      <c r="X779" t="str">
        <f>_xlfn.XLOOKUP(Table5[[#This Row],[CustomerID]],Table1[ID],Table1[State],"Not Found",0)</f>
        <v>State-New York</v>
      </c>
      <c r="Y779">
        <f>_xlfn.XLOOKUP(Table5[[#This Row],[CustomerID]],Table2[ID],Table2[Recency/Days],"Not Found",0)</f>
        <v>26</v>
      </c>
      <c r="Z779" s="22">
        <f>IFERROR(VLOOKUP(Table5[[#This Row],[CustomerID]],Table2[],3,FALSE),"Not Found")</f>
        <v>1369</v>
      </c>
      <c r="AA779" s="22">
        <f>IFERROR(VLOOKUP($A779,Table2[],4,FALSE),"Not Found")</f>
        <v>18</v>
      </c>
      <c r="AB779" s="22">
        <f>IFERROR(VLOOKUP($A779,Table2[],5,FALSE),"Not Found")</f>
        <v>351</v>
      </c>
      <c r="AC779" s="22">
        <f>IFERROR(VLOOKUP($A779,Table2[],6,FALSE),"Not Found")</f>
        <v>97</v>
      </c>
      <c r="AD779" s="22">
        <f>IFERROR(VLOOKUP($A779,Table2[],7,FALSE),"Not Found")</f>
        <v>37</v>
      </c>
      <c r="AE779" s="22">
        <f>IFERROR(VLOOKUP($A779,Table2[],8,FALSE),"Not Found")</f>
        <v>442</v>
      </c>
      <c r="AF779" s="22">
        <f>IFERROR(VLOOKUP($A779,Table2[],9,FALSE),"Not Found")</f>
        <v>1429</v>
      </c>
      <c r="AG779">
        <f>IFERROR(VLOOKUP($A779,Table2[],10,FALSE),"Not Found")</f>
        <v>4</v>
      </c>
      <c r="AH779">
        <f>IFERROR(VLOOKUP($A779,Table2[],11,FALSE),"Not Found")</f>
        <v>8</v>
      </c>
      <c r="AI779">
        <f>IFERROR(VLOOKUP($A779,Table2[],12,FALSE),"Not Found")</f>
        <v>2</v>
      </c>
      <c r="AJ779">
        <f>IFERROR(VLOOKUP($A779,Table2[],13,FALSE),"Not Found")</f>
        <v>10</v>
      </c>
      <c r="AK779">
        <f>IFERROR(VLOOKUP($A779,Table2[],14,FALSE),"Not Found")</f>
        <v>7</v>
      </c>
      <c r="AL779">
        <f>INDEX('Marketing data'!E:E,MATCH($A779,'Marketing data'!B:B,0),1)</f>
        <v>0</v>
      </c>
      <c r="AM779">
        <f>INDEX('Marketing data'!F:F,MATCH($A779,'Marketing data'!B:B,0),1)</f>
        <v>0</v>
      </c>
      <c r="AN779">
        <f>INDEX(Table3[MC3],MATCH($A779,Table3[ID],0),1)</f>
        <v>0</v>
      </c>
      <c r="AO779">
        <f>INDEX(Table3[MC4],MATCH($A779,Table3[ID],0),1)</f>
        <v>0</v>
      </c>
      <c r="AP779">
        <f>INDEX(Table3[MC5],MATCH($A779,Table3[ID],0),1)</f>
        <v>0</v>
      </c>
      <c r="AQ779">
        <f>_xlfn.XLOOKUP($A779,Table3[ID],Table3[Complaint],"Not Found",0)</f>
        <v>0</v>
      </c>
      <c r="AR779">
        <f>_xlfn.XLOOKUP($A779,Table3[ID],Table3[Pilot],"Not Found",0)</f>
        <v>0</v>
      </c>
      <c r="AS779" s="6">
        <f>_xlfn.XLOOKUP($A779,Table3[ID],Table3[Enrollment],"Not Found",0)</f>
        <v>43672</v>
      </c>
    </row>
    <row r="780" spans="1:45" x14ac:dyDescent="0.25">
      <c r="A780">
        <v>2929</v>
      </c>
      <c r="B780" t="s">
        <v>903</v>
      </c>
      <c r="C780" t="s">
        <v>109</v>
      </c>
      <c r="D780" t="s">
        <v>110</v>
      </c>
      <c r="E780" t="s">
        <v>114</v>
      </c>
      <c r="F780" t="s">
        <v>111</v>
      </c>
      <c r="G780" s="22">
        <v>71.89</v>
      </c>
      <c r="H780">
        <v>8</v>
      </c>
      <c r="I780">
        <v>28.756</v>
      </c>
      <c r="J780" s="22">
        <v>603.87599999999998</v>
      </c>
      <c r="K780" s="6">
        <v>43515</v>
      </c>
      <c r="L780" s="21">
        <v>0.48125000000000001</v>
      </c>
      <c r="M780" t="s">
        <v>107</v>
      </c>
      <c r="N780" s="22">
        <v>575.12</v>
      </c>
      <c r="O780">
        <v>4.7619047620000003</v>
      </c>
      <c r="P780" s="22">
        <v>28.756</v>
      </c>
      <c r="Q780">
        <v>5.5</v>
      </c>
      <c r="R780" t="str">
        <f>IFERROR(VLOOKUP(Table5[[#This Row],[CustomerID]],Table1[],16,FALSE),"Not Found")</f>
        <v>Single</v>
      </c>
      <c r="S780">
        <f>IFERROR(VLOOKUP(Table5[[#This Row],[CustomerID]],Table1[],5,FALSE),"Not Found")</f>
        <v>56</v>
      </c>
      <c r="T780" t="str">
        <f>IFERROR(VLOOKUP(Table5[[#This Row],[CustomerID]],Table1[],17,FALSE),"Not Found")</f>
        <v>PhD</v>
      </c>
      <c r="U780">
        <f>_xlfn.XLOOKUP(Table5[[#This Row],[CustomerID]],Table1[ID],Table1[Kids],"Not Found",0)</f>
        <v>0</v>
      </c>
      <c r="V780">
        <f>_xlfn.XLOOKUP(Table5[[#This Row],[CustomerID]],Table1[ID],Table1[Teens],"Not found",0)</f>
        <v>0</v>
      </c>
      <c r="W780" s="16">
        <f>IFERROR(VLOOKUP(Table5[[#This Row],[CustomerID]],Table1[],2,FALSE),"Not Found")</f>
        <v>161798</v>
      </c>
      <c r="X780" t="str">
        <f>_xlfn.XLOOKUP(Table5[[#This Row],[CustomerID]],Table1[ID],Table1[State],"Not Found",0)</f>
        <v>State-Illinois</v>
      </c>
      <c r="Y780">
        <f>_xlfn.XLOOKUP(Table5[[#This Row],[CustomerID]],Table2[ID],Table2[Recency/Days],"Not Found",0)</f>
        <v>13</v>
      </c>
      <c r="Z780" s="22">
        <f>IFERROR(VLOOKUP(Table5[[#This Row],[CustomerID]],Table2[],3,FALSE),"Not Found")</f>
        <v>885</v>
      </c>
      <c r="AA780" s="22">
        <f>IFERROR(VLOOKUP($A780,Table2[],4,FALSE),"Not Found")</f>
        <v>10</v>
      </c>
      <c r="AB780" s="22">
        <f>IFERROR(VLOOKUP($A780,Table2[],5,FALSE),"Not Found")</f>
        <v>233</v>
      </c>
      <c r="AC780" s="22">
        <f>IFERROR(VLOOKUP($A780,Table2[],6,FALSE),"Not Found")</f>
        <v>29</v>
      </c>
      <c r="AD780" s="22">
        <f>IFERROR(VLOOKUP($A780,Table2[],7,FALSE),"Not Found")</f>
        <v>21</v>
      </c>
      <c r="AE780" s="22">
        <f>IFERROR(VLOOKUP($A780,Table2[],8,FALSE),"Not Found")</f>
        <v>34</v>
      </c>
      <c r="AF780" s="22">
        <f>IFERROR(VLOOKUP($A780,Table2[],9,FALSE),"Not Found")</f>
        <v>1144</v>
      </c>
      <c r="AG780">
        <f>IFERROR(VLOOKUP($A780,Table2[],10,FALSE),"Not Found")</f>
        <v>1</v>
      </c>
      <c r="AH780">
        <f>IFERROR(VLOOKUP($A780,Table2[],11,FALSE),"Not Found")</f>
        <v>4</v>
      </c>
      <c r="AI780">
        <f>IFERROR(VLOOKUP($A780,Table2[],12,FALSE),"Not Found")</f>
        <v>2</v>
      </c>
      <c r="AJ780">
        <f>IFERROR(VLOOKUP($A780,Table2[],13,FALSE),"Not Found")</f>
        <v>9</v>
      </c>
      <c r="AK780">
        <f>IFERROR(VLOOKUP($A780,Table2[],14,FALSE),"Not Found")</f>
        <v>4</v>
      </c>
      <c r="AL780">
        <f>INDEX('Marketing data'!E:E,MATCH($A780,'Marketing data'!B:B,0),1)</f>
        <v>0</v>
      </c>
      <c r="AM780">
        <f>INDEX('Marketing data'!F:F,MATCH($A780,'Marketing data'!B:B,0),1)</f>
        <v>0</v>
      </c>
      <c r="AN780">
        <f>INDEX(Table3[MC3],MATCH($A780,Table3[ID],0),1)</f>
        <v>0</v>
      </c>
      <c r="AO780">
        <f>INDEX(Table3[MC4],MATCH($A780,Table3[ID],0),1)</f>
        <v>0</v>
      </c>
      <c r="AP780">
        <f>INDEX(Table3[MC5],MATCH($A780,Table3[ID],0),1)</f>
        <v>0</v>
      </c>
      <c r="AQ780">
        <f>_xlfn.XLOOKUP($A780,Table3[ID],Table3[Complaint],"Not Found",0)</f>
        <v>0</v>
      </c>
      <c r="AR780">
        <f>_xlfn.XLOOKUP($A780,Table3[ID],Table3[Pilot],"Not Found",0)</f>
        <v>0</v>
      </c>
      <c r="AS780" s="6">
        <f>_xlfn.XLOOKUP($A780,Table3[ID],Table3[Enrollment],"Not Found",0)</f>
        <v>43950</v>
      </c>
    </row>
    <row r="781" spans="1:45" x14ac:dyDescent="0.25">
      <c r="A781">
        <v>1571</v>
      </c>
      <c r="B781" t="s">
        <v>904</v>
      </c>
      <c r="C781" t="s">
        <v>109</v>
      </c>
      <c r="D781" t="s">
        <v>110</v>
      </c>
      <c r="E781" t="s">
        <v>105</v>
      </c>
      <c r="F781" t="s">
        <v>106</v>
      </c>
      <c r="G781" s="22">
        <v>10.99</v>
      </c>
      <c r="H781">
        <v>5</v>
      </c>
      <c r="I781">
        <v>2.7475000000000001</v>
      </c>
      <c r="J781" s="22">
        <v>57.697499999999998</v>
      </c>
      <c r="K781" s="6">
        <v>43488</v>
      </c>
      <c r="L781" s="21">
        <v>0.4291666666666667</v>
      </c>
      <c r="M781" t="s">
        <v>116</v>
      </c>
      <c r="N781" s="22">
        <v>54.95</v>
      </c>
      <c r="O781">
        <v>4.7619047620000003</v>
      </c>
      <c r="P781" s="22">
        <v>2.7475000000000001</v>
      </c>
      <c r="Q781">
        <v>9.3000000000000007</v>
      </c>
      <c r="R781" t="str">
        <f>IFERROR(VLOOKUP(Table5[[#This Row],[CustomerID]],Table1[],16,FALSE),"Not Found")</f>
        <v>Married</v>
      </c>
      <c r="S781">
        <f>IFERROR(VLOOKUP(Table5[[#This Row],[CustomerID]],Table1[],5,FALSE),"Not Found")</f>
        <v>59</v>
      </c>
      <c r="T781" t="str">
        <f>IFERROR(VLOOKUP(Table5[[#This Row],[CustomerID]],Table1[],17,FALSE),"Not Found")</f>
        <v>Master</v>
      </c>
      <c r="U781">
        <f>_xlfn.XLOOKUP(Table5[[#This Row],[CustomerID]],Table1[ID],Table1[Kids],"Not Found",0)</f>
        <v>0</v>
      </c>
      <c r="V781">
        <f>_xlfn.XLOOKUP(Table5[[#This Row],[CustomerID]],Table1[ID],Table1[Teens],"Not found",0)</f>
        <v>1</v>
      </c>
      <c r="W781" s="16">
        <f>IFERROR(VLOOKUP(Table5[[#This Row],[CustomerID]],Table1[],2,FALSE),"Not Found")</f>
        <v>161794</v>
      </c>
      <c r="X781" t="str">
        <f>_xlfn.XLOOKUP(Table5[[#This Row],[CustomerID]],Table1[ID],Table1[State],"Not Found",0)</f>
        <v>State-California</v>
      </c>
      <c r="Y781">
        <f>_xlfn.XLOOKUP(Table5[[#This Row],[CustomerID]],Table2[ID],Table2[Recency/Days],"Not Found",0)</f>
        <v>74</v>
      </c>
      <c r="Z781" s="22">
        <f>IFERROR(VLOOKUP(Table5[[#This Row],[CustomerID]],Table2[],3,FALSE),"Not Found")</f>
        <v>691</v>
      </c>
      <c r="AA781" s="22">
        <f>IFERROR(VLOOKUP($A781,Table2[],4,FALSE),"Not Found")</f>
        <v>123</v>
      </c>
      <c r="AB781" s="22">
        <f>IFERROR(VLOOKUP($A781,Table2[],5,FALSE),"Not Found")</f>
        <v>492</v>
      </c>
      <c r="AC781" s="22">
        <f>IFERROR(VLOOKUP($A781,Table2[],6,FALSE),"Not Found")</f>
        <v>141</v>
      </c>
      <c r="AD781" s="22">
        <f>IFERROR(VLOOKUP($A781,Table2[],7,FALSE),"Not Found")</f>
        <v>123</v>
      </c>
      <c r="AE781" s="22">
        <f>IFERROR(VLOOKUP($A781,Table2[],8,FALSE),"Not Found")</f>
        <v>29</v>
      </c>
      <c r="AF781" s="22">
        <f>IFERROR(VLOOKUP($A781,Table2[],9,FALSE),"Not Found")</f>
        <v>1542</v>
      </c>
      <c r="AG781">
        <f>IFERROR(VLOOKUP($A781,Table2[],10,FALSE),"Not Found")</f>
        <v>2</v>
      </c>
      <c r="AH781">
        <f>IFERROR(VLOOKUP($A781,Table2[],11,FALSE),"Not Found")</f>
        <v>4</v>
      </c>
      <c r="AI781">
        <f>IFERROR(VLOOKUP($A781,Table2[],12,FALSE),"Not Found")</f>
        <v>4</v>
      </c>
      <c r="AJ781">
        <f>IFERROR(VLOOKUP($A781,Table2[],13,FALSE),"Not Found")</f>
        <v>10</v>
      </c>
      <c r="AK781">
        <f>IFERROR(VLOOKUP($A781,Table2[],14,FALSE),"Not Found")</f>
        <v>2</v>
      </c>
      <c r="AL781">
        <f>INDEX('Marketing data'!E:E,MATCH($A781,'Marketing data'!B:B,0),1)</f>
        <v>0</v>
      </c>
      <c r="AM781">
        <f>INDEX('Marketing data'!F:F,MATCH($A781,'Marketing data'!B:B,0),1)</f>
        <v>0</v>
      </c>
      <c r="AN781">
        <f>INDEX(Table3[MC3],MATCH($A781,Table3[ID],0),1)</f>
        <v>0</v>
      </c>
      <c r="AO781">
        <f>INDEX(Table3[MC4],MATCH($A781,Table3[ID],0),1)</f>
        <v>0</v>
      </c>
      <c r="AP781">
        <f>INDEX(Table3[MC5],MATCH($A781,Table3[ID],0),1)</f>
        <v>0</v>
      </c>
      <c r="AQ781">
        <f>_xlfn.XLOOKUP($A781,Table3[ID],Table3[Complaint],"Not Found",0)</f>
        <v>0</v>
      </c>
      <c r="AR781">
        <f>_xlfn.XLOOKUP($A781,Table3[ID],Table3[Pilot],"Not Found",0)</f>
        <v>0</v>
      </c>
      <c r="AS781" s="6">
        <f>_xlfn.XLOOKUP($A781,Table3[ID],Table3[Enrollment],"Not Found",0)</f>
        <v>43880</v>
      </c>
    </row>
    <row r="782" spans="1:45" x14ac:dyDescent="0.25">
      <c r="A782">
        <v>2666</v>
      </c>
      <c r="B782" t="s">
        <v>905</v>
      </c>
      <c r="C782" t="s">
        <v>109</v>
      </c>
      <c r="D782" t="s">
        <v>104</v>
      </c>
      <c r="E782" t="s">
        <v>114</v>
      </c>
      <c r="F782" t="s">
        <v>106</v>
      </c>
      <c r="G782" s="22">
        <v>60.47</v>
      </c>
      <c r="H782">
        <v>3</v>
      </c>
      <c r="I782">
        <v>9.0704999999999991</v>
      </c>
      <c r="J782" s="22">
        <v>190.48050000000001</v>
      </c>
      <c r="K782" s="6">
        <v>43479</v>
      </c>
      <c r="L782" s="21">
        <v>0.4548611111111111</v>
      </c>
      <c r="M782" t="s">
        <v>116</v>
      </c>
      <c r="N782" s="22">
        <v>181.41</v>
      </c>
      <c r="O782">
        <v>4.7619047620000003</v>
      </c>
      <c r="P782" s="22">
        <v>9.0704999999999991</v>
      </c>
      <c r="Q782">
        <v>5.6</v>
      </c>
      <c r="R782" t="str">
        <f>IFERROR(VLOOKUP(Table5[[#This Row],[CustomerID]],Table1[],16,FALSE),"Not Found")</f>
        <v>Divorced</v>
      </c>
      <c r="S782">
        <f>IFERROR(VLOOKUP(Table5[[#This Row],[CustomerID]],Table1[],5,FALSE),"Not Found")</f>
        <v>33</v>
      </c>
      <c r="T782" t="str">
        <f>IFERROR(VLOOKUP(Table5[[#This Row],[CustomerID]],Table1[],17,FALSE),"Not Found")</f>
        <v>Master</v>
      </c>
      <c r="U782">
        <f>_xlfn.XLOOKUP(Table5[[#This Row],[CustomerID]],Table1[ID],Table1[Kids],"Not Found",0)</f>
        <v>0</v>
      </c>
      <c r="V782">
        <f>_xlfn.XLOOKUP(Table5[[#This Row],[CustomerID]],Table1[ID],Table1[Teens],"Not found",0)</f>
        <v>0</v>
      </c>
      <c r="W782" s="16">
        <f>IFERROR(VLOOKUP(Table5[[#This Row],[CustomerID]],Table1[],2,FALSE),"Not Found")</f>
        <v>161787</v>
      </c>
      <c r="X782" t="str">
        <f>_xlfn.XLOOKUP(Table5[[#This Row],[CustomerID]],Table1[ID],Table1[State],"Not Found",0)</f>
        <v>State-New York</v>
      </c>
      <c r="Y782">
        <f>_xlfn.XLOOKUP(Table5[[#This Row],[CustomerID]],Table2[ID],Table2[Recency/Days],"Not Found",0)</f>
        <v>71</v>
      </c>
      <c r="Z782" s="22">
        <f>IFERROR(VLOOKUP(Table5[[#This Row],[CustomerID]],Table2[],3,FALSE),"Not Found")</f>
        <v>1626</v>
      </c>
      <c r="AA782" s="22">
        <f>IFERROR(VLOOKUP($A782,Table2[],4,FALSE),"Not Found")</f>
        <v>191</v>
      </c>
      <c r="AB782" s="22">
        <f>IFERROR(VLOOKUP($A782,Table2[],5,FALSE),"Not Found")</f>
        <v>1084</v>
      </c>
      <c r="AC782" s="22">
        <f>IFERROR(VLOOKUP($A782,Table2[],6,FALSE),"Not Found")</f>
        <v>204</v>
      </c>
      <c r="AD782" s="22">
        <f>IFERROR(VLOOKUP($A782,Table2[],7,FALSE),"Not Found")</f>
        <v>126</v>
      </c>
      <c r="AE782" s="22">
        <f>IFERROR(VLOOKUP($A782,Table2[],8,FALSE),"Not Found")</f>
        <v>223</v>
      </c>
      <c r="AF782" s="22">
        <f>IFERROR(VLOOKUP($A782,Table2[],9,FALSE),"Not Found")</f>
        <v>3009</v>
      </c>
      <c r="AG782">
        <f>IFERROR(VLOOKUP($A782,Table2[],10,FALSE),"Not Found")</f>
        <v>1</v>
      </c>
      <c r="AH782">
        <f>IFERROR(VLOOKUP($A782,Table2[],11,FALSE),"Not Found")</f>
        <v>8</v>
      </c>
      <c r="AI782">
        <f>IFERROR(VLOOKUP($A782,Table2[],12,FALSE),"Not Found")</f>
        <v>4</v>
      </c>
      <c r="AJ782">
        <f>IFERROR(VLOOKUP($A782,Table2[],13,FALSE),"Not Found")</f>
        <v>6</v>
      </c>
      <c r="AK782">
        <f>IFERROR(VLOOKUP($A782,Table2[],14,FALSE),"Not Found")</f>
        <v>5</v>
      </c>
      <c r="AL782">
        <f>INDEX('Marketing data'!E:E,MATCH($A782,'Marketing data'!B:B,0),1)</f>
        <v>0</v>
      </c>
      <c r="AM782">
        <f>INDEX('Marketing data'!F:F,MATCH($A782,'Marketing data'!B:B,0),1)</f>
        <v>0</v>
      </c>
      <c r="AN782">
        <f>INDEX(Table3[MC3],MATCH($A782,Table3[ID],0),1)</f>
        <v>0</v>
      </c>
      <c r="AO782">
        <f>INDEX(Table3[MC4],MATCH($A782,Table3[ID],0),1)</f>
        <v>0</v>
      </c>
      <c r="AP782">
        <f>INDEX(Table3[MC5],MATCH($A782,Table3[ID],0),1)</f>
        <v>0</v>
      </c>
      <c r="AQ782">
        <f>_xlfn.XLOOKUP($A782,Table3[ID],Table3[Complaint],"Not Found",0)</f>
        <v>0</v>
      </c>
      <c r="AR782">
        <f>_xlfn.XLOOKUP($A782,Table3[ID],Table3[Pilot],"Not Found",0)</f>
        <v>0</v>
      </c>
      <c r="AS782" s="6">
        <f>_xlfn.XLOOKUP($A782,Table3[ID],Table3[Enrollment],"Not Found",0)</f>
        <v>43810</v>
      </c>
    </row>
    <row r="783" spans="1:45" x14ac:dyDescent="0.25">
      <c r="A783">
        <v>2868</v>
      </c>
      <c r="B783" t="s">
        <v>907</v>
      </c>
      <c r="C783" t="s">
        <v>103</v>
      </c>
      <c r="D783" t="s">
        <v>110</v>
      </c>
      <c r="E783" t="s">
        <v>114</v>
      </c>
      <c r="F783" t="s">
        <v>127</v>
      </c>
      <c r="G783" s="22">
        <v>46.41</v>
      </c>
      <c r="H783">
        <v>1</v>
      </c>
      <c r="I783">
        <v>2.3205</v>
      </c>
      <c r="J783" s="22">
        <v>48.730499999999999</v>
      </c>
      <c r="K783" s="6">
        <v>43527</v>
      </c>
      <c r="L783" s="21">
        <v>0.83750000000000002</v>
      </c>
      <c r="M783" t="s">
        <v>116</v>
      </c>
      <c r="N783" s="22">
        <v>46.41</v>
      </c>
      <c r="O783">
        <v>4.7619047620000003</v>
      </c>
      <c r="P783" s="22">
        <v>2.3205</v>
      </c>
      <c r="Q783">
        <v>4</v>
      </c>
      <c r="R783" t="str">
        <f>IFERROR(VLOOKUP(Table5[[#This Row],[CustomerID]],Table1[],16,FALSE),"Not Found")</f>
        <v>Divorced</v>
      </c>
      <c r="S783">
        <f>IFERROR(VLOOKUP(Table5[[#This Row],[CustomerID]],Table1[],5,FALSE),"Not Found")</f>
        <v>52</v>
      </c>
      <c r="T783" t="str">
        <f>IFERROR(VLOOKUP(Table5[[#This Row],[CustomerID]],Table1[],17,FALSE),"Not Found")</f>
        <v>Graduate</v>
      </c>
      <c r="U783">
        <f>_xlfn.XLOOKUP(Table5[[#This Row],[CustomerID]],Table1[ID],Table1[Kids],"Not Found",0)</f>
        <v>0</v>
      </c>
      <c r="V783">
        <f>_xlfn.XLOOKUP(Table5[[#This Row],[CustomerID]],Table1[ID],Table1[Teens],"Not found",0)</f>
        <v>1</v>
      </c>
      <c r="W783" s="16">
        <f>IFERROR(VLOOKUP(Table5[[#This Row],[CustomerID]],Table1[],2,FALSE),"Not Found")</f>
        <v>161671</v>
      </c>
      <c r="X783" t="str">
        <f>_xlfn.XLOOKUP(Table5[[#This Row],[CustomerID]],Table1[ID],Table1[State],"Not Found",0)</f>
        <v>State-Florida</v>
      </c>
      <c r="Y783">
        <f>_xlfn.XLOOKUP(Table5[[#This Row],[CustomerID]],Table2[ID],Table2[Recency/Days],"Not Found",0)</f>
        <v>23</v>
      </c>
      <c r="Z783" s="22">
        <f>IFERROR(VLOOKUP(Table5[[#This Row],[CustomerID]],Table2[],3,FALSE),"Not Found")</f>
        <v>1680</v>
      </c>
      <c r="AA783" s="22">
        <f>IFERROR(VLOOKUP($A783,Table2[],4,FALSE),"Not Found")</f>
        <v>18</v>
      </c>
      <c r="AB783" s="22">
        <f>IFERROR(VLOOKUP($A783,Table2[],5,FALSE),"Not Found")</f>
        <v>147</v>
      </c>
      <c r="AC783" s="22">
        <f>IFERROR(VLOOKUP($A783,Table2[],6,FALSE),"Not Found")</f>
        <v>0</v>
      </c>
      <c r="AD783" s="22">
        <f>IFERROR(VLOOKUP($A783,Table2[],7,FALSE),"Not Found")</f>
        <v>0</v>
      </c>
      <c r="AE783" s="22">
        <f>IFERROR(VLOOKUP($A783,Table2[],8,FALSE),"Not Found")</f>
        <v>73</v>
      </c>
      <c r="AF783" s="22">
        <f>IFERROR(VLOOKUP($A783,Table2[],9,FALSE),"Not Found")</f>
        <v>1772</v>
      </c>
      <c r="AG783">
        <f>IFERROR(VLOOKUP($A783,Table2[],10,FALSE),"Not Found")</f>
        <v>8</v>
      </c>
      <c r="AH783">
        <f>IFERROR(VLOOKUP($A783,Table2[],11,FALSE),"Not Found")</f>
        <v>10</v>
      </c>
      <c r="AI783">
        <f>IFERROR(VLOOKUP($A783,Table2[],12,FALSE),"Not Found")</f>
        <v>4</v>
      </c>
      <c r="AJ783">
        <f>IFERROR(VLOOKUP($A783,Table2[],13,FALSE),"Not Found")</f>
        <v>6</v>
      </c>
      <c r="AK783">
        <f>IFERROR(VLOOKUP($A783,Table2[],14,FALSE),"Not Found")</f>
        <v>8</v>
      </c>
      <c r="AL783">
        <f>INDEX('Marketing data'!E:E,MATCH($A783,'Marketing data'!B:B,0),1)</f>
        <v>1</v>
      </c>
      <c r="AM783">
        <f>INDEX('Marketing data'!F:F,MATCH($A783,'Marketing data'!B:B,0),1)</f>
        <v>0</v>
      </c>
      <c r="AN783">
        <f>INDEX(Table3[MC3],MATCH($A783,Table3[ID],0),1)</f>
        <v>0</v>
      </c>
      <c r="AO783">
        <f>INDEX(Table3[MC4],MATCH($A783,Table3[ID],0),1)</f>
        <v>1</v>
      </c>
      <c r="AP783">
        <f>INDEX(Table3[MC5],MATCH($A783,Table3[ID],0),1)</f>
        <v>0</v>
      </c>
      <c r="AQ783">
        <f>_xlfn.XLOOKUP($A783,Table3[ID],Table3[Complaint],"Not Found",0)</f>
        <v>0</v>
      </c>
      <c r="AR783">
        <f>_xlfn.XLOOKUP($A783,Table3[ID],Table3[Pilot],"Not Found",0)</f>
        <v>0</v>
      </c>
      <c r="AS783" s="6">
        <f>_xlfn.XLOOKUP($A783,Table3[ID],Table3[Enrollment],"Not Found",0)</f>
        <v>44142</v>
      </c>
    </row>
    <row r="784" spans="1:45" x14ac:dyDescent="0.25">
      <c r="A784">
        <v>1827</v>
      </c>
      <c r="B784" t="s">
        <v>908</v>
      </c>
      <c r="C784" t="s">
        <v>109</v>
      </c>
      <c r="D784" t="s">
        <v>104</v>
      </c>
      <c r="E784" t="s">
        <v>114</v>
      </c>
      <c r="F784" t="s">
        <v>106</v>
      </c>
      <c r="G784" s="22">
        <v>68.55</v>
      </c>
      <c r="H784">
        <v>4</v>
      </c>
      <c r="I784">
        <v>13.71</v>
      </c>
      <c r="J784" s="22">
        <v>287.91000000000003</v>
      </c>
      <c r="K784" s="6">
        <v>43511</v>
      </c>
      <c r="L784" s="21">
        <v>0.84791666666666676</v>
      </c>
      <c r="M784" t="s">
        <v>116</v>
      </c>
      <c r="N784" s="22">
        <v>274.2</v>
      </c>
      <c r="O784">
        <v>4.7619047620000003</v>
      </c>
      <c r="P784" s="22">
        <v>13.71</v>
      </c>
      <c r="Q784">
        <v>9.1999999999999993</v>
      </c>
      <c r="R784" t="str">
        <f>IFERROR(VLOOKUP(Table5[[#This Row],[CustomerID]],Table1[],16,FALSE),"Not Found")</f>
        <v>Single</v>
      </c>
      <c r="S784">
        <f>IFERROR(VLOOKUP(Table5[[#This Row],[CustomerID]],Table1[],5,FALSE),"Not Found")</f>
        <v>29</v>
      </c>
      <c r="T784" t="str">
        <f>IFERROR(VLOOKUP(Table5[[#This Row],[CustomerID]],Table1[],17,FALSE),"Not Found")</f>
        <v>Other</v>
      </c>
      <c r="U784">
        <f>_xlfn.XLOOKUP(Table5[[#This Row],[CustomerID]],Table1[ID],Table1[Kids],"Not Found",0)</f>
        <v>0</v>
      </c>
      <c r="V784">
        <f>_xlfn.XLOOKUP(Table5[[#This Row],[CustomerID]],Table1[ID],Table1[Teens],"Not found",0)</f>
        <v>0</v>
      </c>
      <c r="W784" s="16">
        <f>IFERROR(VLOOKUP(Table5[[#This Row],[CustomerID]],Table1[],2,FALSE),"Not Found")</f>
        <v>161618</v>
      </c>
      <c r="X784" t="str">
        <f>_xlfn.XLOOKUP(Table5[[#This Row],[CustomerID]],Table1[ID],Table1[State],"Not Found",0)</f>
        <v>State-Texas</v>
      </c>
      <c r="Y784">
        <f>_xlfn.XLOOKUP(Table5[[#This Row],[CustomerID]],Table2[ID],Table2[Recency/Days],"Not Found",0)</f>
        <v>27</v>
      </c>
      <c r="Z784" s="22">
        <f>IFERROR(VLOOKUP(Table5[[#This Row],[CustomerID]],Table2[],3,FALSE),"Not Found")</f>
        <v>1587</v>
      </c>
      <c r="AA784" s="22">
        <f>IFERROR(VLOOKUP($A784,Table2[],4,FALSE),"Not Found")</f>
        <v>239</v>
      </c>
      <c r="AB784" s="22">
        <f>IFERROR(VLOOKUP($A784,Table2[],5,FALSE),"Not Found")</f>
        <v>1047</v>
      </c>
      <c r="AC784" s="22">
        <f>IFERROR(VLOOKUP($A784,Table2[],6,FALSE),"Not Found")</f>
        <v>0</v>
      </c>
      <c r="AD784" s="22">
        <f>IFERROR(VLOOKUP($A784,Table2[],7,FALSE),"Not Found")</f>
        <v>118</v>
      </c>
      <c r="AE784" s="22">
        <f>IFERROR(VLOOKUP($A784,Table2[],8,FALSE),"Not Found")</f>
        <v>538</v>
      </c>
      <c r="AF784" s="22">
        <f>IFERROR(VLOOKUP($A784,Table2[],9,FALSE),"Not Found")</f>
        <v>2452</v>
      </c>
      <c r="AG784">
        <f>IFERROR(VLOOKUP($A784,Table2[],10,FALSE),"Not Found")</f>
        <v>2</v>
      </c>
      <c r="AH784">
        <f>IFERROR(VLOOKUP($A784,Table2[],11,FALSE),"Not Found")</f>
        <v>3</v>
      </c>
      <c r="AI784">
        <f>IFERROR(VLOOKUP($A784,Table2[],12,FALSE),"Not Found")</f>
        <v>6</v>
      </c>
      <c r="AJ784">
        <f>IFERROR(VLOOKUP($A784,Table2[],13,FALSE),"Not Found")</f>
        <v>8</v>
      </c>
      <c r="AK784">
        <f>IFERROR(VLOOKUP($A784,Table2[],14,FALSE),"Not Found")</f>
        <v>3</v>
      </c>
      <c r="AL784">
        <f>INDEX('Marketing data'!E:E,MATCH($A784,'Marketing data'!B:B,0),1)</f>
        <v>0</v>
      </c>
      <c r="AM784">
        <f>INDEX('Marketing data'!F:F,MATCH($A784,'Marketing data'!B:B,0),1)</f>
        <v>0</v>
      </c>
      <c r="AN784">
        <f>INDEX(Table3[MC3],MATCH($A784,Table3[ID],0),1)</f>
        <v>0</v>
      </c>
      <c r="AO784">
        <f>INDEX(Table3[MC4],MATCH($A784,Table3[ID],0),1)</f>
        <v>0</v>
      </c>
      <c r="AP784">
        <f>INDEX(Table3[MC5],MATCH($A784,Table3[ID],0),1)</f>
        <v>0</v>
      </c>
      <c r="AQ784">
        <f>_xlfn.XLOOKUP($A784,Table3[ID],Table3[Complaint],"Not Found",0)</f>
        <v>0</v>
      </c>
      <c r="AR784">
        <f>_xlfn.XLOOKUP($A784,Table3[ID],Table3[Pilot],"Not Found",0)</f>
        <v>0</v>
      </c>
      <c r="AS784" s="6">
        <f>_xlfn.XLOOKUP($A784,Table3[ID],Table3[Enrollment],"Not Found",0)</f>
        <v>43530</v>
      </c>
    </row>
    <row r="785" spans="1:45" x14ac:dyDescent="0.25">
      <c r="A785">
        <v>2197</v>
      </c>
      <c r="B785" t="s">
        <v>909</v>
      </c>
      <c r="C785" t="s">
        <v>124</v>
      </c>
      <c r="D785" t="s">
        <v>110</v>
      </c>
      <c r="E785" t="s">
        <v>105</v>
      </c>
      <c r="F785" t="s">
        <v>115</v>
      </c>
      <c r="G785" s="22">
        <v>97.37</v>
      </c>
      <c r="H785">
        <v>10</v>
      </c>
      <c r="I785">
        <v>48.685000000000002</v>
      </c>
      <c r="J785" s="22">
        <v>1022.385</v>
      </c>
      <c r="K785" s="6">
        <v>43480</v>
      </c>
      <c r="L785" s="21">
        <v>0.57500000000000007</v>
      </c>
      <c r="M785" t="s">
        <v>116</v>
      </c>
      <c r="N785" s="22">
        <v>973.7</v>
      </c>
      <c r="O785">
        <v>4.7619047620000003</v>
      </c>
      <c r="P785" s="22">
        <v>48.685000000000002</v>
      </c>
      <c r="Q785">
        <v>4.9000000000000004</v>
      </c>
      <c r="R785" t="str">
        <f>IFERROR(VLOOKUP(Table5[[#This Row],[CustomerID]],Table1[],16,FALSE),"Not Found")</f>
        <v>Single</v>
      </c>
      <c r="S785">
        <f>IFERROR(VLOOKUP(Table5[[#This Row],[CustomerID]],Table1[],5,FALSE),"Not Found")</f>
        <v>55</v>
      </c>
      <c r="T785" t="str">
        <f>IFERROR(VLOOKUP(Table5[[#This Row],[CustomerID]],Table1[],17,FALSE),"Not Found")</f>
        <v>Graduate</v>
      </c>
      <c r="U785">
        <f>_xlfn.XLOOKUP(Table5[[#This Row],[CustomerID]],Table1[ID],Table1[Kids],"Not Found",0)</f>
        <v>0</v>
      </c>
      <c r="V785">
        <f>_xlfn.XLOOKUP(Table5[[#This Row],[CustomerID]],Table1[ID],Table1[Teens],"Not found",0)</f>
        <v>1</v>
      </c>
      <c r="W785" s="16">
        <f>IFERROR(VLOOKUP(Table5[[#This Row],[CustomerID]],Table1[],2,FALSE),"Not Found")</f>
        <v>161559</v>
      </c>
      <c r="X785" t="str">
        <f>_xlfn.XLOOKUP(Table5[[#This Row],[CustomerID]],Table1[ID],Table1[State],"Not Found",0)</f>
        <v>State-Illinois</v>
      </c>
      <c r="Y785">
        <f>_xlfn.XLOOKUP(Table5[[#This Row],[CustomerID]],Table2[ID],Table2[Recency/Days],"Not Found",0)</f>
        <v>8</v>
      </c>
      <c r="Z785" s="22">
        <f>IFERROR(VLOOKUP(Table5[[#This Row],[CustomerID]],Table2[],3,FALSE),"Not Found")</f>
        <v>732</v>
      </c>
      <c r="AA785" s="22">
        <f>IFERROR(VLOOKUP($A785,Table2[],4,FALSE),"Not Found")</f>
        <v>218</v>
      </c>
      <c r="AB785" s="22">
        <f>IFERROR(VLOOKUP($A785,Table2[],5,FALSE),"Not Found")</f>
        <v>231</v>
      </c>
      <c r="AC785" s="22">
        <f>IFERROR(VLOOKUP($A785,Table2[],6,FALSE),"Not Found")</f>
        <v>84</v>
      </c>
      <c r="AD785" s="22">
        <f>IFERROR(VLOOKUP($A785,Table2[],7,FALSE),"Not Found")</f>
        <v>37</v>
      </c>
      <c r="AE785" s="22">
        <f>IFERROR(VLOOKUP($A785,Table2[],8,FALSE),"Not Found")</f>
        <v>89</v>
      </c>
      <c r="AF785" s="22">
        <f>IFERROR(VLOOKUP($A785,Table2[],9,FALSE),"Not Found")</f>
        <v>1212</v>
      </c>
      <c r="AG785">
        <f>IFERROR(VLOOKUP($A785,Table2[],10,FALSE),"Not Found")</f>
        <v>1</v>
      </c>
      <c r="AH785">
        <f>IFERROR(VLOOKUP($A785,Table2[],11,FALSE),"Not Found")</f>
        <v>4</v>
      </c>
      <c r="AI785">
        <f>IFERROR(VLOOKUP($A785,Table2[],12,FALSE),"Not Found")</f>
        <v>2</v>
      </c>
      <c r="AJ785">
        <f>IFERROR(VLOOKUP($A785,Table2[],13,FALSE),"Not Found")</f>
        <v>10</v>
      </c>
      <c r="AK785">
        <f>IFERROR(VLOOKUP($A785,Table2[],14,FALSE),"Not Found")</f>
        <v>3</v>
      </c>
      <c r="AL785">
        <f>INDEX('Marketing data'!E:E,MATCH($A785,'Marketing data'!B:B,0),1)</f>
        <v>0</v>
      </c>
      <c r="AM785">
        <f>INDEX('Marketing data'!F:F,MATCH($A785,'Marketing data'!B:B,0),1)</f>
        <v>0</v>
      </c>
      <c r="AN785">
        <f>INDEX(Table3[MC3],MATCH($A785,Table3[ID],0),1)</f>
        <v>0</v>
      </c>
      <c r="AO785">
        <f>INDEX(Table3[MC4],MATCH($A785,Table3[ID],0),1)</f>
        <v>0</v>
      </c>
      <c r="AP785">
        <f>INDEX(Table3[MC5],MATCH($A785,Table3[ID],0),1)</f>
        <v>0</v>
      </c>
      <c r="AQ785">
        <f>_xlfn.XLOOKUP($A785,Table3[ID],Table3[Complaint],"Not Found",0)</f>
        <v>0</v>
      </c>
      <c r="AR785">
        <f>_xlfn.XLOOKUP($A785,Table3[ID],Table3[Pilot],"Not Found",0)</f>
        <v>0</v>
      </c>
      <c r="AS785" s="6">
        <f>_xlfn.XLOOKUP($A785,Table3[ID],Table3[Enrollment],"Not Found",0)</f>
        <v>43821</v>
      </c>
    </row>
    <row r="786" spans="1:45" x14ac:dyDescent="0.25">
      <c r="A786">
        <v>2563</v>
      </c>
      <c r="B786" t="s">
        <v>910</v>
      </c>
      <c r="C786" t="s">
        <v>103</v>
      </c>
      <c r="D786" t="s">
        <v>104</v>
      </c>
      <c r="E786" t="s">
        <v>114</v>
      </c>
      <c r="F786" t="s">
        <v>111</v>
      </c>
      <c r="G786" s="22">
        <v>92.6</v>
      </c>
      <c r="H786">
        <v>7</v>
      </c>
      <c r="I786">
        <v>32.409999999999997</v>
      </c>
      <c r="J786" s="22">
        <v>680.61</v>
      </c>
      <c r="K786" s="6">
        <v>43523</v>
      </c>
      <c r="L786" s="21">
        <v>0.53611111111111109</v>
      </c>
      <c r="M786" t="s">
        <v>116</v>
      </c>
      <c r="N786" s="22">
        <v>648.20000000000005</v>
      </c>
      <c r="O786">
        <v>4.7619047620000003</v>
      </c>
      <c r="P786" s="22">
        <v>32.409999999999997</v>
      </c>
      <c r="Q786">
        <v>9.3000000000000007</v>
      </c>
      <c r="R786" t="str">
        <f>IFERROR(VLOOKUP(Table5[[#This Row],[CustomerID]],Table1[],16,FALSE),"Not Found")</f>
        <v>Married</v>
      </c>
      <c r="S786">
        <f>IFERROR(VLOOKUP(Table5[[#This Row],[CustomerID]],Table1[],5,FALSE),"Not Found")</f>
        <v>55</v>
      </c>
      <c r="T786" t="str">
        <f>IFERROR(VLOOKUP(Table5[[#This Row],[CustomerID]],Table1[],17,FALSE),"Not Found")</f>
        <v>Graduate</v>
      </c>
      <c r="U786">
        <f>_xlfn.XLOOKUP(Table5[[#This Row],[CustomerID]],Table1[ID],Table1[Kids],"Not Found",0)</f>
        <v>0</v>
      </c>
      <c r="V786">
        <f>_xlfn.XLOOKUP(Table5[[#This Row],[CustomerID]],Table1[ID],Table1[Teens],"Not found",0)</f>
        <v>0</v>
      </c>
      <c r="W786" s="16">
        <f>IFERROR(VLOOKUP(Table5[[#This Row],[CustomerID]],Table1[],2,FALSE),"Not Found")</f>
        <v>161482</v>
      </c>
      <c r="X786" t="str">
        <f>_xlfn.XLOOKUP(Table5[[#This Row],[CustomerID]],Table1[ID],Table1[State],"Not Found",0)</f>
        <v>State-Illinois</v>
      </c>
      <c r="Y786">
        <f>_xlfn.XLOOKUP(Table5[[#This Row],[CustomerID]],Table2[ID],Table2[Recency/Days],"Not Found",0)</f>
        <v>39</v>
      </c>
      <c r="Z786" s="22">
        <f>IFERROR(VLOOKUP(Table5[[#This Row],[CustomerID]],Table2[],3,FALSE),"Not Found")</f>
        <v>126</v>
      </c>
      <c r="AA786" s="22">
        <f>IFERROR(VLOOKUP($A786,Table2[],4,FALSE),"Not Found")</f>
        <v>152</v>
      </c>
      <c r="AB786" s="22">
        <f>IFERROR(VLOOKUP($A786,Table2[],5,FALSE),"Not Found")</f>
        <v>179</v>
      </c>
      <c r="AC786" s="22">
        <f>IFERROR(VLOOKUP($A786,Table2[],6,FALSE),"Not Found")</f>
        <v>42</v>
      </c>
      <c r="AD786" s="22">
        <f>IFERROR(VLOOKUP($A786,Table2[],7,FALSE),"Not Found")</f>
        <v>173</v>
      </c>
      <c r="AE786" s="22">
        <f>IFERROR(VLOOKUP($A786,Table2[],8,FALSE),"Not Found")</f>
        <v>113</v>
      </c>
      <c r="AF786" s="22">
        <f>IFERROR(VLOOKUP($A786,Table2[],9,FALSE),"Not Found")</f>
        <v>559</v>
      </c>
      <c r="AG786">
        <f>IFERROR(VLOOKUP($A786,Table2[],10,FALSE),"Not Found")</f>
        <v>1</v>
      </c>
      <c r="AH786">
        <f>IFERROR(VLOOKUP($A786,Table2[],11,FALSE),"Not Found")</f>
        <v>3</v>
      </c>
      <c r="AI786">
        <f>IFERROR(VLOOKUP($A786,Table2[],12,FALSE),"Not Found")</f>
        <v>2</v>
      </c>
      <c r="AJ786">
        <f>IFERROR(VLOOKUP($A786,Table2[],13,FALSE),"Not Found")</f>
        <v>6</v>
      </c>
      <c r="AK786">
        <f>IFERROR(VLOOKUP($A786,Table2[],14,FALSE),"Not Found")</f>
        <v>2</v>
      </c>
      <c r="AL786">
        <f>INDEX('Marketing data'!E:E,MATCH($A786,'Marketing data'!B:B,0),1)</f>
        <v>0</v>
      </c>
      <c r="AM786">
        <f>INDEX('Marketing data'!F:F,MATCH($A786,'Marketing data'!B:B,0),1)</f>
        <v>0</v>
      </c>
      <c r="AN786">
        <f>INDEX(Table3[MC3],MATCH($A786,Table3[ID],0),1)</f>
        <v>0</v>
      </c>
      <c r="AO786">
        <f>INDEX(Table3[MC4],MATCH($A786,Table3[ID],0),1)</f>
        <v>0</v>
      </c>
      <c r="AP786">
        <f>INDEX(Table3[MC5],MATCH($A786,Table3[ID],0),1)</f>
        <v>0</v>
      </c>
      <c r="AQ786">
        <f>_xlfn.XLOOKUP($A786,Table3[ID],Table3[Complaint],"Not Found",0)</f>
        <v>0</v>
      </c>
      <c r="AR786">
        <f>_xlfn.XLOOKUP($A786,Table3[ID],Table3[Pilot],"Not Found",0)</f>
        <v>0</v>
      </c>
      <c r="AS786" s="6">
        <f>_xlfn.XLOOKUP($A786,Table3[ID],Table3[Enrollment],"Not Found",0)</f>
        <v>44166</v>
      </c>
    </row>
    <row r="787" spans="1:45" x14ac:dyDescent="0.25">
      <c r="A787">
        <v>1587</v>
      </c>
      <c r="B787" t="s">
        <v>911</v>
      </c>
      <c r="C787" t="s">
        <v>103</v>
      </c>
      <c r="D787" t="s">
        <v>110</v>
      </c>
      <c r="E787" t="s">
        <v>105</v>
      </c>
      <c r="F787" t="s">
        <v>111</v>
      </c>
      <c r="G787" s="22">
        <v>46.61</v>
      </c>
      <c r="H787">
        <v>2</v>
      </c>
      <c r="I787">
        <v>4.6609999999999996</v>
      </c>
      <c r="J787" s="22">
        <v>97.881</v>
      </c>
      <c r="K787" s="6">
        <v>43522</v>
      </c>
      <c r="L787" s="21">
        <v>0.51944444444444449</v>
      </c>
      <c r="M787" t="s">
        <v>116</v>
      </c>
      <c r="N787" s="22">
        <v>93.22</v>
      </c>
      <c r="O787">
        <v>4.7619047620000003</v>
      </c>
      <c r="P787" s="22">
        <v>4.6609999999999996</v>
      </c>
      <c r="Q787">
        <v>6.6</v>
      </c>
      <c r="R787" t="str">
        <f>IFERROR(VLOOKUP(Table5[[#This Row],[CustomerID]],Table1[],16,FALSE),"Not Found")</f>
        <v>Married</v>
      </c>
      <c r="S787">
        <f>IFERROR(VLOOKUP(Table5[[#This Row],[CustomerID]],Table1[],5,FALSE),"Not Found")</f>
        <v>72</v>
      </c>
      <c r="T787" t="str">
        <f>IFERROR(VLOOKUP(Table5[[#This Row],[CustomerID]],Table1[],17,FALSE),"Not Found")</f>
        <v>PhD</v>
      </c>
      <c r="U787">
        <f>_xlfn.XLOOKUP(Table5[[#This Row],[CustomerID]],Table1[ID],Table1[Kids],"Not Found",0)</f>
        <v>0</v>
      </c>
      <c r="V787">
        <f>_xlfn.XLOOKUP(Table5[[#This Row],[CustomerID]],Table1[ID],Table1[Teens],"Not found",0)</f>
        <v>2</v>
      </c>
      <c r="W787" s="16">
        <f>IFERROR(VLOOKUP(Table5[[#This Row],[CustomerID]],Table1[],2,FALSE),"Not Found")</f>
        <v>161467</v>
      </c>
      <c r="X787" t="str">
        <f>_xlfn.XLOOKUP(Table5[[#This Row],[CustomerID]],Table1[ID],Table1[State],"Not Found",0)</f>
        <v>State-Texas</v>
      </c>
      <c r="Y787">
        <f>_xlfn.XLOOKUP(Table5[[#This Row],[CustomerID]],Table2[ID],Table2[Recency/Days],"Not Found",0)</f>
        <v>69</v>
      </c>
      <c r="Z787" s="22">
        <f>IFERROR(VLOOKUP(Table5[[#This Row],[CustomerID]],Table2[],3,FALSE),"Not Found")</f>
        <v>1077</v>
      </c>
      <c r="AA787" s="22">
        <f>IFERROR(VLOOKUP($A787,Table2[],4,FALSE),"Not Found")</f>
        <v>42</v>
      </c>
      <c r="AB787" s="22">
        <f>IFERROR(VLOOKUP($A787,Table2[],5,FALSE),"Not Found")</f>
        <v>299</v>
      </c>
      <c r="AC787" s="22">
        <f>IFERROR(VLOOKUP($A787,Table2[],6,FALSE),"Not Found")</f>
        <v>0</v>
      </c>
      <c r="AD787" s="22">
        <f>IFERROR(VLOOKUP($A787,Table2[],7,FALSE),"Not Found")</f>
        <v>13</v>
      </c>
      <c r="AE787" s="22">
        <f>IFERROR(VLOOKUP($A787,Table2[],8,FALSE),"Not Found")</f>
        <v>129</v>
      </c>
      <c r="AF787" s="22">
        <f>IFERROR(VLOOKUP($A787,Table2[],9,FALSE),"Not Found")</f>
        <v>1303</v>
      </c>
      <c r="AG787">
        <f>IFERROR(VLOOKUP($A787,Table2[],10,FALSE),"Not Found")</f>
        <v>3</v>
      </c>
      <c r="AH787">
        <f>IFERROR(VLOOKUP($A787,Table2[],11,FALSE),"Not Found")</f>
        <v>5</v>
      </c>
      <c r="AI787">
        <f>IFERROR(VLOOKUP($A787,Table2[],12,FALSE),"Not Found")</f>
        <v>2</v>
      </c>
      <c r="AJ787">
        <f>IFERROR(VLOOKUP($A787,Table2[],13,FALSE),"Not Found")</f>
        <v>10</v>
      </c>
      <c r="AK787">
        <f>IFERROR(VLOOKUP($A787,Table2[],14,FALSE),"Not Found")</f>
        <v>5</v>
      </c>
      <c r="AL787">
        <f>INDEX('Marketing data'!E:E,MATCH($A787,'Marketing data'!B:B,0),1)</f>
        <v>0</v>
      </c>
      <c r="AM787">
        <f>INDEX('Marketing data'!F:F,MATCH($A787,'Marketing data'!B:B,0),1)</f>
        <v>0</v>
      </c>
      <c r="AN787">
        <f>INDEX(Table3[MC3],MATCH($A787,Table3[ID],0),1)</f>
        <v>0</v>
      </c>
      <c r="AO787">
        <f>INDEX(Table3[MC4],MATCH($A787,Table3[ID],0),1)</f>
        <v>0</v>
      </c>
      <c r="AP787">
        <f>INDEX(Table3[MC5],MATCH($A787,Table3[ID],0),1)</f>
        <v>0</v>
      </c>
      <c r="AQ787">
        <f>_xlfn.XLOOKUP($A787,Table3[ID],Table3[Complaint],"Not Found",0)</f>
        <v>0</v>
      </c>
      <c r="AR787">
        <f>_xlfn.XLOOKUP($A787,Table3[ID],Table3[Pilot],"Not Found",0)</f>
        <v>0</v>
      </c>
      <c r="AS787" s="6">
        <f>_xlfn.XLOOKUP($A787,Table3[ID],Table3[Enrollment],"Not Found",0)</f>
        <v>43601</v>
      </c>
    </row>
    <row r="788" spans="1:45" x14ac:dyDescent="0.25">
      <c r="A788">
        <v>1454</v>
      </c>
      <c r="B788" t="s">
        <v>912</v>
      </c>
      <c r="C788" t="s">
        <v>124</v>
      </c>
      <c r="D788" t="s">
        <v>110</v>
      </c>
      <c r="E788" t="s">
        <v>114</v>
      </c>
      <c r="F788" t="s">
        <v>127</v>
      </c>
      <c r="G788" s="22">
        <v>27.18</v>
      </c>
      <c r="H788">
        <v>2</v>
      </c>
      <c r="I788">
        <v>2.718</v>
      </c>
      <c r="J788" s="22">
        <v>57.078000000000003</v>
      </c>
      <c r="K788" s="6">
        <v>43539</v>
      </c>
      <c r="L788" s="21">
        <v>0.68472222222222223</v>
      </c>
      <c r="M788" t="s">
        <v>107</v>
      </c>
      <c r="N788" s="22">
        <v>54.36</v>
      </c>
      <c r="O788">
        <v>4.7619047620000003</v>
      </c>
      <c r="P788" s="22">
        <v>2.718</v>
      </c>
      <c r="Q788">
        <v>4.3</v>
      </c>
      <c r="R788" t="str">
        <f>IFERROR(VLOOKUP(Table5[[#This Row],[CustomerID]],Table1[],16,FALSE),"Not Found")</f>
        <v>Married</v>
      </c>
      <c r="S788">
        <f>IFERROR(VLOOKUP(Table5[[#This Row],[CustomerID]],Table1[],5,FALSE),"Not Found")</f>
        <v>45</v>
      </c>
      <c r="T788" t="str">
        <f>IFERROR(VLOOKUP(Table5[[#This Row],[CustomerID]],Table1[],17,FALSE),"Not Found")</f>
        <v>Graduate</v>
      </c>
      <c r="U788">
        <f>_xlfn.XLOOKUP(Table5[[#This Row],[CustomerID]],Table1[ID],Table1[Kids],"Not Found",0)</f>
        <v>0</v>
      </c>
      <c r="V788">
        <f>_xlfn.XLOOKUP(Table5[[#This Row],[CustomerID]],Table1[ID],Table1[Teens],"Not found",0)</f>
        <v>1</v>
      </c>
      <c r="W788" s="16">
        <f>IFERROR(VLOOKUP(Table5[[#This Row],[CustomerID]],Table1[],2,FALSE),"Not Found")</f>
        <v>161456</v>
      </c>
      <c r="X788" t="str">
        <f>_xlfn.XLOOKUP(Table5[[#This Row],[CustomerID]],Table1[ID],Table1[State],"Not Found",0)</f>
        <v>State-New York</v>
      </c>
      <c r="Y788">
        <f>_xlfn.XLOOKUP(Table5[[#This Row],[CustomerID]],Table2[ID],Table2[Recency/Days],"Not Found",0)</f>
        <v>47</v>
      </c>
      <c r="Z788" s="22">
        <f>IFERROR(VLOOKUP(Table5[[#This Row],[CustomerID]],Table2[],3,FALSE),"Not Found")</f>
        <v>1479</v>
      </c>
      <c r="AA788" s="22">
        <f>IFERROR(VLOOKUP($A788,Table2[],4,FALSE),"Not Found")</f>
        <v>200</v>
      </c>
      <c r="AB788" s="22">
        <f>IFERROR(VLOOKUP($A788,Table2[],5,FALSE),"Not Found")</f>
        <v>1009</v>
      </c>
      <c r="AC788" s="22">
        <f>IFERROR(VLOOKUP($A788,Table2[],6,FALSE),"Not Found")</f>
        <v>221</v>
      </c>
      <c r="AD788" s="22">
        <f>IFERROR(VLOOKUP($A788,Table2[],7,FALSE),"Not Found")</f>
        <v>504</v>
      </c>
      <c r="AE788" s="22">
        <f>IFERROR(VLOOKUP($A788,Table2[],8,FALSE),"Not Found")</f>
        <v>234</v>
      </c>
      <c r="AF788" s="22">
        <f>IFERROR(VLOOKUP($A788,Table2[],9,FALSE),"Not Found")</f>
        <v>3179</v>
      </c>
      <c r="AG788">
        <f>IFERROR(VLOOKUP($A788,Table2[],10,FALSE),"Not Found")</f>
        <v>4</v>
      </c>
      <c r="AH788">
        <f>IFERROR(VLOOKUP($A788,Table2[],11,FALSE),"Not Found")</f>
        <v>6</v>
      </c>
      <c r="AI788">
        <f>IFERROR(VLOOKUP($A788,Table2[],12,FALSE),"Not Found")</f>
        <v>10</v>
      </c>
      <c r="AJ788">
        <f>IFERROR(VLOOKUP($A788,Table2[],13,FALSE),"Not Found")</f>
        <v>13</v>
      </c>
      <c r="AK788">
        <f>IFERROR(VLOOKUP($A788,Table2[],14,FALSE),"Not Found")</f>
        <v>4</v>
      </c>
      <c r="AL788">
        <f>INDEX('Marketing data'!E:E,MATCH($A788,'Marketing data'!B:B,0),1)</f>
        <v>0</v>
      </c>
      <c r="AM788">
        <f>INDEX('Marketing data'!F:F,MATCH($A788,'Marketing data'!B:B,0),1)</f>
        <v>0</v>
      </c>
      <c r="AN788">
        <f>INDEX(Table3[MC3],MATCH($A788,Table3[ID],0),1)</f>
        <v>0</v>
      </c>
      <c r="AO788">
        <f>INDEX(Table3[MC4],MATCH($A788,Table3[ID],0),1)</f>
        <v>0</v>
      </c>
      <c r="AP788">
        <f>INDEX(Table3[MC5],MATCH($A788,Table3[ID],0),1)</f>
        <v>0</v>
      </c>
      <c r="AQ788">
        <f>_xlfn.XLOOKUP($A788,Table3[ID],Table3[Complaint],"Not Found",0)</f>
        <v>0</v>
      </c>
      <c r="AR788">
        <f>_xlfn.XLOOKUP($A788,Table3[ID],Table3[Pilot],"Not Found",0)</f>
        <v>0</v>
      </c>
      <c r="AS788" s="6">
        <f>_xlfn.XLOOKUP($A788,Table3[ID],Table3[Enrollment],"Not Found",0)</f>
        <v>43709</v>
      </c>
    </row>
    <row r="789" spans="1:45" x14ac:dyDescent="0.25">
      <c r="A789">
        <v>3014</v>
      </c>
      <c r="B789" t="s">
        <v>913</v>
      </c>
      <c r="C789" t="s">
        <v>109</v>
      </c>
      <c r="D789" t="s">
        <v>104</v>
      </c>
      <c r="E789" t="s">
        <v>105</v>
      </c>
      <c r="F789" t="s">
        <v>115</v>
      </c>
      <c r="G789" s="22">
        <v>60.87</v>
      </c>
      <c r="H789">
        <v>1</v>
      </c>
      <c r="I789">
        <v>3.0434999999999999</v>
      </c>
      <c r="J789" s="22">
        <v>63.913499999999999</v>
      </c>
      <c r="K789" s="6">
        <v>43489</v>
      </c>
      <c r="L789" s="21">
        <v>0.55833333333333335</v>
      </c>
      <c r="M789" t="s">
        <v>112</v>
      </c>
      <c r="N789" s="22">
        <v>60.87</v>
      </c>
      <c r="O789">
        <v>4.7619047620000003</v>
      </c>
      <c r="P789" s="22">
        <v>3.0434999999999999</v>
      </c>
      <c r="Q789">
        <v>5.5</v>
      </c>
      <c r="R789" t="str">
        <f>IFERROR(VLOOKUP(Table5[[#This Row],[CustomerID]],Table1[],16,FALSE),"Not Found")</f>
        <v>Together</v>
      </c>
      <c r="S789">
        <f>IFERROR(VLOOKUP(Table5[[#This Row],[CustomerID]],Table1[],5,FALSE),"Not Found")</f>
        <v>38</v>
      </c>
      <c r="T789" t="str">
        <f>IFERROR(VLOOKUP(Table5[[#This Row],[CustomerID]],Table1[],17,FALSE),"Not Found")</f>
        <v>Graduate</v>
      </c>
      <c r="U789">
        <f>_xlfn.XLOOKUP(Table5[[#This Row],[CustomerID]],Table1[ID],Table1[Kids],"Not Found",0)</f>
        <v>0</v>
      </c>
      <c r="V789">
        <f>_xlfn.XLOOKUP(Table5[[#This Row],[CustomerID]],Table1[ID],Table1[Teens],"Not found",0)</f>
        <v>0</v>
      </c>
      <c r="W789" s="16">
        <f>IFERROR(VLOOKUP(Table5[[#This Row],[CustomerID]],Table1[],2,FALSE),"Not Found")</f>
        <v>161416</v>
      </c>
      <c r="X789" t="str">
        <f>_xlfn.XLOOKUP(Table5[[#This Row],[CustomerID]],Table1[ID],Table1[State],"Not Found",0)</f>
        <v>State-New York</v>
      </c>
      <c r="Y789">
        <f>_xlfn.XLOOKUP(Table5[[#This Row],[CustomerID]],Table2[ID],Table2[Recency/Days],"Not Found",0)</f>
        <v>25</v>
      </c>
      <c r="Z789" s="22">
        <f>IFERROR(VLOOKUP(Table5[[#This Row],[CustomerID]],Table2[],3,FALSE),"Not Found")</f>
        <v>2229</v>
      </c>
      <c r="AA789" s="22">
        <f>IFERROR(VLOOKUP($A789,Table2[],4,FALSE),"Not Found")</f>
        <v>405</v>
      </c>
      <c r="AB789" s="22">
        <f>IFERROR(VLOOKUP($A789,Table2[],5,FALSE),"Not Found")</f>
        <v>849</v>
      </c>
      <c r="AC789" s="22">
        <f>IFERROR(VLOOKUP($A789,Table2[],6,FALSE),"Not Found")</f>
        <v>528</v>
      </c>
      <c r="AD789" s="22">
        <f>IFERROR(VLOOKUP($A789,Table2[],7,FALSE),"Not Found")</f>
        <v>160</v>
      </c>
      <c r="AE789" s="22">
        <f>IFERROR(VLOOKUP($A789,Table2[],8,FALSE),"Not Found")</f>
        <v>205</v>
      </c>
      <c r="AF789" s="22">
        <f>IFERROR(VLOOKUP($A789,Table2[],9,FALSE),"Not Found")</f>
        <v>3966</v>
      </c>
      <c r="AG789">
        <f>IFERROR(VLOOKUP($A789,Table2[],10,FALSE),"Not Found")</f>
        <v>1</v>
      </c>
      <c r="AH789">
        <f>IFERROR(VLOOKUP($A789,Table2[],11,FALSE),"Not Found")</f>
        <v>10</v>
      </c>
      <c r="AI789">
        <f>IFERROR(VLOOKUP($A789,Table2[],12,FALSE),"Not Found")</f>
        <v>3</v>
      </c>
      <c r="AJ789">
        <f>IFERROR(VLOOKUP($A789,Table2[],13,FALSE),"Not Found")</f>
        <v>10</v>
      </c>
      <c r="AK789">
        <f>IFERROR(VLOOKUP($A789,Table2[],14,FALSE),"Not Found")</f>
        <v>6</v>
      </c>
      <c r="AL789">
        <f>INDEX('Marketing data'!E:E,MATCH($A789,'Marketing data'!B:B,0),1)</f>
        <v>0</v>
      </c>
      <c r="AM789">
        <f>INDEX('Marketing data'!F:F,MATCH($A789,'Marketing data'!B:B,0),1)</f>
        <v>0</v>
      </c>
      <c r="AN789">
        <f>INDEX(Table3[MC3],MATCH($A789,Table3[ID],0),1)</f>
        <v>1</v>
      </c>
      <c r="AO789">
        <f>INDEX(Table3[MC4],MATCH($A789,Table3[ID],0),1)</f>
        <v>0</v>
      </c>
      <c r="AP789">
        <f>INDEX(Table3[MC5],MATCH($A789,Table3[ID],0),1)</f>
        <v>0</v>
      </c>
      <c r="AQ789">
        <f>_xlfn.XLOOKUP($A789,Table3[ID],Table3[Complaint],"Not Found",0)</f>
        <v>0</v>
      </c>
      <c r="AR789">
        <f>_xlfn.XLOOKUP($A789,Table3[ID],Table3[Pilot],"Not Found",0)</f>
        <v>0</v>
      </c>
      <c r="AS789" s="6">
        <f>_xlfn.XLOOKUP($A789,Table3[ID],Table3[Enrollment],"Not Found",0)</f>
        <v>43662</v>
      </c>
    </row>
    <row r="790" spans="1:45" x14ac:dyDescent="0.25">
      <c r="A790">
        <v>1855</v>
      </c>
      <c r="B790" t="s">
        <v>914</v>
      </c>
      <c r="C790" t="s">
        <v>103</v>
      </c>
      <c r="D790" t="s">
        <v>104</v>
      </c>
      <c r="E790" t="s">
        <v>105</v>
      </c>
      <c r="F790" t="s">
        <v>118</v>
      </c>
      <c r="G790" s="22">
        <v>24.49</v>
      </c>
      <c r="H790">
        <v>10</v>
      </c>
      <c r="I790">
        <v>12.244999999999999</v>
      </c>
      <c r="J790" s="22">
        <v>257.14499999999998</v>
      </c>
      <c r="K790" s="6">
        <v>43518</v>
      </c>
      <c r="L790" s="21">
        <v>0.63541666666666663</v>
      </c>
      <c r="M790" t="s">
        <v>112</v>
      </c>
      <c r="N790" s="22">
        <v>244.9</v>
      </c>
      <c r="O790">
        <v>4.7619047620000003</v>
      </c>
      <c r="P790" s="22">
        <v>12.244999999999999</v>
      </c>
      <c r="Q790">
        <v>8.1</v>
      </c>
      <c r="R790" t="str">
        <f>IFERROR(VLOOKUP(Table5[[#This Row],[CustomerID]],Table1[],16,FALSE),"Not Found")</f>
        <v>Together</v>
      </c>
      <c r="S790">
        <f>IFERROR(VLOOKUP(Table5[[#This Row],[CustomerID]],Table1[],5,FALSE),"Not Found")</f>
        <v>42</v>
      </c>
      <c r="T790" t="str">
        <f>IFERROR(VLOOKUP(Table5[[#This Row],[CustomerID]],Table1[],17,FALSE),"Not Found")</f>
        <v>Master</v>
      </c>
      <c r="U790">
        <f>_xlfn.XLOOKUP(Table5[[#This Row],[CustomerID]],Table1[ID],Table1[Kids],"Not Found",0)</f>
        <v>1</v>
      </c>
      <c r="V790">
        <f>_xlfn.XLOOKUP(Table5[[#This Row],[CustomerID]],Table1[ID],Table1[Teens],"Not found",0)</f>
        <v>0</v>
      </c>
      <c r="W790" s="16">
        <f>IFERROR(VLOOKUP(Table5[[#This Row],[CustomerID]],Table1[],2,FALSE),"Not Found")</f>
        <v>161346</v>
      </c>
      <c r="X790" t="str">
        <f>_xlfn.XLOOKUP(Table5[[#This Row],[CustomerID]],Table1[ID],Table1[State],"Not Found",0)</f>
        <v>State-Illinois</v>
      </c>
      <c r="Y790">
        <f>_xlfn.XLOOKUP(Table5[[#This Row],[CustomerID]],Table2[ID],Table2[Recency/Days],"Not Found",0)</f>
        <v>34</v>
      </c>
      <c r="Z790" s="22">
        <f>IFERROR(VLOOKUP(Table5[[#This Row],[CustomerID]],Table2[],3,FALSE),"Not Found")</f>
        <v>1478</v>
      </c>
      <c r="AA790" s="22">
        <f>IFERROR(VLOOKUP($A790,Table2[],4,FALSE),"Not Found")</f>
        <v>153</v>
      </c>
      <c r="AB790" s="22">
        <f>IFERROR(VLOOKUP($A790,Table2[],5,FALSE),"Not Found")</f>
        <v>442</v>
      </c>
      <c r="AC790" s="22">
        <f>IFERROR(VLOOKUP($A790,Table2[],6,FALSE),"Not Found")</f>
        <v>113</v>
      </c>
      <c r="AD790" s="22">
        <f>IFERROR(VLOOKUP($A790,Table2[],7,FALSE),"Not Found")</f>
        <v>42</v>
      </c>
      <c r="AE790" s="22">
        <f>IFERROR(VLOOKUP($A790,Table2[],8,FALSE),"Not Found")</f>
        <v>373</v>
      </c>
      <c r="AF790" s="22">
        <f>IFERROR(VLOOKUP($A790,Table2[],9,FALSE),"Not Found")</f>
        <v>1854</v>
      </c>
      <c r="AG790">
        <f>IFERROR(VLOOKUP($A790,Table2[],10,FALSE),"Not Found")</f>
        <v>1</v>
      </c>
      <c r="AH790">
        <f>IFERROR(VLOOKUP($A790,Table2[],11,FALSE),"Not Found")</f>
        <v>5</v>
      </c>
      <c r="AI790">
        <f>IFERROR(VLOOKUP($A790,Table2[],12,FALSE),"Not Found")</f>
        <v>7</v>
      </c>
      <c r="AJ790">
        <f>IFERROR(VLOOKUP($A790,Table2[],13,FALSE),"Not Found")</f>
        <v>10</v>
      </c>
      <c r="AK790">
        <f>IFERROR(VLOOKUP($A790,Table2[],14,FALSE),"Not Found")</f>
        <v>3</v>
      </c>
      <c r="AL790">
        <f>INDEX('Marketing data'!E:E,MATCH($A790,'Marketing data'!B:B,0),1)</f>
        <v>0</v>
      </c>
      <c r="AM790">
        <f>INDEX('Marketing data'!F:F,MATCH($A790,'Marketing data'!B:B,0),1)</f>
        <v>0</v>
      </c>
      <c r="AN790">
        <f>INDEX(Table3[MC3],MATCH($A790,Table3[ID],0),1)</f>
        <v>0</v>
      </c>
      <c r="AO790">
        <f>INDEX(Table3[MC4],MATCH($A790,Table3[ID],0),1)</f>
        <v>0</v>
      </c>
      <c r="AP790">
        <f>INDEX(Table3[MC5],MATCH($A790,Table3[ID],0),1)</f>
        <v>0</v>
      </c>
      <c r="AQ790">
        <f>_xlfn.XLOOKUP($A790,Table3[ID],Table3[Complaint],"Not Found",0)</f>
        <v>0</v>
      </c>
      <c r="AR790">
        <f>_xlfn.XLOOKUP($A790,Table3[ID],Table3[Pilot],"Not Found",0)</f>
        <v>0</v>
      </c>
      <c r="AS790" s="6">
        <f>_xlfn.XLOOKUP($A790,Table3[ID],Table3[Enrollment],"Not Found",0)</f>
        <v>43902</v>
      </c>
    </row>
    <row r="791" spans="1:45" x14ac:dyDescent="0.25">
      <c r="A791">
        <v>1122</v>
      </c>
      <c r="B791" t="s">
        <v>915</v>
      </c>
      <c r="C791" t="s">
        <v>124</v>
      </c>
      <c r="D791" t="s">
        <v>110</v>
      </c>
      <c r="E791" t="s">
        <v>114</v>
      </c>
      <c r="F791" t="s">
        <v>106</v>
      </c>
      <c r="G791" s="22">
        <v>92.78</v>
      </c>
      <c r="H791">
        <v>1</v>
      </c>
      <c r="I791">
        <v>4.6390000000000002</v>
      </c>
      <c r="J791" s="22">
        <v>97.418999999999997</v>
      </c>
      <c r="K791" s="6">
        <v>43539</v>
      </c>
      <c r="L791" s="21">
        <v>0.4513888888888889</v>
      </c>
      <c r="M791" t="s">
        <v>116</v>
      </c>
      <c r="N791" s="22">
        <v>92.78</v>
      </c>
      <c r="O791">
        <v>4.7619047620000003</v>
      </c>
      <c r="P791" s="22">
        <v>4.6390000000000002</v>
      </c>
      <c r="Q791">
        <v>9.8000000000000007</v>
      </c>
      <c r="R791" t="str">
        <f>IFERROR(VLOOKUP(Table5[[#This Row],[CustomerID]],Table1[],16,FALSE),"Not Found")</f>
        <v>Single</v>
      </c>
      <c r="S791">
        <f>IFERROR(VLOOKUP(Table5[[#This Row],[CustomerID]],Table1[],5,FALSE),"Not Found")</f>
        <v>62</v>
      </c>
      <c r="T791" t="str">
        <f>IFERROR(VLOOKUP(Table5[[#This Row],[CustomerID]],Table1[],17,FALSE),"Not Found")</f>
        <v>Master</v>
      </c>
      <c r="U791">
        <f>_xlfn.XLOOKUP(Table5[[#This Row],[CustomerID]],Table1[ID],Table1[Kids],"Not Found",0)</f>
        <v>1</v>
      </c>
      <c r="V791">
        <f>_xlfn.XLOOKUP(Table5[[#This Row],[CustomerID]],Table1[ID],Table1[Teens],"Not found",0)</f>
        <v>1</v>
      </c>
      <c r="W791" s="16">
        <f>IFERROR(VLOOKUP(Table5[[#This Row],[CustomerID]],Table1[],2,FALSE),"Not Found")</f>
        <v>161331</v>
      </c>
      <c r="X791" t="str">
        <f>_xlfn.XLOOKUP(Table5[[#This Row],[CustomerID]],Table1[ID],Table1[State],"Not Found",0)</f>
        <v>State-Florida</v>
      </c>
      <c r="Y791">
        <f>_xlfn.XLOOKUP(Table5[[#This Row],[CustomerID]],Table2[ID],Table2[Recency/Days],"Not Found",0)</f>
        <v>42</v>
      </c>
      <c r="Z791" s="22">
        <f>IFERROR(VLOOKUP(Table5[[#This Row],[CustomerID]],Table2[],3,FALSE),"Not Found")</f>
        <v>1405</v>
      </c>
      <c r="AA791" s="22">
        <f>IFERROR(VLOOKUP($A791,Table2[],4,FALSE),"Not Found")</f>
        <v>13</v>
      </c>
      <c r="AB791" s="22">
        <f>IFERROR(VLOOKUP($A791,Table2[],5,FALSE),"Not Found")</f>
        <v>124</v>
      </c>
      <c r="AC791" s="22">
        <f>IFERROR(VLOOKUP($A791,Table2[],6,FALSE),"Not Found")</f>
        <v>0</v>
      </c>
      <c r="AD791" s="22">
        <f>IFERROR(VLOOKUP($A791,Table2[],7,FALSE),"Not Found")</f>
        <v>13</v>
      </c>
      <c r="AE791" s="22">
        <f>IFERROR(VLOOKUP($A791,Table2[],8,FALSE),"Not Found")</f>
        <v>108</v>
      </c>
      <c r="AF791" s="22">
        <f>IFERROR(VLOOKUP($A791,Table2[],9,FALSE),"Not Found")</f>
        <v>1447</v>
      </c>
      <c r="AG791">
        <f>IFERROR(VLOOKUP($A791,Table2[],10,FALSE),"Not Found")</f>
        <v>5</v>
      </c>
      <c r="AH791">
        <f>IFERROR(VLOOKUP($A791,Table2[],11,FALSE),"Not Found")</f>
        <v>11</v>
      </c>
      <c r="AI791">
        <f>IFERROR(VLOOKUP($A791,Table2[],12,FALSE),"Not Found")</f>
        <v>1</v>
      </c>
      <c r="AJ791">
        <f>IFERROR(VLOOKUP($A791,Table2[],13,FALSE),"Not Found")</f>
        <v>6</v>
      </c>
      <c r="AK791">
        <f>IFERROR(VLOOKUP($A791,Table2[],14,FALSE),"Not Found")</f>
        <v>8</v>
      </c>
      <c r="AL791">
        <f>INDEX('Marketing data'!E:E,MATCH($A791,'Marketing data'!B:B,0),1)</f>
        <v>0</v>
      </c>
      <c r="AM791">
        <f>INDEX('Marketing data'!F:F,MATCH($A791,'Marketing data'!B:B,0),1)</f>
        <v>0</v>
      </c>
      <c r="AN791">
        <f>INDEX(Table3[MC3],MATCH($A791,Table3[ID],0),1)</f>
        <v>0</v>
      </c>
      <c r="AO791">
        <f>INDEX(Table3[MC4],MATCH($A791,Table3[ID],0),1)</f>
        <v>0</v>
      </c>
      <c r="AP791">
        <f>INDEX(Table3[MC5],MATCH($A791,Table3[ID],0),1)</f>
        <v>0</v>
      </c>
      <c r="AQ791">
        <f>_xlfn.XLOOKUP($A791,Table3[ID],Table3[Complaint],"Not Found",0)</f>
        <v>0</v>
      </c>
      <c r="AR791">
        <f>_xlfn.XLOOKUP($A791,Table3[ID],Table3[Pilot],"Not Found",0)</f>
        <v>0</v>
      </c>
      <c r="AS791" s="6">
        <f>_xlfn.XLOOKUP($A791,Table3[ID],Table3[Enrollment],"Not Found",0)</f>
        <v>43692</v>
      </c>
    </row>
    <row r="792" spans="1:45" x14ac:dyDescent="0.25">
      <c r="A792">
        <v>1413</v>
      </c>
      <c r="B792" t="s">
        <v>916</v>
      </c>
      <c r="C792" t="s">
        <v>109</v>
      </c>
      <c r="D792" t="s">
        <v>104</v>
      </c>
      <c r="E792" t="s">
        <v>114</v>
      </c>
      <c r="F792" t="s">
        <v>115</v>
      </c>
      <c r="G792" s="22">
        <v>86.69</v>
      </c>
      <c r="H792">
        <v>5</v>
      </c>
      <c r="I792">
        <v>21.672499999999999</v>
      </c>
      <c r="J792" s="22">
        <v>455.1225</v>
      </c>
      <c r="K792" s="6">
        <v>43507</v>
      </c>
      <c r="L792" s="21">
        <v>0.77638888888888891</v>
      </c>
      <c r="M792" t="s">
        <v>107</v>
      </c>
      <c r="N792" s="22">
        <v>433.45</v>
      </c>
      <c r="O792">
        <v>4.7619047620000003</v>
      </c>
      <c r="P792" s="22">
        <v>21.672499999999999</v>
      </c>
      <c r="Q792">
        <v>9.4</v>
      </c>
      <c r="R792" t="str">
        <f>IFERROR(VLOOKUP(Table5[[#This Row],[CustomerID]],Table1[],16,FALSE),"Not Found")</f>
        <v>Married</v>
      </c>
      <c r="S792">
        <f>IFERROR(VLOOKUP(Table5[[#This Row],[CustomerID]],Table1[],5,FALSE),"Not Found")</f>
        <v>52</v>
      </c>
      <c r="T792" t="str">
        <f>IFERROR(VLOOKUP(Table5[[#This Row],[CustomerID]],Table1[],17,FALSE),"Not Found")</f>
        <v>Graduate</v>
      </c>
      <c r="U792">
        <f>_xlfn.XLOOKUP(Table5[[#This Row],[CustomerID]],Table1[ID],Table1[Kids],"Not Found",0)</f>
        <v>0</v>
      </c>
      <c r="V792">
        <f>_xlfn.XLOOKUP(Table5[[#This Row],[CustomerID]],Table1[ID],Table1[Teens],"Not found",0)</f>
        <v>1</v>
      </c>
      <c r="W792" s="16">
        <f>IFERROR(VLOOKUP(Table5[[#This Row],[CustomerID]],Table1[],2,FALSE),"Not Found")</f>
        <v>161314</v>
      </c>
      <c r="X792" t="str">
        <f>_xlfn.XLOOKUP(Table5[[#This Row],[CustomerID]],Table1[ID],Table1[State],"Not Found",0)</f>
        <v>State-Texas</v>
      </c>
      <c r="Y792">
        <f>_xlfn.XLOOKUP(Table5[[#This Row],[CustomerID]],Table2[ID],Table2[Recency/Days],"Not Found",0)</f>
        <v>1</v>
      </c>
      <c r="Z792" s="22">
        <f>IFERROR(VLOOKUP(Table5[[#This Row],[CustomerID]],Table2[],3,FALSE),"Not Found")</f>
        <v>994</v>
      </c>
      <c r="AA792" s="22">
        <f>IFERROR(VLOOKUP($A792,Table2[],4,FALSE),"Not Found")</f>
        <v>0</v>
      </c>
      <c r="AB792" s="22">
        <f>IFERROR(VLOOKUP($A792,Table2[],5,FALSE),"Not Found")</f>
        <v>497</v>
      </c>
      <c r="AC792" s="22">
        <f>IFERROR(VLOOKUP($A792,Table2[],6,FALSE),"Not Found")</f>
        <v>255</v>
      </c>
      <c r="AD792" s="22">
        <f>IFERROR(VLOOKUP($A792,Table2[],7,FALSE),"Not Found")</f>
        <v>453</v>
      </c>
      <c r="AE792" s="22">
        <f>IFERROR(VLOOKUP($A792,Table2[],8,FALSE),"Not Found")</f>
        <v>453</v>
      </c>
      <c r="AF792" s="22">
        <f>IFERROR(VLOOKUP($A792,Table2[],9,FALSE),"Not Found")</f>
        <v>1747</v>
      </c>
      <c r="AG792">
        <f>IFERROR(VLOOKUP($A792,Table2[],10,FALSE),"Not Found")</f>
        <v>2</v>
      </c>
      <c r="AH792">
        <f>IFERROR(VLOOKUP($A792,Table2[],11,FALSE),"Not Found")</f>
        <v>5</v>
      </c>
      <c r="AI792">
        <f>IFERROR(VLOOKUP($A792,Table2[],12,FALSE),"Not Found")</f>
        <v>5</v>
      </c>
      <c r="AJ792">
        <f>IFERROR(VLOOKUP($A792,Table2[],13,FALSE),"Not Found")</f>
        <v>12</v>
      </c>
      <c r="AK792">
        <f>IFERROR(VLOOKUP($A792,Table2[],14,FALSE),"Not Found")</f>
        <v>3</v>
      </c>
      <c r="AL792">
        <f>INDEX('Marketing data'!E:E,MATCH($A792,'Marketing data'!B:B,0),1)</f>
        <v>0</v>
      </c>
      <c r="AM792">
        <f>INDEX('Marketing data'!F:F,MATCH($A792,'Marketing data'!B:B,0),1)</f>
        <v>0</v>
      </c>
      <c r="AN792">
        <f>INDEX(Table3[MC3],MATCH($A792,Table3[ID],0),1)</f>
        <v>0</v>
      </c>
      <c r="AO792">
        <f>INDEX(Table3[MC4],MATCH($A792,Table3[ID],0),1)</f>
        <v>0</v>
      </c>
      <c r="AP792">
        <f>INDEX(Table3[MC5],MATCH($A792,Table3[ID],0),1)</f>
        <v>0</v>
      </c>
      <c r="AQ792">
        <f>_xlfn.XLOOKUP($A792,Table3[ID],Table3[Complaint],"Not Found",0)</f>
        <v>0</v>
      </c>
      <c r="AR792">
        <f>_xlfn.XLOOKUP($A792,Table3[ID],Table3[Pilot],"Not Found",0)</f>
        <v>0</v>
      </c>
      <c r="AS792" s="6">
        <f>_xlfn.XLOOKUP($A792,Table3[ID],Table3[Enrollment],"Not Found",0)</f>
        <v>43738</v>
      </c>
    </row>
    <row r="793" spans="1:45" x14ac:dyDescent="0.25">
      <c r="A793">
        <v>1176</v>
      </c>
      <c r="B793" t="s">
        <v>917</v>
      </c>
      <c r="C793" t="s">
        <v>124</v>
      </c>
      <c r="D793" t="s">
        <v>110</v>
      </c>
      <c r="E793" t="s">
        <v>114</v>
      </c>
      <c r="F793" t="s">
        <v>118</v>
      </c>
      <c r="G793" s="22">
        <v>23.01</v>
      </c>
      <c r="H793">
        <v>6</v>
      </c>
      <c r="I793">
        <v>6.9029999999999996</v>
      </c>
      <c r="J793" s="22">
        <v>144.96299999999999</v>
      </c>
      <c r="K793" s="6">
        <v>43477</v>
      </c>
      <c r="L793" s="21">
        <v>0.69791666666666663</v>
      </c>
      <c r="M793" t="s">
        <v>107</v>
      </c>
      <c r="N793" s="22">
        <v>138.06</v>
      </c>
      <c r="O793">
        <v>4.7619047620000003</v>
      </c>
      <c r="P793" s="22">
        <v>6.9029999999999996</v>
      </c>
      <c r="Q793">
        <v>7.9</v>
      </c>
      <c r="R793" t="str">
        <f>IFERROR(VLOOKUP(Table5[[#This Row],[CustomerID]],Table1[],16,FALSE),"Not Found")</f>
        <v>Married</v>
      </c>
      <c r="S793">
        <f>IFERROR(VLOOKUP(Table5[[#This Row],[CustomerID]],Table1[],5,FALSE),"Not Found")</f>
        <v>54</v>
      </c>
      <c r="T793" t="str">
        <f>IFERROR(VLOOKUP(Table5[[#This Row],[CustomerID]],Table1[],17,FALSE),"Not Found")</f>
        <v>Graduate</v>
      </c>
      <c r="U793">
        <f>_xlfn.XLOOKUP(Table5[[#This Row],[CustomerID]],Table1[ID],Table1[Kids],"Not Found",0)</f>
        <v>0</v>
      </c>
      <c r="V793">
        <f>_xlfn.XLOOKUP(Table5[[#This Row],[CustomerID]],Table1[ID],Table1[Teens],"Not found",0)</f>
        <v>1</v>
      </c>
      <c r="W793" s="16">
        <f>IFERROR(VLOOKUP(Table5[[#This Row],[CustomerID]],Table1[],2,FALSE),"Not Found")</f>
        <v>161286</v>
      </c>
      <c r="X793" t="str">
        <f>_xlfn.XLOOKUP(Table5[[#This Row],[CustomerID]],Table1[ID],Table1[State],"Not Found",0)</f>
        <v>State-Florida</v>
      </c>
      <c r="Y793">
        <f>_xlfn.XLOOKUP(Table5[[#This Row],[CustomerID]],Table2[ID],Table2[Recency/Days],"Not Found",0)</f>
        <v>34</v>
      </c>
      <c r="Z793" s="22">
        <f>IFERROR(VLOOKUP(Table5[[#This Row],[CustomerID]],Table2[],3,FALSE),"Not Found")</f>
        <v>937</v>
      </c>
      <c r="AA793" s="22">
        <f>IFERROR(VLOOKUP($A793,Table2[],4,FALSE),"Not Found")</f>
        <v>0</v>
      </c>
      <c r="AB793" s="22">
        <f>IFERROR(VLOOKUP($A793,Table2[],5,FALSE),"Not Found")</f>
        <v>282</v>
      </c>
      <c r="AC793" s="22">
        <f>IFERROR(VLOOKUP($A793,Table2[],6,FALSE),"Not Found")</f>
        <v>50</v>
      </c>
      <c r="AD793" s="22">
        <f>IFERROR(VLOOKUP($A793,Table2[],7,FALSE),"Not Found")</f>
        <v>24</v>
      </c>
      <c r="AE793" s="22">
        <f>IFERROR(VLOOKUP($A793,Table2[],8,FALSE),"Not Found")</f>
        <v>308</v>
      </c>
      <c r="AF793" s="22">
        <f>IFERROR(VLOOKUP($A793,Table2[],9,FALSE),"Not Found")</f>
        <v>984</v>
      </c>
      <c r="AG793">
        <f>IFERROR(VLOOKUP($A793,Table2[],10,FALSE),"Not Found")</f>
        <v>2</v>
      </c>
      <c r="AH793">
        <f>IFERROR(VLOOKUP($A793,Table2[],11,FALSE),"Not Found")</f>
        <v>7</v>
      </c>
      <c r="AI793">
        <f>IFERROR(VLOOKUP($A793,Table2[],12,FALSE),"Not Found")</f>
        <v>1</v>
      </c>
      <c r="AJ793">
        <f>IFERROR(VLOOKUP($A793,Table2[],13,FALSE),"Not Found")</f>
        <v>8</v>
      </c>
      <c r="AK793">
        <f>IFERROR(VLOOKUP($A793,Table2[],14,FALSE),"Not Found")</f>
        <v>5</v>
      </c>
      <c r="AL793">
        <f>INDEX('Marketing data'!E:E,MATCH($A793,'Marketing data'!B:B,0),1)</f>
        <v>0</v>
      </c>
      <c r="AM793">
        <f>INDEX('Marketing data'!F:F,MATCH($A793,'Marketing data'!B:B,0),1)</f>
        <v>0</v>
      </c>
      <c r="AN793">
        <f>INDEX(Table3[MC3],MATCH($A793,Table3[ID],0),1)</f>
        <v>0</v>
      </c>
      <c r="AO793">
        <f>INDEX(Table3[MC4],MATCH($A793,Table3[ID],0),1)</f>
        <v>0</v>
      </c>
      <c r="AP793">
        <f>INDEX(Table3[MC5],MATCH($A793,Table3[ID],0),1)</f>
        <v>0</v>
      </c>
      <c r="AQ793">
        <f>_xlfn.XLOOKUP($A793,Table3[ID],Table3[Complaint],"Not Found",0)</f>
        <v>0</v>
      </c>
      <c r="AR793">
        <f>_xlfn.XLOOKUP($A793,Table3[ID],Table3[Pilot],"Not Found",0)</f>
        <v>0</v>
      </c>
      <c r="AS793" s="6">
        <f>_xlfn.XLOOKUP($A793,Table3[ID],Table3[Enrollment],"Not Found",0)</f>
        <v>43837</v>
      </c>
    </row>
    <row r="794" spans="1:45" x14ac:dyDescent="0.25">
      <c r="A794">
        <v>3095</v>
      </c>
      <c r="B794" t="s">
        <v>918</v>
      </c>
      <c r="C794" t="s">
        <v>109</v>
      </c>
      <c r="D794" t="s">
        <v>104</v>
      </c>
      <c r="E794" t="s">
        <v>105</v>
      </c>
      <c r="F794" t="s">
        <v>111</v>
      </c>
      <c r="G794" s="22">
        <v>30.2</v>
      </c>
      <c r="H794">
        <v>8</v>
      </c>
      <c r="I794">
        <v>12.08</v>
      </c>
      <c r="J794" s="22">
        <v>253.68</v>
      </c>
      <c r="K794" s="6">
        <v>43527</v>
      </c>
      <c r="L794" s="21">
        <v>0.8125</v>
      </c>
      <c r="M794" t="s">
        <v>107</v>
      </c>
      <c r="N794" s="22">
        <v>241.6</v>
      </c>
      <c r="O794">
        <v>4.7619047620000003</v>
      </c>
      <c r="P794" s="22">
        <v>12.08</v>
      </c>
      <c r="Q794">
        <v>5.0999999999999996</v>
      </c>
      <c r="R794" t="str">
        <f>IFERROR(VLOOKUP(Table5[[#This Row],[CustomerID]],Table1[],16,FALSE),"Not Found")</f>
        <v>Married</v>
      </c>
      <c r="S794">
        <f>IFERROR(VLOOKUP(Table5[[#This Row],[CustomerID]],Table1[],5,FALSE),"Not Found")</f>
        <v>54</v>
      </c>
      <c r="T794" t="str">
        <f>IFERROR(VLOOKUP(Table5[[#This Row],[CustomerID]],Table1[],17,FALSE),"Not Found")</f>
        <v>Graduate</v>
      </c>
      <c r="U794">
        <f>_xlfn.XLOOKUP(Table5[[#This Row],[CustomerID]],Table1[ID],Table1[Kids],"Not Found",0)</f>
        <v>0</v>
      </c>
      <c r="V794">
        <f>_xlfn.XLOOKUP(Table5[[#This Row],[CustomerID]],Table1[ID],Table1[Teens],"Not found",0)</f>
        <v>1</v>
      </c>
      <c r="W794" s="16">
        <f>IFERROR(VLOOKUP(Table5[[#This Row],[CustomerID]],Table1[],2,FALSE),"Not Found")</f>
        <v>161286</v>
      </c>
      <c r="X794" t="str">
        <f>_xlfn.XLOOKUP(Table5[[#This Row],[CustomerID]],Table1[ID],Table1[State],"Not Found",0)</f>
        <v>State-California</v>
      </c>
      <c r="Y794">
        <f>_xlfn.XLOOKUP(Table5[[#This Row],[CustomerID]],Table2[ID],Table2[Recency/Days],"Not Found",0)</f>
        <v>34</v>
      </c>
      <c r="Z794" s="22">
        <f>IFERROR(VLOOKUP(Table5[[#This Row],[CustomerID]],Table2[],3,FALSE),"Not Found")</f>
        <v>937</v>
      </c>
      <c r="AA794" s="22">
        <f>IFERROR(VLOOKUP($A794,Table2[],4,FALSE),"Not Found")</f>
        <v>0</v>
      </c>
      <c r="AB794" s="22">
        <f>IFERROR(VLOOKUP($A794,Table2[],5,FALSE),"Not Found")</f>
        <v>282</v>
      </c>
      <c r="AC794" s="22">
        <f>IFERROR(VLOOKUP($A794,Table2[],6,FALSE),"Not Found")</f>
        <v>50</v>
      </c>
      <c r="AD794" s="22">
        <f>IFERROR(VLOOKUP($A794,Table2[],7,FALSE),"Not Found")</f>
        <v>24</v>
      </c>
      <c r="AE794" s="22">
        <f>IFERROR(VLOOKUP($A794,Table2[],8,FALSE),"Not Found")</f>
        <v>308</v>
      </c>
      <c r="AF794" s="22">
        <f>IFERROR(VLOOKUP($A794,Table2[],9,FALSE),"Not Found")</f>
        <v>984</v>
      </c>
      <c r="AG794">
        <f>IFERROR(VLOOKUP($A794,Table2[],10,FALSE),"Not Found")</f>
        <v>2</v>
      </c>
      <c r="AH794">
        <f>IFERROR(VLOOKUP($A794,Table2[],11,FALSE),"Not Found")</f>
        <v>7</v>
      </c>
      <c r="AI794">
        <f>IFERROR(VLOOKUP($A794,Table2[],12,FALSE),"Not Found")</f>
        <v>1</v>
      </c>
      <c r="AJ794">
        <f>IFERROR(VLOOKUP($A794,Table2[],13,FALSE),"Not Found")</f>
        <v>8</v>
      </c>
      <c r="AK794">
        <f>IFERROR(VLOOKUP($A794,Table2[],14,FALSE),"Not Found")</f>
        <v>5</v>
      </c>
      <c r="AL794">
        <f>INDEX('Marketing data'!E:E,MATCH($A794,'Marketing data'!B:B,0),1)</f>
        <v>0</v>
      </c>
      <c r="AM794">
        <f>INDEX('Marketing data'!F:F,MATCH($A794,'Marketing data'!B:B,0),1)</f>
        <v>0</v>
      </c>
      <c r="AN794">
        <f>INDEX(Table3[MC3],MATCH($A794,Table3[ID],0),1)</f>
        <v>0</v>
      </c>
      <c r="AO794">
        <f>INDEX(Table3[MC4],MATCH($A794,Table3[ID],0),1)</f>
        <v>0</v>
      </c>
      <c r="AP794">
        <f>INDEX(Table3[MC5],MATCH($A794,Table3[ID],0),1)</f>
        <v>0</v>
      </c>
      <c r="AQ794">
        <f>_xlfn.XLOOKUP($A794,Table3[ID],Table3[Complaint],"Not Found",0)</f>
        <v>0</v>
      </c>
      <c r="AR794">
        <f>_xlfn.XLOOKUP($A794,Table3[ID],Table3[Pilot],"Not Found",0)</f>
        <v>0</v>
      </c>
      <c r="AS794" s="6">
        <f>_xlfn.XLOOKUP($A794,Table3[ID],Table3[Enrollment],"Not Found",0)</f>
        <v>43837</v>
      </c>
    </row>
    <row r="795" spans="1:45" x14ac:dyDescent="0.25">
      <c r="A795">
        <v>2207</v>
      </c>
      <c r="B795" t="s">
        <v>919</v>
      </c>
      <c r="C795" t="s">
        <v>109</v>
      </c>
      <c r="D795" t="s">
        <v>104</v>
      </c>
      <c r="E795" t="s">
        <v>114</v>
      </c>
      <c r="F795" t="s">
        <v>127</v>
      </c>
      <c r="G795" s="22">
        <v>67.39</v>
      </c>
      <c r="H795">
        <v>7</v>
      </c>
      <c r="I795">
        <v>23.586500000000001</v>
      </c>
      <c r="J795" s="22">
        <v>495.31650000000002</v>
      </c>
      <c r="K795" s="6">
        <v>43547</v>
      </c>
      <c r="L795" s="21">
        <v>0.55763888888888891</v>
      </c>
      <c r="M795" t="s">
        <v>107</v>
      </c>
      <c r="N795" s="22">
        <v>471.73</v>
      </c>
      <c r="O795">
        <v>4.7619047620000003</v>
      </c>
      <c r="P795" s="22">
        <v>23.586500000000001</v>
      </c>
      <c r="Q795">
        <v>6.9</v>
      </c>
      <c r="R795" t="str">
        <f>IFERROR(VLOOKUP(Table5[[#This Row],[CustomerID]],Table1[],16,FALSE),"Not Found")</f>
        <v>Single</v>
      </c>
      <c r="S795">
        <f>IFERROR(VLOOKUP(Table5[[#This Row],[CustomerID]],Table1[],5,FALSE),"Not Found")</f>
        <v>65</v>
      </c>
      <c r="T795" t="str">
        <f>IFERROR(VLOOKUP(Table5[[#This Row],[CustomerID]],Table1[],17,FALSE),"Not Found")</f>
        <v>PhD</v>
      </c>
      <c r="U795">
        <f>_xlfn.XLOOKUP(Table5[[#This Row],[CustomerID]],Table1[ID],Table1[Kids],"Not Found",0)</f>
        <v>0</v>
      </c>
      <c r="V795">
        <f>_xlfn.XLOOKUP(Table5[[#This Row],[CustomerID]],Table1[ID],Table1[Teens],"Not found",0)</f>
        <v>0</v>
      </c>
      <c r="W795" s="16">
        <f>IFERROR(VLOOKUP(Table5[[#This Row],[CustomerID]],Table1[],2,FALSE),"Not Found")</f>
        <v>161284</v>
      </c>
      <c r="X795" t="str">
        <f>_xlfn.XLOOKUP(Table5[[#This Row],[CustomerID]],Table1[ID],Table1[State],"Not Found",0)</f>
        <v>State-California</v>
      </c>
      <c r="Y795">
        <f>_xlfn.XLOOKUP(Table5[[#This Row],[CustomerID]],Table2[ID],Table2[Recency/Days],"Not Found",0)</f>
        <v>76</v>
      </c>
      <c r="Z795" s="22">
        <f>IFERROR(VLOOKUP(Table5[[#This Row],[CustomerID]],Table2[],3,FALSE),"Not Found")</f>
        <v>1626</v>
      </c>
      <c r="AA795" s="22">
        <f>IFERROR(VLOOKUP($A795,Table2[],4,FALSE),"Not Found")</f>
        <v>39</v>
      </c>
      <c r="AB795" s="22">
        <f>IFERROR(VLOOKUP($A795,Table2[],5,FALSE),"Not Found")</f>
        <v>279</v>
      </c>
      <c r="AC795" s="22">
        <f>IFERROR(VLOOKUP($A795,Table2[],6,FALSE),"Not Found")</f>
        <v>53</v>
      </c>
      <c r="AD795" s="22">
        <f>IFERROR(VLOOKUP($A795,Table2[],7,FALSE),"Not Found")</f>
        <v>18</v>
      </c>
      <c r="AE795" s="22">
        <f>IFERROR(VLOOKUP($A795,Table2[],8,FALSE),"Not Found")</f>
        <v>118</v>
      </c>
      <c r="AF795" s="22">
        <f>IFERROR(VLOOKUP($A795,Table2[],9,FALSE),"Not Found")</f>
        <v>1897</v>
      </c>
      <c r="AG795">
        <f>IFERROR(VLOOKUP($A795,Table2[],10,FALSE),"Not Found")</f>
        <v>1</v>
      </c>
      <c r="AH795">
        <f>IFERROR(VLOOKUP($A795,Table2[],11,FALSE),"Not Found")</f>
        <v>11</v>
      </c>
      <c r="AI795">
        <f>IFERROR(VLOOKUP($A795,Table2[],12,FALSE),"Not Found")</f>
        <v>2</v>
      </c>
      <c r="AJ795">
        <f>IFERROR(VLOOKUP($A795,Table2[],13,FALSE),"Not Found")</f>
        <v>8</v>
      </c>
      <c r="AK795">
        <f>IFERROR(VLOOKUP($A795,Table2[],14,FALSE),"Not Found")</f>
        <v>6</v>
      </c>
      <c r="AL795">
        <f>INDEX('Marketing data'!E:E,MATCH($A795,'Marketing data'!B:B,0),1)</f>
        <v>0</v>
      </c>
      <c r="AM795">
        <f>INDEX('Marketing data'!F:F,MATCH($A795,'Marketing data'!B:B,0),1)</f>
        <v>0</v>
      </c>
      <c r="AN795">
        <f>INDEX(Table3[MC3],MATCH($A795,Table3[ID],0),1)</f>
        <v>0</v>
      </c>
      <c r="AO795">
        <f>INDEX(Table3[MC4],MATCH($A795,Table3[ID],0),1)</f>
        <v>1</v>
      </c>
      <c r="AP795">
        <f>INDEX(Table3[MC5],MATCH($A795,Table3[ID],0),1)</f>
        <v>0</v>
      </c>
      <c r="AQ795">
        <f>_xlfn.XLOOKUP($A795,Table3[ID],Table3[Complaint],"Not Found",0)</f>
        <v>0</v>
      </c>
      <c r="AR795">
        <f>_xlfn.XLOOKUP($A795,Table3[ID],Table3[Pilot],"Not Found",0)</f>
        <v>0</v>
      </c>
      <c r="AS795" s="6">
        <f>_xlfn.XLOOKUP($A795,Table3[ID],Table3[Enrollment],"Not Found",0)</f>
        <v>43908</v>
      </c>
    </row>
    <row r="796" spans="1:45" x14ac:dyDescent="0.25">
      <c r="A796">
        <v>1638</v>
      </c>
      <c r="B796" t="s">
        <v>920</v>
      </c>
      <c r="C796" t="s">
        <v>103</v>
      </c>
      <c r="D796" t="s">
        <v>104</v>
      </c>
      <c r="E796" t="s">
        <v>105</v>
      </c>
      <c r="F796" t="s">
        <v>127</v>
      </c>
      <c r="G796" s="22">
        <v>48.96</v>
      </c>
      <c r="H796">
        <v>9</v>
      </c>
      <c r="I796">
        <v>22.032</v>
      </c>
      <c r="J796" s="22">
        <v>462.67200000000003</v>
      </c>
      <c r="K796" s="6">
        <v>43528</v>
      </c>
      <c r="L796" s="21">
        <v>0.4770833333333333</v>
      </c>
      <c r="M796" t="s">
        <v>112</v>
      </c>
      <c r="N796" s="22">
        <v>440.64</v>
      </c>
      <c r="O796">
        <v>4.7619047620000003</v>
      </c>
      <c r="P796" s="22">
        <v>22.032</v>
      </c>
      <c r="Q796">
        <v>8</v>
      </c>
      <c r="R796" t="str">
        <f>IFERROR(VLOOKUP(Table5[[#This Row],[CustomerID]],Table1[],16,FALSE),"Not Found")</f>
        <v>Together</v>
      </c>
      <c r="S796">
        <f>IFERROR(VLOOKUP(Table5[[#This Row],[CustomerID]],Table1[],5,FALSE),"Not Found")</f>
        <v>67</v>
      </c>
      <c r="T796" t="str">
        <f>IFERROR(VLOOKUP(Table5[[#This Row],[CustomerID]],Table1[],17,FALSE),"Not Found")</f>
        <v>Graduate</v>
      </c>
      <c r="U796">
        <f>_xlfn.XLOOKUP(Table5[[#This Row],[CustomerID]],Table1[ID],Table1[Kids],"Not Found",0)</f>
        <v>0</v>
      </c>
      <c r="V796">
        <f>_xlfn.XLOOKUP(Table5[[#This Row],[CustomerID]],Table1[ID],Table1[Teens],"Not found",0)</f>
        <v>1</v>
      </c>
      <c r="W796" s="16">
        <f>IFERROR(VLOOKUP(Table5[[#This Row],[CustomerID]],Table1[],2,FALSE),"Not Found")</f>
        <v>161278</v>
      </c>
      <c r="X796" t="str">
        <f>_xlfn.XLOOKUP(Table5[[#This Row],[CustomerID]],Table1[ID],Table1[State],"Not Found",0)</f>
        <v>State-Florida</v>
      </c>
      <c r="Y796">
        <f>_xlfn.XLOOKUP(Table5[[#This Row],[CustomerID]],Table2[ID],Table2[Recency/Days],"Not Found",0)</f>
        <v>87</v>
      </c>
      <c r="Z796" s="22">
        <f>IFERROR(VLOOKUP(Table5[[#This Row],[CustomerID]],Table2[],3,FALSE),"Not Found")</f>
        <v>292</v>
      </c>
      <c r="AA796" s="22">
        <f>IFERROR(VLOOKUP($A796,Table2[],4,FALSE),"Not Found")</f>
        <v>8</v>
      </c>
      <c r="AB796" s="22">
        <f>IFERROR(VLOOKUP($A796,Table2[],5,FALSE),"Not Found")</f>
        <v>74</v>
      </c>
      <c r="AC796" s="22">
        <f>IFERROR(VLOOKUP($A796,Table2[],6,FALSE),"Not Found")</f>
        <v>5</v>
      </c>
      <c r="AD796" s="22">
        <f>IFERROR(VLOOKUP($A796,Table2[],7,FALSE),"Not Found")</f>
        <v>16</v>
      </c>
      <c r="AE796" s="22">
        <f>IFERROR(VLOOKUP($A796,Table2[],8,FALSE),"Not Found")</f>
        <v>39</v>
      </c>
      <c r="AF796" s="22">
        <f>IFERROR(VLOOKUP($A796,Table2[],9,FALSE),"Not Found")</f>
        <v>355</v>
      </c>
      <c r="AG796">
        <f>IFERROR(VLOOKUP($A796,Table2[],10,FALSE),"Not Found")</f>
        <v>2</v>
      </c>
      <c r="AH796">
        <f>IFERROR(VLOOKUP($A796,Table2[],11,FALSE),"Not Found")</f>
        <v>3</v>
      </c>
      <c r="AI796">
        <f>IFERROR(VLOOKUP($A796,Table2[],12,FALSE),"Not Found")</f>
        <v>1</v>
      </c>
      <c r="AJ796">
        <f>IFERROR(VLOOKUP($A796,Table2[],13,FALSE),"Not Found")</f>
        <v>4</v>
      </c>
      <c r="AK796">
        <f>IFERROR(VLOOKUP($A796,Table2[],14,FALSE),"Not Found")</f>
        <v>6</v>
      </c>
      <c r="AL796">
        <f>INDEX('Marketing data'!E:E,MATCH($A796,'Marketing data'!B:B,0),1)</f>
        <v>0</v>
      </c>
      <c r="AM796">
        <f>INDEX('Marketing data'!F:F,MATCH($A796,'Marketing data'!B:B,0),1)</f>
        <v>0</v>
      </c>
      <c r="AN796">
        <f>INDEX(Table3[MC3],MATCH($A796,Table3[ID],0),1)</f>
        <v>0</v>
      </c>
      <c r="AO796">
        <f>INDEX(Table3[MC4],MATCH($A796,Table3[ID],0),1)</f>
        <v>0</v>
      </c>
      <c r="AP796">
        <f>INDEX(Table3[MC5],MATCH($A796,Table3[ID],0),1)</f>
        <v>0</v>
      </c>
      <c r="AQ796">
        <f>_xlfn.XLOOKUP($A796,Table3[ID],Table3[Complaint],"Not Found",0)</f>
        <v>0</v>
      </c>
      <c r="AR796">
        <f>_xlfn.XLOOKUP($A796,Table3[ID],Table3[Pilot],"Not Found",0)</f>
        <v>0</v>
      </c>
      <c r="AS796" s="6">
        <f>_xlfn.XLOOKUP($A796,Table3[ID],Table3[Enrollment],"Not Found",0)</f>
        <v>43992</v>
      </c>
    </row>
    <row r="797" spans="1:45" x14ac:dyDescent="0.25">
      <c r="A797">
        <v>1493</v>
      </c>
      <c r="B797" t="s">
        <v>921</v>
      </c>
      <c r="C797" t="s">
        <v>124</v>
      </c>
      <c r="D797" t="s">
        <v>104</v>
      </c>
      <c r="E797" t="s">
        <v>105</v>
      </c>
      <c r="F797" t="s">
        <v>111</v>
      </c>
      <c r="G797" s="22">
        <v>75.59</v>
      </c>
      <c r="H797">
        <v>9</v>
      </c>
      <c r="I797">
        <v>34.015500000000003</v>
      </c>
      <c r="J797" s="22">
        <v>714.32550000000003</v>
      </c>
      <c r="K797" s="6">
        <v>43519</v>
      </c>
      <c r="L797" s="21">
        <v>0.46666666666666662</v>
      </c>
      <c r="M797" t="s">
        <v>112</v>
      </c>
      <c r="N797" s="22">
        <v>680.31</v>
      </c>
      <c r="O797">
        <v>4.7619047620000003</v>
      </c>
      <c r="P797" s="22">
        <v>34.015500000000003</v>
      </c>
      <c r="Q797">
        <v>8</v>
      </c>
      <c r="R797" t="str">
        <f>IFERROR(VLOOKUP(Table5[[#This Row],[CustomerID]],Table1[],16,FALSE),"Not Found")</f>
        <v>Divorced</v>
      </c>
      <c r="S797">
        <f>IFERROR(VLOOKUP(Table5[[#This Row],[CustomerID]],Table1[],5,FALSE),"Not Found")</f>
        <v>61</v>
      </c>
      <c r="T797" t="str">
        <f>IFERROR(VLOOKUP(Table5[[#This Row],[CustomerID]],Table1[],17,FALSE),"Not Found")</f>
        <v>Graduate</v>
      </c>
      <c r="U797">
        <f>_xlfn.XLOOKUP(Table5[[#This Row],[CustomerID]],Table1[ID],Table1[Kids],"Not Found",0)</f>
        <v>0</v>
      </c>
      <c r="V797">
        <f>_xlfn.XLOOKUP(Table5[[#This Row],[CustomerID]],Table1[ID],Table1[Teens],"Not found",0)</f>
        <v>1</v>
      </c>
      <c r="W797" s="16">
        <f>IFERROR(VLOOKUP(Table5[[#This Row],[CustomerID]],Table1[],2,FALSE),"Not Found")</f>
        <v>161250</v>
      </c>
      <c r="X797" t="str">
        <f>_xlfn.XLOOKUP(Table5[[#This Row],[CustomerID]],Table1[ID],Table1[State],"Not Found",0)</f>
        <v>State-California</v>
      </c>
      <c r="Y797">
        <f>_xlfn.XLOOKUP(Table5[[#This Row],[CustomerID]],Table2[ID],Table2[Recency/Days],"Not Found",0)</f>
        <v>49</v>
      </c>
      <c r="Z797" s="22">
        <f>IFERROR(VLOOKUP(Table5[[#This Row],[CustomerID]],Table2[],3,FALSE),"Not Found")</f>
        <v>1006</v>
      </c>
      <c r="AA797" s="22">
        <f>IFERROR(VLOOKUP($A797,Table2[],4,FALSE),"Not Found")</f>
        <v>363</v>
      </c>
      <c r="AB797" s="22">
        <f>IFERROR(VLOOKUP($A797,Table2[],5,FALSE),"Not Found")</f>
        <v>171</v>
      </c>
      <c r="AC797" s="22">
        <f>IFERROR(VLOOKUP($A797,Table2[],6,FALSE),"Not Found")</f>
        <v>158</v>
      </c>
      <c r="AD797" s="22">
        <f>IFERROR(VLOOKUP($A797,Table2[],7,FALSE),"Not Found")</f>
        <v>68</v>
      </c>
      <c r="AE797" s="22">
        <f>IFERROR(VLOOKUP($A797,Table2[],8,FALSE),"Not Found")</f>
        <v>155</v>
      </c>
      <c r="AF797" s="22">
        <f>IFERROR(VLOOKUP($A797,Table2[],9,FALSE),"Not Found")</f>
        <v>1611</v>
      </c>
      <c r="AG797">
        <f>IFERROR(VLOOKUP($A797,Table2[],10,FALSE),"Not Found")</f>
        <v>6</v>
      </c>
      <c r="AH797">
        <f>IFERROR(VLOOKUP($A797,Table2[],11,FALSE),"Not Found")</f>
        <v>5</v>
      </c>
      <c r="AI797">
        <f>IFERROR(VLOOKUP($A797,Table2[],12,FALSE),"Not Found")</f>
        <v>2</v>
      </c>
      <c r="AJ797">
        <f>IFERROR(VLOOKUP($A797,Table2[],13,FALSE),"Not Found")</f>
        <v>12</v>
      </c>
      <c r="AK797">
        <f>IFERROR(VLOOKUP($A797,Table2[],14,FALSE),"Not Found")</f>
        <v>5</v>
      </c>
      <c r="AL797">
        <f>INDEX('Marketing data'!E:E,MATCH($A797,'Marketing data'!B:B,0),1)</f>
        <v>0</v>
      </c>
      <c r="AM797">
        <f>INDEX('Marketing data'!F:F,MATCH($A797,'Marketing data'!B:B,0),1)</f>
        <v>0</v>
      </c>
      <c r="AN797">
        <f>INDEX(Table3[MC3],MATCH($A797,Table3[ID],0),1)</f>
        <v>0</v>
      </c>
      <c r="AO797">
        <f>INDEX(Table3[MC4],MATCH($A797,Table3[ID],0),1)</f>
        <v>0</v>
      </c>
      <c r="AP797">
        <f>INDEX(Table3[MC5],MATCH($A797,Table3[ID],0),1)</f>
        <v>0</v>
      </c>
      <c r="AQ797">
        <f>_xlfn.XLOOKUP($A797,Table3[ID],Table3[Complaint],"Not Found",0)</f>
        <v>0</v>
      </c>
      <c r="AR797">
        <f>_xlfn.XLOOKUP($A797,Table3[ID],Table3[Pilot],"Not Found",0)</f>
        <v>0</v>
      </c>
      <c r="AS797" s="6">
        <f>_xlfn.XLOOKUP($A797,Table3[ID],Table3[Enrollment],"Not Found",0)</f>
        <v>43608</v>
      </c>
    </row>
    <row r="798" spans="1:45" x14ac:dyDescent="0.25">
      <c r="A798">
        <v>3201</v>
      </c>
      <c r="B798" t="s">
        <v>922</v>
      </c>
      <c r="C798" t="s">
        <v>103</v>
      </c>
      <c r="D798" t="s">
        <v>110</v>
      </c>
      <c r="E798" t="s">
        <v>105</v>
      </c>
      <c r="F798" t="s">
        <v>115</v>
      </c>
      <c r="G798" s="22">
        <v>77.47</v>
      </c>
      <c r="H798">
        <v>4</v>
      </c>
      <c r="I798">
        <v>15.494</v>
      </c>
      <c r="J798" s="22">
        <v>325.37400000000002</v>
      </c>
      <c r="K798" s="6">
        <v>43541</v>
      </c>
      <c r="L798" s="21">
        <v>0.69166666666666676</v>
      </c>
      <c r="M798" t="s">
        <v>112</v>
      </c>
      <c r="N798" s="22">
        <v>309.88</v>
      </c>
      <c r="O798">
        <v>4.7619047620000003</v>
      </c>
      <c r="P798" s="22">
        <v>15.494</v>
      </c>
      <c r="Q798">
        <v>4.2</v>
      </c>
      <c r="R798" t="str">
        <f>IFERROR(VLOOKUP(Table5[[#This Row],[CustomerID]],Table1[],16,FALSE),"Not Found")</f>
        <v>Married</v>
      </c>
      <c r="S798">
        <f>IFERROR(VLOOKUP(Table5[[#This Row],[CustomerID]],Table1[],5,FALSE),"Not Found")</f>
        <v>53</v>
      </c>
      <c r="T798" t="str">
        <f>IFERROR(VLOOKUP(Table5[[#This Row],[CustomerID]],Table1[],17,FALSE),"Not Found")</f>
        <v>Graduate</v>
      </c>
      <c r="U798">
        <f>_xlfn.XLOOKUP(Table5[[#This Row],[CustomerID]],Table1[ID],Table1[Kids],"Not Found",0)</f>
        <v>0</v>
      </c>
      <c r="V798">
        <f>_xlfn.XLOOKUP(Table5[[#This Row],[CustomerID]],Table1[ID],Table1[Teens],"Not found",0)</f>
        <v>1</v>
      </c>
      <c r="W798" s="16">
        <f>IFERROR(VLOOKUP(Table5[[#This Row],[CustomerID]],Table1[],2,FALSE),"Not Found")</f>
        <v>161223</v>
      </c>
      <c r="X798" t="str">
        <f>_xlfn.XLOOKUP(Table5[[#This Row],[CustomerID]],Table1[ID],Table1[State],"Not Found",0)</f>
        <v>State-Texas</v>
      </c>
      <c r="Y798">
        <f>_xlfn.XLOOKUP(Table5[[#This Row],[CustomerID]],Table2[ID],Table2[Recency/Days],"Not Found",0)</f>
        <v>46</v>
      </c>
      <c r="Z798" s="22">
        <f>IFERROR(VLOOKUP(Table5[[#This Row],[CustomerID]],Table2[],3,FALSE),"Not Found")</f>
        <v>1867</v>
      </c>
      <c r="AA798" s="22">
        <f>IFERROR(VLOOKUP($A798,Table2[],4,FALSE),"Not Found")</f>
        <v>113</v>
      </c>
      <c r="AB798" s="22">
        <f>IFERROR(VLOOKUP($A798,Table2[],5,FALSE),"Not Found")</f>
        <v>479</v>
      </c>
      <c r="AC798" s="22">
        <f>IFERROR(VLOOKUP($A798,Table2[],6,FALSE),"Not Found")</f>
        <v>111</v>
      </c>
      <c r="AD798" s="22">
        <f>IFERROR(VLOOKUP($A798,Table2[],7,FALSE),"Not Found")</f>
        <v>311</v>
      </c>
      <c r="AE798" s="22">
        <f>IFERROR(VLOOKUP($A798,Table2[],8,FALSE),"Not Found")</f>
        <v>650</v>
      </c>
      <c r="AF798" s="22">
        <f>IFERROR(VLOOKUP($A798,Table2[],9,FALSE),"Not Found")</f>
        <v>2230</v>
      </c>
      <c r="AG798">
        <f>IFERROR(VLOOKUP($A798,Table2[],10,FALSE),"Not Found")</f>
        <v>2</v>
      </c>
      <c r="AH798">
        <f>IFERROR(VLOOKUP($A798,Table2[],11,FALSE),"Not Found")</f>
        <v>9</v>
      </c>
      <c r="AI798">
        <f>IFERROR(VLOOKUP($A798,Table2[],12,FALSE),"Not Found")</f>
        <v>3</v>
      </c>
      <c r="AJ798">
        <f>IFERROR(VLOOKUP($A798,Table2[],13,FALSE),"Not Found")</f>
        <v>4</v>
      </c>
      <c r="AK798">
        <f>IFERROR(VLOOKUP($A798,Table2[],14,FALSE),"Not Found")</f>
        <v>5</v>
      </c>
      <c r="AL798">
        <f>INDEX('Marketing data'!E:E,MATCH($A798,'Marketing data'!B:B,0),1)</f>
        <v>0</v>
      </c>
      <c r="AM798">
        <f>INDEX('Marketing data'!F:F,MATCH($A798,'Marketing data'!B:B,0),1)</f>
        <v>0</v>
      </c>
      <c r="AN798">
        <f>INDEX(Table3[MC3],MATCH($A798,Table3[ID],0),1)</f>
        <v>0</v>
      </c>
      <c r="AO798">
        <f>INDEX(Table3[MC4],MATCH($A798,Table3[ID],0),1)</f>
        <v>0</v>
      </c>
      <c r="AP798">
        <f>INDEX(Table3[MC5],MATCH($A798,Table3[ID],0),1)</f>
        <v>0</v>
      </c>
      <c r="AQ798">
        <f>_xlfn.XLOOKUP($A798,Table3[ID],Table3[Complaint],"Not Found",0)</f>
        <v>0</v>
      </c>
      <c r="AR798">
        <f>_xlfn.XLOOKUP($A798,Table3[ID],Table3[Pilot],"Not Found",0)</f>
        <v>0</v>
      </c>
      <c r="AS798" s="6">
        <f>_xlfn.XLOOKUP($A798,Table3[ID],Table3[Enrollment],"Not Found",0)</f>
        <v>43787</v>
      </c>
    </row>
    <row r="799" spans="1:45" x14ac:dyDescent="0.25">
      <c r="A799">
        <v>1672</v>
      </c>
      <c r="B799" t="s">
        <v>923</v>
      </c>
      <c r="C799" t="s">
        <v>103</v>
      </c>
      <c r="D799" t="s">
        <v>110</v>
      </c>
      <c r="E799" t="s">
        <v>105</v>
      </c>
      <c r="F799" t="s">
        <v>118</v>
      </c>
      <c r="G799" s="22">
        <v>93.18</v>
      </c>
      <c r="H799">
        <v>2</v>
      </c>
      <c r="I799">
        <v>9.3179999999999996</v>
      </c>
      <c r="J799" s="22">
        <v>195.678</v>
      </c>
      <c r="K799" s="6">
        <v>43481</v>
      </c>
      <c r="L799" s="21">
        <v>0.77847222222222223</v>
      </c>
      <c r="M799" t="s">
        <v>116</v>
      </c>
      <c r="N799" s="22">
        <v>186.36</v>
      </c>
      <c r="O799">
        <v>4.7619047620000003</v>
      </c>
      <c r="P799" s="22">
        <v>9.3179999999999996</v>
      </c>
      <c r="Q799">
        <v>8.5</v>
      </c>
      <c r="R799" t="str">
        <f>IFERROR(VLOOKUP(Table5[[#This Row],[CustomerID]],Table1[],16,FALSE),"Not Found")</f>
        <v>Single</v>
      </c>
      <c r="S799">
        <f>IFERROR(VLOOKUP(Table5[[#This Row],[CustomerID]],Table1[],5,FALSE),"Not Found")</f>
        <v>50</v>
      </c>
      <c r="T799" t="str">
        <f>IFERROR(VLOOKUP(Table5[[#This Row],[CustomerID]],Table1[],17,FALSE),"Not Found")</f>
        <v>Graduate</v>
      </c>
      <c r="U799">
        <f>_xlfn.XLOOKUP(Table5[[#This Row],[CustomerID]],Table1[ID],Table1[Kids],"Not Found",0)</f>
        <v>0</v>
      </c>
      <c r="V799">
        <f>_xlfn.XLOOKUP(Table5[[#This Row],[CustomerID]],Table1[ID],Table1[Teens],"Not found",0)</f>
        <v>0</v>
      </c>
      <c r="W799" s="16">
        <f>IFERROR(VLOOKUP(Table5[[#This Row],[CustomerID]],Table1[],2,FALSE),"Not Found")</f>
        <v>161209</v>
      </c>
      <c r="X799" t="str">
        <f>_xlfn.XLOOKUP(Table5[[#This Row],[CustomerID]],Table1[ID],Table1[State],"Not Found",0)</f>
        <v>State-Other</v>
      </c>
      <c r="Y799">
        <f>_xlfn.XLOOKUP(Table5[[#This Row],[CustomerID]],Table2[ID],Table2[Recency/Days],"Not Found",0)</f>
        <v>73</v>
      </c>
      <c r="Z799" s="22">
        <f>IFERROR(VLOOKUP(Table5[[#This Row],[CustomerID]],Table2[],3,FALSE),"Not Found")</f>
        <v>1227</v>
      </c>
      <c r="AA799" s="22">
        <f>IFERROR(VLOOKUP($A799,Table2[],4,FALSE),"Not Found")</f>
        <v>0</v>
      </c>
      <c r="AB799" s="22">
        <f>IFERROR(VLOOKUP($A799,Table2[],5,FALSE),"Not Found")</f>
        <v>590</v>
      </c>
      <c r="AC799" s="22">
        <f>IFERROR(VLOOKUP($A799,Table2[],6,FALSE),"Not Found")</f>
        <v>313</v>
      </c>
      <c r="AD799" s="22">
        <f>IFERROR(VLOOKUP($A799,Table2[],7,FALSE),"Not Found")</f>
        <v>129</v>
      </c>
      <c r="AE799" s="22">
        <f>IFERROR(VLOOKUP($A799,Table2[],8,FALSE),"Not Found")</f>
        <v>261</v>
      </c>
      <c r="AF799" s="22">
        <f>IFERROR(VLOOKUP($A799,Table2[],9,FALSE),"Not Found")</f>
        <v>1999</v>
      </c>
      <c r="AG799">
        <f>IFERROR(VLOOKUP($A799,Table2[],10,FALSE),"Not Found")</f>
        <v>1</v>
      </c>
      <c r="AH799">
        <f>IFERROR(VLOOKUP($A799,Table2[],11,FALSE),"Not Found")</f>
        <v>5</v>
      </c>
      <c r="AI799">
        <f>IFERROR(VLOOKUP($A799,Table2[],12,FALSE),"Not Found")</f>
        <v>3</v>
      </c>
      <c r="AJ799">
        <f>IFERROR(VLOOKUP($A799,Table2[],13,FALSE),"Not Found")</f>
        <v>4</v>
      </c>
      <c r="AK799">
        <f>IFERROR(VLOOKUP($A799,Table2[],14,FALSE),"Not Found")</f>
        <v>2</v>
      </c>
      <c r="AL799">
        <f>INDEX('Marketing data'!E:E,MATCH($A799,'Marketing data'!B:B,0),1)</f>
        <v>0</v>
      </c>
      <c r="AM799">
        <f>INDEX('Marketing data'!F:F,MATCH($A799,'Marketing data'!B:B,0),1)</f>
        <v>0</v>
      </c>
      <c r="AN799">
        <f>INDEX(Table3[MC3],MATCH($A799,Table3[ID],0),1)</f>
        <v>0</v>
      </c>
      <c r="AO799">
        <f>INDEX(Table3[MC4],MATCH($A799,Table3[ID],0),1)</f>
        <v>0</v>
      </c>
      <c r="AP799">
        <f>INDEX(Table3[MC5],MATCH($A799,Table3[ID],0),1)</f>
        <v>0</v>
      </c>
      <c r="AQ799">
        <f>_xlfn.XLOOKUP($A799,Table3[ID],Table3[Complaint],"Not Found",0)</f>
        <v>0</v>
      </c>
      <c r="AR799">
        <f>_xlfn.XLOOKUP($A799,Table3[ID],Table3[Pilot],"Not Found",0)</f>
        <v>0</v>
      </c>
      <c r="AS799" s="6">
        <f>_xlfn.XLOOKUP($A799,Table3[ID],Table3[Enrollment],"Not Found",0)</f>
        <v>43860</v>
      </c>
    </row>
    <row r="800" spans="1:45" x14ac:dyDescent="0.25">
      <c r="A800">
        <v>2021</v>
      </c>
      <c r="B800" t="s">
        <v>924</v>
      </c>
      <c r="C800" t="s">
        <v>103</v>
      </c>
      <c r="D800" t="s">
        <v>110</v>
      </c>
      <c r="E800" t="s">
        <v>105</v>
      </c>
      <c r="F800" t="s">
        <v>111</v>
      </c>
      <c r="G800" s="22">
        <v>50.23</v>
      </c>
      <c r="H800">
        <v>4</v>
      </c>
      <c r="I800">
        <v>10.045999999999999</v>
      </c>
      <c r="J800" s="22">
        <v>210.96600000000001</v>
      </c>
      <c r="K800" s="6">
        <v>43473</v>
      </c>
      <c r="L800" s="21">
        <v>0.71666666666666667</v>
      </c>
      <c r="M800" t="s">
        <v>112</v>
      </c>
      <c r="N800" s="22">
        <v>200.92</v>
      </c>
      <c r="O800">
        <v>4.7619047620000003</v>
      </c>
      <c r="P800" s="22">
        <v>10.045999999999999</v>
      </c>
      <c r="Q800">
        <v>9</v>
      </c>
      <c r="R800" t="str">
        <f>IFERROR(VLOOKUP(Table5[[#This Row],[CustomerID]],Table1[],16,FALSE),"Not Found")</f>
        <v>Married</v>
      </c>
      <c r="S800">
        <f>IFERROR(VLOOKUP(Table5[[#This Row],[CustomerID]],Table1[],5,FALSE),"Not Found")</f>
        <v>61</v>
      </c>
      <c r="T800" t="str">
        <f>IFERROR(VLOOKUP(Table5[[#This Row],[CustomerID]],Table1[],17,FALSE),"Not Found")</f>
        <v>Graduate</v>
      </c>
      <c r="U800">
        <f>_xlfn.XLOOKUP(Table5[[#This Row],[CustomerID]],Table1[ID],Table1[Kids],"Not Found",0)</f>
        <v>0</v>
      </c>
      <c r="V800">
        <f>_xlfn.XLOOKUP(Table5[[#This Row],[CustomerID]],Table1[ID],Table1[Teens],"Not found",0)</f>
        <v>1</v>
      </c>
      <c r="W800" s="16">
        <f>IFERROR(VLOOKUP(Table5[[#This Row],[CustomerID]],Table1[],2,FALSE),"Not Found")</f>
        <v>161180</v>
      </c>
      <c r="X800" t="str">
        <f>_xlfn.XLOOKUP(Table5[[#This Row],[CustomerID]],Table1[ID],Table1[State],"Not Found",0)</f>
        <v>State-California</v>
      </c>
      <c r="Y800">
        <f>_xlfn.XLOOKUP(Table5[[#This Row],[CustomerID]],Table2[ID],Table2[Recency/Days],"Not Found",0)</f>
        <v>70</v>
      </c>
      <c r="Z800" s="22">
        <f>IFERROR(VLOOKUP(Table5[[#This Row],[CustomerID]],Table2[],3,FALSE),"Not Found")</f>
        <v>1062</v>
      </c>
      <c r="AA800" s="22">
        <f>IFERROR(VLOOKUP($A800,Table2[],4,FALSE),"Not Found")</f>
        <v>63</v>
      </c>
      <c r="AB800" s="22">
        <f>IFERROR(VLOOKUP($A800,Table2[],5,FALSE),"Not Found")</f>
        <v>76</v>
      </c>
      <c r="AC800" s="22">
        <f>IFERROR(VLOOKUP($A800,Table2[],6,FALSE),"Not Found")</f>
        <v>16</v>
      </c>
      <c r="AD800" s="22">
        <f>IFERROR(VLOOKUP($A800,Table2[],7,FALSE),"Not Found")</f>
        <v>63</v>
      </c>
      <c r="AE800" s="22">
        <f>IFERROR(VLOOKUP($A800,Table2[],8,FALSE),"Not Found")</f>
        <v>574</v>
      </c>
      <c r="AF800" s="22">
        <f>IFERROR(VLOOKUP($A800,Table2[],9,FALSE),"Not Found")</f>
        <v>706</v>
      </c>
      <c r="AG800">
        <f>IFERROR(VLOOKUP($A800,Table2[],10,FALSE),"Not Found")</f>
        <v>2</v>
      </c>
      <c r="AH800">
        <f>IFERROR(VLOOKUP($A800,Table2[],11,FALSE),"Not Found")</f>
        <v>5</v>
      </c>
      <c r="AI800">
        <f>IFERROR(VLOOKUP($A800,Table2[],12,FALSE),"Not Found")</f>
        <v>5</v>
      </c>
      <c r="AJ800">
        <f>IFERROR(VLOOKUP($A800,Table2[],13,FALSE),"Not Found")</f>
        <v>6</v>
      </c>
      <c r="AK800">
        <f>IFERROR(VLOOKUP($A800,Table2[],14,FALSE),"Not Found")</f>
        <v>3</v>
      </c>
      <c r="AL800">
        <f>INDEX('Marketing data'!E:E,MATCH($A800,'Marketing data'!B:B,0),1)</f>
        <v>0</v>
      </c>
      <c r="AM800">
        <f>INDEX('Marketing data'!F:F,MATCH($A800,'Marketing data'!B:B,0),1)</f>
        <v>0</v>
      </c>
      <c r="AN800">
        <f>INDEX(Table3[MC3],MATCH($A800,Table3[ID],0),1)</f>
        <v>1</v>
      </c>
      <c r="AO800">
        <f>INDEX(Table3[MC4],MATCH($A800,Table3[ID],0),1)</f>
        <v>0</v>
      </c>
      <c r="AP800">
        <f>INDEX(Table3[MC5],MATCH($A800,Table3[ID],0),1)</f>
        <v>0</v>
      </c>
      <c r="AQ800">
        <f>_xlfn.XLOOKUP($A800,Table3[ID],Table3[Complaint],"Not Found",0)</f>
        <v>0</v>
      </c>
      <c r="AR800">
        <f>_xlfn.XLOOKUP($A800,Table3[ID],Table3[Pilot],"Not Found",0)</f>
        <v>0</v>
      </c>
      <c r="AS800" s="6">
        <f>_xlfn.XLOOKUP($A800,Table3[ID],Table3[Enrollment],"Not Found",0)</f>
        <v>44101</v>
      </c>
    </row>
    <row r="801" spans="1:45" x14ac:dyDescent="0.25">
      <c r="A801">
        <v>1231</v>
      </c>
      <c r="B801" t="s">
        <v>925</v>
      </c>
      <c r="C801" t="s">
        <v>124</v>
      </c>
      <c r="D801" t="s">
        <v>110</v>
      </c>
      <c r="E801" t="s">
        <v>105</v>
      </c>
      <c r="F801" t="s">
        <v>106</v>
      </c>
      <c r="G801" s="22">
        <v>17.75</v>
      </c>
      <c r="H801">
        <v>1</v>
      </c>
      <c r="I801">
        <v>0.88749999999999996</v>
      </c>
      <c r="J801" s="22">
        <v>18.637499999999999</v>
      </c>
      <c r="K801" s="6">
        <v>43479</v>
      </c>
      <c r="L801" s="21">
        <v>0.44305555555555554</v>
      </c>
      <c r="M801" t="s">
        <v>112</v>
      </c>
      <c r="N801" s="22">
        <v>17.75</v>
      </c>
      <c r="O801">
        <v>4.7619047620000003</v>
      </c>
      <c r="P801" s="22">
        <v>0.88749999999999996</v>
      </c>
      <c r="Q801">
        <v>8.6</v>
      </c>
      <c r="R801" t="str">
        <f>IFERROR(VLOOKUP(Table5[[#This Row],[CustomerID]],Table1[],16,FALSE),"Not Found")</f>
        <v>Married</v>
      </c>
      <c r="S801">
        <f>IFERROR(VLOOKUP(Table5[[#This Row],[CustomerID]],Table1[],5,FALSE),"Not Found")</f>
        <v>62</v>
      </c>
      <c r="T801" t="str">
        <f>IFERROR(VLOOKUP(Table5[[#This Row],[CustomerID]],Table1[],17,FALSE),"Not Found")</f>
        <v>Graduate</v>
      </c>
      <c r="U801">
        <f>_xlfn.XLOOKUP(Table5[[#This Row],[CustomerID]],Table1[ID],Table1[Kids],"Not Found",0)</f>
        <v>0</v>
      </c>
      <c r="V801">
        <f>_xlfn.XLOOKUP(Table5[[#This Row],[CustomerID]],Table1[ID],Table1[Teens],"Not found",0)</f>
        <v>1</v>
      </c>
      <c r="W801" s="16">
        <f>IFERROR(VLOOKUP(Table5[[#This Row],[CustomerID]],Table1[],2,FALSE),"Not Found")</f>
        <v>161074</v>
      </c>
      <c r="X801" t="str">
        <f>_xlfn.XLOOKUP(Table5[[#This Row],[CustomerID]],Table1[ID],Table1[State],"Not Found",0)</f>
        <v>State-Illinois</v>
      </c>
      <c r="Y801">
        <f>_xlfn.XLOOKUP(Table5[[#This Row],[CustomerID]],Table2[ID],Table2[Recency/Days],"Not Found",0)</f>
        <v>37</v>
      </c>
      <c r="Z801" s="22">
        <f>IFERROR(VLOOKUP(Table5[[#This Row],[CustomerID]],Table2[],3,FALSE),"Not Found")</f>
        <v>2081</v>
      </c>
      <c r="AA801" s="22">
        <f>IFERROR(VLOOKUP($A801,Table2[],4,FALSE),"Not Found")</f>
        <v>0</v>
      </c>
      <c r="AB801" s="22">
        <f>IFERROR(VLOOKUP($A801,Table2[],5,FALSE),"Not Found")</f>
        <v>351</v>
      </c>
      <c r="AC801" s="22">
        <f>IFERROR(VLOOKUP($A801,Table2[],6,FALSE),"Not Found")</f>
        <v>0</v>
      </c>
      <c r="AD801" s="22">
        <f>IFERROR(VLOOKUP($A801,Table2[],7,FALSE),"Not Found")</f>
        <v>74</v>
      </c>
      <c r="AE801" s="22">
        <f>IFERROR(VLOOKUP($A801,Table2[],8,FALSE),"Not Found")</f>
        <v>401</v>
      </c>
      <c r="AF801" s="22">
        <f>IFERROR(VLOOKUP($A801,Table2[],9,FALSE),"Not Found")</f>
        <v>2105</v>
      </c>
      <c r="AG801">
        <f>IFERROR(VLOOKUP($A801,Table2[],10,FALSE),"Not Found")</f>
        <v>7</v>
      </c>
      <c r="AH801">
        <f>IFERROR(VLOOKUP($A801,Table2[],11,FALSE),"Not Found")</f>
        <v>11</v>
      </c>
      <c r="AI801">
        <f>IFERROR(VLOOKUP($A801,Table2[],12,FALSE),"Not Found")</f>
        <v>5</v>
      </c>
      <c r="AJ801">
        <f>IFERROR(VLOOKUP($A801,Table2[],13,FALSE),"Not Found")</f>
        <v>8</v>
      </c>
      <c r="AK801">
        <f>IFERROR(VLOOKUP($A801,Table2[],14,FALSE),"Not Found")</f>
        <v>7</v>
      </c>
      <c r="AL801">
        <f>INDEX('Marketing data'!E:E,MATCH($A801,'Marketing data'!B:B,0),1)</f>
        <v>0</v>
      </c>
      <c r="AM801">
        <f>INDEX('Marketing data'!F:F,MATCH($A801,'Marketing data'!B:B,0),1)</f>
        <v>0</v>
      </c>
      <c r="AN801">
        <f>INDEX(Table3[MC3],MATCH($A801,Table3[ID],0),1)</f>
        <v>0</v>
      </c>
      <c r="AO801">
        <f>INDEX(Table3[MC4],MATCH($A801,Table3[ID],0),1)</f>
        <v>0</v>
      </c>
      <c r="AP801">
        <f>INDEX(Table3[MC5],MATCH($A801,Table3[ID],0),1)</f>
        <v>0</v>
      </c>
      <c r="AQ801">
        <f>_xlfn.XLOOKUP($A801,Table3[ID],Table3[Complaint],"Not Found",0)</f>
        <v>0</v>
      </c>
      <c r="AR801">
        <f>_xlfn.XLOOKUP($A801,Table3[ID],Table3[Pilot],"Not Found",0)</f>
        <v>0</v>
      </c>
      <c r="AS801" s="6">
        <f>_xlfn.XLOOKUP($A801,Table3[ID],Table3[Enrollment],"Not Found",0)</f>
        <v>43487</v>
      </c>
    </row>
    <row r="802" spans="1:45" x14ac:dyDescent="0.25">
      <c r="A802">
        <v>2675</v>
      </c>
      <c r="B802" t="s">
        <v>926</v>
      </c>
      <c r="C802" t="s">
        <v>109</v>
      </c>
      <c r="D802" t="s">
        <v>110</v>
      </c>
      <c r="E802" t="s">
        <v>105</v>
      </c>
      <c r="F802" t="s">
        <v>127</v>
      </c>
      <c r="G802" s="22">
        <v>62.18</v>
      </c>
      <c r="H802">
        <v>10</v>
      </c>
      <c r="I802">
        <v>31.09</v>
      </c>
      <c r="J802" s="22">
        <v>652.89</v>
      </c>
      <c r="K802" s="6">
        <v>43496</v>
      </c>
      <c r="L802" s="21">
        <v>0.43958333333333338</v>
      </c>
      <c r="M802" t="s">
        <v>107</v>
      </c>
      <c r="N802" s="22">
        <v>621.79999999999995</v>
      </c>
      <c r="O802">
        <v>4.7619047620000003</v>
      </c>
      <c r="P802" s="22">
        <v>31.09</v>
      </c>
      <c r="Q802">
        <v>6</v>
      </c>
      <c r="R802" t="str">
        <f>IFERROR(VLOOKUP(Table5[[#This Row],[CustomerID]],Table1[],16,FALSE),"Not Found")</f>
        <v>Married</v>
      </c>
      <c r="S802">
        <f>IFERROR(VLOOKUP(Table5[[#This Row],[CustomerID]],Table1[],5,FALSE),"Not Found")</f>
        <v>44</v>
      </c>
      <c r="T802" t="str">
        <f>IFERROR(VLOOKUP(Table5[[#This Row],[CustomerID]],Table1[],17,FALSE),"Not Found")</f>
        <v>Graduate</v>
      </c>
      <c r="U802">
        <f>_xlfn.XLOOKUP(Table5[[#This Row],[CustomerID]],Table1[ID],Table1[Kids],"Not Found",0)</f>
        <v>0</v>
      </c>
      <c r="V802">
        <f>_xlfn.XLOOKUP(Table5[[#This Row],[CustomerID]],Table1[ID],Table1[Teens],"Not found",0)</f>
        <v>1</v>
      </c>
      <c r="W802" s="16">
        <f>IFERROR(VLOOKUP(Table5[[#This Row],[CustomerID]],Table1[],2,FALSE),"Not Found")</f>
        <v>161064</v>
      </c>
      <c r="X802" t="str">
        <f>_xlfn.XLOOKUP(Table5[[#This Row],[CustomerID]],Table1[ID],Table1[State],"Not Found",0)</f>
        <v>State-California</v>
      </c>
      <c r="Y802">
        <f>_xlfn.XLOOKUP(Table5[[#This Row],[CustomerID]],Table2[ID],Table2[Recency/Days],"Not Found",0)</f>
        <v>80</v>
      </c>
      <c r="Z802" s="22">
        <f>IFERROR(VLOOKUP(Table5[[#This Row],[CustomerID]],Table2[],3,FALSE),"Not Found")</f>
        <v>1021</v>
      </c>
      <c r="AA802" s="22">
        <f>IFERROR(VLOOKUP($A802,Table2[],4,FALSE),"Not Found")</f>
        <v>332</v>
      </c>
      <c r="AB802" s="22">
        <f>IFERROR(VLOOKUP($A802,Table2[],5,FALSE),"Not Found")</f>
        <v>902</v>
      </c>
      <c r="AC802" s="22">
        <f>IFERROR(VLOOKUP($A802,Table2[],6,FALSE),"Not Found")</f>
        <v>0</v>
      </c>
      <c r="AD802" s="22">
        <f>IFERROR(VLOOKUP($A802,Table2[],7,FALSE),"Not Found")</f>
        <v>119</v>
      </c>
      <c r="AE802" s="22">
        <f>IFERROR(VLOOKUP($A802,Table2[],8,FALSE),"Not Found")</f>
        <v>475</v>
      </c>
      <c r="AF802" s="22">
        <f>IFERROR(VLOOKUP($A802,Table2[],9,FALSE),"Not Found")</f>
        <v>1899</v>
      </c>
      <c r="AG802">
        <f>IFERROR(VLOOKUP($A802,Table2[],10,FALSE),"Not Found")</f>
        <v>5</v>
      </c>
      <c r="AH802">
        <f>IFERROR(VLOOKUP($A802,Table2[],11,FALSE),"Not Found")</f>
        <v>8</v>
      </c>
      <c r="AI802">
        <f>IFERROR(VLOOKUP($A802,Table2[],12,FALSE),"Not Found")</f>
        <v>4</v>
      </c>
      <c r="AJ802">
        <f>IFERROR(VLOOKUP($A802,Table2[],13,FALSE),"Not Found")</f>
        <v>11</v>
      </c>
      <c r="AK802">
        <f>IFERROR(VLOOKUP($A802,Table2[],14,FALSE),"Not Found")</f>
        <v>6</v>
      </c>
      <c r="AL802">
        <f>INDEX('Marketing data'!E:E,MATCH($A802,'Marketing data'!B:B,0),1)</f>
        <v>0</v>
      </c>
      <c r="AM802">
        <f>INDEX('Marketing data'!F:F,MATCH($A802,'Marketing data'!B:B,0),1)</f>
        <v>0</v>
      </c>
      <c r="AN802">
        <f>INDEX(Table3[MC3],MATCH($A802,Table3[ID],0),1)</f>
        <v>0</v>
      </c>
      <c r="AO802">
        <f>INDEX(Table3[MC4],MATCH($A802,Table3[ID],0),1)</f>
        <v>0</v>
      </c>
      <c r="AP802">
        <f>INDEX(Table3[MC5],MATCH($A802,Table3[ID],0),1)</f>
        <v>0</v>
      </c>
      <c r="AQ802">
        <f>_xlfn.XLOOKUP($A802,Table3[ID],Table3[Complaint],"Not Found",0)</f>
        <v>0</v>
      </c>
      <c r="AR802">
        <f>_xlfn.XLOOKUP($A802,Table3[ID],Table3[Pilot],"Not Found",0)</f>
        <v>0</v>
      </c>
      <c r="AS802" s="6">
        <f>_xlfn.XLOOKUP($A802,Table3[ID],Table3[Enrollment],"Not Found",0)</f>
        <v>43501</v>
      </c>
    </row>
    <row r="803" spans="1:45" x14ac:dyDescent="0.25">
      <c r="A803">
        <v>3174</v>
      </c>
      <c r="B803" t="s">
        <v>927</v>
      </c>
      <c r="C803" t="s">
        <v>124</v>
      </c>
      <c r="D803" t="s">
        <v>110</v>
      </c>
      <c r="E803" t="s">
        <v>114</v>
      </c>
      <c r="F803" t="s">
        <v>106</v>
      </c>
      <c r="G803" s="22">
        <v>10.75</v>
      </c>
      <c r="H803">
        <v>8</v>
      </c>
      <c r="I803">
        <v>4.3</v>
      </c>
      <c r="J803" s="22">
        <v>90.3</v>
      </c>
      <c r="K803" s="6">
        <v>43539</v>
      </c>
      <c r="L803" s="21">
        <v>0.60972222222222217</v>
      </c>
      <c r="M803" t="s">
        <v>107</v>
      </c>
      <c r="N803" s="22">
        <v>86</v>
      </c>
      <c r="O803">
        <v>4.7619047620000003</v>
      </c>
      <c r="P803" s="22">
        <v>4.3</v>
      </c>
      <c r="Q803">
        <v>6.2</v>
      </c>
      <c r="R803" t="str">
        <f>IFERROR(VLOOKUP(Table5[[#This Row],[CustomerID]],Table1[],16,FALSE),"Not Found")</f>
        <v>Married</v>
      </c>
      <c r="S803">
        <f>IFERROR(VLOOKUP(Table5[[#This Row],[CustomerID]],Table1[],5,FALSE),"Not Found")</f>
        <v>40</v>
      </c>
      <c r="T803" t="str">
        <f>IFERROR(VLOOKUP(Table5[[#This Row],[CustomerID]],Table1[],17,FALSE),"Not Found")</f>
        <v>Graduate</v>
      </c>
      <c r="U803">
        <f>_xlfn.XLOOKUP(Table5[[#This Row],[CustomerID]],Table1[ID],Table1[Kids],"Not Found",0)</f>
        <v>0</v>
      </c>
      <c r="V803">
        <f>_xlfn.XLOOKUP(Table5[[#This Row],[CustomerID]],Table1[ID],Table1[Teens],"Not found",0)</f>
        <v>1</v>
      </c>
      <c r="W803" s="16">
        <f>IFERROR(VLOOKUP(Table5[[#This Row],[CustomerID]],Table1[],2,FALSE),"Not Found")</f>
        <v>161014</v>
      </c>
      <c r="X803" t="str">
        <f>_xlfn.XLOOKUP(Table5[[#This Row],[CustomerID]],Table1[ID],Table1[State],"Not Found",0)</f>
        <v>State-Florida</v>
      </c>
      <c r="Y803">
        <f>_xlfn.XLOOKUP(Table5[[#This Row],[CustomerID]],Table2[ID],Table2[Recency/Days],"Not Found",0)</f>
        <v>17</v>
      </c>
      <c r="Z803" s="22">
        <f>IFERROR(VLOOKUP(Table5[[#This Row],[CustomerID]],Table2[],3,FALSE),"Not Found")</f>
        <v>710</v>
      </c>
      <c r="AA803" s="22">
        <f>IFERROR(VLOOKUP($A803,Table2[],4,FALSE),"Not Found")</f>
        <v>340</v>
      </c>
      <c r="AB803" s="22">
        <f>IFERROR(VLOOKUP($A803,Table2[],5,FALSE),"Not Found")</f>
        <v>1306</v>
      </c>
      <c r="AC803" s="22">
        <f>IFERROR(VLOOKUP($A803,Table2[],6,FALSE),"Not Found")</f>
        <v>480</v>
      </c>
      <c r="AD803" s="22">
        <f>IFERROR(VLOOKUP($A803,Table2[],7,FALSE),"Not Found")</f>
        <v>113</v>
      </c>
      <c r="AE803" s="22">
        <f>IFERROR(VLOOKUP($A803,Table2[],8,FALSE),"Not Found")</f>
        <v>77</v>
      </c>
      <c r="AF803" s="22">
        <f>IFERROR(VLOOKUP($A803,Table2[],9,FALSE),"Not Found")</f>
        <v>2874</v>
      </c>
      <c r="AG803">
        <f>IFERROR(VLOOKUP($A803,Table2[],10,FALSE),"Not Found")</f>
        <v>4</v>
      </c>
      <c r="AH803">
        <f>IFERROR(VLOOKUP($A803,Table2[],11,FALSE),"Not Found")</f>
        <v>9</v>
      </c>
      <c r="AI803">
        <f>IFERROR(VLOOKUP($A803,Table2[],12,FALSE),"Not Found")</f>
        <v>3</v>
      </c>
      <c r="AJ803">
        <f>IFERROR(VLOOKUP($A803,Table2[],13,FALSE),"Not Found")</f>
        <v>4</v>
      </c>
      <c r="AK803">
        <f>IFERROR(VLOOKUP($A803,Table2[],14,FALSE),"Not Found")</f>
        <v>7</v>
      </c>
      <c r="AL803">
        <f>INDEX('Marketing data'!E:E,MATCH($A803,'Marketing data'!B:B,0),1)</f>
        <v>0</v>
      </c>
      <c r="AM803">
        <f>INDEX('Marketing data'!F:F,MATCH($A803,'Marketing data'!B:B,0),1)</f>
        <v>0</v>
      </c>
      <c r="AN803">
        <f>INDEX(Table3[MC3],MATCH($A803,Table3[ID],0),1)</f>
        <v>0</v>
      </c>
      <c r="AO803">
        <f>INDEX(Table3[MC4],MATCH($A803,Table3[ID],0),1)</f>
        <v>0</v>
      </c>
      <c r="AP803">
        <f>INDEX(Table3[MC5],MATCH($A803,Table3[ID],0),1)</f>
        <v>0</v>
      </c>
      <c r="AQ803">
        <f>_xlfn.XLOOKUP($A803,Table3[ID],Table3[Complaint],"Not Found",0)</f>
        <v>0</v>
      </c>
      <c r="AR803">
        <f>_xlfn.XLOOKUP($A803,Table3[ID],Table3[Pilot],"Not Found",0)</f>
        <v>0</v>
      </c>
      <c r="AS803" s="6">
        <f>_xlfn.XLOOKUP($A803,Table3[ID],Table3[Enrollment],"Not Found",0)</f>
        <v>43481</v>
      </c>
    </row>
    <row r="804" spans="1:45" x14ac:dyDescent="0.25">
      <c r="A804">
        <v>1144</v>
      </c>
      <c r="B804" t="s">
        <v>928</v>
      </c>
      <c r="C804" t="s">
        <v>103</v>
      </c>
      <c r="D804" t="s">
        <v>110</v>
      </c>
      <c r="E804" t="s">
        <v>105</v>
      </c>
      <c r="F804" t="s">
        <v>111</v>
      </c>
      <c r="G804" s="22">
        <v>40.26</v>
      </c>
      <c r="H804">
        <v>10</v>
      </c>
      <c r="I804">
        <v>20.13</v>
      </c>
      <c r="J804" s="22">
        <v>422.73</v>
      </c>
      <c r="K804" s="6">
        <v>43520</v>
      </c>
      <c r="L804" s="21">
        <v>0.75416666666666676</v>
      </c>
      <c r="M804" t="s">
        <v>116</v>
      </c>
      <c r="N804" s="22">
        <v>402.6</v>
      </c>
      <c r="O804">
        <v>4.7619047620000003</v>
      </c>
      <c r="P804" s="22">
        <v>20.13</v>
      </c>
      <c r="Q804">
        <v>5</v>
      </c>
      <c r="R804" t="str">
        <f>IFERROR(VLOOKUP(Table5[[#This Row],[CustomerID]],Table1[],16,FALSE),"Not Found")</f>
        <v>Together</v>
      </c>
      <c r="S804">
        <f>IFERROR(VLOOKUP(Table5[[#This Row],[CustomerID]],Table1[],5,FALSE),"Not Found")</f>
        <v>68</v>
      </c>
      <c r="T804" t="str">
        <f>IFERROR(VLOOKUP(Table5[[#This Row],[CustomerID]],Table1[],17,FALSE),"Not Found")</f>
        <v>PhD</v>
      </c>
      <c r="U804">
        <f>_xlfn.XLOOKUP(Table5[[#This Row],[CustomerID]],Table1[ID],Table1[Kids],"Not Found",0)</f>
        <v>0</v>
      </c>
      <c r="V804">
        <f>_xlfn.XLOOKUP(Table5[[#This Row],[CustomerID]],Table1[ID],Table1[Teens],"Not found",0)</f>
        <v>1</v>
      </c>
      <c r="W804" s="16">
        <f>IFERROR(VLOOKUP(Table5[[#This Row],[CustomerID]],Table1[],2,FALSE),"Not Found")</f>
        <v>161010</v>
      </c>
      <c r="X804" t="str">
        <f>_xlfn.XLOOKUP(Table5[[#This Row],[CustomerID]],Table1[ID],Table1[State],"Not Found",0)</f>
        <v>State-Other</v>
      </c>
      <c r="Y804">
        <f>_xlfn.XLOOKUP(Table5[[#This Row],[CustomerID]],Table2[ID],Table2[Recency/Days],"Not Found",0)</f>
        <v>57</v>
      </c>
      <c r="Z804" s="22">
        <f>IFERROR(VLOOKUP(Table5[[#This Row],[CustomerID]],Table2[],3,FALSE),"Not Found")</f>
        <v>2343</v>
      </c>
      <c r="AA804" s="22">
        <f>IFERROR(VLOOKUP($A804,Table2[],4,FALSE),"Not Found")</f>
        <v>0</v>
      </c>
      <c r="AB804" s="22">
        <f>IFERROR(VLOOKUP($A804,Table2[],5,FALSE),"Not Found")</f>
        <v>150</v>
      </c>
      <c r="AC804" s="22">
        <f>IFERROR(VLOOKUP($A804,Table2[],6,FALSE),"Not Found")</f>
        <v>0</v>
      </c>
      <c r="AD804" s="22">
        <f>IFERROR(VLOOKUP($A804,Table2[],7,FALSE),"Not Found")</f>
        <v>0</v>
      </c>
      <c r="AE804" s="22">
        <f>IFERROR(VLOOKUP($A804,Table2[],8,FALSE),"Not Found")</f>
        <v>201</v>
      </c>
      <c r="AF804" s="22">
        <f>IFERROR(VLOOKUP($A804,Table2[],9,FALSE),"Not Found")</f>
        <v>2293</v>
      </c>
      <c r="AG804">
        <f>IFERROR(VLOOKUP($A804,Table2[],10,FALSE),"Not Found")</f>
        <v>2</v>
      </c>
      <c r="AH804">
        <f>IFERROR(VLOOKUP($A804,Table2[],11,FALSE),"Not Found")</f>
        <v>8</v>
      </c>
      <c r="AI804">
        <f>IFERROR(VLOOKUP($A804,Table2[],12,FALSE),"Not Found")</f>
        <v>5</v>
      </c>
      <c r="AJ804">
        <f>IFERROR(VLOOKUP($A804,Table2[],13,FALSE),"Not Found")</f>
        <v>11</v>
      </c>
      <c r="AK804">
        <f>IFERROR(VLOOKUP($A804,Table2[],14,FALSE),"Not Found")</f>
        <v>5</v>
      </c>
      <c r="AL804">
        <f>INDEX('Marketing data'!E:E,MATCH($A804,'Marketing data'!B:B,0),1)</f>
        <v>0</v>
      </c>
      <c r="AM804">
        <f>INDEX('Marketing data'!F:F,MATCH($A804,'Marketing data'!B:B,0),1)</f>
        <v>0</v>
      </c>
      <c r="AN804">
        <f>INDEX(Table3[MC3],MATCH($A804,Table3[ID],0),1)</f>
        <v>0</v>
      </c>
      <c r="AO804">
        <f>INDEX(Table3[MC4],MATCH($A804,Table3[ID],0),1)</f>
        <v>0</v>
      </c>
      <c r="AP804">
        <f>INDEX(Table3[MC5],MATCH($A804,Table3[ID],0),1)</f>
        <v>0</v>
      </c>
      <c r="AQ804">
        <f>_xlfn.XLOOKUP($A804,Table3[ID],Table3[Complaint],"Not Found",0)</f>
        <v>0</v>
      </c>
      <c r="AR804">
        <f>_xlfn.XLOOKUP($A804,Table3[ID],Table3[Pilot],"Not Found",0)</f>
        <v>0</v>
      </c>
      <c r="AS804" s="6">
        <f>_xlfn.XLOOKUP($A804,Table3[ID],Table3[Enrollment],"Not Found",0)</f>
        <v>43540</v>
      </c>
    </row>
    <row r="805" spans="1:45" x14ac:dyDescent="0.25">
      <c r="A805">
        <v>3140</v>
      </c>
      <c r="B805" t="s">
        <v>929</v>
      </c>
      <c r="C805" t="s">
        <v>109</v>
      </c>
      <c r="D805" t="s">
        <v>104</v>
      </c>
      <c r="E805" t="s">
        <v>105</v>
      </c>
      <c r="F805" t="s">
        <v>118</v>
      </c>
      <c r="G805" s="22">
        <v>64.97</v>
      </c>
      <c r="H805">
        <v>5</v>
      </c>
      <c r="I805">
        <v>16.2425</v>
      </c>
      <c r="J805" s="22">
        <v>341.09249999999997</v>
      </c>
      <c r="K805" s="6">
        <v>43504</v>
      </c>
      <c r="L805" s="21">
        <v>0.53611111111111109</v>
      </c>
      <c r="M805" t="s">
        <v>116</v>
      </c>
      <c r="N805" s="22">
        <v>324.85000000000002</v>
      </c>
      <c r="O805">
        <v>4.7619047620000003</v>
      </c>
      <c r="P805" s="22">
        <v>16.2425</v>
      </c>
      <c r="Q805">
        <v>6.5</v>
      </c>
      <c r="R805" t="str">
        <f>IFERROR(VLOOKUP(Table5[[#This Row],[CustomerID]],Table1[],16,FALSE),"Not Found")</f>
        <v>Together</v>
      </c>
      <c r="S805">
        <f>IFERROR(VLOOKUP(Table5[[#This Row],[CustomerID]],Table1[],5,FALSE),"Not Found")</f>
        <v>45</v>
      </c>
      <c r="T805" t="str">
        <f>IFERROR(VLOOKUP(Table5[[#This Row],[CustomerID]],Table1[],17,FALSE),"Not Found")</f>
        <v>Graduate</v>
      </c>
      <c r="U805">
        <f>_xlfn.XLOOKUP(Table5[[#This Row],[CustomerID]],Table1[ID],Table1[Kids],"Not Found",0)</f>
        <v>0</v>
      </c>
      <c r="V805">
        <f>_xlfn.XLOOKUP(Table5[[#This Row],[CustomerID]],Table1[ID],Table1[Teens],"Not found",0)</f>
        <v>1</v>
      </c>
      <c r="W805" s="16">
        <f>IFERROR(VLOOKUP(Table5[[#This Row],[CustomerID]],Table1[],2,FALSE),"Not Found")</f>
        <v>160934</v>
      </c>
      <c r="X805" t="str">
        <f>_xlfn.XLOOKUP(Table5[[#This Row],[CustomerID]],Table1[ID],Table1[State],"Not Found",0)</f>
        <v>State-New York</v>
      </c>
      <c r="Y805">
        <f>_xlfn.XLOOKUP(Table5[[#This Row],[CustomerID]],Table2[ID],Table2[Recency/Days],"Not Found",0)</f>
        <v>41</v>
      </c>
      <c r="Z805" s="22">
        <f>IFERROR(VLOOKUP(Table5[[#This Row],[CustomerID]],Table2[],3,FALSE),"Not Found")</f>
        <v>592</v>
      </c>
      <c r="AA805" s="22">
        <f>IFERROR(VLOOKUP($A805,Table2[],4,FALSE),"Not Found")</f>
        <v>409</v>
      </c>
      <c r="AB805" s="22">
        <f>IFERROR(VLOOKUP($A805,Table2[],5,FALSE),"Not Found")</f>
        <v>409</v>
      </c>
      <c r="AC805" s="22">
        <f>IFERROR(VLOOKUP($A805,Table2[],6,FALSE),"Not Found")</f>
        <v>507</v>
      </c>
      <c r="AD805" s="22">
        <f>IFERROR(VLOOKUP($A805,Table2[],7,FALSE),"Not Found")</f>
        <v>246</v>
      </c>
      <c r="AE805" s="22">
        <f>IFERROR(VLOOKUP($A805,Table2[],8,FALSE),"Not Found")</f>
        <v>143</v>
      </c>
      <c r="AF805" s="22">
        <f>IFERROR(VLOOKUP($A805,Table2[],9,FALSE),"Not Found")</f>
        <v>2020</v>
      </c>
      <c r="AG805">
        <f>IFERROR(VLOOKUP($A805,Table2[],10,FALSE),"Not Found")</f>
        <v>2</v>
      </c>
      <c r="AH805">
        <f>IFERROR(VLOOKUP($A805,Table2[],11,FALSE),"Not Found")</f>
        <v>6</v>
      </c>
      <c r="AI805">
        <f>IFERROR(VLOOKUP($A805,Table2[],12,FALSE),"Not Found")</f>
        <v>4</v>
      </c>
      <c r="AJ805">
        <f>IFERROR(VLOOKUP($A805,Table2[],13,FALSE),"Not Found")</f>
        <v>11</v>
      </c>
      <c r="AK805">
        <f>IFERROR(VLOOKUP($A805,Table2[],14,FALSE),"Not Found")</f>
        <v>4</v>
      </c>
      <c r="AL805">
        <f>INDEX('Marketing data'!E:E,MATCH($A805,'Marketing data'!B:B,0),1)</f>
        <v>0</v>
      </c>
      <c r="AM805">
        <f>INDEX('Marketing data'!F:F,MATCH($A805,'Marketing data'!B:B,0),1)</f>
        <v>0</v>
      </c>
      <c r="AN805">
        <f>INDEX(Table3[MC3],MATCH($A805,Table3[ID],0),1)</f>
        <v>0</v>
      </c>
      <c r="AO805">
        <f>INDEX(Table3[MC4],MATCH($A805,Table3[ID],0),1)</f>
        <v>0</v>
      </c>
      <c r="AP805">
        <f>INDEX(Table3[MC5],MATCH($A805,Table3[ID],0),1)</f>
        <v>0</v>
      </c>
      <c r="AQ805">
        <f>_xlfn.XLOOKUP($A805,Table3[ID],Table3[Complaint],"Not Found",0)</f>
        <v>0</v>
      </c>
      <c r="AR805">
        <f>_xlfn.XLOOKUP($A805,Table3[ID],Table3[Pilot],"Not Found",0)</f>
        <v>0</v>
      </c>
      <c r="AS805" s="6">
        <f>_xlfn.XLOOKUP($A805,Table3[ID],Table3[Enrollment],"Not Found",0)</f>
        <v>44005</v>
      </c>
    </row>
    <row r="806" spans="1:45" x14ac:dyDescent="0.25">
      <c r="A806">
        <v>3010</v>
      </c>
      <c r="B806" t="s">
        <v>930</v>
      </c>
      <c r="C806" t="s">
        <v>103</v>
      </c>
      <c r="D806" t="s">
        <v>110</v>
      </c>
      <c r="E806" t="s">
        <v>114</v>
      </c>
      <c r="F806" t="s">
        <v>111</v>
      </c>
      <c r="G806" s="22">
        <v>95.15</v>
      </c>
      <c r="H806">
        <v>1</v>
      </c>
      <c r="I806">
        <v>4.7575000000000003</v>
      </c>
      <c r="J806" s="22">
        <v>99.907499999999999</v>
      </c>
      <c r="K806" s="6">
        <v>43546</v>
      </c>
      <c r="L806" s="21">
        <v>0.58333333333333337</v>
      </c>
      <c r="M806" t="s">
        <v>112</v>
      </c>
      <c r="N806" s="22">
        <v>95.15</v>
      </c>
      <c r="O806">
        <v>4.7619047620000003</v>
      </c>
      <c r="P806" s="22">
        <v>4.7575000000000003</v>
      </c>
      <c r="Q806">
        <v>6</v>
      </c>
      <c r="R806" t="str">
        <f>IFERROR(VLOOKUP(Table5[[#This Row],[CustomerID]],Table1[],16,FALSE),"Not Found")</f>
        <v>Together</v>
      </c>
      <c r="S806">
        <f>IFERROR(VLOOKUP(Table5[[#This Row],[CustomerID]],Table1[],5,FALSE),"Not Found")</f>
        <v>70</v>
      </c>
      <c r="T806" t="str">
        <f>IFERROR(VLOOKUP(Table5[[#This Row],[CustomerID]],Table1[],17,FALSE),"Not Found")</f>
        <v>Graduate</v>
      </c>
      <c r="U806">
        <f>_xlfn.XLOOKUP(Table5[[#This Row],[CustomerID]],Table1[ID],Table1[Kids],"Not Found",0)</f>
        <v>0</v>
      </c>
      <c r="V806">
        <f>_xlfn.XLOOKUP(Table5[[#This Row],[CustomerID]],Table1[ID],Table1[Teens],"Not found",0)</f>
        <v>1</v>
      </c>
      <c r="W806" s="16">
        <f>IFERROR(VLOOKUP(Table5[[#This Row],[CustomerID]],Table1[],2,FALSE),"Not Found")</f>
        <v>160905</v>
      </c>
      <c r="X806" t="str">
        <f>_xlfn.XLOOKUP(Table5[[#This Row],[CustomerID]],Table1[ID],Table1[State],"Not Found",0)</f>
        <v>State-Other</v>
      </c>
      <c r="Y806">
        <f>_xlfn.XLOOKUP(Table5[[#This Row],[CustomerID]],Table2[ID],Table2[Recency/Days],"Not Found",0)</f>
        <v>27</v>
      </c>
      <c r="Z806" s="22">
        <f>IFERROR(VLOOKUP(Table5[[#This Row],[CustomerID]],Table2[],3,FALSE),"Not Found")</f>
        <v>550</v>
      </c>
      <c r="AA806" s="22">
        <f>IFERROR(VLOOKUP($A806,Table2[],4,FALSE),"Not Found")</f>
        <v>45</v>
      </c>
      <c r="AB806" s="22">
        <f>IFERROR(VLOOKUP($A806,Table2[],5,FALSE),"Not Found")</f>
        <v>201</v>
      </c>
      <c r="AC806" s="22">
        <f>IFERROR(VLOOKUP($A806,Table2[],6,FALSE),"Not Found")</f>
        <v>95</v>
      </c>
      <c r="AD806" s="22">
        <f>IFERROR(VLOOKUP($A806,Table2[],7,FALSE),"Not Found")</f>
        <v>45</v>
      </c>
      <c r="AE806" s="22">
        <f>IFERROR(VLOOKUP($A806,Table2[],8,FALSE),"Not Found")</f>
        <v>100</v>
      </c>
      <c r="AF806" s="22">
        <f>IFERROR(VLOOKUP($A806,Table2[],9,FALSE),"Not Found")</f>
        <v>835</v>
      </c>
      <c r="AG806">
        <f>IFERROR(VLOOKUP($A806,Table2[],10,FALSE),"Not Found")</f>
        <v>2</v>
      </c>
      <c r="AH806">
        <f>IFERROR(VLOOKUP($A806,Table2[],11,FALSE),"Not Found")</f>
        <v>3</v>
      </c>
      <c r="AI806">
        <f>IFERROR(VLOOKUP($A806,Table2[],12,FALSE),"Not Found")</f>
        <v>3</v>
      </c>
      <c r="AJ806">
        <f>IFERROR(VLOOKUP($A806,Table2[],13,FALSE),"Not Found")</f>
        <v>7</v>
      </c>
      <c r="AK806">
        <f>IFERROR(VLOOKUP($A806,Table2[],14,FALSE),"Not Found")</f>
        <v>2</v>
      </c>
      <c r="AL806">
        <f>INDEX('Marketing data'!E:E,MATCH($A806,'Marketing data'!B:B,0),1)</f>
        <v>0</v>
      </c>
      <c r="AM806">
        <f>INDEX('Marketing data'!F:F,MATCH($A806,'Marketing data'!B:B,0),1)</f>
        <v>0</v>
      </c>
      <c r="AN806">
        <f>INDEX(Table3[MC3],MATCH($A806,Table3[ID],0),1)</f>
        <v>0</v>
      </c>
      <c r="AO806">
        <f>INDEX(Table3[MC4],MATCH($A806,Table3[ID],0),1)</f>
        <v>0</v>
      </c>
      <c r="AP806">
        <f>INDEX(Table3[MC5],MATCH($A806,Table3[ID],0),1)</f>
        <v>0</v>
      </c>
      <c r="AQ806">
        <f>_xlfn.XLOOKUP($A806,Table3[ID],Table3[Complaint],"Not Found",0)</f>
        <v>0</v>
      </c>
      <c r="AR806">
        <f>_xlfn.XLOOKUP($A806,Table3[ID],Table3[Pilot],"Not Found",0)</f>
        <v>0</v>
      </c>
      <c r="AS806" s="6">
        <f>_xlfn.XLOOKUP($A806,Table3[ID],Table3[Enrollment],"Not Found",0)</f>
        <v>43962</v>
      </c>
    </row>
    <row r="807" spans="1:45" x14ac:dyDescent="0.25">
      <c r="A807">
        <v>3128</v>
      </c>
      <c r="B807" t="s">
        <v>931</v>
      </c>
      <c r="C807" t="s">
        <v>103</v>
      </c>
      <c r="D807" t="s">
        <v>104</v>
      </c>
      <c r="E807" t="s">
        <v>105</v>
      </c>
      <c r="F807" t="s">
        <v>111</v>
      </c>
      <c r="G807" s="22">
        <v>48.62</v>
      </c>
      <c r="H807">
        <v>8</v>
      </c>
      <c r="I807">
        <v>19.448</v>
      </c>
      <c r="J807" s="22">
        <v>408.40800000000002</v>
      </c>
      <c r="K807" s="6">
        <v>43489</v>
      </c>
      <c r="L807" s="21">
        <v>0.45624999999999999</v>
      </c>
      <c r="M807" t="s">
        <v>112</v>
      </c>
      <c r="N807" s="22">
        <v>388.96</v>
      </c>
      <c r="O807">
        <v>4.7619047620000003</v>
      </c>
      <c r="P807" s="22">
        <v>19.448</v>
      </c>
      <c r="Q807">
        <v>5</v>
      </c>
      <c r="R807" t="str">
        <f>IFERROR(VLOOKUP(Table5[[#This Row],[CustomerID]],Table1[],16,FALSE),"Not Found")</f>
        <v>Married</v>
      </c>
      <c r="S807">
        <f>IFERROR(VLOOKUP(Table5[[#This Row],[CustomerID]],Table1[],5,FALSE),"Not Found")</f>
        <v>56</v>
      </c>
      <c r="T807" t="str">
        <f>IFERROR(VLOOKUP(Table5[[#This Row],[CustomerID]],Table1[],17,FALSE),"Not Found")</f>
        <v>PhD</v>
      </c>
      <c r="U807">
        <f>_xlfn.XLOOKUP(Table5[[#This Row],[CustomerID]],Table1[ID],Table1[Kids],"Not Found",0)</f>
        <v>0</v>
      </c>
      <c r="V807">
        <f>_xlfn.XLOOKUP(Table5[[#This Row],[CustomerID]],Table1[ID],Table1[Teens],"Not found",0)</f>
        <v>1</v>
      </c>
      <c r="W807" s="16">
        <f>IFERROR(VLOOKUP(Table5[[#This Row],[CustomerID]],Table1[],2,FALSE),"Not Found")</f>
        <v>160896</v>
      </c>
      <c r="X807" t="str">
        <f>_xlfn.XLOOKUP(Table5[[#This Row],[CustomerID]],Table1[ID],Table1[State],"Not Found",0)</f>
        <v>State-New York</v>
      </c>
      <c r="Y807">
        <f>_xlfn.XLOOKUP(Table5[[#This Row],[CustomerID]],Table2[ID],Table2[Recency/Days],"Not Found",0)</f>
        <v>90</v>
      </c>
      <c r="Z807" s="22">
        <f>IFERROR(VLOOKUP(Table5[[#This Row],[CustomerID]],Table2[],3,FALSE),"Not Found")</f>
        <v>2676</v>
      </c>
      <c r="AA807" s="22">
        <f>IFERROR(VLOOKUP($A807,Table2[],4,FALSE),"Not Found")</f>
        <v>79</v>
      </c>
      <c r="AB807" s="22">
        <f>IFERROR(VLOOKUP($A807,Table2[],5,FALSE),"Not Found")</f>
        <v>1054</v>
      </c>
      <c r="AC807" s="22">
        <f>IFERROR(VLOOKUP($A807,Table2[],6,FALSE),"Not Found")</f>
        <v>159</v>
      </c>
      <c r="AD807" s="22">
        <f>IFERROR(VLOOKUP($A807,Table2[],7,FALSE),"Not Found")</f>
        <v>122</v>
      </c>
      <c r="AE807" s="22">
        <f>IFERROR(VLOOKUP($A807,Table2[],8,FALSE),"Not Found")</f>
        <v>404</v>
      </c>
      <c r="AF807" s="22">
        <f>IFERROR(VLOOKUP($A807,Table2[],9,FALSE),"Not Found")</f>
        <v>3686</v>
      </c>
      <c r="AG807">
        <f>IFERROR(VLOOKUP($A807,Table2[],10,FALSE),"Not Found")</f>
        <v>3</v>
      </c>
      <c r="AH807">
        <f>IFERROR(VLOOKUP($A807,Table2[],11,FALSE),"Not Found")</f>
        <v>9</v>
      </c>
      <c r="AI807">
        <f>IFERROR(VLOOKUP($A807,Table2[],12,FALSE),"Not Found")</f>
        <v>10</v>
      </c>
      <c r="AJ807">
        <f>IFERROR(VLOOKUP($A807,Table2[],13,FALSE),"Not Found")</f>
        <v>4</v>
      </c>
      <c r="AK807">
        <f>IFERROR(VLOOKUP($A807,Table2[],14,FALSE),"Not Found")</f>
        <v>6</v>
      </c>
      <c r="AL807">
        <f>INDEX('Marketing data'!E:E,MATCH($A807,'Marketing data'!B:B,0),1)</f>
        <v>0</v>
      </c>
      <c r="AM807">
        <f>INDEX('Marketing data'!F:F,MATCH($A807,'Marketing data'!B:B,0),1)</f>
        <v>0</v>
      </c>
      <c r="AN807">
        <f>INDEX(Table3[MC3],MATCH($A807,Table3[ID],0),1)</f>
        <v>0</v>
      </c>
      <c r="AO807">
        <f>INDEX(Table3[MC4],MATCH($A807,Table3[ID],0),1)</f>
        <v>0</v>
      </c>
      <c r="AP807">
        <f>INDEX(Table3[MC5],MATCH($A807,Table3[ID],0),1)</f>
        <v>0</v>
      </c>
      <c r="AQ807">
        <f>_xlfn.XLOOKUP($A807,Table3[ID],Table3[Complaint],"Not Found",0)</f>
        <v>0</v>
      </c>
      <c r="AR807">
        <f>_xlfn.XLOOKUP($A807,Table3[ID],Table3[Pilot],"Not Found",0)</f>
        <v>1</v>
      </c>
      <c r="AS807" s="6">
        <f>_xlfn.XLOOKUP($A807,Table3[ID],Table3[Enrollment],"Not Found",0)</f>
        <v>43542</v>
      </c>
    </row>
    <row r="808" spans="1:45" x14ac:dyDescent="0.25">
      <c r="A808">
        <v>2285</v>
      </c>
      <c r="B808" t="s">
        <v>932</v>
      </c>
      <c r="C808" t="s">
        <v>124</v>
      </c>
      <c r="D808" t="s">
        <v>110</v>
      </c>
      <c r="E808" t="s">
        <v>105</v>
      </c>
      <c r="F808" t="s">
        <v>125</v>
      </c>
      <c r="G808" s="22">
        <v>53.21</v>
      </c>
      <c r="H808">
        <v>8</v>
      </c>
      <c r="I808">
        <v>21.283999999999999</v>
      </c>
      <c r="J808" s="22">
        <v>446.964</v>
      </c>
      <c r="K808" s="6">
        <v>43538</v>
      </c>
      <c r="L808" s="21">
        <v>0.69791666666666663</v>
      </c>
      <c r="M808" t="s">
        <v>107</v>
      </c>
      <c r="N808" s="22">
        <v>425.68</v>
      </c>
      <c r="O808">
        <v>4.7619047620000003</v>
      </c>
      <c r="P808" s="22">
        <v>21.283999999999999</v>
      </c>
      <c r="Q808">
        <v>5</v>
      </c>
      <c r="R808" t="str">
        <f>IFERROR(VLOOKUP(Table5[[#This Row],[CustomerID]],Table1[],16,FALSE),"Not Found")</f>
        <v>Together</v>
      </c>
      <c r="S808">
        <f>IFERROR(VLOOKUP(Table5[[#This Row],[CustomerID]],Table1[],5,FALSE),"Not Found")</f>
        <v>54</v>
      </c>
      <c r="T808" t="str">
        <f>IFERROR(VLOOKUP(Table5[[#This Row],[CustomerID]],Table1[],17,FALSE),"Not Found")</f>
        <v>Graduate</v>
      </c>
      <c r="U808">
        <f>_xlfn.XLOOKUP(Table5[[#This Row],[CustomerID]],Table1[ID],Table1[Kids],"Not Found",0)</f>
        <v>0</v>
      </c>
      <c r="V808">
        <f>_xlfn.XLOOKUP(Table5[[#This Row],[CustomerID]],Table1[ID],Table1[Teens],"Not found",0)</f>
        <v>1</v>
      </c>
      <c r="W808" s="16">
        <f>IFERROR(VLOOKUP(Table5[[#This Row],[CustomerID]],Table1[],2,FALSE),"Not Found")</f>
        <v>160894</v>
      </c>
      <c r="X808" t="str">
        <f>_xlfn.XLOOKUP(Table5[[#This Row],[CustomerID]],Table1[ID],Table1[State],"Not Found",0)</f>
        <v>State-California</v>
      </c>
      <c r="Y808">
        <f>_xlfn.XLOOKUP(Table5[[#This Row],[CustomerID]],Table2[ID],Table2[Recency/Days],"Not Found",0)</f>
        <v>61</v>
      </c>
      <c r="Z808" s="22">
        <f>IFERROR(VLOOKUP(Table5[[#This Row],[CustomerID]],Table2[],3,FALSE),"Not Found")</f>
        <v>1601</v>
      </c>
      <c r="AA808" s="22">
        <f>IFERROR(VLOOKUP($A808,Table2[],4,FALSE),"Not Found")</f>
        <v>18</v>
      </c>
      <c r="AB808" s="22">
        <f>IFERROR(VLOOKUP($A808,Table2[],5,FALSE),"Not Found")</f>
        <v>410</v>
      </c>
      <c r="AC808" s="22">
        <f>IFERROR(VLOOKUP($A808,Table2[],6,FALSE),"Not Found")</f>
        <v>26</v>
      </c>
      <c r="AD808" s="22">
        <f>IFERROR(VLOOKUP($A808,Table2[],7,FALSE),"Not Found")</f>
        <v>0</v>
      </c>
      <c r="AE808" s="22">
        <f>IFERROR(VLOOKUP($A808,Table2[],8,FALSE),"Not Found")</f>
        <v>143</v>
      </c>
      <c r="AF808" s="22">
        <f>IFERROR(VLOOKUP($A808,Table2[],9,FALSE),"Not Found")</f>
        <v>1913</v>
      </c>
      <c r="AG808">
        <f>IFERROR(VLOOKUP($A808,Table2[],10,FALSE),"Not Found")</f>
        <v>5</v>
      </c>
      <c r="AH808">
        <f>IFERROR(VLOOKUP($A808,Table2[],11,FALSE),"Not Found")</f>
        <v>10</v>
      </c>
      <c r="AI808">
        <f>IFERROR(VLOOKUP($A808,Table2[],12,FALSE),"Not Found")</f>
        <v>3</v>
      </c>
      <c r="AJ808">
        <f>IFERROR(VLOOKUP($A808,Table2[],13,FALSE),"Not Found")</f>
        <v>8</v>
      </c>
      <c r="AK808">
        <f>IFERROR(VLOOKUP($A808,Table2[],14,FALSE),"Not Found")</f>
        <v>7</v>
      </c>
      <c r="AL808">
        <f>INDEX('Marketing data'!E:E,MATCH($A808,'Marketing data'!B:B,0),1)</f>
        <v>0</v>
      </c>
      <c r="AM808">
        <f>INDEX('Marketing data'!F:F,MATCH($A808,'Marketing data'!B:B,0),1)</f>
        <v>0</v>
      </c>
      <c r="AN808">
        <f>INDEX(Table3[MC3],MATCH($A808,Table3[ID],0),1)</f>
        <v>0</v>
      </c>
      <c r="AO808">
        <f>INDEX(Table3[MC4],MATCH($A808,Table3[ID],0),1)</f>
        <v>0</v>
      </c>
      <c r="AP808">
        <f>INDEX(Table3[MC5],MATCH($A808,Table3[ID],0),1)</f>
        <v>0</v>
      </c>
      <c r="AQ808">
        <f>_xlfn.XLOOKUP($A808,Table3[ID],Table3[Complaint],"Not Found",0)</f>
        <v>0</v>
      </c>
      <c r="AR808">
        <f>_xlfn.XLOOKUP($A808,Table3[ID],Table3[Pilot],"Not Found",0)</f>
        <v>0</v>
      </c>
      <c r="AS808" s="6">
        <f>_xlfn.XLOOKUP($A808,Table3[ID],Table3[Enrollment],"Not Found",0)</f>
        <v>43802</v>
      </c>
    </row>
    <row r="809" spans="1:45" x14ac:dyDescent="0.25">
      <c r="A809">
        <v>2763</v>
      </c>
      <c r="B809" t="s">
        <v>933</v>
      </c>
      <c r="C809" t="s">
        <v>109</v>
      </c>
      <c r="D809" t="s">
        <v>110</v>
      </c>
      <c r="E809" t="s">
        <v>105</v>
      </c>
      <c r="F809" t="s">
        <v>127</v>
      </c>
      <c r="G809" s="22">
        <v>45.44</v>
      </c>
      <c r="H809">
        <v>7</v>
      </c>
      <c r="I809">
        <v>15.904</v>
      </c>
      <c r="J809" s="22">
        <v>333.98399999999998</v>
      </c>
      <c r="K809" s="6">
        <v>43488</v>
      </c>
      <c r="L809" s="21">
        <v>0.46875</v>
      </c>
      <c r="M809" t="s">
        <v>112</v>
      </c>
      <c r="N809" s="22">
        <v>318.08</v>
      </c>
      <c r="O809">
        <v>4.7619047620000003</v>
      </c>
      <c r="P809" s="22">
        <v>15.904</v>
      </c>
      <c r="Q809">
        <v>9.1999999999999993</v>
      </c>
      <c r="R809" t="str">
        <f>IFERROR(VLOOKUP(Table5[[#This Row],[CustomerID]],Table1[],16,FALSE),"Not Found")</f>
        <v>Together</v>
      </c>
      <c r="S809">
        <f>IFERROR(VLOOKUP(Table5[[#This Row],[CustomerID]],Table1[],5,FALSE),"Not Found")</f>
        <v>41</v>
      </c>
      <c r="T809" t="str">
        <f>IFERROR(VLOOKUP(Table5[[#This Row],[CustomerID]],Table1[],17,FALSE),"Not Found")</f>
        <v>Other</v>
      </c>
      <c r="U809">
        <f>_xlfn.XLOOKUP(Table5[[#This Row],[CustomerID]],Table1[ID],Table1[Kids],"Not Found",0)</f>
        <v>1</v>
      </c>
      <c r="V809">
        <f>_xlfn.XLOOKUP(Table5[[#This Row],[CustomerID]],Table1[ID],Table1[Teens],"Not found",0)</f>
        <v>1</v>
      </c>
      <c r="W809" s="16">
        <f>IFERROR(VLOOKUP(Table5[[#This Row],[CustomerID]],Table1[],2,FALSE),"Not Found")</f>
        <v>160839</v>
      </c>
      <c r="X809" t="str">
        <f>_xlfn.XLOOKUP(Table5[[#This Row],[CustomerID]],Table1[ID],Table1[State],"Not Found",0)</f>
        <v>State-Texas</v>
      </c>
      <c r="Y809">
        <f>_xlfn.XLOOKUP(Table5[[#This Row],[CustomerID]],Table2[ID],Table2[Recency/Days],"Not Found",0)</f>
        <v>72</v>
      </c>
      <c r="Z809" s="22">
        <f>IFERROR(VLOOKUP(Table5[[#This Row],[CustomerID]],Table2[],3,FALSE),"Not Found")</f>
        <v>1586</v>
      </c>
      <c r="AA809" s="22">
        <f>IFERROR(VLOOKUP($A809,Table2[],4,FALSE),"Not Found")</f>
        <v>56</v>
      </c>
      <c r="AB809" s="22">
        <f>IFERROR(VLOOKUP($A809,Table2[],5,FALSE),"Not Found")</f>
        <v>338</v>
      </c>
      <c r="AC809" s="22">
        <f>IFERROR(VLOOKUP($A809,Table2[],6,FALSE),"Not Found")</f>
        <v>590</v>
      </c>
      <c r="AD809" s="22">
        <f>IFERROR(VLOOKUP($A809,Table2[],7,FALSE),"Not Found")</f>
        <v>397</v>
      </c>
      <c r="AE809" s="22">
        <f>IFERROR(VLOOKUP($A809,Table2[],8,FALSE),"Not Found")</f>
        <v>338</v>
      </c>
      <c r="AF809" s="22">
        <f>IFERROR(VLOOKUP($A809,Table2[],9,FALSE),"Not Found")</f>
        <v>2628</v>
      </c>
      <c r="AG809">
        <f>IFERROR(VLOOKUP($A809,Table2[],10,FALSE),"Not Found")</f>
        <v>13</v>
      </c>
      <c r="AH809">
        <f>IFERROR(VLOOKUP($A809,Table2[],11,FALSE),"Not Found")</f>
        <v>2</v>
      </c>
      <c r="AI809">
        <f>IFERROR(VLOOKUP($A809,Table2[],12,FALSE),"Not Found")</f>
        <v>2</v>
      </c>
      <c r="AJ809">
        <f>IFERROR(VLOOKUP($A809,Table2[],13,FALSE),"Not Found")</f>
        <v>12</v>
      </c>
      <c r="AK809">
        <f>IFERROR(VLOOKUP($A809,Table2[],14,FALSE),"Not Found")</f>
        <v>8</v>
      </c>
      <c r="AL809">
        <f>INDEX('Marketing data'!E:E,MATCH($A809,'Marketing data'!B:B,0),1)</f>
        <v>0</v>
      </c>
      <c r="AM809">
        <f>INDEX('Marketing data'!F:F,MATCH($A809,'Marketing data'!B:B,0),1)</f>
        <v>0</v>
      </c>
      <c r="AN809">
        <f>INDEX(Table3[MC3],MATCH($A809,Table3[ID],0),1)</f>
        <v>0</v>
      </c>
      <c r="AO809">
        <f>INDEX(Table3[MC4],MATCH($A809,Table3[ID],0),1)</f>
        <v>0</v>
      </c>
      <c r="AP809">
        <f>INDEX(Table3[MC5],MATCH($A809,Table3[ID],0),1)</f>
        <v>0</v>
      </c>
      <c r="AQ809">
        <f>_xlfn.XLOOKUP($A809,Table3[ID],Table3[Complaint],"Not Found",0)</f>
        <v>0</v>
      </c>
      <c r="AR809">
        <f>_xlfn.XLOOKUP($A809,Table3[ID],Table3[Pilot],"Not Found",0)</f>
        <v>0</v>
      </c>
      <c r="AS809" s="6">
        <f>_xlfn.XLOOKUP($A809,Table3[ID],Table3[Enrollment],"Not Found",0)</f>
        <v>43498</v>
      </c>
    </row>
    <row r="810" spans="1:45" x14ac:dyDescent="0.25">
      <c r="A810">
        <v>1263</v>
      </c>
      <c r="B810" t="s">
        <v>934</v>
      </c>
      <c r="C810" t="s">
        <v>103</v>
      </c>
      <c r="D810" t="s">
        <v>110</v>
      </c>
      <c r="E810" t="s">
        <v>114</v>
      </c>
      <c r="F810" t="s">
        <v>125</v>
      </c>
      <c r="G810" s="22">
        <v>33.880000000000003</v>
      </c>
      <c r="H810">
        <v>8</v>
      </c>
      <c r="I810">
        <v>13.552</v>
      </c>
      <c r="J810" s="22">
        <v>284.59199999999998</v>
      </c>
      <c r="K810" s="6">
        <v>43484</v>
      </c>
      <c r="L810" s="21">
        <v>0.8534722222222223</v>
      </c>
      <c r="M810" t="s">
        <v>107</v>
      </c>
      <c r="N810" s="22">
        <v>271.04000000000002</v>
      </c>
      <c r="O810">
        <v>4.7619047620000003</v>
      </c>
      <c r="P810" s="22">
        <v>13.552</v>
      </c>
      <c r="Q810">
        <v>9.6</v>
      </c>
      <c r="R810" t="str">
        <f>IFERROR(VLOOKUP(Table5[[#This Row],[CustomerID]],Table1[],16,FALSE),"Not Found")</f>
        <v>Single</v>
      </c>
      <c r="S810">
        <f>IFERROR(VLOOKUP(Table5[[#This Row],[CustomerID]],Table1[],5,FALSE),"Not Found")</f>
        <v>64</v>
      </c>
      <c r="T810" t="str">
        <f>IFERROR(VLOOKUP(Table5[[#This Row],[CustomerID]],Table1[],17,FALSE),"Not Found")</f>
        <v>Graduate</v>
      </c>
      <c r="U810">
        <f>_xlfn.XLOOKUP(Table5[[#This Row],[CustomerID]],Table1[ID],Table1[Kids],"Not Found",0)</f>
        <v>0</v>
      </c>
      <c r="V810">
        <f>_xlfn.XLOOKUP(Table5[[#This Row],[CustomerID]],Table1[ID],Table1[Teens],"Not found",0)</f>
        <v>0</v>
      </c>
      <c r="W810" s="16">
        <f>IFERROR(VLOOKUP(Table5[[#This Row],[CustomerID]],Table1[],2,FALSE),"Not Found")</f>
        <v>160714</v>
      </c>
      <c r="X810" t="str">
        <f>_xlfn.XLOOKUP(Table5[[#This Row],[CustomerID]],Table1[ID],Table1[State],"Not Found",0)</f>
        <v>State-Texas</v>
      </c>
      <c r="Y810">
        <f>_xlfn.XLOOKUP(Table5[[#This Row],[CustomerID]],Table2[ID],Table2[Recency/Days],"Not Found",0)</f>
        <v>56</v>
      </c>
      <c r="Z810" s="22">
        <f>IFERROR(VLOOKUP(Table5[[#This Row],[CustomerID]],Table2[],3,FALSE),"Not Found")</f>
        <v>572</v>
      </c>
      <c r="AA810" s="22">
        <f>IFERROR(VLOOKUP($A810,Table2[],4,FALSE),"Not Found")</f>
        <v>429</v>
      </c>
      <c r="AB810" s="22">
        <f>IFERROR(VLOOKUP($A810,Table2[],5,FALSE),"Not Found")</f>
        <v>593</v>
      </c>
      <c r="AC810" s="22">
        <f>IFERROR(VLOOKUP($A810,Table2[],6,FALSE),"Not Found")</f>
        <v>267</v>
      </c>
      <c r="AD810" s="22">
        <f>IFERROR(VLOOKUP($A810,Table2[],7,FALSE),"Not Found")</f>
        <v>244</v>
      </c>
      <c r="AE810" s="22">
        <f>IFERROR(VLOOKUP($A810,Table2[],8,FALSE),"Not Found")</f>
        <v>429</v>
      </c>
      <c r="AF810" s="22">
        <f>IFERROR(VLOOKUP($A810,Table2[],9,FALSE),"Not Found")</f>
        <v>1676</v>
      </c>
      <c r="AG810">
        <f>IFERROR(VLOOKUP($A810,Table2[],10,FALSE),"Not Found")</f>
        <v>2</v>
      </c>
      <c r="AH810">
        <f>IFERROR(VLOOKUP($A810,Table2[],11,FALSE),"Not Found")</f>
        <v>7</v>
      </c>
      <c r="AI810">
        <f>IFERROR(VLOOKUP($A810,Table2[],12,FALSE),"Not Found")</f>
        <v>4</v>
      </c>
      <c r="AJ810">
        <f>IFERROR(VLOOKUP($A810,Table2[],13,FALSE),"Not Found")</f>
        <v>10</v>
      </c>
      <c r="AK810">
        <f>IFERROR(VLOOKUP($A810,Table2[],14,FALSE),"Not Found")</f>
        <v>5</v>
      </c>
      <c r="AL810">
        <f>INDEX('Marketing data'!E:E,MATCH($A810,'Marketing data'!B:B,0),1)</f>
        <v>0</v>
      </c>
      <c r="AM810">
        <f>INDEX('Marketing data'!F:F,MATCH($A810,'Marketing data'!B:B,0),1)</f>
        <v>0</v>
      </c>
      <c r="AN810">
        <f>INDEX(Table3[MC3],MATCH($A810,Table3[ID],0),1)</f>
        <v>0</v>
      </c>
      <c r="AO810">
        <f>INDEX(Table3[MC4],MATCH($A810,Table3[ID],0),1)</f>
        <v>0</v>
      </c>
      <c r="AP810">
        <f>INDEX(Table3[MC5],MATCH($A810,Table3[ID],0),1)</f>
        <v>0</v>
      </c>
      <c r="AQ810">
        <f>_xlfn.XLOOKUP($A810,Table3[ID],Table3[Complaint],"Not Found",0)</f>
        <v>0</v>
      </c>
      <c r="AR810">
        <f>_xlfn.XLOOKUP($A810,Table3[ID],Table3[Pilot],"Not Found",0)</f>
        <v>1</v>
      </c>
      <c r="AS810" s="6">
        <f>_xlfn.XLOOKUP($A810,Table3[ID],Table3[Enrollment],"Not Found",0)</f>
        <v>43640</v>
      </c>
    </row>
    <row r="811" spans="1:45" x14ac:dyDescent="0.25">
      <c r="A811">
        <v>3012</v>
      </c>
      <c r="B811" t="s">
        <v>935</v>
      </c>
      <c r="C811" t="s">
        <v>124</v>
      </c>
      <c r="D811" t="s">
        <v>104</v>
      </c>
      <c r="E811" t="s">
        <v>114</v>
      </c>
      <c r="F811" t="s">
        <v>106</v>
      </c>
      <c r="G811" s="22">
        <v>96.16</v>
      </c>
      <c r="H811">
        <v>4</v>
      </c>
      <c r="I811">
        <v>19.231999999999999</v>
      </c>
      <c r="J811" s="22">
        <v>403.87200000000001</v>
      </c>
      <c r="K811" s="6">
        <v>43492</v>
      </c>
      <c r="L811" s="21">
        <v>0.8354166666666667</v>
      </c>
      <c r="M811" t="s">
        <v>116</v>
      </c>
      <c r="N811" s="22">
        <v>384.64</v>
      </c>
      <c r="O811">
        <v>4.7619047620000003</v>
      </c>
      <c r="P811" s="22">
        <v>19.231999999999999</v>
      </c>
      <c r="Q811">
        <v>8.4</v>
      </c>
      <c r="R811" t="str">
        <f>IFERROR(VLOOKUP(Table5[[#This Row],[CustomerID]],Table1[],16,FALSE),"Not Found")</f>
        <v>Single</v>
      </c>
      <c r="S811">
        <f>IFERROR(VLOOKUP(Table5[[#This Row],[CustomerID]],Table1[],5,FALSE),"Not Found")</f>
        <v>69</v>
      </c>
      <c r="T811" t="str">
        <f>IFERROR(VLOOKUP(Table5[[#This Row],[CustomerID]],Table1[],17,FALSE),"Not Found")</f>
        <v>Graduate</v>
      </c>
      <c r="U811">
        <f>_xlfn.XLOOKUP(Table5[[#This Row],[CustomerID]],Table1[ID],Table1[Kids],"Not Found",0)</f>
        <v>0</v>
      </c>
      <c r="V811">
        <f>_xlfn.XLOOKUP(Table5[[#This Row],[CustomerID]],Table1[ID],Table1[Teens],"Not found",0)</f>
        <v>1</v>
      </c>
      <c r="W811" s="16">
        <f>IFERROR(VLOOKUP(Table5[[#This Row],[CustomerID]],Table1[],2,FALSE),"Not Found")</f>
        <v>160689</v>
      </c>
      <c r="X811" t="str">
        <f>_xlfn.XLOOKUP(Table5[[#This Row],[CustomerID]],Table1[ID],Table1[State],"Not Found",0)</f>
        <v>State-Florida</v>
      </c>
      <c r="Y811">
        <f>_xlfn.XLOOKUP(Table5[[#This Row],[CustomerID]],Table2[ID],Table2[Recency/Days],"Not Found",0)</f>
        <v>23</v>
      </c>
      <c r="Z811" s="22">
        <f>IFERROR(VLOOKUP(Table5[[#This Row],[CustomerID]],Table2[],3,FALSE),"Not Found")</f>
        <v>635</v>
      </c>
      <c r="AA811" s="22">
        <f>IFERROR(VLOOKUP($A811,Table2[],4,FALSE),"Not Found")</f>
        <v>238</v>
      </c>
      <c r="AB811" s="22">
        <f>IFERROR(VLOOKUP($A811,Table2[],5,FALSE),"Not Found")</f>
        <v>572</v>
      </c>
      <c r="AC811" s="22">
        <f>IFERROR(VLOOKUP($A811,Table2[],6,FALSE),"Not Found")</f>
        <v>167</v>
      </c>
      <c r="AD811" s="22">
        <f>IFERROR(VLOOKUP($A811,Table2[],7,FALSE),"Not Found")</f>
        <v>16</v>
      </c>
      <c r="AE811" s="22">
        <f>IFERROR(VLOOKUP($A811,Table2[],8,FALSE),"Not Found")</f>
        <v>64</v>
      </c>
      <c r="AF811" s="22">
        <f>IFERROR(VLOOKUP($A811,Table2[],9,FALSE),"Not Found")</f>
        <v>1565</v>
      </c>
      <c r="AG811">
        <f>IFERROR(VLOOKUP($A811,Table2[],10,FALSE),"Not Found")</f>
        <v>4</v>
      </c>
      <c r="AH811">
        <f>IFERROR(VLOOKUP($A811,Table2[],11,FALSE),"Not Found")</f>
        <v>4</v>
      </c>
      <c r="AI811">
        <f>IFERROR(VLOOKUP($A811,Table2[],12,FALSE),"Not Found")</f>
        <v>4</v>
      </c>
      <c r="AJ811">
        <f>IFERROR(VLOOKUP($A811,Table2[],13,FALSE),"Not Found")</f>
        <v>10</v>
      </c>
      <c r="AK811">
        <f>IFERROR(VLOOKUP($A811,Table2[],14,FALSE),"Not Found")</f>
        <v>3</v>
      </c>
      <c r="AL811">
        <f>INDEX('Marketing data'!E:E,MATCH($A811,'Marketing data'!B:B,0),1)</f>
        <v>0</v>
      </c>
      <c r="AM811">
        <f>INDEX('Marketing data'!F:F,MATCH($A811,'Marketing data'!B:B,0),1)</f>
        <v>0</v>
      </c>
      <c r="AN811">
        <f>INDEX(Table3[MC3],MATCH($A811,Table3[ID],0),1)</f>
        <v>0</v>
      </c>
      <c r="AO811">
        <f>INDEX(Table3[MC4],MATCH($A811,Table3[ID],0),1)</f>
        <v>0</v>
      </c>
      <c r="AP811">
        <f>INDEX(Table3[MC5],MATCH($A811,Table3[ID],0),1)</f>
        <v>0</v>
      </c>
      <c r="AQ811">
        <f>_xlfn.XLOOKUP($A811,Table3[ID],Table3[Complaint],"Not Found",0)</f>
        <v>0</v>
      </c>
      <c r="AR811">
        <f>_xlfn.XLOOKUP($A811,Table3[ID],Table3[Pilot],"Not Found",0)</f>
        <v>0</v>
      </c>
      <c r="AS811" s="6">
        <f>_xlfn.XLOOKUP($A811,Table3[ID],Table3[Enrollment],"Not Found",0)</f>
        <v>43775</v>
      </c>
    </row>
    <row r="812" spans="1:45" x14ac:dyDescent="0.25">
      <c r="A812">
        <v>1068</v>
      </c>
      <c r="B812" t="s">
        <v>937</v>
      </c>
      <c r="C812" t="s">
        <v>124</v>
      </c>
      <c r="D812" t="s">
        <v>110</v>
      </c>
      <c r="E812" t="s">
        <v>114</v>
      </c>
      <c r="F812" t="s">
        <v>111</v>
      </c>
      <c r="G812" s="22">
        <v>52.89</v>
      </c>
      <c r="H812">
        <v>4</v>
      </c>
      <c r="I812">
        <v>10.577999999999999</v>
      </c>
      <c r="J812" s="22">
        <v>222.13800000000001</v>
      </c>
      <c r="K812" s="6">
        <v>43549</v>
      </c>
      <c r="L812" s="21">
        <v>0.68888888888888899</v>
      </c>
      <c r="M812" t="s">
        <v>107</v>
      </c>
      <c r="N812" s="22">
        <v>211.56</v>
      </c>
      <c r="O812">
        <v>4.7619047620000003</v>
      </c>
      <c r="P812" s="22">
        <v>10.577999999999999</v>
      </c>
      <c r="Q812">
        <v>6.7</v>
      </c>
      <c r="R812" t="str">
        <f>IFERROR(VLOOKUP(Table5[[#This Row],[CustomerID]],Table1[],16,FALSE),"Not Found")</f>
        <v>Married</v>
      </c>
      <c r="S812">
        <f>IFERROR(VLOOKUP(Table5[[#This Row],[CustomerID]],Table1[],5,FALSE),"Not Found")</f>
        <v>45</v>
      </c>
      <c r="T812" t="str">
        <f>IFERROR(VLOOKUP(Table5[[#This Row],[CustomerID]],Table1[],17,FALSE),"Not Found")</f>
        <v>PhD</v>
      </c>
      <c r="U812">
        <f>_xlfn.XLOOKUP(Table5[[#This Row],[CustomerID]],Table1[ID],Table1[Kids],"Not Found",0)</f>
        <v>1</v>
      </c>
      <c r="V812">
        <f>_xlfn.XLOOKUP(Table5[[#This Row],[CustomerID]],Table1[ID],Table1[Teens],"Not found",0)</f>
        <v>1</v>
      </c>
      <c r="W812" s="16">
        <f>IFERROR(VLOOKUP(Table5[[#This Row],[CustomerID]],Table1[],2,FALSE),"Not Found")</f>
        <v>160631</v>
      </c>
      <c r="X812" t="str">
        <f>_xlfn.XLOOKUP(Table5[[#This Row],[CustomerID]],Table1[ID],Table1[State],"Not Found",0)</f>
        <v>State-Florida</v>
      </c>
      <c r="Y812">
        <f>_xlfn.XLOOKUP(Table5[[#This Row],[CustomerID]],Table2[ID],Table2[Recency/Days],"Not Found",0)</f>
        <v>88</v>
      </c>
      <c r="Z812" s="22">
        <f>IFERROR(VLOOKUP(Table5[[#This Row],[CustomerID]],Table2[],3,FALSE),"Not Found")</f>
        <v>1497</v>
      </c>
      <c r="AA812" s="22">
        <f>IFERROR(VLOOKUP($A812,Table2[],4,FALSE),"Not Found")</f>
        <v>16</v>
      </c>
      <c r="AB812" s="22">
        <f>IFERROR(VLOOKUP($A812,Table2[],5,FALSE),"Not Found")</f>
        <v>172</v>
      </c>
      <c r="AC812" s="22">
        <f>IFERROR(VLOOKUP($A812,Table2[],6,FALSE),"Not Found")</f>
        <v>0</v>
      </c>
      <c r="AD812" s="22">
        <f>IFERROR(VLOOKUP($A812,Table2[],7,FALSE),"Not Found")</f>
        <v>16</v>
      </c>
      <c r="AE812" s="22">
        <f>IFERROR(VLOOKUP($A812,Table2[],8,FALSE),"Not Found")</f>
        <v>50</v>
      </c>
      <c r="AF812" s="22">
        <f>IFERROR(VLOOKUP($A812,Table2[],9,FALSE),"Not Found")</f>
        <v>1651</v>
      </c>
      <c r="AG812">
        <f>IFERROR(VLOOKUP($A812,Table2[],10,FALSE),"Not Found")</f>
        <v>5</v>
      </c>
      <c r="AH812">
        <f>IFERROR(VLOOKUP($A812,Table2[],11,FALSE),"Not Found")</f>
        <v>9</v>
      </c>
      <c r="AI812">
        <f>IFERROR(VLOOKUP($A812,Table2[],12,FALSE),"Not Found")</f>
        <v>2</v>
      </c>
      <c r="AJ812">
        <f>IFERROR(VLOOKUP($A812,Table2[],13,FALSE),"Not Found")</f>
        <v>8</v>
      </c>
      <c r="AK812">
        <f>IFERROR(VLOOKUP($A812,Table2[],14,FALSE),"Not Found")</f>
        <v>7</v>
      </c>
      <c r="AL812">
        <f>INDEX('Marketing data'!E:E,MATCH($A812,'Marketing data'!B:B,0),1)</f>
        <v>0</v>
      </c>
      <c r="AM812">
        <f>INDEX('Marketing data'!F:F,MATCH($A812,'Marketing data'!B:B,0),1)</f>
        <v>0</v>
      </c>
      <c r="AN812">
        <f>INDEX(Table3[MC3],MATCH($A812,Table3[ID],0),1)</f>
        <v>0</v>
      </c>
      <c r="AO812">
        <f>INDEX(Table3[MC4],MATCH($A812,Table3[ID],0),1)</f>
        <v>1</v>
      </c>
      <c r="AP812">
        <f>INDEX(Table3[MC5],MATCH($A812,Table3[ID],0),1)</f>
        <v>0</v>
      </c>
      <c r="AQ812">
        <f>_xlfn.XLOOKUP($A812,Table3[ID],Table3[Complaint],"Not Found",0)</f>
        <v>0</v>
      </c>
      <c r="AR812">
        <f>_xlfn.XLOOKUP($A812,Table3[ID],Table3[Pilot],"Not Found",0)</f>
        <v>0</v>
      </c>
      <c r="AS812" s="6">
        <f>_xlfn.XLOOKUP($A812,Table3[ID],Table3[Enrollment],"Not Found",0)</f>
        <v>43718</v>
      </c>
    </row>
    <row r="813" spans="1:45" x14ac:dyDescent="0.25">
      <c r="A813">
        <v>1444</v>
      </c>
      <c r="B813" t="s">
        <v>938</v>
      </c>
      <c r="C813" t="s">
        <v>103</v>
      </c>
      <c r="D813" t="s">
        <v>104</v>
      </c>
      <c r="E813" t="s">
        <v>105</v>
      </c>
      <c r="F813" t="s">
        <v>115</v>
      </c>
      <c r="G813" s="22">
        <v>47.68</v>
      </c>
      <c r="H813">
        <v>2</v>
      </c>
      <c r="I813">
        <v>4.7679999999999998</v>
      </c>
      <c r="J813" s="22">
        <v>100.128</v>
      </c>
      <c r="K813" s="6">
        <v>43520</v>
      </c>
      <c r="L813" s="21">
        <v>0.4236111111111111</v>
      </c>
      <c r="M813" t="s">
        <v>116</v>
      </c>
      <c r="N813" s="22">
        <v>95.36</v>
      </c>
      <c r="O813">
        <v>4.7619047620000003</v>
      </c>
      <c r="P813" s="22">
        <v>4.7679999999999998</v>
      </c>
      <c r="Q813">
        <v>4.0999999999999996</v>
      </c>
      <c r="R813" t="str">
        <f>IFERROR(VLOOKUP(Table5[[#This Row],[CustomerID]],Table1[],16,FALSE),"Not Found")</f>
        <v>Married</v>
      </c>
      <c r="S813">
        <f>IFERROR(VLOOKUP(Table5[[#This Row],[CustomerID]],Table1[],5,FALSE),"Not Found")</f>
        <v>56</v>
      </c>
      <c r="T813" t="str">
        <f>IFERROR(VLOOKUP(Table5[[#This Row],[CustomerID]],Table1[],17,FALSE),"Not Found")</f>
        <v>Graduate</v>
      </c>
      <c r="U813">
        <f>_xlfn.XLOOKUP(Table5[[#This Row],[CustomerID]],Table1[ID],Table1[Kids],"Not Found",0)</f>
        <v>0</v>
      </c>
      <c r="V813">
        <f>_xlfn.XLOOKUP(Table5[[#This Row],[CustomerID]],Table1[ID],Table1[Teens],"Not found",0)</f>
        <v>1</v>
      </c>
      <c r="W813" s="16">
        <f>IFERROR(VLOOKUP(Table5[[#This Row],[CustomerID]],Table1[],2,FALSE),"Not Found")</f>
        <v>160597</v>
      </c>
      <c r="X813" t="str">
        <f>_xlfn.XLOOKUP(Table5[[#This Row],[CustomerID]],Table1[ID],Table1[State],"Not Found",0)</f>
        <v>State-Other</v>
      </c>
      <c r="Y813">
        <f>_xlfn.XLOOKUP(Table5[[#This Row],[CustomerID]],Table2[ID],Table2[Recency/Days],"Not Found",0)</f>
        <v>2</v>
      </c>
      <c r="Z813" s="22">
        <f>IFERROR(VLOOKUP(Table5[[#This Row],[CustomerID]],Table2[],3,FALSE),"Not Found")</f>
        <v>1383</v>
      </c>
      <c r="AA813" s="22">
        <f>IFERROR(VLOOKUP($A813,Table2[],4,FALSE),"Not Found")</f>
        <v>0</v>
      </c>
      <c r="AB813" s="22">
        <f>IFERROR(VLOOKUP($A813,Table2[],5,FALSE),"Not Found")</f>
        <v>681</v>
      </c>
      <c r="AC813" s="22">
        <f>IFERROR(VLOOKUP($A813,Table2[],6,FALSE),"Not Found")</f>
        <v>85</v>
      </c>
      <c r="AD813" s="22">
        <f>IFERROR(VLOOKUP($A813,Table2[],7,FALSE),"Not Found")</f>
        <v>42</v>
      </c>
      <c r="AE813" s="22">
        <f>IFERROR(VLOOKUP($A813,Table2[],8,FALSE),"Not Found")</f>
        <v>175</v>
      </c>
      <c r="AF813" s="22">
        <f>IFERROR(VLOOKUP($A813,Table2[],9,FALSE),"Not Found")</f>
        <v>2017</v>
      </c>
      <c r="AG813">
        <f>IFERROR(VLOOKUP($A813,Table2[],10,FALSE),"Not Found")</f>
        <v>4</v>
      </c>
      <c r="AH813">
        <f>IFERROR(VLOOKUP($A813,Table2[],11,FALSE),"Not Found")</f>
        <v>2</v>
      </c>
      <c r="AI813">
        <f>IFERROR(VLOOKUP($A813,Table2[],12,FALSE),"Not Found")</f>
        <v>2</v>
      </c>
      <c r="AJ813">
        <f>IFERROR(VLOOKUP($A813,Table2[],13,FALSE),"Not Found")</f>
        <v>8</v>
      </c>
      <c r="AK813">
        <f>IFERROR(VLOOKUP($A813,Table2[],14,FALSE),"Not Found")</f>
        <v>7</v>
      </c>
      <c r="AL813">
        <f>INDEX('Marketing data'!E:E,MATCH($A813,'Marketing data'!B:B,0),1)</f>
        <v>1</v>
      </c>
      <c r="AM813">
        <f>INDEX('Marketing data'!F:F,MATCH($A813,'Marketing data'!B:B,0),1)</f>
        <v>0</v>
      </c>
      <c r="AN813">
        <f>INDEX(Table3[MC3],MATCH($A813,Table3[ID],0),1)</f>
        <v>0</v>
      </c>
      <c r="AO813">
        <f>INDEX(Table3[MC4],MATCH($A813,Table3[ID],0),1)</f>
        <v>0</v>
      </c>
      <c r="AP813">
        <f>INDEX(Table3[MC5],MATCH($A813,Table3[ID],0),1)</f>
        <v>0</v>
      </c>
      <c r="AQ813">
        <f>_xlfn.XLOOKUP($A813,Table3[ID],Table3[Complaint],"Not Found",0)</f>
        <v>0</v>
      </c>
      <c r="AR813">
        <f>_xlfn.XLOOKUP($A813,Table3[ID],Table3[Pilot],"Not Found",0)</f>
        <v>1</v>
      </c>
      <c r="AS813" s="6">
        <f>_xlfn.XLOOKUP($A813,Table3[ID],Table3[Enrollment],"Not Found",0)</f>
        <v>43989</v>
      </c>
    </row>
    <row r="814" spans="1:45" x14ac:dyDescent="0.25">
      <c r="A814">
        <v>2466</v>
      </c>
      <c r="B814" t="s">
        <v>939</v>
      </c>
      <c r="C814" t="s">
        <v>109</v>
      </c>
      <c r="D814" t="s">
        <v>104</v>
      </c>
      <c r="E814" t="s">
        <v>114</v>
      </c>
      <c r="F814" t="s">
        <v>118</v>
      </c>
      <c r="G814" s="22">
        <v>10.17</v>
      </c>
      <c r="H814">
        <v>1</v>
      </c>
      <c r="I814">
        <v>0.50849999999999995</v>
      </c>
      <c r="J814" s="22">
        <v>10.6785</v>
      </c>
      <c r="K814" s="6">
        <v>43503</v>
      </c>
      <c r="L814" s="21">
        <v>0.59375</v>
      </c>
      <c r="M814" t="s">
        <v>112</v>
      </c>
      <c r="N814" s="22">
        <v>10.17</v>
      </c>
      <c r="O814">
        <v>4.7619047620000003</v>
      </c>
      <c r="P814" s="22">
        <v>0.50849999999999995</v>
      </c>
      <c r="Q814">
        <v>5.9</v>
      </c>
      <c r="R814" t="str">
        <f>IFERROR(VLOOKUP(Table5[[#This Row],[CustomerID]],Table1[],16,FALSE),"Not Found")</f>
        <v>Married</v>
      </c>
      <c r="S814">
        <f>IFERROR(VLOOKUP(Table5[[#This Row],[CustomerID]],Table1[],5,FALSE),"Not Found")</f>
        <v>49</v>
      </c>
      <c r="T814" t="str">
        <f>IFERROR(VLOOKUP(Table5[[#This Row],[CustomerID]],Table1[],17,FALSE),"Not Found")</f>
        <v>PhD</v>
      </c>
      <c r="U814">
        <f>_xlfn.XLOOKUP(Table5[[#This Row],[CustomerID]],Table1[ID],Table1[Kids],"Not Found",0)</f>
        <v>1</v>
      </c>
      <c r="V814">
        <f>_xlfn.XLOOKUP(Table5[[#This Row],[CustomerID]],Table1[ID],Table1[Teens],"Not found",0)</f>
        <v>1</v>
      </c>
      <c r="W814" s="16">
        <f>IFERROR(VLOOKUP(Table5[[#This Row],[CustomerID]],Table1[],2,FALSE),"Not Found")</f>
        <v>160585</v>
      </c>
      <c r="X814" t="str">
        <f>_xlfn.XLOOKUP(Table5[[#This Row],[CustomerID]],Table1[ID],Table1[State],"Not Found",0)</f>
        <v>State-Florida</v>
      </c>
      <c r="Y814">
        <f>_xlfn.XLOOKUP(Table5[[#This Row],[CustomerID]],Table2[ID],Table2[Recency/Days],"Not Found",0)</f>
        <v>17</v>
      </c>
      <c r="Z814" s="22">
        <f>IFERROR(VLOOKUP(Table5[[#This Row],[CustomerID]],Table2[],3,FALSE),"Not Found")</f>
        <v>708</v>
      </c>
      <c r="AA814" s="22">
        <f>IFERROR(VLOOKUP($A814,Table2[],4,FALSE),"Not Found")</f>
        <v>111</v>
      </c>
      <c r="AB814" s="22">
        <f>IFERROR(VLOOKUP($A814,Table2[],5,FALSE),"Not Found")</f>
        <v>819</v>
      </c>
      <c r="AC814" s="22">
        <f>IFERROR(VLOOKUP($A814,Table2[],6,FALSE),"Not Found")</f>
        <v>146</v>
      </c>
      <c r="AD814" s="22">
        <f>IFERROR(VLOOKUP($A814,Table2[],7,FALSE),"Not Found")</f>
        <v>111</v>
      </c>
      <c r="AE814" s="22">
        <f>IFERROR(VLOOKUP($A814,Table2[],8,FALSE),"Not Found")</f>
        <v>56</v>
      </c>
      <c r="AF814" s="22">
        <f>IFERROR(VLOOKUP($A814,Table2[],9,FALSE),"Not Found")</f>
        <v>1839</v>
      </c>
      <c r="AG814">
        <f>IFERROR(VLOOKUP($A814,Table2[],10,FALSE),"Not Found")</f>
        <v>10</v>
      </c>
      <c r="AH814">
        <f>IFERROR(VLOOKUP($A814,Table2[],11,FALSE),"Not Found")</f>
        <v>7</v>
      </c>
      <c r="AI814">
        <f>IFERROR(VLOOKUP($A814,Table2[],12,FALSE),"Not Found")</f>
        <v>4</v>
      </c>
      <c r="AJ814">
        <f>IFERROR(VLOOKUP($A814,Table2[],13,FALSE),"Not Found")</f>
        <v>9</v>
      </c>
      <c r="AK814">
        <f>IFERROR(VLOOKUP($A814,Table2[],14,FALSE),"Not Found")</f>
        <v>5</v>
      </c>
      <c r="AL814">
        <f>INDEX('Marketing data'!E:E,MATCH($A814,'Marketing data'!B:B,0),1)</f>
        <v>0</v>
      </c>
      <c r="AM814">
        <f>INDEX('Marketing data'!F:F,MATCH($A814,'Marketing data'!B:B,0),1)</f>
        <v>0</v>
      </c>
      <c r="AN814">
        <f>INDEX(Table3[MC3],MATCH($A814,Table3[ID],0),1)</f>
        <v>0</v>
      </c>
      <c r="AO814">
        <f>INDEX(Table3[MC4],MATCH($A814,Table3[ID],0),1)</f>
        <v>0</v>
      </c>
      <c r="AP814">
        <f>INDEX(Table3[MC5],MATCH($A814,Table3[ID],0),1)</f>
        <v>0</v>
      </c>
      <c r="AQ814">
        <f>_xlfn.XLOOKUP($A814,Table3[ID],Table3[Complaint],"Not Found",0)</f>
        <v>0</v>
      </c>
      <c r="AR814">
        <f>_xlfn.XLOOKUP($A814,Table3[ID],Table3[Pilot],"Not Found",0)</f>
        <v>1</v>
      </c>
      <c r="AS814" s="6">
        <f>_xlfn.XLOOKUP($A814,Table3[ID],Table3[Enrollment],"Not Found",0)</f>
        <v>43798</v>
      </c>
    </row>
    <row r="815" spans="1:45" x14ac:dyDescent="0.25">
      <c r="A815">
        <v>1920</v>
      </c>
      <c r="B815" t="s">
        <v>940</v>
      </c>
      <c r="C815" t="s">
        <v>103</v>
      </c>
      <c r="D815" t="s">
        <v>110</v>
      </c>
      <c r="E815" t="s">
        <v>105</v>
      </c>
      <c r="F815" t="s">
        <v>106</v>
      </c>
      <c r="G815" s="22">
        <v>68.709999999999994</v>
      </c>
      <c r="H815">
        <v>3</v>
      </c>
      <c r="I815">
        <v>10.3065</v>
      </c>
      <c r="J815" s="22">
        <v>216.4365</v>
      </c>
      <c r="K815" s="6">
        <v>43528</v>
      </c>
      <c r="L815" s="21">
        <v>0.4201388888888889</v>
      </c>
      <c r="M815" t="s">
        <v>112</v>
      </c>
      <c r="N815" s="22">
        <v>206.13</v>
      </c>
      <c r="O815">
        <v>4.7619047620000003</v>
      </c>
      <c r="P815" s="22">
        <v>10.3065</v>
      </c>
      <c r="Q815">
        <v>8.6999999999999993</v>
      </c>
      <c r="R815" t="str">
        <f>IFERROR(VLOOKUP(Table5[[#This Row],[CustomerID]],Table1[],16,FALSE),"Not Found")</f>
        <v>Divorced</v>
      </c>
      <c r="S815">
        <f>IFERROR(VLOOKUP(Table5[[#This Row],[CustomerID]],Table1[],5,FALSE),"Not Found")</f>
        <v>45</v>
      </c>
      <c r="T815" t="str">
        <f>IFERROR(VLOOKUP(Table5[[#This Row],[CustomerID]],Table1[],17,FALSE),"Not Found")</f>
        <v>PhD</v>
      </c>
      <c r="U815">
        <f>_xlfn.XLOOKUP(Table5[[#This Row],[CustomerID]],Table1[ID],Table1[Kids],"Not Found",0)</f>
        <v>1</v>
      </c>
      <c r="V815">
        <f>_xlfn.XLOOKUP(Table5[[#This Row],[CustomerID]],Table1[ID],Table1[Teens],"Not found",0)</f>
        <v>0</v>
      </c>
      <c r="W815" s="16">
        <f>IFERROR(VLOOKUP(Table5[[#This Row],[CustomerID]],Table1[],2,FALSE),"Not Found")</f>
        <v>160554</v>
      </c>
      <c r="X815" t="str">
        <f>_xlfn.XLOOKUP(Table5[[#This Row],[CustomerID]],Table1[ID],Table1[State],"Not Found",0)</f>
        <v>State-Florida</v>
      </c>
      <c r="Y815">
        <f>_xlfn.XLOOKUP(Table5[[#This Row],[CustomerID]],Table2[ID],Table2[Recency/Days],"Not Found",0)</f>
        <v>8</v>
      </c>
      <c r="Z815" s="22">
        <f>IFERROR(VLOOKUP(Table5[[#This Row],[CustomerID]],Table2[],3,FALSE),"Not Found")</f>
        <v>1559</v>
      </c>
      <c r="AA815" s="22">
        <f>IFERROR(VLOOKUP($A815,Table2[],4,FALSE),"Not Found")</f>
        <v>19</v>
      </c>
      <c r="AB815" s="22">
        <f>IFERROR(VLOOKUP($A815,Table2[],5,FALSE),"Not Found")</f>
        <v>202</v>
      </c>
      <c r="AC815" s="22">
        <f>IFERROR(VLOOKUP($A815,Table2[],6,FALSE),"Not Found")</f>
        <v>292</v>
      </c>
      <c r="AD815" s="22">
        <f>IFERROR(VLOOKUP($A815,Table2[],7,FALSE),"Not Found")</f>
        <v>40</v>
      </c>
      <c r="AE815" s="22">
        <f>IFERROR(VLOOKUP($A815,Table2[],8,FALSE),"Not Found")</f>
        <v>40</v>
      </c>
      <c r="AF815" s="22">
        <f>IFERROR(VLOOKUP($A815,Table2[],9,FALSE),"Not Found")</f>
        <v>2071</v>
      </c>
      <c r="AG815">
        <f>IFERROR(VLOOKUP($A815,Table2[],10,FALSE),"Not Found")</f>
        <v>2</v>
      </c>
      <c r="AH815">
        <f>IFERROR(VLOOKUP($A815,Table2[],11,FALSE),"Not Found")</f>
        <v>8</v>
      </c>
      <c r="AI815">
        <f>IFERROR(VLOOKUP($A815,Table2[],12,FALSE),"Not Found")</f>
        <v>4</v>
      </c>
      <c r="AJ815">
        <f>IFERROR(VLOOKUP($A815,Table2[],13,FALSE),"Not Found")</f>
        <v>9</v>
      </c>
      <c r="AK815">
        <f>IFERROR(VLOOKUP($A815,Table2[],14,FALSE),"Not Found")</f>
        <v>6</v>
      </c>
      <c r="AL815">
        <f>INDEX('Marketing data'!E:E,MATCH($A815,'Marketing data'!B:B,0),1)</f>
        <v>0</v>
      </c>
      <c r="AM815">
        <f>INDEX('Marketing data'!F:F,MATCH($A815,'Marketing data'!B:B,0),1)</f>
        <v>0</v>
      </c>
      <c r="AN815">
        <f>INDEX(Table3[MC3],MATCH($A815,Table3[ID],0),1)</f>
        <v>0</v>
      </c>
      <c r="AO815">
        <f>INDEX(Table3[MC4],MATCH($A815,Table3[ID],0),1)</f>
        <v>0</v>
      </c>
      <c r="AP815">
        <f>INDEX(Table3[MC5],MATCH($A815,Table3[ID],0),1)</f>
        <v>0</v>
      </c>
      <c r="AQ815">
        <f>_xlfn.XLOOKUP($A815,Table3[ID],Table3[Complaint],"Not Found",0)</f>
        <v>0</v>
      </c>
      <c r="AR815">
        <f>_xlfn.XLOOKUP($A815,Table3[ID],Table3[Pilot],"Not Found",0)</f>
        <v>0</v>
      </c>
      <c r="AS815" s="6">
        <f>_xlfn.XLOOKUP($A815,Table3[ID],Table3[Enrollment],"Not Found",0)</f>
        <v>43844</v>
      </c>
    </row>
    <row r="816" spans="1:45" x14ac:dyDescent="0.25">
      <c r="A816">
        <v>2376</v>
      </c>
      <c r="B816" t="s">
        <v>941</v>
      </c>
      <c r="C816" t="s">
        <v>124</v>
      </c>
      <c r="D816" t="s">
        <v>104</v>
      </c>
      <c r="E816" t="s">
        <v>105</v>
      </c>
      <c r="F816" t="s">
        <v>118</v>
      </c>
      <c r="G816" s="22">
        <v>60.08</v>
      </c>
      <c r="H816">
        <v>7</v>
      </c>
      <c r="I816">
        <v>21.027999999999999</v>
      </c>
      <c r="J816" s="22">
        <v>441.58800000000002</v>
      </c>
      <c r="K816" s="6">
        <v>43510</v>
      </c>
      <c r="L816" s="21">
        <v>0.48333333333333334</v>
      </c>
      <c r="M816" t="s">
        <v>116</v>
      </c>
      <c r="N816" s="22">
        <v>420.56</v>
      </c>
      <c r="O816">
        <v>4.7619047620000003</v>
      </c>
      <c r="P816" s="22">
        <v>21.027999999999999</v>
      </c>
      <c r="Q816">
        <v>4.5</v>
      </c>
      <c r="R816" t="str">
        <f>IFERROR(VLOOKUP(Table5[[#This Row],[CustomerID]],Table1[],16,FALSE),"Not Found")</f>
        <v>Married</v>
      </c>
      <c r="S816">
        <f>IFERROR(VLOOKUP(Table5[[#This Row],[CustomerID]],Table1[],5,FALSE),"Not Found")</f>
        <v>59</v>
      </c>
      <c r="T816" t="str">
        <f>IFERROR(VLOOKUP(Table5[[#This Row],[CustomerID]],Table1[],17,FALSE),"Not Found")</f>
        <v>Graduate</v>
      </c>
      <c r="U816">
        <f>_xlfn.XLOOKUP(Table5[[#This Row],[CustomerID]],Table1[ID],Table1[Kids],"Not Found",0)</f>
        <v>1</v>
      </c>
      <c r="V816">
        <f>_xlfn.XLOOKUP(Table5[[#This Row],[CustomerID]],Table1[ID],Table1[Teens],"Not found",0)</f>
        <v>1</v>
      </c>
      <c r="W816" s="16">
        <f>IFERROR(VLOOKUP(Table5[[#This Row],[CustomerID]],Table1[],2,FALSE),"Not Found")</f>
        <v>160544</v>
      </c>
      <c r="X816" t="str">
        <f>_xlfn.XLOOKUP(Table5[[#This Row],[CustomerID]],Table1[ID],Table1[State],"Not Found",0)</f>
        <v>State-Florida</v>
      </c>
      <c r="Y816">
        <f>_xlfn.XLOOKUP(Table5[[#This Row],[CustomerID]],Table2[ID],Table2[Recency/Days],"Not Found",0)</f>
        <v>92</v>
      </c>
      <c r="Z816" s="22">
        <f>IFERROR(VLOOKUP(Table5[[#This Row],[CustomerID]],Table2[],3,FALSE),"Not Found")</f>
        <v>533</v>
      </c>
      <c r="AA816" s="22">
        <f>IFERROR(VLOOKUP($A816,Table2[],4,FALSE),"Not Found")</f>
        <v>5</v>
      </c>
      <c r="AB816" s="22">
        <f>IFERROR(VLOOKUP($A816,Table2[],5,FALSE),"Not Found")</f>
        <v>114</v>
      </c>
      <c r="AC816" s="22">
        <f>IFERROR(VLOOKUP($A816,Table2[],6,FALSE),"Not Found")</f>
        <v>8</v>
      </c>
      <c r="AD816" s="22">
        <f>IFERROR(VLOOKUP($A816,Table2[],7,FALSE),"Not Found")</f>
        <v>13</v>
      </c>
      <c r="AE816" s="22">
        <f>IFERROR(VLOOKUP($A816,Table2[],8,FALSE),"Not Found")</f>
        <v>93</v>
      </c>
      <c r="AF816" s="22">
        <f>IFERROR(VLOOKUP($A816,Table2[],9,FALSE),"Not Found")</f>
        <v>581</v>
      </c>
      <c r="AG816">
        <f>IFERROR(VLOOKUP($A816,Table2[],10,FALSE),"Not Found")</f>
        <v>4</v>
      </c>
      <c r="AH816">
        <f>IFERROR(VLOOKUP($A816,Table2[],11,FALSE),"Not Found")</f>
        <v>5</v>
      </c>
      <c r="AI816">
        <f>IFERROR(VLOOKUP($A816,Table2[],12,FALSE),"Not Found")</f>
        <v>1</v>
      </c>
      <c r="AJ816">
        <f>IFERROR(VLOOKUP($A816,Table2[],13,FALSE),"Not Found")</f>
        <v>5</v>
      </c>
      <c r="AK816">
        <f>IFERROR(VLOOKUP($A816,Table2[],14,FALSE),"Not Found")</f>
        <v>6</v>
      </c>
      <c r="AL816">
        <f>INDEX('Marketing data'!E:E,MATCH($A816,'Marketing data'!B:B,0),1)</f>
        <v>0</v>
      </c>
      <c r="AM816">
        <f>INDEX('Marketing data'!F:F,MATCH($A816,'Marketing data'!B:B,0),1)</f>
        <v>0</v>
      </c>
      <c r="AN816">
        <f>INDEX(Table3[MC3],MATCH($A816,Table3[ID],0),1)</f>
        <v>0</v>
      </c>
      <c r="AO816">
        <f>INDEX(Table3[MC4],MATCH($A816,Table3[ID],0),1)</f>
        <v>0</v>
      </c>
      <c r="AP816">
        <f>INDEX(Table3[MC5],MATCH($A816,Table3[ID],0),1)</f>
        <v>0</v>
      </c>
      <c r="AQ816">
        <f>_xlfn.XLOOKUP($A816,Table3[ID],Table3[Complaint],"Not Found",0)</f>
        <v>0</v>
      </c>
      <c r="AR816">
        <f>_xlfn.XLOOKUP($A816,Table3[ID],Table3[Pilot],"Not Found",0)</f>
        <v>0</v>
      </c>
      <c r="AS816" s="6">
        <f>_xlfn.XLOOKUP($A816,Table3[ID],Table3[Enrollment],"Not Found",0)</f>
        <v>43495</v>
      </c>
    </row>
    <row r="817" spans="1:45" x14ac:dyDescent="0.25">
      <c r="A817">
        <v>2412</v>
      </c>
      <c r="B817" t="s">
        <v>942</v>
      </c>
      <c r="C817" t="s">
        <v>103</v>
      </c>
      <c r="D817" t="s">
        <v>104</v>
      </c>
      <c r="E817" t="s">
        <v>105</v>
      </c>
      <c r="F817" t="s">
        <v>118</v>
      </c>
      <c r="G817" s="22">
        <v>22.01</v>
      </c>
      <c r="H817">
        <v>4</v>
      </c>
      <c r="I817">
        <v>4.4020000000000001</v>
      </c>
      <c r="J817" s="22">
        <v>92.441999999999993</v>
      </c>
      <c r="K817" s="6">
        <v>43494</v>
      </c>
      <c r="L817" s="21">
        <v>0.76041666666666663</v>
      </c>
      <c r="M817" t="s">
        <v>116</v>
      </c>
      <c r="N817" s="22">
        <v>88.04</v>
      </c>
      <c r="O817">
        <v>4.7619047620000003</v>
      </c>
      <c r="P817" s="22">
        <v>4.4020000000000001</v>
      </c>
      <c r="Q817">
        <v>6.6</v>
      </c>
      <c r="R817" t="str">
        <f>IFERROR(VLOOKUP(Table5[[#This Row],[CustomerID]],Table1[],16,FALSE),"Not Found")</f>
        <v>Married</v>
      </c>
      <c r="S817">
        <f>IFERROR(VLOOKUP(Table5[[#This Row],[CustomerID]],Table1[],5,FALSE),"Not Found")</f>
        <v>59</v>
      </c>
      <c r="T817" t="str">
        <f>IFERROR(VLOOKUP(Table5[[#This Row],[CustomerID]],Table1[],17,FALSE),"Not Found")</f>
        <v>Graduate</v>
      </c>
      <c r="U817">
        <f>_xlfn.XLOOKUP(Table5[[#This Row],[CustomerID]],Table1[ID],Table1[Kids],"Not Found",0)</f>
        <v>1</v>
      </c>
      <c r="V817">
        <f>_xlfn.XLOOKUP(Table5[[#This Row],[CustomerID]],Table1[ID],Table1[Teens],"Not found",0)</f>
        <v>1</v>
      </c>
      <c r="W817" s="16">
        <f>IFERROR(VLOOKUP(Table5[[#This Row],[CustomerID]],Table1[],2,FALSE),"Not Found")</f>
        <v>160544</v>
      </c>
      <c r="X817" t="str">
        <f>_xlfn.XLOOKUP(Table5[[#This Row],[CustomerID]],Table1[ID],Table1[State],"Not Found",0)</f>
        <v>State-Florida</v>
      </c>
      <c r="Y817">
        <f>_xlfn.XLOOKUP(Table5[[#This Row],[CustomerID]],Table2[ID],Table2[Recency/Days],"Not Found",0)</f>
        <v>92</v>
      </c>
      <c r="Z817" s="22">
        <f>IFERROR(VLOOKUP(Table5[[#This Row],[CustomerID]],Table2[],3,FALSE),"Not Found")</f>
        <v>533</v>
      </c>
      <c r="AA817" s="22">
        <f>IFERROR(VLOOKUP($A817,Table2[],4,FALSE),"Not Found")</f>
        <v>5</v>
      </c>
      <c r="AB817" s="22">
        <f>IFERROR(VLOOKUP($A817,Table2[],5,FALSE),"Not Found")</f>
        <v>114</v>
      </c>
      <c r="AC817" s="22">
        <f>IFERROR(VLOOKUP($A817,Table2[],6,FALSE),"Not Found")</f>
        <v>8</v>
      </c>
      <c r="AD817" s="22">
        <f>IFERROR(VLOOKUP($A817,Table2[],7,FALSE),"Not Found")</f>
        <v>13</v>
      </c>
      <c r="AE817" s="22">
        <f>IFERROR(VLOOKUP($A817,Table2[],8,FALSE),"Not Found")</f>
        <v>93</v>
      </c>
      <c r="AF817" s="22">
        <f>IFERROR(VLOOKUP($A817,Table2[],9,FALSE),"Not Found")</f>
        <v>581</v>
      </c>
      <c r="AG817">
        <f>IFERROR(VLOOKUP($A817,Table2[],10,FALSE),"Not Found")</f>
        <v>4</v>
      </c>
      <c r="AH817">
        <f>IFERROR(VLOOKUP($A817,Table2[],11,FALSE),"Not Found")</f>
        <v>5</v>
      </c>
      <c r="AI817">
        <f>IFERROR(VLOOKUP($A817,Table2[],12,FALSE),"Not Found")</f>
        <v>1</v>
      </c>
      <c r="AJ817">
        <f>IFERROR(VLOOKUP($A817,Table2[],13,FALSE),"Not Found")</f>
        <v>5</v>
      </c>
      <c r="AK817">
        <f>IFERROR(VLOOKUP($A817,Table2[],14,FALSE),"Not Found")</f>
        <v>6</v>
      </c>
      <c r="AL817">
        <f>INDEX('Marketing data'!E:E,MATCH($A817,'Marketing data'!B:B,0),1)</f>
        <v>0</v>
      </c>
      <c r="AM817">
        <f>INDEX('Marketing data'!F:F,MATCH($A817,'Marketing data'!B:B,0),1)</f>
        <v>0</v>
      </c>
      <c r="AN817">
        <f>INDEX(Table3[MC3],MATCH($A817,Table3[ID],0),1)</f>
        <v>0</v>
      </c>
      <c r="AO817">
        <f>INDEX(Table3[MC4],MATCH($A817,Table3[ID],0),1)</f>
        <v>0</v>
      </c>
      <c r="AP817">
        <f>INDEX(Table3[MC5],MATCH($A817,Table3[ID],0),1)</f>
        <v>0</v>
      </c>
      <c r="AQ817">
        <f>_xlfn.XLOOKUP($A817,Table3[ID],Table3[Complaint],"Not Found",0)</f>
        <v>0</v>
      </c>
      <c r="AR817">
        <f>_xlfn.XLOOKUP($A817,Table3[ID],Table3[Pilot],"Not Found",0)</f>
        <v>0</v>
      </c>
      <c r="AS817" s="6">
        <f>_xlfn.XLOOKUP($A817,Table3[ID],Table3[Enrollment],"Not Found",0)</f>
        <v>43495</v>
      </c>
    </row>
    <row r="818" spans="1:45" x14ac:dyDescent="0.25">
      <c r="A818">
        <v>1536</v>
      </c>
      <c r="B818" t="s">
        <v>943</v>
      </c>
      <c r="C818" t="s">
        <v>124</v>
      </c>
      <c r="D818" t="s">
        <v>104</v>
      </c>
      <c r="E818" t="s">
        <v>105</v>
      </c>
      <c r="F818" t="s">
        <v>106</v>
      </c>
      <c r="G818" s="22">
        <v>72.11</v>
      </c>
      <c r="H818">
        <v>9</v>
      </c>
      <c r="I818">
        <v>32.4495</v>
      </c>
      <c r="J818" s="22">
        <v>681.43949999999995</v>
      </c>
      <c r="K818" s="6">
        <v>43493</v>
      </c>
      <c r="L818" s="21">
        <v>0.57847222222222217</v>
      </c>
      <c r="M818" t="s">
        <v>116</v>
      </c>
      <c r="N818" s="22">
        <v>648.99</v>
      </c>
      <c r="O818">
        <v>4.7619047620000003</v>
      </c>
      <c r="P818" s="22">
        <v>32.4495</v>
      </c>
      <c r="Q818">
        <v>7.7</v>
      </c>
      <c r="R818" t="str">
        <f>IFERROR(VLOOKUP(Table5[[#This Row],[CustomerID]],Table1[],16,FALSE),"Not Found")</f>
        <v>Single</v>
      </c>
      <c r="S818">
        <f>IFERROR(VLOOKUP(Table5[[#This Row],[CustomerID]],Table1[],5,FALSE),"Not Found")</f>
        <v>49</v>
      </c>
      <c r="T818" t="str">
        <f>IFERROR(VLOOKUP(Table5[[#This Row],[CustomerID]],Table1[],17,FALSE),"Not Found")</f>
        <v>PhD</v>
      </c>
      <c r="U818">
        <f>_xlfn.XLOOKUP(Table5[[#This Row],[CustomerID]],Table1[ID],Table1[Kids],"Not Found",0)</f>
        <v>0</v>
      </c>
      <c r="V818">
        <f>_xlfn.XLOOKUP(Table5[[#This Row],[CustomerID]],Table1[ID],Table1[Teens],"Not found",0)</f>
        <v>1</v>
      </c>
      <c r="W818" s="16">
        <f>IFERROR(VLOOKUP(Table5[[#This Row],[CustomerID]],Table1[],2,FALSE),"Not Found")</f>
        <v>160504</v>
      </c>
      <c r="X818" t="str">
        <f>_xlfn.XLOOKUP(Table5[[#This Row],[CustomerID]],Table1[ID],Table1[State],"Not Found",0)</f>
        <v>State-Florida</v>
      </c>
      <c r="Y818">
        <f>_xlfn.XLOOKUP(Table5[[#This Row],[CustomerID]],Table2[ID],Table2[Recency/Days],"Not Found",0)</f>
        <v>73</v>
      </c>
      <c r="Z818" s="22">
        <f>IFERROR(VLOOKUP(Table5[[#This Row],[CustomerID]],Table2[],3,FALSE),"Not Found")</f>
        <v>1215</v>
      </c>
      <c r="AA818" s="22">
        <f>IFERROR(VLOOKUP($A818,Table2[],4,FALSE),"Not Found")</f>
        <v>0</v>
      </c>
      <c r="AB818" s="22">
        <f>IFERROR(VLOOKUP($A818,Table2[],5,FALSE),"Not Found")</f>
        <v>64</v>
      </c>
      <c r="AC818" s="22">
        <f>IFERROR(VLOOKUP($A818,Table2[],6,FALSE),"Not Found")</f>
        <v>16</v>
      </c>
      <c r="AD818" s="22">
        <f>IFERROR(VLOOKUP($A818,Table2[],7,FALSE),"Not Found")</f>
        <v>11</v>
      </c>
      <c r="AE818" s="22">
        <f>IFERROR(VLOOKUP($A818,Table2[],8,FALSE),"Not Found")</f>
        <v>90</v>
      </c>
      <c r="AF818" s="22">
        <f>IFERROR(VLOOKUP($A818,Table2[],9,FALSE),"Not Found")</f>
        <v>1215</v>
      </c>
      <c r="AG818">
        <f>IFERROR(VLOOKUP($A818,Table2[],10,FALSE),"Not Found")</f>
        <v>2</v>
      </c>
      <c r="AH818">
        <f>IFERROR(VLOOKUP($A818,Table2[],11,FALSE),"Not Found")</f>
        <v>6</v>
      </c>
      <c r="AI818">
        <f>IFERROR(VLOOKUP($A818,Table2[],12,FALSE),"Not Found")</f>
        <v>2</v>
      </c>
      <c r="AJ818">
        <f>IFERROR(VLOOKUP($A818,Table2[],13,FALSE),"Not Found")</f>
        <v>8</v>
      </c>
      <c r="AK818">
        <f>IFERROR(VLOOKUP($A818,Table2[],14,FALSE),"Not Found")</f>
        <v>6</v>
      </c>
      <c r="AL818">
        <f>INDEX('Marketing data'!E:E,MATCH($A818,'Marketing data'!B:B,0),1)</f>
        <v>0</v>
      </c>
      <c r="AM818">
        <f>INDEX('Marketing data'!F:F,MATCH($A818,'Marketing data'!B:B,0),1)</f>
        <v>0</v>
      </c>
      <c r="AN818">
        <f>INDEX(Table3[MC3],MATCH($A818,Table3[ID],0),1)</f>
        <v>0</v>
      </c>
      <c r="AO818">
        <f>INDEX(Table3[MC4],MATCH($A818,Table3[ID],0),1)</f>
        <v>0</v>
      </c>
      <c r="AP818">
        <f>INDEX(Table3[MC5],MATCH($A818,Table3[ID],0),1)</f>
        <v>0</v>
      </c>
      <c r="AQ818">
        <f>_xlfn.XLOOKUP($A818,Table3[ID],Table3[Complaint],"Not Found",0)</f>
        <v>0</v>
      </c>
      <c r="AR818">
        <f>_xlfn.XLOOKUP($A818,Table3[ID],Table3[Pilot],"Not Found",0)</f>
        <v>0</v>
      </c>
      <c r="AS818" s="6">
        <f>_xlfn.XLOOKUP($A818,Table3[ID],Table3[Enrollment],"Not Found",0)</f>
        <v>44026</v>
      </c>
    </row>
    <row r="819" spans="1:45" x14ac:dyDescent="0.25">
      <c r="A819">
        <v>2881</v>
      </c>
      <c r="B819" t="s">
        <v>944</v>
      </c>
      <c r="C819" t="s">
        <v>103</v>
      </c>
      <c r="D819" t="s">
        <v>104</v>
      </c>
      <c r="E819" t="s">
        <v>114</v>
      </c>
      <c r="F819" t="s">
        <v>127</v>
      </c>
      <c r="G819" s="22">
        <v>41.28</v>
      </c>
      <c r="H819">
        <v>3</v>
      </c>
      <c r="I819">
        <v>6.1920000000000002</v>
      </c>
      <c r="J819" s="22">
        <v>130.03200000000001</v>
      </c>
      <c r="K819" s="6">
        <v>43550</v>
      </c>
      <c r="L819" s="21">
        <v>0.77569444444444446</v>
      </c>
      <c r="M819" t="s">
        <v>116</v>
      </c>
      <c r="N819" s="22">
        <v>123.84</v>
      </c>
      <c r="O819">
        <v>4.7619047620000003</v>
      </c>
      <c r="P819" s="22">
        <v>6.1920000000000002</v>
      </c>
      <c r="Q819">
        <v>8.5</v>
      </c>
      <c r="R819" t="str">
        <f>IFERROR(VLOOKUP(Table5[[#This Row],[CustomerID]],Table1[],16,FALSE),"Not Found")</f>
        <v>Married</v>
      </c>
      <c r="S819">
        <f>IFERROR(VLOOKUP(Table5[[#This Row],[CustomerID]],Table1[],5,FALSE),"Not Found")</f>
        <v>49</v>
      </c>
      <c r="T819" t="str">
        <f>IFERROR(VLOOKUP(Table5[[#This Row],[CustomerID]],Table1[],17,FALSE),"Not Found")</f>
        <v>PhD</v>
      </c>
      <c r="U819">
        <f>_xlfn.XLOOKUP(Table5[[#This Row],[CustomerID]],Table1[ID],Table1[Kids],"Not Found",0)</f>
        <v>0</v>
      </c>
      <c r="V819">
        <f>_xlfn.XLOOKUP(Table5[[#This Row],[CustomerID]],Table1[ID],Table1[Teens],"Not found",0)</f>
        <v>1</v>
      </c>
      <c r="W819" s="16">
        <f>IFERROR(VLOOKUP(Table5[[#This Row],[CustomerID]],Table1[],2,FALSE),"Not Found")</f>
        <v>160491</v>
      </c>
      <c r="X819" t="str">
        <f>_xlfn.XLOOKUP(Table5[[#This Row],[CustomerID]],Table1[ID],Table1[State],"Not Found",0)</f>
        <v>State-Illinois</v>
      </c>
      <c r="Y819">
        <f>_xlfn.XLOOKUP(Table5[[#This Row],[CustomerID]],Table2[ID],Table2[Recency/Days],"Not Found",0)</f>
        <v>81</v>
      </c>
      <c r="Z819" s="22">
        <f>IFERROR(VLOOKUP(Table5[[#This Row],[CustomerID]],Table2[],3,FALSE),"Not Found")</f>
        <v>1690</v>
      </c>
      <c r="AA819" s="22">
        <f>IFERROR(VLOOKUP($A819,Table2[],4,FALSE),"Not Found")</f>
        <v>125</v>
      </c>
      <c r="AB819" s="22">
        <f>IFERROR(VLOOKUP($A819,Table2[],5,FALSE),"Not Found")</f>
        <v>629</v>
      </c>
      <c r="AC819" s="22">
        <f>IFERROR(VLOOKUP($A819,Table2[],6,FALSE),"Not Found")</f>
        <v>32</v>
      </c>
      <c r="AD819" s="22">
        <f>IFERROR(VLOOKUP($A819,Table2[],7,FALSE),"Not Found")</f>
        <v>50</v>
      </c>
      <c r="AE819" s="22">
        <f>IFERROR(VLOOKUP($A819,Table2[],8,FALSE),"Not Found")</f>
        <v>202</v>
      </c>
      <c r="AF819" s="22">
        <f>IFERROR(VLOOKUP($A819,Table2[],9,FALSE),"Not Found")</f>
        <v>2324</v>
      </c>
      <c r="AG819">
        <f>IFERROR(VLOOKUP($A819,Table2[],10,FALSE),"Not Found")</f>
        <v>4</v>
      </c>
      <c r="AH819">
        <f>IFERROR(VLOOKUP($A819,Table2[],11,FALSE),"Not Found")</f>
        <v>6</v>
      </c>
      <c r="AI819">
        <f>IFERROR(VLOOKUP($A819,Table2[],12,FALSE),"Not Found")</f>
        <v>11</v>
      </c>
      <c r="AJ819">
        <f>IFERROR(VLOOKUP($A819,Table2[],13,FALSE),"Not Found")</f>
        <v>7</v>
      </c>
      <c r="AK819">
        <f>IFERROR(VLOOKUP($A819,Table2[],14,FALSE),"Not Found")</f>
        <v>5</v>
      </c>
      <c r="AL819">
        <f>INDEX('Marketing data'!E:E,MATCH($A819,'Marketing data'!B:B,0),1)</f>
        <v>0</v>
      </c>
      <c r="AM819">
        <f>INDEX('Marketing data'!F:F,MATCH($A819,'Marketing data'!B:B,0),1)</f>
        <v>0</v>
      </c>
      <c r="AN819">
        <f>INDEX(Table3[MC3],MATCH($A819,Table3[ID],0),1)</f>
        <v>0</v>
      </c>
      <c r="AO819">
        <f>INDEX(Table3[MC4],MATCH($A819,Table3[ID],0),1)</f>
        <v>0</v>
      </c>
      <c r="AP819">
        <f>INDEX(Table3[MC5],MATCH($A819,Table3[ID],0),1)</f>
        <v>0</v>
      </c>
      <c r="AQ819">
        <f>_xlfn.XLOOKUP($A819,Table3[ID],Table3[Complaint],"Not Found",0)</f>
        <v>0</v>
      </c>
      <c r="AR819">
        <f>_xlfn.XLOOKUP($A819,Table3[ID],Table3[Pilot],"Not Found",0)</f>
        <v>0</v>
      </c>
      <c r="AS819" s="6">
        <f>_xlfn.XLOOKUP($A819,Table3[ID],Table3[Enrollment],"Not Found",0)</f>
        <v>43872</v>
      </c>
    </row>
    <row r="820" spans="1:45" x14ac:dyDescent="0.25">
      <c r="A820">
        <v>2555</v>
      </c>
      <c r="B820" t="s">
        <v>945</v>
      </c>
      <c r="C820" t="s">
        <v>109</v>
      </c>
      <c r="D820" t="s">
        <v>110</v>
      </c>
      <c r="E820" t="s">
        <v>114</v>
      </c>
      <c r="F820" t="s">
        <v>111</v>
      </c>
      <c r="G820" s="22">
        <v>64.95</v>
      </c>
      <c r="H820">
        <v>10</v>
      </c>
      <c r="I820">
        <v>32.475000000000001</v>
      </c>
      <c r="J820" s="22">
        <v>681.97500000000002</v>
      </c>
      <c r="K820" s="6">
        <v>43548</v>
      </c>
      <c r="L820" s="21">
        <v>0.76874999999999993</v>
      </c>
      <c r="M820" t="s">
        <v>112</v>
      </c>
      <c r="N820" s="22">
        <v>649.5</v>
      </c>
      <c r="O820">
        <v>4.7619047620000003</v>
      </c>
      <c r="P820" s="22">
        <v>32.475000000000001</v>
      </c>
      <c r="Q820">
        <v>5.2</v>
      </c>
      <c r="R820" t="str">
        <f>IFERROR(VLOOKUP(Table5[[#This Row],[CustomerID]],Table1[],16,FALSE),"Not Found")</f>
        <v>Single</v>
      </c>
      <c r="S820">
        <f>IFERROR(VLOOKUP(Table5[[#This Row],[CustomerID]],Table1[],5,FALSE),"Not Found")</f>
        <v>44</v>
      </c>
      <c r="T820" t="str">
        <f>IFERROR(VLOOKUP(Table5[[#This Row],[CustomerID]],Table1[],17,FALSE),"Not Found")</f>
        <v>Master</v>
      </c>
      <c r="U820">
        <f>_xlfn.XLOOKUP(Table5[[#This Row],[CustomerID]],Table1[ID],Table1[Kids],"Not Found",0)</f>
        <v>0</v>
      </c>
      <c r="V820">
        <f>_xlfn.XLOOKUP(Table5[[#This Row],[CustomerID]],Table1[ID],Table1[Teens],"Not found",0)</f>
        <v>1</v>
      </c>
      <c r="W820" s="16">
        <f>IFERROR(VLOOKUP(Table5[[#This Row],[CustomerID]],Table1[],2,FALSE),"Not Found")</f>
        <v>160482</v>
      </c>
      <c r="X820" t="str">
        <f>_xlfn.XLOOKUP(Table5[[#This Row],[CustomerID]],Table1[ID],Table1[State],"Not Found",0)</f>
        <v>State-California</v>
      </c>
      <c r="Y820">
        <f>_xlfn.XLOOKUP(Table5[[#This Row],[CustomerID]],Table2[ID],Table2[Recency/Days],"Not Found",0)</f>
        <v>81</v>
      </c>
      <c r="Z820" s="22">
        <f>IFERROR(VLOOKUP(Table5[[#This Row],[CustomerID]],Table2[],3,FALSE),"Not Found")</f>
        <v>677</v>
      </c>
      <c r="AA820" s="22">
        <f>IFERROR(VLOOKUP($A820,Table2[],4,FALSE),"Not Found")</f>
        <v>114</v>
      </c>
      <c r="AB820" s="22">
        <f>IFERROR(VLOOKUP($A820,Table2[],5,FALSE),"Not Found")</f>
        <v>356</v>
      </c>
      <c r="AC820" s="22">
        <f>IFERROR(VLOOKUP($A820,Table2[],6,FALSE),"Not Found")</f>
        <v>98</v>
      </c>
      <c r="AD820" s="22">
        <f>IFERROR(VLOOKUP($A820,Table2[],7,FALSE),"Not Found")</f>
        <v>37</v>
      </c>
      <c r="AE820" s="22">
        <f>IFERROR(VLOOKUP($A820,Table2[],8,FALSE),"Not Found")</f>
        <v>64</v>
      </c>
      <c r="AF820" s="22">
        <f>IFERROR(VLOOKUP($A820,Table2[],9,FALSE),"Not Found")</f>
        <v>1218</v>
      </c>
      <c r="AG820">
        <f>IFERROR(VLOOKUP($A820,Table2[],10,FALSE),"Not Found")</f>
        <v>1</v>
      </c>
      <c r="AH820">
        <f>IFERROR(VLOOKUP($A820,Table2[],11,FALSE),"Not Found")</f>
        <v>7</v>
      </c>
      <c r="AI820">
        <f>IFERROR(VLOOKUP($A820,Table2[],12,FALSE),"Not Found")</f>
        <v>2</v>
      </c>
      <c r="AJ820">
        <f>IFERROR(VLOOKUP($A820,Table2[],13,FALSE),"Not Found")</f>
        <v>7</v>
      </c>
      <c r="AK820">
        <f>IFERROR(VLOOKUP($A820,Table2[],14,FALSE),"Not Found")</f>
        <v>7</v>
      </c>
      <c r="AL820">
        <f>INDEX('Marketing data'!E:E,MATCH($A820,'Marketing data'!B:B,0),1)</f>
        <v>0</v>
      </c>
      <c r="AM820">
        <f>INDEX('Marketing data'!F:F,MATCH($A820,'Marketing data'!B:B,0),1)</f>
        <v>0</v>
      </c>
      <c r="AN820">
        <f>INDEX(Table3[MC3],MATCH($A820,Table3[ID],0),1)</f>
        <v>0</v>
      </c>
      <c r="AO820">
        <f>INDEX(Table3[MC4],MATCH($A820,Table3[ID],0),1)</f>
        <v>0</v>
      </c>
      <c r="AP820">
        <f>INDEX(Table3[MC5],MATCH($A820,Table3[ID],0),1)</f>
        <v>0</v>
      </c>
      <c r="AQ820">
        <f>_xlfn.XLOOKUP($A820,Table3[ID],Table3[Complaint],"Not Found",0)</f>
        <v>0</v>
      </c>
      <c r="AR820">
        <f>_xlfn.XLOOKUP($A820,Table3[ID],Table3[Pilot],"Not Found",0)</f>
        <v>0</v>
      </c>
      <c r="AS820" s="6">
        <f>_xlfn.XLOOKUP($A820,Table3[ID],Table3[Enrollment],"Not Found",0)</f>
        <v>43646</v>
      </c>
    </row>
    <row r="821" spans="1:45" x14ac:dyDescent="0.25">
      <c r="A821">
        <v>1836</v>
      </c>
      <c r="B821" t="s">
        <v>946</v>
      </c>
      <c r="C821" t="s">
        <v>103</v>
      </c>
      <c r="D821" t="s">
        <v>104</v>
      </c>
      <c r="E821" t="s">
        <v>105</v>
      </c>
      <c r="F821" t="s">
        <v>111</v>
      </c>
      <c r="G821" s="22">
        <v>74.22</v>
      </c>
      <c r="H821">
        <v>10</v>
      </c>
      <c r="I821">
        <v>37.11</v>
      </c>
      <c r="J821" s="22">
        <v>779.31</v>
      </c>
      <c r="K821" s="6">
        <v>43466</v>
      </c>
      <c r="L821" s="21">
        <v>0.61249999999999993</v>
      </c>
      <c r="M821" t="s">
        <v>116</v>
      </c>
      <c r="N821" s="22">
        <v>742.2</v>
      </c>
      <c r="O821">
        <v>4.7619047620000003</v>
      </c>
      <c r="P821" s="22">
        <v>37.11</v>
      </c>
      <c r="Q821">
        <v>4.3</v>
      </c>
      <c r="R821" t="str">
        <f>IFERROR(VLOOKUP(Table5[[#This Row],[CustomerID]],Table1[],16,FALSE),"Not Found")</f>
        <v>Single</v>
      </c>
      <c r="S821">
        <f>IFERROR(VLOOKUP(Table5[[#This Row],[CustomerID]],Table1[],5,FALSE),"Not Found")</f>
        <v>41</v>
      </c>
      <c r="T821" t="str">
        <f>IFERROR(VLOOKUP(Table5[[#This Row],[CustomerID]],Table1[],17,FALSE),"Not Found")</f>
        <v>Graduate</v>
      </c>
      <c r="U821">
        <f>_xlfn.XLOOKUP(Table5[[#This Row],[CustomerID]],Table1[ID],Table1[Kids],"Not Found",0)</f>
        <v>0</v>
      </c>
      <c r="V821">
        <f>_xlfn.XLOOKUP(Table5[[#This Row],[CustomerID]],Table1[ID],Table1[Teens],"Not found",0)</f>
        <v>1</v>
      </c>
      <c r="W821" s="16">
        <f>IFERROR(VLOOKUP(Table5[[#This Row],[CustomerID]],Table1[],2,FALSE),"Not Found")</f>
        <v>160474</v>
      </c>
      <c r="X821" t="str">
        <f>_xlfn.XLOOKUP(Table5[[#This Row],[CustomerID]],Table1[ID],Table1[State],"Not Found",0)</f>
        <v>State-Florida</v>
      </c>
      <c r="Y821">
        <f>_xlfn.XLOOKUP(Table5[[#This Row],[CustomerID]],Table2[ID],Table2[Recency/Days],"Not Found",0)</f>
        <v>25</v>
      </c>
      <c r="Z821" s="22">
        <f>IFERROR(VLOOKUP(Table5[[#This Row],[CustomerID]],Table2[],3,FALSE),"Not Found")</f>
        <v>703</v>
      </c>
      <c r="AA821" s="22">
        <f>IFERROR(VLOOKUP($A821,Table2[],4,FALSE),"Not Found")</f>
        <v>528</v>
      </c>
      <c r="AB821" s="22">
        <f>IFERROR(VLOOKUP($A821,Table2[],5,FALSE),"Not Found")</f>
        <v>804</v>
      </c>
      <c r="AC821" s="22">
        <f>IFERROR(VLOOKUP($A821,Table2[],6,FALSE),"Not Found")</f>
        <v>621</v>
      </c>
      <c r="AD821" s="22">
        <f>IFERROR(VLOOKUP($A821,Table2[],7,FALSE),"Not Found")</f>
        <v>24</v>
      </c>
      <c r="AE821" s="22">
        <f>IFERROR(VLOOKUP($A821,Table2[],8,FALSE),"Not Found")</f>
        <v>451</v>
      </c>
      <c r="AF821" s="22">
        <f>IFERROR(VLOOKUP($A821,Table2[],9,FALSE),"Not Found")</f>
        <v>2229</v>
      </c>
      <c r="AG821">
        <f>IFERROR(VLOOKUP($A821,Table2[],10,FALSE),"Not Found")</f>
        <v>7</v>
      </c>
      <c r="AH821">
        <f>IFERROR(VLOOKUP($A821,Table2[],11,FALSE),"Not Found")</f>
        <v>10</v>
      </c>
      <c r="AI821">
        <f>IFERROR(VLOOKUP($A821,Table2[],12,FALSE),"Not Found")</f>
        <v>2</v>
      </c>
      <c r="AJ821">
        <f>IFERROR(VLOOKUP($A821,Table2[],13,FALSE),"Not Found")</f>
        <v>12</v>
      </c>
      <c r="AK821">
        <f>IFERROR(VLOOKUP($A821,Table2[],14,FALSE),"Not Found")</f>
        <v>7</v>
      </c>
      <c r="AL821">
        <f>INDEX('Marketing data'!E:E,MATCH($A821,'Marketing data'!B:B,0),1)</f>
        <v>0</v>
      </c>
      <c r="AM821">
        <f>INDEX('Marketing data'!F:F,MATCH($A821,'Marketing data'!B:B,0),1)</f>
        <v>0</v>
      </c>
      <c r="AN821">
        <f>INDEX(Table3[MC3],MATCH($A821,Table3[ID],0),1)</f>
        <v>0</v>
      </c>
      <c r="AO821">
        <f>INDEX(Table3[MC4],MATCH($A821,Table3[ID],0),1)</f>
        <v>0</v>
      </c>
      <c r="AP821">
        <f>INDEX(Table3[MC5],MATCH($A821,Table3[ID],0),1)</f>
        <v>0</v>
      </c>
      <c r="AQ821">
        <f>_xlfn.XLOOKUP($A821,Table3[ID],Table3[Complaint],"Not Found",0)</f>
        <v>0</v>
      </c>
      <c r="AR821">
        <f>_xlfn.XLOOKUP($A821,Table3[ID],Table3[Pilot],"Not Found",0)</f>
        <v>0</v>
      </c>
      <c r="AS821" s="6">
        <f>_xlfn.XLOOKUP($A821,Table3[ID],Table3[Enrollment],"Not Found",0)</f>
        <v>43714</v>
      </c>
    </row>
    <row r="822" spans="1:45" x14ac:dyDescent="0.25">
      <c r="A822">
        <v>2456</v>
      </c>
      <c r="B822" t="s">
        <v>947</v>
      </c>
      <c r="C822" t="s">
        <v>103</v>
      </c>
      <c r="D822" t="s">
        <v>110</v>
      </c>
      <c r="E822" t="s">
        <v>114</v>
      </c>
      <c r="F822" t="s">
        <v>111</v>
      </c>
      <c r="G822" s="22">
        <v>10.56</v>
      </c>
      <c r="H822">
        <v>8</v>
      </c>
      <c r="I822">
        <v>4.2240000000000002</v>
      </c>
      <c r="J822" s="22">
        <v>88.703999999999994</v>
      </c>
      <c r="K822" s="6">
        <v>43489</v>
      </c>
      <c r="L822" s="21">
        <v>0.73819444444444438</v>
      </c>
      <c r="M822" t="s">
        <v>112</v>
      </c>
      <c r="N822" s="22">
        <v>84.48</v>
      </c>
      <c r="O822">
        <v>4.7619047620000003</v>
      </c>
      <c r="P822" s="22">
        <v>4.2240000000000002</v>
      </c>
      <c r="Q822">
        <v>7.6</v>
      </c>
      <c r="R822" t="str">
        <f>IFERROR(VLOOKUP(Table5[[#This Row],[CustomerID]],Table1[],16,FALSE),"Not Found")</f>
        <v>Single</v>
      </c>
      <c r="S822">
        <f>IFERROR(VLOOKUP(Table5[[#This Row],[CustomerID]],Table1[],5,FALSE),"Not Found")</f>
        <v>41</v>
      </c>
      <c r="T822" t="str">
        <f>IFERROR(VLOOKUP(Table5[[#This Row],[CustomerID]],Table1[],17,FALSE),"Not Found")</f>
        <v>Graduate</v>
      </c>
      <c r="U822">
        <f>_xlfn.XLOOKUP(Table5[[#This Row],[CustomerID]],Table1[ID],Table1[Kids],"Not Found",0)</f>
        <v>0</v>
      </c>
      <c r="V822">
        <f>_xlfn.XLOOKUP(Table5[[#This Row],[CustomerID]],Table1[ID],Table1[Teens],"Not found",0)</f>
        <v>1</v>
      </c>
      <c r="W822" s="16">
        <f>IFERROR(VLOOKUP(Table5[[#This Row],[CustomerID]],Table1[],2,FALSE),"Not Found")</f>
        <v>160474</v>
      </c>
      <c r="X822" t="str">
        <f>_xlfn.XLOOKUP(Table5[[#This Row],[CustomerID]],Table1[ID],Table1[State],"Not Found",0)</f>
        <v>State-New York</v>
      </c>
      <c r="Y822">
        <f>_xlfn.XLOOKUP(Table5[[#This Row],[CustomerID]],Table2[ID],Table2[Recency/Days],"Not Found",0)</f>
        <v>25</v>
      </c>
      <c r="Z822" s="22">
        <f>IFERROR(VLOOKUP(Table5[[#This Row],[CustomerID]],Table2[],3,FALSE),"Not Found")</f>
        <v>703</v>
      </c>
      <c r="AA822" s="22">
        <f>IFERROR(VLOOKUP($A822,Table2[],4,FALSE),"Not Found")</f>
        <v>528</v>
      </c>
      <c r="AB822" s="22">
        <f>IFERROR(VLOOKUP($A822,Table2[],5,FALSE),"Not Found")</f>
        <v>804</v>
      </c>
      <c r="AC822" s="22">
        <f>IFERROR(VLOOKUP($A822,Table2[],6,FALSE),"Not Found")</f>
        <v>621</v>
      </c>
      <c r="AD822" s="22">
        <f>IFERROR(VLOOKUP($A822,Table2[],7,FALSE),"Not Found")</f>
        <v>24</v>
      </c>
      <c r="AE822" s="22">
        <f>IFERROR(VLOOKUP($A822,Table2[],8,FALSE),"Not Found")</f>
        <v>451</v>
      </c>
      <c r="AF822" s="22">
        <f>IFERROR(VLOOKUP($A822,Table2[],9,FALSE),"Not Found")</f>
        <v>2229</v>
      </c>
      <c r="AG822">
        <f>IFERROR(VLOOKUP($A822,Table2[],10,FALSE),"Not Found")</f>
        <v>7</v>
      </c>
      <c r="AH822">
        <f>IFERROR(VLOOKUP($A822,Table2[],11,FALSE),"Not Found")</f>
        <v>10</v>
      </c>
      <c r="AI822">
        <f>IFERROR(VLOOKUP($A822,Table2[],12,FALSE),"Not Found")</f>
        <v>2</v>
      </c>
      <c r="AJ822">
        <f>IFERROR(VLOOKUP($A822,Table2[],13,FALSE),"Not Found")</f>
        <v>12</v>
      </c>
      <c r="AK822">
        <f>IFERROR(VLOOKUP($A822,Table2[],14,FALSE),"Not Found")</f>
        <v>7</v>
      </c>
      <c r="AL822">
        <f>INDEX('Marketing data'!E:E,MATCH($A822,'Marketing data'!B:B,0),1)</f>
        <v>0</v>
      </c>
      <c r="AM822">
        <f>INDEX('Marketing data'!F:F,MATCH($A822,'Marketing data'!B:B,0),1)</f>
        <v>0</v>
      </c>
      <c r="AN822">
        <f>INDEX(Table3[MC3],MATCH($A822,Table3[ID],0),1)</f>
        <v>0</v>
      </c>
      <c r="AO822">
        <f>INDEX(Table3[MC4],MATCH($A822,Table3[ID],0),1)</f>
        <v>0</v>
      </c>
      <c r="AP822">
        <f>INDEX(Table3[MC5],MATCH($A822,Table3[ID],0),1)</f>
        <v>0</v>
      </c>
      <c r="AQ822">
        <f>_xlfn.XLOOKUP($A822,Table3[ID],Table3[Complaint],"Not Found",0)</f>
        <v>0</v>
      </c>
      <c r="AR822">
        <f>_xlfn.XLOOKUP($A822,Table3[ID],Table3[Pilot],"Not Found",0)</f>
        <v>0</v>
      </c>
      <c r="AS822" s="6">
        <f>_xlfn.XLOOKUP($A822,Table3[ID],Table3[Enrollment],"Not Found",0)</f>
        <v>43714</v>
      </c>
    </row>
    <row r="823" spans="1:45" x14ac:dyDescent="0.25">
      <c r="A823">
        <v>2584</v>
      </c>
      <c r="B823" t="s">
        <v>948</v>
      </c>
      <c r="C823" t="s">
        <v>124</v>
      </c>
      <c r="D823" t="s">
        <v>110</v>
      </c>
      <c r="E823" t="s">
        <v>114</v>
      </c>
      <c r="F823" t="s">
        <v>106</v>
      </c>
      <c r="G823" s="22">
        <v>62.57</v>
      </c>
      <c r="H823">
        <v>4</v>
      </c>
      <c r="I823">
        <v>12.513999999999999</v>
      </c>
      <c r="J823" s="22">
        <v>262.79399999999998</v>
      </c>
      <c r="K823" s="6">
        <v>43521</v>
      </c>
      <c r="L823" s="21">
        <v>0.77569444444444446</v>
      </c>
      <c r="M823" t="s">
        <v>112</v>
      </c>
      <c r="N823" s="22">
        <v>250.28</v>
      </c>
      <c r="O823">
        <v>4.7619047620000003</v>
      </c>
      <c r="P823" s="22">
        <v>12.513999999999999</v>
      </c>
      <c r="Q823">
        <v>9.5</v>
      </c>
      <c r="R823" t="str">
        <f>IFERROR(VLOOKUP(Table5[[#This Row],[CustomerID]],Table1[],16,FALSE),"Not Found")</f>
        <v>Married</v>
      </c>
      <c r="S823">
        <f>IFERROR(VLOOKUP(Table5[[#This Row],[CustomerID]],Table1[],5,FALSE),"Not Found")</f>
        <v>47</v>
      </c>
      <c r="T823" t="str">
        <f>IFERROR(VLOOKUP(Table5[[#This Row],[CustomerID]],Table1[],17,FALSE),"Not Found")</f>
        <v>Master</v>
      </c>
      <c r="U823">
        <f>_xlfn.XLOOKUP(Table5[[#This Row],[CustomerID]],Table1[ID],Table1[Kids],"Not Found",0)</f>
        <v>0</v>
      </c>
      <c r="V823">
        <f>_xlfn.XLOOKUP(Table5[[#This Row],[CustomerID]],Table1[ID],Table1[Teens],"Not found",0)</f>
        <v>1</v>
      </c>
      <c r="W823" s="16">
        <f>IFERROR(VLOOKUP(Table5[[#This Row],[CustomerID]],Table1[],2,FALSE),"Not Found")</f>
        <v>160432</v>
      </c>
      <c r="X823" t="str">
        <f>_xlfn.XLOOKUP(Table5[[#This Row],[CustomerID]],Table1[ID],Table1[State],"Not Found",0)</f>
        <v>State-Other</v>
      </c>
      <c r="Y823">
        <f>_xlfn.XLOOKUP(Table5[[#This Row],[CustomerID]],Table2[ID],Table2[Recency/Days],"Not Found",0)</f>
        <v>61</v>
      </c>
      <c r="Z823" s="22">
        <f>IFERROR(VLOOKUP(Table5[[#This Row],[CustomerID]],Table2[],3,FALSE),"Not Found")</f>
        <v>969</v>
      </c>
      <c r="AA823" s="22">
        <f>IFERROR(VLOOKUP($A823,Table2[],4,FALSE),"Not Found")</f>
        <v>8</v>
      </c>
      <c r="AB823" s="22">
        <f>IFERROR(VLOOKUP($A823,Table2[],5,FALSE),"Not Found")</f>
        <v>40</v>
      </c>
      <c r="AC823" s="22">
        <f>IFERROR(VLOOKUP($A823,Table2[],6,FALSE),"Not Found")</f>
        <v>11</v>
      </c>
      <c r="AD823" s="22">
        <f>IFERROR(VLOOKUP($A823,Table2[],7,FALSE),"Not Found")</f>
        <v>8</v>
      </c>
      <c r="AE823" s="22">
        <f>IFERROR(VLOOKUP($A823,Table2[],8,FALSE),"Not Found")</f>
        <v>29</v>
      </c>
      <c r="AF823" s="22">
        <f>IFERROR(VLOOKUP($A823,Table2[],9,FALSE),"Not Found")</f>
        <v>1006</v>
      </c>
      <c r="AG823">
        <f>IFERROR(VLOOKUP($A823,Table2[],10,FALSE),"Not Found")</f>
        <v>5</v>
      </c>
      <c r="AH823">
        <f>IFERROR(VLOOKUP($A823,Table2[],11,FALSE),"Not Found")</f>
        <v>7</v>
      </c>
      <c r="AI823">
        <f>IFERROR(VLOOKUP($A823,Table2[],12,FALSE),"Not Found")</f>
        <v>2</v>
      </c>
      <c r="AJ823">
        <f>IFERROR(VLOOKUP($A823,Table2[],13,FALSE),"Not Found")</f>
        <v>5</v>
      </c>
      <c r="AK823">
        <f>IFERROR(VLOOKUP($A823,Table2[],14,FALSE),"Not Found")</f>
        <v>6</v>
      </c>
      <c r="AL823">
        <f>INDEX('Marketing data'!E:E,MATCH($A823,'Marketing data'!B:B,0),1)</f>
        <v>0</v>
      </c>
      <c r="AM823">
        <f>INDEX('Marketing data'!F:F,MATCH($A823,'Marketing data'!B:B,0),1)</f>
        <v>0</v>
      </c>
      <c r="AN823">
        <f>INDEX(Table3[MC3],MATCH($A823,Table3[ID],0),1)</f>
        <v>0</v>
      </c>
      <c r="AO823">
        <f>INDEX(Table3[MC4],MATCH($A823,Table3[ID],0),1)</f>
        <v>0</v>
      </c>
      <c r="AP823">
        <f>INDEX(Table3[MC5],MATCH($A823,Table3[ID],0),1)</f>
        <v>0</v>
      </c>
      <c r="AQ823">
        <f>_xlfn.XLOOKUP($A823,Table3[ID],Table3[Complaint],"Not Found",0)</f>
        <v>0</v>
      </c>
      <c r="AR823">
        <f>_xlfn.XLOOKUP($A823,Table3[ID],Table3[Pilot],"Not Found",0)</f>
        <v>0</v>
      </c>
      <c r="AS823" s="6">
        <f>_xlfn.XLOOKUP($A823,Table3[ID],Table3[Enrollment],"Not Found",0)</f>
        <v>44056</v>
      </c>
    </row>
    <row r="824" spans="1:45" x14ac:dyDescent="0.25">
      <c r="A824">
        <v>2691</v>
      </c>
      <c r="B824" t="s">
        <v>949</v>
      </c>
      <c r="C824" t="s">
        <v>124</v>
      </c>
      <c r="D824" t="s">
        <v>104</v>
      </c>
      <c r="E824" t="s">
        <v>105</v>
      </c>
      <c r="F824" t="s">
        <v>118</v>
      </c>
      <c r="G824" s="22">
        <v>11.85</v>
      </c>
      <c r="H824">
        <v>8</v>
      </c>
      <c r="I824">
        <v>4.74</v>
      </c>
      <c r="J824" s="22">
        <v>99.54</v>
      </c>
      <c r="K824" s="6">
        <v>43474</v>
      </c>
      <c r="L824" s="21">
        <v>0.69027777777777777</v>
      </c>
      <c r="M824" t="s">
        <v>112</v>
      </c>
      <c r="N824" s="22">
        <v>94.8</v>
      </c>
      <c r="O824">
        <v>4.7619047620000003</v>
      </c>
      <c r="P824" s="22">
        <v>4.74</v>
      </c>
      <c r="Q824">
        <v>4.0999999999999996</v>
      </c>
      <c r="R824" t="str">
        <f>IFERROR(VLOOKUP(Table5[[#This Row],[CustomerID]],Table1[],16,FALSE),"Not Found")</f>
        <v>Single</v>
      </c>
      <c r="S824">
        <f>IFERROR(VLOOKUP(Table5[[#This Row],[CustomerID]],Table1[],5,FALSE),"Not Found")</f>
        <v>64</v>
      </c>
      <c r="T824" t="str">
        <f>IFERROR(VLOOKUP(Table5[[#This Row],[CustomerID]],Table1[],17,FALSE),"Not Found")</f>
        <v>Graduate</v>
      </c>
      <c r="U824">
        <f>_xlfn.XLOOKUP(Table5[[#This Row],[CustomerID]],Table1[ID],Table1[Kids],"Not Found",0)</f>
        <v>0</v>
      </c>
      <c r="V824">
        <f>_xlfn.XLOOKUP(Table5[[#This Row],[CustomerID]],Table1[ID],Table1[Teens],"Not found",0)</f>
        <v>1</v>
      </c>
      <c r="W824" s="16">
        <f>IFERROR(VLOOKUP(Table5[[#This Row],[CustomerID]],Table1[],2,FALSE),"Not Found")</f>
        <v>160230</v>
      </c>
      <c r="X824" t="str">
        <f>_xlfn.XLOOKUP(Table5[[#This Row],[CustomerID]],Table1[ID],Table1[State],"Not Found",0)</f>
        <v>State-Texas</v>
      </c>
      <c r="Y824">
        <f>_xlfn.XLOOKUP(Table5[[#This Row],[CustomerID]],Table2[ID],Table2[Recency/Days],"Not Found",0)</f>
        <v>78</v>
      </c>
      <c r="Z824" s="22">
        <f>IFERROR(VLOOKUP(Table5[[#This Row],[CustomerID]],Table2[],3,FALSE),"Not Found")</f>
        <v>1383</v>
      </c>
      <c r="AA824" s="22">
        <f>IFERROR(VLOOKUP($A824,Table2[],4,FALSE),"Not Found")</f>
        <v>53</v>
      </c>
      <c r="AB824" s="22">
        <f>IFERROR(VLOOKUP($A824,Table2[],5,FALSE),"Not Found")</f>
        <v>976</v>
      </c>
      <c r="AC824" s="22">
        <f>IFERROR(VLOOKUP($A824,Table2[],6,FALSE),"Not Found")</f>
        <v>104</v>
      </c>
      <c r="AD824" s="22">
        <f>IFERROR(VLOOKUP($A824,Table2[],7,FALSE),"Not Found")</f>
        <v>215</v>
      </c>
      <c r="AE824" s="22">
        <f>IFERROR(VLOOKUP($A824,Table2[],8,FALSE),"Not Found")</f>
        <v>106</v>
      </c>
      <c r="AF824" s="22">
        <f>IFERROR(VLOOKUP($A824,Table2[],9,FALSE),"Not Found")</f>
        <v>2626</v>
      </c>
      <c r="AG824">
        <f>IFERROR(VLOOKUP($A824,Table2[],10,FALSE),"Not Found")</f>
        <v>2</v>
      </c>
      <c r="AH824">
        <f>IFERROR(VLOOKUP($A824,Table2[],11,FALSE),"Not Found")</f>
        <v>6</v>
      </c>
      <c r="AI824">
        <f>IFERROR(VLOOKUP($A824,Table2[],12,FALSE),"Not Found")</f>
        <v>3</v>
      </c>
      <c r="AJ824">
        <f>IFERROR(VLOOKUP($A824,Table2[],13,FALSE),"Not Found")</f>
        <v>6</v>
      </c>
      <c r="AK824">
        <f>IFERROR(VLOOKUP($A824,Table2[],14,FALSE),"Not Found")</f>
        <v>5</v>
      </c>
      <c r="AL824">
        <f>INDEX('Marketing data'!E:E,MATCH($A824,'Marketing data'!B:B,0),1)</f>
        <v>0</v>
      </c>
      <c r="AM824">
        <f>INDEX('Marketing data'!F:F,MATCH($A824,'Marketing data'!B:B,0),1)</f>
        <v>0</v>
      </c>
      <c r="AN824">
        <f>INDEX(Table3[MC3],MATCH($A824,Table3[ID],0),1)</f>
        <v>0</v>
      </c>
      <c r="AO824">
        <f>INDEX(Table3[MC4],MATCH($A824,Table3[ID],0),1)</f>
        <v>0</v>
      </c>
      <c r="AP824">
        <f>INDEX(Table3[MC5],MATCH($A824,Table3[ID],0),1)</f>
        <v>0</v>
      </c>
      <c r="AQ824">
        <f>_xlfn.XLOOKUP($A824,Table3[ID],Table3[Complaint],"Not Found",0)</f>
        <v>0</v>
      </c>
      <c r="AR824">
        <f>_xlfn.XLOOKUP($A824,Table3[ID],Table3[Pilot],"Not Found",0)</f>
        <v>0</v>
      </c>
      <c r="AS824" s="6">
        <f>_xlfn.XLOOKUP($A824,Table3[ID],Table3[Enrollment],"Not Found",0)</f>
        <v>43763</v>
      </c>
    </row>
    <row r="825" spans="1:45" x14ac:dyDescent="0.25">
      <c r="A825">
        <v>2840</v>
      </c>
      <c r="B825" t="s">
        <v>950</v>
      </c>
      <c r="C825" t="s">
        <v>103</v>
      </c>
      <c r="D825" t="s">
        <v>104</v>
      </c>
      <c r="E825" t="s">
        <v>114</v>
      </c>
      <c r="F825" t="s">
        <v>106</v>
      </c>
      <c r="G825" s="22">
        <v>91.3</v>
      </c>
      <c r="H825">
        <v>1</v>
      </c>
      <c r="I825">
        <v>4.5650000000000004</v>
      </c>
      <c r="J825" s="22">
        <v>95.864999999999995</v>
      </c>
      <c r="K825" s="6">
        <v>43510</v>
      </c>
      <c r="L825" s="21">
        <v>0.61249999999999993</v>
      </c>
      <c r="M825" t="s">
        <v>107</v>
      </c>
      <c r="N825" s="22">
        <v>91.3</v>
      </c>
      <c r="O825">
        <v>4.7619047620000003</v>
      </c>
      <c r="P825" s="22">
        <v>4.5650000000000004</v>
      </c>
      <c r="Q825">
        <v>9.1999999999999993</v>
      </c>
      <c r="R825" t="str">
        <f>IFERROR(VLOOKUP(Table5[[#This Row],[CustomerID]],Table1[],16,FALSE),"Not Found")</f>
        <v>Widow</v>
      </c>
      <c r="S825">
        <f>IFERROR(VLOOKUP(Table5[[#This Row],[CustomerID]],Table1[],5,FALSE),"Not Found")</f>
        <v>47</v>
      </c>
      <c r="T825" t="str">
        <f>IFERROR(VLOOKUP(Table5[[#This Row],[CustomerID]],Table1[],17,FALSE),"Not Found")</f>
        <v>Graduate</v>
      </c>
      <c r="U825">
        <f>_xlfn.XLOOKUP(Table5[[#This Row],[CustomerID]],Table1[ID],Table1[Kids],"Not Found",0)</f>
        <v>1</v>
      </c>
      <c r="V825">
        <f>_xlfn.XLOOKUP(Table5[[#This Row],[CustomerID]],Table1[ID],Table1[Teens],"Not found",0)</f>
        <v>1</v>
      </c>
      <c r="W825" s="16">
        <f>IFERROR(VLOOKUP(Table5[[#This Row],[CustomerID]],Table1[],2,FALSE),"Not Found")</f>
        <v>160208</v>
      </c>
      <c r="X825" t="str">
        <f>_xlfn.XLOOKUP(Table5[[#This Row],[CustomerID]],Table1[ID],Table1[State],"Not Found",0)</f>
        <v>State-New York</v>
      </c>
      <c r="Y825">
        <f>_xlfn.XLOOKUP(Table5[[#This Row],[CustomerID]],Table2[ID],Table2[Recency/Days],"Not Found",0)</f>
        <v>13</v>
      </c>
      <c r="Z825" s="22">
        <f>IFERROR(VLOOKUP(Table5[[#This Row],[CustomerID]],Table2[],3,FALSE),"Not Found")</f>
        <v>1299</v>
      </c>
      <c r="AA825" s="22">
        <f>IFERROR(VLOOKUP($A825,Table2[],4,FALSE),"Not Found")</f>
        <v>61</v>
      </c>
      <c r="AB825" s="22">
        <f>IFERROR(VLOOKUP($A825,Table2[],5,FALSE),"Not Found")</f>
        <v>189</v>
      </c>
      <c r="AC825" s="22">
        <f>IFERROR(VLOOKUP($A825,Table2[],6,FALSE),"Not Found")</f>
        <v>40</v>
      </c>
      <c r="AD825" s="22">
        <f>IFERROR(VLOOKUP($A825,Table2[],7,FALSE),"Not Found")</f>
        <v>0</v>
      </c>
      <c r="AE825" s="22">
        <f>IFERROR(VLOOKUP($A825,Table2[],8,FALSE),"Not Found")</f>
        <v>157</v>
      </c>
      <c r="AF825" s="22">
        <f>IFERROR(VLOOKUP($A825,Table2[],9,FALSE),"Not Found")</f>
        <v>1432</v>
      </c>
      <c r="AG825">
        <f>IFERROR(VLOOKUP($A825,Table2[],10,FALSE),"Not Found")</f>
        <v>11</v>
      </c>
      <c r="AH825">
        <f>IFERROR(VLOOKUP($A825,Table2[],11,FALSE),"Not Found")</f>
        <v>8</v>
      </c>
      <c r="AI825">
        <f>IFERROR(VLOOKUP($A825,Table2[],12,FALSE),"Not Found")</f>
        <v>3</v>
      </c>
      <c r="AJ825">
        <f>IFERROR(VLOOKUP($A825,Table2[],13,FALSE),"Not Found")</f>
        <v>7</v>
      </c>
      <c r="AK825">
        <f>IFERROR(VLOOKUP($A825,Table2[],14,FALSE),"Not Found")</f>
        <v>7</v>
      </c>
      <c r="AL825">
        <f>INDEX('Marketing data'!E:E,MATCH($A825,'Marketing data'!B:B,0),1)</f>
        <v>0</v>
      </c>
      <c r="AM825">
        <f>INDEX('Marketing data'!F:F,MATCH($A825,'Marketing data'!B:B,0),1)</f>
        <v>0</v>
      </c>
      <c r="AN825">
        <f>INDEX(Table3[MC3],MATCH($A825,Table3[ID],0),1)</f>
        <v>0</v>
      </c>
      <c r="AO825">
        <f>INDEX(Table3[MC4],MATCH($A825,Table3[ID],0),1)</f>
        <v>1</v>
      </c>
      <c r="AP825">
        <f>INDEX(Table3[MC5],MATCH($A825,Table3[ID],0),1)</f>
        <v>0</v>
      </c>
      <c r="AQ825">
        <f>_xlfn.XLOOKUP($A825,Table3[ID],Table3[Complaint],"Not Found",0)</f>
        <v>0</v>
      </c>
      <c r="AR825">
        <f>_xlfn.XLOOKUP($A825,Table3[ID],Table3[Pilot],"Not Found",0)</f>
        <v>1</v>
      </c>
      <c r="AS825" s="6">
        <f>_xlfn.XLOOKUP($A825,Table3[ID],Table3[Enrollment],"Not Found",0)</f>
        <v>43538</v>
      </c>
    </row>
    <row r="826" spans="1:45" x14ac:dyDescent="0.25">
      <c r="A826">
        <v>2848</v>
      </c>
      <c r="B826" t="s">
        <v>951</v>
      </c>
      <c r="C826" t="s">
        <v>124</v>
      </c>
      <c r="D826" t="s">
        <v>104</v>
      </c>
      <c r="E826" t="s">
        <v>105</v>
      </c>
      <c r="F826" t="s">
        <v>115</v>
      </c>
      <c r="G826" s="22">
        <v>40.729999999999997</v>
      </c>
      <c r="H826">
        <v>7</v>
      </c>
      <c r="I826">
        <v>14.2555</v>
      </c>
      <c r="J826" s="22">
        <v>299.3655</v>
      </c>
      <c r="K826" s="6">
        <v>43536</v>
      </c>
      <c r="L826" s="21">
        <v>0.45902777777777781</v>
      </c>
      <c r="M826" t="s">
        <v>107</v>
      </c>
      <c r="N826" s="22">
        <v>285.11</v>
      </c>
      <c r="O826">
        <v>4.7619047620000003</v>
      </c>
      <c r="P826" s="22">
        <v>14.2555</v>
      </c>
      <c r="Q826">
        <v>5.4</v>
      </c>
      <c r="R826" t="str">
        <f>IFERROR(VLOOKUP(Table5[[#This Row],[CustomerID]],Table1[],16,FALSE),"Not Found")</f>
        <v>Single</v>
      </c>
      <c r="S826">
        <f>IFERROR(VLOOKUP(Table5[[#This Row],[CustomerID]],Table1[],5,FALSE),"Not Found")</f>
        <v>72</v>
      </c>
      <c r="T826" t="str">
        <f>IFERROR(VLOOKUP(Table5[[#This Row],[CustomerID]],Table1[],17,FALSE),"Not Found")</f>
        <v>PhD</v>
      </c>
      <c r="U826">
        <f>_xlfn.XLOOKUP(Table5[[#This Row],[CustomerID]],Table1[ID],Table1[Kids],"Not Found",0)</f>
        <v>0</v>
      </c>
      <c r="V826">
        <f>_xlfn.XLOOKUP(Table5[[#This Row],[CustomerID]],Table1[ID],Table1[Teens],"Not found",0)</f>
        <v>1</v>
      </c>
      <c r="W826" s="16">
        <f>IFERROR(VLOOKUP(Table5[[#This Row],[CustomerID]],Table1[],2,FALSE),"Not Found")</f>
        <v>160200</v>
      </c>
      <c r="X826" t="str">
        <f>_xlfn.XLOOKUP(Table5[[#This Row],[CustomerID]],Table1[ID],Table1[State],"Not Found",0)</f>
        <v>State-Other</v>
      </c>
      <c r="Y826">
        <f>_xlfn.XLOOKUP(Table5[[#This Row],[CustomerID]],Table2[ID],Table2[Recency/Days],"Not Found",0)</f>
        <v>3</v>
      </c>
      <c r="Z826" s="22">
        <f>IFERROR(VLOOKUP(Table5[[#This Row],[CustomerID]],Table2[],3,FALSE),"Not Found")</f>
        <v>1336</v>
      </c>
      <c r="AA826" s="22">
        <f>IFERROR(VLOOKUP($A826,Table2[],4,FALSE),"Not Found")</f>
        <v>51</v>
      </c>
      <c r="AB826" s="22">
        <f>IFERROR(VLOOKUP($A826,Table2[],5,FALSE),"Not Found")</f>
        <v>351</v>
      </c>
      <c r="AC826" s="22">
        <f>IFERROR(VLOOKUP($A826,Table2[],6,FALSE),"Not Found")</f>
        <v>0</v>
      </c>
      <c r="AD826" s="22">
        <f>IFERROR(VLOOKUP($A826,Table2[],7,FALSE),"Not Found")</f>
        <v>16</v>
      </c>
      <c r="AE826" s="22">
        <f>IFERROR(VLOOKUP($A826,Table2[],8,FALSE),"Not Found")</f>
        <v>69</v>
      </c>
      <c r="AF826" s="22">
        <f>IFERROR(VLOOKUP($A826,Table2[],9,FALSE),"Not Found")</f>
        <v>1684</v>
      </c>
      <c r="AG826">
        <f>IFERROR(VLOOKUP($A826,Table2[],10,FALSE),"Not Found")</f>
        <v>6</v>
      </c>
      <c r="AH826">
        <f>IFERROR(VLOOKUP($A826,Table2[],11,FALSE),"Not Found")</f>
        <v>6</v>
      </c>
      <c r="AI826">
        <f>IFERROR(VLOOKUP($A826,Table2[],12,FALSE),"Not Found")</f>
        <v>2</v>
      </c>
      <c r="AJ826">
        <f>IFERROR(VLOOKUP($A826,Table2[],13,FALSE),"Not Found")</f>
        <v>11</v>
      </c>
      <c r="AK826">
        <f>IFERROR(VLOOKUP($A826,Table2[],14,FALSE),"Not Found")</f>
        <v>6</v>
      </c>
      <c r="AL826">
        <f>INDEX('Marketing data'!E:E,MATCH($A826,'Marketing data'!B:B,0),1)</f>
        <v>0</v>
      </c>
      <c r="AM826">
        <f>INDEX('Marketing data'!F:F,MATCH($A826,'Marketing data'!B:B,0),1)</f>
        <v>0</v>
      </c>
      <c r="AN826">
        <f>INDEX(Table3[MC3],MATCH($A826,Table3[ID],0),1)</f>
        <v>0</v>
      </c>
      <c r="AO826">
        <f>INDEX(Table3[MC4],MATCH($A826,Table3[ID],0),1)</f>
        <v>0</v>
      </c>
      <c r="AP826">
        <f>INDEX(Table3[MC5],MATCH($A826,Table3[ID],0),1)</f>
        <v>0</v>
      </c>
      <c r="AQ826">
        <f>_xlfn.XLOOKUP($A826,Table3[ID],Table3[Complaint],"Not Found",0)</f>
        <v>0</v>
      </c>
      <c r="AR826">
        <f>_xlfn.XLOOKUP($A826,Table3[ID],Table3[Pilot],"Not Found",0)</f>
        <v>0</v>
      </c>
      <c r="AS826" s="6">
        <f>_xlfn.XLOOKUP($A826,Table3[ID],Table3[Enrollment],"Not Found",0)</f>
        <v>43625</v>
      </c>
    </row>
    <row r="827" spans="1:45" x14ac:dyDescent="0.25">
      <c r="A827">
        <v>1147</v>
      </c>
      <c r="B827" t="s">
        <v>952</v>
      </c>
      <c r="C827" t="s">
        <v>103</v>
      </c>
      <c r="D827" t="s">
        <v>110</v>
      </c>
      <c r="E827" t="s">
        <v>114</v>
      </c>
      <c r="F827" t="s">
        <v>127</v>
      </c>
      <c r="G827" s="22">
        <v>52.38</v>
      </c>
      <c r="H827">
        <v>1</v>
      </c>
      <c r="I827">
        <v>2.6190000000000002</v>
      </c>
      <c r="J827" s="22">
        <v>54.999000000000002</v>
      </c>
      <c r="K827" s="6">
        <v>43550</v>
      </c>
      <c r="L827" s="21">
        <v>0.8222222222222223</v>
      </c>
      <c r="M827" t="s">
        <v>112</v>
      </c>
      <c r="N827" s="22">
        <v>52.38</v>
      </c>
      <c r="O827">
        <v>4.7619047620000003</v>
      </c>
      <c r="P827" s="22">
        <v>2.6190000000000002</v>
      </c>
      <c r="Q827">
        <v>5.8</v>
      </c>
      <c r="R827" t="str">
        <f>IFERROR(VLOOKUP(Table5[[#This Row],[CustomerID]],Table1[],16,FALSE),"Not Found")</f>
        <v>Single</v>
      </c>
      <c r="S827">
        <f>IFERROR(VLOOKUP(Table5[[#This Row],[CustomerID]],Table1[],5,FALSE),"Not Found")</f>
        <v>42</v>
      </c>
      <c r="T827" t="str">
        <f>IFERROR(VLOOKUP(Table5[[#This Row],[CustomerID]],Table1[],17,FALSE),"Not Found")</f>
        <v>Graduate</v>
      </c>
      <c r="U827">
        <f>_xlfn.XLOOKUP(Table5[[#This Row],[CustomerID]],Table1[ID],Table1[Kids],"Not Found",0)</f>
        <v>1</v>
      </c>
      <c r="V827">
        <f>_xlfn.XLOOKUP(Table5[[#This Row],[CustomerID]],Table1[ID],Table1[Teens],"Not found",0)</f>
        <v>2</v>
      </c>
      <c r="W827" s="16">
        <f>IFERROR(VLOOKUP(Table5[[#This Row],[CustomerID]],Table1[],2,FALSE),"Not Found")</f>
        <v>160199</v>
      </c>
      <c r="X827" t="str">
        <f>_xlfn.XLOOKUP(Table5[[#This Row],[CustomerID]],Table1[ID],Table1[State],"Not Found",0)</f>
        <v>State-Illinois</v>
      </c>
      <c r="Y827">
        <f>_xlfn.XLOOKUP(Table5[[#This Row],[CustomerID]],Table2[ID],Table2[Recency/Days],"Not Found",0)</f>
        <v>49</v>
      </c>
      <c r="Z827" s="22">
        <f>IFERROR(VLOOKUP(Table5[[#This Row],[CustomerID]],Table2[],3,FALSE),"Not Found")</f>
        <v>21</v>
      </c>
      <c r="AA827" s="22">
        <f>IFERROR(VLOOKUP($A827,Table2[],4,FALSE),"Not Found")</f>
        <v>3</v>
      </c>
      <c r="AB827" s="22">
        <f>IFERROR(VLOOKUP($A827,Table2[],5,FALSE),"Not Found")</f>
        <v>19</v>
      </c>
      <c r="AC827" s="22">
        <f>IFERROR(VLOOKUP($A827,Table2[],6,FALSE),"Not Found")</f>
        <v>5</v>
      </c>
      <c r="AD827" s="22">
        <f>IFERROR(VLOOKUP($A827,Table2[],7,FALSE),"Not Found")</f>
        <v>0</v>
      </c>
      <c r="AE827" s="22">
        <f>IFERROR(VLOOKUP($A827,Table2[],8,FALSE),"Not Found")</f>
        <v>0</v>
      </c>
      <c r="AF827" s="22">
        <f>IFERROR(VLOOKUP($A827,Table2[],9,FALSE),"Not Found")</f>
        <v>48</v>
      </c>
      <c r="AG827">
        <f>IFERROR(VLOOKUP($A827,Table2[],10,FALSE),"Not Found")</f>
        <v>1</v>
      </c>
      <c r="AH827">
        <f>IFERROR(VLOOKUP($A827,Table2[],11,FALSE),"Not Found")</f>
        <v>0</v>
      </c>
      <c r="AI827">
        <f>IFERROR(VLOOKUP($A827,Table2[],12,FALSE),"Not Found")</f>
        <v>0</v>
      </c>
      <c r="AJ827">
        <f>IFERROR(VLOOKUP($A827,Table2[],13,FALSE),"Not Found")</f>
        <v>3</v>
      </c>
      <c r="AK827">
        <f>IFERROR(VLOOKUP($A827,Table2[],14,FALSE),"Not Found")</f>
        <v>4</v>
      </c>
      <c r="AL827">
        <f>INDEX('Marketing data'!E:E,MATCH($A827,'Marketing data'!B:B,0),1)</f>
        <v>0</v>
      </c>
      <c r="AM827">
        <f>INDEX('Marketing data'!F:F,MATCH($A827,'Marketing data'!B:B,0),1)</f>
        <v>0</v>
      </c>
      <c r="AN827">
        <f>INDEX(Table3[MC3],MATCH($A827,Table3[ID],0),1)</f>
        <v>0</v>
      </c>
      <c r="AO827">
        <f>INDEX(Table3[MC4],MATCH($A827,Table3[ID],0),1)</f>
        <v>0</v>
      </c>
      <c r="AP827">
        <f>INDEX(Table3[MC5],MATCH($A827,Table3[ID],0),1)</f>
        <v>0</v>
      </c>
      <c r="AQ827">
        <f>_xlfn.XLOOKUP($A827,Table3[ID],Table3[Complaint],"Not Found",0)</f>
        <v>0</v>
      </c>
      <c r="AR827">
        <f>_xlfn.XLOOKUP($A827,Table3[ID],Table3[Pilot],"Not Found",0)</f>
        <v>0</v>
      </c>
      <c r="AS827" s="6">
        <f>_xlfn.XLOOKUP($A827,Table3[ID],Table3[Enrollment],"Not Found",0)</f>
        <v>43878</v>
      </c>
    </row>
    <row r="828" spans="1:45" x14ac:dyDescent="0.25">
      <c r="A828">
        <v>1778</v>
      </c>
      <c r="B828" t="s">
        <v>953</v>
      </c>
      <c r="C828" t="s">
        <v>103</v>
      </c>
      <c r="D828" t="s">
        <v>104</v>
      </c>
      <c r="E828" t="s">
        <v>114</v>
      </c>
      <c r="F828" t="s">
        <v>127</v>
      </c>
      <c r="G828" s="22">
        <v>38.54</v>
      </c>
      <c r="H828">
        <v>5</v>
      </c>
      <c r="I828">
        <v>9.6349999999999998</v>
      </c>
      <c r="J828" s="22">
        <v>202.33500000000001</v>
      </c>
      <c r="K828" s="6">
        <v>43474</v>
      </c>
      <c r="L828" s="21">
        <v>0.56527777777777777</v>
      </c>
      <c r="M828" t="s">
        <v>107</v>
      </c>
      <c r="N828" s="22">
        <v>192.7</v>
      </c>
      <c r="O828">
        <v>4.7619047620000003</v>
      </c>
      <c r="P828" s="22">
        <v>9.6349999999999998</v>
      </c>
      <c r="Q828">
        <v>5.6</v>
      </c>
      <c r="R828" t="str">
        <f>IFERROR(VLOOKUP(Table5[[#This Row],[CustomerID]],Table1[],16,FALSE),"Not Found")</f>
        <v>Divorced</v>
      </c>
      <c r="S828">
        <f>IFERROR(VLOOKUP(Table5[[#This Row],[CustomerID]],Table1[],5,FALSE),"Not Found")</f>
        <v>55</v>
      </c>
      <c r="T828" t="str">
        <f>IFERROR(VLOOKUP(Table5[[#This Row],[CustomerID]],Table1[],17,FALSE),"Not Found")</f>
        <v>Other</v>
      </c>
      <c r="U828">
        <f>_xlfn.XLOOKUP(Table5[[#This Row],[CustomerID]],Table1[ID],Table1[Kids],"Not Found",0)</f>
        <v>0</v>
      </c>
      <c r="V828">
        <f>_xlfn.XLOOKUP(Table5[[#This Row],[CustomerID]],Table1[ID],Table1[Teens],"Not found",0)</f>
        <v>1</v>
      </c>
      <c r="W828" s="16">
        <f>IFERROR(VLOOKUP(Table5[[#This Row],[CustomerID]],Table1[],2,FALSE),"Not Found")</f>
        <v>160161</v>
      </c>
      <c r="X828" t="str">
        <f>_xlfn.XLOOKUP(Table5[[#This Row],[CustomerID]],Table1[ID],Table1[State],"Not Found",0)</f>
        <v>State-New York</v>
      </c>
      <c r="Y828">
        <f>_xlfn.XLOOKUP(Table5[[#This Row],[CustomerID]],Table2[ID],Table2[Recency/Days],"Not Found",0)</f>
        <v>17</v>
      </c>
      <c r="Z828" s="22">
        <f>IFERROR(VLOOKUP(Table5[[#This Row],[CustomerID]],Table2[],3,FALSE),"Not Found")</f>
        <v>1555</v>
      </c>
      <c r="AA828" s="22">
        <f>IFERROR(VLOOKUP($A828,Table2[],4,FALSE),"Not Found")</f>
        <v>117</v>
      </c>
      <c r="AB828" s="22">
        <f>IFERROR(VLOOKUP($A828,Table2[],5,FALSE),"Not Found")</f>
        <v>564</v>
      </c>
      <c r="AC828" s="22">
        <f>IFERROR(VLOOKUP($A828,Table2[],6,FALSE),"Not Found")</f>
        <v>122</v>
      </c>
      <c r="AD828" s="22">
        <f>IFERROR(VLOOKUP($A828,Table2[],7,FALSE),"Not Found")</f>
        <v>21</v>
      </c>
      <c r="AE828" s="22">
        <f>IFERROR(VLOOKUP($A828,Table2[],8,FALSE),"Not Found")</f>
        <v>471</v>
      </c>
      <c r="AF828" s="22">
        <f>IFERROR(VLOOKUP($A828,Table2[],9,FALSE),"Not Found")</f>
        <v>1909</v>
      </c>
      <c r="AG828">
        <f>IFERROR(VLOOKUP($A828,Table2[],10,FALSE),"Not Found")</f>
        <v>3</v>
      </c>
      <c r="AH828">
        <f>IFERROR(VLOOKUP($A828,Table2[],11,FALSE),"Not Found")</f>
        <v>11</v>
      </c>
      <c r="AI828">
        <f>IFERROR(VLOOKUP($A828,Table2[],12,FALSE),"Not Found")</f>
        <v>4</v>
      </c>
      <c r="AJ828">
        <f>IFERROR(VLOOKUP($A828,Table2[],13,FALSE),"Not Found")</f>
        <v>8</v>
      </c>
      <c r="AK828">
        <f>IFERROR(VLOOKUP($A828,Table2[],14,FALSE),"Not Found")</f>
        <v>8</v>
      </c>
      <c r="AL828">
        <f>INDEX('Marketing data'!E:E,MATCH($A828,'Marketing data'!B:B,0),1)</f>
        <v>0</v>
      </c>
      <c r="AM828">
        <f>INDEX('Marketing data'!F:F,MATCH($A828,'Marketing data'!B:B,0),1)</f>
        <v>0</v>
      </c>
      <c r="AN828">
        <f>INDEX(Table3[MC3],MATCH($A828,Table3[ID],0),1)</f>
        <v>0</v>
      </c>
      <c r="AO828">
        <f>INDEX(Table3[MC4],MATCH($A828,Table3[ID],0),1)</f>
        <v>0</v>
      </c>
      <c r="AP828">
        <f>INDEX(Table3[MC5],MATCH($A828,Table3[ID],0),1)</f>
        <v>0</v>
      </c>
      <c r="AQ828">
        <f>_xlfn.XLOOKUP($A828,Table3[ID],Table3[Complaint],"Not Found",0)</f>
        <v>0</v>
      </c>
      <c r="AR828">
        <f>_xlfn.XLOOKUP($A828,Table3[ID],Table3[Pilot],"Not Found",0)</f>
        <v>0</v>
      </c>
      <c r="AS828" s="6">
        <f>_xlfn.XLOOKUP($A828,Table3[ID],Table3[Enrollment],"Not Found",0)</f>
        <v>43554</v>
      </c>
    </row>
    <row r="829" spans="1:45" x14ac:dyDescent="0.25">
      <c r="A829">
        <v>1495</v>
      </c>
      <c r="B829" t="s">
        <v>954</v>
      </c>
      <c r="C829" t="s">
        <v>124</v>
      </c>
      <c r="D829" t="s">
        <v>110</v>
      </c>
      <c r="E829" t="s">
        <v>114</v>
      </c>
      <c r="F829" t="s">
        <v>118</v>
      </c>
      <c r="G829" s="22">
        <v>44.63</v>
      </c>
      <c r="H829">
        <v>6</v>
      </c>
      <c r="I829">
        <v>13.388999999999999</v>
      </c>
      <c r="J829" s="22">
        <v>281.16899999999998</v>
      </c>
      <c r="K829" s="6">
        <v>43467</v>
      </c>
      <c r="L829" s="21">
        <v>0.83888888888888891</v>
      </c>
      <c r="M829" t="s">
        <v>116</v>
      </c>
      <c r="N829" s="22">
        <v>267.77999999999997</v>
      </c>
      <c r="O829">
        <v>4.7619047620000003</v>
      </c>
      <c r="P829" s="22">
        <v>13.388999999999999</v>
      </c>
      <c r="Q829">
        <v>5.0999999999999996</v>
      </c>
      <c r="R829" t="str">
        <f>IFERROR(VLOOKUP(Table5[[#This Row],[CustomerID]],Table1[],16,FALSE),"Not Found")</f>
        <v>Single</v>
      </c>
      <c r="S829">
        <f>IFERROR(VLOOKUP(Table5[[#This Row],[CustomerID]],Table1[],5,FALSE),"Not Found")</f>
        <v>41</v>
      </c>
      <c r="T829" t="str">
        <f>IFERROR(VLOOKUP(Table5[[#This Row],[CustomerID]],Table1[],17,FALSE),"Not Found")</f>
        <v>Graduate</v>
      </c>
      <c r="U829">
        <f>_xlfn.XLOOKUP(Table5[[#This Row],[CustomerID]],Table1[ID],Table1[Kids],"Not Found",0)</f>
        <v>0</v>
      </c>
      <c r="V829">
        <f>_xlfn.XLOOKUP(Table5[[#This Row],[CustomerID]],Table1[ID],Table1[Teens],"Not found",0)</f>
        <v>1</v>
      </c>
      <c r="W829" s="16">
        <f>IFERROR(VLOOKUP(Table5[[#This Row],[CustomerID]],Table1[],2,FALSE),"Not Found")</f>
        <v>160152</v>
      </c>
      <c r="X829" t="str">
        <f>_xlfn.XLOOKUP(Table5[[#This Row],[CustomerID]],Table1[ID],Table1[State],"Not Found",0)</f>
        <v>State-Illinois</v>
      </c>
      <c r="Y829">
        <f>_xlfn.XLOOKUP(Table5[[#This Row],[CustomerID]],Table2[ID],Table2[Recency/Days],"Not Found",0)</f>
        <v>6</v>
      </c>
      <c r="Z829" s="22">
        <f>IFERROR(VLOOKUP(Table5[[#This Row],[CustomerID]],Table2[],3,FALSE),"Not Found")</f>
        <v>865</v>
      </c>
      <c r="AA829" s="22">
        <f>IFERROR(VLOOKUP($A829,Table2[],4,FALSE),"Not Found")</f>
        <v>221</v>
      </c>
      <c r="AB829" s="22">
        <f>IFERROR(VLOOKUP($A829,Table2[],5,FALSE),"Not Found")</f>
        <v>799</v>
      </c>
      <c r="AC829" s="22">
        <f>IFERROR(VLOOKUP($A829,Table2[],6,FALSE),"Not Found")</f>
        <v>229</v>
      </c>
      <c r="AD829" s="22">
        <f>IFERROR(VLOOKUP($A829,Table2[],7,FALSE),"Not Found")</f>
        <v>154</v>
      </c>
      <c r="AE829" s="22">
        <f>IFERROR(VLOOKUP($A829,Table2[],8,FALSE),"Not Found")</f>
        <v>242</v>
      </c>
      <c r="AF829" s="22">
        <f>IFERROR(VLOOKUP($A829,Table2[],9,FALSE),"Not Found")</f>
        <v>2026</v>
      </c>
      <c r="AG829">
        <f>IFERROR(VLOOKUP($A829,Table2[],10,FALSE),"Not Found")</f>
        <v>1</v>
      </c>
      <c r="AH829">
        <f>IFERROR(VLOOKUP($A829,Table2[],11,FALSE),"Not Found")</f>
        <v>6</v>
      </c>
      <c r="AI829">
        <f>IFERROR(VLOOKUP($A829,Table2[],12,FALSE),"Not Found")</f>
        <v>4</v>
      </c>
      <c r="AJ829">
        <f>IFERROR(VLOOKUP($A829,Table2[],13,FALSE),"Not Found")</f>
        <v>12</v>
      </c>
      <c r="AK829">
        <f>IFERROR(VLOOKUP($A829,Table2[],14,FALSE),"Not Found")</f>
        <v>3</v>
      </c>
      <c r="AL829">
        <f>INDEX('Marketing data'!E:E,MATCH($A829,'Marketing data'!B:B,0),1)</f>
        <v>0</v>
      </c>
      <c r="AM829">
        <f>INDEX('Marketing data'!F:F,MATCH($A829,'Marketing data'!B:B,0),1)</f>
        <v>0</v>
      </c>
      <c r="AN829">
        <f>INDEX(Table3[MC3],MATCH($A829,Table3[ID],0),1)</f>
        <v>0</v>
      </c>
      <c r="AO829">
        <f>INDEX(Table3[MC4],MATCH($A829,Table3[ID],0),1)</f>
        <v>0</v>
      </c>
      <c r="AP829">
        <f>INDEX(Table3[MC5],MATCH($A829,Table3[ID],0),1)</f>
        <v>0</v>
      </c>
      <c r="AQ829">
        <f>_xlfn.XLOOKUP($A829,Table3[ID],Table3[Complaint],"Not Found",0)</f>
        <v>0</v>
      </c>
      <c r="AR829">
        <f>_xlfn.XLOOKUP($A829,Table3[ID],Table3[Pilot],"Not Found",0)</f>
        <v>0</v>
      </c>
      <c r="AS829" s="6">
        <f>_xlfn.XLOOKUP($A829,Table3[ID],Table3[Enrollment],"Not Found",0)</f>
        <v>43710</v>
      </c>
    </row>
    <row r="830" spans="1:45" x14ac:dyDescent="0.25">
      <c r="A830">
        <v>1471</v>
      </c>
      <c r="B830" t="s">
        <v>955</v>
      </c>
      <c r="C830" t="s">
        <v>109</v>
      </c>
      <c r="D830" t="s">
        <v>110</v>
      </c>
      <c r="E830" t="s">
        <v>114</v>
      </c>
      <c r="F830" t="s">
        <v>111</v>
      </c>
      <c r="G830" s="22">
        <v>55.87</v>
      </c>
      <c r="H830">
        <v>10</v>
      </c>
      <c r="I830">
        <v>27.934999999999999</v>
      </c>
      <c r="J830" s="22">
        <v>586.63499999999999</v>
      </c>
      <c r="K830" s="6">
        <v>43480</v>
      </c>
      <c r="L830" s="21">
        <v>0.62569444444444444</v>
      </c>
      <c r="M830" t="s">
        <v>112</v>
      </c>
      <c r="N830" s="22">
        <v>558.70000000000005</v>
      </c>
      <c r="O830">
        <v>4.7619047620000003</v>
      </c>
      <c r="P830" s="22">
        <v>27.934999999999999</v>
      </c>
      <c r="Q830">
        <v>5.8</v>
      </c>
      <c r="R830" t="str">
        <f>IFERROR(VLOOKUP(Table5[[#This Row],[CustomerID]],Table1[],16,FALSE),"Not Found")</f>
        <v>Married</v>
      </c>
      <c r="S830">
        <f>IFERROR(VLOOKUP(Table5[[#This Row],[CustomerID]],Table1[],5,FALSE),"Not Found")</f>
        <v>46</v>
      </c>
      <c r="T830" t="str">
        <f>IFERROR(VLOOKUP(Table5[[#This Row],[CustomerID]],Table1[],17,FALSE),"Not Found")</f>
        <v>Graduate</v>
      </c>
      <c r="U830">
        <f>_xlfn.XLOOKUP(Table5[[#This Row],[CustomerID]],Table1[ID],Table1[Kids],"Not Found",0)</f>
        <v>0</v>
      </c>
      <c r="V830">
        <f>_xlfn.XLOOKUP(Table5[[#This Row],[CustomerID]],Table1[ID],Table1[Teens],"Not found",0)</f>
        <v>1</v>
      </c>
      <c r="W830" s="16">
        <f>IFERROR(VLOOKUP(Table5[[#This Row],[CustomerID]],Table1[],2,FALSE),"Not Found")</f>
        <v>160093</v>
      </c>
      <c r="X830" t="str">
        <f>_xlfn.XLOOKUP(Table5[[#This Row],[CustomerID]],Table1[ID],Table1[State],"Not Found",0)</f>
        <v>State-Illinois</v>
      </c>
      <c r="Y830">
        <f>_xlfn.XLOOKUP(Table5[[#This Row],[CustomerID]],Table2[ID],Table2[Recency/Days],"Not Found",0)</f>
        <v>92</v>
      </c>
      <c r="Z830" s="22">
        <f>IFERROR(VLOOKUP(Table5[[#This Row],[CustomerID]],Table2[],3,FALSE),"Not Found")</f>
        <v>1337</v>
      </c>
      <c r="AA830" s="22">
        <f>IFERROR(VLOOKUP($A830,Table2[],4,FALSE),"Not Found")</f>
        <v>32</v>
      </c>
      <c r="AB830" s="22">
        <f>IFERROR(VLOOKUP($A830,Table2[],5,FALSE),"Not Found")</f>
        <v>290</v>
      </c>
      <c r="AC830" s="22">
        <f>IFERROR(VLOOKUP($A830,Table2[],6,FALSE),"Not Found")</f>
        <v>43</v>
      </c>
      <c r="AD830" s="22">
        <f>IFERROR(VLOOKUP($A830,Table2[],7,FALSE),"Not Found")</f>
        <v>16</v>
      </c>
      <c r="AE830" s="22">
        <f>IFERROR(VLOOKUP($A830,Table2[],8,FALSE),"Not Found")</f>
        <v>240</v>
      </c>
      <c r="AF830" s="22">
        <f>IFERROR(VLOOKUP($A830,Table2[],9,FALSE),"Not Found")</f>
        <v>1479</v>
      </c>
      <c r="AG830">
        <f>IFERROR(VLOOKUP($A830,Table2[],10,FALSE),"Not Found")</f>
        <v>2</v>
      </c>
      <c r="AH830">
        <f>IFERROR(VLOOKUP($A830,Table2[],11,FALSE),"Not Found")</f>
        <v>7</v>
      </c>
      <c r="AI830">
        <f>IFERROR(VLOOKUP($A830,Table2[],12,FALSE),"Not Found")</f>
        <v>2</v>
      </c>
      <c r="AJ830">
        <f>IFERROR(VLOOKUP($A830,Table2[],13,FALSE),"Not Found")</f>
        <v>10</v>
      </c>
      <c r="AK830">
        <f>IFERROR(VLOOKUP($A830,Table2[],14,FALSE),"Not Found")</f>
        <v>6</v>
      </c>
      <c r="AL830">
        <f>INDEX('Marketing data'!E:E,MATCH($A830,'Marketing data'!B:B,0),1)</f>
        <v>0</v>
      </c>
      <c r="AM830">
        <f>INDEX('Marketing data'!F:F,MATCH($A830,'Marketing data'!B:B,0),1)</f>
        <v>0</v>
      </c>
      <c r="AN830">
        <f>INDEX(Table3[MC3],MATCH($A830,Table3[ID],0),1)</f>
        <v>0</v>
      </c>
      <c r="AO830">
        <f>INDEX(Table3[MC4],MATCH($A830,Table3[ID],0),1)</f>
        <v>0</v>
      </c>
      <c r="AP830">
        <f>INDEX(Table3[MC5],MATCH($A830,Table3[ID],0),1)</f>
        <v>0</v>
      </c>
      <c r="AQ830">
        <f>_xlfn.XLOOKUP($A830,Table3[ID],Table3[Complaint],"Not Found",0)</f>
        <v>0</v>
      </c>
      <c r="AR830">
        <f>_xlfn.XLOOKUP($A830,Table3[ID],Table3[Pilot],"Not Found",0)</f>
        <v>0</v>
      </c>
      <c r="AS830" s="6">
        <f>_xlfn.XLOOKUP($A830,Table3[ID],Table3[Enrollment],"Not Found",0)</f>
        <v>43800</v>
      </c>
    </row>
    <row r="831" spans="1:45" x14ac:dyDescent="0.25">
      <c r="A831">
        <v>2276</v>
      </c>
      <c r="B831" t="s">
        <v>956</v>
      </c>
      <c r="C831" t="s">
        <v>109</v>
      </c>
      <c r="D831" t="s">
        <v>104</v>
      </c>
      <c r="E831" t="s">
        <v>105</v>
      </c>
      <c r="F831" t="s">
        <v>118</v>
      </c>
      <c r="G831" s="22">
        <v>29.22</v>
      </c>
      <c r="H831">
        <v>6</v>
      </c>
      <c r="I831">
        <v>8.766</v>
      </c>
      <c r="J831" s="22">
        <v>184.08600000000001</v>
      </c>
      <c r="K831" s="6">
        <v>43466</v>
      </c>
      <c r="L831" s="21">
        <v>0.4861111111111111</v>
      </c>
      <c r="M831" t="s">
        <v>107</v>
      </c>
      <c r="N831" s="22">
        <v>175.32</v>
      </c>
      <c r="O831">
        <v>4.7619047620000003</v>
      </c>
      <c r="P831" s="22">
        <v>8.766</v>
      </c>
      <c r="Q831">
        <v>5</v>
      </c>
      <c r="R831" t="str">
        <f>IFERROR(VLOOKUP(Table5[[#This Row],[CustomerID]],Table1[],16,FALSE),"Not Found")</f>
        <v>Together</v>
      </c>
      <c r="S831">
        <f>IFERROR(VLOOKUP(Table5[[#This Row],[CustomerID]],Table1[],5,FALSE),"Not Found")</f>
        <v>66</v>
      </c>
      <c r="T831" t="str">
        <f>IFERROR(VLOOKUP(Table5[[#This Row],[CustomerID]],Table1[],17,FALSE),"Not Found")</f>
        <v>Master</v>
      </c>
      <c r="U831">
        <f>_xlfn.XLOOKUP(Table5[[#This Row],[CustomerID]],Table1[ID],Table1[Kids],"Not Found",0)</f>
        <v>0</v>
      </c>
      <c r="V831">
        <f>_xlfn.XLOOKUP(Table5[[#This Row],[CustomerID]],Table1[ID],Table1[Teens],"Not found",0)</f>
        <v>1</v>
      </c>
      <c r="W831" s="16">
        <f>IFERROR(VLOOKUP(Table5[[#This Row],[CustomerID]],Table1[],2,FALSE),"Not Found")</f>
        <v>160033</v>
      </c>
      <c r="X831" t="str">
        <f>_xlfn.XLOOKUP(Table5[[#This Row],[CustomerID]],Table1[ID],Table1[State],"Not Found",0)</f>
        <v>State-New York</v>
      </c>
      <c r="Y831">
        <f>_xlfn.XLOOKUP(Table5[[#This Row],[CustomerID]],Table2[ID],Table2[Recency/Days],"Not Found",0)</f>
        <v>28</v>
      </c>
      <c r="Z831" s="22">
        <f>IFERROR(VLOOKUP(Table5[[#This Row],[CustomerID]],Table2[],3,FALSE),"Not Found")</f>
        <v>165</v>
      </c>
      <c r="AA831" s="22">
        <f>IFERROR(VLOOKUP($A831,Table2[],4,FALSE),"Not Found")</f>
        <v>3</v>
      </c>
      <c r="AB831" s="22">
        <f>IFERROR(VLOOKUP($A831,Table2[],5,FALSE),"Not Found")</f>
        <v>152</v>
      </c>
      <c r="AC831" s="22">
        <f>IFERROR(VLOOKUP($A831,Table2[],6,FALSE),"Not Found")</f>
        <v>51</v>
      </c>
      <c r="AD831" s="22">
        <f>IFERROR(VLOOKUP($A831,Table2[],7,FALSE),"Not Found")</f>
        <v>29</v>
      </c>
      <c r="AE831" s="22">
        <f>IFERROR(VLOOKUP($A831,Table2[],8,FALSE),"Not Found")</f>
        <v>128</v>
      </c>
      <c r="AF831" s="22">
        <f>IFERROR(VLOOKUP($A831,Table2[],9,FALSE),"Not Found")</f>
        <v>272</v>
      </c>
      <c r="AG831">
        <f>IFERROR(VLOOKUP($A831,Table2[],10,FALSE),"Not Found")</f>
        <v>2</v>
      </c>
      <c r="AH831">
        <f>IFERROR(VLOOKUP($A831,Table2[],11,FALSE),"Not Found")</f>
        <v>2</v>
      </c>
      <c r="AI831">
        <f>IFERROR(VLOOKUP($A831,Table2[],12,FALSE),"Not Found")</f>
        <v>1</v>
      </c>
      <c r="AJ831">
        <f>IFERROR(VLOOKUP($A831,Table2[],13,FALSE),"Not Found")</f>
        <v>5</v>
      </c>
      <c r="AK831">
        <f>IFERROR(VLOOKUP($A831,Table2[],14,FALSE),"Not Found")</f>
        <v>2</v>
      </c>
      <c r="AL831">
        <f>INDEX('Marketing data'!E:E,MATCH($A831,'Marketing data'!B:B,0),1)</f>
        <v>0</v>
      </c>
      <c r="AM831">
        <f>INDEX('Marketing data'!F:F,MATCH($A831,'Marketing data'!B:B,0),1)</f>
        <v>0</v>
      </c>
      <c r="AN831">
        <f>INDEX(Table3[MC3],MATCH($A831,Table3[ID],0),1)</f>
        <v>0</v>
      </c>
      <c r="AO831">
        <f>INDEX(Table3[MC4],MATCH($A831,Table3[ID],0),1)</f>
        <v>0</v>
      </c>
      <c r="AP831">
        <f>INDEX(Table3[MC5],MATCH($A831,Table3[ID],0),1)</f>
        <v>0</v>
      </c>
      <c r="AQ831">
        <f>_xlfn.XLOOKUP($A831,Table3[ID],Table3[Complaint],"Not Found",0)</f>
        <v>0</v>
      </c>
      <c r="AR831">
        <f>_xlfn.XLOOKUP($A831,Table3[ID],Table3[Pilot],"Not Found",0)</f>
        <v>0</v>
      </c>
      <c r="AS831" s="6">
        <f>_xlfn.XLOOKUP($A831,Table3[ID],Table3[Enrollment],"Not Found",0)</f>
        <v>44076</v>
      </c>
    </row>
    <row r="832" spans="1:45" x14ac:dyDescent="0.25">
      <c r="A832">
        <v>1338</v>
      </c>
      <c r="B832" t="s">
        <v>957</v>
      </c>
      <c r="C832" t="s">
        <v>103</v>
      </c>
      <c r="D832" t="s">
        <v>110</v>
      </c>
      <c r="E832" t="s">
        <v>114</v>
      </c>
      <c r="F832" t="s">
        <v>127</v>
      </c>
      <c r="G832" s="22">
        <v>51.94</v>
      </c>
      <c r="H832">
        <v>3</v>
      </c>
      <c r="I832">
        <v>7.7910000000000004</v>
      </c>
      <c r="J832" s="22">
        <v>163.61099999999999</v>
      </c>
      <c r="K832" s="6">
        <v>43511</v>
      </c>
      <c r="L832" s="21">
        <v>0.63958333333333328</v>
      </c>
      <c r="M832" t="s">
        <v>112</v>
      </c>
      <c r="N832" s="22">
        <v>155.82</v>
      </c>
      <c r="O832">
        <v>4.7619047620000003</v>
      </c>
      <c r="P832" s="22">
        <v>7.7910000000000004</v>
      </c>
      <c r="Q832">
        <v>7.9</v>
      </c>
      <c r="R832" t="str">
        <f>IFERROR(VLOOKUP(Table5[[#This Row],[CustomerID]],Table1[],16,FALSE),"Not Found")</f>
        <v>Single</v>
      </c>
      <c r="S832">
        <f>IFERROR(VLOOKUP(Table5[[#This Row],[CustomerID]],Table1[],5,FALSE),"Not Found")</f>
        <v>44</v>
      </c>
      <c r="T832" t="str">
        <f>IFERROR(VLOOKUP(Table5[[#This Row],[CustomerID]],Table1[],17,FALSE),"Not Found")</f>
        <v>PhD</v>
      </c>
      <c r="U832">
        <f>_xlfn.XLOOKUP(Table5[[#This Row],[CustomerID]],Table1[ID],Table1[Kids],"Not Found",0)</f>
        <v>0</v>
      </c>
      <c r="V832">
        <f>_xlfn.XLOOKUP(Table5[[#This Row],[CustomerID]],Table1[ID],Table1[Teens],"Not found",0)</f>
        <v>1</v>
      </c>
      <c r="W832" s="16">
        <f>IFERROR(VLOOKUP(Table5[[#This Row],[CustomerID]],Table1[],2,FALSE),"Not Found")</f>
        <v>160000</v>
      </c>
      <c r="X832" t="str">
        <f>_xlfn.XLOOKUP(Table5[[#This Row],[CustomerID]],Table1[ID],Table1[State],"Not Found",0)</f>
        <v>State-Florida</v>
      </c>
      <c r="Y832">
        <f>_xlfn.XLOOKUP(Table5[[#This Row],[CustomerID]],Table2[ID],Table2[Recency/Days],"Not Found",0)</f>
        <v>57</v>
      </c>
      <c r="Z832" s="22">
        <f>IFERROR(VLOOKUP(Table5[[#This Row],[CustomerID]],Table2[],3,FALSE),"Not Found")</f>
        <v>2795</v>
      </c>
      <c r="AA832" s="22">
        <f>IFERROR(VLOOKUP($A832,Table2[],4,FALSE),"Not Found")</f>
        <v>0</v>
      </c>
      <c r="AB832" s="22">
        <f>IFERROR(VLOOKUP($A832,Table2[],5,FALSE),"Not Found")</f>
        <v>579</v>
      </c>
      <c r="AC832" s="22">
        <f>IFERROR(VLOOKUP($A832,Table2[],6,FALSE),"Not Found")</f>
        <v>0</v>
      </c>
      <c r="AD832" s="22">
        <f>IFERROR(VLOOKUP($A832,Table2[],7,FALSE),"Not Found")</f>
        <v>0</v>
      </c>
      <c r="AE832" s="22">
        <f>IFERROR(VLOOKUP($A832,Table2[],8,FALSE),"Not Found")</f>
        <v>32</v>
      </c>
      <c r="AF832" s="22">
        <f>IFERROR(VLOOKUP($A832,Table2[],9,FALSE),"Not Found")</f>
        <v>3341</v>
      </c>
      <c r="AG832">
        <f>IFERROR(VLOOKUP($A832,Table2[],10,FALSE),"Not Found")</f>
        <v>5</v>
      </c>
      <c r="AH832">
        <f>IFERROR(VLOOKUP($A832,Table2[],11,FALSE),"Not Found")</f>
        <v>11</v>
      </c>
      <c r="AI832">
        <f>IFERROR(VLOOKUP($A832,Table2[],12,FALSE),"Not Found")</f>
        <v>3</v>
      </c>
      <c r="AJ832">
        <f>IFERROR(VLOOKUP($A832,Table2[],13,FALSE),"Not Found")</f>
        <v>5</v>
      </c>
      <c r="AK832">
        <f>IFERROR(VLOOKUP($A832,Table2[],14,FALSE),"Not Found")</f>
        <v>6</v>
      </c>
      <c r="AL832">
        <f>INDEX('Marketing data'!E:E,MATCH($A832,'Marketing data'!B:B,0),1)</f>
        <v>0</v>
      </c>
      <c r="AM832">
        <f>INDEX('Marketing data'!F:F,MATCH($A832,'Marketing data'!B:B,0),1)</f>
        <v>0</v>
      </c>
      <c r="AN832">
        <f>INDEX(Table3[MC3],MATCH($A832,Table3[ID],0),1)</f>
        <v>0</v>
      </c>
      <c r="AO832">
        <f>INDEX(Table3[MC4],MATCH($A832,Table3[ID],0),1)</f>
        <v>0</v>
      </c>
      <c r="AP832">
        <f>INDEX(Table3[MC5],MATCH($A832,Table3[ID],0),1)</f>
        <v>0</v>
      </c>
      <c r="AQ832">
        <f>_xlfn.XLOOKUP($A832,Table3[ID],Table3[Complaint],"Not Found",0)</f>
        <v>0</v>
      </c>
      <c r="AR832">
        <f>_xlfn.XLOOKUP($A832,Table3[ID],Table3[Pilot],"Not Found",0)</f>
        <v>0</v>
      </c>
      <c r="AS832" s="6">
        <f>_xlfn.XLOOKUP($A832,Table3[ID],Table3[Enrollment],"Not Found",0)</f>
        <v>43614</v>
      </c>
    </row>
    <row r="833" spans="1:45" x14ac:dyDescent="0.25">
      <c r="A833">
        <v>1578</v>
      </c>
      <c r="B833" t="s">
        <v>958</v>
      </c>
      <c r="C833" t="s">
        <v>124</v>
      </c>
      <c r="D833" t="s">
        <v>110</v>
      </c>
      <c r="E833" t="s">
        <v>114</v>
      </c>
      <c r="F833" t="s">
        <v>111</v>
      </c>
      <c r="G833" s="22">
        <v>60.3</v>
      </c>
      <c r="H833">
        <v>1</v>
      </c>
      <c r="I833">
        <v>3.0150000000000001</v>
      </c>
      <c r="J833" s="22">
        <v>63.314999999999998</v>
      </c>
      <c r="K833" s="6">
        <v>43524</v>
      </c>
      <c r="L833" s="21">
        <v>0.73472222222222217</v>
      </c>
      <c r="M833" t="s">
        <v>112</v>
      </c>
      <c r="N833" s="22">
        <v>60.3</v>
      </c>
      <c r="O833">
        <v>4.7619047620000003</v>
      </c>
      <c r="P833" s="22">
        <v>3.0150000000000001</v>
      </c>
      <c r="Q833">
        <v>6</v>
      </c>
      <c r="R833" t="str">
        <f>IFERROR(VLOOKUP(Table5[[#This Row],[CustomerID]],Table1[],16,FALSE),"Not Found")</f>
        <v>Married</v>
      </c>
      <c r="S833">
        <f>IFERROR(VLOOKUP(Table5[[#This Row],[CustomerID]],Table1[],5,FALSE),"Not Found")</f>
        <v>48</v>
      </c>
      <c r="T833" t="str">
        <f>IFERROR(VLOOKUP(Table5[[#This Row],[CustomerID]],Table1[],17,FALSE),"Not Found")</f>
        <v>PhD</v>
      </c>
      <c r="U833">
        <f>_xlfn.XLOOKUP(Table5[[#This Row],[CustomerID]],Table1[ID],Table1[Kids],"Not Found",0)</f>
        <v>0</v>
      </c>
      <c r="V833">
        <f>_xlfn.XLOOKUP(Table5[[#This Row],[CustomerID]],Table1[ID],Table1[Teens],"Not found",0)</f>
        <v>0</v>
      </c>
      <c r="W833" s="16">
        <f>IFERROR(VLOOKUP(Table5[[#This Row],[CustomerID]],Table1[],2,FALSE),"Not Found")</f>
        <v>159973</v>
      </c>
      <c r="X833" t="str">
        <f>_xlfn.XLOOKUP(Table5[[#This Row],[CustomerID]],Table1[ID],Table1[State],"Not Found",0)</f>
        <v>State-Florida</v>
      </c>
      <c r="Y833">
        <f>_xlfn.XLOOKUP(Table5[[#This Row],[CustomerID]],Table2[ID],Table2[Recency/Days],"Not Found",0)</f>
        <v>47</v>
      </c>
      <c r="Z833" s="22">
        <f>IFERROR(VLOOKUP(Table5[[#This Row],[CustomerID]],Table2[],3,FALSE),"Not Found")</f>
        <v>347</v>
      </c>
      <c r="AA833" s="22">
        <f>IFERROR(VLOOKUP($A833,Table2[],4,FALSE),"Not Found")</f>
        <v>80</v>
      </c>
      <c r="AB833" s="22">
        <f>IFERROR(VLOOKUP($A833,Table2[],5,FALSE),"Not Found")</f>
        <v>448</v>
      </c>
      <c r="AC833" s="22">
        <f>IFERROR(VLOOKUP($A833,Table2[],6,FALSE),"Not Found")</f>
        <v>53</v>
      </c>
      <c r="AD833" s="22">
        <f>IFERROR(VLOOKUP($A833,Table2[],7,FALSE),"Not Found")</f>
        <v>91</v>
      </c>
      <c r="AE833" s="22">
        <f>IFERROR(VLOOKUP($A833,Table2[],8,FALSE),"Not Found")</f>
        <v>0</v>
      </c>
      <c r="AF833" s="22">
        <f>IFERROR(VLOOKUP($A833,Table2[],9,FALSE),"Not Found")</f>
        <v>1019</v>
      </c>
      <c r="AG833">
        <f>IFERROR(VLOOKUP($A833,Table2[],10,FALSE),"Not Found")</f>
        <v>1</v>
      </c>
      <c r="AH833">
        <f>IFERROR(VLOOKUP($A833,Table2[],11,FALSE),"Not Found")</f>
        <v>3</v>
      </c>
      <c r="AI833">
        <f>IFERROR(VLOOKUP($A833,Table2[],12,FALSE),"Not Found")</f>
        <v>4</v>
      </c>
      <c r="AJ833">
        <f>IFERROR(VLOOKUP($A833,Table2[],13,FALSE),"Not Found")</f>
        <v>7</v>
      </c>
      <c r="AK833">
        <f>IFERROR(VLOOKUP($A833,Table2[],14,FALSE),"Not Found")</f>
        <v>1</v>
      </c>
      <c r="AL833">
        <f>INDEX('Marketing data'!E:E,MATCH($A833,'Marketing data'!B:B,0),1)</f>
        <v>0</v>
      </c>
      <c r="AM833">
        <f>INDEX('Marketing data'!F:F,MATCH($A833,'Marketing data'!B:B,0),1)</f>
        <v>0</v>
      </c>
      <c r="AN833">
        <f>INDEX(Table3[MC3],MATCH($A833,Table3[ID],0),1)</f>
        <v>0</v>
      </c>
      <c r="AO833">
        <f>INDEX(Table3[MC4],MATCH($A833,Table3[ID],0),1)</f>
        <v>0</v>
      </c>
      <c r="AP833">
        <f>INDEX(Table3[MC5],MATCH($A833,Table3[ID],0),1)</f>
        <v>0</v>
      </c>
      <c r="AQ833">
        <f>_xlfn.XLOOKUP($A833,Table3[ID],Table3[Complaint],"Not Found",0)</f>
        <v>0</v>
      </c>
      <c r="AR833">
        <f>_xlfn.XLOOKUP($A833,Table3[ID],Table3[Pilot],"Not Found",0)</f>
        <v>0</v>
      </c>
      <c r="AS833" s="6">
        <f>_xlfn.XLOOKUP($A833,Table3[ID],Table3[Enrollment],"Not Found",0)</f>
        <v>43877</v>
      </c>
    </row>
    <row r="834" spans="1:45" x14ac:dyDescent="0.25">
      <c r="A834">
        <v>2053</v>
      </c>
      <c r="B834" t="s">
        <v>959</v>
      </c>
      <c r="C834" t="s">
        <v>103</v>
      </c>
      <c r="D834" t="s">
        <v>104</v>
      </c>
      <c r="E834" t="s">
        <v>105</v>
      </c>
      <c r="F834" t="s">
        <v>118</v>
      </c>
      <c r="G834" s="22">
        <v>39.47</v>
      </c>
      <c r="H834">
        <v>2</v>
      </c>
      <c r="I834">
        <v>3.9470000000000001</v>
      </c>
      <c r="J834" s="22">
        <v>82.887</v>
      </c>
      <c r="K834" s="6">
        <v>43526</v>
      </c>
      <c r="L834" s="21">
        <v>0.6777777777777777</v>
      </c>
      <c r="M834" t="s">
        <v>116</v>
      </c>
      <c r="N834" s="22">
        <v>78.94</v>
      </c>
      <c r="O834">
        <v>4.7619047620000003</v>
      </c>
      <c r="P834" s="22">
        <v>3.9470000000000001</v>
      </c>
      <c r="Q834">
        <v>5</v>
      </c>
      <c r="R834" t="str">
        <f>IFERROR(VLOOKUP(Table5[[#This Row],[CustomerID]],Table1[],16,FALSE),"Not Found")</f>
        <v>Together</v>
      </c>
      <c r="S834">
        <f>IFERROR(VLOOKUP(Table5[[#This Row],[CustomerID]],Table1[],5,FALSE),"Not Found")</f>
        <v>65</v>
      </c>
      <c r="T834" t="str">
        <f>IFERROR(VLOOKUP(Table5[[#This Row],[CustomerID]],Table1[],17,FALSE),"Not Found")</f>
        <v>Graduate</v>
      </c>
      <c r="U834">
        <f>_xlfn.XLOOKUP(Table5[[#This Row],[CustomerID]],Table1[ID],Table1[Kids],"Not Found",0)</f>
        <v>0</v>
      </c>
      <c r="V834">
        <f>_xlfn.XLOOKUP(Table5[[#This Row],[CustomerID]],Table1[ID],Table1[Teens],"Not found",0)</f>
        <v>1</v>
      </c>
      <c r="W834" s="16">
        <f>IFERROR(VLOOKUP(Table5[[#This Row],[CustomerID]],Table1[],2,FALSE),"Not Found")</f>
        <v>159925</v>
      </c>
      <c r="X834" t="str">
        <f>_xlfn.XLOOKUP(Table5[[#This Row],[CustomerID]],Table1[ID],Table1[State],"Not Found",0)</f>
        <v>State-Illinois</v>
      </c>
      <c r="Y834">
        <f>_xlfn.XLOOKUP(Table5[[#This Row],[CustomerID]],Table2[ID],Table2[Recency/Days],"Not Found",0)</f>
        <v>83</v>
      </c>
      <c r="Z834" s="22">
        <f>IFERROR(VLOOKUP(Table5[[#This Row],[CustomerID]],Table2[],3,FALSE),"Not Found")</f>
        <v>1262</v>
      </c>
      <c r="AA834" s="22">
        <f>IFERROR(VLOOKUP($A834,Table2[],4,FALSE),"Not Found")</f>
        <v>56</v>
      </c>
      <c r="AB834" s="22">
        <f>IFERROR(VLOOKUP($A834,Table2[],5,FALSE),"Not Found")</f>
        <v>470</v>
      </c>
      <c r="AC834" s="22">
        <f>IFERROR(VLOOKUP($A834,Table2[],6,FALSE),"Not Found")</f>
        <v>51</v>
      </c>
      <c r="AD834" s="22">
        <f>IFERROR(VLOOKUP($A834,Table2[],7,FALSE),"Not Found")</f>
        <v>56</v>
      </c>
      <c r="AE834" s="22">
        <f>IFERROR(VLOOKUP($A834,Table2[],8,FALSE),"Not Found")</f>
        <v>149</v>
      </c>
      <c r="AF834" s="22">
        <f>IFERROR(VLOOKUP($A834,Table2[],9,FALSE),"Not Found")</f>
        <v>1745</v>
      </c>
      <c r="AG834">
        <f>IFERROR(VLOOKUP($A834,Table2[],10,FALSE),"Not Found")</f>
        <v>3</v>
      </c>
      <c r="AH834">
        <f>IFERROR(VLOOKUP($A834,Table2[],11,FALSE),"Not Found")</f>
        <v>9</v>
      </c>
      <c r="AI834">
        <f>IFERROR(VLOOKUP($A834,Table2[],12,FALSE),"Not Found")</f>
        <v>2</v>
      </c>
      <c r="AJ834">
        <f>IFERROR(VLOOKUP($A834,Table2[],13,FALSE),"Not Found")</f>
        <v>9</v>
      </c>
      <c r="AK834">
        <f>IFERROR(VLOOKUP($A834,Table2[],14,FALSE),"Not Found")</f>
        <v>6</v>
      </c>
      <c r="AL834">
        <f>INDEX('Marketing data'!E:E,MATCH($A834,'Marketing data'!B:B,0),1)</f>
        <v>0</v>
      </c>
      <c r="AM834">
        <f>INDEX('Marketing data'!F:F,MATCH($A834,'Marketing data'!B:B,0),1)</f>
        <v>0</v>
      </c>
      <c r="AN834">
        <f>INDEX(Table3[MC3],MATCH($A834,Table3[ID],0),1)</f>
        <v>0</v>
      </c>
      <c r="AO834">
        <f>INDEX(Table3[MC4],MATCH($A834,Table3[ID],0),1)</f>
        <v>0</v>
      </c>
      <c r="AP834">
        <f>INDEX(Table3[MC5],MATCH($A834,Table3[ID],0),1)</f>
        <v>0</v>
      </c>
      <c r="AQ834">
        <f>_xlfn.XLOOKUP($A834,Table3[ID],Table3[Complaint],"Not Found",0)</f>
        <v>0</v>
      </c>
      <c r="AR834">
        <f>_xlfn.XLOOKUP($A834,Table3[ID],Table3[Pilot],"Not Found",0)</f>
        <v>0</v>
      </c>
      <c r="AS834" s="6">
        <f>_xlfn.XLOOKUP($A834,Table3[ID],Table3[Enrollment],"Not Found",0)</f>
        <v>43592</v>
      </c>
    </row>
    <row r="835" spans="1:45" x14ac:dyDescent="0.25">
      <c r="A835">
        <v>2453</v>
      </c>
      <c r="B835" t="s">
        <v>960</v>
      </c>
      <c r="C835" t="s">
        <v>109</v>
      </c>
      <c r="D835" t="s">
        <v>104</v>
      </c>
      <c r="E835" t="s">
        <v>105</v>
      </c>
      <c r="F835" t="s">
        <v>125</v>
      </c>
      <c r="G835" s="22">
        <v>14.87</v>
      </c>
      <c r="H835">
        <v>2</v>
      </c>
      <c r="I835">
        <v>1.4870000000000001</v>
      </c>
      <c r="J835" s="22">
        <v>31.227</v>
      </c>
      <c r="K835" s="6">
        <v>43509</v>
      </c>
      <c r="L835" s="21">
        <v>0.76041666666666663</v>
      </c>
      <c r="M835" t="s">
        <v>116</v>
      </c>
      <c r="N835" s="22">
        <v>29.74</v>
      </c>
      <c r="O835">
        <v>4.7619047620000003</v>
      </c>
      <c r="P835" s="22">
        <v>1.4870000000000001</v>
      </c>
      <c r="Q835">
        <v>8.9</v>
      </c>
      <c r="R835" t="str">
        <f>IFERROR(VLOOKUP(Table5[[#This Row],[CustomerID]],Table1[],16,FALSE),"Not Found")</f>
        <v>Married</v>
      </c>
      <c r="S835">
        <f>IFERROR(VLOOKUP(Table5[[#This Row],[CustomerID]],Table1[],5,FALSE),"Not Found")</f>
        <v>50</v>
      </c>
      <c r="T835" t="str">
        <f>IFERROR(VLOOKUP(Table5[[#This Row],[CustomerID]],Table1[],17,FALSE),"Not Found")</f>
        <v>PhD</v>
      </c>
      <c r="U835">
        <f>_xlfn.XLOOKUP(Table5[[#This Row],[CustomerID]],Table1[ID],Table1[Kids],"Not Found",0)</f>
        <v>0</v>
      </c>
      <c r="V835">
        <f>_xlfn.XLOOKUP(Table5[[#This Row],[CustomerID]],Table1[ID],Table1[Teens],"Not found",0)</f>
        <v>1</v>
      </c>
      <c r="W835" s="16">
        <f>IFERROR(VLOOKUP(Table5[[#This Row],[CustomerID]],Table1[],2,FALSE),"Not Found")</f>
        <v>159892</v>
      </c>
      <c r="X835" t="str">
        <f>_xlfn.XLOOKUP(Table5[[#This Row],[CustomerID]],Table1[ID],Table1[State],"Not Found",0)</f>
        <v>State-California</v>
      </c>
      <c r="Y835">
        <f>_xlfn.XLOOKUP(Table5[[#This Row],[CustomerID]],Table2[ID],Table2[Recency/Days],"Not Found",0)</f>
        <v>26</v>
      </c>
      <c r="Z835" s="22">
        <f>IFERROR(VLOOKUP(Table5[[#This Row],[CustomerID]],Table2[],3,FALSE),"Not Found")</f>
        <v>195</v>
      </c>
      <c r="AA835" s="22">
        <f>IFERROR(VLOOKUP($A835,Table2[],4,FALSE),"Not Found")</f>
        <v>0</v>
      </c>
      <c r="AB835" s="22">
        <f>IFERROR(VLOOKUP($A835,Table2[],5,FALSE),"Not Found")</f>
        <v>35</v>
      </c>
      <c r="AC835" s="22">
        <f>IFERROR(VLOOKUP($A835,Table2[],6,FALSE),"Not Found")</f>
        <v>0</v>
      </c>
      <c r="AD835" s="22">
        <f>IFERROR(VLOOKUP($A835,Table2[],7,FALSE),"Not Found")</f>
        <v>3</v>
      </c>
      <c r="AE835" s="22">
        <f>IFERROR(VLOOKUP($A835,Table2[],8,FALSE),"Not Found")</f>
        <v>0</v>
      </c>
      <c r="AF835" s="22">
        <f>IFERROR(VLOOKUP($A835,Table2[],9,FALSE),"Not Found")</f>
        <v>232</v>
      </c>
      <c r="AG835">
        <f>IFERROR(VLOOKUP($A835,Table2[],10,FALSE),"Not Found")</f>
        <v>1</v>
      </c>
      <c r="AH835">
        <f>IFERROR(VLOOKUP($A835,Table2[],11,FALSE),"Not Found")</f>
        <v>2</v>
      </c>
      <c r="AI835">
        <f>IFERROR(VLOOKUP($A835,Table2[],12,FALSE),"Not Found")</f>
        <v>1</v>
      </c>
      <c r="AJ835">
        <f>IFERROR(VLOOKUP($A835,Table2[],13,FALSE),"Not Found")</f>
        <v>3</v>
      </c>
      <c r="AK835">
        <f>IFERROR(VLOOKUP($A835,Table2[],14,FALSE),"Not Found")</f>
        <v>3</v>
      </c>
      <c r="AL835">
        <f>INDEX('Marketing data'!E:E,MATCH($A835,'Marketing data'!B:B,0),1)</f>
        <v>0</v>
      </c>
      <c r="AM835">
        <f>INDEX('Marketing data'!F:F,MATCH($A835,'Marketing data'!B:B,0),1)</f>
        <v>0</v>
      </c>
      <c r="AN835">
        <f>INDEX(Table3[MC3],MATCH($A835,Table3[ID],0),1)</f>
        <v>0</v>
      </c>
      <c r="AO835">
        <f>INDEX(Table3[MC4],MATCH($A835,Table3[ID],0),1)</f>
        <v>0</v>
      </c>
      <c r="AP835">
        <f>INDEX(Table3[MC5],MATCH($A835,Table3[ID],0),1)</f>
        <v>0</v>
      </c>
      <c r="AQ835">
        <f>_xlfn.XLOOKUP($A835,Table3[ID],Table3[Complaint],"Not Found",0)</f>
        <v>0</v>
      </c>
      <c r="AR835">
        <f>_xlfn.XLOOKUP($A835,Table3[ID],Table3[Pilot],"Not Found",0)</f>
        <v>0</v>
      </c>
      <c r="AS835" s="6">
        <f>_xlfn.XLOOKUP($A835,Table3[ID],Table3[Enrollment],"Not Found",0)</f>
        <v>43929</v>
      </c>
    </row>
    <row r="836" spans="1:45" x14ac:dyDescent="0.25">
      <c r="A836">
        <v>2289</v>
      </c>
      <c r="B836" t="s">
        <v>961</v>
      </c>
      <c r="C836" t="s">
        <v>103</v>
      </c>
      <c r="D836" t="s">
        <v>110</v>
      </c>
      <c r="E836" t="s">
        <v>114</v>
      </c>
      <c r="F836" t="s">
        <v>127</v>
      </c>
      <c r="G836" s="22">
        <v>21.32</v>
      </c>
      <c r="H836">
        <v>1</v>
      </c>
      <c r="I836">
        <v>1.0660000000000001</v>
      </c>
      <c r="J836" s="22">
        <v>22.385999999999999</v>
      </c>
      <c r="K836" s="6">
        <v>43491</v>
      </c>
      <c r="L836" s="21">
        <v>0.52986111111111112</v>
      </c>
      <c r="M836" t="s">
        <v>112</v>
      </c>
      <c r="N836" s="22">
        <v>21.32</v>
      </c>
      <c r="O836">
        <v>4.7619047620000003</v>
      </c>
      <c r="P836" s="22">
        <v>1.0660000000000001</v>
      </c>
      <c r="Q836">
        <v>5.9</v>
      </c>
      <c r="R836" t="str">
        <f>IFERROR(VLOOKUP(Table5[[#This Row],[CustomerID]],Table1[],16,FALSE),"Not Found")</f>
        <v>Together</v>
      </c>
      <c r="S836">
        <f>IFERROR(VLOOKUP(Table5[[#This Row],[CustomerID]],Table1[],5,FALSE),"Not Found")</f>
        <v>48</v>
      </c>
      <c r="T836" t="str">
        <f>IFERROR(VLOOKUP(Table5[[#This Row],[CustomerID]],Table1[],17,FALSE),"Not Found")</f>
        <v>Graduate</v>
      </c>
      <c r="U836">
        <f>_xlfn.XLOOKUP(Table5[[#This Row],[CustomerID]],Table1[ID],Table1[Kids],"Not Found",0)</f>
        <v>0</v>
      </c>
      <c r="V836">
        <f>_xlfn.XLOOKUP(Table5[[#This Row],[CustomerID]],Table1[ID],Table1[Teens],"Not found",0)</f>
        <v>1</v>
      </c>
      <c r="W836" s="16">
        <f>IFERROR(VLOOKUP(Table5[[#This Row],[CustomerID]],Table1[],2,FALSE),"Not Found")</f>
        <v>159868</v>
      </c>
      <c r="X836" t="str">
        <f>_xlfn.XLOOKUP(Table5[[#This Row],[CustomerID]],Table1[ID],Table1[State],"Not Found",0)</f>
        <v>State-Texas</v>
      </c>
      <c r="Y836">
        <f>_xlfn.XLOOKUP(Table5[[#This Row],[CustomerID]],Table2[ID],Table2[Recency/Days],"Not Found",0)</f>
        <v>37</v>
      </c>
      <c r="Z836" s="22">
        <f>IFERROR(VLOOKUP(Table5[[#This Row],[CustomerID]],Table2[],3,FALSE),"Not Found")</f>
        <v>2059</v>
      </c>
      <c r="AA836" s="22">
        <f>IFERROR(VLOOKUP($A836,Table2[],4,FALSE),"Not Found")</f>
        <v>136</v>
      </c>
      <c r="AB836" s="22">
        <f>IFERROR(VLOOKUP($A836,Table2[],5,FALSE),"Not Found")</f>
        <v>411</v>
      </c>
      <c r="AC836" s="22">
        <f>IFERROR(VLOOKUP($A836,Table2[],6,FALSE),"Not Found")</f>
        <v>144</v>
      </c>
      <c r="AD836" s="22">
        <f>IFERROR(VLOOKUP($A836,Table2[],7,FALSE),"Not Found")</f>
        <v>27</v>
      </c>
      <c r="AE836" s="22">
        <f>IFERROR(VLOOKUP($A836,Table2[],8,FALSE),"Not Found")</f>
        <v>411</v>
      </c>
      <c r="AF836" s="22">
        <f>IFERROR(VLOOKUP($A836,Table2[],9,FALSE),"Not Found")</f>
        <v>2366</v>
      </c>
      <c r="AG836">
        <f>IFERROR(VLOOKUP($A836,Table2[],10,FALSE),"Not Found")</f>
        <v>7</v>
      </c>
      <c r="AH836">
        <f>IFERROR(VLOOKUP($A836,Table2[],11,FALSE),"Not Found")</f>
        <v>11</v>
      </c>
      <c r="AI836">
        <f>IFERROR(VLOOKUP($A836,Table2[],12,FALSE),"Not Found")</f>
        <v>2</v>
      </c>
      <c r="AJ836">
        <f>IFERROR(VLOOKUP($A836,Table2[],13,FALSE),"Not Found")</f>
        <v>12</v>
      </c>
      <c r="AK836">
        <f>IFERROR(VLOOKUP($A836,Table2[],14,FALSE),"Not Found")</f>
        <v>6</v>
      </c>
      <c r="AL836">
        <f>INDEX('Marketing data'!E:E,MATCH($A836,'Marketing data'!B:B,0),1)</f>
        <v>0</v>
      </c>
      <c r="AM836">
        <f>INDEX('Marketing data'!F:F,MATCH($A836,'Marketing data'!B:B,0),1)</f>
        <v>0</v>
      </c>
      <c r="AN836">
        <f>INDEX(Table3[MC3],MATCH($A836,Table3[ID],0),1)</f>
        <v>0</v>
      </c>
      <c r="AO836">
        <f>INDEX(Table3[MC4],MATCH($A836,Table3[ID],0),1)</f>
        <v>0</v>
      </c>
      <c r="AP836">
        <f>INDEX(Table3[MC5],MATCH($A836,Table3[ID],0),1)</f>
        <v>0</v>
      </c>
      <c r="AQ836">
        <f>_xlfn.XLOOKUP($A836,Table3[ID],Table3[Complaint],"Not Found",0)</f>
        <v>0</v>
      </c>
      <c r="AR836">
        <f>_xlfn.XLOOKUP($A836,Table3[ID],Table3[Pilot],"Not Found",0)</f>
        <v>0</v>
      </c>
      <c r="AS836" s="6">
        <f>_xlfn.XLOOKUP($A836,Table3[ID],Table3[Enrollment],"Not Found",0)</f>
        <v>43826</v>
      </c>
    </row>
    <row r="837" spans="1:45" x14ac:dyDescent="0.25">
      <c r="A837">
        <v>2611</v>
      </c>
      <c r="B837" t="s">
        <v>962</v>
      </c>
      <c r="C837" t="s">
        <v>103</v>
      </c>
      <c r="D837" t="s">
        <v>104</v>
      </c>
      <c r="E837" t="s">
        <v>114</v>
      </c>
      <c r="F837" t="s">
        <v>111</v>
      </c>
      <c r="G837" s="22">
        <v>93.78</v>
      </c>
      <c r="H837">
        <v>3</v>
      </c>
      <c r="I837">
        <v>14.067</v>
      </c>
      <c r="J837" s="22">
        <v>295.40699999999998</v>
      </c>
      <c r="K837" s="6">
        <v>43495</v>
      </c>
      <c r="L837" s="21">
        <v>0.48055555555555557</v>
      </c>
      <c r="M837" t="s">
        <v>116</v>
      </c>
      <c r="N837" s="22">
        <v>281.33999999999997</v>
      </c>
      <c r="O837">
        <v>4.7619047620000003</v>
      </c>
      <c r="P837" s="22">
        <v>14.067</v>
      </c>
      <c r="Q837">
        <v>5.9</v>
      </c>
      <c r="R837" t="str">
        <f>IFERROR(VLOOKUP(Table5[[#This Row],[CustomerID]],Table1[],16,FALSE),"Not Found")</f>
        <v>Married</v>
      </c>
      <c r="S837">
        <f>IFERROR(VLOOKUP(Table5[[#This Row],[CustomerID]],Table1[],5,FALSE),"Not Found")</f>
        <v>65</v>
      </c>
      <c r="T837" t="str">
        <f>IFERROR(VLOOKUP(Table5[[#This Row],[CustomerID]],Table1[],17,FALSE),"Not Found")</f>
        <v>PhD</v>
      </c>
      <c r="U837">
        <f>_xlfn.XLOOKUP(Table5[[#This Row],[CustomerID]],Table1[ID],Table1[Kids],"Not Found",0)</f>
        <v>0</v>
      </c>
      <c r="V837">
        <f>_xlfn.XLOOKUP(Table5[[#This Row],[CustomerID]],Table1[ID],Table1[Teens],"Not found",0)</f>
        <v>1</v>
      </c>
      <c r="W837" s="16">
        <f>IFERROR(VLOOKUP(Table5[[#This Row],[CustomerID]],Table1[],2,FALSE),"Not Found")</f>
        <v>159821</v>
      </c>
      <c r="X837" t="str">
        <f>_xlfn.XLOOKUP(Table5[[#This Row],[CustomerID]],Table1[ID],Table1[State],"Not Found",0)</f>
        <v>State-Illinois</v>
      </c>
      <c r="Y837">
        <f>_xlfn.XLOOKUP(Table5[[#This Row],[CustomerID]],Table2[ID],Table2[Recency/Days],"Not Found",0)</f>
        <v>11</v>
      </c>
      <c r="Z837" s="22">
        <f>IFERROR(VLOOKUP(Table5[[#This Row],[CustomerID]],Table2[],3,FALSE),"Not Found")</f>
        <v>1680</v>
      </c>
      <c r="AA837" s="22">
        <f>IFERROR(VLOOKUP($A837,Table2[],4,FALSE),"Not Found")</f>
        <v>0</v>
      </c>
      <c r="AB837" s="22">
        <f>IFERROR(VLOOKUP($A837,Table2[],5,FALSE),"Not Found")</f>
        <v>187</v>
      </c>
      <c r="AC837" s="22">
        <f>IFERROR(VLOOKUP($A837,Table2[],6,FALSE),"Not Found")</f>
        <v>0</v>
      </c>
      <c r="AD837" s="22">
        <f>IFERROR(VLOOKUP($A837,Table2[],7,FALSE),"Not Found")</f>
        <v>0</v>
      </c>
      <c r="AE837" s="22">
        <f>IFERROR(VLOOKUP($A837,Table2[],8,FALSE),"Not Found")</f>
        <v>94</v>
      </c>
      <c r="AF837" s="22">
        <f>IFERROR(VLOOKUP($A837,Table2[],9,FALSE),"Not Found")</f>
        <v>1774</v>
      </c>
      <c r="AG837">
        <f>IFERROR(VLOOKUP($A837,Table2[],10,FALSE),"Not Found")</f>
        <v>6</v>
      </c>
      <c r="AH837">
        <f>IFERROR(VLOOKUP($A837,Table2[],11,FALSE),"Not Found")</f>
        <v>11</v>
      </c>
      <c r="AI837">
        <f>IFERROR(VLOOKUP($A837,Table2[],12,FALSE),"Not Found")</f>
        <v>2</v>
      </c>
      <c r="AJ837">
        <f>IFERROR(VLOOKUP($A837,Table2[],13,FALSE),"Not Found")</f>
        <v>7</v>
      </c>
      <c r="AK837">
        <f>IFERROR(VLOOKUP($A837,Table2[],14,FALSE),"Not Found")</f>
        <v>8</v>
      </c>
      <c r="AL837">
        <f>INDEX('Marketing data'!E:E,MATCH($A837,'Marketing data'!B:B,0),1)</f>
        <v>0</v>
      </c>
      <c r="AM837">
        <f>INDEX('Marketing data'!F:F,MATCH($A837,'Marketing data'!B:B,0),1)</f>
        <v>0</v>
      </c>
      <c r="AN837">
        <f>INDEX(Table3[MC3],MATCH($A837,Table3[ID],0),1)</f>
        <v>0</v>
      </c>
      <c r="AO837">
        <f>INDEX(Table3[MC4],MATCH($A837,Table3[ID],0),1)</f>
        <v>0</v>
      </c>
      <c r="AP837">
        <f>INDEX(Table3[MC5],MATCH($A837,Table3[ID],0),1)</f>
        <v>0</v>
      </c>
      <c r="AQ837">
        <f>_xlfn.XLOOKUP($A837,Table3[ID],Table3[Complaint],"Not Found",0)</f>
        <v>0</v>
      </c>
      <c r="AR837">
        <f>_xlfn.XLOOKUP($A837,Table3[ID],Table3[Pilot],"Not Found",0)</f>
        <v>0</v>
      </c>
      <c r="AS837" s="6">
        <f>_xlfn.XLOOKUP($A837,Table3[ID],Table3[Enrollment],"Not Found",0)</f>
        <v>43725</v>
      </c>
    </row>
    <row r="838" spans="1:45" x14ac:dyDescent="0.25">
      <c r="A838">
        <v>1135</v>
      </c>
      <c r="B838" t="s">
        <v>963</v>
      </c>
      <c r="C838" t="s">
        <v>103</v>
      </c>
      <c r="D838" t="s">
        <v>104</v>
      </c>
      <c r="E838" t="s">
        <v>114</v>
      </c>
      <c r="F838" t="s">
        <v>111</v>
      </c>
      <c r="G838" s="22">
        <v>73.260000000000005</v>
      </c>
      <c r="H838">
        <v>1</v>
      </c>
      <c r="I838">
        <v>3.6629999999999998</v>
      </c>
      <c r="J838" s="22">
        <v>76.923000000000002</v>
      </c>
      <c r="K838" s="6">
        <v>43492</v>
      </c>
      <c r="L838" s="21">
        <v>0.75555555555555554</v>
      </c>
      <c r="M838" t="s">
        <v>107</v>
      </c>
      <c r="N838" s="22">
        <v>73.260000000000005</v>
      </c>
      <c r="O838">
        <v>4.7619047620000003</v>
      </c>
      <c r="P838" s="22">
        <v>3.6629999999999998</v>
      </c>
      <c r="Q838">
        <v>9.6999999999999993</v>
      </c>
      <c r="R838" t="str">
        <f>IFERROR(VLOOKUP(Table5[[#This Row],[CustomerID]],Table1[],16,FALSE),"Not Found")</f>
        <v>Married</v>
      </c>
      <c r="S838">
        <f>IFERROR(VLOOKUP(Table5[[#This Row],[CustomerID]],Table1[],5,FALSE),"Not Found")</f>
        <v>44</v>
      </c>
      <c r="T838" t="str">
        <f>IFERROR(VLOOKUP(Table5[[#This Row],[CustomerID]],Table1[],17,FALSE),"Not Found")</f>
        <v>Graduate</v>
      </c>
      <c r="U838">
        <f>_xlfn.XLOOKUP(Table5[[#This Row],[CustomerID]],Table1[ID],Table1[Kids],"Not Found",0)</f>
        <v>0</v>
      </c>
      <c r="V838">
        <f>_xlfn.XLOOKUP(Table5[[#This Row],[CustomerID]],Table1[ID],Table1[Teens],"Not found",0)</f>
        <v>2</v>
      </c>
      <c r="W838" s="16">
        <f>IFERROR(VLOOKUP(Table5[[#This Row],[CustomerID]],Table1[],2,FALSE),"Not Found")</f>
        <v>159809</v>
      </c>
      <c r="X838" t="str">
        <f>_xlfn.XLOOKUP(Table5[[#This Row],[CustomerID]],Table1[ID],Table1[State],"Not Found",0)</f>
        <v>State-Illinois</v>
      </c>
      <c r="Y838">
        <f>_xlfn.XLOOKUP(Table5[[#This Row],[CustomerID]],Table2[ID],Table2[Recency/Days],"Not Found",0)</f>
        <v>36</v>
      </c>
      <c r="Z838" s="22">
        <f>IFERROR(VLOOKUP(Table5[[#This Row],[CustomerID]],Table2[],3,FALSE),"Not Found")</f>
        <v>1598</v>
      </c>
      <c r="AA838" s="22">
        <f>IFERROR(VLOOKUP($A838,Table2[],4,FALSE),"Not Found")</f>
        <v>43</v>
      </c>
      <c r="AB838" s="22">
        <f>IFERROR(VLOOKUP($A838,Table2[],5,FALSE),"Not Found")</f>
        <v>377</v>
      </c>
      <c r="AC838" s="22">
        <f>IFERROR(VLOOKUP($A838,Table2[],6,FALSE),"Not Found")</f>
        <v>86</v>
      </c>
      <c r="AD838" s="22">
        <f>IFERROR(VLOOKUP($A838,Table2[],7,FALSE),"Not Found")</f>
        <v>110</v>
      </c>
      <c r="AE838" s="22">
        <f>IFERROR(VLOOKUP($A838,Table2[],8,FALSE),"Not Found")</f>
        <v>131</v>
      </c>
      <c r="AF838" s="22">
        <f>IFERROR(VLOOKUP($A838,Table2[],9,FALSE),"Not Found")</f>
        <v>2081</v>
      </c>
      <c r="AG838">
        <f>IFERROR(VLOOKUP($A838,Table2[],10,FALSE),"Not Found")</f>
        <v>3</v>
      </c>
      <c r="AH838">
        <f>IFERROR(VLOOKUP($A838,Table2[],11,FALSE),"Not Found")</f>
        <v>3</v>
      </c>
      <c r="AI838">
        <f>IFERROR(VLOOKUP($A838,Table2[],12,FALSE),"Not Found")</f>
        <v>3</v>
      </c>
      <c r="AJ838">
        <f>IFERROR(VLOOKUP($A838,Table2[],13,FALSE),"Not Found")</f>
        <v>6</v>
      </c>
      <c r="AK838">
        <f>IFERROR(VLOOKUP($A838,Table2[],14,FALSE),"Not Found")</f>
        <v>8</v>
      </c>
      <c r="AL838">
        <f>INDEX('Marketing data'!E:E,MATCH($A838,'Marketing data'!B:B,0),1)</f>
        <v>0</v>
      </c>
      <c r="AM838">
        <f>INDEX('Marketing data'!F:F,MATCH($A838,'Marketing data'!B:B,0),1)</f>
        <v>0</v>
      </c>
      <c r="AN838">
        <f>INDEX(Table3[MC3],MATCH($A838,Table3[ID],0),1)</f>
        <v>0</v>
      </c>
      <c r="AO838">
        <f>INDEX(Table3[MC4],MATCH($A838,Table3[ID],0),1)</f>
        <v>0</v>
      </c>
      <c r="AP838">
        <f>INDEX(Table3[MC5],MATCH($A838,Table3[ID],0),1)</f>
        <v>0</v>
      </c>
      <c r="AQ838">
        <f>_xlfn.XLOOKUP($A838,Table3[ID],Table3[Complaint],"Not Found",0)</f>
        <v>0</v>
      </c>
      <c r="AR838">
        <f>_xlfn.XLOOKUP($A838,Table3[ID],Table3[Pilot],"Not Found",0)</f>
        <v>0</v>
      </c>
      <c r="AS838" s="6">
        <f>_xlfn.XLOOKUP($A838,Table3[ID],Table3[Enrollment],"Not Found",0)</f>
        <v>43549</v>
      </c>
    </row>
    <row r="839" spans="1:45" x14ac:dyDescent="0.25">
      <c r="A839">
        <v>1937</v>
      </c>
      <c r="B839" t="s">
        <v>964</v>
      </c>
      <c r="C839" t="s">
        <v>109</v>
      </c>
      <c r="D839" t="s">
        <v>110</v>
      </c>
      <c r="E839" t="s">
        <v>105</v>
      </c>
      <c r="F839" t="s">
        <v>118</v>
      </c>
      <c r="G839" s="22">
        <v>22.38</v>
      </c>
      <c r="H839">
        <v>1</v>
      </c>
      <c r="I839">
        <v>1.119</v>
      </c>
      <c r="J839" s="22">
        <v>23.498999999999999</v>
      </c>
      <c r="K839" s="6">
        <v>43495</v>
      </c>
      <c r="L839" s="21">
        <v>0.71388888888888891</v>
      </c>
      <c r="M839" t="s">
        <v>116</v>
      </c>
      <c r="N839" s="22">
        <v>22.38</v>
      </c>
      <c r="O839">
        <v>4.7619047620000003</v>
      </c>
      <c r="P839" s="22">
        <v>1.119</v>
      </c>
      <c r="Q839">
        <v>8.6</v>
      </c>
      <c r="R839" t="str">
        <f>IFERROR(VLOOKUP(Table5[[#This Row],[CustomerID]],Table1[],16,FALSE),"Not Found")</f>
        <v>Married</v>
      </c>
      <c r="S839">
        <f>IFERROR(VLOOKUP(Table5[[#This Row],[CustomerID]],Table1[],5,FALSE),"Not Found")</f>
        <v>55</v>
      </c>
      <c r="T839" t="str">
        <f>IFERROR(VLOOKUP(Table5[[#This Row],[CustomerID]],Table1[],17,FALSE),"Not Found")</f>
        <v>Graduate</v>
      </c>
      <c r="U839">
        <f>_xlfn.XLOOKUP(Table5[[#This Row],[CustomerID]],Table1[ID],Table1[Kids],"Not Found",0)</f>
        <v>0</v>
      </c>
      <c r="V839">
        <f>_xlfn.XLOOKUP(Table5[[#This Row],[CustomerID]],Table1[ID],Table1[Teens],"Not found",0)</f>
        <v>1</v>
      </c>
      <c r="W839" s="16">
        <f>IFERROR(VLOOKUP(Table5[[#This Row],[CustomerID]],Table1[],2,FALSE),"Not Found")</f>
        <v>159754</v>
      </c>
      <c r="X839" t="str">
        <f>_xlfn.XLOOKUP(Table5[[#This Row],[CustomerID]],Table1[ID],Table1[State],"Not Found",0)</f>
        <v>State-California</v>
      </c>
      <c r="Y839">
        <f>_xlfn.XLOOKUP(Table5[[#This Row],[CustomerID]],Table2[ID],Table2[Recency/Days],"Not Found",0)</f>
        <v>96</v>
      </c>
      <c r="Z839" s="22">
        <f>IFERROR(VLOOKUP(Table5[[#This Row],[CustomerID]],Table2[],3,FALSE),"Not Found")</f>
        <v>307</v>
      </c>
      <c r="AA839" s="22">
        <f>IFERROR(VLOOKUP($A839,Table2[],4,FALSE),"Not Found")</f>
        <v>72</v>
      </c>
      <c r="AB839" s="22">
        <f>IFERROR(VLOOKUP($A839,Table2[],5,FALSE),"Not Found")</f>
        <v>118</v>
      </c>
      <c r="AC839" s="22">
        <f>IFERROR(VLOOKUP($A839,Table2[],6,FALSE),"Not Found")</f>
        <v>11</v>
      </c>
      <c r="AD839" s="22">
        <f>IFERROR(VLOOKUP($A839,Table2[],7,FALSE),"Not Found")</f>
        <v>390</v>
      </c>
      <c r="AE839" s="22">
        <f>IFERROR(VLOOKUP($A839,Table2[],8,FALSE),"Not Found")</f>
        <v>372</v>
      </c>
      <c r="AF839" s="22">
        <f>IFERROR(VLOOKUP($A839,Table2[],9,FALSE),"Not Found")</f>
        <v>527</v>
      </c>
      <c r="AG839">
        <f>IFERROR(VLOOKUP($A839,Table2[],10,FALSE),"Not Found")</f>
        <v>3</v>
      </c>
      <c r="AH839">
        <f>IFERROR(VLOOKUP($A839,Table2[],11,FALSE),"Not Found")</f>
        <v>5</v>
      </c>
      <c r="AI839">
        <f>IFERROR(VLOOKUP($A839,Table2[],12,FALSE),"Not Found")</f>
        <v>2</v>
      </c>
      <c r="AJ839">
        <f>IFERROR(VLOOKUP($A839,Table2[],13,FALSE),"Not Found")</f>
        <v>6</v>
      </c>
      <c r="AK839">
        <f>IFERROR(VLOOKUP($A839,Table2[],14,FALSE),"Not Found")</f>
        <v>5</v>
      </c>
      <c r="AL839">
        <f>INDEX('Marketing data'!E:E,MATCH($A839,'Marketing data'!B:B,0),1)</f>
        <v>0</v>
      </c>
      <c r="AM839">
        <f>INDEX('Marketing data'!F:F,MATCH($A839,'Marketing data'!B:B,0),1)</f>
        <v>0</v>
      </c>
      <c r="AN839">
        <f>INDEX(Table3[MC3],MATCH($A839,Table3[ID],0),1)</f>
        <v>0</v>
      </c>
      <c r="AO839">
        <f>INDEX(Table3[MC4],MATCH($A839,Table3[ID],0),1)</f>
        <v>0</v>
      </c>
      <c r="AP839">
        <f>INDEX(Table3[MC5],MATCH($A839,Table3[ID],0),1)</f>
        <v>0</v>
      </c>
      <c r="AQ839">
        <f>_xlfn.XLOOKUP($A839,Table3[ID],Table3[Complaint],"Not Found",0)</f>
        <v>0</v>
      </c>
      <c r="AR839">
        <f>_xlfn.XLOOKUP($A839,Table3[ID],Table3[Pilot],"Not Found",0)</f>
        <v>1</v>
      </c>
      <c r="AS839" s="6">
        <f>_xlfn.XLOOKUP($A839,Table3[ID],Table3[Enrollment],"Not Found",0)</f>
        <v>43593</v>
      </c>
    </row>
    <row r="840" spans="1:45" x14ac:dyDescent="0.25">
      <c r="A840">
        <v>3127</v>
      </c>
      <c r="B840" t="s">
        <v>965</v>
      </c>
      <c r="C840" t="s">
        <v>109</v>
      </c>
      <c r="D840" t="s">
        <v>104</v>
      </c>
      <c r="E840" t="s">
        <v>105</v>
      </c>
      <c r="F840" t="s">
        <v>125</v>
      </c>
      <c r="G840" s="22">
        <v>72.88</v>
      </c>
      <c r="H840">
        <v>9</v>
      </c>
      <c r="I840">
        <v>32.795999999999999</v>
      </c>
      <c r="J840" s="22">
        <v>688.71600000000001</v>
      </c>
      <c r="K840" s="6">
        <v>43473</v>
      </c>
      <c r="L840" s="21">
        <v>0.81805555555555554</v>
      </c>
      <c r="M840" t="s">
        <v>112</v>
      </c>
      <c r="N840" s="22">
        <v>655.92</v>
      </c>
      <c r="O840">
        <v>4.7619047620000003</v>
      </c>
      <c r="P840" s="22">
        <v>32.795999999999999</v>
      </c>
      <c r="Q840">
        <v>4</v>
      </c>
      <c r="R840" t="str">
        <f>IFERROR(VLOOKUP(Table5[[#This Row],[CustomerID]],Table1[],16,FALSE),"Not Found")</f>
        <v>Single</v>
      </c>
      <c r="S840">
        <f>IFERROR(VLOOKUP(Table5[[#This Row],[CustomerID]],Table1[],5,FALSE),"Not Found")</f>
        <v>55</v>
      </c>
      <c r="T840" t="str">
        <f>IFERROR(VLOOKUP(Table5[[#This Row],[CustomerID]],Table1[],17,FALSE),"Not Found")</f>
        <v>Graduate</v>
      </c>
      <c r="U840">
        <f>_xlfn.XLOOKUP(Table5[[#This Row],[CustomerID]],Table1[ID],Table1[Kids],"Not Found",0)</f>
        <v>0</v>
      </c>
      <c r="V840">
        <f>_xlfn.XLOOKUP(Table5[[#This Row],[CustomerID]],Table1[ID],Table1[Teens],"Not found",0)</f>
        <v>1</v>
      </c>
      <c r="W840" s="16">
        <f>IFERROR(VLOOKUP(Table5[[#This Row],[CustomerID]],Table1[],2,FALSE),"Not Found")</f>
        <v>159686</v>
      </c>
      <c r="X840" t="str">
        <f>_xlfn.XLOOKUP(Table5[[#This Row],[CustomerID]],Table1[ID],Table1[State],"Not Found",0)</f>
        <v>State-Illinois</v>
      </c>
      <c r="Y840">
        <f>_xlfn.XLOOKUP(Table5[[#This Row],[CustomerID]],Table2[ID],Table2[Recency/Days],"Not Found",0)</f>
        <v>78</v>
      </c>
      <c r="Z840" s="22">
        <f>IFERROR(VLOOKUP(Table5[[#This Row],[CustomerID]],Table2[],3,FALSE),"Not Found")</f>
        <v>238</v>
      </c>
      <c r="AA840" s="22">
        <f>IFERROR(VLOOKUP($A840,Table2[],4,FALSE),"Not Found")</f>
        <v>40</v>
      </c>
      <c r="AB840" s="22">
        <f>IFERROR(VLOOKUP($A840,Table2[],5,FALSE),"Not Found")</f>
        <v>238</v>
      </c>
      <c r="AC840" s="22">
        <f>IFERROR(VLOOKUP($A840,Table2[],6,FALSE),"Not Found")</f>
        <v>91</v>
      </c>
      <c r="AD840" s="22">
        <f>IFERROR(VLOOKUP($A840,Table2[],7,FALSE),"Not Found")</f>
        <v>112</v>
      </c>
      <c r="AE840" s="22">
        <f>IFERROR(VLOOKUP($A840,Table2[],8,FALSE),"Not Found")</f>
        <v>13</v>
      </c>
      <c r="AF840" s="22">
        <f>IFERROR(VLOOKUP($A840,Table2[],9,FALSE),"Not Found")</f>
        <v>706</v>
      </c>
      <c r="AG840">
        <f>IFERROR(VLOOKUP($A840,Table2[],10,FALSE),"Not Found")</f>
        <v>1</v>
      </c>
      <c r="AH840">
        <f>IFERROR(VLOOKUP($A840,Table2[],11,FALSE),"Not Found")</f>
        <v>4</v>
      </c>
      <c r="AI840">
        <f>IFERROR(VLOOKUP($A840,Table2[],12,FALSE),"Not Found")</f>
        <v>1</v>
      </c>
      <c r="AJ840">
        <f>IFERROR(VLOOKUP($A840,Table2[],13,FALSE),"Not Found")</f>
        <v>6</v>
      </c>
      <c r="AK840">
        <f>IFERROR(VLOOKUP($A840,Table2[],14,FALSE),"Not Found")</f>
        <v>4</v>
      </c>
      <c r="AL840">
        <f>INDEX('Marketing data'!E:E,MATCH($A840,'Marketing data'!B:B,0),1)</f>
        <v>0</v>
      </c>
      <c r="AM840">
        <f>INDEX('Marketing data'!F:F,MATCH($A840,'Marketing data'!B:B,0),1)</f>
        <v>0</v>
      </c>
      <c r="AN840">
        <f>INDEX(Table3[MC3],MATCH($A840,Table3[ID],0),1)</f>
        <v>0</v>
      </c>
      <c r="AO840">
        <f>INDEX(Table3[MC4],MATCH($A840,Table3[ID],0),1)</f>
        <v>0</v>
      </c>
      <c r="AP840">
        <f>INDEX(Table3[MC5],MATCH($A840,Table3[ID],0),1)</f>
        <v>0</v>
      </c>
      <c r="AQ840">
        <f>_xlfn.XLOOKUP($A840,Table3[ID],Table3[Complaint],"Not Found",0)</f>
        <v>0</v>
      </c>
      <c r="AR840">
        <f>_xlfn.XLOOKUP($A840,Table3[ID],Table3[Pilot],"Not Found",0)</f>
        <v>0</v>
      </c>
      <c r="AS840" s="6">
        <f>_xlfn.XLOOKUP($A840,Table3[ID],Table3[Enrollment],"Not Found",0)</f>
        <v>44013</v>
      </c>
    </row>
    <row r="841" spans="1:45" x14ac:dyDescent="0.25">
      <c r="A841">
        <v>1789</v>
      </c>
      <c r="B841" t="s">
        <v>966</v>
      </c>
      <c r="C841" t="s">
        <v>103</v>
      </c>
      <c r="D841" t="s">
        <v>110</v>
      </c>
      <c r="E841" t="s">
        <v>105</v>
      </c>
      <c r="F841" t="s">
        <v>127</v>
      </c>
      <c r="G841" s="22">
        <v>99.1</v>
      </c>
      <c r="H841">
        <v>6</v>
      </c>
      <c r="I841">
        <v>29.73</v>
      </c>
      <c r="J841" s="22">
        <v>624.33000000000004</v>
      </c>
      <c r="K841" s="6">
        <v>43484</v>
      </c>
      <c r="L841" s="21">
        <v>0.5493055555555556</v>
      </c>
      <c r="M841" t="s">
        <v>112</v>
      </c>
      <c r="N841" s="22">
        <v>594.6</v>
      </c>
      <c r="O841">
        <v>4.7619047620000003</v>
      </c>
      <c r="P841" s="22">
        <v>29.73</v>
      </c>
      <c r="Q841">
        <v>4.2</v>
      </c>
      <c r="R841" t="str">
        <f>IFERROR(VLOOKUP(Table5[[#This Row],[CustomerID]],Table1[],16,FALSE),"Not Found")</f>
        <v>Married</v>
      </c>
      <c r="S841">
        <f>IFERROR(VLOOKUP(Table5[[#This Row],[CustomerID]],Table1[],5,FALSE),"Not Found")</f>
        <v>48</v>
      </c>
      <c r="T841" t="str">
        <f>IFERROR(VLOOKUP(Table5[[#This Row],[CustomerID]],Table1[],17,FALSE),"Not Found")</f>
        <v>Graduate</v>
      </c>
      <c r="U841">
        <f>_xlfn.XLOOKUP(Table5[[#This Row],[CustomerID]],Table1[ID],Table1[Kids],"Not Found",0)</f>
        <v>1</v>
      </c>
      <c r="V841">
        <f>_xlfn.XLOOKUP(Table5[[#This Row],[CustomerID]],Table1[ID],Table1[Teens],"Not found",0)</f>
        <v>1</v>
      </c>
      <c r="W841" s="16">
        <f>IFERROR(VLOOKUP(Table5[[#This Row],[CustomerID]],Table1[],2,FALSE),"Not Found")</f>
        <v>159666</v>
      </c>
      <c r="X841" t="str">
        <f>_xlfn.XLOOKUP(Table5[[#This Row],[CustomerID]],Table1[ID],Table1[State],"Not Found",0)</f>
        <v>State-Illinois</v>
      </c>
      <c r="Y841">
        <f>_xlfn.XLOOKUP(Table5[[#This Row],[CustomerID]],Table2[ID],Table2[Recency/Days],"Not Found",0)</f>
        <v>87</v>
      </c>
      <c r="Z841" s="22">
        <f>IFERROR(VLOOKUP(Table5[[#This Row],[CustomerID]],Table2[],3,FALSE),"Not Found")</f>
        <v>1667</v>
      </c>
      <c r="AA841" s="22">
        <f>IFERROR(VLOOKUP($A841,Table2[],4,FALSE),"Not Found")</f>
        <v>142</v>
      </c>
      <c r="AB841" s="22">
        <f>IFERROR(VLOOKUP($A841,Table2[],5,FALSE),"Not Found")</f>
        <v>476</v>
      </c>
      <c r="AC841" s="22">
        <f>IFERROR(VLOOKUP($A841,Table2[],6,FALSE),"Not Found")</f>
        <v>62</v>
      </c>
      <c r="AD841" s="22">
        <f>IFERROR(VLOOKUP($A841,Table2[],7,FALSE),"Not Found")</f>
        <v>45</v>
      </c>
      <c r="AE841" s="22">
        <f>IFERROR(VLOOKUP($A841,Table2[],8,FALSE),"Not Found")</f>
        <v>356</v>
      </c>
      <c r="AF841" s="22">
        <f>IFERROR(VLOOKUP($A841,Table2[],9,FALSE),"Not Found")</f>
        <v>2036</v>
      </c>
      <c r="AG841">
        <f>IFERROR(VLOOKUP($A841,Table2[],10,FALSE),"Not Found")</f>
        <v>7</v>
      </c>
      <c r="AH841">
        <f>IFERROR(VLOOKUP($A841,Table2[],11,FALSE),"Not Found")</f>
        <v>3</v>
      </c>
      <c r="AI841">
        <f>IFERROR(VLOOKUP($A841,Table2[],12,FALSE),"Not Found")</f>
        <v>2</v>
      </c>
      <c r="AJ841">
        <f>IFERROR(VLOOKUP($A841,Table2[],13,FALSE),"Not Found")</f>
        <v>8</v>
      </c>
      <c r="AK841">
        <f>IFERROR(VLOOKUP($A841,Table2[],14,FALSE),"Not Found")</f>
        <v>8</v>
      </c>
      <c r="AL841">
        <f>INDEX('Marketing data'!E:E,MATCH($A841,'Marketing data'!B:B,0),1)</f>
        <v>0</v>
      </c>
      <c r="AM841">
        <f>INDEX('Marketing data'!F:F,MATCH($A841,'Marketing data'!B:B,0),1)</f>
        <v>0</v>
      </c>
      <c r="AN841">
        <f>INDEX(Table3[MC3],MATCH($A841,Table3[ID],0),1)</f>
        <v>0</v>
      </c>
      <c r="AO841">
        <f>INDEX(Table3[MC4],MATCH($A841,Table3[ID],0),1)</f>
        <v>1</v>
      </c>
      <c r="AP841">
        <f>INDEX(Table3[MC5],MATCH($A841,Table3[ID],0),1)</f>
        <v>0</v>
      </c>
      <c r="AQ841">
        <f>_xlfn.XLOOKUP($A841,Table3[ID],Table3[Complaint],"Not Found",0)</f>
        <v>0</v>
      </c>
      <c r="AR841">
        <f>_xlfn.XLOOKUP($A841,Table3[ID],Table3[Pilot],"Not Found",0)</f>
        <v>0</v>
      </c>
      <c r="AS841" s="6">
        <f>_xlfn.XLOOKUP($A841,Table3[ID],Table3[Enrollment],"Not Found",0)</f>
        <v>43704</v>
      </c>
    </row>
    <row r="842" spans="1:45" x14ac:dyDescent="0.25">
      <c r="A842">
        <v>2344</v>
      </c>
      <c r="B842" t="s">
        <v>967</v>
      </c>
      <c r="C842" t="s">
        <v>103</v>
      </c>
      <c r="D842" t="s">
        <v>110</v>
      </c>
      <c r="E842" t="s">
        <v>114</v>
      </c>
      <c r="F842" t="s">
        <v>127</v>
      </c>
      <c r="G842" s="22">
        <v>74.099999999999994</v>
      </c>
      <c r="H842">
        <v>1</v>
      </c>
      <c r="I842">
        <v>3.7050000000000001</v>
      </c>
      <c r="J842" s="22">
        <v>77.805000000000007</v>
      </c>
      <c r="K842" s="6">
        <v>43490</v>
      </c>
      <c r="L842" s="21">
        <v>0.46180555555555558</v>
      </c>
      <c r="M842" t="s">
        <v>112</v>
      </c>
      <c r="N842" s="22">
        <v>74.099999999999994</v>
      </c>
      <c r="O842">
        <v>4.7619047620000003</v>
      </c>
      <c r="P842" s="22">
        <v>3.7050000000000001</v>
      </c>
      <c r="Q842">
        <v>9.1999999999999993</v>
      </c>
      <c r="R842" t="str">
        <f>IFERROR(VLOOKUP(Table5[[#This Row],[CustomerID]],Table1[],16,FALSE),"Not Found")</f>
        <v>Divorced</v>
      </c>
      <c r="S842">
        <f>IFERROR(VLOOKUP(Table5[[#This Row],[CustomerID]],Table1[],5,FALSE),"Not Found")</f>
        <v>43</v>
      </c>
      <c r="T842" t="str">
        <f>IFERROR(VLOOKUP(Table5[[#This Row],[CustomerID]],Table1[],17,FALSE),"Not Found")</f>
        <v>Other</v>
      </c>
      <c r="U842">
        <f>_xlfn.XLOOKUP(Table5[[#This Row],[CustomerID]],Table1[ID],Table1[Kids],"Not Found",0)</f>
        <v>0</v>
      </c>
      <c r="V842">
        <f>_xlfn.XLOOKUP(Table5[[#This Row],[CustomerID]],Table1[ID],Table1[Teens],"Not found",0)</f>
        <v>1</v>
      </c>
      <c r="W842" s="16">
        <f>IFERROR(VLOOKUP(Table5[[#This Row],[CustomerID]],Table1[],2,FALSE),"Not Found")</f>
        <v>159601</v>
      </c>
      <c r="X842" t="str">
        <f>_xlfn.XLOOKUP(Table5[[#This Row],[CustomerID]],Table1[ID],Table1[State],"Not Found",0)</f>
        <v>State-Other</v>
      </c>
      <c r="Y842">
        <f>_xlfn.XLOOKUP(Table5[[#This Row],[CustomerID]],Table2[ID],Table2[Recency/Days],"Not Found",0)</f>
        <v>14</v>
      </c>
      <c r="Z842" s="22">
        <f>IFERROR(VLOOKUP(Table5[[#This Row],[CustomerID]],Table2[],3,FALSE),"Not Found")</f>
        <v>1850</v>
      </c>
      <c r="AA842" s="22">
        <f>IFERROR(VLOOKUP($A842,Table2[],4,FALSE),"Not Found")</f>
        <v>19</v>
      </c>
      <c r="AB842" s="22">
        <f>IFERROR(VLOOKUP($A842,Table2[],5,FALSE),"Not Found")</f>
        <v>185</v>
      </c>
      <c r="AC842" s="22">
        <f>IFERROR(VLOOKUP($A842,Table2[],6,FALSE),"Not Found")</f>
        <v>0</v>
      </c>
      <c r="AD842" s="22">
        <f>IFERROR(VLOOKUP($A842,Table2[],7,FALSE),"Not Found")</f>
        <v>19</v>
      </c>
      <c r="AE842" s="22">
        <f>IFERROR(VLOOKUP($A842,Table2[],8,FALSE),"Not Found")</f>
        <v>62</v>
      </c>
      <c r="AF842" s="22">
        <f>IFERROR(VLOOKUP($A842,Table2[],9,FALSE),"Not Found")</f>
        <v>2011</v>
      </c>
      <c r="AG842">
        <f>IFERROR(VLOOKUP($A842,Table2[],10,FALSE),"Not Found")</f>
        <v>4</v>
      </c>
      <c r="AH842">
        <f>IFERROR(VLOOKUP($A842,Table2[],11,FALSE),"Not Found")</f>
        <v>2</v>
      </c>
      <c r="AI842">
        <f>IFERROR(VLOOKUP($A842,Table2[],12,FALSE),"Not Found")</f>
        <v>2</v>
      </c>
      <c r="AJ842">
        <f>IFERROR(VLOOKUP($A842,Table2[],13,FALSE),"Not Found")</f>
        <v>7</v>
      </c>
      <c r="AK842">
        <f>IFERROR(VLOOKUP($A842,Table2[],14,FALSE),"Not Found")</f>
        <v>8</v>
      </c>
      <c r="AL842">
        <f>INDEX('Marketing data'!E:E,MATCH($A842,'Marketing data'!B:B,0),1)</f>
        <v>0</v>
      </c>
      <c r="AM842">
        <f>INDEX('Marketing data'!F:F,MATCH($A842,'Marketing data'!B:B,0),1)</f>
        <v>0</v>
      </c>
      <c r="AN842">
        <f>INDEX(Table3[MC3],MATCH($A842,Table3[ID],0),1)</f>
        <v>0</v>
      </c>
      <c r="AO842">
        <f>INDEX(Table3[MC4],MATCH($A842,Table3[ID],0),1)</f>
        <v>1</v>
      </c>
      <c r="AP842">
        <f>INDEX(Table3[MC5],MATCH($A842,Table3[ID],0),1)</f>
        <v>0</v>
      </c>
      <c r="AQ842">
        <f>_xlfn.XLOOKUP($A842,Table3[ID],Table3[Complaint],"Not Found",0)</f>
        <v>0</v>
      </c>
      <c r="AR842">
        <f>_xlfn.XLOOKUP($A842,Table3[ID],Table3[Pilot],"Not Found",0)</f>
        <v>0</v>
      </c>
      <c r="AS842" s="6">
        <f>_xlfn.XLOOKUP($A842,Table3[ID],Table3[Enrollment],"Not Found",0)</f>
        <v>43829</v>
      </c>
    </row>
    <row r="843" spans="1:45" x14ac:dyDescent="0.25">
      <c r="A843">
        <v>2143</v>
      </c>
      <c r="B843" t="s">
        <v>968</v>
      </c>
      <c r="C843" t="s">
        <v>103</v>
      </c>
      <c r="D843" t="s">
        <v>110</v>
      </c>
      <c r="E843" t="s">
        <v>105</v>
      </c>
      <c r="F843" t="s">
        <v>127</v>
      </c>
      <c r="G843" s="22">
        <v>98.48</v>
      </c>
      <c r="H843">
        <v>2</v>
      </c>
      <c r="I843">
        <v>9.8480000000000008</v>
      </c>
      <c r="J843" s="22">
        <v>206.80799999999999</v>
      </c>
      <c r="K843" s="6">
        <v>43515</v>
      </c>
      <c r="L843" s="21">
        <v>0.42499999999999999</v>
      </c>
      <c r="M843" t="s">
        <v>107</v>
      </c>
      <c r="N843" s="22">
        <v>196.96</v>
      </c>
      <c r="O843">
        <v>4.7619047620000003</v>
      </c>
      <c r="P843" s="22">
        <v>9.8480000000000008</v>
      </c>
      <c r="Q843">
        <v>9.1999999999999993</v>
      </c>
      <c r="R843" t="str">
        <f>IFERROR(VLOOKUP(Table5[[#This Row],[CustomerID]],Table1[],16,FALSE),"Not Found")</f>
        <v>Married</v>
      </c>
      <c r="S843">
        <f>IFERROR(VLOOKUP(Table5[[#This Row],[CustomerID]],Table1[],5,FALSE),"Not Found")</f>
        <v>55</v>
      </c>
      <c r="T843" t="str">
        <f>IFERROR(VLOOKUP(Table5[[#This Row],[CustomerID]],Table1[],17,FALSE),"Not Found")</f>
        <v>Graduate</v>
      </c>
      <c r="U843">
        <f>_xlfn.XLOOKUP(Table5[[#This Row],[CustomerID]],Table1[ID],Table1[Kids],"Not Found",0)</f>
        <v>0</v>
      </c>
      <c r="V843">
        <f>_xlfn.XLOOKUP(Table5[[#This Row],[CustomerID]],Table1[ID],Table1[Teens],"Not found",0)</f>
        <v>1</v>
      </c>
      <c r="W843" s="16">
        <f>IFERROR(VLOOKUP(Table5[[#This Row],[CustomerID]],Table1[],2,FALSE),"Not Found")</f>
        <v>159594</v>
      </c>
      <c r="X843" t="str">
        <f>_xlfn.XLOOKUP(Table5[[#This Row],[CustomerID]],Table1[ID],Table1[State],"Not Found",0)</f>
        <v>State-Illinois</v>
      </c>
      <c r="Y843">
        <f>_xlfn.XLOOKUP(Table5[[#This Row],[CustomerID]],Table2[ID],Table2[Recency/Days],"Not Found",0)</f>
        <v>74</v>
      </c>
      <c r="Z843" s="22">
        <f>IFERROR(VLOOKUP(Table5[[#This Row],[CustomerID]],Table2[],3,FALSE),"Not Found")</f>
        <v>1224</v>
      </c>
      <c r="AA843" s="22">
        <f>IFERROR(VLOOKUP($A843,Table2[],4,FALSE),"Not Found")</f>
        <v>11</v>
      </c>
      <c r="AB843" s="22">
        <f>IFERROR(VLOOKUP($A843,Table2[],5,FALSE),"Not Found")</f>
        <v>78</v>
      </c>
      <c r="AC843" s="22">
        <f>IFERROR(VLOOKUP($A843,Table2[],6,FALSE),"Not Found")</f>
        <v>0</v>
      </c>
      <c r="AD843" s="22">
        <f>IFERROR(VLOOKUP($A843,Table2[],7,FALSE),"Not Found")</f>
        <v>0</v>
      </c>
      <c r="AE843" s="22">
        <f>IFERROR(VLOOKUP($A843,Table2[],8,FALSE),"Not Found")</f>
        <v>24</v>
      </c>
      <c r="AF843" s="22">
        <f>IFERROR(VLOOKUP($A843,Table2[],9,FALSE),"Not Found")</f>
        <v>1288</v>
      </c>
      <c r="AG843">
        <f>IFERROR(VLOOKUP($A843,Table2[],10,FALSE),"Not Found")</f>
        <v>1</v>
      </c>
      <c r="AH843">
        <f>IFERROR(VLOOKUP($A843,Table2[],11,FALSE),"Not Found")</f>
        <v>8</v>
      </c>
      <c r="AI843">
        <f>IFERROR(VLOOKUP($A843,Table2[],12,FALSE),"Not Found")</f>
        <v>1</v>
      </c>
      <c r="AJ843">
        <f>IFERROR(VLOOKUP($A843,Table2[],13,FALSE),"Not Found")</f>
        <v>7</v>
      </c>
      <c r="AK843">
        <f>IFERROR(VLOOKUP($A843,Table2[],14,FALSE),"Not Found")</f>
        <v>7</v>
      </c>
      <c r="AL843">
        <f>INDEX('Marketing data'!E:E,MATCH($A843,'Marketing data'!B:B,0),1)</f>
        <v>0</v>
      </c>
      <c r="AM843">
        <f>INDEX('Marketing data'!F:F,MATCH($A843,'Marketing data'!B:B,0),1)</f>
        <v>0</v>
      </c>
      <c r="AN843">
        <f>INDEX(Table3[MC3],MATCH($A843,Table3[ID],0),1)</f>
        <v>0</v>
      </c>
      <c r="AO843">
        <f>INDEX(Table3[MC4],MATCH($A843,Table3[ID],0),1)</f>
        <v>1</v>
      </c>
      <c r="AP843">
        <f>INDEX(Table3[MC5],MATCH($A843,Table3[ID],0),1)</f>
        <v>0</v>
      </c>
      <c r="AQ843">
        <f>_xlfn.XLOOKUP($A843,Table3[ID],Table3[Complaint],"Not Found",0)</f>
        <v>0</v>
      </c>
      <c r="AR843">
        <f>_xlfn.XLOOKUP($A843,Table3[ID],Table3[Pilot],"Not Found",0)</f>
        <v>0</v>
      </c>
      <c r="AS843" s="6">
        <f>_xlfn.XLOOKUP($A843,Table3[ID],Table3[Enrollment],"Not Found",0)</f>
        <v>43551</v>
      </c>
    </row>
    <row r="844" spans="1:45" x14ac:dyDescent="0.25">
      <c r="A844">
        <v>2737</v>
      </c>
      <c r="B844" t="s">
        <v>970</v>
      </c>
      <c r="C844" t="s">
        <v>124</v>
      </c>
      <c r="D844" t="s">
        <v>110</v>
      </c>
      <c r="E844" t="s">
        <v>105</v>
      </c>
      <c r="F844" t="s">
        <v>111</v>
      </c>
      <c r="G844" s="22">
        <v>52.79</v>
      </c>
      <c r="H844">
        <v>10</v>
      </c>
      <c r="I844">
        <v>26.395</v>
      </c>
      <c r="J844" s="22">
        <v>554.29499999999996</v>
      </c>
      <c r="K844" s="6">
        <v>43521</v>
      </c>
      <c r="L844" s="21">
        <v>0.49861111111111112</v>
      </c>
      <c r="M844" t="s">
        <v>107</v>
      </c>
      <c r="N844" s="22">
        <v>527.9</v>
      </c>
      <c r="O844">
        <v>4.7619047620000003</v>
      </c>
      <c r="P844" s="22">
        <v>26.395</v>
      </c>
      <c r="Q844">
        <v>10</v>
      </c>
      <c r="R844" t="str">
        <f>IFERROR(VLOOKUP(Table5[[#This Row],[CustomerID]],Table1[],16,FALSE),"Not Found")</f>
        <v>Together</v>
      </c>
      <c r="S844">
        <f>IFERROR(VLOOKUP(Table5[[#This Row],[CustomerID]],Table1[],5,FALSE),"Not Found")</f>
        <v>45</v>
      </c>
      <c r="T844" t="str">
        <f>IFERROR(VLOOKUP(Table5[[#This Row],[CustomerID]],Table1[],17,FALSE),"Not Found")</f>
        <v>Graduate</v>
      </c>
      <c r="U844">
        <f>_xlfn.XLOOKUP(Table5[[#This Row],[CustomerID]],Table1[ID],Table1[Kids],"Not Found",0)</f>
        <v>0</v>
      </c>
      <c r="V844">
        <f>_xlfn.XLOOKUP(Table5[[#This Row],[CustomerID]],Table1[ID],Table1[Teens],"Not found",0)</f>
        <v>1</v>
      </c>
      <c r="W844" s="16">
        <f>IFERROR(VLOOKUP(Table5[[#This Row],[CustomerID]],Table1[],2,FALSE),"Not Found")</f>
        <v>159481</v>
      </c>
      <c r="X844" t="str">
        <f>_xlfn.XLOOKUP(Table5[[#This Row],[CustomerID]],Table1[ID],Table1[State],"Not Found",0)</f>
        <v>State-Illinois</v>
      </c>
      <c r="Y844">
        <f>_xlfn.XLOOKUP(Table5[[#This Row],[CustomerID]],Table2[ID],Table2[Recency/Days],"Not Found",0)</f>
        <v>47</v>
      </c>
      <c r="Z844" s="22">
        <f>IFERROR(VLOOKUP(Table5[[#This Row],[CustomerID]],Table2[],3,FALSE),"Not Found")</f>
        <v>477</v>
      </c>
      <c r="AA844" s="22">
        <f>IFERROR(VLOOKUP($A844,Table2[],4,FALSE),"Not Found")</f>
        <v>8</v>
      </c>
      <c r="AB844" s="22">
        <f>IFERROR(VLOOKUP($A844,Table2[],5,FALSE),"Not Found")</f>
        <v>228</v>
      </c>
      <c r="AC844" s="22">
        <f>IFERROR(VLOOKUP($A844,Table2[],6,FALSE),"Not Found")</f>
        <v>190</v>
      </c>
      <c r="AD844" s="22">
        <f>IFERROR(VLOOKUP($A844,Table2[],7,FALSE),"Not Found")</f>
        <v>177</v>
      </c>
      <c r="AE844" s="22">
        <f>IFERROR(VLOOKUP($A844,Table2[],8,FALSE),"Not Found")</f>
        <v>156</v>
      </c>
      <c r="AF844" s="22">
        <f>IFERROR(VLOOKUP($A844,Table2[],9,FALSE),"Not Found")</f>
        <v>925</v>
      </c>
      <c r="AG844">
        <f>IFERROR(VLOOKUP($A844,Table2[],10,FALSE),"Not Found")</f>
        <v>2</v>
      </c>
      <c r="AH844">
        <f>IFERROR(VLOOKUP($A844,Table2[],11,FALSE),"Not Found")</f>
        <v>3</v>
      </c>
      <c r="AI844">
        <f>IFERROR(VLOOKUP($A844,Table2[],12,FALSE),"Not Found")</f>
        <v>3</v>
      </c>
      <c r="AJ844">
        <f>IFERROR(VLOOKUP($A844,Table2[],13,FALSE),"Not Found")</f>
        <v>8</v>
      </c>
      <c r="AK844">
        <f>IFERROR(VLOOKUP($A844,Table2[],14,FALSE),"Not Found")</f>
        <v>2</v>
      </c>
      <c r="AL844">
        <f>INDEX('Marketing data'!E:E,MATCH($A844,'Marketing data'!B:B,0),1)</f>
        <v>0</v>
      </c>
      <c r="AM844">
        <f>INDEX('Marketing data'!F:F,MATCH($A844,'Marketing data'!B:B,0),1)</f>
        <v>0</v>
      </c>
      <c r="AN844">
        <f>INDEX(Table3[MC3],MATCH($A844,Table3[ID],0),1)</f>
        <v>0</v>
      </c>
      <c r="AO844">
        <f>INDEX(Table3[MC4],MATCH($A844,Table3[ID],0),1)</f>
        <v>0</v>
      </c>
      <c r="AP844">
        <f>INDEX(Table3[MC5],MATCH($A844,Table3[ID],0),1)</f>
        <v>0</v>
      </c>
      <c r="AQ844">
        <f>_xlfn.XLOOKUP($A844,Table3[ID],Table3[Complaint],"Not Found",0)</f>
        <v>0</v>
      </c>
      <c r="AR844">
        <f>_xlfn.XLOOKUP($A844,Table3[ID],Table3[Pilot],"Not Found",0)</f>
        <v>0</v>
      </c>
      <c r="AS844" s="6">
        <f>_xlfn.XLOOKUP($A844,Table3[ID],Table3[Enrollment],"Not Found",0)</f>
        <v>43919</v>
      </c>
    </row>
    <row r="845" spans="1:45" x14ac:dyDescent="0.25">
      <c r="A845">
        <v>3033</v>
      </c>
      <c r="B845" t="s">
        <v>971</v>
      </c>
      <c r="C845" t="s">
        <v>103</v>
      </c>
      <c r="D845" t="s">
        <v>104</v>
      </c>
      <c r="E845" t="s">
        <v>105</v>
      </c>
      <c r="F845" t="s">
        <v>106</v>
      </c>
      <c r="G845" s="22">
        <v>95.95</v>
      </c>
      <c r="H845">
        <v>5</v>
      </c>
      <c r="I845">
        <v>23.987500000000001</v>
      </c>
      <c r="J845" s="22">
        <v>503.73750000000001</v>
      </c>
      <c r="K845" s="6">
        <v>43488</v>
      </c>
      <c r="L845" s="21">
        <v>0.59791666666666665</v>
      </c>
      <c r="M845" t="s">
        <v>107</v>
      </c>
      <c r="N845" s="22">
        <v>479.75</v>
      </c>
      <c r="O845">
        <v>4.7619047620000003</v>
      </c>
      <c r="P845" s="22">
        <v>23.987500000000001</v>
      </c>
      <c r="Q845">
        <v>8.8000000000000007</v>
      </c>
      <c r="R845" t="str">
        <f>IFERROR(VLOOKUP(Table5[[#This Row],[CustomerID]],Table1[],16,FALSE),"Not Found")</f>
        <v>Married</v>
      </c>
      <c r="S845">
        <f>IFERROR(VLOOKUP(Table5[[#This Row],[CustomerID]],Table1[],5,FALSE),"Not Found")</f>
        <v>70</v>
      </c>
      <c r="T845" t="str">
        <f>IFERROR(VLOOKUP(Table5[[#This Row],[CustomerID]],Table1[],17,FALSE),"Not Found")</f>
        <v>Graduate</v>
      </c>
      <c r="U845">
        <f>_xlfn.XLOOKUP(Table5[[#This Row],[CustomerID]],Table1[ID],Table1[Kids],"Not Found",0)</f>
        <v>0</v>
      </c>
      <c r="V845">
        <f>_xlfn.XLOOKUP(Table5[[#This Row],[CustomerID]],Table1[ID],Table1[Teens],"Not found",0)</f>
        <v>1</v>
      </c>
      <c r="W845" s="16">
        <f>IFERROR(VLOOKUP(Table5[[#This Row],[CustomerID]],Table1[],2,FALSE),"Not Found")</f>
        <v>159462</v>
      </c>
      <c r="X845" t="str">
        <f>_xlfn.XLOOKUP(Table5[[#This Row],[CustomerID]],Table1[ID],Table1[State],"Not Found",0)</f>
        <v>State-Texas</v>
      </c>
      <c r="Y845">
        <f>_xlfn.XLOOKUP(Table5[[#This Row],[CustomerID]],Table2[ID],Table2[Recency/Days],"Not Found",0)</f>
        <v>29</v>
      </c>
      <c r="Z845" s="22">
        <f>IFERROR(VLOOKUP(Table5[[#This Row],[CustomerID]],Table2[],3,FALSE),"Not Found")</f>
        <v>1942</v>
      </c>
      <c r="AA845" s="22">
        <f>IFERROR(VLOOKUP($A845,Table2[],4,FALSE),"Not Found")</f>
        <v>46</v>
      </c>
      <c r="AB845" s="22">
        <f>IFERROR(VLOOKUP($A845,Table2[],5,FALSE),"Not Found")</f>
        <v>383</v>
      </c>
      <c r="AC845" s="22">
        <f>IFERROR(VLOOKUP($A845,Table2[],6,FALSE),"Not Found")</f>
        <v>0</v>
      </c>
      <c r="AD845" s="22">
        <f>IFERROR(VLOOKUP($A845,Table2[],7,FALSE),"Not Found")</f>
        <v>21</v>
      </c>
      <c r="AE845" s="22">
        <f>IFERROR(VLOOKUP($A845,Table2[],8,FALSE),"Not Found")</f>
        <v>526</v>
      </c>
      <c r="AF845" s="22">
        <f>IFERROR(VLOOKUP($A845,Table2[],9,FALSE),"Not Found")</f>
        <v>1866</v>
      </c>
      <c r="AG845">
        <f>IFERROR(VLOOKUP($A845,Table2[],10,FALSE),"Not Found")</f>
        <v>2</v>
      </c>
      <c r="AH845">
        <f>IFERROR(VLOOKUP($A845,Table2[],11,FALSE),"Not Found")</f>
        <v>9</v>
      </c>
      <c r="AI845">
        <f>IFERROR(VLOOKUP($A845,Table2[],12,FALSE),"Not Found")</f>
        <v>2</v>
      </c>
      <c r="AJ845">
        <f>IFERROR(VLOOKUP($A845,Table2[],13,FALSE),"Not Found")</f>
        <v>12</v>
      </c>
      <c r="AK845">
        <f>IFERROR(VLOOKUP($A845,Table2[],14,FALSE),"Not Found")</f>
        <v>7</v>
      </c>
      <c r="AL845">
        <f>INDEX('Marketing data'!E:E,MATCH($A845,'Marketing data'!B:B,0),1)</f>
        <v>0</v>
      </c>
      <c r="AM845">
        <f>INDEX('Marketing data'!F:F,MATCH($A845,'Marketing data'!B:B,0),1)</f>
        <v>0</v>
      </c>
      <c r="AN845">
        <f>INDEX(Table3[MC3],MATCH($A845,Table3[ID],0),1)</f>
        <v>0</v>
      </c>
      <c r="AO845">
        <f>INDEX(Table3[MC4],MATCH($A845,Table3[ID],0),1)</f>
        <v>0</v>
      </c>
      <c r="AP845">
        <f>INDEX(Table3[MC5],MATCH($A845,Table3[ID],0),1)</f>
        <v>0</v>
      </c>
      <c r="AQ845">
        <f>_xlfn.XLOOKUP($A845,Table3[ID],Table3[Complaint],"Not Found",0)</f>
        <v>0</v>
      </c>
      <c r="AR845">
        <f>_xlfn.XLOOKUP($A845,Table3[ID],Table3[Pilot],"Not Found",0)</f>
        <v>0</v>
      </c>
      <c r="AS845" s="6">
        <f>_xlfn.XLOOKUP($A845,Table3[ID],Table3[Enrollment],"Not Found",0)</f>
        <v>43628</v>
      </c>
    </row>
    <row r="846" spans="1:45" x14ac:dyDescent="0.25">
      <c r="A846">
        <v>1479</v>
      </c>
      <c r="B846" t="s">
        <v>972</v>
      </c>
      <c r="C846" t="s">
        <v>124</v>
      </c>
      <c r="D846" t="s">
        <v>110</v>
      </c>
      <c r="E846" t="s">
        <v>105</v>
      </c>
      <c r="F846" t="s">
        <v>127</v>
      </c>
      <c r="G846" s="22">
        <v>36.51</v>
      </c>
      <c r="H846">
        <v>9</v>
      </c>
      <c r="I846">
        <v>16.429500000000001</v>
      </c>
      <c r="J846" s="22">
        <v>345.01949999999999</v>
      </c>
      <c r="K846" s="6">
        <v>43512</v>
      </c>
      <c r="L846" s="21">
        <v>0.45277777777777778</v>
      </c>
      <c r="M846" t="s">
        <v>112</v>
      </c>
      <c r="N846" s="22">
        <v>328.59</v>
      </c>
      <c r="O846">
        <v>4.7619047620000003</v>
      </c>
      <c r="P846" s="22">
        <v>16.429500000000001</v>
      </c>
      <c r="Q846">
        <v>4.2</v>
      </c>
      <c r="R846" t="str">
        <f>IFERROR(VLOOKUP(Table5[[#This Row],[CustomerID]],Table1[],16,FALSE),"Not Found")</f>
        <v>Divorced</v>
      </c>
      <c r="S846">
        <f>IFERROR(VLOOKUP(Table5[[#This Row],[CustomerID]],Table1[],5,FALSE),"Not Found")</f>
        <v>58</v>
      </c>
      <c r="T846" t="str">
        <f>IFERROR(VLOOKUP(Table5[[#This Row],[CustomerID]],Table1[],17,FALSE),"Not Found")</f>
        <v>Master</v>
      </c>
      <c r="U846">
        <f>_xlfn.XLOOKUP(Table5[[#This Row],[CustomerID]],Table1[ID],Table1[Kids],"Not Found",0)</f>
        <v>0</v>
      </c>
      <c r="V846">
        <f>_xlfn.XLOOKUP(Table5[[#This Row],[CustomerID]],Table1[ID],Table1[Teens],"Not found",0)</f>
        <v>1</v>
      </c>
      <c r="W846" s="16">
        <f>IFERROR(VLOOKUP(Table5[[#This Row],[CustomerID]],Table1[],2,FALSE),"Not Found")</f>
        <v>159432</v>
      </c>
      <c r="X846" t="str">
        <f>_xlfn.XLOOKUP(Table5[[#This Row],[CustomerID]],Table1[ID],Table1[State],"Not Found",0)</f>
        <v>State-Texas</v>
      </c>
      <c r="Y846">
        <f>_xlfn.XLOOKUP(Table5[[#This Row],[CustomerID]],Table2[ID],Table2[Recency/Days],"Not Found",0)</f>
        <v>88</v>
      </c>
      <c r="Z846" s="22">
        <f>IFERROR(VLOOKUP(Table5[[#This Row],[CustomerID]],Table2[],3,FALSE),"Not Found")</f>
        <v>850</v>
      </c>
      <c r="AA846" s="22">
        <f>IFERROR(VLOOKUP($A846,Table2[],4,FALSE),"Not Found")</f>
        <v>67</v>
      </c>
      <c r="AB846" s="22">
        <f>IFERROR(VLOOKUP($A846,Table2[],5,FALSE),"Not Found")</f>
        <v>711</v>
      </c>
      <c r="AC846" s="22">
        <f>IFERROR(VLOOKUP($A846,Table2[],6,FALSE),"Not Found")</f>
        <v>67</v>
      </c>
      <c r="AD846" s="22">
        <f>IFERROR(VLOOKUP($A846,Table2[],7,FALSE),"Not Found")</f>
        <v>51</v>
      </c>
      <c r="AE846" s="22">
        <f>IFERROR(VLOOKUP($A846,Table2[],8,FALSE),"Not Found")</f>
        <v>32</v>
      </c>
      <c r="AF846" s="22">
        <f>IFERROR(VLOOKUP($A846,Table2[],9,FALSE),"Not Found")</f>
        <v>1714</v>
      </c>
      <c r="AG846">
        <f>IFERROR(VLOOKUP($A846,Table2[],10,FALSE),"Not Found")</f>
        <v>3</v>
      </c>
      <c r="AH846">
        <f>IFERROR(VLOOKUP($A846,Table2[],11,FALSE),"Not Found")</f>
        <v>5</v>
      </c>
      <c r="AI846">
        <f>IFERROR(VLOOKUP($A846,Table2[],12,FALSE),"Not Found")</f>
        <v>3</v>
      </c>
      <c r="AJ846">
        <f>IFERROR(VLOOKUP($A846,Table2[],13,FALSE),"Not Found")</f>
        <v>11</v>
      </c>
      <c r="AK846">
        <f>IFERROR(VLOOKUP($A846,Table2[],14,FALSE),"Not Found")</f>
        <v>5</v>
      </c>
      <c r="AL846">
        <f>INDEX('Marketing data'!E:E,MATCH($A846,'Marketing data'!B:B,0),1)</f>
        <v>0</v>
      </c>
      <c r="AM846">
        <f>INDEX('Marketing data'!F:F,MATCH($A846,'Marketing data'!B:B,0),1)</f>
        <v>0</v>
      </c>
      <c r="AN846">
        <f>INDEX(Table3[MC3],MATCH($A846,Table3[ID],0),1)</f>
        <v>0</v>
      </c>
      <c r="AO846">
        <f>INDEX(Table3[MC4],MATCH($A846,Table3[ID],0),1)</f>
        <v>0</v>
      </c>
      <c r="AP846">
        <f>INDEX(Table3[MC5],MATCH($A846,Table3[ID],0),1)</f>
        <v>0</v>
      </c>
      <c r="AQ846">
        <f>_xlfn.XLOOKUP($A846,Table3[ID],Table3[Complaint],"Not Found",0)</f>
        <v>0</v>
      </c>
      <c r="AR846">
        <f>_xlfn.XLOOKUP($A846,Table3[ID],Table3[Pilot],"Not Found",0)</f>
        <v>0</v>
      </c>
      <c r="AS846" s="6">
        <f>_xlfn.XLOOKUP($A846,Table3[ID],Table3[Enrollment],"Not Found",0)</f>
        <v>43726</v>
      </c>
    </row>
    <row r="847" spans="1:45" x14ac:dyDescent="0.25">
      <c r="A847">
        <v>1996</v>
      </c>
      <c r="B847" t="s">
        <v>973</v>
      </c>
      <c r="C847" t="s">
        <v>124</v>
      </c>
      <c r="D847" t="s">
        <v>110</v>
      </c>
      <c r="E847" t="s">
        <v>114</v>
      </c>
      <c r="F847" t="s">
        <v>125</v>
      </c>
      <c r="G847" s="22">
        <v>21.12</v>
      </c>
      <c r="H847">
        <v>8</v>
      </c>
      <c r="I847">
        <v>8.4480000000000004</v>
      </c>
      <c r="J847" s="22">
        <v>177.40799999999999</v>
      </c>
      <c r="K847" s="6">
        <v>43466</v>
      </c>
      <c r="L847" s="21">
        <v>0.81319444444444444</v>
      </c>
      <c r="M847" t="s">
        <v>112</v>
      </c>
      <c r="N847" s="22">
        <v>168.96</v>
      </c>
      <c r="O847">
        <v>4.7619047620000003</v>
      </c>
      <c r="P847" s="22">
        <v>8.4480000000000004</v>
      </c>
      <c r="Q847">
        <v>6.3</v>
      </c>
      <c r="R847" t="str">
        <f>IFERROR(VLOOKUP(Table5[[#This Row],[CustomerID]],Table1[],16,FALSE),"Not Found")</f>
        <v>Married</v>
      </c>
      <c r="S847">
        <f>IFERROR(VLOOKUP(Table5[[#This Row],[CustomerID]],Table1[],5,FALSE),"Not Found")</f>
        <v>69</v>
      </c>
      <c r="T847" t="str">
        <f>IFERROR(VLOOKUP(Table5[[#This Row],[CustomerID]],Table1[],17,FALSE),"Not Found")</f>
        <v>Master</v>
      </c>
      <c r="U847">
        <f>_xlfn.XLOOKUP(Table5[[#This Row],[CustomerID]],Table1[ID],Table1[Kids],"Not Found",0)</f>
        <v>0</v>
      </c>
      <c r="V847">
        <f>_xlfn.XLOOKUP(Table5[[#This Row],[CustomerID]],Table1[ID],Table1[Teens],"Not found",0)</f>
        <v>0</v>
      </c>
      <c r="W847" s="16">
        <f>IFERROR(VLOOKUP(Table5[[#This Row],[CustomerID]],Table1[],2,FALSE),"Not Found")</f>
        <v>159412</v>
      </c>
      <c r="X847" t="str">
        <f>_xlfn.XLOOKUP(Table5[[#This Row],[CustomerID]],Table1[ID],Table1[State],"Not Found",0)</f>
        <v>State-Other</v>
      </c>
      <c r="Y847">
        <f>_xlfn.XLOOKUP(Table5[[#This Row],[CustomerID]],Table2[ID],Table2[Recency/Days],"Not Found",0)</f>
        <v>56</v>
      </c>
      <c r="Z847" s="22">
        <f>IFERROR(VLOOKUP(Table5[[#This Row],[CustomerID]],Table2[],3,FALSE),"Not Found")</f>
        <v>241</v>
      </c>
      <c r="AA847" s="22">
        <f>IFERROR(VLOOKUP($A847,Table2[],4,FALSE),"Not Found")</f>
        <v>180</v>
      </c>
      <c r="AB847" s="22">
        <f>IFERROR(VLOOKUP($A847,Table2[],5,FALSE),"Not Found")</f>
        <v>443</v>
      </c>
      <c r="AC847" s="22">
        <f>IFERROR(VLOOKUP($A847,Table2[],6,FALSE),"Not Found")</f>
        <v>80</v>
      </c>
      <c r="AD847" s="22">
        <f>IFERROR(VLOOKUP($A847,Table2[],7,FALSE),"Not Found")</f>
        <v>115</v>
      </c>
      <c r="AE847" s="22">
        <f>IFERROR(VLOOKUP($A847,Table2[],8,FALSE),"Not Found")</f>
        <v>30</v>
      </c>
      <c r="AF847" s="22">
        <f>IFERROR(VLOOKUP($A847,Table2[],9,FALSE),"Not Found")</f>
        <v>1030</v>
      </c>
      <c r="AG847">
        <f>IFERROR(VLOOKUP($A847,Table2[],10,FALSE),"Not Found")</f>
        <v>1</v>
      </c>
      <c r="AH847">
        <f>IFERROR(VLOOKUP($A847,Table2[],11,FALSE),"Not Found")</f>
        <v>4</v>
      </c>
      <c r="AI847">
        <f>IFERROR(VLOOKUP($A847,Table2[],12,FALSE),"Not Found")</f>
        <v>2</v>
      </c>
      <c r="AJ847">
        <f>IFERROR(VLOOKUP($A847,Table2[],13,FALSE),"Not Found")</f>
        <v>8</v>
      </c>
      <c r="AK847">
        <f>IFERROR(VLOOKUP($A847,Table2[],14,FALSE),"Not Found")</f>
        <v>3</v>
      </c>
      <c r="AL847">
        <f>INDEX('Marketing data'!E:E,MATCH($A847,'Marketing data'!B:B,0),1)</f>
        <v>0</v>
      </c>
      <c r="AM847">
        <f>INDEX('Marketing data'!F:F,MATCH($A847,'Marketing data'!B:B,0),1)</f>
        <v>0</v>
      </c>
      <c r="AN847">
        <f>INDEX(Table3[MC3],MATCH($A847,Table3[ID],0),1)</f>
        <v>0</v>
      </c>
      <c r="AO847">
        <f>INDEX(Table3[MC4],MATCH($A847,Table3[ID],0),1)</f>
        <v>0</v>
      </c>
      <c r="AP847">
        <f>INDEX(Table3[MC5],MATCH($A847,Table3[ID],0),1)</f>
        <v>0</v>
      </c>
      <c r="AQ847">
        <f>_xlfn.XLOOKUP($A847,Table3[ID],Table3[Complaint],"Not Found",0)</f>
        <v>0</v>
      </c>
      <c r="AR847">
        <f>_xlfn.XLOOKUP($A847,Table3[ID],Table3[Pilot],"Not Found",0)</f>
        <v>0</v>
      </c>
      <c r="AS847" s="6">
        <f>_xlfn.XLOOKUP($A847,Table3[ID],Table3[Enrollment],"Not Found",0)</f>
        <v>44097</v>
      </c>
    </row>
    <row r="848" spans="1:45" x14ac:dyDescent="0.25">
      <c r="A848">
        <v>2777</v>
      </c>
      <c r="B848" t="s">
        <v>974</v>
      </c>
      <c r="C848" t="s">
        <v>103</v>
      </c>
      <c r="D848" t="s">
        <v>104</v>
      </c>
      <c r="E848" t="s">
        <v>105</v>
      </c>
      <c r="F848" t="s">
        <v>115</v>
      </c>
      <c r="G848" s="22">
        <v>28.31</v>
      </c>
      <c r="H848">
        <v>4</v>
      </c>
      <c r="I848">
        <v>5.6619999999999999</v>
      </c>
      <c r="J848" s="22">
        <v>118.902</v>
      </c>
      <c r="K848" s="6">
        <v>43531</v>
      </c>
      <c r="L848" s="21">
        <v>0.77430555555555547</v>
      </c>
      <c r="M848" t="s">
        <v>112</v>
      </c>
      <c r="N848" s="22">
        <v>113.24</v>
      </c>
      <c r="O848">
        <v>4.7619047620000003</v>
      </c>
      <c r="P848" s="22">
        <v>5.6619999999999999</v>
      </c>
      <c r="Q848">
        <v>8.1999999999999993</v>
      </c>
      <c r="R848" t="str">
        <f>IFERROR(VLOOKUP(Table5[[#This Row],[CustomerID]],Table1[],16,FALSE),"Not Found")</f>
        <v>Together</v>
      </c>
      <c r="S848">
        <f>IFERROR(VLOOKUP(Table5[[#This Row],[CustomerID]],Table1[],5,FALSE),"Not Found")</f>
        <v>69</v>
      </c>
      <c r="T848" t="str">
        <f>IFERROR(VLOOKUP(Table5[[#This Row],[CustomerID]],Table1[],17,FALSE),"Not Found")</f>
        <v>Master</v>
      </c>
      <c r="U848">
        <f>_xlfn.XLOOKUP(Table5[[#This Row],[CustomerID]],Table1[ID],Table1[Kids],"Not Found",0)</f>
        <v>1</v>
      </c>
      <c r="V848">
        <f>_xlfn.XLOOKUP(Table5[[#This Row],[CustomerID]],Table1[ID],Table1[Teens],"Not found",0)</f>
        <v>1</v>
      </c>
      <c r="W848" s="16">
        <f>IFERROR(VLOOKUP(Table5[[#This Row],[CustomerID]],Table1[],2,FALSE),"Not Found")</f>
        <v>159385</v>
      </c>
      <c r="X848" t="str">
        <f>_xlfn.XLOOKUP(Table5[[#This Row],[CustomerID]],Table1[ID],Table1[State],"Not Found",0)</f>
        <v>State-California</v>
      </c>
      <c r="Y848">
        <f>_xlfn.XLOOKUP(Table5[[#This Row],[CustomerID]],Table2[ID],Table2[Recency/Days],"Not Found",0)</f>
        <v>85</v>
      </c>
      <c r="Z848" s="22">
        <f>IFERROR(VLOOKUP(Table5[[#This Row],[CustomerID]],Table2[],3,FALSE),"Not Found")</f>
        <v>362</v>
      </c>
      <c r="AA848" s="22">
        <f>IFERROR(VLOOKUP($A848,Table2[],4,FALSE),"Not Found")</f>
        <v>0</v>
      </c>
      <c r="AB848" s="22">
        <f>IFERROR(VLOOKUP($A848,Table2[],5,FALSE),"Not Found")</f>
        <v>27</v>
      </c>
      <c r="AC848" s="22">
        <f>IFERROR(VLOOKUP($A848,Table2[],6,FALSE),"Not Found")</f>
        <v>0</v>
      </c>
      <c r="AD848" s="22">
        <f>IFERROR(VLOOKUP($A848,Table2[],7,FALSE),"Not Found")</f>
        <v>11</v>
      </c>
      <c r="AE848" s="22">
        <f>IFERROR(VLOOKUP($A848,Table2[],8,FALSE),"Not Found")</f>
        <v>97</v>
      </c>
      <c r="AF848" s="22">
        <f>IFERROR(VLOOKUP($A848,Table2[],9,FALSE),"Not Found")</f>
        <v>303</v>
      </c>
      <c r="AG848">
        <f>IFERROR(VLOOKUP($A848,Table2[],10,FALSE),"Not Found")</f>
        <v>2</v>
      </c>
      <c r="AH848">
        <f>IFERROR(VLOOKUP($A848,Table2[],11,FALSE),"Not Found")</f>
        <v>3</v>
      </c>
      <c r="AI848">
        <f>IFERROR(VLOOKUP($A848,Table2[],12,FALSE),"Not Found")</f>
        <v>1</v>
      </c>
      <c r="AJ848">
        <f>IFERROR(VLOOKUP($A848,Table2[],13,FALSE),"Not Found")</f>
        <v>4</v>
      </c>
      <c r="AK848">
        <f>IFERROR(VLOOKUP($A848,Table2[],14,FALSE),"Not Found")</f>
        <v>5</v>
      </c>
      <c r="AL848">
        <f>INDEX('Marketing data'!E:E,MATCH($A848,'Marketing data'!B:B,0),1)</f>
        <v>0</v>
      </c>
      <c r="AM848">
        <f>INDEX('Marketing data'!F:F,MATCH($A848,'Marketing data'!B:B,0),1)</f>
        <v>0</v>
      </c>
      <c r="AN848">
        <f>INDEX(Table3[MC3],MATCH($A848,Table3[ID],0),1)</f>
        <v>0</v>
      </c>
      <c r="AO848">
        <f>INDEX(Table3[MC4],MATCH($A848,Table3[ID],0),1)</f>
        <v>0</v>
      </c>
      <c r="AP848">
        <f>INDEX(Table3[MC5],MATCH($A848,Table3[ID],0),1)</f>
        <v>0</v>
      </c>
      <c r="AQ848">
        <f>_xlfn.XLOOKUP($A848,Table3[ID],Table3[Complaint],"Not Found",0)</f>
        <v>0</v>
      </c>
      <c r="AR848">
        <f>_xlfn.XLOOKUP($A848,Table3[ID],Table3[Pilot],"Not Found",0)</f>
        <v>0</v>
      </c>
      <c r="AS848" s="6">
        <f>_xlfn.XLOOKUP($A848,Table3[ID],Table3[Enrollment],"Not Found",0)</f>
        <v>43741</v>
      </c>
    </row>
    <row r="849" spans="1:45" x14ac:dyDescent="0.25">
      <c r="A849">
        <v>1013</v>
      </c>
      <c r="B849" t="s">
        <v>975</v>
      </c>
      <c r="C849" t="s">
        <v>124</v>
      </c>
      <c r="D849" t="s">
        <v>110</v>
      </c>
      <c r="E849" t="s">
        <v>114</v>
      </c>
      <c r="F849" t="s">
        <v>106</v>
      </c>
      <c r="G849" s="22">
        <v>57.59</v>
      </c>
      <c r="H849">
        <v>6</v>
      </c>
      <c r="I849">
        <v>17.277000000000001</v>
      </c>
      <c r="J849" s="22">
        <v>362.81700000000001</v>
      </c>
      <c r="K849" s="6">
        <v>43511</v>
      </c>
      <c r="L849" s="21">
        <v>0.57708333333333328</v>
      </c>
      <c r="M849" t="s">
        <v>112</v>
      </c>
      <c r="N849" s="22">
        <v>345.54</v>
      </c>
      <c r="O849">
        <v>4.7619047620000003</v>
      </c>
      <c r="P849" s="22">
        <v>17.277000000000001</v>
      </c>
      <c r="Q849">
        <v>5.0999999999999996</v>
      </c>
      <c r="R849" t="str">
        <f>IFERROR(VLOOKUP(Table5[[#This Row],[CustomerID]],Table1[],16,FALSE),"Not Found")</f>
        <v>Divorced</v>
      </c>
      <c r="S849">
        <f>IFERROR(VLOOKUP(Table5[[#This Row],[CustomerID]],Table1[],5,FALSE),"Not Found")</f>
        <v>68</v>
      </c>
      <c r="T849" t="str">
        <f>IFERROR(VLOOKUP(Table5[[#This Row],[CustomerID]],Table1[],17,FALSE),"Not Found")</f>
        <v>Master</v>
      </c>
      <c r="U849">
        <f>_xlfn.XLOOKUP(Table5[[#This Row],[CustomerID]],Table1[ID],Table1[Kids],"Not Found",0)</f>
        <v>1</v>
      </c>
      <c r="V849">
        <f>_xlfn.XLOOKUP(Table5[[#This Row],[CustomerID]],Table1[ID],Table1[Teens],"Not found",0)</f>
        <v>1</v>
      </c>
      <c r="W849" s="16">
        <f>IFERROR(VLOOKUP(Table5[[#This Row],[CustomerID]],Table1[],2,FALSE),"Not Found")</f>
        <v>159354</v>
      </c>
      <c r="X849" t="str">
        <f>_xlfn.XLOOKUP(Table5[[#This Row],[CustomerID]],Table1[ID],Table1[State],"Not Found",0)</f>
        <v>State-California</v>
      </c>
      <c r="Y849">
        <f>_xlfn.XLOOKUP(Table5[[#This Row],[CustomerID]],Table2[ID],Table2[Recency/Days],"Not Found",0)</f>
        <v>53</v>
      </c>
      <c r="Z849" s="22">
        <f>IFERROR(VLOOKUP(Table5[[#This Row],[CustomerID]],Table2[],3,FALSE),"Not Found")</f>
        <v>626</v>
      </c>
      <c r="AA849" s="22">
        <f>IFERROR(VLOOKUP($A849,Table2[],4,FALSE),"Not Found")</f>
        <v>5</v>
      </c>
      <c r="AB849" s="22">
        <f>IFERROR(VLOOKUP($A849,Table2[],5,FALSE),"Not Found")</f>
        <v>142</v>
      </c>
      <c r="AC849" s="22">
        <f>IFERROR(VLOOKUP($A849,Table2[],6,FALSE),"Not Found")</f>
        <v>8</v>
      </c>
      <c r="AD849" s="22">
        <f>IFERROR(VLOOKUP($A849,Table2[],7,FALSE),"Not Found")</f>
        <v>13</v>
      </c>
      <c r="AE849" s="22">
        <f>IFERROR(VLOOKUP($A849,Table2[],8,FALSE),"Not Found")</f>
        <v>38</v>
      </c>
      <c r="AF849" s="22">
        <f>IFERROR(VLOOKUP($A849,Table2[],9,FALSE),"Not Found")</f>
        <v>757</v>
      </c>
      <c r="AG849">
        <f>IFERROR(VLOOKUP($A849,Table2[],10,FALSE),"Not Found")</f>
        <v>3</v>
      </c>
      <c r="AH849">
        <f>IFERROR(VLOOKUP($A849,Table2[],11,FALSE),"Not Found")</f>
        <v>6</v>
      </c>
      <c r="AI849">
        <f>IFERROR(VLOOKUP($A849,Table2[],12,FALSE),"Not Found")</f>
        <v>1</v>
      </c>
      <c r="AJ849">
        <f>IFERROR(VLOOKUP($A849,Table2[],13,FALSE),"Not Found")</f>
        <v>5</v>
      </c>
      <c r="AK849">
        <f>IFERROR(VLOOKUP($A849,Table2[],14,FALSE),"Not Found")</f>
        <v>6</v>
      </c>
      <c r="AL849">
        <f>INDEX('Marketing data'!E:E,MATCH($A849,'Marketing data'!B:B,0),1)</f>
        <v>0</v>
      </c>
      <c r="AM849">
        <f>INDEX('Marketing data'!F:F,MATCH($A849,'Marketing data'!B:B,0),1)</f>
        <v>0</v>
      </c>
      <c r="AN849">
        <f>INDEX(Table3[MC3],MATCH($A849,Table3[ID],0),1)</f>
        <v>0</v>
      </c>
      <c r="AO849">
        <f>INDEX(Table3[MC4],MATCH($A849,Table3[ID],0),1)</f>
        <v>0</v>
      </c>
      <c r="AP849">
        <f>INDEX(Table3[MC5],MATCH($A849,Table3[ID],0),1)</f>
        <v>0</v>
      </c>
      <c r="AQ849">
        <f>_xlfn.XLOOKUP($A849,Table3[ID],Table3[Complaint],"Not Found",0)</f>
        <v>0</v>
      </c>
      <c r="AR849">
        <f>_xlfn.XLOOKUP($A849,Table3[ID],Table3[Pilot],"Not Found",0)</f>
        <v>0</v>
      </c>
      <c r="AS849" s="6">
        <f>_xlfn.XLOOKUP($A849,Table3[ID],Table3[Enrollment],"Not Found",0)</f>
        <v>43942</v>
      </c>
    </row>
    <row r="850" spans="1:45" x14ac:dyDescent="0.25">
      <c r="A850">
        <v>1140</v>
      </c>
      <c r="B850" t="s">
        <v>976</v>
      </c>
      <c r="C850" t="s">
        <v>103</v>
      </c>
      <c r="D850" t="s">
        <v>104</v>
      </c>
      <c r="E850" t="s">
        <v>105</v>
      </c>
      <c r="F850" t="s">
        <v>125</v>
      </c>
      <c r="G850" s="22">
        <v>47.63</v>
      </c>
      <c r="H850">
        <v>9</v>
      </c>
      <c r="I850">
        <v>21.433499999999999</v>
      </c>
      <c r="J850" s="22">
        <v>450.1035</v>
      </c>
      <c r="K850" s="6">
        <v>43488</v>
      </c>
      <c r="L850" s="21">
        <v>0.52430555555555558</v>
      </c>
      <c r="M850" t="s">
        <v>112</v>
      </c>
      <c r="N850" s="22">
        <v>428.67</v>
      </c>
      <c r="O850">
        <v>4.7619047620000003</v>
      </c>
      <c r="P850" s="22">
        <v>21.433499999999999</v>
      </c>
      <c r="Q850">
        <v>5</v>
      </c>
      <c r="R850" t="str">
        <f>IFERROR(VLOOKUP(Table5[[#This Row],[CustomerID]],Table1[],16,FALSE),"Not Found")</f>
        <v>Married</v>
      </c>
      <c r="S850">
        <f>IFERROR(VLOOKUP(Table5[[#This Row],[CustomerID]],Table1[],5,FALSE),"Not Found")</f>
        <v>67</v>
      </c>
      <c r="T850" t="str">
        <f>IFERROR(VLOOKUP(Table5[[#This Row],[CustomerID]],Table1[],17,FALSE),"Not Found")</f>
        <v>Master</v>
      </c>
      <c r="U850">
        <f>_xlfn.XLOOKUP(Table5[[#This Row],[CustomerID]],Table1[ID],Table1[Kids],"Not Found",0)</f>
        <v>0</v>
      </c>
      <c r="V850">
        <f>_xlfn.XLOOKUP(Table5[[#This Row],[CustomerID]],Table1[ID],Table1[Teens],"Not found",0)</f>
        <v>2</v>
      </c>
      <c r="W850" s="16">
        <f>IFERROR(VLOOKUP(Table5[[#This Row],[CustomerID]],Table1[],2,FALSE),"Not Found")</f>
        <v>159354</v>
      </c>
      <c r="X850" t="str">
        <f>_xlfn.XLOOKUP(Table5[[#This Row],[CustomerID]],Table1[ID],Table1[State],"Not Found",0)</f>
        <v>State-Florida</v>
      </c>
      <c r="Y850">
        <f>_xlfn.XLOOKUP(Table5[[#This Row],[CustomerID]],Table2[ID],Table2[Recency/Days],"Not Found",0)</f>
        <v>59</v>
      </c>
      <c r="Z850" s="22">
        <f>IFERROR(VLOOKUP(Table5[[#This Row],[CustomerID]],Table2[],3,FALSE),"Not Found")</f>
        <v>792</v>
      </c>
      <c r="AA850" s="22">
        <f>IFERROR(VLOOKUP($A850,Table2[],4,FALSE),"Not Found")</f>
        <v>56</v>
      </c>
      <c r="AB850" s="22">
        <f>IFERROR(VLOOKUP($A850,Table2[],5,FALSE),"Not Found")</f>
        <v>209</v>
      </c>
      <c r="AC850" s="22">
        <f>IFERROR(VLOOKUP($A850,Table2[],6,FALSE),"Not Found")</f>
        <v>105</v>
      </c>
      <c r="AD850" s="22">
        <f>IFERROR(VLOOKUP($A850,Table2[],7,FALSE),"Not Found")</f>
        <v>35</v>
      </c>
      <c r="AE850" s="22">
        <f>IFERROR(VLOOKUP($A850,Table2[],8,FALSE),"Not Found")</f>
        <v>35</v>
      </c>
      <c r="AF850" s="22">
        <f>IFERROR(VLOOKUP($A850,Table2[],9,FALSE),"Not Found")</f>
        <v>1163</v>
      </c>
      <c r="AG850">
        <f>IFERROR(VLOOKUP($A850,Table2[],10,FALSE),"Not Found")</f>
        <v>1</v>
      </c>
      <c r="AH850">
        <f>IFERROR(VLOOKUP($A850,Table2[],11,FALSE),"Not Found")</f>
        <v>4</v>
      </c>
      <c r="AI850">
        <f>IFERROR(VLOOKUP($A850,Table2[],12,FALSE),"Not Found")</f>
        <v>4</v>
      </c>
      <c r="AJ850">
        <f>IFERROR(VLOOKUP($A850,Table2[],13,FALSE),"Not Found")</f>
        <v>7</v>
      </c>
      <c r="AK850">
        <f>IFERROR(VLOOKUP($A850,Table2[],14,FALSE),"Not Found")</f>
        <v>3</v>
      </c>
      <c r="AL850">
        <f>INDEX('Marketing data'!E:E,MATCH($A850,'Marketing data'!B:B,0),1)</f>
        <v>0</v>
      </c>
      <c r="AM850">
        <f>INDEX('Marketing data'!F:F,MATCH($A850,'Marketing data'!B:B,0),1)</f>
        <v>0</v>
      </c>
      <c r="AN850">
        <f>INDEX(Table3[MC3],MATCH($A850,Table3[ID],0),1)</f>
        <v>0</v>
      </c>
      <c r="AO850">
        <f>INDEX(Table3[MC4],MATCH($A850,Table3[ID],0),1)</f>
        <v>0</v>
      </c>
      <c r="AP850">
        <f>INDEX(Table3[MC5],MATCH($A850,Table3[ID],0),1)</f>
        <v>0</v>
      </c>
      <c r="AQ850">
        <f>_xlfn.XLOOKUP($A850,Table3[ID],Table3[Complaint],"Not Found",0)</f>
        <v>0</v>
      </c>
      <c r="AR850">
        <f>_xlfn.XLOOKUP($A850,Table3[ID],Table3[Pilot],"Not Found",0)</f>
        <v>0</v>
      </c>
      <c r="AS850" s="6">
        <f>_xlfn.XLOOKUP($A850,Table3[ID],Table3[Enrollment],"Not Found",0)</f>
        <v>44102</v>
      </c>
    </row>
    <row r="851" spans="1:45" x14ac:dyDescent="0.25">
      <c r="A851">
        <v>1652</v>
      </c>
      <c r="B851" t="s">
        <v>977</v>
      </c>
      <c r="C851" t="s">
        <v>109</v>
      </c>
      <c r="D851" t="s">
        <v>104</v>
      </c>
      <c r="E851" t="s">
        <v>105</v>
      </c>
      <c r="F851" t="s">
        <v>115</v>
      </c>
      <c r="G851" s="22">
        <v>86.27</v>
      </c>
      <c r="H851">
        <v>1</v>
      </c>
      <c r="I851">
        <v>4.3135000000000003</v>
      </c>
      <c r="J851" s="22">
        <v>90.583500000000001</v>
      </c>
      <c r="K851" s="6">
        <v>43516</v>
      </c>
      <c r="L851" s="21">
        <v>0.55833333333333335</v>
      </c>
      <c r="M851" t="s">
        <v>107</v>
      </c>
      <c r="N851" s="22">
        <v>86.27</v>
      </c>
      <c r="O851">
        <v>4.7619047620000003</v>
      </c>
      <c r="P851" s="22">
        <v>4.3135000000000003</v>
      </c>
      <c r="Q851">
        <v>7</v>
      </c>
      <c r="R851" t="str">
        <f>IFERROR(VLOOKUP(Table5[[#This Row],[CustomerID]],Table1[],16,FALSE),"Not Found")</f>
        <v>Married</v>
      </c>
      <c r="S851">
        <f>IFERROR(VLOOKUP(Table5[[#This Row],[CustomerID]],Table1[],5,FALSE),"Not Found")</f>
        <v>56</v>
      </c>
      <c r="T851" t="str">
        <f>IFERROR(VLOOKUP(Table5[[#This Row],[CustomerID]],Table1[],17,FALSE),"Not Found")</f>
        <v>PhD</v>
      </c>
      <c r="U851">
        <f>_xlfn.XLOOKUP(Table5[[#This Row],[CustomerID]],Table1[ID],Table1[Kids],"Not Found",0)</f>
        <v>0</v>
      </c>
      <c r="V851">
        <f>_xlfn.XLOOKUP(Table5[[#This Row],[CustomerID]],Table1[ID],Table1[Teens],"Not found",0)</f>
        <v>1</v>
      </c>
      <c r="W851" s="16">
        <f>IFERROR(VLOOKUP(Table5[[#This Row],[CustomerID]],Table1[],2,FALSE),"Not Found")</f>
        <v>159304</v>
      </c>
      <c r="X851" t="str">
        <f>_xlfn.XLOOKUP(Table5[[#This Row],[CustomerID]],Table1[ID],Table1[State],"Not Found",0)</f>
        <v>State-New York</v>
      </c>
      <c r="Y851">
        <f>_xlfn.XLOOKUP(Table5[[#This Row],[CustomerID]],Table2[ID],Table2[Recency/Days],"Not Found",0)</f>
        <v>81</v>
      </c>
      <c r="Z851" s="22">
        <f>IFERROR(VLOOKUP(Table5[[#This Row],[CustomerID]],Table2[],3,FALSE),"Not Found")</f>
        <v>1123</v>
      </c>
      <c r="AA851" s="22">
        <f>IFERROR(VLOOKUP($A851,Table2[],4,FALSE),"Not Found")</f>
        <v>164</v>
      </c>
      <c r="AB851" s="22">
        <f>IFERROR(VLOOKUP($A851,Table2[],5,FALSE),"Not Found")</f>
        <v>1150</v>
      </c>
      <c r="AC851" s="22">
        <f>IFERROR(VLOOKUP($A851,Table2[],6,FALSE),"Not Found")</f>
        <v>215</v>
      </c>
      <c r="AD851" s="22">
        <f>IFERROR(VLOOKUP($A851,Table2[],7,FALSE),"Not Found")</f>
        <v>137</v>
      </c>
      <c r="AE851" s="22">
        <f>IFERROR(VLOOKUP($A851,Table2[],8,FALSE),"Not Found")</f>
        <v>27</v>
      </c>
      <c r="AF851" s="22">
        <f>IFERROR(VLOOKUP($A851,Table2[],9,FALSE),"Not Found")</f>
        <v>2761</v>
      </c>
      <c r="AG851">
        <f>IFERROR(VLOOKUP($A851,Table2[],10,FALSE),"Not Found")</f>
        <v>3</v>
      </c>
      <c r="AH851">
        <f>IFERROR(VLOOKUP($A851,Table2[],11,FALSE),"Not Found")</f>
        <v>7</v>
      </c>
      <c r="AI851">
        <f>IFERROR(VLOOKUP($A851,Table2[],12,FALSE),"Not Found")</f>
        <v>8</v>
      </c>
      <c r="AJ851">
        <f>IFERROR(VLOOKUP($A851,Table2[],13,FALSE),"Not Found")</f>
        <v>10</v>
      </c>
      <c r="AK851">
        <f>IFERROR(VLOOKUP($A851,Table2[],14,FALSE),"Not Found")</f>
        <v>5</v>
      </c>
      <c r="AL851">
        <f>INDEX('Marketing data'!E:E,MATCH($A851,'Marketing data'!B:B,0),1)</f>
        <v>0</v>
      </c>
      <c r="AM851">
        <f>INDEX('Marketing data'!F:F,MATCH($A851,'Marketing data'!B:B,0),1)</f>
        <v>0</v>
      </c>
      <c r="AN851">
        <f>INDEX(Table3[MC3],MATCH($A851,Table3[ID],0),1)</f>
        <v>0</v>
      </c>
      <c r="AO851">
        <f>INDEX(Table3[MC4],MATCH($A851,Table3[ID],0),1)</f>
        <v>0</v>
      </c>
      <c r="AP851">
        <f>INDEX(Table3[MC5],MATCH($A851,Table3[ID],0),1)</f>
        <v>0</v>
      </c>
      <c r="AQ851">
        <f>_xlfn.XLOOKUP($A851,Table3[ID],Table3[Complaint],"Not Found",0)</f>
        <v>0</v>
      </c>
      <c r="AR851">
        <f>_xlfn.XLOOKUP($A851,Table3[ID],Table3[Pilot],"Not Found",0)</f>
        <v>0</v>
      </c>
      <c r="AS851" s="6">
        <f>_xlfn.XLOOKUP($A851,Table3[ID],Table3[Enrollment],"Not Found",0)</f>
        <v>43833</v>
      </c>
    </row>
    <row r="852" spans="1:45" x14ac:dyDescent="0.25">
      <c r="A852">
        <v>1327</v>
      </c>
      <c r="B852" t="s">
        <v>978</v>
      </c>
      <c r="C852" t="s">
        <v>103</v>
      </c>
      <c r="D852" t="s">
        <v>104</v>
      </c>
      <c r="E852" t="s">
        <v>114</v>
      </c>
      <c r="F852" t="s">
        <v>118</v>
      </c>
      <c r="G852" s="22">
        <v>12.76</v>
      </c>
      <c r="H852">
        <v>2</v>
      </c>
      <c r="I852">
        <v>1.276</v>
      </c>
      <c r="J852" s="22">
        <v>26.795999999999999</v>
      </c>
      <c r="K852" s="6">
        <v>43473</v>
      </c>
      <c r="L852" s="21">
        <v>0.75416666666666676</v>
      </c>
      <c r="M852" t="s">
        <v>107</v>
      </c>
      <c r="N852" s="22">
        <v>25.52</v>
      </c>
      <c r="O852">
        <v>4.7619047620000003</v>
      </c>
      <c r="P852" s="22">
        <v>1.276</v>
      </c>
      <c r="Q852">
        <v>7.8</v>
      </c>
      <c r="R852" t="str">
        <f>IFERROR(VLOOKUP(Table5[[#This Row],[CustomerID]],Table1[],16,FALSE),"Not Found")</f>
        <v>Together</v>
      </c>
      <c r="S852">
        <f>IFERROR(VLOOKUP(Table5[[#This Row],[CustomerID]],Table1[],5,FALSE),"Not Found")</f>
        <v>70</v>
      </c>
      <c r="T852" t="str">
        <f>IFERROR(VLOOKUP(Table5[[#This Row],[CustomerID]],Table1[],17,FALSE),"Not Found")</f>
        <v>PhD</v>
      </c>
      <c r="U852">
        <f>_xlfn.XLOOKUP(Table5[[#This Row],[CustomerID]],Table1[ID],Table1[Kids],"Not Found",0)</f>
        <v>0</v>
      </c>
      <c r="V852">
        <f>_xlfn.XLOOKUP(Table5[[#This Row],[CustomerID]],Table1[ID],Table1[Teens],"Not found",0)</f>
        <v>1</v>
      </c>
      <c r="W852" s="16">
        <f>IFERROR(VLOOKUP(Table5[[#This Row],[CustomerID]],Table1[],2,FALSE),"Not Found")</f>
        <v>159292</v>
      </c>
      <c r="X852" t="str">
        <f>_xlfn.XLOOKUP(Table5[[#This Row],[CustomerID]],Table1[ID],Table1[State],"Not Found",0)</f>
        <v>State-Illinois</v>
      </c>
      <c r="Y852">
        <f>_xlfn.XLOOKUP(Table5[[#This Row],[CustomerID]],Table2[ID],Table2[Recency/Days],"Not Found",0)</f>
        <v>71</v>
      </c>
      <c r="Z852" s="22">
        <f>IFERROR(VLOOKUP(Table5[[#This Row],[CustomerID]],Table2[],3,FALSE),"Not Found")</f>
        <v>1016</v>
      </c>
      <c r="AA852" s="22">
        <f>IFERROR(VLOOKUP($A852,Table2[],4,FALSE),"Not Found")</f>
        <v>38</v>
      </c>
      <c r="AB852" s="22">
        <f>IFERROR(VLOOKUP($A852,Table2[],5,FALSE),"Not Found")</f>
        <v>183</v>
      </c>
      <c r="AC852" s="22">
        <f>IFERROR(VLOOKUP($A852,Table2[],6,FALSE),"Not Found")</f>
        <v>51</v>
      </c>
      <c r="AD852" s="22">
        <f>IFERROR(VLOOKUP($A852,Table2[],7,FALSE),"Not Found")</f>
        <v>38</v>
      </c>
      <c r="AE852" s="22">
        <f>IFERROR(VLOOKUP($A852,Table2[],8,FALSE),"Not Found")</f>
        <v>38</v>
      </c>
      <c r="AF852" s="22">
        <f>IFERROR(VLOOKUP($A852,Table2[],9,FALSE),"Not Found")</f>
        <v>1287</v>
      </c>
      <c r="AG852">
        <f>IFERROR(VLOOKUP($A852,Table2[],10,FALSE),"Not Found")</f>
        <v>2</v>
      </c>
      <c r="AH852">
        <f>IFERROR(VLOOKUP($A852,Table2[],11,FALSE),"Not Found")</f>
        <v>3</v>
      </c>
      <c r="AI852">
        <f>IFERROR(VLOOKUP($A852,Table2[],12,FALSE),"Not Found")</f>
        <v>5</v>
      </c>
      <c r="AJ852">
        <f>IFERROR(VLOOKUP($A852,Table2[],13,FALSE),"Not Found")</f>
        <v>8</v>
      </c>
      <c r="AK852">
        <f>IFERROR(VLOOKUP($A852,Table2[],14,FALSE),"Not Found")</f>
        <v>3</v>
      </c>
      <c r="AL852">
        <f>INDEX('Marketing data'!E:E,MATCH($A852,'Marketing data'!B:B,0),1)</f>
        <v>0</v>
      </c>
      <c r="AM852">
        <f>INDEX('Marketing data'!F:F,MATCH($A852,'Marketing data'!B:B,0),1)</f>
        <v>0</v>
      </c>
      <c r="AN852">
        <f>INDEX(Table3[MC3],MATCH($A852,Table3[ID],0),1)</f>
        <v>0</v>
      </c>
      <c r="AO852">
        <f>INDEX(Table3[MC4],MATCH($A852,Table3[ID],0),1)</f>
        <v>0</v>
      </c>
      <c r="AP852">
        <f>INDEX(Table3[MC5],MATCH($A852,Table3[ID],0),1)</f>
        <v>0</v>
      </c>
      <c r="AQ852">
        <f>_xlfn.XLOOKUP($A852,Table3[ID],Table3[Complaint],"Not Found",0)</f>
        <v>0</v>
      </c>
      <c r="AR852">
        <f>_xlfn.XLOOKUP($A852,Table3[ID],Table3[Pilot],"Not Found",0)</f>
        <v>0</v>
      </c>
      <c r="AS852" s="6">
        <f>_xlfn.XLOOKUP($A852,Table3[ID],Table3[Enrollment],"Not Found",0)</f>
        <v>43787</v>
      </c>
    </row>
    <row r="853" spans="1:45" x14ac:dyDescent="0.25">
      <c r="A853">
        <v>2874</v>
      </c>
      <c r="B853" t="s">
        <v>979</v>
      </c>
      <c r="C853" t="s">
        <v>124</v>
      </c>
      <c r="D853" t="s">
        <v>110</v>
      </c>
      <c r="E853" t="s">
        <v>105</v>
      </c>
      <c r="F853" t="s">
        <v>115</v>
      </c>
      <c r="G853" s="22">
        <v>11.28</v>
      </c>
      <c r="H853">
        <v>9</v>
      </c>
      <c r="I853">
        <v>5.0759999999999996</v>
      </c>
      <c r="J853" s="22">
        <v>106.596</v>
      </c>
      <c r="K853" s="6">
        <v>43541</v>
      </c>
      <c r="L853" s="21">
        <v>0.49652777777777773</v>
      </c>
      <c r="M853" t="s">
        <v>116</v>
      </c>
      <c r="N853" s="22">
        <v>101.52</v>
      </c>
      <c r="O853">
        <v>4.7619047620000003</v>
      </c>
      <c r="P853" s="22">
        <v>5.0759999999999996</v>
      </c>
      <c r="Q853">
        <v>4.3</v>
      </c>
      <c r="R853" t="str">
        <f>IFERROR(VLOOKUP(Table5[[#This Row],[CustomerID]],Table1[],16,FALSE),"Not Found")</f>
        <v>Together</v>
      </c>
      <c r="S853">
        <f>IFERROR(VLOOKUP(Table5[[#This Row],[CustomerID]],Table1[],5,FALSE),"Not Found")</f>
        <v>70</v>
      </c>
      <c r="T853" t="str">
        <f>IFERROR(VLOOKUP(Table5[[#This Row],[CustomerID]],Table1[],17,FALSE),"Not Found")</f>
        <v>PhD</v>
      </c>
      <c r="U853">
        <f>_xlfn.XLOOKUP(Table5[[#This Row],[CustomerID]],Table1[ID],Table1[Kids],"Not Found",0)</f>
        <v>0</v>
      </c>
      <c r="V853">
        <f>_xlfn.XLOOKUP(Table5[[#This Row],[CustomerID]],Table1[ID],Table1[Teens],"Not found",0)</f>
        <v>1</v>
      </c>
      <c r="W853" s="16">
        <f>IFERROR(VLOOKUP(Table5[[#This Row],[CustomerID]],Table1[],2,FALSE),"Not Found")</f>
        <v>159292</v>
      </c>
      <c r="X853" t="str">
        <f>_xlfn.XLOOKUP(Table5[[#This Row],[CustomerID]],Table1[ID],Table1[State],"Not Found",0)</f>
        <v>State-Florida</v>
      </c>
      <c r="Y853">
        <f>_xlfn.XLOOKUP(Table5[[#This Row],[CustomerID]],Table2[ID],Table2[Recency/Days],"Not Found",0)</f>
        <v>71</v>
      </c>
      <c r="Z853" s="22">
        <f>IFERROR(VLOOKUP(Table5[[#This Row],[CustomerID]],Table2[],3,FALSE),"Not Found")</f>
        <v>1016</v>
      </c>
      <c r="AA853" s="22">
        <f>IFERROR(VLOOKUP($A853,Table2[],4,FALSE),"Not Found")</f>
        <v>38</v>
      </c>
      <c r="AB853" s="22">
        <f>IFERROR(VLOOKUP($A853,Table2[],5,FALSE),"Not Found")</f>
        <v>183</v>
      </c>
      <c r="AC853" s="22">
        <f>IFERROR(VLOOKUP($A853,Table2[],6,FALSE),"Not Found")</f>
        <v>51</v>
      </c>
      <c r="AD853" s="22">
        <f>IFERROR(VLOOKUP($A853,Table2[],7,FALSE),"Not Found")</f>
        <v>38</v>
      </c>
      <c r="AE853" s="22">
        <f>IFERROR(VLOOKUP($A853,Table2[],8,FALSE),"Not Found")</f>
        <v>38</v>
      </c>
      <c r="AF853" s="22">
        <f>IFERROR(VLOOKUP($A853,Table2[],9,FALSE),"Not Found")</f>
        <v>1287</v>
      </c>
      <c r="AG853">
        <f>IFERROR(VLOOKUP($A853,Table2[],10,FALSE),"Not Found")</f>
        <v>2</v>
      </c>
      <c r="AH853">
        <f>IFERROR(VLOOKUP($A853,Table2[],11,FALSE),"Not Found")</f>
        <v>3</v>
      </c>
      <c r="AI853">
        <f>IFERROR(VLOOKUP($A853,Table2[],12,FALSE),"Not Found")</f>
        <v>5</v>
      </c>
      <c r="AJ853">
        <f>IFERROR(VLOOKUP($A853,Table2[],13,FALSE),"Not Found")</f>
        <v>8</v>
      </c>
      <c r="AK853">
        <f>IFERROR(VLOOKUP($A853,Table2[],14,FALSE),"Not Found")</f>
        <v>3</v>
      </c>
      <c r="AL853">
        <f>INDEX('Marketing data'!E:E,MATCH($A853,'Marketing data'!B:B,0),1)</f>
        <v>0</v>
      </c>
      <c r="AM853">
        <f>INDEX('Marketing data'!F:F,MATCH($A853,'Marketing data'!B:B,0),1)</f>
        <v>0</v>
      </c>
      <c r="AN853">
        <f>INDEX(Table3[MC3],MATCH($A853,Table3[ID],0),1)</f>
        <v>0</v>
      </c>
      <c r="AO853">
        <f>INDEX(Table3[MC4],MATCH($A853,Table3[ID],0),1)</f>
        <v>0</v>
      </c>
      <c r="AP853">
        <f>INDEX(Table3[MC5],MATCH($A853,Table3[ID],0),1)</f>
        <v>0</v>
      </c>
      <c r="AQ853">
        <f>_xlfn.XLOOKUP($A853,Table3[ID],Table3[Complaint],"Not Found",0)</f>
        <v>0</v>
      </c>
      <c r="AR853">
        <f>_xlfn.XLOOKUP($A853,Table3[ID],Table3[Pilot],"Not Found",0)</f>
        <v>0</v>
      </c>
      <c r="AS853" s="6">
        <f>_xlfn.XLOOKUP($A853,Table3[ID],Table3[Enrollment],"Not Found",0)</f>
        <v>43787</v>
      </c>
    </row>
    <row r="854" spans="1:45" x14ac:dyDescent="0.25">
      <c r="A854">
        <v>1653</v>
      </c>
      <c r="B854" t="s">
        <v>980</v>
      </c>
      <c r="C854" t="s">
        <v>124</v>
      </c>
      <c r="D854" t="s">
        <v>110</v>
      </c>
      <c r="E854" t="s">
        <v>105</v>
      </c>
      <c r="F854" t="s">
        <v>115</v>
      </c>
      <c r="G854" s="22">
        <v>51.07</v>
      </c>
      <c r="H854">
        <v>7</v>
      </c>
      <c r="I854">
        <v>17.874500000000001</v>
      </c>
      <c r="J854" s="22">
        <v>375.36450000000002</v>
      </c>
      <c r="K854" s="6">
        <v>43477</v>
      </c>
      <c r="L854" s="21">
        <v>0.48749999999999999</v>
      </c>
      <c r="M854" t="s">
        <v>112</v>
      </c>
      <c r="N854" s="22">
        <v>357.49</v>
      </c>
      <c r="O854">
        <v>4.7619047620000003</v>
      </c>
      <c r="P854" s="22">
        <v>17.874500000000001</v>
      </c>
      <c r="Q854">
        <v>7</v>
      </c>
      <c r="R854" t="str">
        <f>IFERROR(VLOOKUP(Table5[[#This Row],[CustomerID]],Table1[],16,FALSE),"Not Found")</f>
        <v>Single</v>
      </c>
      <c r="S854">
        <f>IFERROR(VLOOKUP(Table5[[#This Row],[CustomerID]],Table1[],5,FALSE),"Not Found")</f>
        <v>58</v>
      </c>
      <c r="T854" t="str">
        <f>IFERROR(VLOOKUP(Table5[[#This Row],[CustomerID]],Table1[],17,FALSE),"Not Found")</f>
        <v>Master</v>
      </c>
      <c r="U854">
        <f>_xlfn.XLOOKUP(Table5[[#This Row],[CustomerID]],Table1[ID],Table1[Kids],"Not Found",0)</f>
        <v>0</v>
      </c>
      <c r="V854">
        <f>_xlfn.XLOOKUP(Table5[[#This Row],[CustomerID]],Table1[ID],Table1[Teens],"Not found",0)</f>
        <v>2</v>
      </c>
      <c r="W854" s="16">
        <f>IFERROR(VLOOKUP(Table5[[#This Row],[CustomerID]],Table1[],2,FALSE),"Not Found")</f>
        <v>159247</v>
      </c>
      <c r="X854" t="str">
        <f>_xlfn.XLOOKUP(Table5[[#This Row],[CustomerID]],Table1[ID],Table1[State],"Not Found",0)</f>
        <v>State-Texas</v>
      </c>
      <c r="Y854">
        <f>_xlfn.XLOOKUP(Table5[[#This Row],[CustomerID]],Table2[ID],Table2[Recency/Days],"Not Found",0)</f>
        <v>87</v>
      </c>
      <c r="Z854" s="22">
        <f>IFERROR(VLOOKUP(Table5[[#This Row],[CustomerID]],Table2[],3,FALSE),"Not Found")</f>
        <v>879</v>
      </c>
      <c r="AA854" s="22">
        <f>IFERROR(VLOOKUP($A854,Table2[],4,FALSE),"Not Found")</f>
        <v>24</v>
      </c>
      <c r="AB854" s="22">
        <f>IFERROR(VLOOKUP($A854,Table2[],5,FALSE),"Not Found")</f>
        <v>328</v>
      </c>
      <c r="AC854" s="22">
        <f>IFERROR(VLOOKUP($A854,Table2[],6,FALSE),"Not Found")</f>
        <v>51</v>
      </c>
      <c r="AD854" s="22">
        <f>IFERROR(VLOOKUP($A854,Table2[],7,FALSE),"Not Found")</f>
        <v>38</v>
      </c>
      <c r="AE854" s="22">
        <f>IFERROR(VLOOKUP($A854,Table2[],8,FALSE),"Not Found")</f>
        <v>223</v>
      </c>
      <c r="AF854" s="22">
        <f>IFERROR(VLOOKUP($A854,Table2[],9,FALSE),"Not Found")</f>
        <v>1097</v>
      </c>
      <c r="AG854">
        <f>IFERROR(VLOOKUP($A854,Table2[],10,FALSE),"Not Found")</f>
        <v>5</v>
      </c>
      <c r="AH854">
        <f>IFERROR(VLOOKUP($A854,Table2[],11,FALSE),"Not Found")</f>
        <v>5</v>
      </c>
      <c r="AI854">
        <f>IFERROR(VLOOKUP($A854,Table2[],12,FALSE),"Not Found")</f>
        <v>2</v>
      </c>
      <c r="AJ854">
        <f>IFERROR(VLOOKUP($A854,Table2[],13,FALSE),"Not Found")</f>
        <v>9</v>
      </c>
      <c r="AK854">
        <f>IFERROR(VLOOKUP($A854,Table2[],14,FALSE),"Not Found")</f>
        <v>6</v>
      </c>
      <c r="AL854">
        <f>INDEX('Marketing data'!E:E,MATCH($A854,'Marketing data'!B:B,0),1)</f>
        <v>0</v>
      </c>
      <c r="AM854">
        <f>INDEX('Marketing data'!F:F,MATCH($A854,'Marketing data'!B:B,0),1)</f>
        <v>0</v>
      </c>
      <c r="AN854">
        <f>INDEX(Table3[MC3],MATCH($A854,Table3[ID],0),1)</f>
        <v>0</v>
      </c>
      <c r="AO854">
        <f>INDEX(Table3[MC4],MATCH($A854,Table3[ID],0),1)</f>
        <v>0</v>
      </c>
      <c r="AP854">
        <f>INDEX(Table3[MC5],MATCH($A854,Table3[ID],0),1)</f>
        <v>0</v>
      </c>
      <c r="AQ854">
        <f>_xlfn.XLOOKUP($A854,Table3[ID],Table3[Complaint],"Not Found",0)</f>
        <v>0</v>
      </c>
      <c r="AR854">
        <f>_xlfn.XLOOKUP($A854,Table3[ID],Table3[Pilot],"Not Found",0)</f>
        <v>0</v>
      </c>
      <c r="AS854" s="6">
        <f>_xlfn.XLOOKUP($A854,Table3[ID],Table3[Enrollment],"Not Found",0)</f>
        <v>43935</v>
      </c>
    </row>
    <row r="855" spans="1:45" x14ac:dyDescent="0.25">
      <c r="A855">
        <v>2515</v>
      </c>
      <c r="B855" t="s">
        <v>981</v>
      </c>
      <c r="C855" t="s">
        <v>103</v>
      </c>
      <c r="D855" t="s">
        <v>104</v>
      </c>
      <c r="E855" t="s">
        <v>105</v>
      </c>
      <c r="F855" t="s">
        <v>111</v>
      </c>
      <c r="G855" s="22">
        <v>79.59</v>
      </c>
      <c r="H855">
        <v>3</v>
      </c>
      <c r="I855">
        <v>11.938499999999999</v>
      </c>
      <c r="J855" s="22">
        <v>250.70849999999999</v>
      </c>
      <c r="K855" s="6">
        <v>43473</v>
      </c>
      <c r="L855" s="21">
        <v>0.60416666666666663</v>
      </c>
      <c r="M855" t="s">
        <v>112</v>
      </c>
      <c r="N855" s="22">
        <v>238.77</v>
      </c>
      <c r="O855">
        <v>4.7619047620000003</v>
      </c>
      <c r="P855" s="22">
        <v>11.938499999999999</v>
      </c>
      <c r="Q855">
        <v>6.6</v>
      </c>
      <c r="R855" t="str">
        <f>IFERROR(VLOOKUP(Table5[[#This Row],[CustomerID]],Table1[],16,FALSE),"Not Found")</f>
        <v>Single</v>
      </c>
      <c r="S855">
        <f>IFERROR(VLOOKUP(Table5[[#This Row],[CustomerID]],Table1[],5,FALSE),"Not Found")</f>
        <v>53</v>
      </c>
      <c r="T855" t="str">
        <f>IFERROR(VLOOKUP(Table5[[#This Row],[CustomerID]],Table1[],17,FALSE),"Not Found")</f>
        <v>Master</v>
      </c>
      <c r="U855">
        <f>_xlfn.XLOOKUP(Table5[[#This Row],[CustomerID]],Table1[ID],Table1[Kids],"Not Found",0)</f>
        <v>1</v>
      </c>
      <c r="V855">
        <f>_xlfn.XLOOKUP(Table5[[#This Row],[CustomerID]],Table1[ID],Table1[Teens],"Not found",0)</f>
        <v>0</v>
      </c>
      <c r="W855" s="16">
        <f>IFERROR(VLOOKUP(Table5[[#This Row],[CustomerID]],Table1[],2,FALSE),"Not Found")</f>
        <v>159235</v>
      </c>
      <c r="X855" t="str">
        <f>_xlfn.XLOOKUP(Table5[[#This Row],[CustomerID]],Table1[ID],Table1[State],"Not Found",0)</f>
        <v>State-Illinois</v>
      </c>
      <c r="Y855">
        <f>_xlfn.XLOOKUP(Table5[[#This Row],[CustomerID]],Table2[ID],Table2[Recency/Days],"Not Found",0)</f>
        <v>4</v>
      </c>
      <c r="Z855" s="22">
        <f>IFERROR(VLOOKUP(Table5[[#This Row],[CustomerID]],Table2[],3,FALSE),"Not Found")</f>
        <v>1204</v>
      </c>
      <c r="AA855" s="22">
        <f>IFERROR(VLOOKUP($A855,Table2[],4,FALSE),"Not Found")</f>
        <v>108</v>
      </c>
      <c r="AB855" s="22">
        <f>IFERROR(VLOOKUP($A855,Table2[],5,FALSE),"Not Found")</f>
        <v>1261</v>
      </c>
      <c r="AC855" s="22">
        <f>IFERROR(VLOOKUP($A855,Table2[],6,FALSE),"Not Found")</f>
        <v>215</v>
      </c>
      <c r="AD855" s="22">
        <f>IFERROR(VLOOKUP($A855,Table2[],7,FALSE),"Not Found")</f>
        <v>0</v>
      </c>
      <c r="AE855" s="22">
        <f>IFERROR(VLOOKUP($A855,Table2[],8,FALSE),"Not Found")</f>
        <v>245</v>
      </c>
      <c r="AF855" s="22">
        <f>IFERROR(VLOOKUP($A855,Table2[],9,FALSE),"Not Found")</f>
        <v>2543</v>
      </c>
      <c r="AG855">
        <f>IFERROR(VLOOKUP($A855,Table2[],10,FALSE),"Not Found")</f>
        <v>3</v>
      </c>
      <c r="AH855">
        <f>IFERROR(VLOOKUP($A855,Table2[],11,FALSE),"Not Found")</f>
        <v>11</v>
      </c>
      <c r="AI855">
        <f>IFERROR(VLOOKUP($A855,Table2[],12,FALSE),"Not Found")</f>
        <v>2</v>
      </c>
      <c r="AJ855">
        <f>IFERROR(VLOOKUP($A855,Table2[],13,FALSE),"Not Found")</f>
        <v>12</v>
      </c>
      <c r="AK855">
        <f>IFERROR(VLOOKUP($A855,Table2[],14,FALSE),"Not Found")</f>
        <v>7</v>
      </c>
      <c r="AL855">
        <f>INDEX('Marketing data'!E:E,MATCH($A855,'Marketing data'!B:B,0),1)</f>
        <v>0</v>
      </c>
      <c r="AM855">
        <f>INDEX('Marketing data'!F:F,MATCH($A855,'Marketing data'!B:B,0),1)</f>
        <v>0</v>
      </c>
      <c r="AN855">
        <f>INDEX(Table3[MC3],MATCH($A855,Table3[ID],0),1)</f>
        <v>0</v>
      </c>
      <c r="AO855">
        <f>INDEX(Table3[MC4],MATCH($A855,Table3[ID],0),1)</f>
        <v>0</v>
      </c>
      <c r="AP855">
        <f>INDEX(Table3[MC5],MATCH($A855,Table3[ID],0),1)</f>
        <v>0</v>
      </c>
      <c r="AQ855">
        <f>_xlfn.XLOOKUP($A855,Table3[ID],Table3[Complaint],"Not Found",0)</f>
        <v>0</v>
      </c>
      <c r="AR855">
        <f>_xlfn.XLOOKUP($A855,Table3[ID],Table3[Pilot],"Not Found",0)</f>
        <v>0</v>
      </c>
      <c r="AS855" s="6">
        <f>_xlfn.XLOOKUP($A855,Table3[ID],Table3[Enrollment],"Not Found",0)</f>
        <v>43635</v>
      </c>
    </row>
    <row r="856" spans="1:45" x14ac:dyDescent="0.25">
      <c r="A856">
        <v>2180</v>
      </c>
      <c r="B856" t="s">
        <v>982</v>
      </c>
      <c r="C856" t="s">
        <v>109</v>
      </c>
      <c r="D856" t="s">
        <v>104</v>
      </c>
      <c r="E856" t="s">
        <v>114</v>
      </c>
      <c r="F856" t="s">
        <v>106</v>
      </c>
      <c r="G856" s="22">
        <v>33.81</v>
      </c>
      <c r="H856">
        <v>3</v>
      </c>
      <c r="I856">
        <v>5.0715000000000003</v>
      </c>
      <c r="J856" s="22">
        <v>106.50149999999999</v>
      </c>
      <c r="K856" s="6">
        <v>43491</v>
      </c>
      <c r="L856" s="21">
        <v>0.63263888888888886</v>
      </c>
      <c r="M856" t="s">
        <v>107</v>
      </c>
      <c r="N856" s="22">
        <v>101.43</v>
      </c>
      <c r="O856">
        <v>4.7619047620000003</v>
      </c>
      <c r="P856" s="22">
        <v>5.0715000000000003</v>
      </c>
      <c r="Q856">
        <v>7.3</v>
      </c>
      <c r="R856" t="str">
        <f>IFERROR(VLOOKUP(Table5[[#This Row],[CustomerID]],Table1[],16,FALSE),"Not Found")</f>
        <v>Widow</v>
      </c>
      <c r="S856">
        <f>IFERROR(VLOOKUP(Table5[[#This Row],[CustomerID]],Table1[],5,FALSE),"Not Found")</f>
        <v>59</v>
      </c>
      <c r="T856" t="str">
        <f>IFERROR(VLOOKUP(Table5[[#This Row],[CustomerID]],Table1[],17,FALSE),"Not Found")</f>
        <v>Other</v>
      </c>
      <c r="U856">
        <f>_xlfn.XLOOKUP(Table5[[#This Row],[CustomerID]],Table1[ID],Table1[Kids],"Not Found",0)</f>
        <v>0</v>
      </c>
      <c r="V856">
        <f>_xlfn.XLOOKUP(Table5[[#This Row],[CustomerID]],Table1[ID],Table1[Teens],"Not found",0)</f>
        <v>1</v>
      </c>
      <c r="W856" s="16">
        <f>IFERROR(VLOOKUP(Table5[[#This Row],[CustomerID]],Table1[],2,FALSE),"Not Found")</f>
        <v>159184</v>
      </c>
      <c r="X856" t="str">
        <f>_xlfn.XLOOKUP(Table5[[#This Row],[CustomerID]],Table1[ID],Table1[State],"Not Found",0)</f>
        <v>State-New York</v>
      </c>
      <c r="Y856">
        <f>_xlfn.XLOOKUP(Table5[[#This Row],[CustomerID]],Table2[ID],Table2[Recency/Days],"Not Found",0)</f>
        <v>6</v>
      </c>
      <c r="Z856" s="22">
        <f>IFERROR(VLOOKUP(Table5[[#This Row],[CustomerID]],Table2[],3,FALSE),"Not Found")</f>
        <v>917</v>
      </c>
      <c r="AA856" s="22">
        <f>IFERROR(VLOOKUP($A856,Table2[],4,FALSE),"Not Found")</f>
        <v>382</v>
      </c>
      <c r="AB856" s="22">
        <f>IFERROR(VLOOKUP($A856,Table2[],5,FALSE),"Not Found")</f>
        <v>304</v>
      </c>
      <c r="AC856" s="22">
        <f>IFERROR(VLOOKUP($A856,Table2[],6,FALSE),"Not Found")</f>
        <v>697</v>
      </c>
      <c r="AD856" s="22">
        <f>IFERROR(VLOOKUP($A856,Table2[],7,FALSE),"Not Found")</f>
        <v>406</v>
      </c>
      <c r="AE856" s="22">
        <f>IFERROR(VLOOKUP($A856,Table2[],8,FALSE),"Not Found")</f>
        <v>178</v>
      </c>
      <c r="AF856" s="22">
        <f>IFERROR(VLOOKUP($A856,Table2[],9,FALSE),"Not Found")</f>
        <v>2528</v>
      </c>
      <c r="AG856">
        <f>IFERROR(VLOOKUP($A856,Table2[],10,FALSE),"Not Found")</f>
        <v>3</v>
      </c>
      <c r="AH856">
        <f>IFERROR(VLOOKUP($A856,Table2[],11,FALSE),"Not Found")</f>
        <v>6</v>
      </c>
      <c r="AI856">
        <f>IFERROR(VLOOKUP($A856,Table2[],12,FALSE),"Not Found")</f>
        <v>6</v>
      </c>
      <c r="AJ856">
        <f>IFERROR(VLOOKUP($A856,Table2[],13,FALSE),"Not Found")</f>
        <v>12</v>
      </c>
      <c r="AK856">
        <f>IFERROR(VLOOKUP($A856,Table2[],14,FALSE),"Not Found")</f>
        <v>5</v>
      </c>
      <c r="AL856">
        <f>INDEX('Marketing data'!E:E,MATCH($A856,'Marketing data'!B:B,0),1)</f>
        <v>0</v>
      </c>
      <c r="AM856">
        <f>INDEX('Marketing data'!F:F,MATCH($A856,'Marketing data'!B:B,0),1)</f>
        <v>0</v>
      </c>
      <c r="AN856">
        <f>INDEX(Table3[MC3],MATCH($A856,Table3[ID],0),1)</f>
        <v>0</v>
      </c>
      <c r="AO856">
        <f>INDEX(Table3[MC4],MATCH($A856,Table3[ID],0),1)</f>
        <v>0</v>
      </c>
      <c r="AP856">
        <f>INDEX(Table3[MC5],MATCH($A856,Table3[ID],0),1)</f>
        <v>0</v>
      </c>
      <c r="AQ856">
        <f>_xlfn.XLOOKUP($A856,Table3[ID],Table3[Complaint],"Not Found",0)</f>
        <v>0</v>
      </c>
      <c r="AR856">
        <f>_xlfn.XLOOKUP($A856,Table3[ID],Table3[Pilot],"Not Found",0)</f>
        <v>0</v>
      </c>
      <c r="AS856" s="6">
        <f>_xlfn.XLOOKUP($A856,Table3[ID],Table3[Enrollment],"Not Found",0)</f>
        <v>43510</v>
      </c>
    </row>
    <row r="857" spans="1:45" x14ac:dyDescent="0.25">
      <c r="A857">
        <v>1702</v>
      </c>
      <c r="B857" t="s">
        <v>983</v>
      </c>
      <c r="C857" t="s">
        <v>124</v>
      </c>
      <c r="D857" t="s">
        <v>104</v>
      </c>
      <c r="E857" t="s">
        <v>114</v>
      </c>
      <c r="F857" t="s">
        <v>118</v>
      </c>
      <c r="G857" s="22">
        <v>90.53</v>
      </c>
      <c r="H857">
        <v>8</v>
      </c>
      <c r="I857">
        <v>36.212000000000003</v>
      </c>
      <c r="J857" s="22">
        <v>760.452</v>
      </c>
      <c r="K857" s="6">
        <v>43539</v>
      </c>
      <c r="L857" s="21">
        <v>0.6166666666666667</v>
      </c>
      <c r="M857" t="s">
        <v>116</v>
      </c>
      <c r="N857" s="22">
        <v>724.24</v>
      </c>
      <c r="O857">
        <v>4.7619047620000003</v>
      </c>
      <c r="P857" s="22">
        <v>36.212000000000003</v>
      </c>
      <c r="Q857">
        <v>6.5</v>
      </c>
      <c r="R857" t="str">
        <f>IFERROR(VLOOKUP(Table5[[#This Row],[CustomerID]],Table1[],16,FALSE),"Not Found")</f>
        <v>Married</v>
      </c>
      <c r="S857">
        <f>IFERROR(VLOOKUP(Table5[[#This Row],[CustomerID]],Table1[],5,FALSE),"Not Found")</f>
        <v>66</v>
      </c>
      <c r="T857" t="str">
        <f>IFERROR(VLOOKUP(Table5[[#This Row],[CustomerID]],Table1[],17,FALSE),"Not Found")</f>
        <v>Graduate</v>
      </c>
      <c r="U857">
        <f>_xlfn.XLOOKUP(Table5[[#This Row],[CustomerID]],Table1[ID],Table1[Kids],"Not Found",0)</f>
        <v>0</v>
      </c>
      <c r="V857">
        <f>_xlfn.XLOOKUP(Table5[[#This Row],[CustomerID]],Table1[ID],Table1[Teens],"Not found",0)</f>
        <v>0</v>
      </c>
      <c r="W857" s="16">
        <f>IFERROR(VLOOKUP(Table5[[#This Row],[CustomerID]],Table1[],2,FALSE),"Not Found")</f>
        <v>159111</v>
      </c>
      <c r="X857" t="str">
        <f>_xlfn.XLOOKUP(Table5[[#This Row],[CustomerID]],Table1[ID],Table1[State],"Not Found",0)</f>
        <v>State-Other</v>
      </c>
      <c r="Y857">
        <f>_xlfn.XLOOKUP(Table5[[#This Row],[CustomerID]],Table2[ID],Table2[Recency/Days],"Not Found",0)</f>
        <v>90</v>
      </c>
      <c r="Z857" s="22">
        <f>IFERROR(VLOOKUP(Table5[[#This Row],[CustomerID]],Table2[],3,FALSE),"Not Found")</f>
        <v>1410</v>
      </c>
      <c r="AA857" s="22">
        <f>IFERROR(VLOOKUP($A857,Table2[],4,FALSE),"Not Found")</f>
        <v>0</v>
      </c>
      <c r="AB857" s="22">
        <f>IFERROR(VLOOKUP($A857,Table2[],5,FALSE),"Not Found")</f>
        <v>361</v>
      </c>
      <c r="AC857" s="22">
        <f>IFERROR(VLOOKUP($A857,Table2[],6,FALSE),"Not Found")</f>
        <v>75</v>
      </c>
      <c r="AD857" s="22">
        <f>IFERROR(VLOOKUP($A857,Table2[],7,FALSE),"Not Found")</f>
        <v>75</v>
      </c>
      <c r="AE857" s="22">
        <f>IFERROR(VLOOKUP($A857,Table2[],8,FALSE),"Not Found")</f>
        <v>417</v>
      </c>
      <c r="AF857" s="22">
        <f>IFERROR(VLOOKUP($A857,Table2[],9,FALSE),"Not Found")</f>
        <v>1505</v>
      </c>
      <c r="AG857">
        <f>IFERROR(VLOOKUP($A857,Table2[],10,FALSE),"Not Found")</f>
        <v>1</v>
      </c>
      <c r="AH857">
        <f>IFERROR(VLOOKUP($A857,Table2[],11,FALSE),"Not Found")</f>
        <v>11</v>
      </c>
      <c r="AI857">
        <f>IFERROR(VLOOKUP($A857,Table2[],12,FALSE),"Not Found")</f>
        <v>1</v>
      </c>
      <c r="AJ857">
        <f>IFERROR(VLOOKUP($A857,Table2[],13,FALSE),"Not Found")</f>
        <v>8</v>
      </c>
      <c r="AK857">
        <f>IFERROR(VLOOKUP($A857,Table2[],14,FALSE),"Not Found")</f>
        <v>7</v>
      </c>
      <c r="AL857">
        <f>INDEX('Marketing data'!E:E,MATCH($A857,'Marketing data'!B:B,0),1)</f>
        <v>0</v>
      </c>
      <c r="AM857">
        <f>INDEX('Marketing data'!F:F,MATCH($A857,'Marketing data'!B:B,0),1)</f>
        <v>0</v>
      </c>
      <c r="AN857">
        <f>INDEX(Table3[MC3],MATCH($A857,Table3[ID],0),1)</f>
        <v>0</v>
      </c>
      <c r="AO857">
        <f>INDEX(Table3[MC4],MATCH($A857,Table3[ID],0),1)</f>
        <v>0</v>
      </c>
      <c r="AP857">
        <f>INDEX(Table3[MC5],MATCH($A857,Table3[ID],0),1)</f>
        <v>0</v>
      </c>
      <c r="AQ857">
        <f>_xlfn.XLOOKUP($A857,Table3[ID],Table3[Complaint],"Not Found",0)</f>
        <v>0</v>
      </c>
      <c r="AR857">
        <f>_xlfn.XLOOKUP($A857,Table3[ID],Table3[Pilot],"Not Found",0)</f>
        <v>0</v>
      </c>
      <c r="AS857" s="6">
        <f>_xlfn.XLOOKUP($A857,Table3[ID],Table3[Enrollment],"Not Found",0)</f>
        <v>43745</v>
      </c>
    </row>
    <row r="858" spans="1:45" x14ac:dyDescent="0.25">
      <c r="A858">
        <v>2222</v>
      </c>
      <c r="B858" t="s">
        <v>984</v>
      </c>
      <c r="C858" t="s">
        <v>109</v>
      </c>
      <c r="D858" t="s">
        <v>104</v>
      </c>
      <c r="E858" t="s">
        <v>105</v>
      </c>
      <c r="F858" t="s">
        <v>106</v>
      </c>
      <c r="G858" s="22">
        <v>62.82</v>
      </c>
      <c r="H858">
        <v>2</v>
      </c>
      <c r="I858">
        <v>6.282</v>
      </c>
      <c r="J858" s="22">
        <v>131.922</v>
      </c>
      <c r="K858" s="6">
        <v>43482</v>
      </c>
      <c r="L858" s="21">
        <v>0.52500000000000002</v>
      </c>
      <c r="M858" t="s">
        <v>107</v>
      </c>
      <c r="N858" s="22">
        <v>125.64</v>
      </c>
      <c r="O858">
        <v>4.7619047620000003</v>
      </c>
      <c r="P858" s="22">
        <v>6.282</v>
      </c>
      <c r="Q858">
        <v>4.9000000000000004</v>
      </c>
      <c r="R858" t="str">
        <f>IFERROR(VLOOKUP(Table5[[#This Row],[CustomerID]],Table1[],16,FALSE),"Not Found")</f>
        <v>Married</v>
      </c>
      <c r="S858">
        <f>IFERROR(VLOOKUP(Table5[[#This Row],[CustomerID]],Table1[],5,FALSE),"Not Found")</f>
        <v>53</v>
      </c>
      <c r="T858" t="str">
        <f>IFERROR(VLOOKUP(Table5[[#This Row],[CustomerID]],Table1[],17,FALSE),"Not Found")</f>
        <v>PhD</v>
      </c>
      <c r="U858">
        <f>_xlfn.XLOOKUP(Table5[[#This Row],[CustomerID]],Table1[ID],Table1[Kids],"Not Found",0)</f>
        <v>2</v>
      </c>
      <c r="V858">
        <f>_xlfn.XLOOKUP(Table5[[#This Row],[CustomerID]],Table1[ID],Table1[Teens],"Not found",0)</f>
        <v>1</v>
      </c>
      <c r="W858" s="16">
        <f>IFERROR(VLOOKUP(Table5[[#This Row],[CustomerID]],Table1[],2,FALSE),"Not Found")</f>
        <v>159062</v>
      </c>
      <c r="X858" t="str">
        <f>_xlfn.XLOOKUP(Table5[[#This Row],[CustomerID]],Table1[ID],Table1[State],"Not Found",0)</f>
        <v>State-New York</v>
      </c>
      <c r="Y858">
        <f>_xlfn.XLOOKUP(Table5[[#This Row],[CustomerID]],Table2[ID],Table2[Recency/Days],"Not Found",0)</f>
        <v>74</v>
      </c>
      <c r="Z858" s="22">
        <f>IFERROR(VLOOKUP(Table5[[#This Row],[CustomerID]],Table2[],3,FALSE),"Not Found")</f>
        <v>124</v>
      </c>
      <c r="AA858" s="22">
        <f>IFERROR(VLOOKUP($A858,Table2[],4,FALSE),"Not Found")</f>
        <v>3</v>
      </c>
      <c r="AB858" s="22">
        <f>IFERROR(VLOOKUP($A858,Table2[],5,FALSE),"Not Found")</f>
        <v>32</v>
      </c>
      <c r="AC858" s="22">
        <f>IFERROR(VLOOKUP($A858,Table2[],6,FALSE),"Not Found")</f>
        <v>8</v>
      </c>
      <c r="AD858" s="22">
        <f>IFERROR(VLOOKUP($A858,Table2[],7,FALSE),"Not Found")</f>
        <v>0</v>
      </c>
      <c r="AE858" s="22">
        <f>IFERROR(VLOOKUP($A858,Table2[],8,FALSE),"Not Found")</f>
        <v>24</v>
      </c>
      <c r="AF858" s="22">
        <f>IFERROR(VLOOKUP($A858,Table2[],9,FALSE),"Not Found")</f>
        <v>143</v>
      </c>
      <c r="AG858">
        <f>IFERROR(VLOOKUP($A858,Table2[],10,FALSE),"Not Found")</f>
        <v>2</v>
      </c>
      <c r="AH858">
        <f>IFERROR(VLOOKUP($A858,Table2[],11,FALSE),"Not Found")</f>
        <v>2</v>
      </c>
      <c r="AI858">
        <f>IFERROR(VLOOKUP($A858,Table2[],12,FALSE),"Not Found")</f>
        <v>0</v>
      </c>
      <c r="AJ858">
        <f>IFERROR(VLOOKUP($A858,Table2[],13,FALSE),"Not Found")</f>
        <v>3</v>
      </c>
      <c r="AK858">
        <f>IFERROR(VLOOKUP($A858,Table2[],14,FALSE),"Not Found")</f>
        <v>4</v>
      </c>
      <c r="AL858">
        <f>INDEX('Marketing data'!E:E,MATCH($A858,'Marketing data'!B:B,0),1)</f>
        <v>0</v>
      </c>
      <c r="AM858">
        <f>INDEX('Marketing data'!F:F,MATCH($A858,'Marketing data'!B:B,0),1)</f>
        <v>0</v>
      </c>
      <c r="AN858">
        <f>INDEX(Table3[MC3],MATCH($A858,Table3[ID],0),1)</f>
        <v>0</v>
      </c>
      <c r="AO858">
        <f>INDEX(Table3[MC4],MATCH($A858,Table3[ID],0),1)</f>
        <v>0</v>
      </c>
      <c r="AP858">
        <f>INDEX(Table3[MC5],MATCH($A858,Table3[ID],0),1)</f>
        <v>0</v>
      </c>
      <c r="AQ858">
        <f>_xlfn.XLOOKUP($A858,Table3[ID],Table3[Complaint],"Not Found",0)</f>
        <v>0</v>
      </c>
      <c r="AR858">
        <f>_xlfn.XLOOKUP($A858,Table3[ID],Table3[Pilot],"Not Found",0)</f>
        <v>0</v>
      </c>
      <c r="AS858" s="6">
        <f>_xlfn.XLOOKUP($A858,Table3[ID],Table3[Enrollment],"Not Found",0)</f>
        <v>43899</v>
      </c>
    </row>
    <row r="859" spans="1:45" x14ac:dyDescent="0.25">
      <c r="A859">
        <v>2294</v>
      </c>
      <c r="B859" t="s">
        <v>985</v>
      </c>
      <c r="C859" t="s">
        <v>109</v>
      </c>
      <c r="D859" t="s">
        <v>104</v>
      </c>
      <c r="E859" t="s">
        <v>114</v>
      </c>
      <c r="F859" t="s">
        <v>125</v>
      </c>
      <c r="G859" s="22">
        <v>24.31</v>
      </c>
      <c r="H859">
        <v>3</v>
      </c>
      <c r="I859">
        <v>3.6465000000000001</v>
      </c>
      <c r="J859" s="22">
        <v>76.576499999999996</v>
      </c>
      <c r="K859" s="6">
        <v>43473</v>
      </c>
      <c r="L859" s="21">
        <v>0.79791666666666661</v>
      </c>
      <c r="M859" t="s">
        <v>116</v>
      </c>
      <c r="N859" s="22">
        <v>72.930000000000007</v>
      </c>
      <c r="O859">
        <v>4.7619047620000003</v>
      </c>
      <c r="P859" s="22">
        <v>3.6465000000000001</v>
      </c>
      <c r="Q859">
        <v>4.3</v>
      </c>
      <c r="R859" t="str">
        <f>IFERROR(VLOOKUP(Table5[[#This Row],[CustomerID]],Table1[],16,FALSE),"Not Found")</f>
        <v>Married</v>
      </c>
      <c r="S859">
        <f>IFERROR(VLOOKUP(Table5[[#This Row],[CustomerID]],Table1[],5,FALSE),"Not Found")</f>
        <v>31</v>
      </c>
      <c r="T859" t="str">
        <f>IFERROR(VLOOKUP(Table5[[#This Row],[CustomerID]],Table1[],17,FALSE),"Not Found")</f>
        <v>Other</v>
      </c>
      <c r="U859">
        <f>_xlfn.XLOOKUP(Table5[[#This Row],[CustomerID]],Table1[ID],Table1[Kids],"Not Found",0)</f>
        <v>1</v>
      </c>
      <c r="V859">
        <f>_xlfn.XLOOKUP(Table5[[#This Row],[CustomerID]],Table1[ID],Table1[Teens],"Not found",0)</f>
        <v>0</v>
      </c>
      <c r="W859" s="16">
        <f>IFERROR(VLOOKUP(Table5[[#This Row],[CustomerID]],Table1[],2,FALSE),"Not Found")</f>
        <v>159060</v>
      </c>
      <c r="X859" t="str">
        <f>_xlfn.XLOOKUP(Table5[[#This Row],[CustomerID]],Table1[ID],Table1[State],"Not Found",0)</f>
        <v>State-New York</v>
      </c>
      <c r="Y859">
        <f>_xlfn.XLOOKUP(Table5[[#This Row],[CustomerID]],Table2[ID],Table2[Recency/Days],"Not Found",0)</f>
        <v>77</v>
      </c>
      <c r="Z859" s="22">
        <f>IFERROR(VLOOKUP(Table5[[#This Row],[CustomerID]],Table2[],3,FALSE),"Not Found")</f>
        <v>94</v>
      </c>
      <c r="AA859" s="22">
        <f>IFERROR(VLOOKUP($A859,Table2[],4,FALSE),"Not Found")</f>
        <v>108</v>
      </c>
      <c r="AB859" s="22">
        <f>IFERROR(VLOOKUP($A859,Table2[],5,FALSE),"Not Found")</f>
        <v>299</v>
      </c>
      <c r="AC859" s="22">
        <f>IFERROR(VLOOKUP($A859,Table2[],6,FALSE),"Not Found")</f>
        <v>97</v>
      </c>
      <c r="AD859" s="22">
        <f>IFERROR(VLOOKUP($A859,Table2[],7,FALSE),"Not Found")</f>
        <v>108</v>
      </c>
      <c r="AE859" s="22">
        <f>IFERROR(VLOOKUP($A859,Table2[],8,FALSE),"Not Found")</f>
        <v>32</v>
      </c>
      <c r="AF859" s="22">
        <f>IFERROR(VLOOKUP($A859,Table2[],9,FALSE),"Not Found")</f>
        <v>673</v>
      </c>
      <c r="AG859">
        <f>IFERROR(VLOOKUP($A859,Table2[],10,FALSE),"Not Found")</f>
        <v>3</v>
      </c>
      <c r="AH859">
        <f>IFERROR(VLOOKUP($A859,Table2[],11,FALSE),"Not Found")</f>
        <v>3</v>
      </c>
      <c r="AI859">
        <f>IFERROR(VLOOKUP($A859,Table2[],12,FALSE),"Not Found")</f>
        <v>1</v>
      </c>
      <c r="AJ859">
        <f>IFERROR(VLOOKUP($A859,Table2[],13,FALSE),"Not Found")</f>
        <v>7</v>
      </c>
      <c r="AK859">
        <f>IFERROR(VLOOKUP($A859,Table2[],14,FALSE),"Not Found")</f>
        <v>4</v>
      </c>
      <c r="AL859">
        <f>INDEX('Marketing data'!E:E,MATCH($A859,'Marketing data'!B:B,0),1)</f>
        <v>0</v>
      </c>
      <c r="AM859">
        <f>INDEX('Marketing data'!F:F,MATCH($A859,'Marketing data'!B:B,0),1)</f>
        <v>0</v>
      </c>
      <c r="AN859">
        <f>INDEX(Table3[MC3],MATCH($A859,Table3[ID],0),1)</f>
        <v>0</v>
      </c>
      <c r="AO859">
        <f>INDEX(Table3[MC4],MATCH($A859,Table3[ID],0),1)</f>
        <v>0</v>
      </c>
      <c r="AP859">
        <f>INDEX(Table3[MC5],MATCH($A859,Table3[ID],0),1)</f>
        <v>0</v>
      </c>
      <c r="AQ859">
        <f>_xlfn.XLOOKUP($A859,Table3[ID],Table3[Complaint],"Not Found",0)</f>
        <v>0</v>
      </c>
      <c r="AR859">
        <f>_xlfn.XLOOKUP($A859,Table3[ID],Table3[Pilot],"Not Found",0)</f>
        <v>0</v>
      </c>
      <c r="AS859" s="6">
        <f>_xlfn.XLOOKUP($A859,Table3[ID],Table3[Enrollment],"Not Found",0)</f>
        <v>43999</v>
      </c>
    </row>
    <row r="860" spans="1:45" x14ac:dyDescent="0.25">
      <c r="A860">
        <v>1954</v>
      </c>
      <c r="B860" t="s">
        <v>986</v>
      </c>
      <c r="C860" t="s">
        <v>103</v>
      </c>
      <c r="D860" t="s">
        <v>110</v>
      </c>
      <c r="E860" t="s">
        <v>114</v>
      </c>
      <c r="F860" t="s">
        <v>118</v>
      </c>
      <c r="G860" s="22">
        <v>64.59</v>
      </c>
      <c r="H860">
        <v>4</v>
      </c>
      <c r="I860">
        <v>12.917999999999999</v>
      </c>
      <c r="J860" s="22">
        <v>271.27800000000002</v>
      </c>
      <c r="K860" s="6">
        <v>43471</v>
      </c>
      <c r="L860" s="21">
        <v>0.56597222222222221</v>
      </c>
      <c r="M860" t="s">
        <v>107</v>
      </c>
      <c r="N860" s="22">
        <v>258.36</v>
      </c>
      <c r="O860">
        <v>4.7619047620000003</v>
      </c>
      <c r="P860" s="22">
        <v>12.917999999999999</v>
      </c>
      <c r="Q860">
        <v>9.3000000000000007</v>
      </c>
      <c r="R860" t="str">
        <f>IFERROR(VLOOKUP(Table5[[#This Row],[CustomerID]],Table1[],16,FALSE),"Not Found")</f>
        <v>Divorced</v>
      </c>
      <c r="S860">
        <f>IFERROR(VLOOKUP(Table5[[#This Row],[CustomerID]],Table1[],5,FALSE),"Not Found")</f>
        <v>61</v>
      </c>
      <c r="T860" t="str">
        <f>IFERROR(VLOOKUP(Table5[[#This Row],[CustomerID]],Table1[],17,FALSE),"Not Found")</f>
        <v>Other</v>
      </c>
      <c r="U860">
        <f>_xlfn.XLOOKUP(Table5[[#This Row],[CustomerID]],Table1[ID],Table1[Kids],"Not Found",0)</f>
        <v>0</v>
      </c>
      <c r="V860">
        <f>_xlfn.XLOOKUP(Table5[[#This Row],[CustomerID]],Table1[ID],Table1[Teens],"Not found",0)</f>
        <v>1</v>
      </c>
      <c r="W860" s="16">
        <f>IFERROR(VLOOKUP(Table5[[#This Row],[CustomerID]],Table1[],2,FALSE),"Not Found")</f>
        <v>159052</v>
      </c>
      <c r="X860" t="str">
        <f>_xlfn.XLOOKUP(Table5[[#This Row],[CustomerID]],Table1[ID],Table1[State],"Not Found",0)</f>
        <v>State-Other</v>
      </c>
      <c r="Y860">
        <f>_xlfn.XLOOKUP(Table5[[#This Row],[CustomerID]],Table2[ID],Table2[Recency/Days],"Not Found",0)</f>
        <v>29</v>
      </c>
      <c r="Z860" s="22">
        <f>IFERROR(VLOOKUP(Table5[[#This Row],[CustomerID]],Table2[],3,FALSE),"Not Found")</f>
        <v>619</v>
      </c>
      <c r="AA860" s="22">
        <f>IFERROR(VLOOKUP($A860,Table2[],4,FALSE),"Not Found")</f>
        <v>94</v>
      </c>
      <c r="AB860" s="22">
        <f>IFERROR(VLOOKUP($A860,Table2[],5,FALSE),"Not Found")</f>
        <v>202</v>
      </c>
      <c r="AC860" s="22">
        <f>IFERROR(VLOOKUP($A860,Table2[],6,FALSE),"Not Found")</f>
        <v>170</v>
      </c>
      <c r="AD860" s="22">
        <f>IFERROR(VLOOKUP($A860,Table2[],7,FALSE),"Not Found")</f>
        <v>154</v>
      </c>
      <c r="AE860" s="22">
        <f>IFERROR(VLOOKUP($A860,Table2[],8,FALSE),"Not Found")</f>
        <v>83</v>
      </c>
      <c r="AF860" s="22">
        <f>IFERROR(VLOOKUP($A860,Table2[],9,FALSE),"Not Found")</f>
        <v>1155</v>
      </c>
      <c r="AG860">
        <f>IFERROR(VLOOKUP($A860,Table2[],10,FALSE),"Not Found")</f>
        <v>3</v>
      </c>
      <c r="AH860">
        <f>IFERROR(VLOOKUP($A860,Table2[],11,FALSE),"Not Found")</f>
        <v>7</v>
      </c>
      <c r="AI860">
        <f>IFERROR(VLOOKUP($A860,Table2[],12,FALSE),"Not Found")</f>
        <v>1</v>
      </c>
      <c r="AJ860">
        <f>IFERROR(VLOOKUP($A860,Table2[],13,FALSE),"Not Found")</f>
        <v>7</v>
      </c>
      <c r="AK860">
        <f>IFERROR(VLOOKUP($A860,Table2[],14,FALSE),"Not Found")</f>
        <v>5</v>
      </c>
      <c r="AL860">
        <f>INDEX('Marketing data'!E:E,MATCH($A860,'Marketing data'!B:B,0),1)</f>
        <v>0</v>
      </c>
      <c r="AM860">
        <f>INDEX('Marketing data'!F:F,MATCH($A860,'Marketing data'!B:B,0),1)</f>
        <v>0</v>
      </c>
      <c r="AN860">
        <f>INDEX(Table3[MC3],MATCH($A860,Table3[ID],0),1)</f>
        <v>0</v>
      </c>
      <c r="AO860">
        <f>INDEX(Table3[MC4],MATCH($A860,Table3[ID],0),1)</f>
        <v>0</v>
      </c>
      <c r="AP860">
        <f>INDEX(Table3[MC5],MATCH($A860,Table3[ID],0),1)</f>
        <v>0</v>
      </c>
      <c r="AQ860">
        <f>_xlfn.XLOOKUP($A860,Table3[ID],Table3[Complaint],"Not Found",0)</f>
        <v>0</v>
      </c>
      <c r="AR860">
        <f>_xlfn.XLOOKUP($A860,Table3[ID],Table3[Pilot],"Not Found",0)</f>
        <v>0</v>
      </c>
      <c r="AS860" s="6">
        <f>_xlfn.XLOOKUP($A860,Table3[ID],Table3[Enrollment],"Not Found",0)</f>
        <v>43944</v>
      </c>
    </row>
    <row r="861" spans="1:45" x14ac:dyDescent="0.25">
      <c r="A861">
        <v>1939</v>
      </c>
      <c r="B861" t="s">
        <v>987</v>
      </c>
      <c r="C861" t="s">
        <v>103</v>
      </c>
      <c r="D861" t="s">
        <v>104</v>
      </c>
      <c r="E861" t="s">
        <v>114</v>
      </c>
      <c r="F861" t="s">
        <v>125</v>
      </c>
      <c r="G861" s="22">
        <v>24.82</v>
      </c>
      <c r="H861">
        <v>7</v>
      </c>
      <c r="I861">
        <v>8.6869999999999994</v>
      </c>
      <c r="J861" s="22">
        <v>182.42699999999999</v>
      </c>
      <c r="K861" s="6">
        <v>43512</v>
      </c>
      <c r="L861" s="21">
        <v>0.43958333333333338</v>
      </c>
      <c r="M861" t="s">
        <v>116</v>
      </c>
      <c r="N861" s="22">
        <v>173.74</v>
      </c>
      <c r="O861">
        <v>4.7619047620000003</v>
      </c>
      <c r="P861" s="22">
        <v>8.6869999999999994</v>
      </c>
      <c r="Q861">
        <v>7.1</v>
      </c>
      <c r="R861" t="str">
        <f>IFERROR(VLOOKUP(Table5[[#This Row],[CustomerID]],Table1[],16,FALSE),"Not Found")</f>
        <v>Married</v>
      </c>
      <c r="S861">
        <f>IFERROR(VLOOKUP(Table5[[#This Row],[CustomerID]],Table1[],5,FALSE),"Not Found")</f>
        <v>47</v>
      </c>
      <c r="T861" t="str">
        <f>IFERROR(VLOOKUP(Table5[[#This Row],[CustomerID]],Table1[],17,FALSE),"Not Found")</f>
        <v>Graduate</v>
      </c>
      <c r="U861">
        <f>_xlfn.XLOOKUP(Table5[[#This Row],[CustomerID]],Table1[ID],Table1[Kids],"Not Found",0)</f>
        <v>1</v>
      </c>
      <c r="V861">
        <f>_xlfn.XLOOKUP(Table5[[#This Row],[CustomerID]],Table1[ID],Table1[Teens],"Not found",0)</f>
        <v>1</v>
      </c>
      <c r="W861" s="16">
        <f>IFERROR(VLOOKUP(Table5[[#This Row],[CustomerID]],Table1[],2,FALSE),"Not Found")</f>
        <v>159041</v>
      </c>
      <c r="X861" t="str">
        <f>_xlfn.XLOOKUP(Table5[[#This Row],[CustomerID]],Table1[ID],Table1[State],"Not Found",0)</f>
        <v>State-Illinois</v>
      </c>
      <c r="Y861">
        <f>_xlfn.XLOOKUP(Table5[[#This Row],[CustomerID]],Table2[ID],Table2[Recency/Days],"Not Found",0)</f>
        <v>25</v>
      </c>
      <c r="Z861" s="22">
        <f>IFERROR(VLOOKUP(Table5[[#This Row],[CustomerID]],Table2[],3,FALSE),"Not Found")</f>
        <v>186</v>
      </c>
      <c r="AA861" s="22">
        <f>IFERROR(VLOOKUP($A861,Table2[],4,FALSE),"Not Found")</f>
        <v>5</v>
      </c>
      <c r="AB861" s="22">
        <f>IFERROR(VLOOKUP($A861,Table2[],5,FALSE),"Not Found")</f>
        <v>40</v>
      </c>
      <c r="AC861" s="22">
        <f>IFERROR(VLOOKUP($A861,Table2[],6,FALSE),"Not Found")</f>
        <v>5</v>
      </c>
      <c r="AD861" s="22">
        <f>IFERROR(VLOOKUP($A861,Table2[],7,FALSE),"Not Found")</f>
        <v>5</v>
      </c>
      <c r="AE861" s="22">
        <f>IFERROR(VLOOKUP($A861,Table2[],8,FALSE),"Not Found")</f>
        <v>16</v>
      </c>
      <c r="AF861" s="22">
        <f>IFERROR(VLOOKUP($A861,Table2[],9,FALSE),"Not Found")</f>
        <v>226</v>
      </c>
      <c r="AG861">
        <f>IFERROR(VLOOKUP($A861,Table2[],10,FALSE),"Not Found")</f>
        <v>2</v>
      </c>
      <c r="AH861">
        <f>IFERROR(VLOOKUP($A861,Table2[],11,FALSE),"Not Found")</f>
        <v>2</v>
      </c>
      <c r="AI861">
        <f>IFERROR(VLOOKUP($A861,Table2[],12,FALSE),"Not Found")</f>
        <v>0</v>
      </c>
      <c r="AJ861">
        <f>IFERROR(VLOOKUP($A861,Table2[],13,FALSE),"Not Found")</f>
        <v>4</v>
      </c>
      <c r="AK861">
        <f>IFERROR(VLOOKUP($A861,Table2[],14,FALSE),"Not Found")</f>
        <v>5</v>
      </c>
      <c r="AL861">
        <f>INDEX('Marketing data'!E:E,MATCH($A861,'Marketing data'!B:B,0),1)</f>
        <v>0</v>
      </c>
      <c r="AM861">
        <f>INDEX('Marketing data'!F:F,MATCH($A861,'Marketing data'!B:B,0),1)</f>
        <v>0</v>
      </c>
      <c r="AN861">
        <f>INDEX(Table3[MC3],MATCH($A861,Table3[ID],0),1)</f>
        <v>0</v>
      </c>
      <c r="AO861">
        <f>INDEX(Table3[MC4],MATCH($A861,Table3[ID],0),1)</f>
        <v>0</v>
      </c>
      <c r="AP861">
        <f>INDEX(Table3[MC5],MATCH($A861,Table3[ID],0),1)</f>
        <v>0</v>
      </c>
      <c r="AQ861">
        <f>_xlfn.XLOOKUP($A861,Table3[ID],Table3[Complaint],"Not Found",0)</f>
        <v>0</v>
      </c>
      <c r="AR861">
        <f>_xlfn.XLOOKUP($A861,Table3[ID],Table3[Pilot],"Not Found",0)</f>
        <v>0</v>
      </c>
      <c r="AS861" s="6">
        <f>_xlfn.XLOOKUP($A861,Table3[ID],Table3[Enrollment],"Not Found",0)</f>
        <v>44115</v>
      </c>
    </row>
    <row r="862" spans="1:45" x14ac:dyDescent="0.25">
      <c r="A862">
        <v>1885</v>
      </c>
      <c r="B862" t="s">
        <v>988</v>
      </c>
      <c r="C862" t="s">
        <v>109</v>
      </c>
      <c r="D862" t="s">
        <v>110</v>
      </c>
      <c r="E862" t="s">
        <v>114</v>
      </c>
      <c r="F862" t="s">
        <v>127</v>
      </c>
      <c r="G862" s="22">
        <v>56.5</v>
      </c>
      <c r="H862">
        <v>1</v>
      </c>
      <c r="I862">
        <v>2.8250000000000002</v>
      </c>
      <c r="J862" s="22">
        <v>59.325000000000003</v>
      </c>
      <c r="K862" s="6">
        <v>43537</v>
      </c>
      <c r="L862" s="21">
        <v>0.65625</v>
      </c>
      <c r="M862" t="s">
        <v>107</v>
      </c>
      <c r="N862" s="22">
        <v>56.5</v>
      </c>
      <c r="O862">
        <v>4.7619047620000003</v>
      </c>
      <c r="P862" s="22">
        <v>2.8250000000000002</v>
      </c>
      <c r="Q862">
        <v>9.6</v>
      </c>
      <c r="R862" t="str">
        <f>IFERROR(VLOOKUP(Table5[[#This Row],[CustomerID]],Table1[],16,FALSE),"Not Found")</f>
        <v>Together</v>
      </c>
      <c r="S862">
        <f>IFERROR(VLOOKUP(Table5[[#This Row],[CustomerID]],Table1[],5,FALSE),"Not Found")</f>
        <v>51</v>
      </c>
      <c r="T862" t="str">
        <f>IFERROR(VLOOKUP(Table5[[#This Row],[CustomerID]],Table1[],17,FALSE),"Not Found")</f>
        <v>Graduate</v>
      </c>
      <c r="U862">
        <f>_xlfn.XLOOKUP(Table5[[#This Row],[CustomerID]],Table1[ID],Table1[Kids],"Not Found",0)</f>
        <v>1</v>
      </c>
      <c r="V862">
        <f>_xlfn.XLOOKUP(Table5[[#This Row],[CustomerID]],Table1[ID],Table1[Teens],"Not found",0)</f>
        <v>2</v>
      </c>
      <c r="W862" s="16">
        <f>IFERROR(VLOOKUP(Table5[[#This Row],[CustomerID]],Table1[],2,FALSE),"Not Found")</f>
        <v>158917</v>
      </c>
      <c r="X862" t="str">
        <f>_xlfn.XLOOKUP(Table5[[#This Row],[CustomerID]],Table1[ID],Table1[State],"Not Found",0)</f>
        <v>State-Illinois</v>
      </c>
      <c r="Y862">
        <f>_xlfn.XLOOKUP(Table5[[#This Row],[CustomerID]],Table2[ID],Table2[Recency/Days],"Not Found",0)</f>
        <v>10</v>
      </c>
      <c r="Z862" s="22">
        <f>IFERROR(VLOOKUP(Table5[[#This Row],[CustomerID]],Table2[],3,FALSE),"Not Found")</f>
        <v>407</v>
      </c>
      <c r="AA862" s="22">
        <f>IFERROR(VLOOKUP($A862,Table2[],4,FALSE),"Not Found")</f>
        <v>19</v>
      </c>
      <c r="AB862" s="22">
        <f>IFERROR(VLOOKUP($A862,Table2[],5,FALSE),"Not Found")</f>
        <v>240</v>
      </c>
      <c r="AC862" s="22">
        <f>IFERROR(VLOOKUP($A862,Table2[],6,FALSE),"Not Found")</f>
        <v>0</v>
      </c>
      <c r="AD862" s="22">
        <f>IFERROR(VLOOKUP($A862,Table2[],7,FALSE),"Not Found")</f>
        <v>19</v>
      </c>
      <c r="AE862" s="22">
        <f>IFERROR(VLOOKUP($A862,Table2[],8,FALSE),"Not Found")</f>
        <v>76</v>
      </c>
      <c r="AF862" s="22">
        <f>IFERROR(VLOOKUP($A862,Table2[],9,FALSE),"Not Found")</f>
        <v>610</v>
      </c>
      <c r="AG862">
        <f>IFERROR(VLOOKUP($A862,Table2[],10,FALSE),"Not Found")</f>
        <v>5</v>
      </c>
      <c r="AH862">
        <f>IFERROR(VLOOKUP($A862,Table2[],11,FALSE),"Not Found")</f>
        <v>4</v>
      </c>
      <c r="AI862">
        <f>IFERROR(VLOOKUP($A862,Table2[],12,FALSE),"Not Found")</f>
        <v>1</v>
      </c>
      <c r="AJ862">
        <f>IFERROR(VLOOKUP($A862,Table2[],13,FALSE),"Not Found")</f>
        <v>6</v>
      </c>
      <c r="AK862">
        <f>IFERROR(VLOOKUP($A862,Table2[],14,FALSE),"Not Found")</f>
        <v>5</v>
      </c>
      <c r="AL862">
        <f>INDEX('Marketing data'!E:E,MATCH($A862,'Marketing data'!B:B,0),1)</f>
        <v>0</v>
      </c>
      <c r="AM862">
        <f>INDEX('Marketing data'!F:F,MATCH($A862,'Marketing data'!B:B,0),1)</f>
        <v>0</v>
      </c>
      <c r="AN862">
        <f>INDEX(Table3[MC3],MATCH($A862,Table3[ID],0),1)</f>
        <v>0</v>
      </c>
      <c r="AO862">
        <f>INDEX(Table3[MC4],MATCH($A862,Table3[ID],0),1)</f>
        <v>0</v>
      </c>
      <c r="AP862">
        <f>INDEX(Table3[MC5],MATCH($A862,Table3[ID],0),1)</f>
        <v>0</v>
      </c>
      <c r="AQ862">
        <f>_xlfn.XLOOKUP($A862,Table3[ID],Table3[Complaint],"Not Found",0)</f>
        <v>0</v>
      </c>
      <c r="AR862">
        <f>_xlfn.XLOOKUP($A862,Table3[ID],Table3[Pilot],"Not Found",0)</f>
        <v>0</v>
      </c>
      <c r="AS862" s="6">
        <f>_xlfn.XLOOKUP($A862,Table3[ID],Table3[Enrollment],"Not Found",0)</f>
        <v>43706</v>
      </c>
    </row>
    <row r="863" spans="1:45" x14ac:dyDescent="0.25">
      <c r="A863">
        <v>1288</v>
      </c>
      <c r="B863" t="s">
        <v>989</v>
      </c>
      <c r="C863" t="s">
        <v>124</v>
      </c>
      <c r="D863" t="s">
        <v>104</v>
      </c>
      <c r="E863" t="s">
        <v>105</v>
      </c>
      <c r="F863" t="s">
        <v>111</v>
      </c>
      <c r="G863" s="22">
        <v>21.43</v>
      </c>
      <c r="H863">
        <v>10</v>
      </c>
      <c r="I863">
        <v>10.715</v>
      </c>
      <c r="J863" s="22">
        <v>225.01499999999999</v>
      </c>
      <c r="K863" s="6">
        <v>43493</v>
      </c>
      <c r="L863" s="21">
        <v>0.49374999999999997</v>
      </c>
      <c r="M863" t="s">
        <v>112</v>
      </c>
      <c r="N863" s="22">
        <v>214.3</v>
      </c>
      <c r="O863">
        <v>4.7619047620000003</v>
      </c>
      <c r="P863" s="22">
        <v>10.715</v>
      </c>
      <c r="Q863">
        <v>6.2</v>
      </c>
      <c r="R863" t="str">
        <f>IFERROR(VLOOKUP(Table5[[#This Row],[CustomerID]],Table1[],16,FALSE),"Not Found")</f>
        <v>Together</v>
      </c>
      <c r="S863">
        <f>IFERROR(VLOOKUP(Table5[[#This Row],[CustomerID]],Table1[],5,FALSE),"Not Found")</f>
        <v>64</v>
      </c>
      <c r="T863" t="str">
        <f>IFERROR(VLOOKUP(Table5[[#This Row],[CustomerID]],Table1[],17,FALSE),"Not Found")</f>
        <v>Other</v>
      </c>
      <c r="U863">
        <f>_xlfn.XLOOKUP(Table5[[#This Row],[CustomerID]],Table1[ID],Table1[Kids],"Not Found",0)</f>
        <v>0</v>
      </c>
      <c r="V863">
        <f>_xlfn.XLOOKUP(Table5[[#This Row],[CustomerID]],Table1[ID],Table1[Teens],"Not found",0)</f>
        <v>1</v>
      </c>
      <c r="W863" s="16">
        <f>IFERROR(VLOOKUP(Table5[[#This Row],[CustomerID]],Table1[],2,FALSE),"Not Found")</f>
        <v>158821</v>
      </c>
      <c r="X863" t="str">
        <f>_xlfn.XLOOKUP(Table5[[#This Row],[CustomerID]],Table1[ID],Table1[State],"Not Found",0)</f>
        <v>State-Other</v>
      </c>
      <c r="Y863">
        <f>_xlfn.XLOOKUP(Table5[[#This Row],[CustomerID]],Table2[ID],Table2[Recency/Days],"Not Found",0)</f>
        <v>44</v>
      </c>
      <c r="Z863" s="22">
        <f>IFERROR(VLOOKUP(Table5[[#This Row],[CustomerID]],Table2[],3,FALSE),"Not Found")</f>
        <v>1385</v>
      </c>
      <c r="AA863" s="22">
        <f>IFERROR(VLOOKUP($A863,Table2[],4,FALSE),"Not Found")</f>
        <v>38</v>
      </c>
      <c r="AB863" s="22">
        <f>IFERROR(VLOOKUP($A863,Table2[],5,FALSE),"Not Found")</f>
        <v>416</v>
      </c>
      <c r="AC863" s="22">
        <f>IFERROR(VLOOKUP($A863,Table2[],6,FALSE),"Not Found")</f>
        <v>51</v>
      </c>
      <c r="AD863" s="22">
        <f>IFERROR(VLOOKUP($A863,Table2[],7,FALSE),"Not Found")</f>
        <v>0</v>
      </c>
      <c r="AE863" s="22">
        <f>IFERROR(VLOOKUP($A863,Table2[],8,FALSE),"Not Found")</f>
        <v>76</v>
      </c>
      <c r="AF863" s="22">
        <f>IFERROR(VLOOKUP($A863,Table2[],9,FALSE),"Not Found")</f>
        <v>1814</v>
      </c>
      <c r="AG863">
        <f>IFERROR(VLOOKUP($A863,Table2[],10,FALSE),"Not Found")</f>
        <v>1</v>
      </c>
      <c r="AH863">
        <f>IFERROR(VLOOKUP($A863,Table2[],11,FALSE),"Not Found")</f>
        <v>9</v>
      </c>
      <c r="AI863">
        <f>IFERROR(VLOOKUP($A863,Table2[],12,FALSE),"Not Found")</f>
        <v>2</v>
      </c>
      <c r="AJ863">
        <f>IFERROR(VLOOKUP($A863,Table2[],13,FALSE),"Not Found")</f>
        <v>9</v>
      </c>
      <c r="AK863">
        <f>IFERROR(VLOOKUP($A863,Table2[],14,FALSE),"Not Found")</f>
        <v>6</v>
      </c>
      <c r="AL863">
        <f>INDEX('Marketing data'!E:E,MATCH($A863,'Marketing data'!B:B,0),1)</f>
        <v>0</v>
      </c>
      <c r="AM863">
        <f>INDEX('Marketing data'!F:F,MATCH($A863,'Marketing data'!B:B,0),1)</f>
        <v>0</v>
      </c>
      <c r="AN863">
        <f>INDEX(Table3[MC3],MATCH($A863,Table3[ID],0),1)</f>
        <v>0</v>
      </c>
      <c r="AO863">
        <f>INDEX(Table3[MC4],MATCH($A863,Table3[ID],0),1)</f>
        <v>0</v>
      </c>
      <c r="AP863">
        <f>INDEX(Table3[MC5],MATCH($A863,Table3[ID],0),1)</f>
        <v>0</v>
      </c>
      <c r="AQ863">
        <f>_xlfn.XLOOKUP($A863,Table3[ID],Table3[Complaint],"Not Found",0)</f>
        <v>0</v>
      </c>
      <c r="AR863">
        <f>_xlfn.XLOOKUP($A863,Table3[ID],Table3[Pilot],"Not Found",0)</f>
        <v>0</v>
      </c>
      <c r="AS863" s="6">
        <f>_xlfn.XLOOKUP($A863,Table3[ID],Table3[Enrollment],"Not Found",0)</f>
        <v>43908</v>
      </c>
    </row>
    <row r="864" spans="1:45" x14ac:dyDescent="0.25">
      <c r="A864">
        <v>1699</v>
      </c>
      <c r="B864" t="s">
        <v>990</v>
      </c>
      <c r="C864" t="s">
        <v>103</v>
      </c>
      <c r="D864" t="s">
        <v>104</v>
      </c>
      <c r="E864" t="s">
        <v>114</v>
      </c>
      <c r="F864" t="s">
        <v>118</v>
      </c>
      <c r="G864" s="22">
        <v>89.06</v>
      </c>
      <c r="H864">
        <v>6</v>
      </c>
      <c r="I864">
        <v>26.718</v>
      </c>
      <c r="J864" s="22">
        <v>561.07799999999997</v>
      </c>
      <c r="K864" s="6">
        <v>43483</v>
      </c>
      <c r="L864" s="21">
        <v>0.72638888888888886</v>
      </c>
      <c r="M864" t="s">
        <v>112</v>
      </c>
      <c r="N864" s="22">
        <v>534.36</v>
      </c>
      <c r="O864">
        <v>4.7619047620000003</v>
      </c>
      <c r="P864" s="22">
        <v>26.718</v>
      </c>
      <c r="Q864">
        <v>9.9</v>
      </c>
      <c r="R864" t="str">
        <f>IFERROR(VLOOKUP(Table5[[#This Row],[CustomerID]],Table1[],16,FALSE),"Not Found")</f>
        <v>Divorced</v>
      </c>
      <c r="S864">
        <f>IFERROR(VLOOKUP(Table5[[#This Row],[CustomerID]],Table1[],5,FALSE),"Not Found")</f>
        <v>50</v>
      </c>
      <c r="T864" t="str">
        <f>IFERROR(VLOOKUP(Table5[[#This Row],[CustomerID]],Table1[],17,FALSE),"Not Found")</f>
        <v>Graduate</v>
      </c>
      <c r="U864">
        <f>_xlfn.XLOOKUP(Table5[[#This Row],[CustomerID]],Table1[ID],Table1[Kids],"Not Found",0)</f>
        <v>0</v>
      </c>
      <c r="V864">
        <f>_xlfn.XLOOKUP(Table5[[#This Row],[CustomerID]],Table1[ID],Table1[Teens],"Not found",0)</f>
        <v>1</v>
      </c>
      <c r="W864" s="16">
        <f>IFERROR(VLOOKUP(Table5[[#This Row],[CustomerID]],Table1[],2,FALSE),"Not Found")</f>
        <v>158710</v>
      </c>
      <c r="X864" t="str">
        <f>_xlfn.XLOOKUP(Table5[[#This Row],[CustomerID]],Table1[ID],Table1[State],"Not Found",0)</f>
        <v>State-Illinois</v>
      </c>
      <c r="Y864">
        <f>_xlfn.XLOOKUP(Table5[[#This Row],[CustomerID]],Table2[ID],Table2[Recency/Days],"Not Found",0)</f>
        <v>77</v>
      </c>
      <c r="Z864" s="22">
        <f>IFERROR(VLOOKUP(Table5[[#This Row],[CustomerID]],Table2[],3,FALSE),"Not Found")</f>
        <v>1189</v>
      </c>
      <c r="AA864" s="22">
        <f>IFERROR(VLOOKUP($A864,Table2[],4,FALSE),"Not Found")</f>
        <v>219</v>
      </c>
      <c r="AB864" s="22">
        <f>IFERROR(VLOOKUP($A864,Table2[],5,FALSE),"Not Found")</f>
        <v>995</v>
      </c>
      <c r="AC864" s="22">
        <f>IFERROR(VLOOKUP($A864,Table2[],6,FALSE),"Not Found")</f>
        <v>0</v>
      </c>
      <c r="AD864" s="22">
        <f>IFERROR(VLOOKUP($A864,Table2[],7,FALSE),"Not Found")</f>
        <v>330</v>
      </c>
      <c r="AE864" s="22">
        <f>IFERROR(VLOOKUP($A864,Table2[],8,FALSE),"Not Found")</f>
        <v>470</v>
      </c>
      <c r="AF864" s="22">
        <f>IFERROR(VLOOKUP($A864,Table2[],9,FALSE),"Not Found")</f>
        <v>2263</v>
      </c>
      <c r="AG864">
        <f>IFERROR(VLOOKUP($A864,Table2[],10,FALSE),"Not Found")</f>
        <v>6</v>
      </c>
      <c r="AH864">
        <f>IFERROR(VLOOKUP($A864,Table2[],11,FALSE),"Not Found")</f>
        <v>11</v>
      </c>
      <c r="AI864">
        <f>IFERROR(VLOOKUP($A864,Table2[],12,FALSE),"Not Found")</f>
        <v>5</v>
      </c>
      <c r="AJ864">
        <f>IFERROR(VLOOKUP($A864,Table2[],13,FALSE),"Not Found")</f>
        <v>9</v>
      </c>
      <c r="AK864">
        <f>IFERROR(VLOOKUP($A864,Table2[],14,FALSE),"Not Found")</f>
        <v>6</v>
      </c>
      <c r="AL864">
        <f>INDEX('Marketing data'!E:E,MATCH($A864,'Marketing data'!B:B,0),1)</f>
        <v>0</v>
      </c>
      <c r="AM864">
        <f>INDEX('Marketing data'!F:F,MATCH($A864,'Marketing data'!B:B,0),1)</f>
        <v>0</v>
      </c>
      <c r="AN864">
        <f>INDEX(Table3[MC3],MATCH($A864,Table3[ID],0),1)</f>
        <v>0</v>
      </c>
      <c r="AO864">
        <f>INDEX(Table3[MC4],MATCH($A864,Table3[ID],0),1)</f>
        <v>0</v>
      </c>
      <c r="AP864">
        <f>INDEX(Table3[MC5],MATCH($A864,Table3[ID],0),1)</f>
        <v>0</v>
      </c>
      <c r="AQ864">
        <f>_xlfn.XLOOKUP($A864,Table3[ID],Table3[Complaint],"Not Found",0)</f>
        <v>0</v>
      </c>
      <c r="AR864">
        <f>_xlfn.XLOOKUP($A864,Table3[ID],Table3[Pilot],"Not Found",0)</f>
        <v>0</v>
      </c>
      <c r="AS864" s="6">
        <f>_xlfn.XLOOKUP($A864,Table3[ID],Table3[Enrollment],"Not Found",0)</f>
        <v>43713</v>
      </c>
    </row>
    <row r="865" spans="1:45" x14ac:dyDescent="0.25">
      <c r="A865">
        <v>3103</v>
      </c>
      <c r="B865" t="s">
        <v>991</v>
      </c>
      <c r="C865" t="s">
        <v>103</v>
      </c>
      <c r="D865" t="s">
        <v>104</v>
      </c>
      <c r="E865" t="s">
        <v>114</v>
      </c>
      <c r="F865" t="s">
        <v>115</v>
      </c>
      <c r="G865" s="22">
        <v>23.29</v>
      </c>
      <c r="H865">
        <v>4</v>
      </c>
      <c r="I865">
        <v>4.6580000000000004</v>
      </c>
      <c r="J865" s="22">
        <v>97.817999999999998</v>
      </c>
      <c r="K865" s="6">
        <v>43543</v>
      </c>
      <c r="L865" s="21">
        <v>0.49444444444444446</v>
      </c>
      <c r="M865" t="s">
        <v>116</v>
      </c>
      <c r="N865" s="22">
        <v>93.16</v>
      </c>
      <c r="O865">
        <v>4.7619047620000003</v>
      </c>
      <c r="P865" s="22">
        <v>4.6580000000000004</v>
      </c>
      <c r="Q865">
        <v>5.9</v>
      </c>
      <c r="R865" t="str">
        <f>IFERROR(VLOOKUP(Table5[[#This Row],[CustomerID]],Table1[],16,FALSE),"Not Found")</f>
        <v>Married</v>
      </c>
      <c r="S865">
        <f>IFERROR(VLOOKUP(Table5[[#This Row],[CustomerID]],Table1[],5,FALSE),"Not Found")</f>
        <v>55</v>
      </c>
      <c r="T865" t="str">
        <f>IFERROR(VLOOKUP(Table5[[#This Row],[CustomerID]],Table1[],17,FALSE),"Not Found")</f>
        <v>Graduate</v>
      </c>
      <c r="U865">
        <f>_xlfn.XLOOKUP(Table5[[#This Row],[CustomerID]],Table1[ID],Table1[Kids],"Not Found",0)</f>
        <v>0</v>
      </c>
      <c r="V865">
        <f>_xlfn.XLOOKUP(Table5[[#This Row],[CustomerID]],Table1[ID],Table1[Teens],"Not found",0)</f>
        <v>1</v>
      </c>
      <c r="W865" s="16">
        <f>IFERROR(VLOOKUP(Table5[[#This Row],[CustomerID]],Table1[],2,FALSE),"Not Found")</f>
        <v>158692</v>
      </c>
      <c r="X865" t="str">
        <f>_xlfn.XLOOKUP(Table5[[#This Row],[CustomerID]],Table1[ID],Table1[State],"Not Found",0)</f>
        <v>State-Illinois</v>
      </c>
      <c r="Y865">
        <f>_xlfn.XLOOKUP(Table5[[#This Row],[CustomerID]],Table2[ID],Table2[Recency/Days],"Not Found",0)</f>
        <v>21</v>
      </c>
      <c r="Z865" s="22">
        <f>IFERROR(VLOOKUP(Table5[[#This Row],[CustomerID]],Table2[],3,FALSE),"Not Found")</f>
        <v>814</v>
      </c>
      <c r="AA865" s="22">
        <f>IFERROR(VLOOKUP($A865,Table2[],4,FALSE),"Not Found")</f>
        <v>30</v>
      </c>
      <c r="AB865" s="22">
        <f>IFERROR(VLOOKUP($A865,Table2[],5,FALSE),"Not Found")</f>
        <v>165</v>
      </c>
      <c r="AC865" s="22">
        <f>IFERROR(VLOOKUP($A865,Table2[],6,FALSE),"Not Found")</f>
        <v>11</v>
      </c>
      <c r="AD865" s="22">
        <f>IFERROR(VLOOKUP($A865,Table2[],7,FALSE),"Not Found")</f>
        <v>19</v>
      </c>
      <c r="AE865" s="22">
        <f>IFERROR(VLOOKUP($A865,Table2[],8,FALSE),"Not Found")</f>
        <v>30</v>
      </c>
      <c r="AF865" s="22">
        <f>IFERROR(VLOOKUP($A865,Table2[],9,FALSE),"Not Found")</f>
        <v>1009</v>
      </c>
      <c r="AG865">
        <f>IFERROR(VLOOKUP($A865,Table2[],10,FALSE),"Not Found")</f>
        <v>1</v>
      </c>
      <c r="AH865">
        <f>IFERROR(VLOOKUP($A865,Table2[],11,FALSE),"Not Found")</f>
        <v>8</v>
      </c>
      <c r="AI865">
        <f>IFERROR(VLOOKUP($A865,Table2[],12,FALSE),"Not Found")</f>
        <v>2</v>
      </c>
      <c r="AJ865">
        <f>IFERROR(VLOOKUP($A865,Table2[],13,FALSE),"Not Found")</f>
        <v>4</v>
      </c>
      <c r="AK865">
        <f>IFERROR(VLOOKUP($A865,Table2[],14,FALSE),"Not Found")</f>
        <v>7</v>
      </c>
      <c r="AL865">
        <f>INDEX('Marketing data'!E:E,MATCH($A865,'Marketing data'!B:B,0),1)</f>
        <v>0</v>
      </c>
      <c r="AM865">
        <f>INDEX('Marketing data'!F:F,MATCH($A865,'Marketing data'!B:B,0),1)</f>
        <v>0</v>
      </c>
      <c r="AN865">
        <f>INDEX(Table3[MC3],MATCH($A865,Table3[ID],0),1)</f>
        <v>0</v>
      </c>
      <c r="AO865">
        <f>INDEX(Table3[MC4],MATCH($A865,Table3[ID],0),1)</f>
        <v>0</v>
      </c>
      <c r="AP865">
        <f>INDEX(Table3[MC5],MATCH($A865,Table3[ID],0),1)</f>
        <v>0</v>
      </c>
      <c r="AQ865">
        <f>_xlfn.XLOOKUP($A865,Table3[ID],Table3[Complaint],"Not Found",0)</f>
        <v>0</v>
      </c>
      <c r="AR865">
        <f>_xlfn.XLOOKUP($A865,Table3[ID],Table3[Pilot],"Not Found",0)</f>
        <v>0</v>
      </c>
      <c r="AS865" s="6">
        <f>_xlfn.XLOOKUP($A865,Table3[ID],Table3[Enrollment],"Not Found",0)</f>
        <v>44084</v>
      </c>
    </row>
    <row r="866" spans="1:45" x14ac:dyDescent="0.25">
      <c r="A866">
        <v>2623</v>
      </c>
      <c r="B866" t="s">
        <v>992</v>
      </c>
      <c r="C866" t="s">
        <v>109</v>
      </c>
      <c r="D866" t="s">
        <v>110</v>
      </c>
      <c r="E866" t="s">
        <v>114</v>
      </c>
      <c r="F866" t="s">
        <v>115</v>
      </c>
      <c r="G866" s="22">
        <v>65.260000000000005</v>
      </c>
      <c r="H866">
        <v>8</v>
      </c>
      <c r="I866">
        <v>26.103999999999999</v>
      </c>
      <c r="J866" s="22">
        <v>548.18399999999997</v>
      </c>
      <c r="K866" s="6">
        <v>43539</v>
      </c>
      <c r="L866" s="21">
        <v>0.58611111111111114</v>
      </c>
      <c r="M866" t="s">
        <v>107</v>
      </c>
      <c r="N866" s="22">
        <v>522.08000000000004</v>
      </c>
      <c r="O866">
        <v>4.7619047620000003</v>
      </c>
      <c r="P866" s="22">
        <v>26.103999999999999</v>
      </c>
      <c r="Q866">
        <v>6.3</v>
      </c>
      <c r="R866" t="str">
        <f>IFERROR(VLOOKUP(Table5[[#This Row],[CustomerID]],Table1[],16,FALSE),"Not Found")</f>
        <v>Single</v>
      </c>
      <c r="S866">
        <f>IFERROR(VLOOKUP(Table5[[#This Row],[CustomerID]],Table1[],5,FALSE),"Not Found")</f>
        <v>39</v>
      </c>
      <c r="T866" t="str">
        <f>IFERROR(VLOOKUP(Table5[[#This Row],[CustomerID]],Table1[],17,FALSE),"Not Found")</f>
        <v>Graduate</v>
      </c>
      <c r="U866">
        <f>_xlfn.XLOOKUP(Table5[[#This Row],[CustomerID]],Table1[ID],Table1[Kids],"Not Found",0)</f>
        <v>0</v>
      </c>
      <c r="V866">
        <f>_xlfn.XLOOKUP(Table5[[#This Row],[CustomerID]],Table1[ID],Table1[Teens],"Not found",0)</f>
        <v>0</v>
      </c>
      <c r="W866" s="16">
        <f>IFERROR(VLOOKUP(Table5[[#This Row],[CustomerID]],Table1[],2,FALSE),"Not Found")</f>
        <v>158684</v>
      </c>
      <c r="X866" t="str">
        <f>_xlfn.XLOOKUP(Table5[[#This Row],[CustomerID]],Table1[ID],Table1[State],"Not Found",0)</f>
        <v>State-Illinois</v>
      </c>
      <c r="Y866">
        <f>_xlfn.XLOOKUP(Table5[[#This Row],[CustomerID]],Table2[ID],Table2[Recency/Days],"Not Found",0)</f>
        <v>71</v>
      </c>
      <c r="Z866" s="22">
        <f>IFERROR(VLOOKUP(Table5[[#This Row],[CustomerID]],Table2[],3,FALSE),"Not Found")</f>
        <v>1295</v>
      </c>
      <c r="AA866" s="22">
        <f>IFERROR(VLOOKUP($A866,Table2[],4,FALSE),"Not Found")</f>
        <v>95</v>
      </c>
      <c r="AB866" s="22">
        <f>IFERROR(VLOOKUP($A866,Table2[],5,FALSE),"Not Found")</f>
        <v>484</v>
      </c>
      <c r="AC866" s="22">
        <f>IFERROR(VLOOKUP($A866,Table2[],6,FALSE),"Not Found")</f>
        <v>76</v>
      </c>
      <c r="AD866" s="22">
        <f>IFERROR(VLOOKUP($A866,Table2[],7,FALSE),"Not Found")</f>
        <v>19</v>
      </c>
      <c r="AE866" s="22">
        <f>IFERROR(VLOOKUP($A866,Table2[],8,FALSE),"Not Found")</f>
        <v>230</v>
      </c>
      <c r="AF866" s="22">
        <f>IFERROR(VLOOKUP($A866,Table2[],9,FALSE),"Not Found")</f>
        <v>1739</v>
      </c>
      <c r="AG866">
        <f>IFERROR(VLOOKUP($A866,Table2[],10,FALSE),"Not Found")</f>
        <v>1</v>
      </c>
      <c r="AH866">
        <f>IFERROR(VLOOKUP($A866,Table2[],11,FALSE),"Not Found")</f>
        <v>5</v>
      </c>
      <c r="AI866">
        <f>IFERROR(VLOOKUP($A866,Table2[],12,FALSE),"Not Found")</f>
        <v>3</v>
      </c>
      <c r="AJ866">
        <f>IFERROR(VLOOKUP($A866,Table2[],13,FALSE),"Not Found")</f>
        <v>12</v>
      </c>
      <c r="AK866">
        <f>IFERROR(VLOOKUP($A866,Table2[],14,FALSE),"Not Found")</f>
        <v>2</v>
      </c>
      <c r="AL866">
        <f>INDEX('Marketing data'!E:E,MATCH($A866,'Marketing data'!B:B,0),1)</f>
        <v>0</v>
      </c>
      <c r="AM866">
        <f>INDEX('Marketing data'!F:F,MATCH($A866,'Marketing data'!B:B,0),1)</f>
        <v>0</v>
      </c>
      <c r="AN866">
        <f>INDEX(Table3[MC3],MATCH($A866,Table3[ID],0),1)</f>
        <v>0</v>
      </c>
      <c r="AO866">
        <f>INDEX(Table3[MC4],MATCH($A866,Table3[ID],0),1)</f>
        <v>1</v>
      </c>
      <c r="AP866">
        <f>INDEX(Table3[MC5],MATCH($A866,Table3[ID],0),1)</f>
        <v>0</v>
      </c>
      <c r="AQ866">
        <f>_xlfn.XLOOKUP($A866,Table3[ID],Table3[Complaint],"Not Found",0)</f>
        <v>0</v>
      </c>
      <c r="AR866">
        <f>_xlfn.XLOOKUP($A866,Table3[ID],Table3[Pilot],"Not Found",0)</f>
        <v>0</v>
      </c>
      <c r="AS866" s="6">
        <f>_xlfn.XLOOKUP($A866,Table3[ID],Table3[Enrollment],"Not Found",0)</f>
        <v>44155</v>
      </c>
    </row>
    <row r="867" spans="1:45" x14ac:dyDescent="0.25">
      <c r="A867">
        <v>2681</v>
      </c>
      <c r="B867" t="s">
        <v>993</v>
      </c>
      <c r="C867" t="s">
        <v>109</v>
      </c>
      <c r="D867" t="s">
        <v>104</v>
      </c>
      <c r="E867" t="s">
        <v>114</v>
      </c>
      <c r="F867" t="s">
        <v>127</v>
      </c>
      <c r="G867" s="22">
        <v>52.35</v>
      </c>
      <c r="H867">
        <v>1</v>
      </c>
      <c r="I867">
        <v>2.6175000000000002</v>
      </c>
      <c r="J867" s="22">
        <v>54.967500000000001</v>
      </c>
      <c r="K867" s="6">
        <v>43508</v>
      </c>
      <c r="L867" s="21">
        <v>0.74236111111111114</v>
      </c>
      <c r="M867" t="s">
        <v>112</v>
      </c>
      <c r="N867" s="22">
        <v>52.35</v>
      </c>
      <c r="O867">
        <v>4.7619047620000003</v>
      </c>
      <c r="P867" s="22">
        <v>2.6175000000000002</v>
      </c>
      <c r="Q867">
        <v>4</v>
      </c>
      <c r="R867" t="str">
        <f>IFERROR(VLOOKUP(Table5[[#This Row],[CustomerID]],Table1[],16,FALSE),"Not Found")</f>
        <v>Together</v>
      </c>
      <c r="S867">
        <f>IFERROR(VLOOKUP(Table5[[#This Row],[CustomerID]],Table1[],5,FALSE),"Not Found")</f>
        <v>64</v>
      </c>
      <c r="T867" t="str">
        <f>IFERROR(VLOOKUP(Table5[[#This Row],[CustomerID]],Table1[],17,FALSE),"Not Found")</f>
        <v>Master</v>
      </c>
      <c r="U867">
        <f>_xlfn.XLOOKUP(Table5[[#This Row],[CustomerID]],Table1[ID],Table1[Kids],"Not Found",0)</f>
        <v>0</v>
      </c>
      <c r="V867">
        <f>_xlfn.XLOOKUP(Table5[[#This Row],[CustomerID]],Table1[ID],Table1[Teens],"Not found",0)</f>
        <v>1</v>
      </c>
      <c r="W867" s="16">
        <f>IFERROR(VLOOKUP(Table5[[#This Row],[CustomerID]],Table1[],2,FALSE),"Not Found")</f>
        <v>158656</v>
      </c>
      <c r="X867" t="str">
        <f>_xlfn.XLOOKUP(Table5[[#This Row],[CustomerID]],Table1[ID],Table1[State],"Not Found",0)</f>
        <v>State-California</v>
      </c>
      <c r="Y867">
        <f>_xlfn.XLOOKUP(Table5[[#This Row],[CustomerID]],Table2[ID],Table2[Recency/Days],"Not Found",0)</f>
        <v>25</v>
      </c>
      <c r="Z867" s="22">
        <f>IFERROR(VLOOKUP(Table5[[#This Row],[CustomerID]],Table2[],3,FALSE),"Not Found")</f>
        <v>2602</v>
      </c>
      <c r="AA867" s="22">
        <f>IFERROR(VLOOKUP($A867,Table2[],4,FALSE),"Not Found")</f>
        <v>32</v>
      </c>
      <c r="AB867" s="22">
        <f>IFERROR(VLOOKUP($A867,Table2[],5,FALSE),"Not Found")</f>
        <v>525</v>
      </c>
      <c r="AC867" s="22">
        <f>IFERROR(VLOOKUP($A867,Table2[],6,FALSE),"Not Found")</f>
        <v>43</v>
      </c>
      <c r="AD867" s="22">
        <f>IFERROR(VLOOKUP($A867,Table2[],7,FALSE),"Not Found")</f>
        <v>65</v>
      </c>
      <c r="AE867" s="22">
        <f>IFERROR(VLOOKUP($A867,Table2[],8,FALSE),"Not Found")</f>
        <v>32</v>
      </c>
      <c r="AF867" s="22">
        <f>IFERROR(VLOOKUP($A867,Table2[],9,FALSE),"Not Found")</f>
        <v>3235</v>
      </c>
      <c r="AG867">
        <f>IFERROR(VLOOKUP($A867,Table2[],10,FALSE),"Not Found")</f>
        <v>4</v>
      </c>
      <c r="AH867">
        <f>IFERROR(VLOOKUP($A867,Table2[],11,FALSE),"Not Found")</f>
        <v>7</v>
      </c>
      <c r="AI867">
        <f>IFERROR(VLOOKUP($A867,Table2[],12,FALSE),"Not Found")</f>
        <v>8</v>
      </c>
      <c r="AJ867">
        <f>IFERROR(VLOOKUP($A867,Table2[],13,FALSE),"Not Found")</f>
        <v>13</v>
      </c>
      <c r="AK867">
        <f>IFERROR(VLOOKUP($A867,Table2[],14,FALSE),"Not Found")</f>
        <v>6</v>
      </c>
      <c r="AL867">
        <f>INDEX('Marketing data'!E:E,MATCH($A867,'Marketing data'!B:B,0),1)</f>
        <v>0</v>
      </c>
      <c r="AM867">
        <f>INDEX('Marketing data'!F:F,MATCH($A867,'Marketing data'!B:B,0),1)</f>
        <v>0</v>
      </c>
      <c r="AN867">
        <f>INDEX(Table3[MC3],MATCH($A867,Table3[ID],0),1)</f>
        <v>0</v>
      </c>
      <c r="AO867">
        <f>INDEX(Table3[MC4],MATCH($A867,Table3[ID],0),1)</f>
        <v>0</v>
      </c>
      <c r="AP867">
        <f>INDEX(Table3[MC5],MATCH($A867,Table3[ID],0),1)</f>
        <v>1</v>
      </c>
      <c r="AQ867">
        <f>_xlfn.XLOOKUP($A867,Table3[ID],Table3[Complaint],"Not Found",0)</f>
        <v>0</v>
      </c>
      <c r="AR867">
        <f>_xlfn.XLOOKUP($A867,Table3[ID],Table3[Pilot],"Not Found",0)</f>
        <v>0</v>
      </c>
      <c r="AS867" s="6">
        <f>_xlfn.XLOOKUP($A867,Table3[ID],Table3[Enrollment],"Not Found",0)</f>
        <v>43521</v>
      </c>
    </row>
    <row r="868" spans="1:45" x14ac:dyDescent="0.25">
      <c r="A868">
        <v>2958</v>
      </c>
      <c r="B868" t="s">
        <v>994</v>
      </c>
      <c r="C868" t="s">
        <v>124</v>
      </c>
      <c r="D868" t="s">
        <v>104</v>
      </c>
      <c r="E868" t="s">
        <v>114</v>
      </c>
      <c r="F868" t="s">
        <v>111</v>
      </c>
      <c r="G868" s="22">
        <v>39.75</v>
      </c>
      <c r="H868">
        <v>1</v>
      </c>
      <c r="I868">
        <v>1.9875</v>
      </c>
      <c r="J868" s="22">
        <v>41.737499999999997</v>
      </c>
      <c r="K868" s="6">
        <v>43521</v>
      </c>
      <c r="L868" s="21">
        <v>0.84652777777777777</v>
      </c>
      <c r="M868" t="s">
        <v>112</v>
      </c>
      <c r="N868" s="22">
        <v>39.75</v>
      </c>
      <c r="O868">
        <v>4.7619047620000003</v>
      </c>
      <c r="P868" s="22">
        <v>1.9875</v>
      </c>
      <c r="Q868">
        <v>6.1</v>
      </c>
      <c r="R868" t="str">
        <f>IFERROR(VLOOKUP(Table5[[#This Row],[CustomerID]],Table1[],16,FALSE),"Not Found")</f>
        <v>Married</v>
      </c>
      <c r="S868">
        <f>IFERROR(VLOOKUP(Table5[[#This Row],[CustomerID]],Table1[],5,FALSE),"Not Found")</f>
        <v>58</v>
      </c>
      <c r="T868" t="str">
        <f>IFERROR(VLOOKUP(Table5[[#This Row],[CustomerID]],Table1[],17,FALSE),"Not Found")</f>
        <v>Master</v>
      </c>
      <c r="U868">
        <f>_xlfn.XLOOKUP(Table5[[#This Row],[CustomerID]],Table1[ID],Table1[Kids],"Not Found",0)</f>
        <v>0</v>
      </c>
      <c r="V868">
        <f>_xlfn.XLOOKUP(Table5[[#This Row],[CustomerID]],Table1[ID],Table1[Teens],"Not found",0)</f>
        <v>1</v>
      </c>
      <c r="W868" s="16">
        <f>IFERROR(VLOOKUP(Table5[[#This Row],[CustomerID]],Table1[],2,FALSE),"Not Found")</f>
        <v>158646</v>
      </c>
      <c r="X868" t="str">
        <f>_xlfn.XLOOKUP(Table5[[#This Row],[CustomerID]],Table1[ID],Table1[State],"Not Found",0)</f>
        <v>State-Florida</v>
      </c>
      <c r="Y868">
        <f>_xlfn.XLOOKUP(Table5[[#This Row],[CustomerID]],Table2[ID],Table2[Recency/Days],"Not Found",0)</f>
        <v>3</v>
      </c>
      <c r="Z868" s="22">
        <f>IFERROR(VLOOKUP(Table5[[#This Row],[CustomerID]],Table2[],3,FALSE),"Not Found")</f>
        <v>168</v>
      </c>
      <c r="AA868" s="22">
        <f>IFERROR(VLOOKUP($A868,Table2[],4,FALSE),"Not Found")</f>
        <v>3</v>
      </c>
      <c r="AB868" s="22">
        <f>IFERROR(VLOOKUP($A868,Table2[],5,FALSE),"Not Found")</f>
        <v>119</v>
      </c>
      <c r="AC868" s="22">
        <f>IFERROR(VLOOKUP($A868,Table2[],6,FALSE),"Not Found")</f>
        <v>16</v>
      </c>
      <c r="AD868" s="22">
        <f>IFERROR(VLOOKUP($A868,Table2[],7,FALSE),"Not Found")</f>
        <v>14</v>
      </c>
      <c r="AE868" s="22">
        <f>IFERROR(VLOOKUP($A868,Table2[],8,FALSE),"Not Found")</f>
        <v>60</v>
      </c>
      <c r="AF868" s="22">
        <f>IFERROR(VLOOKUP($A868,Table2[],9,FALSE),"Not Found")</f>
        <v>260</v>
      </c>
      <c r="AG868">
        <f>IFERROR(VLOOKUP($A868,Table2[],10,FALSE),"Not Found")</f>
        <v>1</v>
      </c>
      <c r="AH868">
        <f>IFERROR(VLOOKUP($A868,Table2[],11,FALSE),"Not Found")</f>
        <v>2</v>
      </c>
      <c r="AI868">
        <f>IFERROR(VLOOKUP($A868,Table2[],12,FALSE),"Not Found")</f>
        <v>1</v>
      </c>
      <c r="AJ868">
        <f>IFERROR(VLOOKUP($A868,Table2[],13,FALSE),"Not Found")</f>
        <v>4</v>
      </c>
      <c r="AK868">
        <f>IFERROR(VLOOKUP($A868,Table2[],14,FALSE),"Not Found")</f>
        <v>4</v>
      </c>
      <c r="AL868">
        <f>INDEX('Marketing data'!E:E,MATCH($A868,'Marketing data'!B:B,0),1)</f>
        <v>0</v>
      </c>
      <c r="AM868">
        <f>INDEX('Marketing data'!F:F,MATCH($A868,'Marketing data'!B:B,0),1)</f>
        <v>0</v>
      </c>
      <c r="AN868">
        <f>INDEX(Table3[MC3],MATCH($A868,Table3[ID],0),1)</f>
        <v>0</v>
      </c>
      <c r="AO868">
        <f>INDEX(Table3[MC4],MATCH($A868,Table3[ID],0),1)</f>
        <v>0</v>
      </c>
      <c r="AP868">
        <f>INDEX(Table3[MC5],MATCH($A868,Table3[ID],0),1)</f>
        <v>0</v>
      </c>
      <c r="AQ868">
        <f>_xlfn.XLOOKUP($A868,Table3[ID],Table3[Complaint],"Not Found",0)</f>
        <v>0</v>
      </c>
      <c r="AR868">
        <f>_xlfn.XLOOKUP($A868,Table3[ID],Table3[Pilot],"Not Found",0)</f>
        <v>0</v>
      </c>
      <c r="AS868" s="6">
        <f>_xlfn.XLOOKUP($A868,Table3[ID],Table3[Enrollment],"Not Found",0)</f>
        <v>43784</v>
      </c>
    </row>
    <row r="869" spans="1:45" x14ac:dyDescent="0.25">
      <c r="A869">
        <v>3075</v>
      </c>
      <c r="B869" t="s">
        <v>995</v>
      </c>
      <c r="C869" t="s">
        <v>103</v>
      </c>
      <c r="D869" t="s">
        <v>110</v>
      </c>
      <c r="E869" t="s">
        <v>105</v>
      </c>
      <c r="F869" t="s">
        <v>111</v>
      </c>
      <c r="G869" s="22">
        <v>90.02</v>
      </c>
      <c r="H869">
        <v>8</v>
      </c>
      <c r="I869">
        <v>36.008000000000003</v>
      </c>
      <c r="J869" s="22">
        <v>756.16800000000001</v>
      </c>
      <c r="K869" s="6">
        <v>43545</v>
      </c>
      <c r="L869" s="21">
        <v>0.67222222222222217</v>
      </c>
      <c r="M869" t="s">
        <v>116</v>
      </c>
      <c r="N869" s="22">
        <v>720.16</v>
      </c>
      <c r="O869">
        <v>4.7619047620000003</v>
      </c>
      <c r="P869" s="22">
        <v>36.008000000000003</v>
      </c>
      <c r="Q869">
        <v>4.5</v>
      </c>
      <c r="R869" t="str">
        <f>IFERROR(VLOOKUP(Table5[[#This Row],[CustomerID]],Table1[],16,FALSE),"Not Found")</f>
        <v>Married</v>
      </c>
      <c r="S869">
        <f>IFERROR(VLOOKUP(Table5[[#This Row],[CustomerID]],Table1[],5,FALSE),"Not Found")</f>
        <v>58</v>
      </c>
      <c r="T869" t="str">
        <f>IFERROR(VLOOKUP(Table5[[#This Row],[CustomerID]],Table1[],17,FALSE),"Not Found")</f>
        <v>Master</v>
      </c>
      <c r="U869">
        <f>_xlfn.XLOOKUP(Table5[[#This Row],[CustomerID]],Table1[ID],Table1[Kids],"Not Found",0)</f>
        <v>0</v>
      </c>
      <c r="V869">
        <f>_xlfn.XLOOKUP(Table5[[#This Row],[CustomerID]],Table1[ID],Table1[Teens],"Not found",0)</f>
        <v>1</v>
      </c>
      <c r="W869" s="16">
        <f>IFERROR(VLOOKUP(Table5[[#This Row],[CustomerID]],Table1[],2,FALSE),"Not Found")</f>
        <v>158646</v>
      </c>
      <c r="X869" t="str">
        <f>_xlfn.XLOOKUP(Table5[[#This Row],[CustomerID]],Table1[ID],Table1[State],"Not Found",0)</f>
        <v>State-Texas</v>
      </c>
      <c r="Y869">
        <f>_xlfn.XLOOKUP(Table5[[#This Row],[CustomerID]],Table2[ID],Table2[Recency/Days],"Not Found",0)</f>
        <v>3</v>
      </c>
      <c r="Z869" s="22">
        <f>IFERROR(VLOOKUP(Table5[[#This Row],[CustomerID]],Table2[],3,FALSE),"Not Found")</f>
        <v>168</v>
      </c>
      <c r="AA869" s="22">
        <f>IFERROR(VLOOKUP($A869,Table2[],4,FALSE),"Not Found")</f>
        <v>3</v>
      </c>
      <c r="AB869" s="22">
        <f>IFERROR(VLOOKUP($A869,Table2[],5,FALSE),"Not Found")</f>
        <v>119</v>
      </c>
      <c r="AC869" s="22">
        <f>IFERROR(VLOOKUP($A869,Table2[],6,FALSE),"Not Found")</f>
        <v>16</v>
      </c>
      <c r="AD869" s="22">
        <f>IFERROR(VLOOKUP($A869,Table2[],7,FALSE),"Not Found")</f>
        <v>14</v>
      </c>
      <c r="AE869" s="22">
        <f>IFERROR(VLOOKUP($A869,Table2[],8,FALSE),"Not Found")</f>
        <v>60</v>
      </c>
      <c r="AF869" s="22">
        <f>IFERROR(VLOOKUP($A869,Table2[],9,FALSE),"Not Found")</f>
        <v>260</v>
      </c>
      <c r="AG869">
        <f>IFERROR(VLOOKUP($A869,Table2[],10,FALSE),"Not Found")</f>
        <v>1</v>
      </c>
      <c r="AH869">
        <f>IFERROR(VLOOKUP($A869,Table2[],11,FALSE),"Not Found")</f>
        <v>2</v>
      </c>
      <c r="AI869">
        <f>IFERROR(VLOOKUP($A869,Table2[],12,FALSE),"Not Found")</f>
        <v>1</v>
      </c>
      <c r="AJ869">
        <f>IFERROR(VLOOKUP($A869,Table2[],13,FALSE),"Not Found")</f>
        <v>4</v>
      </c>
      <c r="AK869">
        <f>IFERROR(VLOOKUP($A869,Table2[],14,FALSE),"Not Found")</f>
        <v>4</v>
      </c>
      <c r="AL869">
        <f>INDEX('Marketing data'!E:E,MATCH($A869,'Marketing data'!B:B,0),1)</f>
        <v>0</v>
      </c>
      <c r="AM869">
        <f>INDEX('Marketing data'!F:F,MATCH($A869,'Marketing data'!B:B,0),1)</f>
        <v>0</v>
      </c>
      <c r="AN869">
        <f>INDEX(Table3[MC3],MATCH($A869,Table3[ID],0),1)</f>
        <v>0</v>
      </c>
      <c r="AO869">
        <f>INDEX(Table3[MC4],MATCH($A869,Table3[ID],0),1)</f>
        <v>0</v>
      </c>
      <c r="AP869">
        <f>INDEX(Table3[MC5],MATCH($A869,Table3[ID],0),1)</f>
        <v>0</v>
      </c>
      <c r="AQ869">
        <f>_xlfn.XLOOKUP($A869,Table3[ID],Table3[Complaint],"Not Found",0)</f>
        <v>0</v>
      </c>
      <c r="AR869">
        <f>_xlfn.XLOOKUP($A869,Table3[ID],Table3[Pilot],"Not Found",0)</f>
        <v>0</v>
      </c>
      <c r="AS869" s="6">
        <f>_xlfn.XLOOKUP($A869,Table3[ID],Table3[Enrollment],"Not Found",0)</f>
        <v>43784</v>
      </c>
    </row>
    <row r="870" spans="1:45" x14ac:dyDescent="0.25">
      <c r="A870">
        <v>1022</v>
      </c>
      <c r="B870" t="s">
        <v>996</v>
      </c>
      <c r="C870" t="s">
        <v>124</v>
      </c>
      <c r="D870" t="s">
        <v>104</v>
      </c>
      <c r="E870" t="s">
        <v>105</v>
      </c>
      <c r="F870" t="s">
        <v>111</v>
      </c>
      <c r="G870" s="22">
        <v>12.1</v>
      </c>
      <c r="H870">
        <v>8</v>
      </c>
      <c r="I870">
        <v>4.84</v>
      </c>
      <c r="J870" s="22">
        <v>101.64</v>
      </c>
      <c r="K870" s="6">
        <v>43484</v>
      </c>
      <c r="L870" s="21">
        <v>0.4284722222222222</v>
      </c>
      <c r="M870" t="s">
        <v>107</v>
      </c>
      <c r="N870" s="22">
        <v>96.8</v>
      </c>
      <c r="O870">
        <v>4.7619047620000003</v>
      </c>
      <c r="P870" s="22">
        <v>4.84</v>
      </c>
      <c r="Q870">
        <v>8.6</v>
      </c>
      <c r="R870" t="str">
        <f>IFERROR(VLOOKUP(Table5[[#This Row],[CustomerID]],Table1[],16,FALSE),"Not Found")</f>
        <v>Married</v>
      </c>
      <c r="S870">
        <f>IFERROR(VLOOKUP(Table5[[#This Row],[CustomerID]],Table1[],5,FALSE),"Not Found")</f>
        <v>71</v>
      </c>
      <c r="T870" t="str">
        <f>IFERROR(VLOOKUP(Table5[[#This Row],[CustomerID]],Table1[],17,FALSE),"Not Found")</f>
        <v>PhD</v>
      </c>
      <c r="U870">
        <f>_xlfn.XLOOKUP(Table5[[#This Row],[CustomerID]],Table1[ID],Table1[Kids],"Not Found",0)</f>
        <v>0</v>
      </c>
      <c r="V870">
        <f>_xlfn.XLOOKUP(Table5[[#This Row],[CustomerID]],Table1[ID],Table1[Teens],"Not found",0)</f>
        <v>1</v>
      </c>
      <c r="W870" s="16">
        <f>IFERROR(VLOOKUP(Table5[[#This Row],[CustomerID]],Table1[],2,FALSE),"Not Found")</f>
        <v>158607</v>
      </c>
      <c r="X870" t="str">
        <f>_xlfn.XLOOKUP(Table5[[#This Row],[CustomerID]],Table1[ID],Table1[State],"Not Found",0)</f>
        <v>State-New York</v>
      </c>
      <c r="Y870">
        <f>_xlfn.XLOOKUP(Table5[[#This Row],[CustomerID]],Table2[ID],Table2[Recency/Days],"Not Found",0)</f>
        <v>63</v>
      </c>
      <c r="Z870" s="22">
        <f>IFERROR(VLOOKUP(Table5[[#This Row],[CustomerID]],Table2[],3,FALSE),"Not Found")</f>
        <v>2346</v>
      </c>
      <c r="AA870" s="22">
        <f>IFERROR(VLOOKUP($A870,Table2[],4,FALSE),"Not Found")</f>
        <v>0</v>
      </c>
      <c r="AB870" s="22">
        <f>IFERROR(VLOOKUP($A870,Table2[],5,FALSE),"Not Found")</f>
        <v>233</v>
      </c>
      <c r="AC870" s="22">
        <f>IFERROR(VLOOKUP($A870,Table2[],6,FALSE),"Not Found")</f>
        <v>0</v>
      </c>
      <c r="AD870" s="22">
        <f>IFERROR(VLOOKUP($A870,Table2[],7,FALSE),"Not Found")</f>
        <v>0</v>
      </c>
      <c r="AE870" s="22">
        <f>IFERROR(VLOOKUP($A870,Table2[],8,FALSE),"Not Found")</f>
        <v>51</v>
      </c>
      <c r="AF870" s="22">
        <f>IFERROR(VLOOKUP($A870,Table2[],9,FALSE),"Not Found")</f>
        <v>2528</v>
      </c>
      <c r="AG870">
        <f>IFERROR(VLOOKUP($A870,Table2[],10,FALSE),"Not Found")</f>
        <v>3</v>
      </c>
      <c r="AH870">
        <f>IFERROR(VLOOKUP($A870,Table2[],11,FALSE),"Not Found")</f>
        <v>2</v>
      </c>
      <c r="AI870">
        <f>IFERROR(VLOOKUP($A870,Table2[],12,FALSE),"Not Found")</f>
        <v>3</v>
      </c>
      <c r="AJ870">
        <f>IFERROR(VLOOKUP($A870,Table2[],13,FALSE),"Not Found")</f>
        <v>9</v>
      </c>
      <c r="AK870">
        <f>IFERROR(VLOOKUP($A870,Table2[],14,FALSE),"Not Found")</f>
        <v>8</v>
      </c>
      <c r="AL870">
        <f>INDEX('Marketing data'!E:E,MATCH($A870,'Marketing data'!B:B,0),1)</f>
        <v>0</v>
      </c>
      <c r="AM870">
        <f>INDEX('Marketing data'!F:F,MATCH($A870,'Marketing data'!B:B,0),1)</f>
        <v>0</v>
      </c>
      <c r="AN870">
        <f>INDEX(Table3[MC3],MATCH($A870,Table3[ID],0),1)</f>
        <v>0</v>
      </c>
      <c r="AO870">
        <f>INDEX(Table3[MC4],MATCH($A870,Table3[ID],0),1)</f>
        <v>1</v>
      </c>
      <c r="AP870">
        <f>INDEX(Table3[MC5],MATCH($A870,Table3[ID],0),1)</f>
        <v>0</v>
      </c>
      <c r="AQ870">
        <f>_xlfn.XLOOKUP($A870,Table3[ID],Table3[Complaint],"Not Found",0)</f>
        <v>0</v>
      </c>
      <c r="AR870">
        <f>_xlfn.XLOOKUP($A870,Table3[ID],Table3[Pilot],"Not Found",0)</f>
        <v>0</v>
      </c>
      <c r="AS870" s="6">
        <f>_xlfn.XLOOKUP($A870,Table3[ID],Table3[Enrollment],"Not Found",0)</f>
        <v>43615</v>
      </c>
    </row>
    <row r="871" spans="1:45" x14ac:dyDescent="0.25">
      <c r="A871">
        <v>2501</v>
      </c>
      <c r="B871" t="s">
        <v>997</v>
      </c>
      <c r="C871" t="s">
        <v>124</v>
      </c>
      <c r="D871" t="s">
        <v>104</v>
      </c>
      <c r="E871" t="s">
        <v>105</v>
      </c>
      <c r="F871" t="s">
        <v>125</v>
      </c>
      <c r="G871" s="22">
        <v>33.21</v>
      </c>
      <c r="H871">
        <v>10</v>
      </c>
      <c r="I871">
        <v>16.605</v>
      </c>
      <c r="J871" s="22">
        <v>348.70499999999998</v>
      </c>
      <c r="K871" s="6">
        <v>43473</v>
      </c>
      <c r="L871" s="21">
        <v>0.60069444444444442</v>
      </c>
      <c r="M871" t="s">
        <v>107</v>
      </c>
      <c r="N871" s="22">
        <v>332.1</v>
      </c>
      <c r="O871">
        <v>4.7619047620000003</v>
      </c>
      <c r="P871" s="22">
        <v>16.605</v>
      </c>
      <c r="Q871">
        <v>6</v>
      </c>
      <c r="R871" t="str">
        <f>IFERROR(VLOOKUP(Table5[[#This Row],[CustomerID]],Table1[],16,FALSE),"Not Found")</f>
        <v>Married</v>
      </c>
      <c r="S871">
        <f>IFERROR(VLOOKUP(Table5[[#This Row],[CustomerID]],Table1[],5,FALSE),"Not Found")</f>
        <v>44</v>
      </c>
      <c r="T871" t="str">
        <f>IFERROR(VLOOKUP(Table5[[#This Row],[CustomerID]],Table1[],17,FALSE),"Not Found")</f>
        <v>Graduate</v>
      </c>
      <c r="U871">
        <f>_xlfn.XLOOKUP(Table5[[#This Row],[CustomerID]],Table1[ID],Table1[Kids],"Not Found",0)</f>
        <v>1</v>
      </c>
      <c r="V871">
        <f>_xlfn.XLOOKUP(Table5[[#This Row],[CustomerID]],Table1[ID],Table1[Teens],"Not found",0)</f>
        <v>1</v>
      </c>
      <c r="W871" s="16">
        <f>IFERROR(VLOOKUP(Table5[[#This Row],[CustomerID]],Table1[],2,FALSE),"Not Found")</f>
        <v>158597</v>
      </c>
      <c r="X871" t="str">
        <f>_xlfn.XLOOKUP(Table5[[#This Row],[CustomerID]],Table1[ID],Table1[State],"Not Found",0)</f>
        <v>State-California</v>
      </c>
      <c r="Y871">
        <f>_xlfn.XLOOKUP(Table5[[#This Row],[CustomerID]],Table2[ID],Table2[Recency/Days],"Not Found",0)</f>
        <v>20</v>
      </c>
      <c r="Z871" s="22">
        <f>IFERROR(VLOOKUP(Table5[[#This Row],[CustomerID]],Table2[],3,FALSE),"Not Found")</f>
        <v>1326</v>
      </c>
      <c r="AA871" s="22">
        <f>IFERROR(VLOOKUP($A871,Table2[],4,FALSE),"Not Found")</f>
        <v>0</v>
      </c>
      <c r="AB871" s="22">
        <f>IFERROR(VLOOKUP($A871,Table2[],5,FALSE),"Not Found")</f>
        <v>498</v>
      </c>
      <c r="AC871" s="22">
        <f>IFERROR(VLOOKUP($A871,Table2[],6,FALSE),"Not Found")</f>
        <v>27</v>
      </c>
      <c r="AD871" s="22">
        <f>IFERROR(VLOOKUP($A871,Table2[],7,FALSE),"Not Found")</f>
        <v>76</v>
      </c>
      <c r="AE871" s="22">
        <f>IFERROR(VLOOKUP($A871,Table2[],8,FALSE),"Not Found")</f>
        <v>57</v>
      </c>
      <c r="AF871" s="22">
        <f>IFERROR(VLOOKUP($A871,Table2[],9,FALSE),"Not Found")</f>
        <v>1870</v>
      </c>
      <c r="AG871">
        <f>IFERROR(VLOOKUP($A871,Table2[],10,FALSE),"Not Found")</f>
        <v>12</v>
      </c>
      <c r="AH871">
        <f>IFERROR(VLOOKUP($A871,Table2[],11,FALSE),"Not Found")</f>
        <v>7</v>
      </c>
      <c r="AI871">
        <f>IFERROR(VLOOKUP($A871,Table2[],12,FALSE),"Not Found")</f>
        <v>4</v>
      </c>
      <c r="AJ871">
        <f>IFERROR(VLOOKUP($A871,Table2[],13,FALSE),"Not Found")</f>
        <v>9</v>
      </c>
      <c r="AK871">
        <f>IFERROR(VLOOKUP($A871,Table2[],14,FALSE),"Not Found")</f>
        <v>7</v>
      </c>
      <c r="AL871">
        <f>INDEX('Marketing data'!E:E,MATCH($A871,'Marketing data'!B:B,0),1)</f>
        <v>0</v>
      </c>
      <c r="AM871">
        <f>INDEX('Marketing data'!F:F,MATCH($A871,'Marketing data'!B:B,0),1)</f>
        <v>0</v>
      </c>
      <c r="AN871">
        <f>INDEX(Table3[MC3],MATCH($A871,Table3[ID],0),1)</f>
        <v>0</v>
      </c>
      <c r="AO871">
        <f>INDEX(Table3[MC4],MATCH($A871,Table3[ID],0),1)</f>
        <v>0</v>
      </c>
      <c r="AP871">
        <f>INDEX(Table3[MC5],MATCH($A871,Table3[ID],0),1)</f>
        <v>0</v>
      </c>
      <c r="AQ871">
        <f>_xlfn.XLOOKUP($A871,Table3[ID],Table3[Complaint],"Not Found",0)</f>
        <v>0</v>
      </c>
      <c r="AR871">
        <f>_xlfn.XLOOKUP($A871,Table3[ID],Table3[Pilot],"Not Found",0)</f>
        <v>0</v>
      </c>
      <c r="AS871" s="6">
        <f>_xlfn.XLOOKUP($A871,Table3[ID],Table3[Enrollment],"Not Found",0)</f>
        <v>43582</v>
      </c>
    </row>
    <row r="872" spans="1:45" x14ac:dyDescent="0.25">
      <c r="A872">
        <v>2791</v>
      </c>
      <c r="B872" t="s">
        <v>998</v>
      </c>
      <c r="C872" t="s">
        <v>109</v>
      </c>
      <c r="D872" t="s">
        <v>104</v>
      </c>
      <c r="E872" t="s">
        <v>105</v>
      </c>
      <c r="F872" t="s">
        <v>127</v>
      </c>
      <c r="G872" s="22">
        <v>10.18</v>
      </c>
      <c r="H872">
        <v>8</v>
      </c>
      <c r="I872">
        <v>4.0720000000000001</v>
      </c>
      <c r="J872" s="22">
        <v>85.512</v>
      </c>
      <c r="K872" s="6">
        <v>43554</v>
      </c>
      <c r="L872" s="21">
        <v>0.53541666666666665</v>
      </c>
      <c r="M872" t="s">
        <v>116</v>
      </c>
      <c r="N872" s="22">
        <v>81.44</v>
      </c>
      <c r="O872">
        <v>4.7619047620000003</v>
      </c>
      <c r="P872" s="22">
        <v>4.0720000000000001</v>
      </c>
      <c r="Q872">
        <v>9.5</v>
      </c>
      <c r="R872" t="str">
        <f>IFERROR(VLOOKUP(Table5[[#This Row],[CustomerID]],Table1[],16,FALSE),"Not Found")</f>
        <v>Together</v>
      </c>
      <c r="S872">
        <f>IFERROR(VLOOKUP(Table5[[#This Row],[CustomerID]],Table1[],5,FALSE),"Not Found")</f>
        <v>38</v>
      </c>
      <c r="T872" t="str">
        <f>IFERROR(VLOOKUP(Table5[[#This Row],[CustomerID]],Table1[],17,FALSE),"Not Found")</f>
        <v>Other</v>
      </c>
      <c r="U872">
        <f>_xlfn.XLOOKUP(Table5[[#This Row],[CustomerID]],Table1[ID],Table1[Kids],"Not Found",0)</f>
        <v>0</v>
      </c>
      <c r="V872">
        <f>_xlfn.XLOOKUP(Table5[[#This Row],[CustomerID]],Table1[ID],Table1[Teens],"Not found",0)</f>
        <v>1</v>
      </c>
      <c r="W872" s="16">
        <f>IFERROR(VLOOKUP(Table5[[#This Row],[CustomerID]],Table1[],2,FALSE),"Not Found")</f>
        <v>158582</v>
      </c>
      <c r="X872" t="str">
        <f>_xlfn.XLOOKUP(Table5[[#This Row],[CustomerID]],Table1[ID],Table1[State],"Not Found",0)</f>
        <v>State-Illinois</v>
      </c>
      <c r="Y872">
        <f>_xlfn.XLOOKUP(Table5[[#This Row],[CustomerID]],Table2[ID],Table2[Recency/Days],"Not Found",0)</f>
        <v>15</v>
      </c>
      <c r="Z872" s="22">
        <f>IFERROR(VLOOKUP(Table5[[#This Row],[CustomerID]],Table2[],3,FALSE),"Not Found")</f>
        <v>1088</v>
      </c>
      <c r="AA872" s="22">
        <f>IFERROR(VLOOKUP($A872,Table2[],4,FALSE),"Not Found")</f>
        <v>95</v>
      </c>
      <c r="AB872" s="22">
        <f>IFERROR(VLOOKUP($A872,Table2[],5,FALSE),"Not Found")</f>
        <v>287</v>
      </c>
      <c r="AC872" s="22">
        <f>IFERROR(VLOOKUP($A872,Table2[],6,FALSE),"Not Found")</f>
        <v>273</v>
      </c>
      <c r="AD872" s="22">
        <f>IFERROR(VLOOKUP($A872,Table2[],7,FALSE),"Not Found")</f>
        <v>208</v>
      </c>
      <c r="AE872" s="22">
        <f>IFERROR(VLOOKUP($A872,Table2[],8,FALSE),"Not Found")</f>
        <v>114</v>
      </c>
      <c r="AF872" s="22">
        <f>IFERROR(VLOOKUP($A872,Table2[],9,FALSE),"Not Found")</f>
        <v>1838</v>
      </c>
      <c r="AG872">
        <f>IFERROR(VLOOKUP($A872,Table2[],10,FALSE),"Not Found")</f>
        <v>2</v>
      </c>
      <c r="AH872">
        <f>IFERROR(VLOOKUP($A872,Table2[],11,FALSE),"Not Found")</f>
        <v>9</v>
      </c>
      <c r="AI872">
        <f>IFERROR(VLOOKUP($A872,Table2[],12,FALSE),"Not Found")</f>
        <v>2</v>
      </c>
      <c r="AJ872">
        <f>IFERROR(VLOOKUP($A872,Table2[],13,FALSE),"Not Found")</f>
        <v>9</v>
      </c>
      <c r="AK872">
        <f>IFERROR(VLOOKUP($A872,Table2[],14,FALSE),"Not Found")</f>
        <v>5</v>
      </c>
      <c r="AL872">
        <f>INDEX('Marketing data'!E:E,MATCH($A872,'Marketing data'!B:B,0),1)</f>
        <v>0</v>
      </c>
      <c r="AM872">
        <f>INDEX('Marketing data'!F:F,MATCH($A872,'Marketing data'!B:B,0),1)</f>
        <v>0</v>
      </c>
      <c r="AN872">
        <f>INDEX(Table3[MC3],MATCH($A872,Table3[ID],0),1)</f>
        <v>0</v>
      </c>
      <c r="AO872">
        <f>INDEX(Table3[MC4],MATCH($A872,Table3[ID],0),1)</f>
        <v>1</v>
      </c>
      <c r="AP872">
        <f>INDEX(Table3[MC5],MATCH($A872,Table3[ID],0),1)</f>
        <v>0</v>
      </c>
      <c r="AQ872">
        <f>_xlfn.XLOOKUP($A872,Table3[ID],Table3[Complaint],"Not Found",0)</f>
        <v>0</v>
      </c>
      <c r="AR872">
        <f>_xlfn.XLOOKUP($A872,Table3[ID],Table3[Pilot],"Not Found",0)</f>
        <v>0</v>
      </c>
      <c r="AS872" s="6">
        <f>_xlfn.XLOOKUP($A872,Table3[ID],Table3[Enrollment],"Not Found",0)</f>
        <v>43894</v>
      </c>
    </row>
    <row r="873" spans="1:45" x14ac:dyDescent="0.25">
      <c r="A873">
        <v>2340</v>
      </c>
      <c r="B873" t="s">
        <v>999</v>
      </c>
      <c r="C873" t="s">
        <v>124</v>
      </c>
      <c r="D873" t="s">
        <v>104</v>
      </c>
      <c r="E873" t="s">
        <v>114</v>
      </c>
      <c r="F873" t="s">
        <v>118</v>
      </c>
      <c r="G873" s="22">
        <v>31.99</v>
      </c>
      <c r="H873">
        <v>10</v>
      </c>
      <c r="I873">
        <v>15.994999999999999</v>
      </c>
      <c r="J873" s="22">
        <v>335.89499999999998</v>
      </c>
      <c r="K873" s="6">
        <v>43516</v>
      </c>
      <c r="L873" s="21">
        <v>0.63750000000000007</v>
      </c>
      <c r="M873" t="s">
        <v>116</v>
      </c>
      <c r="N873" s="22">
        <v>319.89999999999998</v>
      </c>
      <c r="O873">
        <v>4.7619047620000003</v>
      </c>
      <c r="P873" s="22">
        <v>15.994999999999999</v>
      </c>
      <c r="Q873">
        <v>9.9</v>
      </c>
      <c r="R873" t="str">
        <f>IFERROR(VLOOKUP(Table5[[#This Row],[CustomerID]],Table1[],16,FALSE),"Not Found")</f>
        <v>Together</v>
      </c>
      <c r="S873">
        <f>IFERROR(VLOOKUP(Table5[[#This Row],[CustomerID]],Table1[],5,FALSE),"Not Found")</f>
        <v>52</v>
      </c>
      <c r="T873" t="str">
        <f>IFERROR(VLOOKUP(Table5[[#This Row],[CustomerID]],Table1[],17,FALSE),"Not Found")</f>
        <v>Graduate</v>
      </c>
      <c r="U873">
        <f>_xlfn.XLOOKUP(Table5[[#This Row],[CustomerID]],Table1[ID],Table1[Kids],"Not Found",0)</f>
        <v>1</v>
      </c>
      <c r="V873">
        <f>_xlfn.XLOOKUP(Table5[[#This Row],[CustomerID]],Table1[ID],Table1[Teens],"Not found",0)</f>
        <v>1</v>
      </c>
      <c r="W873" s="16">
        <f>IFERROR(VLOOKUP(Table5[[#This Row],[CustomerID]],Table1[],2,FALSE),"Not Found")</f>
        <v>158554</v>
      </c>
      <c r="X873" t="str">
        <f>_xlfn.XLOOKUP(Table5[[#This Row],[CustomerID]],Table1[ID],Table1[State],"Not Found",0)</f>
        <v>State-Florida</v>
      </c>
      <c r="Y873">
        <f>_xlfn.XLOOKUP(Table5[[#This Row],[CustomerID]],Table2[ID],Table2[Recency/Days],"Not Found",0)</f>
        <v>55</v>
      </c>
      <c r="Z873" s="22">
        <f>IFERROR(VLOOKUP(Table5[[#This Row],[CustomerID]],Table2[],3,FALSE),"Not Found")</f>
        <v>996</v>
      </c>
      <c r="AA873" s="22">
        <f>IFERROR(VLOOKUP($A873,Table2[],4,FALSE),"Not Found")</f>
        <v>65</v>
      </c>
      <c r="AB873" s="22">
        <f>IFERROR(VLOOKUP($A873,Table2[],5,FALSE),"Not Found")</f>
        <v>184</v>
      </c>
      <c r="AC873" s="22">
        <f>IFERROR(VLOOKUP($A873,Table2[],6,FALSE),"Not Found")</f>
        <v>103</v>
      </c>
      <c r="AD873" s="22">
        <f>IFERROR(VLOOKUP($A873,Table2[],7,FALSE),"Not Found")</f>
        <v>0</v>
      </c>
      <c r="AE873" s="22">
        <f>IFERROR(VLOOKUP($A873,Table2[],8,FALSE),"Not Found")</f>
        <v>238</v>
      </c>
      <c r="AF873" s="22">
        <f>IFERROR(VLOOKUP($A873,Table2[],9,FALSE),"Not Found")</f>
        <v>1110</v>
      </c>
      <c r="AG873">
        <f>IFERROR(VLOOKUP($A873,Table2[],10,FALSE),"Not Found")</f>
        <v>6</v>
      </c>
      <c r="AH873">
        <f>IFERROR(VLOOKUP($A873,Table2[],11,FALSE),"Not Found")</f>
        <v>8</v>
      </c>
      <c r="AI873">
        <f>IFERROR(VLOOKUP($A873,Table2[],12,FALSE),"Not Found")</f>
        <v>2</v>
      </c>
      <c r="AJ873">
        <f>IFERROR(VLOOKUP($A873,Table2[],13,FALSE),"Not Found")</f>
        <v>6</v>
      </c>
      <c r="AK873">
        <f>IFERROR(VLOOKUP($A873,Table2[],14,FALSE),"Not Found")</f>
        <v>7</v>
      </c>
      <c r="AL873">
        <f>INDEX('Marketing data'!E:E,MATCH($A873,'Marketing data'!B:B,0),1)</f>
        <v>0</v>
      </c>
      <c r="AM873">
        <f>INDEX('Marketing data'!F:F,MATCH($A873,'Marketing data'!B:B,0),1)</f>
        <v>0</v>
      </c>
      <c r="AN873">
        <f>INDEX(Table3[MC3],MATCH($A873,Table3[ID],0),1)</f>
        <v>0</v>
      </c>
      <c r="AO873">
        <f>INDEX(Table3[MC4],MATCH($A873,Table3[ID],0),1)</f>
        <v>0</v>
      </c>
      <c r="AP873">
        <f>INDEX(Table3[MC5],MATCH($A873,Table3[ID],0),1)</f>
        <v>0</v>
      </c>
      <c r="AQ873">
        <f>_xlfn.XLOOKUP($A873,Table3[ID],Table3[Complaint],"Not Found",0)</f>
        <v>0</v>
      </c>
      <c r="AR873">
        <f>_xlfn.XLOOKUP($A873,Table3[ID],Table3[Pilot],"Not Found",0)</f>
        <v>0</v>
      </c>
      <c r="AS873" s="6">
        <f>_xlfn.XLOOKUP($A873,Table3[ID],Table3[Enrollment],"Not Found",0)</f>
        <v>43527</v>
      </c>
    </row>
    <row r="874" spans="1:45" x14ac:dyDescent="0.25">
      <c r="A874">
        <v>3193</v>
      </c>
      <c r="B874" t="s">
        <v>1000</v>
      </c>
      <c r="C874" t="s">
        <v>103</v>
      </c>
      <c r="D874" t="s">
        <v>104</v>
      </c>
      <c r="E874" t="s">
        <v>105</v>
      </c>
      <c r="F874" t="s">
        <v>115</v>
      </c>
      <c r="G874" s="22">
        <v>34.42</v>
      </c>
      <c r="H874">
        <v>6</v>
      </c>
      <c r="I874">
        <v>10.326000000000001</v>
      </c>
      <c r="J874" s="22">
        <v>216.846</v>
      </c>
      <c r="K874" s="6">
        <v>43554</v>
      </c>
      <c r="L874" s="21">
        <v>0.53125</v>
      </c>
      <c r="M874" t="s">
        <v>107</v>
      </c>
      <c r="N874" s="22">
        <v>206.52</v>
      </c>
      <c r="O874">
        <v>4.7619047620000003</v>
      </c>
      <c r="P874" s="22">
        <v>10.326000000000001</v>
      </c>
      <c r="Q874">
        <v>7.5</v>
      </c>
      <c r="R874" t="str">
        <f>IFERROR(VLOOKUP(Table5[[#This Row],[CustomerID]],Table1[],16,FALSE),"Not Found")</f>
        <v>Together</v>
      </c>
      <c r="S874">
        <f>IFERROR(VLOOKUP(Table5[[#This Row],[CustomerID]],Table1[],5,FALSE),"Not Found")</f>
        <v>52</v>
      </c>
      <c r="T874" t="str">
        <f>IFERROR(VLOOKUP(Table5[[#This Row],[CustomerID]],Table1[],17,FALSE),"Not Found")</f>
        <v>Graduate</v>
      </c>
      <c r="U874">
        <f>_xlfn.XLOOKUP(Table5[[#This Row],[CustomerID]],Table1[ID],Table1[Kids],"Not Found",0)</f>
        <v>1</v>
      </c>
      <c r="V874">
        <f>_xlfn.XLOOKUP(Table5[[#This Row],[CustomerID]],Table1[ID],Table1[Teens],"Not found",0)</f>
        <v>1</v>
      </c>
      <c r="W874" s="16">
        <f>IFERROR(VLOOKUP(Table5[[#This Row],[CustomerID]],Table1[],2,FALSE),"Not Found")</f>
        <v>158554</v>
      </c>
      <c r="X874" t="str">
        <f>_xlfn.XLOOKUP(Table5[[#This Row],[CustomerID]],Table1[ID],Table1[State],"Not Found",0)</f>
        <v>State-Illinois</v>
      </c>
      <c r="Y874">
        <f>_xlfn.XLOOKUP(Table5[[#This Row],[CustomerID]],Table2[ID],Table2[Recency/Days],"Not Found",0)</f>
        <v>55</v>
      </c>
      <c r="Z874" s="22">
        <f>IFERROR(VLOOKUP(Table5[[#This Row],[CustomerID]],Table2[],3,FALSE),"Not Found")</f>
        <v>996</v>
      </c>
      <c r="AA874" s="22">
        <f>IFERROR(VLOOKUP($A874,Table2[],4,FALSE),"Not Found")</f>
        <v>65</v>
      </c>
      <c r="AB874" s="22">
        <f>IFERROR(VLOOKUP($A874,Table2[],5,FALSE),"Not Found")</f>
        <v>184</v>
      </c>
      <c r="AC874" s="22">
        <f>IFERROR(VLOOKUP($A874,Table2[],6,FALSE),"Not Found")</f>
        <v>103</v>
      </c>
      <c r="AD874" s="22">
        <f>IFERROR(VLOOKUP($A874,Table2[],7,FALSE),"Not Found")</f>
        <v>0</v>
      </c>
      <c r="AE874" s="22">
        <f>IFERROR(VLOOKUP($A874,Table2[],8,FALSE),"Not Found")</f>
        <v>238</v>
      </c>
      <c r="AF874" s="22">
        <f>IFERROR(VLOOKUP($A874,Table2[],9,FALSE),"Not Found")</f>
        <v>1110</v>
      </c>
      <c r="AG874">
        <f>IFERROR(VLOOKUP($A874,Table2[],10,FALSE),"Not Found")</f>
        <v>6</v>
      </c>
      <c r="AH874">
        <f>IFERROR(VLOOKUP($A874,Table2[],11,FALSE),"Not Found")</f>
        <v>8</v>
      </c>
      <c r="AI874">
        <f>IFERROR(VLOOKUP($A874,Table2[],12,FALSE),"Not Found")</f>
        <v>2</v>
      </c>
      <c r="AJ874">
        <f>IFERROR(VLOOKUP($A874,Table2[],13,FALSE),"Not Found")</f>
        <v>6</v>
      </c>
      <c r="AK874">
        <f>IFERROR(VLOOKUP($A874,Table2[],14,FALSE),"Not Found")</f>
        <v>7</v>
      </c>
      <c r="AL874">
        <f>INDEX('Marketing data'!E:E,MATCH($A874,'Marketing data'!B:B,0),1)</f>
        <v>0</v>
      </c>
      <c r="AM874">
        <f>INDEX('Marketing data'!F:F,MATCH($A874,'Marketing data'!B:B,0),1)</f>
        <v>0</v>
      </c>
      <c r="AN874">
        <f>INDEX(Table3[MC3],MATCH($A874,Table3[ID],0),1)</f>
        <v>0</v>
      </c>
      <c r="AO874">
        <f>INDEX(Table3[MC4],MATCH($A874,Table3[ID],0),1)</f>
        <v>0</v>
      </c>
      <c r="AP874">
        <f>INDEX(Table3[MC5],MATCH($A874,Table3[ID],0),1)</f>
        <v>0</v>
      </c>
      <c r="AQ874">
        <f>_xlfn.XLOOKUP($A874,Table3[ID],Table3[Complaint],"Not Found",0)</f>
        <v>0</v>
      </c>
      <c r="AR874">
        <f>_xlfn.XLOOKUP($A874,Table3[ID],Table3[Pilot],"Not Found",0)</f>
        <v>0</v>
      </c>
      <c r="AS874" s="6">
        <f>_xlfn.XLOOKUP($A874,Table3[ID],Table3[Enrollment],"Not Found",0)</f>
        <v>43527</v>
      </c>
    </row>
    <row r="875" spans="1:45" x14ac:dyDescent="0.25">
      <c r="A875">
        <v>1738</v>
      </c>
      <c r="B875" t="s">
        <v>1001</v>
      </c>
      <c r="C875" t="s">
        <v>103</v>
      </c>
      <c r="D875" t="s">
        <v>104</v>
      </c>
      <c r="E875" t="s">
        <v>105</v>
      </c>
      <c r="F875" t="s">
        <v>125</v>
      </c>
      <c r="G875" s="22">
        <v>83.34</v>
      </c>
      <c r="H875">
        <v>2</v>
      </c>
      <c r="I875">
        <v>8.3339999999999996</v>
      </c>
      <c r="J875" s="22">
        <v>175.01400000000001</v>
      </c>
      <c r="K875" s="6">
        <v>43543</v>
      </c>
      <c r="L875" s="21">
        <v>0.56736111111111109</v>
      </c>
      <c r="M875" t="s">
        <v>112</v>
      </c>
      <c r="N875" s="22">
        <v>166.68</v>
      </c>
      <c r="O875">
        <v>4.7619047620000003</v>
      </c>
      <c r="P875" s="22">
        <v>8.3339999999999996</v>
      </c>
      <c r="Q875">
        <v>7.6</v>
      </c>
      <c r="R875" t="str">
        <f>IFERROR(VLOOKUP(Table5[[#This Row],[CustomerID]],Table1[],16,FALSE),"Not Found")</f>
        <v>Married</v>
      </c>
      <c r="S875">
        <f>IFERROR(VLOOKUP(Table5[[#This Row],[CustomerID]],Table1[],5,FALSE),"Not Found")</f>
        <v>56</v>
      </c>
      <c r="T875" t="str">
        <f>IFERROR(VLOOKUP(Table5[[#This Row],[CustomerID]],Table1[],17,FALSE),"Not Found")</f>
        <v>Graduate</v>
      </c>
      <c r="U875">
        <f>_xlfn.XLOOKUP(Table5[[#This Row],[CustomerID]],Table1[ID],Table1[Kids],"Not Found",0)</f>
        <v>0</v>
      </c>
      <c r="V875">
        <f>_xlfn.XLOOKUP(Table5[[#This Row],[CustomerID]],Table1[ID],Table1[Teens],"Not found",0)</f>
        <v>1</v>
      </c>
      <c r="W875" s="16">
        <f>IFERROR(VLOOKUP(Table5[[#This Row],[CustomerID]],Table1[],2,FALSE),"Not Found")</f>
        <v>158512</v>
      </c>
      <c r="X875" t="str">
        <f>_xlfn.XLOOKUP(Table5[[#This Row],[CustomerID]],Table1[ID],Table1[State],"Not Found",0)</f>
        <v>State-Other</v>
      </c>
      <c r="Y875">
        <f>_xlfn.XLOOKUP(Table5[[#This Row],[CustomerID]],Table2[ID],Table2[Recency/Days],"Not Found",0)</f>
        <v>25</v>
      </c>
      <c r="Z875" s="22">
        <f>IFERROR(VLOOKUP(Table5[[#This Row],[CustomerID]],Table2[],3,FALSE),"Not Found")</f>
        <v>2425</v>
      </c>
      <c r="AA875" s="22">
        <f>IFERROR(VLOOKUP($A875,Table2[],4,FALSE),"Not Found")</f>
        <v>27</v>
      </c>
      <c r="AB875" s="22">
        <f>IFERROR(VLOOKUP($A875,Table2[],5,FALSE),"Not Found")</f>
        <v>274</v>
      </c>
      <c r="AC875" s="22">
        <f>IFERROR(VLOOKUP($A875,Table2[],6,FALSE),"Not Found")</f>
        <v>35</v>
      </c>
      <c r="AD875" s="22">
        <f>IFERROR(VLOOKUP($A875,Table2[],7,FALSE),"Not Found")</f>
        <v>0</v>
      </c>
      <c r="AE875" s="22">
        <f>IFERROR(VLOOKUP($A875,Table2[],8,FALSE),"Not Found")</f>
        <v>412</v>
      </c>
      <c r="AF875" s="22">
        <f>IFERROR(VLOOKUP($A875,Table2[],9,FALSE),"Not Found")</f>
        <v>2349</v>
      </c>
      <c r="AG875">
        <f>IFERROR(VLOOKUP($A875,Table2[],10,FALSE),"Not Found")</f>
        <v>5</v>
      </c>
      <c r="AH875">
        <f>IFERROR(VLOOKUP($A875,Table2[],11,FALSE),"Not Found")</f>
        <v>3</v>
      </c>
      <c r="AI875">
        <f>IFERROR(VLOOKUP($A875,Table2[],12,FALSE),"Not Found")</f>
        <v>4</v>
      </c>
      <c r="AJ875">
        <f>IFERROR(VLOOKUP($A875,Table2[],13,FALSE),"Not Found")</f>
        <v>8</v>
      </c>
      <c r="AK875">
        <f>IFERROR(VLOOKUP($A875,Table2[],14,FALSE),"Not Found")</f>
        <v>8</v>
      </c>
      <c r="AL875">
        <f>INDEX('Marketing data'!E:E,MATCH($A875,'Marketing data'!B:B,0),1)</f>
        <v>0</v>
      </c>
      <c r="AM875">
        <f>INDEX('Marketing data'!F:F,MATCH($A875,'Marketing data'!B:B,0),1)</f>
        <v>0</v>
      </c>
      <c r="AN875">
        <f>INDEX(Table3[MC3],MATCH($A875,Table3[ID],0),1)</f>
        <v>0</v>
      </c>
      <c r="AO875">
        <f>INDEX(Table3[MC4],MATCH($A875,Table3[ID],0),1)</f>
        <v>0</v>
      </c>
      <c r="AP875">
        <f>INDEX(Table3[MC5],MATCH($A875,Table3[ID],0),1)</f>
        <v>0</v>
      </c>
      <c r="AQ875">
        <f>_xlfn.XLOOKUP($A875,Table3[ID],Table3[Complaint],"Not Found",0)</f>
        <v>0</v>
      </c>
      <c r="AR875">
        <f>_xlfn.XLOOKUP($A875,Table3[ID],Table3[Pilot],"Not Found",0)</f>
        <v>0</v>
      </c>
      <c r="AS875" s="6">
        <f>_xlfn.XLOOKUP($A875,Table3[ID],Table3[Enrollment],"Not Found",0)</f>
        <v>43885</v>
      </c>
    </row>
    <row r="876" spans="1:45" x14ac:dyDescent="0.25">
      <c r="A876">
        <v>2622</v>
      </c>
      <c r="B876" t="s">
        <v>1002</v>
      </c>
      <c r="C876" t="s">
        <v>103</v>
      </c>
      <c r="D876" t="s">
        <v>110</v>
      </c>
      <c r="E876" t="s">
        <v>114</v>
      </c>
      <c r="F876" t="s">
        <v>118</v>
      </c>
      <c r="G876" s="22">
        <v>45.58</v>
      </c>
      <c r="H876">
        <v>7</v>
      </c>
      <c r="I876">
        <v>15.952999999999999</v>
      </c>
      <c r="J876" s="22">
        <v>335.01299999999998</v>
      </c>
      <c r="K876" s="6">
        <v>43478</v>
      </c>
      <c r="L876" s="21">
        <v>0.41875000000000001</v>
      </c>
      <c r="M876" t="s">
        <v>112</v>
      </c>
      <c r="N876" s="22">
        <v>319.06</v>
      </c>
      <c r="O876">
        <v>4.7619047620000003</v>
      </c>
      <c r="P876" s="22">
        <v>15.952999999999999</v>
      </c>
      <c r="Q876">
        <v>5</v>
      </c>
      <c r="R876" t="str">
        <f>IFERROR(VLOOKUP(Table5[[#This Row],[CustomerID]],Table1[],16,FALSE),"Not Found")</f>
        <v>Married</v>
      </c>
      <c r="S876">
        <f>IFERROR(VLOOKUP(Table5[[#This Row],[CustomerID]],Table1[],5,FALSE),"Not Found")</f>
        <v>46</v>
      </c>
      <c r="T876" t="str">
        <f>IFERROR(VLOOKUP(Table5[[#This Row],[CustomerID]],Table1[],17,FALSE),"Not Found")</f>
        <v>Master</v>
      </c>
      <c r="U876">
        <f>_xlfn.XLOOKUP(Table5[[#This Row],[CustomerID]],Table1[ID],Table1[Kids],"Not Found",0)</f>
        <v>0</v>
      </c>
      <c r="V876">
        <f>_xlfn.XLOOKUP(Table5[[#This Row],[CustomerID]],Table1[ID],Table1[Teens],"Not found",0)</f>
        <v>1</v>
      </c>
      <c r="W876" s="16">
        <f>IFERROR(VLOOKUP(Table5[[#This Row],[CustomerID]],Table1[],2,FALSE),"Not Found")</f>
        <v>158494</v>
      </c>
      <c r="X876" t="str">
        <f>_xlfn.XLOOKUP(Table5[[#This Row],[CustomerID]],Table1[ID],Table1[State],"Not Found",0)</f>
        <v>State-Florida</v>
      </c>
      <c r="Y876">
        <f>_xlfn.XLOOKUP(Table5[[#This Row],[CustomerID]],Table2[ID],Table2[Recency/Days],"Not Found",0)</f>
        <v>56</v>
      </c>
      <c r="Z876" s="22">
        <f>IFERROR(VLOOKUP(Table5[[#This Row],[CustomerID]],Table2[],3,FALSE),"Not Found")</f>
        <v>807</v>
      </c>
      <c r="AA876" s="22">
        <f>IFERROR(VLOOKUP($A876,Table2[],4,FALSE),"Not Found")</f>
        <v>19</v>
      </c>
      <c r="AB876" s="22">
        <f>IFERROR(VLOOKUP($A876,Table2[],5,FALSE),"Not Found")</f>
        <v>184</v>
      </c>
      <c r="AC876" s="22">
        <f>IFERROR(VLOOKUP($A876,Table2[],6,FALSE),"Not Found")</f>
        <v>11</v>
      </c>
      <c r="AD876" s="22">
        <f>IFERROR(VLOOKUP($A876,Table2[],7,FALSE),"Not Found")</f>
        <v>0</v>
      </c>
      <c r="AE876" s="22">
        <f>IFERROR(VLOOKUP($A876,Table2[],8,FALSE),"Not Found")</f>
        <v>51</v>
      </c>
      <c r="AF876" s="22">
        <f>IFERROR(VLOOKUP($A876,Table2[],9,FALSE),"Not Found")</f>
        <v>970</v>
      </c>
      <c r="AG876">
        <f>IFERROR(VLOOKUP($A876,Table2[],10,FALSE),"Not Found")</f>
        <v>2</v>
      </c>
      <c r="AH876">
        <f>IFERROR(VLOOKUP($A876,Table2[],11,FALSE),"Not Found")</f>
        <v>6</v>
      </c>
      <c r="AI876">
        <f>IFERROR(VLOOKUP($A876,Table2[],12,FALSE),"Not Found")</f>
        <v>2</v>
      </c>
      <c r="AJ876">
        <f>IFERROR(VLOOKUP($A876,Table2[],13,FALSE),"Not Found")</f>
        <v>6</v>
      </c>
      <c r="AK876">
        <f>IFERROR(VLOOKUP($A876,Table2[],14,FALSE),"Not Found")</f>
        <v>6</v>
      </c>
      <c r="AL876">
        <f>INDEX('Marketing data'!E:E,MATCH($A876,'Marketing data'!B:B,0),1)</f>
        <v>0</v>
      </c>
      <c r="AM876">
        <f>INDEX('Marketing data'!F:F,MATCH($A876,'Marketing data'!B:B,0),1)</f>
        <v>0</v>
      </c>
      <c r="AN876">
        <f>INDEX(Table3[MC3],MATCH($A876,Table3[ID],0),1)</f>
        <v>0</v>
      </c>
      <c r="AO876">
        <f>INDEX(Table3[MC4],MATCH($A876,Table3[ID],0),1)</f>
        <v>0</v>
      </c>
      <c r="AP876">
        <f>INDEX(Table3[MC5],MATCH($A876,Table3[ID],0),1)</f>
        <v>0</v>
      </c>
      <c r="AQ876">
        <f>_xlfn.XLOOKUP($A876,Table3[ID],Table3[Complaint],"Not Found",0)</f>
        <v>0</v>
      </c>
      <c r="AR876">
        <f>_xlfn.XLOOKUP($A876,Table3[ID],Table3[Pilot],"Not Found",0)</f>
        <v>0</v>
      </c>
      <c r="AS876" s="6">
        <f>_xlfn.XLOOKUP($A876,Table3[ID],Table3[Enrollment],"Not Found",0)</f>
        <v>43969</v>
      </c>
    </row>
    <row r="877" spans="1:45" x14ac:dyDescent="0.25">
      <c r="A877">
        <v>3126</v>
      </c>
      <c r="B877" t="s">
        <v>1003</v>
      </c>
      <c r="C877" t="s">
        <v>103</v>
      </c>
      <c r="D877" t="s">
        <v>104</v>
      </c>
      <c r="E877" t="s">
        <v>114</v>
      </c>
      <c r="F877" t="s">
        <v>125</v>
      </c>
      <c r="G877" s="22">
        <v>87.9</v>
      </c>
      <c r="H877">
        <v>1</v>
      </c>
      <c r="I877">
        <v>4.3949999999999996</v>
      </c>
      <c r="J877" s="22">
        <v>92.295000000000002</v>
      </c>
      <c r="K877" s="6">
        <v>43501</v>
      </c>
      <c r="L877" s="21">
        <v>0.8208333333333333</v>
      </c>
      <c r="M877" t="s">
        <v>107</v>
      </c>
      <c r="N877" s="22">
        <v>87.9</v>
      </c>
      <c r="O877">
        <v>4.7619047620000003</v>
      </c>
      <c r="P877" s="22">
        <v>4.3949999999999996</v>
      </c>
      <c r="Q877">
        <v>6.7</v>
      </c>
      <c r="R877" t="str">
        <f>IFERROR(VLOOKUP(Table5[[#This Row],[CustomerID]],Table1[],16,FALSE),"Not Found")</f>
        <v>Married</v>
      </c>
      <c r="S877">
        <f>IFERROR(VLOOKUP(Table5[[#This Row],[CustomerID]],Table1[],5,FALSE),"Not Found")</f>
        <v>65</v>
      </c>
      <c r="T877" t="str">
        <f>IFERROR(VLOOKUP(Table5[[#This Row],[CustomerID]],Table1[],17,FALSE),"Not Found")</f>
        <v>PhD</v>
      </c>
      <c r="U877">
        <f>_xlfn.XLOOKUP(Table5[[#This Row],[CustomerID]],Table1[ID],Table1[Kids],"Not Found",0)</f>
        <v>0</v>
      </c>
      <c r="V877">
        <f>_xlfn.XLOOKUP(Table5[[#This Row],[CustomerID]],Table1[ID],Table1[Teens],"Not found",0)</f>
        <v>1</v>
      </c>
      <c r="W877" s="16">
        <f>IFERROR(VLOOKUP(Table5[[#This Row],[CustomerID]],Table1[],2,FALSE),"Not Found")</f>
        <v>158482</v>
      </c>
      <c r="X877" t="str">
        <f>_xlfn.XLOOKUP(Table5[[#This Row],[CustomerID]],Table1[ID],Table1[State],"Not Found",0)</f>
        <v>State-Florida</v>
      </c>
      <c r="Y877">
        <f>_xlfn.XLOOKUP(Table5[[#This Row],[CustomerID]],Table2[ID],Table2[Recency/Days],"Not Found",0)</f>
        <v>59</v>
      </c>
      <c r="Z877" s="22">
        <f>IFERROR(VLOOKUP(Table5[[#This Row],[CustomerID]],Table2[],3,FALSE),"Not Found")</f>
        <v>1561</v>
      </c>
      <c r="AA877" s="22">
        <f>IFERROR(VLOOKUP($A877,Table2[],4,FALSE),"Not Found")</f>
        <v>19</v>
      </c>
      <c r="AB877" s="22">
        <f>IFERROR(VLOOKUP($A877,Table2[],5,FALSE),"Not Found")</f>
        <v>312</v>
      </c>
      <c r="AC877" s="22">
        <f>IFERROR(VLOOKUP($A877,Table2[],6,FALSE),"Not Found")</f>
        <v>51</v>
      </c>
      <c r="AD877" s="22">
        <f>IFERROR(VLOOKUP($A877,Table2[],7,FALSE),"Not Found")</f>
        <v>19</v>
      </c>
      <c r="AE877" s="22">
        <f>IFERROR(VLOOKUP($A877,Table2[],8,FALSE),"Not Found")</f>
        <v>19</v>
      </c>
      <c r="AF877" s="22">
        <f>IFERROR(VLOOKUP($A877,Table2[],9,FALSE),"Not Found")</f>
        <v>1943</v>
      </c>
      <c r="AG877">
        <f>IFERROR(VLOOKUP($A877,Table2[],10,FALSE),"Not Found")</f>
        <v>2</v>
      </c>
      <c r="AH877">
        <f>IFERROR(VLOOKUP($A877,Table2[],11,FALSE),"Not Found")</f>
        <v>7</v>
      </c>
      <c r="AI877">
        <f>IFERROR(VLOOKUP($A877,Table2[],12,FALSE),"Not Found")</f>
        <v>4</v>
      </c>
      <c r="AJ877">
        <f>IFERROR(VLOOKUP($A877,Table2[],13,FALSE),"Not Found")</f>
        <v>9</v>
      </c>
      <c r="AK877">
        <f>IFERROR(VLOOKUP($A877,Table2[],14,FALSE),"Not Found")</f>
        <v>6</v>
      </c>
      <c r="AL877">
        <f>INDEX('Marketing data'!E:E,MATCH($A877,'Marketing data'!B:B,0),1)</f>
        <v>0</v>
      </c>
      <c r="AM877">
        <f>INDEX('Marketing data'!F:F,MATCH($A877,'Marketing data'!B:B,0),1)</f>
        <v>0</v>
      </c>
      <c r="AN877">
        <f>INDEX(Table3[MC3],MATCH($A877,Table3[ID],0),1)</f>
        <v>0</v>
      </c>
      <c r="AO877">
        <f>INDEX(Table3[MC4],MATCH($A877,Table3[ID],0),1)</f>
        <v>1</v>
      </c>
      <c r="AP877">
        <f>INDEX(Table3[MC5],MATCH($A877,Table3[ID],0),1)</f>
        <v>0</v>
      </c>
      <c r="AQ877">
        <f>_xlfn.XLOOKUP($A877,Table3[ID],Table3[Complaint],"Not Found",0)</f>
        <v>0</v>
      </c>
      <c r="AR877">
        <f>_xlfn.XLOOKUP($A877,Table3[ID],Table3[Pilot],"Not Found",0)</f>
        <v>0</v>
      </c>
      <c r="AS877" s="6">
        <f>_xlfn.XLOOKUP($A877,Table3[ID],Table3[Enrollment],"Not Found",0)</f>
        <v>44059</v>
      </c>
    </row>
    <row r="878" spans="1:45" x14ac:dyDescent="0.25">
      <c r="A878">
        <v>2173</v>
      </c>
      <c r="B878" t="s">
        <v>1005</v>
      </c>
      <c r="C878" t="s">
        <v>109</v>
      </c>
      <c r="D878" t="s">
        <v>110</v>
      </c>
      <c r="E878" t="s">
        <v>105</v>
      </c>
      <c r="F878" t="s">
        <v>127</v>
      </c>
      <c r="G878" s="22">
        <v>12.19</v>
      </c>
      <c r="H878">
        <v>8</v>
      </c>
      <c r="I878">
        <v>4.8760000000000003</v>
      </c>
      <c r="J878" s="22">
        <v>102.396</v>
      </c>
      <c r="K878" s="6">
        <v>43537</v>
      </c>
      <c r="L878" s="21">
        <v>0.53263888888888888</v>
      </c>
      <c r="M878" t="s">
        <v>107</v>
      </c>
      <c r="N878" s="22">
        <v>97.52</v>
      </c>
      <c r="O878">
        <v>4.7619047620000003</v>
      </c>
      <c r="P878" s="22">
        <v>4.8760000000000003</v>
      </c>
      <c r="Q878">
        <v>6.8</v>
      </c>
      <c r="R878" t="str">
        <f>IFERROR(VLOOKUP(Table5[[#This Row],[CustomerID]],Table1[],16,FALSE),"Not Found")</f>
        <v>Divorced</v>
      </c>
      <c r="S878">
        <f>IFERROR(VLOOKUP(Table5[[#This Row],[CustomerID]],Table1[],5,FALSE),"Not Found")</f>
        <v>60</v>
      </c>
      <c r="T878" t="str">
        <f>IFERROR(VLOOKUP(Table5[[#This Row],[CustomerID]],Table1[],17,FALSE),"Not Found")</f>
        <v>Graduate</v>
      </c>
      <c r="U878">
        <f>_xlfn.XLOOKUP(Table5[[#This Row],[CustomerID]],Table1[ID],Table1[Kids],"Not Found",0)</f>
        <v>0</v>
      </c>
      <c r="V878">
        <f>_xlfn.XLOOKUP(Table5[[#This Row],[CustomerID]],Table1[ID],Table1[Teens],"Not found",0)</f>
        <v>1</v>
      </c>
      <c r="W878" s="16">
        <f>IFERROR(VLOOKUP(Table5[[#This Row],[CustomerID]],Table1[],2,FALSE),"Not Found")</f>
        <v>158401</v>
      </c>
      <c r="X878" t="str">
        <f>_xlfn.XLOOKUP(Table5[[#This Row],[CustomerID]],Table1[ID],Table1[State],"Not Found",0)</f>
        <v>State-Illinois</v>
      </c>
      <c r="Y878">
        <f>_xlfn.XLOOKUP(Table5[[#This Row],[CustomerID]],Table2[ID],Table2[Recency/Days],"Not Found",0)</f>
        <v>55</v>
      </c>
      <c r="Z878" s="22">
        <f>IFERROR(VLOOKUP(Table5[[#This Row],[CustomerID]],Table2[],3,FALSE),"Not Found")</f>
        <v>27</v>
      </c>
      <c r="AA878" s="22">
        <f>IFERROR(VLOOKUP($A878,Table2[],4,FALSE),"Not Found")</f>
        <v>0</v>
      </c>
      <c r="AB878" s="22">
        <f>IFERROR(VLOOKUP($A878,Table2[],5,FALSE),"Not Found")</f>
        <v>30</v>
      </c>
      <c r="AC878" s="22">
        <f>IFERROR(VLOOKUP($A878,Table2[],6,FALSE),"Not Found")</f>
        <v>46</v>
      </c>
      <c r="AD878" s="22">
        <f>IFERROR(VLOOKUP($A878,Table2[],7,FALSE),"Not Found")</f>
        <v>79</v>
      </c>
      <c r="AE878" s="22">
        <f>IFERROR(VLOOKUP($A878,Table2[],8,FALSE),"Not Found")</f>
        <v>79</v>
      </c>
      <c r="AF878" s="22">
        <f>IFERROR(VLOOKUP($A878,Table2[],9,FALSE),"Not Found")</f>
        <v>103</v>
      </c>
      <c r="AG878">
        <f>IFERROR(VLOOKUP($A878,Table2[],10,FALSE),"Not Found")</f>
        <v>1</v>
      </c>
      <c r="AH878">
        <f>IFERROR(VLOOKUP($A878,Table2[],11,FALSE),"Not Found")</f>
        <v>1</v>
      </c>
      <c r="AI878">
        <f>IFERROR(VLOOKUP($A878,Table2[],12,FALSE),"Not Found")</f>
        <v>2</v>
      </c>
      <c r="AJ878">
        <f>IFERROR(VLOOKUP($A878,Table2[],13,FALSE),"Not Found")</f>
        <v>2</v>
      </c>
      <c r="AK878">
        <f>IFERROR(VLOOKUP($A878,Table2[],14,FALSE),"Not Found")</f>
        <v>4</v>
      </c>
      <c r="AL878">
        <f>INDEX('Marketing data'!E:E,MATCH($A878,'Marketing data'!B:B,0),1)</f>
        <v>0</v>
      </c>
      <c r="AM878">
        <f>INDEX('Marketing data'!F:F,MATCH($A878,'Marketing data'!B:B,0),1)</f>
        <v>0</v>
      </c>
      <c r="AN878">
        <f>INDEX(Table3[MC3],MATCH($A878,Table3[ID],0),1)</f>
        <v>0</v>
      </c>
      <c r="AO878">
        <f>INDEX(Table3[MC4],MATCH($A878,Table3[ID],0),1)</f>
        <v>0</v>
      </c>
      <c r="AP878">
        <f>INDEX(Table3[MC5],MATCH($A878,Table3[ID],0),1)</f>
        <v>0</v>
      </c>
      <c r="AQ878">
        <f>_xlfn.XLOOKUP($A878,Table3[ID],Table3[Complaint],"Not Found",0)</f>
        <v>0</v>
      </c>
      <c r="AR878">
        <f>_xlfn.XLOOKUP($A878,Table3[ID],Table3[Pilot],"Not Found",0)</f>
        <v>0</v>
      </c>
      <c r="AS878" s="6">
        <f>_xlfn.XLOOKUP($A878,Table3[ID],Table3[Enrollment],"Not Found",0)</f>
        <v>44098</v>
      </c>
    </row>
    <row r="879" spans="1:45" x14ac:dyDescent="0.25">
      <c r="A879">
        <v>1694</v>
      </c>
      <c r="B879" t="s">
        <v>1006</v>
      </c>
      <c r="C879" t="s">
        <v>103</v>
      </c>
      <c r="D879" t="s">
        <v>104</v>
      </c>
      <c r="E879" t="s">
        <v>114</v>
      </c>
      <c r="F879" t="s">
        <v>118</v>
      </c>
      <c r="G879" s="22">
        <v>76.92</v>
      </c>
      <c r="H879">
        <v>10</v>
      </c>
      <c r="I879">
        <v>38.46</v>
      </c>
      <c r="J879" s="22">
        <v>807.66</v>
      </c>
      <c r="K879" s="6">
        <v>43541</v>
      </c>
      <c r="L879" s="21">
        <v>0.82847222222222217</v>
      </c>
      <c r="M879" t="s">
        <v>107</v>
      </c>
      <c r="N879" s="22">
        <v>769.2</v>
      </c>
      <c r="O879">
        <v>4.7619047620000003</v>
      </c>
      <c r="P879" s="22">
        <v>38.46</v>
      </c>
      <c r="Q879">
        <v>5.6</v>
      </c>
      <c r="R879" t="str">
        <f>IFERROR(VLOOKUP(Table5[[#This Row],[CustomerID]],Table1[],16,FALSE),"Not Found")</f>
        <v>Together</v>
      </c>
      <c r="S879">
        <f>IFERROR(VLOOKUP(Table5[[#This Row],[CustomerID]],Table1[],5,FALSE),"Not Found")</f>
        <v>67</v>
      </c>
      <c r="T879" t="str">
        <f>IFERROR(VLOOKUP(Table5[[#This Row],[CustomerID]],Table1[],17,FALSE),"Not Found")</f>
        <v>Graduate</v>
      </c>
      <c r="U879">
        <f>_xlfn.XLOOKUP(Table5[[#This Row],[CustomerID]],Table1[ID],Table1[Kids],"Not Found",0)</f>
        <v>0</v>
      </c>
      <c r="V879">
        <f>_xlfn.XLOOKUP(Table5[[#This Row],[CustomerID]],Table1[ID],Table1[Teens],"Not found",0)</f>
        <v>0</v>
      </c>
      <c r="W879" s="16">
        <f>IFERROR(VLOOKUP(Table5[[#This Row],[CustomerID]],Table1[],2,FALSE),"Not Found")</f>
        <v>158398</v>
      </c>
      <c r="X879" t="str">
        <f>_xlfn.XLOOKUP(Table5[[#This Row],[CustomerID]],Table1[ID],Table1[State],"Not Found",0)</f>
        <v>State-New York</v>
      </c>
      <c r="Y879">
        <f>_xlfn.XLOOKUP(Table5[[#This Row],[CustomerID]],Table2[ID],Table2[Recency/Days],"Not Found",0)</f>
        <v>44</v>
      </c>
      <c r="Z879" s="22">
        <f>IFERROR(VLOOKUP(Table5[[#This Row],[CustomerID]],Table2[],3,FALSE),"Not Found")</f>
        <v>811</v>
      </c>
      <c r="AA879" s="22">
        <f>IFERROR(VLOOKUP($A879,Table2[],4,FALSE),"Not Found")</f>
        <v>14</v>
      </c>
      <c r="AB879" s="22">
        <f>IFERROR(VLOOKUP($A879,Table2[],5,FALSE),"Not Found")</f>
        <v>545</v>
      </c>
      <c r="AC879" s="22">
        <f>IFERROR(VLOOKUP($A879,Table2[],6,FALSE),"Not Found")</f>
        <v>57</v>
      </c>
      <c r="AD879" s="22">
        <f>IFERROR(VLOOKUP($A879,Table2[],7,FALSE),"Not Found")</f>
        <v>57</v>
      </c>
      <c r="AE879" s="22">
        <f>IFERROR(VLOOKUP($A879,Table2[],8,FALSE),"Not Found")</f>
        <v>133</v>
      </c>
      <c r="AF879" s="22">
        <f>IFERROR(VLOOKUP($A879,Table2[],9,FALSE),"Not Found")</f>
        <v>1351</v>
      </c>
      <c r="AG879">
        <f>IFERROR(VLOOKUP($A879,Table2[],10,FALSE),"Not Found")</f>
        <v>3</v>
      </c>
      <c r="AH879">
        <f>IFERROR(VLOOKUP($A879,Table2[],11,FALSE),"Not Found")</f>
        <v>5</v>
      </c>
      <c r="AI879">
        <f>IFERROR(VLOOKUP($A879,Table2[],12,FALSE),"Not Found")</f>
        <v>4</v>
      </c>
      <c r="AJ879">
        <f>IFERROR(VLOOKUP($A879,Table2[],13,FALSE),"Not Found")</f>
        <v>8</v>
      </c>
      <c r="AK879">
        <f>IFERROR(VLOOKUP($A879,Table2[],14,FALSE),"Not Found")</f>
        <v>4</v>
      </c>
      <c r="AL879">
        <f>INDEX('Marketing data'!E:E,MATCH($A879,'Marketing data'!B:B,0),1)</f>
        <v>0</v>
      </c>
      <c r="AM879">
        <f>INDEX('Marketing data'!F:F,MATCH($A879,'Marketing data'!B:B,0),1)</f>
        <v>0</v>
      </c>
      <c r="AN879">
        <f>INDEX(Table3[MC3],MATCH($A879,Table3[ID],0),1)</f>
        <v>0</v>
      </c>
      <c r="AO879">
        <f>INDEX(Table3[MC4],MATCH($A879,Table3[ID],0),1)</f>
        <v>0</v>
      </c>
      <c r="AP879">
        <f>INDEX(Table3[MC5],MATCH($A879,Table3[ID],0),1)</f>
        <v>0</v>
      </c>
      <c r="AQ879">
        <f>_xlfn.XLOOKUP($A879,Table3[ID],Table3[Complaint],"Not Found",0)</f>
        <v>0</v>
      </c>
      <c r="AR879">
        <f>_xlfn.XLOOKUP($A879,Table3[ID],Table3[Pilot],"Not Found",0)</f>
        <v>0</v>
      </c>
      <c r="AS879" s="6">
        <f>_xlfn.XLOOKUP($A879,Table3[ID],Table3[Enrollment],"Not Found",0)</f>
        <v>43757</v>
      </c>
    </row>
    <row r="880" spans="1:45" x14ac:dyDescent="0.25">
      <c r="A880">
        <v>2663</v>
      </c>
      <c r="B880" t="s">
        <v>1007</v>
      </c>
      <c r="C880" t="s">
        <v>109</v>
      </c>
      <c r="D880" t="s">
        <v>110</v>
      </c>
      <c r="E880" t="s">
        <v>105</v>
      </c>
      <c r="F880" t="s">
        <v>106</v>
      </c>
      <c r="G880" s="22">
        <v>83.66</v>
      </c>
      <c r="H880">
        <v>5</v>
      </c>
      <c r="I880">
        <v>20.914999999999999</v>
      </c>
      <c r="J880" s="22">
        <v>439.21499999999997</v>
      </c>
      <c r="K880" s="6">
        <v>43517</v>
      </c>
      <c r="L880" s="21">
        <v>0.43472222222222223</v>
      </c>
      <c r="M880" t="s">
        <v>112</v>
      </c>
      <c r="N880" s="22">
        <v>418.3</v>
      </c>
      <c r="O880">
        <v>4.7619047620000003</v>
      </c>
      <c r="P880" s="22">
        <v>20.914999999999999</v>
      </c>
      <c r="Q880">
        <v>7.2</v>
      </c>
      <c r="R880" t="str">
        <f>IFERROR(VLOOKUP(Table5[[#This Row],[CustomerID]],Table1[],16,FALSE),"Not Found")</f>
        <v>Single</v>
      </c>
      <c r="S880">
        <f>IFERROR(VLOOKUP(Table5[[#This Row],[CustomerID]],Table1[],5,FALSE),"Not Found")</f>
        <v>49</v>
      </c>
      <c r="T880" t="str">
        <f>IFERROR(VLOOKUP(Table5[[#This Row],[CustomerID]],Table1[],17,FALSE),"Not Found")</f>
        <v>Graduate</v>
      </c>
      <c r="U880">
        <f>_xlfn.XLOOKUP(Table5[[#This Row],[CustomerID]],Table1[ID],Table1[Kids],"Not Found",0)</f>
        <v>0</v>
      </c>
      <c r="V880">
        <f>_xlfn.XLOOKUP(Table5[[#This Row],[CustomerID]],Table1[ID],Table1[Teens],"Not found",0)</f>
        <v>1</v>
      </c>
      <c r="W880" s="16">
        <f>IFERROR(VLOOKUP(Table5[[#This Row],[CustomerID]],Table1[],2,FALSE),"Not Found")</f>
        <v>158350</v>
      </c>
      <c r="X880" t="str">
        <f>_xlfn.XLOOKUP(Table5[[#This Row],[CustomerID]],Table1[ID],Table1[State],"Not Found",0)</f>
        <v>State-California</v>
      </c>
      <c r="Y880">
        <f>_xlfn.XLOOKUP(Table5[[#This Row],[CustomerID]],Table2[ID],Table2[Recency/Days],"Not Found",0)</f>
        <v>5</v>
      </c>
      <c r="Z880" s="22">
        <f>IFERROR(VLOOKUP(Table5[[#This Row],[CustomerID]],Table2[],3,FALSE),"Not Found")</f>
        <v>1338</v>
      </c>
      <c r="AA880" s="22">
        <f>IFERROR(VLOOKUP($A880,Table2[],4,FALSE),"Not Found")</f>
        <v>71</v>
      </c>
      <c r="AB880" s="22">
        <f>IFERROR(VLOOKUP($A880,Table2[],5,FALSE),"Not Found")</f>
        <v>559</v>
      </c>
      <c r="AC880" s="22">
        <f>IFERROR(VLOOKUP($A880,Table2[],6,FALSE),"Not Found")</f>
        <v>315</v>
      </c>
      <c r="AD880" s="22">
        <f>IFERROR(VLOOKUP($A880,Table2[],7,FALSE),"Not Found")</f>
        <v>217</v>
      </c>
      <c r="AE880" s="22">
        <f>IFERROR(VLOOKUP($A880,Table2[],8,FALSE),"Not Found")</f>
        <v>217</v>
      </c>
      <c r="AF880" s="22">
        <f>IFERROR(VLOOKUP($A880,Table2[],9,FALSE),"Not Found")</f>
        <v>2282</v>
      </c>
      <c r="AG880">
        <f>IFERROR(VLOOKUP($A880,Table2[],10,FALSE),"Not Found")</f>
        <v>4</v>
      </c>
      <c r="AH880">
        <f>IFERROR(VLOOKUP($A880,Table2[],11,FALSE),"Not Found")</f>
        <v>8</v>
      </c>
      <c r="AI880">
        <f>IFERROR(VLOOKUP($A880,Table2[],12,FALSE),"Not Found")</f>
        <v>3</v>
      </c>
      <c r="AJ880">
        <f>IFERROR(VLOOKUP($A880,Table2[],13,FALSE),"Not Found")</f>
        <v>12</v>
      </c>
      <c r="AK880">
        <f>IFERROR(VLOOKUP($A880,Table2[],14,FALSE),"Not Found")</f>
        <v>6</v>
      </c>
      <c r="AL880">
        <f>INDEX('Marketing data'!E:E,MATCH($A880,'Marketing data'!B:B,0),1)</f>
        <v>0</v>
      </c>
      <c r="AM880">
        <f>INDEX('Marketing data'!F:F,MATCH($A880,'Marketing data'!B:B,0),1)</f>
        <v>0</v>
      </c>
      <c r="AN880">
        <f>INDEX(Table3[MC3],MATCH($A880,Table3[ID],0),1)</f>
        <v>0</v>
      </c>
      <c r="AO880">
        <f>INDEX(Table3[MC4],MATCH($A880,Table3[ID],0),1)</f>
        <v>0</v>
      </c>
      <c r="AP880">
        <f>INDEX(Table3[MC5],MATCH($A880,Table3[ID],0),1)</f>
        <v>0</v>
      </c>
      <c r="AQ880">
        <f>_xlfn.XLOOKUP($A880,Table3[ID],Table3[Complaint],"Not Found",0)</f>
        <v>0</v>
      </c>
      <c r="AR880">
        <f>_xlfn.XLOOKUP($A880,Table3[ID],Table3[Pilot],"Not Found",0)</f>
        <v>0</v>
      </c>
      <c r="AS880" s="6">
        <f>_xlfn.XLOOKUP($A880,Table3[ID],Table3[Enrollment],"Not Found",0)</f>
        <v>43627</v>
      </c>
    </row>
    <row r="881" spans="1:45" x14ac:dyDescent="0.25">
      <c r="A881">
        <v>1644</v>
      </c>
      <c r="B881" t="s">
        <v>1008</v>
      </c>
      <c r="C881" t="s">
        <v>124</v>
      </c>
      <c r="D881" t="s">
        <v>110</v>
      </c>
      <c r="E881" t="s">
        <v>105</v>
      </c>
      <c r="F881" t="s">
        <v>111</v>
      </c>
      <c r="G881" s="22">
        <v>57.91</v>
      </c>
      <c r="H881">
        <v>8</v>
      </c>
      <c r="I881">
        <v>23.164000000000001</v>
      </c>
      <c r="J881" s="22">
        <v>486.44400000000002</v>
      </c>
      <c r="K881" s="6">
        <v>43503</v>
      </c>
      <c r="L881" s="21">
        <v>0.62916666666666665</v>
      </c>
      <c r="M881" t="s">
        <v>112</v>
      </c>
      <c r="N881" s="22">
        <v>463.28</v>
      </c>
      <c r="O881">
        <v>4.7619047620000003</v>
      </c>
      <c r="P881" s="22">
        <v>23.164000000000001</v>
      </c>
      <c r="Q881">
        <v>8.1</v>
      </c>
      <c r="R881" t="str">
        <f>IFERROR(VLOOKUP(Table5[[#This Row],[CustomerID]],Table1[],16,FALSE),"Not Found")</f>
        <v>Widow</v>
      </c>
      <c r="S881">
        <f>IFERROR(VLOOKUP(Table5[[#This Row],[CustomerID]],Table1[],5,FALSE),"Not Found")</f>
        <v>45</v>
      </c>
      <c r="T881" t="str">
        <f>IFERROR(VLOOKUP(Table5[[#This Row],[CustomerID]],Table1[],17,FALSE),"Not Found")</f>
        <v>Graduate</v>
      </c>
      <c r="U881">
        <f>_xlfn.XLOOKUP(Table5[[#This Row],[CustomerID]],Table1[ID],Table1[Kids],"Not Found",0)</f>
        <v>0</v>
      </c>
      <c r="V881">
        <f>_xlfn.XLOOKUP(Table5[[#This Row],[CustomerID]],Table1[ID],Table1[Teens],"Not found",0)</f>
        <v>1</v>
      </c>
      <c r="W881" s="16">
        <f>IFERROR(VLOOKUP(Table5[[#This Row],[CustomerID]],Table1[],2,FALSE),"Not Found")</f>
        <v>158330</v>
      </c>
      <c r="X881" t="str">
        <f>_xlfn.XLOOKUP(Table5[[#This Row],[CustomerID]],Table1[ID],Table1[State],"Not Found",0)</f>
        <v>State-Florida</v>
      </c>
      <c r="Y881">
        <f>_xlfn.XLOOKUP(Table5[[#This Row],[CustomerID]],Table2[ID],Table2[Recency/Days],"Not Found",0)</f>
        <v>87</v>
      </c>
      <c r="Z881" s="22">
        <f>IFERROR(VLOOKUP(Table5[[#This Row],[CustomerID]],Table2[],3,FALSE),"Not Found")</f>
        <v>1208</v>
      </c>
      <c r="AA881" s="22">
        <f>IFERROR(VLOOKUP($A881,Table2[],4,FALSE),"Not Found")</f>
        <v>144</v>
      </c>
      <c r="AB881" s="22">
        <f>IFERROR(VLOOKUP($A881,Table2[],5,FALSE),"Not Found")</f>
        <v>578</v>
      </c>
      <c r="AC881" s="22">
        <f>IFERROR(VLOOKUP($A881,Table2[],6,FALSE),"Not Found")</f>
        <v>282</v>
      </c>
      <c r="AD881" s="22">
        <f>IFERROR(VLOOKUP($A881,Table2[],7,FALSE),"Not Found")</f>
        <v>266</v>
      </c>
      <c r="AE881" s="22">
        <f>IFERROR(VLOOKUP($A881,Table2[],8,FALSE),"Not Found")</f>
        <v>410</v>
      </c>
      <c r="AF881" s="22">
        <f>IFERROR(VLOOKUP($A881,Table2[],9,FALSE),"Not Found")</f>
        <v>2068</v>
      </c>
      <c r="AG881">
        <f>IFERROR(VLOOKUP($A881,Table2[],10,FALSE),"Not Found")</f>
        <v>1</v>
      </c>
      <c r="AH881">
        <f>IFERROR(VLOOKUP($A881,Table2[],11,FALSE),"Not Found")</f>
        <v>6</v>
      </c>
      <c r="AI881">
        <f>IFERROR(VLOOKUP($A881,Table2[],12,FALSE),"Not Found")</f>
        <v>4</v>
      </c>
      <c r="AJ881">
        <f>IFERROR(VLOOKUP($A881,Table2[],13,FALSE),"Not Found")</f>
        <v>13</v>
      </c>
      <c r="AK881">
        <f>IFERROR(VLOOKUP($A881,Table2[],14,FALSE),"Not Found")</f>
        <v>4</v>
      </c>
      <c r="AL881">
        <f>INDEX('Marketing data'!E:E,MATCH($A881,'Marketing data'!B:B,0),1)</f>
        <v>0</v>
      </c>
      <c r="AM881">
        <f>INDEX('Marketing data'!F:F,MATCH($A881,'Marketing data'!B:B,0),1)</f>
        <v>0</v>
      </c>
      <c r="AN881">
        <f>INDEX(Table3[MC3],MATCH($A881,Table3[ID],0),1)</f>
        <v>0</v>
      </c>
      <c r="AO881">
        <f>INDEX(Table3[MC4],MATCH($A881,Table3[ID],0),1)</f>
        <v>0</v>
      </c>
      <c r="AP881">
        <f>INDEX(Table3[MC5],MATCH($A881,Table3[ID],0),1)</f>
        <v>0</v>
      </c>
      <c r="AQ881">
        <f>_xlfn.XLOOKUP($A881,Table3[ID],Table3[Complaint],"Not Found",0)</f>
        <v>0</v>
      </c>
      <c r="AR881">
        <f>_xlfn.XLOOKUP($A881,Table3[ID],Table3[Pilot],"Not Found",0)</f>
        <v>0</v>
      </c>
      <c r="AS881" s="6">
        <f>_xlfn.XLOOKUP($A881,Table3[ID],Table3[Enrollment],"Not Found",0)</f>
        <v>43982</v>
      </c>
    </row>
    <row r="882" spans="1:45" x14ac:dyDescent="0.25">
      <c r="A882">
        <v>1733</v>
      </c>
      <c r="B882" t="s">
        <v>1009</v>
      </c>
      <c r="C882" t="s">
        <v>109</v>
      </c>
      <c r="D882" t="s">
        <v>104</v>
      </c>
      <c r="E882" t="s">
        <v>105</v>
      </c>
      <c r="F882" t="s">
        <v>127</v>
      </c>
      <c r="G882" s="22">
        <v>92.49</v>
      </c>
      <c r="H882">
        <v>5</v>
      </c>
      <c r="I882">
        <v>23.122499999999999</v>
      </c>
      <c r="J882" s="22">
        <v>485.57249999999999</v>
      </c>
      <c r="K882" s="6">
        <v>43526</v>
      </c>
      <c r="L882" s="21">
        <v>0.69097222222222221</v>
      </c>
      <c r="M882" t="s">
        <v>116</v>
      </c>
      <c r="N882" s="22">
        <v>462.45</v>
      </c>
      <c r="O882">
        <v>4.7619047620000003</v>
      </c>
      <c r="P882" s="22">
        <v>23.122499999999999</v>
      </c>
      <c r="Q882">
        <v>8.6</v>
      </c>
      <c r="R882" t="str">
        <f>IFERROR(VLOOKUP(Table5[[#This Row],[CustomerID]],Table1[],16,FALSE),"Not Found")</f>
        <v>Widow</v>
      </c>
      <c r="S882">
        <f>IFERROR(VLOOKUP(Table5[[#This Row],[CustomerID]],Table1[],5,FALSE),"Not Found")</f>
        <v>45</v>
      </c>
      <c r="T882" t="str">
        <f>IFERROR(VLOOKUP(Table5[[#This Row],[CustomerID]],Table1[],17,FALSE),"Not Found")</f>
        <v>Graduate</v>
      </c>
      <c r="U882">
        <f>_xlfn.XLOOKUP(Table5[[#This Row],[CustomerID]],Table1[ID],Table1[Kids],"Not Found",0)</f>
        <v>0</v>
      </c>
      <c r="V882">
        <f>_xlfn.XLOOKUP(Table5[[#This Row],[CustomerID]],Table1[ID],Table1[Teens],"Not found",0)</f>
        <v>1</v>
      </c>
      <c r="W882" s="16">
        <f>IFERROR(VLOOKUP(Table5[[#This Row],[CustomerID]],Table1[],2,FALSE),"Not Found")</f>
        <v>158330</v>
      </c>
      <c r="X882" t="str">
        <f>_xlfn.XLOOKUP(Table5[[#This Row],[CustomerID]],Table1[ID],Table1[State],"Not Found",0)</f>
        <v>State-California</v>
      </c>
      <c r="Y882">
        <f>_xlfn.XLOOKUP(Table5[[#This Row],[CustomerID]],Table2[ID],Table2[Recency/Days],"Not Found",0)</f>
        <v>87</v>
      </c>
      <c r="Z882" s="22">
        <f>IFERROR(VLOOKUP(Table5[[#This Row],[CustomerID]],Table2[],3,FALSE),"Not Found")</f>
        <v>1208</v>
      </c>
      <c r="AA882" s="22">
        <f>IFERROR(VLOOKUP($A882,Table2[],4,FALSE),"Not Found")</f>
        <v>144</v>
      </c>
      <c r="AB882" s="22">
        <f>IFERROR(VLOOKUP($A882,Table2[],5,FALSE),"Not Found")</f>
        <v>578</v>
      </c>
      <c r="AC882" s="22">
        <f>IFERROR(VLOOKUP($A882,Table2[],6,FALSE),"Not Found")</f>
        <v>282</v>
      </c>
      <c r="AD882" s="22">
        <f>IFERROR(VLOOKUP($A882,Table2[],7,FALSE),"Not Found")</f>
        <v>266</v>
      </c>
      <c r="AE882" s="22">
        <f>IFERROR(VLOOKUP($A882,Table2[],8,FALSE),"Not Found")</f>
        <v>410</v>
      </c>
      <c r="AF882" s="22">
        <f>IFERROR(VLOOKUP($A882,Table2[],9,FALSE),"Not Found")</f>
        <v>2068</v>
      </c>
      <c r="AG882">
        <f>IFERROR(VLOOKUP($A882,Table2[],10,FALSE),"Not Found")</f>
        <v>1</v>
      </c>
      <c r="AH882">
        <f>IFERROR(VLOOKUP($A882,Table2[],11,FALSE),"Not Found")</f>
        <v>6</v>
      </c>
      <c r="AI882">
        <f>IFERROR(VLOOKUP($A882,Table2[],12,FALSE),"Not Found")</f>
        <v>4</v>
      </c>
      <c r="AJ882">
        <f>IFERROR(VLOOKUP($A882,Table2[],13,FALSE),"Not Found")</f>
        <v>13</v>
      </c>
      <c r="AK882">
        <f>IFERROR(VLOOKUP($A882,Table2[],14,FALSE),"Not Found")</f>
        <v>4</v>
      </c>
      <c r="AL882">
        <f>INDEX('Marketing data'!E:E,MATCH($A882,'Marketing data'!B:B,0),1)</f>
        <v>0</v>
      </c>
      <c r="AM882">
        <f>INDEX('Marketing data'!F:F,MATCH($A882,'Marketing data'!B:B,0),1)</f>
        <v>0</v>
      </c>
      <c r="AN882">
        <f>INDEX(Table3[MC3],MATCH($A882,Table3[ID],0),1)</f>
        <v>0</v>
      </c>
      <c r="AO882">
        <f>INDEX(Table3[MC4],MATCH($A882,Table3[ID],0),1)</f>
        <v>0</v>
      </c>
      <c r="AP882">
        <f>INDEX(Table3[MC5],MATCH($A882,Table3[ID],0),1)</f>
        <v>0</v>
      </c>
      <c r="AQ882">
        <f>_xlfn.XLOOKUP($A882,Table3[ID],Table3[Complaint],"Not Found",0)</f>
        <v>0</v>
      </c>
      <c r="AR882">
        <f>_xlfn.XLOOKUP($A882,Table3[ID],Table3[Pilot],"Not Found",0)</f>
        <v>0</v>
      </c>
      <c r="AS882" s="6">
        <f>_xlfn.XLOOKUP($A882,Table3[ID],Table3[Enrollment],"Not Found",0)</f>
        <v>43982</v>
      </c>
    </row>
    <row r="883" spans="1:45" x14ac:dyDescent="0.25">
      <c r="A883">
        <v>1477</v>
      </c>
      <c r="B883" t="s">
        <v>1010</v>
      </c>
      <c r="C883" t="s">
        <v>124</v>
      </c>
      <c r="D883" t="s">
        <v>110</v>
      </c>
      <c r="E883" t="s">
        <v>114</v>
      </c>
      <c r="F883" t="s">
        <v>111</v>
      </c>
      <c r="G883" s="22">
        <v>28.38</v>
      </c>
      <c r="H883">
        <v>5</v>
      </c>
      <c r="I883">
        <v>7.0949999999999998</v>
      </c>
      <c r="J883" s="22">
        <v>148.995</v>
      </c>
      <c r="K883" s="6">
        <v>43530</v>
      </c>
      <c r="L883" s="21">
        <v>0.87291666666666667</v>
      </c>
      <c r="M883" t="s">
        <v>112</v>
      </c>
      <c r="N883" s="22">
        <v>141.9</v>
      </c>
      <c r="O883">
        <v>4.7619047620000003</v>
      </c>
      <c r="P883" s="22">
        <v>7.0949999999999998</v>
      </c>
      <c r="Q883">
        <v>9.4</v>
      </c>
      <c r="R883" t="str">
        <f>IFERROR(VLOOKUP(Table5[[#This Row],[CustomerID]],Table1[],16,FALSE),"Not Found")</f>
        <v>Single</v>
      </c>
      <c r="S883">
        <f>IFERROR(VLOOKUP(Table5[[#This Row],[CustomerID]],Table1[],5,FALSE),"Not Found")</f>
        <v>56</v>
      </c>
      <c r="T883" t="str">
        <f>IFERROR(VLOOKUP(Table5[[#This Row],[CustomerID]],Table1[],17,FALSE),"Not Found")</f>
        <v>Master</v>
      </c>
      <c r="U883">
        <f>_xlfn.XLOOKUP(Table5[[#This Row],[CustomerID]],Table1[ID],Table1[Kids],"Not Found",0)</f>
        <v>0</v>
      </c>
      <c r="V883">
        <f>_xlfn.XLOOKUP(Table5[[#This Row],[CustomerID]],Table1[ID],Table1[Teens],"Not found",0)</f>
        <v>1</v>
      </c>
      <c r="W883" s="16">
        <f>IFERROR(VLOOKUP(Table5[[#This Row],[CustomerID]],Table1[],2,FALSE),"Not Found")</f>
        <v>158308</v>
      </c>
      <c r="X883" t="str">
        <f>_xlfn.XLOOKUP(Table5[[#This Row],[CustomerID]],Table1[ID],Table1[State],"Not Found",0)</f>
        <v>State-Illinois</v>
      </c>
      <c r="Y883">
        <f>_xlfn.XLOOKUP(Table5[[#This Row],[CustomerID]],Table2[ID],Table2[Recency/Days],"Not Found",0)</f>
        <v>77</v>
      </c>
      <c r="Z883" s="22">
        <f>IFERROR(VLOOKUP(Table5[[#This Row],[CustomerID]],Table2[],3,FALSE),"Not Found")</f>
        <v>1876</v>
      </c>
      <c r="AA883" s="22">
        <f>IFERROR(VLOOKUP($A883,Table2[],4,FALSE),"Not Found")</f>
        <v>0</v>
      </c>
      <c r="AB883" s="22">
        <f>IFERROR(VLOOKUP($A883,Table2[],5,FALSE),"Not Found")</f>
        <v>187</v>
      </c>
      <c r="AC883" s="22">
        <f>IFERROR(VLOOKUP($A883,Table2[],6,FALSE),"Not Found")</f>
        <v>27</v>
      </c>
      <c r="AD883" s="22">
        <f>IFERROR(VLOOKUP($A883,Table2[],7,FALSE),"Not Found")</f>
        <v>0</v>
      </c>
      <c r="AE883" s="22">
        <f>IFERROR(VLOOKUP($A883,Table2[],8,FALSE),"Not Found")</f>
        <v>353</v>
      </c>
      <c r="AF883" s="22">
        <f>IFERROR(VLOOKUP($A883,Table2[],9,FALSE),"Not Found")</f>
        <v>1738</v>
      </c>
      <c r="AG883">
        <f>IFERROR(VLOOKUP($A883,Table2[],10,FALSE),"Not Found")</f>
        <v>4</v>
      </c>
      <c r="AH883">
        <f>IFERROR(VLOOKUP($A883,Table2[],11,FALSE),"Not Found")</f>
        <v>2</v>
      </c>
      <c r="AI883">
        <f>IFERROR(VLOOKUP($A883,Table2[],12,FALSE),"Not Found")</f>
        <v>6</v>
      </c>
      <c r="AJ883">
        <f>IFERROR(VLOOKUP($A883,Table2[],13,FALSE),"Not Found")</f>
        <v>3</v>
      </c>
      <c r="AK883">
        <f>IFERROR(VLOOKUP($A883,Table2[],14,FALSE),"Not Found")</f>
        <v>8</v>
      </c>
      <c r="AL883">
        <f>INDEX('Marketing data'!E:E,MATCH($A883,'Marketing data'!B:B,0),1)</f>
        <v>0</v>
      </c>
      <c r="AM883">
        <f>INDEX('Marketing data'!F:F,MATCH($A883,'Marketing data'!B:B,0),1)</f>
        <v>0</v>
      </c>
      <c r="AN883">
        <f>INDEX(Table3[MC3],MATCH($A883,Table3[ID],0),1)</f>
        <v>0</v>
      </c>
      <c r="AO883">
        <f>INDEX(Table3[MC4],MATCH($A883,Table3[ID],0),1)</f>
        <v>0</v>
      </c>
      <c r="AP883">
        <f>INDEX(Table3[MC5],MATCH($A883,Table3[ID],0),1)</f>
        <v>0</v>
      </c>
      <c r="AQ883">
        <f>_xlfn.XLOOKUP($A883,Table3[ID],Table3[Complaint],"Not Found",0)</f>
        <v>0</v>
      </c>
      <c r="AR883">
        <f>_xlfn.XLOOKUP($A883,Table3[ID],Table3[Pilot],"Not Found",0)</f>
        <v>0</v>
      </c>
      <c r="AS883" s="6">
        <f>_xlfn.XLOOKUP($A883,Table3[ID],Table3[Enrollment],"Not Found",0)</f>
        <v>43635</v>
      </c>
    </row>
    <row r="884" spans="1:45" x14ac:dyDescent="0.25">
      <c r="A884">
        <v>1005</v>
      </c>
      <c r="B884" t="s">
        <v>1011</v>
      </c>
      <c r="C884" t="s">
        <v>124</v>
      </c>
      <c r="D884" t="s">
        <v>104</v>
      </c>
      <c r="E884" t="s">
        <v>114</v>
      </c>
      <c r="F884" t="s">
        <v>111</v>
      </c>
      <c r="G884" s="22">
        <v>50.45</v>
      </c>
      <c r="H884">
        <v>6</v>
      </c>
      <c r="I884">
        <v>15.135</v>
      </c>
      <c r="J884" s="22">
        <v>317.83499999999998</v>
      </c>
      <c r="K884" s="6">
        <v>43502</v>
      </c>
      <c r="L884" s="21">
        <v>0.63611111111111118</v>
      </c>
      <c r="M884" t="s">
        <v>116</v>
      </c>
      <c r="N884" s="22">
        <v>302.7</v>
      </c>
      <c r="O884">
        <v>4.7619047620000003</v>
      </c>
      <c r="P884" s="22">
        <v>15.135</v>
      </c>
      <c r="Q884">
        <v>8.9</v>
      </c>
      <c r="R884" t="str">
        <f>IFERROR(VLOOKUP(Table5[[#This Row],[CustomerID]],Table1[],16,FALSE),"Not Found")</f>
        <v>Married</v>
      </c>
      <c r="S884">
        <f>IFERROR(VLOOKUP(Table5[[#This Row],[CustomerID]],Table1[],5,FALSE),"Not Found")</f>
        <v>39</v>
      </c>
      <c r="T884" t="str">
        <f>IFERROR(VLOOKUP(Table5[[#This Row],[CustomerID]],Table1[],17,FALSE),"Not Found")</f>
        <v>PhD</v>
      </c>
      <c r="U884">
        <f>_xlfn.XLOOKUP(Table5[[#This Row],[CustomerID]],Table1[ID],Table1[Kids],"Not Found",0)</f>
        <v>1</v>
      </c>
      <c r="V884">
        <f>_xlfn.XLOOKUP(Table5[[#This Row],[CustomerID]],Table1[ID],Table1[Teens],"Not found",0)</f>
        <v>0</v>
      </c>
      <c r="W884" s="16">
        <f>IFERROR(VLOOKUP(Table5[[#This Row],[CustomerID]],Table1[],2,FALSE),"Not Found")</f>
        <v>158293</v>
      </c>
      <c r="X884" t="str">
        <f>_xlfn.XLOOKUP(Table5[[#This Row],[CustomerID]],Table1[ID],Table1[State],"Not Found",0)</f>
        <v>State-Texas</v>
      </c>
      <c r="Y884">
        <f>_xlfn.XLOOKUP(Table5[[#This Row],[CustomerID]],Table2[ID],Table2[Recency/Days],"Not Found",0)</f>
        <v>94</v>
      </c>
      <c r="Z884" s="22">
        <f>IFERROR(VLOOKUP(Table5[[#This Row],[CustomerID]],Table2[],3,FALSE),"Not Found")</f>
        <v>470</v>
      </c>
      <c r="AA884" s="22">
        <f>IFERROR(VLOOKUP($A884,Table2[],4,FALSE),"Not Found")</f>
        <v>117</v>
      </c>
      <c r="AB884" s="22">
        <f>IFERROR(VLOOKUP($A884,Table2[],5,FALSE),"Not Found")</f>
        <v>320</v>
      </c>
      <c r="AC884" s="22">
        <f>IFERROR(VLOOKUP($A884,Table2[],6,FALSE),"Not Found")</f>
        <v>125</v>
      </c>
      <c r="AD884" s="22">
        <f>IFERROR(VLOOKUP($A884,Table2[],7,FALSE),"Not Found")</f>
        <v>73</v>
      </c>
      <c r="AE884" s="22">
        <f>IFERROR(VLOOKUP($A884,Table2[],8,FALSE),"Not Found")</f>
        <v>41</v>
      </c>
      <c r="AF884" s="22">
        <f>IFERROR(VLOOKUP($A884,Table2[],9,FALSE),"Not Found")</f>
        <v>1064</v>
      </c>
      <c r="AG884">
        <f>IFERROR(VLOOKUP($A884,Table2[],10,FALSE),"Not Found")</f>
        <v>5</v>
      </c>
      <c r="AH884">
        <f>IFERROR(VLOOKUP($A884,Table2[],11,FALSE),"Not Found")</f>
        <v>5</v>
      </c>
      <c r="AI884">
        <f>IFERROR(VLOOKUP($A884,Table2[],12,FALSE),"Not Found")</f>
        <v>3</v>
      </c>
      <c r="AJ884">
        <f>IFERROR(VLOOKUP($A884,Table2[],13,FALSE),"Not Found")</f>
        <v>6</v>
      </c>
      <c r="AK884">
        <f>IFERROR(VLOOKUP($A884,Table2[],14,FALSE),"Not Found")</f>
        <v>5</v>
      </c>
      <c r="AL884">
        <f>INDEX('Marketing data'!E:E,MATCH($A884,'Marketing data'!B:B,0),1)</f>
        <v>0</v>
      </c>
      <c r="AM884">
        <f>INDEX('Marketing data'!F:F,MATCH($A884,'Marketing data'!B:B,0),1)</f>
        <v>0</v>
      </c>
      <c r="AN884">
        <f>INDEX(Table3[MC3],MATCH($A884,Table3[ID],0),1)</f>
        <v>0</v>
      </c>
      <c r="AO884">
        <f>INDEX(Table3[MC4],MATCH($A884,Table3[ID],0),1)</f>
        <v>0</v>
      </c>
      <c r="AP884">
        <f>INDEX(Table3[MC5],MATCH($A884,Table3[ID],0),1)</f>
        <v>0</v>
      </c>
      <c r="AQ884">
        <f>_xlfn.XLOOKUP($A884,Table3[ID],Table3[Complaint],"Not Found",0)</f>
        <v>0</v>
      </c>
      <c r="AR884">
        <f>_xlfn.XLOOKUP($A884,Table3[ID],Table3[Pilot],"Not Found",0)</f>
        <v>0</v>
      </c>
      <c r="AS884" s="6">
        <f>_xlfn.XLOOKUP($A884,Table3[ID],Table3[Enrollment],"Not Found",0)</f>
        <v>44007</v>
      </c>
    </row>
    <row r="885" spans="1:45" x14ac:dyDescent="0.25">
      <c r="A885">
        <v>3079</v>
      </c>
      <c r="B885" t="s">
        <v>1012</v>
      </c>
      <c r="C885" t="s">
        <v>124</v>
      </c>
      <c r="D885" t="s">
        <v>110</v>
      </c>
      <c r="E885" t="s">
        <v>114</v>
      </c>
      <c r="F885" t="s">
        <v>106</v>
      </c>
      <c r="G885" s="22">
        <v>99.16</v>
      </c>
      <c r="H885">
        <v>8</v>
      </c>
      <c r="I885">
        <v>39.664000000000001</v>
      </c>
      <c r="J885" s="22">
        <v>832.94399999999996</v>
      </c>
      <c r="K885" s="6">
        <v>43493</v>
      </c>
      <c r="L885" s="21">
        <v>0.74097222222222225</v>
      </c>
      <c r="M885" t="s">
        <v>116</v>
      </c>
      <c r="N885" s="22">
        <v>793.28</v>
      </c>
      <c r="O885">
        <v>4.7619047620000003</v>
      </c>
      <c r="P885" s="22">
        <v>39.664000000000001</v>
      </c>
      <c r="Q885">
        <v>4.2</v>
      </c>
      <c r="R885" t="str">
        <f>IFERROR(VLOOKUP(Table5[[#This Row],[CustomerID]],Table1[],16,FALSE),"Not Found")</f>
        <v>Widow</v>
      </c>
      <c r="S885">
        <f>IFERROR(VLOOKUP(Table5[[#This Row],[CustomerID]],Table1[],5,FALSE),"Not Found")</f>
        <v>65</v>
      </c>
      <c r="T885" t="str">
        <f>IFERROR(VLOOKUP(Table5[[#This Row],[CustomerID]],Table1[],17,FALSE),"Not Found")</f>
        <v>Graduate</v>
      </c>
      <c r="U885">
        <f>_xlfn.XLOOKUP(Table5[[#This Row],[CustomerID]],Table1[ID],Table1[Kids],"Not Found",0)</f>
        <v>1</v>
      </c>
      <c r="V885">
        <f>_xlfn.XLOOKUP(Table5[[#This Row],[CustomerID]],Table1[ID],Table1[Teens],"Not found",0)</f>
        <v>1</v>
      </c>
      <c r="W885" s="16">
        <f>IFERROR(VLOOKUP(Table5[[#This Row],[CustomerID]],Table1[],2,FALSE),"Not Found")</f>
        <v>158275</v>
      </c>
      <c r="X885" t="str">
        <f>_xlfn.XLOOKUP(Table5[[#This Row],[CustomerID]],Table1[ID],Table1[State],"Not Found",0)</f>
        <v>State-Illinois</v>
      </c>
      <c r="Y885">
        <f>_xlfn.XLOOKUP(Table5[[#This Row],[CustomerID]],Table2[ID],Table2[Recency/Days],"Not Found",0)</f>
        <v>48</v>
      </c>
      <c r="Z885" s="22">
        <f>IFERROR(VLOOKUP(Table5[[#This Row],[CustomerID]],Table2[],3,FALSE),"Not Found")</f>
        <v>513</v>
      </c>
      <c r="AA885" s="22">
        <f>IFERROR(VLOOKUP($A885,Table2[],4,FALSE),"Not Found")</f>
        <v>27</v>
      </c>
      <c r="AB885" s="22">
        <f>IFERROR(VLOOKUP($A885,Table2[],5,FALSE),"Not Found")</f>
        <v>687</v>
      </c>
      <c r="AC885" s="22">
        <f>IFERROR(VLOOKUP($A885,Table2[],6,FALSE),"Not Found")</f>
        <v>152</v>
      </c>
      <c r="AD885" s="22">
        <f>IFERROR(VLOOKUP($A885,Table2[],7,FALSE),"Not Found")</f>
        <v>117</v>
      </c>
      <c r="AE885" s="22">
        <f>IFERROR(VLOOKUP($A885,Table2[],8,FALSE),"Not Found")</f>
        <v>174</v>
      </c>
      <c r="AF885" s="22">
        <f>IFERROR(VLOOKUP($A885,Table2[],9,FALSE),"Not Found")</f>
        <v>1323</v>
      </c>
      <c r="AG885">
        <f>IFERROR(VLOOKUP($A885,Table2[],10,FALSE),"Not Found")</f>
        <v>6</v>
      </c>
      <c r="AH885">
        <f>IFERROR(VLOOKUP($A885,Table2[],11,FALSE),"Not Found")</f>
        <v>8</v>
      </c>
      <c r="AI885">
        <f>IFERROR(VLOOKUP($A885,Table2[],12,FALSE),"Not Found")</f>
        <v>2</v>
      </c>
      <c r="AJ885">
        <f>IFERROR(VLOOKUP($A885,Table2[],13,FALSE),"Not Found")</f>
        <v>7</v>
      </c>
      <c r="AK885">
        <f>IFERROR(VLOOKUP($A885,Table2[],14,FALSE),"Not Found")</f>
        <v>7</v>
      </c>
      <c r="AL885">
        <f>INDEX('Marketing data'!E:E,MATCH($A885,'Marketing data'!B:B,0),1)</f>
        <v>0</v>
      </c>
      <c r="AM885">
        <f>INDEX('Marketing data'!F:F,MATCH($A885,'Marketing data'!B:B,0),1)</f>
        <v>0</v>
      </c>
      <c r="AN885">
        <f>INDEX(Table3[MC3],MATCH($A885,Table3[ID],0),1)</f>
        <v>0</v>
      </c>
      <c r="AO885">
        <f>INDEX(Table3[MC4],MATCH($A885,Table3[ID],0),1)</f>
        <v>0</v>
      </c>
      <c r="AP885">
        <f>INDEX(Table3[MC5],MATCH($A885,Table3[ID],0),1)</f>
        <v>0</v>
      </c>
      <c r="AQ885">
        <f>_xlfn.XLOOKUP($A885,Table3[ID],Table3[Complaint],"Not Found",0)</f>
        <v>0</v>
      </c>
      <c r="AR885">
        <f>_xlfn.XLOOKUP($A885,Table3[ID],Table3[Pilot],"Not Found",0)</f>
        <v>0</v>
      </c>
      <c r="AS885" s="6">
        <f>_xlfn.XLOOKUP($A885,Table3[ID],Table3[Enrollment],"Not Found",0)</f>
        <v>43776</v>
      </c>
    </row>
    <row r="886" spans="1:45" x14ac:dyDescent="0.25">
      <c r="A886">
        <v>2831</v>
      </c>
      <c r="B886" t="s">
        <v>1013</v>
      </c>
      <c r="C886" t="s">
        <v>109</v>
      </c>
      <c r="D886" t="s">
        <v>110</v>
      </c>
      <c r="E886" t="s">
        <v>114</v>
      </c>
      <c r="F886" t="s">
        <v>127</v>
      </c>
      <c r="G886" s="22">
        <v>60.74</v>
      </c>
      <c r="H886">
        <v>7</v>
      </c>
      <c r="I886">
        <v>21.259</v>
      </c>
      <c r="J886" s="22">
        <v>446.43900000000002</v>
      </c>
      <c r="K886" s="6">
        <v>43483</v>
      </c>
      <c r="L886" s="21">
        <v>0.68263888888888891</v>
      </c>
      <c r="M886" t="s">
        <v>107</v>
      </c>
      <c r="N886" s="22">
        <v>425.18</v>
      </c>
      <c r="O886">
        <v>4.7619047620000003</v>
      </c>
      <c r="P886" s="22">
        <v>21.259</v>
      </c>
      <c r="Q886">
        <v>5</v>
      </c>
      <c r="R886" t="str">
        <f>IFERROR(VLOOKUP(Table5[[#This Row],[CustomerID]],Table1[],16,FALSE),"Not Found")</f>
        <v>Single</v>
      </c>
      <c r="S886">
        <f>IFERROR(VLOOKUP(Table5[[#This Row],[CustomerID]],Table1[],5,FALSE),"Not Found")</f>
        <v>69</v>
      </c>
      <c r="T886" t="str">
        <f>IFERROR(VLOOKUP(Table5[[#This Row],[CustomerID]],Table1[],17,FALSE),"Not Found")</f>
        <v>Master</v>
      </c>
      <c r="U886">
        <f>_xlfn.XLOOKUP(Table5[[#This Row],[CustomerID]],Table1[ID],Table1[Kids],"Not Found",0)</f>
        <v>2</v>
      </c>
      <c r="V886">
        <f>_xlfn.XLOOKUP(Table5[[#This Row],[CustomerID]],Table1[ID],Table1[Teens],"Not found",0)</f>
        <v>1</v>
      </c>
      <c r="W886" s="16">
        <f>IFERROR(VLOOKUP(Table5[[#This Row],[CustomerID]],Table1[],2,FALSE),"Not Found")</f>
        <v>158217</v>
      </c>
      <c r="X886" t="str">
        <f>_xlfn.XLOOKUP(Table5[[#This Row],[CustomerID]],Table1[ID],Table1[State],"Not Found",0)</f>
        <v>State-California</v>
      </c>
      <c r="Y886">
        <f>_xlfn.XLOOKUP(Table5[[#This Row],[CustomerID]],Table2[ID],Table2[Recency/Days],"Not Found",0)</f>
        <v>84</v>
      </c>
      <c r="Z886" s="22">
        <f>IFERROR(VLOOKUP(Table5[[#This Row],[CustomerID]],Table2[],3,FALSE),"Not Found")</f>
        <v>185</v>
      </c>
      <c r="AA886" s="22">
        <f>IFERROR(VLOOKUP($A886,Table2[],4,FALSE),"Not Found")</f>
        <v>3</v>
      </c>
      <c r="AB886" s="22">
        <f>IFERROR(VLOOKUP($A886,Table2[],5,FALSE),"Not Found")</f>
        <v>35</v>
      </c>
      <c r="AC886" s="22">
        <f>IFERROR(VLOOKUP($A886,Table2[],6,FALSE),"Not Found")</f>
        <v>8</v>
      </c>
      <c r="AD886" s="22">
        <f>IFERROR(VLOOKUP($A886,Table2[],7,FALSE),"Not Found")</f>
        <v>14</v>
      </c>
      <c r="AE886" s="22">
        <f>IFERROR(VLOOKUP($A886,Table2[],8,FALSE),"Not Found")</f>
        <v>35</v>
      </c>
      <c r="AF886" s="22">
        <f>IFERROR(VLOOKUP($A886,Table2[],9,FALSE),"Not Found")</f>
        <v>209</v>
      </c>
      <c r="AG886">
        <f>IFERROR(VLOOKUP($A886,Table2[],10,FALSE),"Not Found")</f>
        <v>1</v>
      </c>
      <c r="AH886">
        <f>IFERROR(VLOOKUP($A886,Table2[],11,FALSE),"Not Found")</f>
        <v>2</v>
      </c>
      <c r="AI886">
        <f>IFERROR(VLOOKUP($A886,Table2[],12,FALSE),"Not Found")</f>
        <v>0</v>
      </c>
      <c r="AJ886">
        <f>IFERROR(VLOOKUP($A886,Table2[],13,FALSE),"Not Found")</f>
        <v>4</v>
      </c>
      <c r="AK886">
        <f>IFERROR(VLOOKUP($A886,Table2[],14,FALSE),"Not Found")</f>
        <v>6</v>
      </c>
      <c r="AL886">
        <f>INDEX('Marketing data'!E:E,MATCH($A886,'Marketing data'!B:B,0),1)</f>
        <v>0</v>
      </c>
      <c r="AM886">
        <f>INDEX('Marketing data'!F:F,MATCH($A886,'Marketing data'!B:B,0),1)</f>
        <v>0</v>
      </c>
      <c r="AN886">
        <f>INDEX(Table3[MC3],MATCH($A886,Table3[ID],0),1)</f>
        <v>0</v>
      </c>
      <c r="AO886">
        <f>INDEX(Table3[MC4],MATCH($A886,Table3[ID],0),1)</f>
        <v>0</v>
      </c>
      <c r="AP886">
        <f>INDEX(Table3[MC5],MATCH($A886,Table3[ID],0),1)</f>
        <v>0</v>
      </c>
      <c r="AQ886">
        <f>_xlfn.XLOOKUP($A886,Table3[ID],Table3[Complaint],"Not Found",0)</f>
        <v>0</v>
      </c>
      <c r="AR886">
        <f>_xlfn.XLOOKUP($A886,Table3[ID],Table3[Pilot],"Not Found",0)</f>
        <v>0</v>
      </c>
      <c r="AS886" s="6">
        <f>_xlfn.XLOOKUP($A886,Table3[ID],Table3[Enrollment],"Not Found",0)</f>
        <v>43579</v>
      </c>
    </row>
    <row r="887" spans="1:45" x14ac:dyDescent="0.25">
      <c r="A887">
        <v>1001</v>
      </c>
      <c r="B887" t="s">
        <v>1014</v>
      </c>
      <c r="C887" t="s">
        <v>109</v>
      </c>
      <c r="D887" t="s">
        <v>104</v>
      </c>
      <c r="E887" t="s">
        <v>105</v>
      </c>
      <c r="F887" t="s">
        <v>125</v>
      </c>
      <c r="G887" s="22">
        <v>47.27</v>
      </c>
      <c r="H887">
        <v>6</v>
      </c>
      <c r="I887">
        <v>14.180999999999999</v>
      </c>
      <c r="J887" s="22">
        <v>297.80099999999999</v>
      </c>
      <c r="K887" s="6">
        <v>43501</v>
      </c>
      <c r="L887" s="21">
        <v>0.4284722222222222</v>
      </c>
      <c r="M887" t="s">
        <v>112</v>
      </c>
      <c r="N887" s="22">
        <v>283.62</v>
      </c>
      <c r="O887">
        <v>4.7619047620000003</v>
      </c>
      <c r="P887" s="22">
        <v>14.180999999999999</v>
      </c>
      <c r="Q887">
        <v>8.8000000000000007</v>
      </c>
      <c r="R887" t="str">
        <f>IFERROR(VLOOKUP(Table5[[#This Row],[CustomerID]],Table1[],16,FALSE),"Not Found")</f>
        <v>Single</v>
      </c>
      <c r="S887">
        <f>IFERROR(VLOOKUP(Table5[[#This Row],[CustomerID]],Table1[],5,FALSE),"Not Found")</f>
        <v>63</v>
      </c>
      <c r="T887" t="str">
        <f>IFERROR(VLOOKUP(Table5[[#This Row],[CustomerID]],Table1[],17,FALSE),"Not Found")</f>
        <v>Graduate</v>
      </c>
      <c r="U887">
        <f>_xlfn.XLOOKUP(Table5[[#This Row],[CustomerID]],Table1[ID],Table1[Kids],"Not Found",0)</f>
        <v>0</v>
      </c>
      <c r="V887">
        <f>_xlfn.XLOOKUP(Table5[[#This Row],[CustomerID]],Table1[ID],Table1[Teens],"Not found",0)</f>
        <v>0</v>
      </c>
      <c r="W887" s="16">
        <f>IFERROR(VLOOKUP(Table5[[#This Row],[CustomerID]],Table1[],2,FALSE),"Not Found")</f>
        <v>158138</v>
      </c>
      <c r="X887" t="str">
        <f>_xlfn.XLOOKUP(Table5[[#This Row],[CustomerID]],Table1[ID],Table1[State],"Not Found",0)</f>
        <v>State-California</v>
      </c>
      <c r="Y887">
        <f>_xlfn.XLOOKUP(Table5[[#This Row],[CustomerID]],Table2[ID],Table2[Recency/Days],"Not Found",0)</f>
        <v>58</v>
      </c>
      <c r="Z887" s="22">
        <f>IFERROR(VLOOKUP(Table5[[#This Row],[CustomerID]],Table2[],3,FALSE),"Not Found")</f>
        <v>1727</v>
      </c>
      <c r="AA887" s="22">
        <f>IFERROR(VLOOKUP($A887,Table2[],4,FALSE),"Not Found")</f>
        <v>239</v>
      </c>
      <c r="AB887" s="22">
        <f>IFERROR(VLOOKUP($A887,Table2[],5,FALSE),"Not Found")</f>
        <v>1485</v>
      </c>
      <c r="AC887" s="22">
        <f>IFERROR(VLOOKUP($A887,Table2[],6,FALSE),"Not Found")</f>
        <v>468</v>
      </c>
      <c r="AD887" s="22">
        <f>IFERROR(VLOOKUP($A887,Table2[],7,FALSE),"Not Found")</f>
        <v>239</v>
      </c>
      <c r="AE887" s="22">
        <f>IFERROR(VLOOKUP($A887,Table2[],8,FALSE),"Not Found")</f>
        <v>239</v>
      </c>
      <c r="AF887" s="22">
        <f>IFERROR(VLOOKUP($A887,Table2[],9,FALSE),"Not Found")</f>
        <v>3920</v>
      </c>
      <c r="AG887">
        <f>IFERROR(VLOOKUP($A887,Table2[],10,FALSE),"Not Found")</f>
        <v>3</v>
      </c>
      <c r="AH887">
        <f>IFERROR(VLOOKUP($A887,Table2[],11,FALSE),"Not Found")</f>
        <v>8</v>
      </c>
      <c r="AI887">
        <f>IFERROR(VLOOKUP($A887,Table2[],12,FALSE),"Not Found")</f>
        <v>10</v>
      </c>
      <c r="AJ887">
        <f>IFERROR(VLOOKUP($A887,Table2[],13,FALSE),"Not Found")</f>
        <v>4</v>
      </c>
      <c r="AK887">
        <f>IFERROR(VLOOKUP($A887,Table2[],14,FALSE),"Not Found")</f>
        <v>7</v>
      </c>
      <c r="AL887">
        <f>INDEX('Marketing data'!E:E,MATCH($A887,'Marketing data'!B:B,0),1)</f>
        <v>0</v>
      </c>
      <c r="AM887">
        <f>INDEX('Marketing data'!F:F,MATCH($A887,'Marketing data'!B:B,0),1)</f>
        <v>0</v>
      </c>
      <c r="AN887">
        <f>INDEX(Table3[MC3],MATCH($A887,Table3[ID],0),1)</f>
        <v>0</v>
      </c>
      <c r="AO887">
        <f>INDEX(Table3[MC4],MATCH($A887,Table3[ID],0),1)</f>
        <v>0</v>
      </c>
      <c r="AP887">
        <f>INDEX(Table3[MC5],MATCH($A887,Table3[ID],0),1)</f>
        <v>0</v>
      </c>
      <c r="AQ887">
        <f>_xlfn.XLOOKUP($A887,Table3[ID],Table3[Complaint],"Not Found",0)</f>
        <v>0</v>
      </c>
      <c r="AR887">
        <f>_xlfn.XLOOKUP($A887,Table3[ID],Table3[Pilot],"Not Found",0)</f>
        <v>1</v>
      </c>
      <c r="AS887" s="6">
        <f>_xlfn.XLOOKUP($A887,Table3[ID],Table3[Enrollment],"Not Found",0)</f>
        <v>43505</v>
      </c>
    </row>
    <row r="888" spans="1:45" x14ac:dyDescent="0.25">
      <c r="A888">
        <v>2964</v>
      </c>
      <c r="B888" t="s">
        <v>1015</v>
      </c>
      <c r="C888" t="s">
        <v>109</v>
      </c>
      <c r="D888" t="s">
        <v>104</v>
      </c>
      <c r="E888" t="s">
        <v>114</v>
      </c>
      <c r="F888" t="s">
        <v>106</v>
      </c>
      <c r="G888" s="22">
        <v>85.6</v>
      </c>
      <c r="H888">
        <v>7</v>
      </c>
      <c r="I888">
        <v>29.96</v>
      </c>
      <c r="J888" s="22">
        <v>629.16</v>
      </c>
      <c r="K888" s="6">
        <v>43526</v>
      </c>
      <c r="L888" s="21">
        <v>0.57638888888888895</v>
      </c>
      <c r="M888" t="s">
        <v>112</v>
      </c>
      <c r="N888" s="22">
        <v>599.20000000000005</v>
      </c>
      <c r="O888">
        <v>4.7619047620000003</v>
      </c>
      <c r="P888" s="22">
        <v>29.96</v>
      </c>
      <c r="Q888">
        <v>5.3</v>
      </c>
      <c r="R888" t="str">
        <f>IFERROR(VLOOKUP(Table5[[#This Row],[CustomerID]],Table1[],16,FALSE),"Not Found")</f>
        <v>Married</v>
      </c>
      <c r="S888">
        <f>IFERROR(VLOOKUP(Table5[[#This Row],[CustomerID]],Table1[],5,FALSE),"Not Found")</f>
        <v>64</v>
      </c>
      <c r="T888" t="str">
        <f>IFERROR(VLOOKUP(Table5[[#This Row],[CustomerID]],Table1[],17,FALSE),"Not Found")</f>
        <v>Graduate</v>
      </c>
      <c r="U888">
        <f>_xlfn.XLOOKUP(Table5[[#This Row],[CustomerID]],Table1[ID],Table1[Kids],"Not Found",0)</f>
        <v>0</v>
      </c>
      <c r="V888">
        <f>_xlfn.XLOOKUP(Table5[[#This Row],[CustomerID]],Table1[ID],Table1[Teens],"Not found",0)</f>
        <v>1</v>
      </c>
      <c r="W888" s="16">
        <f>IFERROR(VLOOKUP(Table5[[#This Row],[CustomerID]],Table1[],2,FALSE),"Not Found")</f>
        <v>158116</v>
      </c>
      <c r="X888" t="str">
        <f>_xlfn.XLOOKUP(Table5[[#This Row],[CustomerID]],Table1[ID],Table1[State],"Not Found",0)</f>
        <v>State-Florida</v>
      </c>
      <c r="Y888">
        <f>_xlfn.XLOOKUP(Table5[[#This Row],[CustomerID]],Table2[ID],Table2[Recency/Days],"Not Found",0)</f>
        <v>38</v>
      </c>
      <c r="Z888" s="22">
        <f>IFERROR(VLOOKUP(Table5[[#This Row],[CustomerID]],Table2[],3,FALSE),"Not Found")</f>
        <v>620</v>
      </c>
      <c r="AA888" s="22">
        <f>IFERROR(VLOOKUP($A888,Table2[],4,FALSE),"Not Found")</f>
        <v>52</v>
      </c>
      <c r="AB888" s="22">
        <f>IFERROR(VLOOKUP($A888,Table2[],5,FALSE),"Not Found")</f>
        <v>354</v>
      </c>
      <c r="AC888" s="22">
        <f>IFERROR(VLOOKUP($A888,Table2[],6,FALSE),"Not Found")</f>
        <v>11</v>
      </c>
      <c r="AD888" s="22">
        <f>IFERROR(VLOOKUP($A888,Table2[],7,FALSE),"Not Found")</f>
        <v>30</v>
      </c>
      <c r="AE888" s="22">
        <f>IFERROR(VLOOKUP($A888,Table2[],8,FALSE),"Not Found")</f>
        <v>139</v>
      </c>
      <c r="AF888" s="22">
        <f>IFERROR(VLOOKUP($A888,Table2[],9,FALSE),"Not Found")</f>
        <v>928</v>
      </c>
      <c r="AG888">
        <f>IFERROR(VLOOKUP($A888,Table2[],10,FALSE),"Not Found")</f>
        <v>2</v>
      </c>
      <c r="AH888">
        <f>IFERROR(VLOOKUP($A888,Table2[],11,FALSE),"Not Found")</f>
        <v>3</v>
      </c>
      <c r="AI888">
        <f>IFERROR(VLOOKUP($A888,Table2[],12,FALSE),"Not Found")</f>
        <v>3</v>
      </c>
      <c r="AJ888">
        <f>IFERROR(VLOOKUP($A888,Table2[],13,FALSE),"Not Found")</f>
        <v>8</v>
      </c>
      <c r="AK888">
        <f>IFERROR(VLOOKUP($A888,Table2[],14,FALSE),"Not Found")</f>
        <v>2</v>
      </c>
      <c r="AL888">
        <f>INDEX('Marketing data'!E:E,MATCH($A888,'Marketing data'!B:B,0),1)</f>
        <v>0</v>
      </c>
      <c r="AM888">
        <f>INDEX('Marketing data'!F:F,MATCH($A888,'Marketing data'!B:B,0),1)</f>
        <v>0</v>
      </c>
      <c r="AN888">
        <f>INDEX(Table3[MC3],MATCH($A888,Table3[ID],0),1)</f>
        <v>0</v>
      </c>
      <c r="AO888">
        <f>INDEX(Table3[MC4],MATCH($A888,Table3[ID],0),1)</f>
        <v>0</v>
      </c>
      <c r="AP888">
        <f>INDEX(Table3[MC5],MATCH($A888,Table3[ID],0),1)</f>
        <v>0</v>
      </c>
      <c r="AQ888">
        <f>_xlfn.XLOOKUP($A888,Table3[ID],Table3[Complaint],"Not Found",0)</f>
        <v>0</v>
      </c>
      <c r="AR888">
        <f>_xlfn.XLOOKUP($A888,Table3[ID],Table3[Pilot],"Not Found",0)</f>
        <v>0</v>
      </c>
      <c r="AS888" s="6">
        <f>_xlfn.XLOOKUP($A888,Table3[ID],Table3[Enrollment],"Not Found",0)</f>
        <v>44091</v>
      </c>
    </row>
    <row r="889" spans="1:45" x14ac:dyDescent="0.25">
      <c r="A889">
        <v>2182</v>
      </c>
      <c r="B889" t="s">
        <v>1016</v>
      </c>
      <c r="C889" t="s">
        <v>103</v>
      </c>
      <c r="D889" t="s">
        <v>104</v>
      </c>
      <c r="E889" t="s">
        <v>114</v>
      </c>
      <c r="F889" t="s">
        <v>125</v>
      </c>
      <c r="G889" s="22">
        <v>35.04</v>
      </c>
      <c r="H889">
        <v>9</v>
      </c>
      <c r="I889">
        <v>15.768000000000001</v>
      </c>
      <c r="J889" s="22">
        <v>331.12799999999999</v>
      </c>
      <c r="K889" s="6">
        <v>43505</v>
      </c>
      <c r="L889" s="21">
        <v>0.80347222222222225</v>
      </c>
      <c r="M889" t="s">
        <v>107</v>
      </c>
      <c r="N889" s="22">
        <v>315.36</v>
      </c>
      <c r="O889">
        <v>4.7619047620000003</v>
      </c>
      <c r="P889" s="22">
        <v>15.768000000000001</v>
      </c>
      <c r="Q889">
        <v>4.5999999999999996</v>
      </c>
      <c r="R889" t="str">
        <f>IFERROR(VLOOKUP(Table5[[#This Row],[CustomerID]],Table1[],16,FALSE),"Not Found")</f>
        <v>Married</v>
      </c>
      <c r="S889">
        <f>IFERROR(VLOOKUP(Table5[[#This Row],[CustomerID]],Table1[],5,FALSE),"Not Found")</f>
        <v>61</v>
      </c>
      <c r="T889" t="str">
        <f>IFERROR(VLOOKUP(Table5[[#This Row],[CustomerID]],Table1[],17,FALSE),"Not Found")</f>
        <v>Graduate</v>
      </c>
      <c r="U889">
        <f>_xlfn.XLOOKUP(Table5[[#This Row],[CustomerID]],Table1[ID],Table1[Kids],"Not Found",0)</f>
        <v>0</v>
      </c>
      <c r="V889">
        <f>_xlfn.XLOOKUP(Table5[[#This Row],[CustomerID]],Table1[ID],Table1[Teens],"Not found",0)</f>
        <v>1</v>
      </c>
      <c r="W889" s="16">
        <f>IFERROR(VLOOKUP(Table5[[#This Row],[CustomerID]],Table1[],2,FALSE),"Not Found")</f>
        <v>158113</v>
      </c>
      <c r="X889" t="str">
        <f>_xlfn.XLOOKUP(Table5[[#This Row],[CustomerID]],Table1[ID],Table1[State],"Not Found",0)</f>
        <v>State-Other</v>
      </c>
      <c r="Y889">
        <f>_xlfn.XLOOKUP(Table5[[#This Row],[CustomerID]],Table2[ID],Table2[Recency/Days],"Not Found",0)</f>
        <v>66</v>
      </c>
      <c r="Z889" s="22">
        <f>IFERROR(VLOOKUP(Table5[[#This Row],[CustomerID]],Table2[],3,FALSE),"Not Found")</f>
        <v>601</v>
      </c>
      <c r="AA889" s="22">
        <f>IFERROR(VLOOKUP($A889,Table2[],4,FALSE),"Not Found")</f>
        <v>283</v>
      </c>
      <c r="AB889" s="22">
        <f>IFERROR(VLOOKUP($A889,Table2[],5,FALSE),"Not Found")</f>
        <v>460</v>
      </c>
      <c r="AC889" s="22">
        <f>IFERROR(VLOOKUP($A889,Table2[],6,FALSE),"Not Found")</f>
        <v>278</v>
      </c>
      <c r="AD889" s="22">
        <f>IFERROR(VLOOKUP($A889,Table2[],7,FALSE),"Not Found")</f>
        <v>212</v>
      </c>
      <c r="AE889" s="22">
        <f>IFERROR(VLOOKUP($A889,Table2[],8,FALSE),"Not Found")</f>
        <v>229</v>
      </c>
      <c r="AF889" s="22">
        <f>IFERROR(VLOOKUP($A889,Table2[],9,FALSE),"Not Found")</f>
        <v>1605</v>
      </c>
      <c r="AG889">
        <f>IFERROR(VLOOKUP($A889,Table2[],10,FALSE),"Not Found")</f>
        <v>3</v>
      </c>
      <c r="AH889">
        <f>IFERROR(VLOOKUP($A889,Table2[],11,FALSE),"Not Found")</f>
        <v>9</v>
      </c>
      <c r="AI889">
        <f>IFERROR(VLOOKUP($A889,Table2[],12,FALSE),"Not Found")</f>
        <v>2</v>
      </c>
      <c r="AJ889">
        <f>IFERROR(VLOOKUP($A889,Table2[],13,FALSE),"Not Found")</f>
        <v>8</v>
      </c>
      <c r="AK889">
        <f>IFERROR(VLOOKUP($A889,Table2[],14,FALSE),"Not Found")</f>
        <v>7</v>
      </c>
      <c r="AL889">
        <f>INDEX('Marketing data'!E:E,MATCH($A889,'Marketing data'!B:B,0),1)</f>
        <v>0</v>
      </c>
      <c r="AM889">
        <f>INDEX('Marketing data'!F:F,MATCH($A889,'Marketing data'!B:B,0),1)</f>
        <v>0</v>
      </c>
      <c r="AN889">
        <f>INDEX(Table3[MC3],MATCH($A889,Table3[ID],0),1)</f>
        <v>0</v>
      </c>
      <c r="AO889">
        <f>INDEX(Table3[MC4],MATCH($A889,Table3[ID],0),1)</f>
        <v>0</v>
      </c>
      <c r="AP889">
        <f>INDEX(Table3[MC5],MATCH($A889,Table3[ID],0),1)</f>
        <v>0</v>
      </c>
      <c r="AQ889">
        <f>_xlfn.XLOOKUP($A889,Table3[ID],Table3[Complaint],"Not Found",0)</f>
        <v>1</v>
      </c>
      <c r="AR889">
        <f>_xlfn.XLOOKUP($A889,Table3[ID],Table3[Pilot],"Not Found",0)</f>
        <v>0</v>
      </c>
      <c r="AS889" s="6">
        <f>_xlfn.XLOOKUP($A889,Table3[ID],Table3[Enrollment],"Not Found",0)</f>
        <v>43648</v>
      </c>
    </row>
    <row r="890" spans="1:45" x14ac:dyDescent="0.25">
      <c r="A890">
        <v>2719</v>
      </c>
      <c r="B890" t="s">
        <v>1017</v>
      </c>
      <c r="C890" t="s">
        <v>109</v>
      </c>
      <c r="D890" t="s">
        <v>104</v>
      </c>
      <c r="E890" t="s">
        <v>105</v>
      </c>
      <c r="F890" t="s">
        <v>111</v>
      </c>
      <c r="G890" s="22">
        <v>44.84</v>
      </c>
      <c r="H890">
        <v>9</v>
      </c>
      <c r="I890">
        <v>20.178000000000001</v>
      </c>
      <c r="J890" s="22">
        <v>423.738</v>
      </c>
      <c r="K890" s="6">
        <v>43479</v>
      </c>
      <c r="L890" s="21">
        <v>0.58333333333333337</v>
      </c>
      <c r="M890" t="s">
        <v>116</v>
      </c>
      <c r="N890" s="22">
        <v>403.56</v>
      </c>
      <c r="O890">
        <v>4.7619047620000003</v>
      </c>
      <c r="P890" s="22">
        <v>20.178000000000001</v>
      </c>
      <c r="Q890">
        <v>7.5</v>
      </c>
      <c r="R890" t="str">
        <f>IFERROR(VLOOKUP(Table5[[#This Row],[CustomerID]],Table1[],16,FALSE),"Not Found")</f>
        <v>Divorced</v>
      </c>
      <c r="S890">
        <f>IFERROR(VLOOKUP(Table5[[#This Row],[CustomerID]],Table1[],5,FALSE),"Not Found")</f>
        <v>51</v>
      </c>
      <c r="T890" t="str">
        <f>IFERROR(VLOOKUP(Table5[[#This Row],[CustomerID]],Table1[],17,FALSE),"Not Found")</f>
        <v>PhD</v>
      </c>
      <c r="U890">
        <f>_xlfn.XLOOKUP(Table5[[#This Row],[CustomerID]],Table1[ID],Table1[Kids],"Not Found",0)</f>
        <v>0</v>
      </c>
      <c r="V890">
        <f>_xlfn.XLOOKUP(Table5[[#This Row],[CustomerID]],Table1[ID],Table1[Teens],"Not found",0)</f>
        <v>1</v>
      </c>
      <c r="W890" s="16">
        <f>IFERROR(VLOOKUP(Table5[[#This Row],[CustomerID]],Table1[],2,FALSE),"Not Found")</f>
        <v>158086</v>
      </c>
      <c r="X890" t="str">
        <f>_xlfn.XLOOKUP(Table5[[#This Row],[CustomerID]],Table1[ID],Table1[State],"Not Found",0)</f>
        <v>State-Illinois</v>
      </c>
      <c r="Y890">
        <f>_xlfn.XLOOKUP(Table5[[#This Row],[CustomerID]],Table2[ID],Table2[Recency/Days],"Not Found",0)</f>
        <v>80</v>
      </c>
      <c r="Z890" s="22">
        <f>IFERROR(VLOOKUP(Table5[[#This Row],[CustomerID]],Table2[],3,FALSE),"Not Found")</f>
        <v>1927</v>
      </c>
      <c r="AA890" s="22">
        <f>IFERROR(VLOOKUP($A890,Table2[],4,FALSE),"Not Found")</f>
        <v>19</v>
      </c>
      <c r="AB890" s="22">
        <f>IFERROR(VLOOKUP($A890,Table2[],5,FALSE),"Not Found")</f>
        <v>169</v>
      </c>
      <c r="AC890" s="22">
        <f>IFERROR(VLOOKUP($A890,Table2[],6,FALSE),"Not Found")</f>
        <v>0</v>
      </c>
      <c r="AD890" s="22">
        <f>IFERROR(VLOOKUP($A890,Table2[],7,FALSE),"Not Found")</f>
        <v>0</v>
      </c>
      <c r="AE890" s="22">
        <f>IFERROR(VLOOKUP($A890,Table2[],8,FALSE),"Not Found")</f>
        <v>41</v>
      </c>
      <c r="AF890" s="22">
        <f>IFERROR(VLOOKUP($A890,Table2[],9,FALSE),"Not Found")</f>
        <v>2074</v>
      </c>
      <c r="AG890">
        <f>IFERROR(VLOOKUP($A890,Table2[],10,FALSE),"Not Found")</f>
        <v>2</v>
      </c>
      <c r="AH890">
        <f>IFERROR(VLOOKUP($A890,Table2[],11,FALSE),"Not Found")</f>
        <v>11</v>
      </c>
      <c r="AI890">
        <f>IFERROR(VLOOKUP($A890,Table2[],12,FALSE),"Not Found")</f>
        <v>3</v>
      </c>
      <c r="AJ890">
        <f>IFERROR(VLOOKUP($A890,Table2[],13,FALSE),"Not Found")</f>
        <v>7</v>
      </c>
      <c r="AK890">
        <f>IFERROR(VLOOKUP($A890,Table2[],14,FALSE),"Not Found")</f>
        <v>8</v>
      </c>
      <c r="AL890">
        <f>INDEX('Marketing data'!E:E,MATCH($A890,'Marketing data'!B:B,0),1)</f>
        <v>0</v>
      </c>
      <c r="AM890">
        <f>INDEX('Marketing data'!F:F,MATCH($A890,'Marketing data'!B:B,0),1)</f>
        <v>0</v>
      </c>
      <c r="AN890">
        <f>INDEX(Table3[MC3],MATCH($A890,Table3[ID],0),1)</f>
        <v>0</v>
      </c>
      <c r="AO890">
        <f>INDEX(Table3[MC4],MATCH($A890,Table3[ID],0),1)</f>
        <v>0</v>
      </c>
      <c r="AP890">
        <f>INDEX(Table3[MC5],MATCH($A890,Table3[ID],0),1)</f>
        <v>0</v>
      </c>
      <c r="AQ890">
        <f>_xlfn.XLOOKUP($A890,Table3[ID],Table3[Complaint],"Not Found",0)</f>
        <v>0</v>
      </c>
      <c r="AR890">
        <f>_xlfn.XLOOKUP($A890,Table3[ID],Table3[Pilot],"Not Found",0)</f>
        <v>0</v>
      </c>
      <c r="AS890" s="6">
        <f>_xlfn.XLOOKUP($A890,Table3[ID],Table3[Enrollment],"Not Found",0)</f>
        <v>43643</v>
      </c>
    </row>
    <row r="891" spans="1:45" x14ac:dyDescent="0.25">
      <c r="A891">
        <v>3188</v>
      </c>
      <c r="B891" t="s">
        <v>1018</v>
      </c>
      <c r="C891" t="s">
        <v>124</v>
      </c>
      <c r="D891" t="s">
        <v>110</v>
      </c>
      <c r="E891" t="s">
        <v>114</v>
      </c>
      <c r="F891" t="s">
        <v>115</v>
      </c>
      <c r="G891" s="22">
        <v>45.97</v>
      </c>
      <c r="H891">
        <v>4</v>
      </c>
      <c r="I891">
        <v>9.1940000000000008</v>
      </c>
      <c r="J891" s="22">
        <v>193.07400000000001</v>
      </c>
      <c r="K891" s="6">
        <v>43505</v>
      </c>
      <c r="L891" s="21">
        <v>0.50138888888888888</v>
      </c>
      <c r="M891" t="s">
        <v>107</v>
      </c>
      <c r="N891" s="22">
        <v>183.88</v>
      </c>
      <c r="O891">
        <v>4.7619047620000003</v>
      </c>
      <c r="P891" s="22">
        <v>9.1940000000000008</v>
      </c>
      <c r="Q891">
        <v>5.0999999999999996</v>
      </c>
      <c r="R891" t="str">
        <f>IFERROR(VLOOKUP(Table5[[#This Row],[CustomerID]],Table1[],16,FALSE),"Not Found")</f>
        <v>Married</v>
      </c>
      <c r="S891">
        <f>IFERROR(VLOOKUP(Table5[[#This Row],[CustomerID]],Table1[],5,FALSE),"Not Found")</f>
        <v>41</v>
      </c>
      <c r="T891" t="str">
        <f>IFERROR(VLOOKUP(Table5[[#This Row],[CustomerID]],Table1[],17,FALSE),"Not Found")</f>
        <v>Graduate</v>
      </c>
      <c r="U891">
        <f>_xlfn.XLOOKUP(Table5[[#This Row],[CustomerID]],Table1[ID],Table1[Kids],"Not Found",0)</f>
        <v>0</v>
      </c>
      <c r="V891">
        <f>_xlfn.XLOOKUP(Table5[[#This Row],[CustomerID]],Table1[ID],Table1[Teens],"Not found",0)</f>
        <v>1</v>
      </c>
      <c r="W891" s="16">
        <f>IFERROR(VLOOKUP(Table5[[#This Row],[CustomerID]],Table1[],2,FALSE),"Not Found")</f>
        <v>158025</v>
      </c>
      <c r="X891" t="str">
        <f>_xlfn.XLOOKUP(Table5[[#This Row],[CustomerID]],Table1[ID],Table1[State],"Not Found",0)</f>
        <v>State-New York</v>
      </c>
      <c r="Y891">
        <f>_xlfn.XLOOKUP(Table5[[#This Row],[CustomerID]],Table2[ID],Table2[Recency/Days],"Not Found",0)</f>
        <v>81</v>
      </c>
      <c r="Z891" s="22">
        <f>IFERROR(VLOOKUP(Table5[[#This Row],[CustomerID]],Table2[],3,FALSE),"Not Found")</f>
        <v>735</v>
      </c>
      <c r="AA891" s="22">
        <f>IFERROR(VLOOKUP($A891,Table2[],4,FALSE),"Not Found")</f>
        <v>84</v>
      </c>
      <c r="AB891" s="22">
        <f>IFERROR(VLOOKUP($A891,Table2[],5,FALSE),"Not Found")</f>
        <v>240</v>
      </c>
      <c r="AC891" s="22">
        <f>IFERROR(VLOOKUP($A891,Table2[],6,FALSE),"Not Found")</f>
        <v>30</v>
      </c>
      <c r="AD891" s="22">
        <f>IFERROR(VLOOKUP($A891,Table2[],7,FALSE),"Not Found")</f>
        <v>131</v>
      </c>
      <c r="AE891" s="22">
        <f>IFERROR(VLOOKUP($A891,Table2[],8,FALSE),"Not Found")</f>
        <v>60</v>
      </c>
      <c r="AF891" s="22">
        <f>IFERROR(VLOOKUP($A891,Table2[],9,FALSE),"Not Found")</f>
        <v>1160</v>
      </c>
      <c r="AG891">
        <f>IFERROR(VLOOKUP($A891,Table2[],10,FALSE),"Not Found")</f>
        <v>3</v>
      </c>
      <c r="AH891">
        <f>IFERROR(VLOOKUP($A891,Table2[],11,FALSE),"Not Found")</f>
        <v>3</v>
      </c>
      <c r="AI891">
        <f>IFERROR(VLOOKUP($A891,Table2[],12,FALSE),"Not Found")</f>
        <v>2</v>
      </c>
      <c r="AJ891">
        <f>IFERROR(VLOOKUP($A891,Table2[],13,FALSE),"Not Found")</f>
        <v>10</v>
      </c>
      <c r="AK891">
        <f>IFERROR(VLOOKUP($A891,Table2[],14,FALSE),"Not Found")</f>
        <v>4</v>
      </c>
      <c r="AL891">
        <f>INDEX('Marketing data'!E:E,MATCH($A891,'Marketing data'!B:B,0),1)</f>
        <v>0</v>
      </c>
      <c r="AM891">
        <f>INDEX('Marketing data'!F:F,MATCH($A891,'Marketing data'!B:B,0),1)</f>
        <v>0</v>
      </c>
      <c r="AN891">
        <f>INDEX(Table3[MC3],MATCH($A891,Table3[ID],0),1)</f>
        <v>0</v>
      </c>
      <c r="AO891">
        <f>INDEX(Table3[MC4],MATCH($A891,Table3[ID],0),1)</f>
        <v>0</v>
      </c>
      <c r="AP891">
        <f>INDEX(Table3[MC5],MATCH($A891,Table3[ID],0),1)</f>
        <v>0</v>
      </c>
      <c r="AQ891">
        <f>_xlfn.XLOOKUP($A891,Table3[ID],Table3[Complaint],"Not Found",0)</f>
        <v>0</v>
      </c>
      <c r="AR891">
        <f>_xlfn.XLOOKUP($A891,Table3[ID],Table3[Pilot],"Not Found",0)</f>
        <v>0</v>
      </c>
      <c r="AS891" s="6">
        <f>_xlfn.XLOOKUP($A891,Table3[ID],Table3[Enrollment],"Not Found",0)</f>
        <v>43953</v>
      </c>
    </row>
    <row r="892" spans="1:45" x14ac:dyDescent="0.25">
      <c r="A892">
        <v>3195</v>
      </c>
      <c r="B892" t="s">
        <v>1019</v>
      </c>
      <c r="C892" t="s">
        <v>103</v>
      </c>
      <c r="D892" t="s">
        <v>104</v>
      </c>
      <c r="E892" t="s">
        <v>105</v>
      </c>
      <c r="F892" t="s">
        <v>106</v>
      </c>
      <c r="G892" s="22">
        <v>27.73</v>
      </c>
      <c r="H892">
        <v>5</v>
      </c>
      <c r="I892">
        <v>6.9325000000000001</v>
      </c>
      <c r="J892" s="22">
        <v>145.58250000000001</v>
      </c>
      <c r="K892" s="6">
        <v>43550</v>
      </c>
      <c r="L892" s="21">
        <v>0.84791666666666676</v>
      </c>
      <c r="M892" t="s">
        <v>116</v>
      </c>
      <c r="N892" s="22">
        <v>138.65</v>
      </c>
      <c r="O892">
        <v>4.7619047620000003</v>
      </c>
      <c r="P892" s="22">
        <v>6.9325000000000001</v>
      </c>
      <c r="Q892">
        <v>4.2</v>
      </c>
      <c r="R892" t="str">
        <f>IFERROR(VLOOKUP(Table5[[#This Row],[CustomerID]],Table1[],16,FALSE),"Not Found")</f>
        <v>Single</v>
      </c>
      <c r="S892">
        <f>IFERROR(VLOOKUP(Table5[[#This Row],[CustomerID]],Table1[],5,FALSE),"Not Found")</f>
        <v>58</v>
      </c>
      <c r="T892" t="str">
        <f>IFERROR(VLOOKUP(Table5[[#This Row],[CustomerID]],Table1[],17,FALSE),"Not Found")</f>
        <v>Graduate</v>
      </c>
      <c r="U892">
        <f>_xlfn.XLOOKUP(Table5[[#This Row],[CustomerID]],Table1[ID],Table1[Kids],"Not Found",0)</f>
        <v>0</v>
      </c>
      <c r="V892">
        <f>_xlfn.XLOOKUP(Table5[[#This Row],[CustomerID]],Table1[ID],Table1[Teens],"Not found",0)</f>
        <v>1</v>
      </c>
      <c r="W892" s="16">
        <f>IFERROR(VLOOKUP(Table5[[#This Row],[CustomerID]],Table1[],2,FALSE),"Not Found")</f>
        <v>157967</v>
      </c>
      <c r="X892" t="str">
        <f>_xlfn.XLOOKUP(Table5[[#This Row],[CustomerID]],Table1[ID],Table1[State],"Not Found",0)</f>
        <v>State-Texas</v>
      </c>
      <c r="Y892">
        <f>_xlfn.XLOOKUP(Table5[[#This Row],[CustomerID]],Table2[ID],Table2[Recency/Days],"Not Found",0)</f>
        <v>39</v>
      </c>
      <c r="Z892" s="22">
        <f>IFERROR(VLOOKUP(Table5[[#This Row],[CustomerID]],Table2[],3,FALSE),"Not Found")</f>
        <v>624</v>
      </c>
      <c r="AA892" s="22">
        <f>IFERROR(VLOOKUP($A892,Table2[],4,FALSE),"Not Found")</f>
        <v>19</v>
      </c>
      <c r="AB892" s="22">
        <f>IFERROR(VLOOKUP($A892,Table2[],5,FALSE),"Not Found")</f>
        <v>373</v>
      </c>
      <c r="AC892" s="22">
        <f>IFERROR(VLOOKUP($A892,Table2[],6,FALSE),"Not Found")</f>
        <v>11</v>
      </c>
      <c r="AD892" s="22">
        <f>IFERROR(VLOOKUP($A892,Table2[],7,FALSE),"Not Found")</f>
        <v>0</v>
      </c>
      <c r="AE892" s="22">
        <f>IFERROR(VLOOKUP($A892,Table2[],8,FALSE),"Not Found")</f>
        <v>248</v>
      </c>
      <c r="AF892" s="22">
        <f>IFERROR(VLOOKUP($A892,Table2[],9,FALSE),"Not Found")</f>
        <v>779</v>
      </c>
      <c r="AG892">
        <f>IFERROR(VLOOKUP($A892,Table2[],10,FALSE),"Not Found")</f>
        <v>5</v>
      </c>
      <c r="AH892">
        <f>IFERROR(VLOOKUP($A892,Table2[],11,FALSE),"Not Found")</f>
        <v>4</v>
      </c>
      <c r="AI892">
        <f>IFERROR(VLOOKUP($A892,Table2[],12,FALSE),"Not Found")</f>
        <v>2</v>
      </c>
      <c r="AJ892">
        <f>IFERROR(VLOOKUP($A892,Table2[],13,FALSE),"Not Found")</f>
        <v>8</v>
      </c>
      <c r="AK892">
        <f>IFERROR(VLOOKUP($A892,Table2[],14,FALSE),"Not Found")</f>
        <v>5</v>
      </c>
      <c r="AL892">
        <f>INDEX('Marketing data'!E:E,MATCH($A892,'Marketing data'!B:B,0),1)</f>
        <v>0</v>
      </c>
      <c r="AM892">
        <f>INDEX('Marketing data'!F:F,MATCH($A892,'Marketing data'!B:B,0),1)</f>
        <v>0</v>
      </c>
      <c r="AN892">
        <f>INDEX(Table3[MC3],MATCH($A892,Table3[ID],0),1)</f>
        <v>0</v>
      </c>
      <c r="AO892">
        <f>INDEX(Table3[MC4],MATCH($A892,Table3[ID],0),1)</f>
        <v>0</v>
      </c>
      <c r="AP892">
        <f>INDEX(Table3[MC5],MATCH($A892,Table3[ID],0),1)</f>
        <v>0</v>
      </c>
      <c r="AQ892">
        <f>_xlfn.XLOOKUP($A892,Table3[ID],Table3[Complaint],"Not Found",0)</f>
        <v>0</v>
      </c>
      <c r="AR892">
        <f>_xlfn.XLOOKUP($A892,Table3[ID],Table3[Pilot],"Not Found",0)</f>
        <v>0</v>
      </c>
      <c r="AS892" s="6">
        <f>_xlfn.XLOOKUP($A892,Table3[ID],Table3[Enrollment],"Not Found",0)</f>
        <v>43685</v>
      </c>
    </row>
    <row r="893" spans="1:45" x14ac:dyDescent="0.25">
      <c r="A893">
        <v>1434</v>
      </c>
      <c r="B893" t="s">
        <v>1020</v>
      </c>
      <c r="C893" t="s">
        <v>103</v>
      </c>
      <c r="D893" t="s">
        <v>110</v>
      </c>
      <c r="E893" t="s">
        <v>114</v>
      </c>
      <c r="F893" t="s">
        <v>125</v>
      </c>
      <c r="G893" s="22">
        <v>11.53</v>
      </c>
      <c r="H893">
        <v>7</v>
      </c>
      <c r="I893">
        <v>4.0354999999999999</v>
      </c>
      <c r="J893" s="22">
        <v>84.745500000000007</v>
      </c>
      <c r="K893" s="6">
        <v>43493</v>
      </c>
      <c r="L893" s="21">
        <v>0.73263888888888884</v>
      </c>
      <c r="M893" t="s">
        <v>112</v>
      </c>
      <c r="N893" s="22">
        <v>80.709999999999994</v>
      </c>
      <c r="O893">
        <v>4.7619047620000003</v>
      </c>
      <c r="P893" s="22">
        <v>4.0354999999999999</v>
      </c>
      <c r="Q893">
        <v>8.1</v>
      </c>
      <c r="R893" t="str">
        <f>IFERROR(VLOOKUP(Table5[[#This Row],[CustomerID]],Table1[],16,FALSE),"Not Found")</f>
        <v>Single</v>
      </c>
      <c r="S893">
        <f>IFERROR(VLOOKUP(Table5[[#This Row],[CustomerID]],Table1[],5,FALSE),"Not Found")</f>
        <v>65</v>
      </c>
      <c r="T893" t="str">
        <f>IFERROR(VLOOKUP(Table5[[#This Row],[CustomerID]],Table1[],17,FALSE),"Not Found")</f>
        <v>Graduate</v>
      </c>
      <c r="U893">
        <f>_xlfn.XLOOKUP(Table5[[#This Row],[CustomerID]],Table1[ID],Table1[Kids],"Not Found",0)</f>
        <v>0</v>
      </c>
      <c r="V893">
        <f>_xlfn.XLOOKUP(Table5[[#This Row],[CustomerID]],Table1[ID],Table1[Teens],"Not found",0)</f>
        <v>1</v>
      </c>
      <c r="W893" s="16">
        <f>IFERROR(VLOOKUP(Table5[[#This Row],[CustomerID]],Table1[],2,FALSE),"Not Found")</f>
        <v>157959</v>
      </c>
      <c r="X893" t="str">
        <f>_xlfn.XLOOKUP(Table5[[#This Row],[CustomerID]],Table1[ID],Table1[State],"Not Found",0)</f>
        <v>State-Florida</v>
      </c>
      <c r="Y893">
        <f>_xlfn.XLOOKUP(Table5[[#This Row],[CustomerID]],Table2[ID],Table2[Recency/Days],"Not Found",0)</f>
        <v>71</v>
      </c>
      <c r="Z893" s="22">
        <f>IFERROR(VLOOKUP(Table5[[#This Row],[CustomerID]],Table2[],3,FALSE),"Not Found")</f>
        <v>1172</v>
      </c>
      <c r="AA893" s="22">
        <f>IFERROR(VLOOKUP($A893,Table2[],4,FALSE),"Not Found")</f>
        <v>44</v>
      </c>
      <c r="AB893" s="22">
        <f>IFERROR(VLOOKUP($A893,Table2[],5,FALSE),"Not Found")</f>
        <v>878</v>
      </c>
      <c r="AC893" s="22">
        <f>IFERROR(VLOOKUP($A893,Table2[],6,FALSE),"Not Found")</f>
        <v>117</v>
      </c>
      <c r="AD893" s="22">
        <f>IFERROR(VLOOKUP($A893,Table2[],7,FALSE),"Not Found")</f>
        <v>65</v>
      </c>
      <c r="AE893" s="22">
        <f>IFERROR(VLOOKUP($A893,Table2[],8,FALSE),"Not Found")</f>
        <v>90</v>
      </c>
      <c r="AF893" s="22">
        <f>IFERROR(VLOOKUP($A893,Table2[],9,FALSE),"Not Found")</f>
        <v>2186</v>
      </c>
      <c r="AG893">
        <f>IFERROR(VLOOKUP($A893,Table2[],10,FALSE),"Not Found")</f>
        <v>5</v>
      </c>
      <c r="AH893">
        <f>IFERROR(VLOOKUP($A893,Table2[],11,FALSE),"Not Found")</f>
        <v>4</v>
      </c>
      <c r="AI893">
        <f>IFERROR(VLOOKUP($A893,Table2[],12,FALSE),"Not Found")</f>
        <v>7</v>
      </c>
      <c r="AJ893">
        <f>IFERROR(VLOOKUP($A893,Table2[],13,FALSE),"Not Found")</f>
        <v>11</v>
      </c>
      <c r="AK893">
        <f>IFERROR(VLOOKUP($A893,Table2[],14,FALSE),"Not Found")</f>
        <v>3</v>
      </c>
      <c r="AL893">
        <f>INDEX('Marketing data'!E:E,MATCH($A893,'Marketing data'!B:B,0),1)</f>
        <v>0</v>
      </c>
      <c r="AM893">
        <f>INDEX('Marketing data'!F:F,MATCH($A893,'Marketing data'!B:B,0),1)</f>
        <v>0</v>
      </c>
      <c r="AN893">
        <f>INDEX(Table3[MC3],MATCH($A893,Table3[ID],0),1)</f>
        <v>0</v>
      </c>
      <c r="AO893">
        <f>INDEX(Table3[MC4],MATCH($A893,Table3[ID],0),1)</f>
        <v>0</v>
      </c>
      <c r="AP893">
        <f>INDEX(Table3[MC5],MATCH($A893,Table3[ID],0),1)</f>
        <v>0</v>
      </c>
      <c r="AQ893">
        <f>_xlfn.XLOOKUP($A893,Table3[ID],Table3[Complaint],"Not Found",0)</f>
        <v>0</v>
      </c>
      <c r="AR893">
        <f>_xlfn.XLOOKUP($A893,Table3[ID],Table3[Pilot],"Not Found",0)</f>
        <v>0</v>
      </c>
      <c r="AS893" s="6">
        <f>_xlfn.XLOOKUP($A893,Table3[ID],Table3[Enrollment],"Not Found",0)</f>
        <v>43745</v>
      </c>
    </row>
    <row r="894" spans="1:45" x14ac:dyDescent="0.25">
      <c r="A894">
        <v>2437</v>
      </c>
      <c r="B894" t="s">
        <v>1021</v>
      </c>
      <c r="C894" t="s">
        <v>109</v>
      </c>
      <c r="D894" t="s">
        <v>110</v>
      </c>
      <c r="E894" t="s">
        <v>105</v>
      </c>
      <c r="F894" t="s">
        <v>106</v>
      </c>
      <c r="G894" s="22">
        <v>58.32</v>
      </c>
      <c r="H894">
        <v>2</v>
      </c>
      <c r="I894">
        <v>5.8319999999999999</v>
      </c>
      <c r="J894" s="22">
        <v>122.47199999999999</v>
      </c>
      <c r="K894" s="6">
        <v>43510</v>
      </c>
      <c r="L894" s="21">
        <v>0.52916666666666667</v>
      </c>
      <c r="M894" t="s">
        <v>107</v>
      </c>
      <c r="N894" s="22">
        <v>116.64</v>
      </c>
      <c r="O894">
        <v>4.7619047620000003</v>
      </c>
      <c r="P894" s="22">
        <v>5.8319999999999999</v>
      </c>
      <c r="Q894">
        <v>6</v>
      </c>
      <c r="R894" t="str">
        <f>IFERROR(VLOOKUP(Table5[[#This Row],[CustomerID]],Table1[],16,FALSE),"Not Found")</f>
        <v>Together</v>
      </c>
      <c r="S894">
        <f>IFERROR(VLOOKUP(Table5[[#This Row],[CustomerID]],Table1[],5,FALSE),"Not Found")</f>
        <v>61</v>
      </c>
      <c r="T894" t="str">
        <f>IFERROR(VLOOKUP(Table5[[#This Row],[CustomerID]],Table1[],17,FALSE),"Not Found")</f>
        <v>Graduate</v>
      </c>
      <c r="U894">
        <f>_xlfn.XLOOKUP(Table5[[#This Row],[CustomerID]],Table1[ID],Table1[Kids],"Not Found",0)</f>
        <v>0</v>
      </c>
      <c r="V894">
        <f>_xlfn.XLOOKUP(Table5[[#This Row],[CustomerID]],Table1[ID],Table1[Teens],"Not found",0)</f>
        <v>1</v>
      </c>
      <c r="W894" s="16">
        <f>IFERROR(VLOOKUP(Table5[[#This Row],[CustomerID]],Table1[],2,FALSE),"Not Found")</f>
        <v>157957</v>
      </c>
      <c r="X894" t="str">
        <f>_xlfn.XLOOKUP(Table5[[#This Row],[CustomerID]],Table1[ID],Table1[State],"Not Found",0)</f>
        <v>State-Illinois</v>
      </c>
      <c r="Y894">
        <f>_xlfn.XLOOKUP(Table5[[#This Row],[CustomerID]],Table2[ID],Table2[Recency/Days],"Not Found",0)</f>
        <v>24</v>
      </c>
      <c r="Z894" s="22">
        <f>IFERROR(VLOOKUP(Table5[[#This Row],[CustomerID]],Table2[],3,FALSE),"Not Found")</f>
        <v>790</v>
      </c>
      <c r="AA894" s="22">
        <f>IFERROR(VLOOKUP($A894,Table2[],4,FALSE),"Not Found")</f>
        <v>161</v>
      </c>
      <c r="AB894" s="22">
        <f>IFERROR(VLOOKUP($A894,Table2[],5,FALSE),"Not Found")</f>
        <v>482</v>
      </c>
      <c r="AC894" s="22">
        <f>IFERROR(VLOOKUP($A894,Table2[],6,FALSE),"Not Found")</f>
        <v>210</v>
      </c>
      <c r="AD894" s="22">
        <f>IFERROR(VLOOKUP($A894,Table2[],7,FALSE),"Not Found")</f>
        <v>14</v>
      </c>
      <c r="AE894" s="22">
        <f>IFERROR(VLOOKUP($A894,Table2[],8,FALSE),"Not Found")</f>
        <v>79</v>
      </c>
      <c r="AF894" s="22">
        <f>IFERROR(VLOOKUP($A894,Table2[],9,FALSE),"Not Found")</f>
        <v>1578</v>
      </c>
      <c r="AG894">
        <f>IFERROR(VLOOKUP($A894,Table2[],10,FALSE),"Not Found")</f>
        <v>7</v>
      </c>
      <c r="AH894">
        <f>IFERROR(VLOOKUP($A894,Table2[],11,FALSE),"Not Found")</f>
        <v>4</v>
      </c>
      <c r="AI894">
        <f>IFERROR(VLOOKUP($A894,Table2[],12,FALSE),"Not Found")</f>
        <v>6</v>
      </c>
      <c r="AJ894">
        <f>IFERROR(VLOOKUP($A894,Table2[],13,FALSE),"Not Found")</f>
        <v>8</v>
      </c>
      <c r="AK894">
        <f>IFERROR(VLOOKUP($A894,Table2[],14,FALSE),"Not Found")</f>
        <v>3</v>
      </c>
      <c r="AL894">
        <f>INDEX('Marketing data'!E:E,MATCH($A894,'Marketing data'!B:B,0),1)</f>
        <v>0</v>
      </c>
      <c r="AM894">
        <f>INDEX('Marketing data'!F:F,MATCH($A894,'Marketing data'!B:B,0),1)</f>
        <v>0</v>
      </c>
      <c r="AN894">
        <f>INDEX(Table3[MC3],MATCH($A894,Table3[ID],0),1)</f>
        <v>0</v>
      </c>
      <c r="AO894">
        <f>INDEX(Table3[MC4],MATCH($A894,Table3[ID],0),1)</f>
        <v>0</v>
      </c>
      <c r="AP894">
        <f>INDEX(Table3[MC5],MATCH($A894,Table3[ID],0),1)</f>
        <v>0</v>
      </c>
      <c r="AQ894">
        <f>_xlfn.XLOOKUP($A894,Table3[ID],Table3[Complaint],"Not Found",0)</f>
        <v>1</v>
      </c>
      <c r="AR894">
        <f>_xlfn.XLOOKUP($A894,Table3[ID],Table3[Pilot],"Not Found",0)</f>
        <v>0</v>
      </c>
      <c r="AS894" s="6">
        <f>_xlfn.XLOOKUP($A894,Table3[ID],Table3[Enrollment],"Not Found",0)</f>
        <v>43854</v>
      </c>
    </row>
    <row r="895" spans="1:45" x14ac:dyDescent="0.25">
      <c r="A895">
        <v>1516</v>
      </c>
      <c r="B895" t="s">
        <v>1022</v>
      </c>
      <c r="C895" t="s">
        <v>109</v>
      </c>
      <c r="D895" t="s">
        <v>104</v>
      </c>
      <c r="E895" t="s">
        <v>105</v>
      </c>
      <c r="F895" t="s">
        <v>115</v>
      </c>
      <c r="G895" s="22">
        <v>78.38</v>
      </c>
      <c r="H895">
        <v>4</v>
      </c>
      <c r="I895">
        <v>15.676</v>
      </c>
      <c r="J895" s="22">
        <v>329.19600000000003</v>
      </c>
      <c r="K895" s="6">
        <v>43548</v>
      </c>
      <c r="L895" s="21">
        <v>0.74722222222222223</v>
      </c>
      <c r="M895" t="s">
        <v>112</v>
      </c>
      <c r="N895" s="22">
        <v>313.52</v>
      </c>
      <c r="O895">
        <v>4.7619047620000003</v>
      </c>
      <c r="P895" s="22">
        <v>15.676</v>
      </c>
      <c r="Q895">
        <v>7.9</v>
      </c>
      <c r="R895" t="str">
        <f>IFERROR(VLOOKUP(Table5[[#This Row],[CustomerID]],Table1[],16,FALSE),"Not Found")</f>
        <v>Together</v>
      </c>
      <c r="S895">
        <f>IFERROR(VLOOKUP(Table5[[#This Row],[CustomerID]],Table1[],5,FALSE),"Not Found")</f>
        <v>43</v>
      </c>
      <c r="T895" t="str">
        <f>IFERROR(VLOOKUP(Table5[[#This Row],[CustomerID]],Table1[],17,FALSE),"Not Found")</f>
        <v>Master</v>
      </c>
      <c r="U895">
        <f>_xlfn.XLOOKUP(Table5[[#This Row],[CustomerID]],Table1[ID],Table1[Kids],"Not Found",0)</f>
        <v>1</v>
      </c>
      <c r="V895">
        <f>_xlfn.XLOOKUP(Table5[[#This Row],[CustomerID]],Table1[ID],Table1[Teens],"Not found",0)</f>
        <v>1</v>
      </c>
      <c r="W895" s="16">
        <f>IFERROR(VLOOKUP(Table5[[#This Row],[CustomerID]],Table1[],2,FALSE),"Not Found")</f>
        <v>157954</v>
      </c>
      <c r="X895" t="str">
        <f>_xlfn.XLOOKUP(Table5[[#This Row],[CustomerID]],Table1[ID],Table1[State],"Not Found",0)</f>
        <v>State-Other</v>
      </c>
      <c r="Y895">
        <f>_xlfn.XLOOKUP(Table5[[#This Row],[CustomerID]],Table2[ID],Table2[Recency/Days],"Not Found",0)</f>
        <v>52</v>
      </c>
      <c r="Z895" s="22">
        <f>IFERROR(VLOOKUP(Table5[[#This Row],[CustomerID]],Table2[],3,FALSE),"Not Found")</f>
        <v>1243</v>
      </c>
      <c r="AA895" s="22">
        <f>IFERROR(VLOOKUP($A895,Table2[],4,FALSE),"Not Found")</f>
        <v>11</v>
      </c>
      <c r="AB895" s="22">
        <f>IFERROR(VLOOKUP($A895,Table2[],5,FALSE),"Not Found")</f>
        <v>65</v>
      </c>
      <c r="AC895" s="22">
        <f>IFERROR(VLOOKUP($A895,Table2[],6,FALSE),"Not Found")</f>
        <v>0</v>
      </c>
      <c r="AD895" s="22">
        <f>IFERROR(VLOOKUP($A895,Table2[],7,FALSE),"Not Found")</f>
        <v>0</v>
      </c>
      <c r="AE895" s="22">
        <f>IFERROR(VLOOKUP($A895,Table2[],8,FALSE),"Not Found")</f>
        <v>25</v>
      </c>
      <c r="AF895" s="22">
        <f>IFERROR(VLOOKUP($A895,Table2[],9,FALSE),"Not Found")</f>
        <v>1295</v>
      </c>
      <c r="AG895">
        <f>IFERROR(VLOOKUP($A895,Table2[],10,FALSE),"Not Found")</f>
        <v>7</v>
      </c>
      <c r="AH895">
        <f>IFERROR(VLOOKUP($A895,Table2[],11,FALSE),"Not Found")</f>
        <v>8</v>
      </c>
      <c r="AI895">
        <f>IFERROR(VLOOKUP($A895,Table2[],12,FALSE),"Not Found")</f>
        <v>2</v>
      </c>
      <c r="AJ895">
        <f>IFERROR(VLOOKUP($A895,Table2[],13,FALSE),"Not Found")</f>
        <v>6</v>
      </c>
      <c r="AK895">
        <f>IFERROR(VLOOKUP($A895,Table2[],14,FALSE),"Not Found")</f>
        <v>7</v>
      </c>
      <c r="AL895">
        <f>INDEX('Marketing data'!E:E,MATCH($A895,'Marketing data'!B:B,0),1)</f>
        <v>0</v>
      </c>
      <c r="AM895">
        <f>INDEX('Marketing data'!F:F,MATCH($A895,'Marketing data'!B:B,0),1)</f>
        <v>0</v>
      </c>
      <c r="AN895">
        <f>INDEX(Table3[MC3],MATCH($A895,Table3[ID],0),1)</f>
        <v>0</v>
      </c>
      <c r="AO895">
        <f>INDEX(Table3[MC4],MATCH($A895,Table3[ID],0),1)</f>
        <v>1</v>
      </c>
      <c r="AP895">
        <f>INDEX(Table3[MC5],MATCH($A895,Table3[ID],0),1)</f>
        <v>0</v>
      </c>
      <c r="AQ895">
        <f>_xlfn.XLOOKUP($A895,Table3[ID],Table3[Complaint],"Not Found",0)</f>
        <v>0</v>
      </c>
      <c r="AR895">
        <f>_xlfn.XLOOKUP($A895,Table3[ID],Table3[Pilot],"Not Found",0)</f>
        <v>0</v>
      </c>
      <c r="AS895" s="6">
        <f>_xlfn.XLOOKUP($A895,Table3[ID],Table3[Enrollment],"Not Found",0)</f>
        <v>44157</v>
      </c>
    </row>
    <row r="896" spans="1:45" x14ac:dyDescent="0.25">
      <c r="A896">
        <v>1927</v>
      </c>
      <c r="B896" t="s">
        <v>1023</v>
      </c>
      <c r="C896" t="s">
        <v>109</v>
      </c>
      <c r="D896" t="s">
        <v>110</v>
      </c>
      <c r="E896" t="s">
        <v>114</v>
      </c>
      <c r="F896" t="s">
        <v>106</v>
      </c>
      <c r="G896" s="22">
        <v>84.61</v>
      </c>
      <c r="H896">
        <v>10</v>
      </c>
      <c r="I896">
        <v>42.305</v>
      </c>
      <c r="J896" s="22">
        <v>888.40499999999997</v>
      </c>
      <c r="K896" s="6">
        <v>43505</v>
      </c>
      <c r="L896" s="21">
        <v>0.79027777777777775</v>
      </c>
      <c r="M896" t="s">
        <v>116</v>
      </c>
      <c r="N896" s="22">
        <v>846.1</v>
      </c>
      <c r="O896">
        <v>4.7619047620000003</v>
      </c>
      <c r="P896" s="22">
        <v>42.305</v>
      </c>
      <c r="Q896">
        <v>8.8000000000000007</v>
      </c>
      <c r="R896" t="str">
        <f>IFERROR(VLOOKUP(Table5[[#This Row],[CustomerID]],Table1[],16,FALSE),"Not Found")</f>
        <v>Married</v>
      </c>
      <c r="S896">
        <f>IFERROR(VLOOKUP(Table5[[#This Row],[CustomerID]],Table1[],5,FALSE),"Not Found")</f>
        <v>38</v>
      </c>
      <c r="T896" t="str">
        <f>IFERROR(VLOOKUP(Table5[[#This Row],[CustomerID]],Table1[],17,FALSE),"Not Found")</f>
        <v>Other</v>
      </c>
      <c r="U896">
        <f>_xlfn.XLOOKUP(Table5[[#This Row],[CustomerID]],Table1[ID],Table1[Kids],"Not Found",0)</f>
        <v>0</v>
      </c>
      <c r="V896">
        <f>_xlfn.XLOOKUP(Table5[[#This Row],[CustomerID]],Table1[ID],Table1[Teens],"Not found",0)</f>
        <v>1</v>
      </c>
      <c r="W896" s="16">
        <f>IFERROR(VLOOKUP(Table5[[#This Row],[CustomerID]],Table1[],2,FALSE),"Not Found")</f>
        <v>157937</v>
      </c>
      <c r="X896" t="str">
        <f>_xlfn.XLOOKUP(Table5[[#This Row],[CustomerID]],Table1[ID],Table1[State],"Not Found",0)</f>
        <v>State-Illinois</v>
      </c>
      <c r="Y896">
        <f>_xlfn.XLOOKUP(Table5[[#This Row],[CustomerID]],Table2[ID],Table2[Recency/Days],"Not Found",0)</f>
        <v>56</v>
      </c>
      <c r="Z896" s="22">
        <f>IFERROR(VLOOKUP(Table5[[#This Row],[CustomerID]],Table2[],3,FALSE),"Not Found")</f>
        <v>711</v>
      </c>
      <c r="AA896" s="22">
        <f>IFERROR(VLOOKUP($A896,Table2[],4,FALSE),"Not Found")</f>
        <v>114</v>
      </c>
      <c r="AB896" s="22">
        <f>IFERROR(VLOOKUP($A896,Table2[],5,FALSE),"Not Found")</f>
        <v>393</v>
      </c>
      <c r="AC896" s="22">
        <f>IFERROR(VLOOKUP($A896,Table2[],6,FALSE),"Not Found")</f>
        <v>150</v>
      </c>
      <c r="AD896" s="22">
        <f>IFERROR(VLOOKUP($A896,Table2[],7,FALSE),"Not Found")</f>
        <v>131</v>
      </c>
      <c r="AE896" s="22">
        <f>IFERROR(VLOOKUP($A896,Table2[],8,FALSE),"Not Found")</f>
        <v>363</v>
      </c>
      <c r="AF896" s="22">
        <f>IFERROR(VLOOKUP($A896,Table2[],9,FALSE),"Not Found")</f>
        <v>1137</v>
      </c>
      <c r="AG896">
        <f>IFERROR(VLOOKUP($A896,Table2[],10,FALSE),"Not Found")</f>
        <v>3</v>
      </c>
      <c r="AH896">
        <f>IFERROR(VLOOKUP($A896,Table2[],11,FALSE),"Not Found")</f>
        <v>4</v>
      </c>
      <c r="AI896">
        <f>IFERROR(VLOOKUP($A896,Table2[],12,FALSE),"Not Found")</f>
        <v>4</v>
      </c>
      <c r="AJ896">
        <f>IFERROR(VLOOKUP($A896,Table2[],13,FALSE),"Not Found")</f>
        <v>9</v>
      </c>
      <c r="AK896">
        <f>IFERROR(VLOOKUP($A896,Table2[],14,FALSE),"Not Found")</f>
        <v>3</v>
      </c>
      <c r="AL896">
        <f>INDEX('Marketing data'!E:E,MATCH($A896,'Marketing data'!B:B,0),1)</f>
        <v>0</v>
      </c>
      <c r="AM896">
        <f>INDEX('Marketing data'!F:F,MATCH($A896,'Marketing data'!B:B,0),1)</f>
        <v>0</v>
      </c>
      <c r="AN896">
        <f>INDEX(Table3[MC3],MATCH($A896,Table3[ID],0),1)</f>
        <v>0</v>
      </c>
      <c r="AO896">
        <f>INDEX(Table3[MC4],MATCH($A896,Table3[ID],0),1)</f>
        <v>0</v>
      </c>
      <c r="AP896">
        <f>INDEX(Table3[MC5],MATCH($A896,Table3[ID],0),1)</f>
        <v>0</v>
      </c>
      <c r="AQ896">
        <f>_xlfn.XLOOKUP($A896,Table3[ID],Table3[Complaint],"Not Found",0)</f>
        <v>0</v>
      </c>
      <c r="AR896">
        <f>_xlfn.XLOOKUP($A896,Table3[ID],Table3[Pilot],"Not Found",0)</f>
        <v>0</v>
      </c>
      <c r="AS896" s="6">
        <f>_xlfn.XLOOKUP($A896,Table3[ID],Table3[Enrollment],"Not Found",0)</f>
        <v>44035</v>
      </c>
    </row>
    <row r="897" spans="1:45" x14ac:dyDescent="0.25">
      <c r="A897">
        <v>1286</v>
      </c>
      <c r="B897" t="s">
        <v>1024</v>
      </c>
      <c r="C897" t="s">
        <v>124</v>
      </c>
      <c r="D897" t="s">
        <v>110</v>
      </c>
      <c r="E897" t="s">
        <v>105</v>
      </c>
      <c r="F897" t="s">
        <v>106</v>
      </c>
      <c r="G897" s="22">
        <v>82.88</v>
      </c>
      <c r="H897">
        <v>5</v>
      </c>
      <c r="I897">
        <v>20.72</v>
      </c>
      <c r="J897" s="22">
        <v>435.12</v>
      </c>
      <c r="K897" s="6">
        <v>43548</v>
      </c>
      <c r="L897" s="21">
        <v>0.58888888888888891</v>
      </c>
      <c r="M897" t="s">
        <v>116</v>
      </c>
      <c r="N897" s="22">
        <v>414.4</v>
      </c>
      <c r="O897">
        <v>4.7619047620000003</v>
      </c>
      <c r="P897" s="22">
        <v>20.72</v>
      </c>
      <c r="Q897">
        <v>6.6</v>
      </c>
      <c r="R897" t="str">
        <f>IFERROR(VLOOKUP(Table5[[#This Row],[CustomerID]],Table1[],16,FALSE),"Not Found")</f>
        <v>Divorced</v>
      </c>
      <c r="S897">
        <f>IFERROR(VLOOKUP(Table5[[#This Row],[CustomerID]],Table1[],5,FALSE),"Not Found")</f>
        <v>55</v>
      </c>
      <c r="T897" t="str">
        <f>IFERROR(VLOOKUP(Table5[[#This Row],[CustomerID]],Table1[],17,FALSE),"Not Found")</f>
        <v>PhD</v>
      </c>
      <c r="U897">
        <f>_xlfn.XLOOKUP(Table5[[#This Row],[CustomerID]],Table1[ID],Table1[Kids],"Not Found",0)</f>
        <v>0</v>
      </c>
      <c r="V897">
        <f>_xlfn.XLOOKUP(Table5[[#This Row],[CustomerID]],Table1[ID],Table1[Teens],"Not found",0)</f>
        <v>1</v>
      </c>
      <c r="W897" s="16">
        <f>IFERROR(VLOOKUP(Table5[[#This Row],[CustomerID]],Table1[],2,FALSE),"Not Found")</f>
        <v>157912</v>
      </c>
      <c r="X897" t="str">
        <f>_xlfn.XLOOKUP(Table5[[#This Row],[CustomerID]],Table1[ID],Table1[State],"Not Found",0)</f>
        <v>State-New York</v>
      </c>
      <c r="Y897">
        <f>_xlfn.XLOOKUP(Table5[[#This Row],[CustomerID]],Table2[ID],Table2[Recency/Days],"Not Found",0)</f>
        <v>34</v>
      </c>
      <c r="Z897" s="22">
        <f>IFERROR(VLOOKUP(Table5[[#This Row],[CustomerID]],Table2[],3,FALSE),"Not Found")</f>
        <v>2184</v>
      </c>
      <c r="AA897" s="22">
        <f>IFERROR(VLOOKUP($A897,Table2[],4,FALSE),"Not Found")</f>
        <v>0</v>
      </c>
      <c r="AB897" s="22">
        <f>IFERROR(VLOOKUP($A897,Table2[],5,FALSE),"Not Found")</f>
        <v>218</v>
      </c>
      <c r="AC897" s="22">
        <f>IFERROR(VLOOKUP($A897,Table2[],6,FALSE),"Not Found")</f>
        <v>0</v>
      </c>
      <c r="AD897" s="22">
        <f>IFERROR(VLOOKUP($A897,Table2[],7,FALSE),"Not Found")</f>
        <v>0</v>
      </c>
      <c r="AE897" s="22">
        <f>IFERROR(VLOOKUP($A897,Table2[],8,FALSE),"Not Found")</f>
        <v>95</v>
      </c>
      <c r="AF897" s="22">
        <f>IFERROR(VLOOKUP($A897,Table2[],9,FALSE),"Not Found")</f>
        <v>2307</v>
      </c>
      <c r="AG897">
        <f>IFERROR(VLOOKUP($A897,Table2[],10,FALSE),"Not Found")</f>
        <v>5</v>
      </c>
      <c r="AH897">
        <f>IFERROR(VLOOKUP($A897,Table2[],11,FALSE),"Not Found")</f>
        <v>8</v>
      </c>
      <c r="AI897">
        <f>IFERROR(VLOOKUP($A897,Table2[],12,FALSE),"Not Found")</f>
        <v>3</v>
      </c>
      <c r="AJ897">
        <f>IFERROR(VLOOKUP($A897,Table2[],13,FALSE),"Not Found")</f>
        <v>12</v>
      </c>
      <c r="AK897">
        <f>IFERROR(VLOOKUP($A897,Table2[],14,FALSE),"Not Found")</f>
        <v>5</v>
      </c>
      <c r="AL897">
        <f>INDEX('Marketing data'!E:E,MATCH($A897,'Marketing data'!B:B,0),1)</f>
        <v>0</v>
      </c>
      <c r="AM897">
        <f>INDEX('Marketing data'!F:F,MATCH($A897,'Marketing data'!B:B,0),1)</f>
        <v>0</v>
      </c>
      <c r="AN897">
        <f>INDEX(Table3[MC3],MATCH($A897,Table3[ID],0),1)</f>
        <v>0</v>
      </c>
      <c r="AO897">
        <f>INDEX(Table3[MC4],MATCH($A897,Table3[ID],0),1)</f>
        <v>1</v>
      </c>
      <c r="AP897">
        <f>INDEX(Table3[MC5],MATCH($A897,Table3[ID],0),1)</f>
        <v>0</v>
      </c>
      <c r="AQ897">
        <f>_xlfn.XLOOKUP($A897,Table3[ID],Table3[Complaint],"Not Found",0)</f>
        <v>0</v>
      </c>
      <c r="AR897">
        <f>_xlfn.XLOOKUP($A897,Table3[ID],Table3[Pilot],"Not Found",0)</f>
        <v>0</v>
      </c>
      <c r="AS897" s="6">
        <f>_xlfn.XLOOKUP($A897,Table3[ID],Table3[Enrollment],"Not Found",0)</f>
        <v>44064</v>
      </c>
    </row>
    <row r="898" spans="1:45" x14ac:dyDescent="0.25">
      <c r="A898">
        <v>1846</v>
      </c>
      <c r="B898" t="s">
        <v>1025</v>
      </c>
      <c r="C898" t="s">
        <v>103</v>
      </c>
      <c r="D898" t="s">
        <v>104</v>
      </c>
      <c r="E898" t="s">
        <v>105</v>
      </c>
      <c r="F898" t="s">
        <v>125</v>
      </c>
      <c r="G898" s="22">
        <v>79.540000000000006</v>
      </c>
      <c r="H898">
        <v>2</v>
      </c>
      <c r="I898">
        <v>7.9539999999999997</v>
      </c>
      <c r="J898" s="22">
        <v>167.03399999999999</v>
      </c>
      <c r="K898" s="6">
        <v>43551</v>
      </c>
      <c r="L898" s="21">
        <v>0.6875</v>
      </c>
      <c r="M898" t="s">
        <v>107</v>
      </c>
      <c r="N898" s="22">
        <v>159.08000000000001</v>
      </c>
      <c r="O898">
        <v>4.7619047620000003</v>
      </c>
      <c r="P898" s="22">
        <v>7.9539999999999997</v>
      </c>
      <c r="Q898">
        <v>6.2</v>
      </c>
      <c r="R898" t="str">
        <f>IFERROR(VLOOKUP(Table5[[#This Row],[CustomerID]],Table1[],16,FALSE),"Not Found")</f>
        <v>Together</v>
      </c>
      <c r="S898">
        <f>IFERROR(VLOOKUP(Table5[[#This Row],[CustomerID]],Table1[],5,FALSE),"Not Found")</f>
        <v>47</v>
      </c>
      <c r="T898" t="str">
        <f>IFERROR(VLOOKUP(Table5[[#This Row],[CustomerID]],Table1[],17,FALSE),"Not Found")</f>
        <v>PhD</v>
      </c>
      <c r="U898">
        <f>_xlfn.XLOOKUP(Table5[[#This Row],[CustomerID]],Table1[ID],Table1[Kids],"Not Found",0)</f>
        <v>0</v>
      </c>
      <c r="V898">
        <f>_xlfn.XLOOKUP(Table5[[#This Row],[CustomerID]],Table1[ID],Table1[Teens],"Not found",0)</f>
        <v>1</v>
      </c>
      <c r="W898" s="16">
        <f>IFERROR(VLOOKUP(Table5[[#This Row],[CustomerID]],Table1[],2,FALSE),"Not Found")</f>
        <v>157906</v>
      </c>
      <c r="X898" t="str">
        <f>_xlfn.XLOOKUP(Table5[[#This Row],[CustomerID]],Table1[ID],Table1[State],"Not Found",0)</f>
        <v>State-Other</v>
      </c>
      <c r="Y898">
        <f>_xlfn.XLOOKUP(Table5[[#This Row],[CustomerID]],Table2[ID],Table2[Recency/Days],"Not Found",0)</f>
        <v>29</v>
      </c>
      <c r="Z898" s="22">
        <f>IFERROR(VLOOKUP(Table5[[#This Row],[CustomerID]],Table2[],3,FALSE),"Not Found")</f>
        <v>663</v>
      </c>
      <c r="AA898" s="22">
        <f>IFERROR(VLOOKUP($A898,Table2[],4,FALSE),"Not Found")</f>
        <v>30</v>
      </c>
      <c r="AB898" s="22">
        <f>IFERROR(VLOOKUP($A898,Table2[],5,FALSE),"Not Found")</f>
        <v>325</v>
      </c>
      <c r="AC898" s="22">
        <f>IFERROR(VLOOKUP($A898,Table2[],6,FALSE),"Not Found")</f>
        <v>27</v>
      </c>
      <c r="AD898" s="22">
        <f>IFERROR(VLOOKUP($A898,Table2[],7,FALSE),"Not Found")</f>
        <v>8</v>
      </c>
      <c r="AE898" s="22">
        <f>IFERROR(VLOOKUP($A898,Table2[],8,FALSE),"Not Found")</f>
        <v>41</v>
      </c>
      <c r="AF898" s="22">
        <f>IFERROR(VLOOKUP($A898,Table2[],9,FALSE),"Not Found")</f>
        <v>1012</v>
      </c>
      <c r="AG898">
        <f>IFERROR(VLOOKUP($A898,Table2[],10,FALSE),"Not Found")</f>
        <v>3</v>
      </c>
      <c r="AH898">
        <f>IFERROR(VLOOKUP($A898,Table2[],11,FALSE),"Not Found")</f>
        <v>4</v>
      </c>
      <c r="AI898">
        <f>IFERROR(VLOOKUP($A898,Table2[],12,FALSE),"Not Found")</f>
        <v>2</v>
      </c>
      <c r="AJ898">
        <f>IFERROR(VLOOKUP($A898,Table2[],13,FALSE),"Not Found")</f>
        <v>8</v>
      </c>
      <c r="AK898">
        <f>IFERROR(VLOOKUP($A898,Table2[],14,FALSE),"Not Found")</f>
        <v>4</v>
      </c>
      <c r="AL898">
        <f>INDEX('Marketing data'!E:E,MATCH($A898,'Marketing data'!B:B,0),1)</f>
        <v>0</v>
      </c>
      <c r="AM898">
        <f>INDEX('Marketing data'!F:F,MATCH($A898,'Marketing data'!B:B,0),1)</f>
        <v>0</v>
      </c>
      <c r="AN898">
        <f>INDEX(Table3[MC3],MATCH($A898,Table3[ID],0),1)</f>
        <v>0</v>
      </c>
      <c r="AO898">
        <f>INDEX(Table3[MC4],MATCH($A898,Table3[ID],0),1)</f>
        <v>0</v>
      </c>
      <c r="AP898">
        <f>INDEX(Table3[MC5],MATCH($A898,Table3[ID],0),1)</f>
        <v>0</v>
      </c>
      <c r="AQ898">
        <f>_xlfn.XLOOKUP($A898,Table3[ID],Table3[Complaint],"Not Found",0)</f>
        <v>0</v>
      </c>
      <c r="AR898">
        <f>_xlfn.XLOOKUP($A898,Table3[ID],Table3[Pilot],"Not Found",0)</f>
        <v>0</v>
      </c>
      <c r="AS898" s="6">
        <f>_xlfn.XLOOKUP($A898,Table3[ID],Table3[Enrollment],"Not Found",0)</f>
        <v>43785</v>
      </c>
    </row>
    <row r="899" spans="1:45" x14ac:dyDescent="0.25">
      <c r="A899">
        <v>2469</v>
      </c>
      <c r="B899" t="s">
        <v>1026</v>
      </c>
      <c r="C899" t="s">
        <v>124</v>
      </c>
      <c r="D899" t="s">
        <v>110</v>
      </c>
      <c r="E899" t="s">
        <v>105</v>
      </c>
      <c r="F899" t="s">
        <v>115</v>
      </c>
      <c r="G899" s="22">
        <v>49.01</v>
      </c>
      <c r="H899">
        <v>10</v>
      </c>
      <c r="I899">
        <v>24.504999999999999</v>
      </c>
      <c r="J899" s="22">
        <v>514.60500000000002</v>
      </c>
      <c r="K899" s="6">
        <v>43492</v>
      </c>
      <c r="L899" s="21">
        <v>0.44722222222222219</v>
      </c>
      <c r="M899" t="s">
        <v>116</v>
      </c>
      <c r="N899" s="22">
        <v>490.1</v>
      </c>
      <c r="O899">
        <v>4.7619047620000003</v>
      </c>
      <c r="P899" s="22">
        <v>24.504999999999999</v>
      </c>
      <c r="Q899">
        <v>4.2</v>
      </c>
      <c r="R899" t="str">
        <f>IFERROR(VLOOKUP(Table5[[#This Row],[CustomerID]],Table1[],16,FALSE),"Not Found")</f>
        <v>Together</v>
      </c>
      <c r="S899">
        <f>IFERROR(VLOOKUP(Table5[[#This Row],[CustomerID]],Table1[],5,FALSE),"Not Found")</f>
        <v>42</v>
      </c>
      <c r="T899" t="str">
        <f>IFERROR(VLOOKUP(Table5[[#This Row],[CustomerID]],Table1[],17,FALSE),"Not Found")</f>
        <v>Graduate</v>
      </c>
      <c r="U899">
        <f>_xlfn.XLOOKUP(Table5[[#This Row],[CustomerID]],Table1[ID],Table1[Kids],"Not Found",0)</f>
        <v>1</v>
      </c>
      <c r="V899">
        <f>_xlfn.XLOOKUP(Table5[[#This Row],[CustomerID]],Table1[ID],Table1[Teens],"Not found",0)</f>
        <v>0</v>
      </c>
      <c r="W899" s="16">
        <f>IFERROR(VLOOKUP(Table5[[#This Row],[CustomerID]],Table1[],2,FALSE),"Not Found")</f>
        <v>157867</v>
      </c>
      <c r="X899" t="str">
        <f>_xlfn.XLOOKUP(Table5[[#This Row],[CustomerID]],Table1[ID],Table1[State],"Not Found",0)</f>
        <v>State-Texas</v>
      </c>
      <c r="Y899">
        <f>_xlfn.XLOOKUP(Table5[[#This Row],[CustomerID]],Table2[ID],Table2[Recency/Days],"Not Found",0)</f>
        <v>48</v>
      </c>
      <c r="Z899" s="22">
        <f>IFERROR(VLOOKUP(Table5[[#This Row],[CustomerID]],Table2[],3,FALSE),"Not Found")</f>
        <v>938</v>
      </c>
      <c r="AA899" s="22">
        <f>IFERROR(VLOOKUP($A899,Table2[],4,FALSE),"Not Found")</f>
        <v>95</v>
      </c>
      <c r="AB899" s="22">
        <f>IFERROR(VLOOKUP($A899,Table2[],5,FALSE),"Not Found")</f>
        <v>486</v>
      </c>
      <c r="AC899" s="22">
        <f>IFERROR(VLOOKUP($A899,Table2[],6,FALSE),"Not Found")</f>
        <v>41</v>
      </c>
      <c r="AD899" s="22">
        <f>IFERROR(VLOOKUP($A899,Table2[],7,FALSE),"Not Found")</f>
        <v>63</v>
      </c>
      <c r="AE899" s="22">
        <f>IFERROR(VLOOKUP($A899,Table2[],8,FALSE),"Not Found")</f>
        <v>46</v>
      </c>
      <c r="AF899" s="22">
        <f>IFERROR(VLOOKUP($A899,Table2[],9,FALSE),"Not Found")</f>
        <v>1577</v>
      </c>
      <c r="AG899">
        <f>IFERROR(VLOOKUP($A899,Table2[],10,FALSE),"Not Found")</f>
        <v>7</v>
      </c>
      <c r="AH899">
        <f>IFERROR(VLOOKUP($A899,Table2[],11,FALSE),"Not Found")</f>
        <v>7</v>
      </c>
      <c r="AI899">
        <f>IFERROR(VLOOKUP($A899,Table2[],12,FALSE),"Not Found")</f>
        <v>2</v>
      </c>
      <c r="AJ899">
        <f>IFERROR(VLOOKUP($A899,Table2[],13,FALSE),"Not Found")</f>
        <v>9</v>
      </c>
      <c r="AK899">
        <f>IFERROR(VLOOKUP($A899,Table2[],14,FALSE),"Not Found")</f>
        <v>6</v>
      </c>
      <c r="AL899">
        <f>INDEX('Marketing data'!E:E,MATCH($A899,'Marketing data'!B:B,0),1)</f>
        <v>0</v>
      </c>
      <c r="AM899">
        <f>INDEX('Marketing data'!F:F,MATCH($A899,'Marketing data'!B:B,0),1)</f>
        <v>0</v>
      </c>
      <c r="AN899">
        <f>INDEX(Table3[MC3],MATCH($A899,Table3[ID],0),1)</f>
        <v>0</v>
      </c>
      <c r="AO899">
        <f>INDEX(Table3[MC4],MATCH($A899,Table3[ID],0),1)</f>
        <v>0</v>
      </c>
      <c r="AP899">
        <f>INDEX(Table3[MC5],MATCH($A899,Table3[ID],0),1)</f>
        <v>0</v>
      </c>
      <c r="AQ899">
        <f>_xlfn.XLOOKUP($A899,Table3[ID],Table3[Complaint],"Not Found",0)</f>
        <v>0</v>
      </c>
      <c r="AR899">
        <f>_xlfn.XLOOKUP($A899,Table3[ID],Table3[Pilot],"Not Found",0)</f>
        <v>0</v>
      </c>
      <c r="AS899" s="6">
        <f>_xlfn.XLOOKUP($A899,Table3[ID],Table3[Enrollment],"Not Found",0)</f>
        <v>43897</v>
      </c>
    </row>
    <row r="900" spans="1:45" x14ac:dyDescent="0.25">
      <c r="A900">
        <v>2278</v>
      </c>
      <c r="B900" t="s">
        <v>1027</v>
      </c>
      <c r="C900" t="s">
        <v>124</v>
      </c>
      <c r="D900" t="s">
        <v>104</v>
      </c>
      <c r="E900" t="s">
        <v>105</v>
      </c>
      <c r="F900" t="s">
        <v>125</v>
      </c>
      <c r="G900" s="22">
        <v>29.15</v>
      </c>
      <c r="H900">
        <v>3</v>
      </c>
      <c r="I900">
        <v>4.3724999999999996</v>
      </c>
      <c r="J900" s="22">
        <v>91.822500000000005</v>
      </c>
      <c r="K900" s="6">
        <v>43551</v>
      </c>
      <c r="L900" s="21">
        <v>0.8534722222222223</v>
      </c>
      <c r="M900" t="s">
        <v>116</v>
      </c>
      <c r="N900" s="22">
        <v>87.45</v>
      </c>
      <c r="O900">
        <v>4.7619047620000003</v>
      </c>
      <c r="P900" s="22">
        <v>4.3724999999999996</v>
      </c>
      <c r="Q900">
        <v>7.3</v>
      </c>
      <c r="R900" t="str">
        <f>IFERROR(VLOOKUP(Table5[[#This Row],[CustomerID]],Table1[],16,FALSE),"Not Found")</f>
        <v>Together</v>
      </c>
      <c r="S900">
        <f>IFERROR(VLOOKUP(Table5[[#This Row],[CustomerID]],Table1[],5,FALSE),"Not Found")</f>
        <v>54</v>
      </c>
      <c r="T900" t="str">
        <f>IFERROR(VLOOKUP(Table5[[#This Row],[CustomerID]],Table1[],17,FALSE),"Not Found")</f>
        <v>Graduate</v>
      </c>
      <c r="U900">
        <f>_xlfn.XLOOKUP(Table5[[#This Row],[CustomerID]],Table1[ID],Table1[Kids],"Not Found",0)</f>
        <v>0</v>
      </c>
      <c r="V900">
        <f>_xlfn.XLOOKUP(Table5[[#This Row],[CustomerID]],Table1[ID],Table1[Teens],"Not found",0)</f>
        <v>1</v>
      </c>
      <c r="W900" s="16">
        <f>IFERROR(VLOOKUP(Table5[[#This Row],[CustomerID]],Table1[],2,FALSE),"Not Found")</f>
        <v>157811</v>
      </c>
      <c r="X900" t="str">
        <f>_xlfn.XLOOKUP(Table5[[#This Row],[CustomerID]],Table1[ID],Table1[State],"Not Found",0)</f>
        <v>State-Other</v>
      </c>
      <c r="Y900">
        <f>_xlfn.XLOOKUP(Table5[[#This Row],[CustomerID]],Table2[ID],Table2[Recency/Days],"Not Found",0)</f>
        <v>49</v>
      </c>
      <c r="Z900" s="22">
        <f>IFERROR(VLOOKUP(Table5[[#This Row],[CustomerID]],Table2[],3,FALSE),"Not Found")</f>
        <v>1488</v>
      </c>
      <c r="AA900" s="22">
        <f>IFERROR(VLOOKUP($A900,Table2[],4,FALSE),"Not Found")</f>
        <v>19</v>
      </c>
      <c r="AB900" s="22">
        <f>IFERROR(VLOOKUP($A900,Table2[],5,FALSE),"Not Found")</f>
        <v>311</v>
      </c>
      <c r="AC900" s="22">
        <f>IFERROR(VLOOKUP($A900,Table2[],6,FALSE),"Not Found")</f>
        <v>101</v>
      </c>
      <c r="AD900" s="22">
        <f>IFERROR(VLOOKUP($A900,Table2[],7,FALSE),"Not Found")</f>
        <v>57</v>
      </c>
      <c r="AE900" s="22">
        <f>IFERROR(VLOOKUP($A900,Table2[],8,FALSE),"Not Found")</f>
        <v>213</v>
      </c>
      <c r="AF900" s="22">
        <f>IFERROR(VLOOKUP($A900,Table2[],9,FALSE),"Not Found")</f>
        <v>1763</v>
      </c>
      <c r="AG900">
        <f>IFERROR(VLOOKUP($A900,Table2[],10,FALSE),"Not Found")</f>
        <v>5</v>
      </c>
      <c r="AH900">
        <f>IFERROR(VLOOKUP($A900,Table2[],11,FALSE),"Not Found")</f>
        <v>7</v>
      </c>
      <c r="AI900">
        <f>IFERROR(VLOOKUP($A900,Table2[],12,FALSE),"Not Found")</f>
        <v>2</v>
      </c>
      <c r="AJ900">
        <f>IFERROR(VLOOKUP($A900,Table2[],13,FALSE),"Not Found")</f>
        <v>11</v>
      </c>
      <c r="AK900">
        <f>IFERROR(VLOOKUP($A900,Table2[],14,FALSE),"Not Found")</f>
        <v>5</v>
      </c>
      <c r="AL900">
        <f>INDEX('Marketing data'!E:E,MATCH($A900,'Marketing data'!B:B,0),1)</f>
        <v>0</v>
      </c>
      <c r="AM900">
        <f>INDEX('Marketing data'!F:F,MATCH($A900,'Marketing data'!B:B,0),1)</f>
        <v>0</v>
      </c>
      <c r="AN900">
        <f>INDEX(Table3[MC3],MATCH($A900,Table3[ID],0),1)</f>
        <v>0</v>
      </c>
      <c r="AO900">
        <f>INDEX(Table3[MC4],MATCH($A900,Table3[ID],0),1)</f>
        <v>1</v>
      </c>
      <c r="AP900">
        <f>INDEX(Table3[MC5],MATCH($A900,Table3[ID],0),1)</f>
        <v>0</v>
      </c>
      <c r="AQ900">
        <f>_xlfn.XLOOKUP($A900,Table3[ID],Table3[Complaint],"Not Found",0)</f>
        <v>0</v>
      </c>
      <c r="AR900">
        <f>_xlfn.XLOOKUP($A900,Table3[ID],Table3[Pilot],"Not Found",0)</f>
        <v>0</v>
      </c>
      <c r="AS900" s="6">
        <f>_xlfn.XLOOKUP($A900,Table3[ID],Table3[Enrollment],"Not Found",0)</f>
        <v>43798</v>
      </c>
    </row>
    <row r="901" spans="1:45" x14ac:dyDescent="0.25">
      <c r="A901">
        <v>2129</v>
      </c>
      <c r="B901" t="s">
        <v>1028</v>
      </c>
      <c r="C901" t="s">
        <v>109</v>
      </c>
      <c r="D901" t="s">
        <v>110</v>
      </c>
      <c r="E901" t="s">
        <v>105</v>
      </c>
      <c r="F901" t="s">
        <v>111</v>
      </c>
      <c r="G901" s="22">
        <v>56.13</v>
      </c>
      <c r="H901">
        <v>4</v>
      </c>
      <c r="I901">
        <v>11.226000000000001</v>
      </c>
      <c r="J901" s="22">
        <v>235.74600000000001</v>
      </c>
      <c r="K901" s="6">
        <v>43484</v>
      </c>
      <c r="L901" s="21">
        <v>0.48819444444444443</v>
      </c>
      <c r="M901" t="s">
        <v>107</v>
      </c>
      <c r="N901" s="22">
        <v>224.52</v>
      </c>
      <c r="O901">
        <v>4.7619047620000003</v>
      </c>
      <c r="P901" s="22">
        <v>11.226000000000001</v>
      </c>
      <c r="Q901">
        <v>8.6</v>
      </c>
      <c r="R901" t="str">
        <f>IFERROR(VLOOKUP(Table5[[#This Row],[CustomerID]],Table1[],16,FALSE),"Not Found")</f>
        <v>Married</v>
      </c>
      <c r="S901">
        <f>IFERROR(VLOOKUP(Table5[[#This Row],[CustomerID]],Table1[],5,FALSE),"Not Found")</f>
        <v>66</v>
      </c>
      <c r="T901" t="str">
        <f>IFERROR(VLOOKUP(Table5[[#This Row],[CustomerID]],Table1[],17,FALSE),"Not Found")</f>
        <v>PhD</v>
      </c>
      <c r="U901">
        <f>_xlfn.XLOOKUP(Table5[[#This Row],[CustomerID]],Table1[ID],Table1[Kids],"Not Found",0)</f>
        <v>0</v>
      </c>
      <c r="V901">
        <f>_xlfn.XLOOKUP(Table5[[#This Row],[CustomerID]],Table1[ID],Table1[Teens],"Not found",0)</f>
        <v>1</v>
      </c>
      <c r="W901" s="16">
        <f>IFERROR(VLOOKUP(Table5[[#This Row],[CustomerID]],Table1[],2,FALSE),"Not Found")</f>
        <v>157744</v>
      </c>
      <c r="X901" t="str">
        <f>_xlfn.XLOOKUP(Table5[[#This Row],[CustomerID]],Table1[ID],Table1[State],"Not Found",0)</f>
        <v>State-California</v>
      </c>
      <c r="Y901">
        <f>_xlfn.XLOOKUP(Table5[[#This Row],[CustomerID]],Table2[ID],Table2[Recency/Days],"Not Found",0)</f>
        <v>91</v>
      </c>
      <c r="Z901" s="22">
        <f>IFERROR(VLOOKUP(Table5[[#This Row],[CustomerID]],Table2[],3,FALSE),"Not Found")</f>
        <v>956</v>
      </c>
      <c r="AA901" s="22">
        <f>IFERROR(VLOOKUP($A901,Table2[],4,FALSE),"Not Found")</f>
        <v>8</v>
      </c>
      <c r="AB901" s="22">
        <f>IFERROR(VLOOKUP($A901,Table2[],5,FALSE),"Not Found")</f>
        <v>107</v>
      </c>
      <c r="AC901" s="22">
        <f>IFERROR(VLOOKUP($A901,Table2[],6,FALSE),"Not Found")</f>
        <v>0</v>
      </c>
      <c r="AD901" s="22">
        <f>IFERROR(VLOOKUP($A901,Table2[],7,FALSE),"Not Found")</f>
        <v>0</v>
      </c>
      <c r="AE901" s="22">
        <f>IFERROR(VLOOKUP($A901,Table2[],8,FALSE),"Not Found")</f>
        <v>52</v>
      </c>
      <c r="AF901" s="22">
        <f>IFERROR(VLOOKUP($A901,Table2[],9,FALSE),"Not Found")</f>
        <v>1019</v>
      </c>
      <c r="AG901">
        <f>IFERROR(VLOOKUP($A901,Table2[],10,FALSE),"Not Found")</f>
        <v>2</v>
      </c>
      <c r="AH901">
        <f>IFERROR(VLOOKUP($A901,Table2[],11,FALSE),"Not Found")</f>
        <v>9</v>
      </c>
      <c r="AI901">
        <f>IFERROR(VLOOKUP($A901,Table2[],12,FALSE),"Not Found")</f>
        <v>1</v>
      </c>
      <c r="AJ901">
        <f>IFERROR(VLOOKUP($A901,Table2[],13,FALSE),"Not Found")</f>
        <v>4</v>
      </c>
      <c r="AK901">
        <f>IFERROR(VLOOKUP($A901,Table2[],14,FALSE),"Not Found")</f>
        <v>8</v>
      </c>
      <c r="AL901">
        <f>INDEX('Marketing data'!E:E,MATCH($A901,'Marketing data'!B:B,0),1)</f>
        <v>0</v>
      </c>
      <c r="AM901">
        <f>INDEX('Marketing data'!F:F,MATCH($A901,'Marketing data'!B:B,0),1)</f>
        <v>0</v>
      </c>
      <c r="AN901">
        <f>INDEX(Table3[MC3],MATCH($A901,Table3[ID],0),1)</f>
        <v>0</v>
      </c>
      <c r="AO901">
        <f>INDEX(Table3[MC4],MATCH($A901,Table3[ID],0),1)</f>
        <v>0</v>
      </c>
      <c r="AP901">
        <f>INDEX(Table3[MC5],MATCH($A901,Table3[ID],0),1)</f>
        <v>0</v>
      </c>
      <c r="AQ901">
        <f>_xlfn.XLOOKUP($A901,Table3[ID],Table3[Complaint],"Not Found",0)</f>
        <v>0</v>
      </c>
      <c r="AR901">
        <f>_xlfn.XLOOKUP($A901,Table3[ID],Table3[Pilot],"Not Found",0)</f>
        <v>0</v>
      </c>
      <c r="AS901" s="6">
        <f>_xlfn.XLOOKUP($A901,Table3[ID],Table3[Enrollment],"Not Found",0)</f>
        <v>43939</v>
      </c>
    </row>
    <row r="902" spans="1:45" x14ac:dyDescent="0.25">
      <c r="A902">
        <v>3169</v>
      </c>
      <c r="B902" t="s">
        <v>1029</v>
      </c>
      <c r="C902" t="s">
        <v>103</v>
      </c>
      <c r="D902" t="s">
        <v>110</v>
      </c>
      <c r="E902" t="s">
        <v>105</v>
      </c>
      <c r="F902" t="s">
        <v>115</v>
      </c>
      <c r="G902" s="22">
        <v>93.12</v>
      </c>
      <c r="H902">
        <v>8</v>
      </c>
      <c r="I902">
        <v>37.247999999999998</v>
      </c>
      <c r="J902" s="22">
        <v>782.20799999999997</v>
      </c>
      <c r="K902" s="6">
        <v>43503</v>
      </c>
      <c r="L902" s="21">
        <v>0.42291666666666666</v>
      </c>
      <c r="M902" t="s">
        <v>112</v>
      </c>
      <c r="N902" s="22">
        <v>744.96</v>
      </c>
      <c r="O902">
        <v>4.7619047620000003</v>
      </c>
      <c r="P902" s="22">
        <v>37.247999999999998</v>
      </c>
      <c r="Q902">
        <v>6.8</v>
      </c>
      <c r="R902" t="str">
        <f>IFERROR(VLOOKUP(Table5[[#This Row],[CustomerID]],Table1[],16,FALSE),"Not Found")</f>
        <v>Single</v>
      </c>
      <c r="S902">
        <f>IFERROR(VLOOKUP(Table5[[#This Row],[CustomerID]],Table1[],5,FALSE),"Not Found")</f>
        <v>51</v>
      </c>
      <c r="T902" t="str">
        <f>IFERROR(VLOOKUP(Table5[[#This Row],[CustomerID]],Table1[],17,FALSE),"Not Found")</f>
        <v>Graduate</v>
      </c>
      <c r="U902">
        <f>_xlfn.XLOOKUP(Table5[[#This Row],[CustomerID]],Table1[ID],Table1[Kids],"Not Found",0)</f>
        <v>0</v>
      </c>
      <c r="V902">
        <f>_xlfn.XLOOKUP(Table5[[#This Row],[CustomerID]],Table1[ID],Table1[Teens],"Not found",0)</f>
        <v>1</v>
      </c>
      <c r="W902" s="16">
        <f>IFERROR(VLOOKUP(Table5[[#This Row],[CustomerID]],Table1[],2,FALSE),"Not Found")</f>
        <v>157731</v>
      </c>
      <c r="X902" t="str">
        <f>_xlfn.XLOOKUP(Table5[[#This Row],[CustomerID]],Table1[ID],Table1[State],"Not Found",0)</f>
        <v>State-Illinois</v>
      </c>
      <c r="Y902">
        <f>_xlfn.XLOOKUP(Table5[[#This Row],[CustomerID]],Table2[ID],Table2[Recency/Days],"Not Found",0)</f>
        <v>0</v>
      </c>
      <c r="Z902" s="22">
        <f>IFERROR(VLOOKUP(Table5[[#This Row],[CustomerID]],Table2[],3,FALSE),"Not Found")</f>
        <v>727</v>
      </c>
      <c r="AA902" s="22">
        <f>IFERROR(VLOOKUP($A902,Table2[],4,FALSE),"Not Found")</f>
        <v>57</v>
      </c>
      <c r="AB902" s="22">
        <f>IFERROR(VLOOKUP($A902,Table2[],5,FALSE),"Not Found")</f>
        <v>820</v>
      </c>
      <c r="AC902" s="22">
        <f>IFERROR(VLOOKUP($A902,Table2[],6,FALSE),"Not Found")</f>
        <v>178</v>
      </c>
      <c r="AD902" s="22">
        <f>IFERROR(VLOOKUP($A902,Table2[],7,FALSE),"Not Found")</f>
        <v>22</v>
      </c>
      <c r="AE902" s="22">
        <f>IFERROR(VLOOKUP($A902,Table2[],8,FALSE),"Not Found")</f>
        <v>120</v>
      </c>
      <c r="AF902" s="22">
        <f>IFERROR(VLOOKUP($A902,Table2[],9,FALSE),"Not Found")</f>
        <v>1683</v>
      </c>
      <c r="AG902">
        <f>IFERROR(VLOOKUP($A902,Table2[],10,FALSE),"Not Found")</f>
        <v>4</v>
      </c>
      <c r="AH902">
        <f>IFERROR(VLOOKUP($A902,Table2[],11,FALSE),"Not Found")</f>
        <v>8</v>
      </c>
      <c r="AI902">
        <f>IFERROR(VLOOKUP($A902,Table2[],12,FALSE),"Not Found")</f>
        <v>8</v>
      </c>
      <c r="AJ902">
        <f>IFERROR(VLOOKUP($A902,Table2[],13,FALSE),"Not Found")</f>
        <v>6</v>
      </c>
      <c r="AK902">
        <f>IFERROR(VLOOKUP($A902,Table2[],14,FALSE),"Not Found")</f>
        <v>6</v>
      </c>
      <c r="AL902">
        <f>INDEX('Marketing data'!E:E,MATCH($A902,'Marketing data'!B:B,0),1)</f>
        <v>0</v>
      </c>
      <c r="AM902">
        <f>INDEX('Marketing data'!F:F,MATCH($A902,'Marketing data'!B:B,0),1)</f>
        <v>0</v>
      </c>
      <c r="AN902">
        <f>INDEX(Table3[MC3],MATCH($A902,Table3[ID],0),1)</f>
        <v>0</v>
      </c>
      <c r="AO902">
        <f>INDEX(Table3[MC4],MATCH($A902,Table3[ID],0),1)</f>
        <v>0</v>
      </c>
      <c r="AP902">
        <f>INDEX(Table3[MC5],MATCH($A902,Table3[ID],0),1)</f>
        <v>0</v>
      </c>
      <c r="AQ902">
        <f>_xlfn.XLOOKUP($A902,Table3[ID],Table3[Complaint],"Not Found",0)</f>
        <v>0</v>
      </c>
      <c r="AR902">
        <f>_xlfn.XLOOKUP($A902,Table3[ID],Table3[Pilot],"Not Found",0)</f>
        <v>0</v>
      </c>
      <c r="AS902" s="6">
        <f>_xlfn.XLOOKUP($A902,Table3[ID],Table3[Enrollment],"Not Found",0)</f>
        <v>43585</v>
      </c>
    </row>
    <row r="903" spans="1:45" x14ac:dyDescent="0.25">
      <c r="A903">
        <v>2823</v>
      </c>
      <c r="B903" t="s">
        <v>1030</v>
      </c>
      <c r="C903" t="s">
        <v>103</v>
      </c>
      <c r="D903" t="s">
        <v>104</v>
      </c>
      <c r="E903" t="s">
        <v>114</v>
      </c>
      <c r="F903" t="s">
        <v>127</v>
      </c>
      <c r="G903" s="22">
        <v>51.34</v>
      </c>
      <c r="H903">
        <v>8</v>
      </c>
      <c r="I903">
        <v>20.536000000000001</v>
      </c>
      <c r="J903" s="22">
        <v>431.25599999999997</v>
      </c>
      <c r="K903" s="6">
        <v>43496</v>
      </c>
      <c r="L903" s="21">
        <v>0.41666666666666669</v>
      </c>
      <c r="M903" t="s">
        <v>107</v>
      </c>
      <c r="N903" s="22">
        <v>410.72</v>
      </c>
      <c r="O903">
        <v>4.7619047620000003</v>
      </c>
      <c r="P903" s="22">
        <v>20.536000000000001</v>
      </c>
      <c r="Q903">
        <v>7.6</v>
      </c>
      <c r="R903" t="str">
        <f>IFERROR(VLOOKUP(Table5[[#This Row],[CustomerID]],Table1[],16,FALSE),"Not Found")</f>
        <v>Married</v>
      </c>
      <c r="S903">
        <f>IFERROR(VLOOKUP(Table5[[#This Row],[CustomerID]],Table1[],5,FALSE),"Not Found")</f>
        <v>54</v>
      </c>
      <c r="T903" t="str">
        <f>IFERROR(VLOOKUP(Table5[[#This Row],[CustomerID]],Table1[],17,FALSE),"Not Found")</f>
        <v>PhD</v>
      </c>
      <c r="U903">
        <f>_xlfn.XLOOKUP(Table5[[#This Row],[CustomerID]],Table1[ID],Table1[Kids],"Not Found",0)</f>
        <v>0</v>
      </c>
      <c r="V903">
        <f>_xlfn.XLOOKUP(Table5[[#This Row],[CustomerID]],Table1[ID],Table1[Teens],"Not found",0)</f>
        <v>1</v>
      </c>
      <c r="W903" s="16">
        <f>IFERROR(VLOOKUP(Table5[[#This Row],[CustomerID]],Table1[],2,FALSE),"Not Found")</f>
        <v>157705</v>
      </c>
      <c r="X903" t="str">
        <f>_xlfn.XLOOKUP(Table5[[#This Row],[CustomerID]],Table1[ID],Table1[State],"Not Found",0)</f>
        <v>State-Texas</v>
      </c>
      <c r="Y903">
        <f>_xlfn.XLOOKUP(Table5[[#This Row],[CustomerID]],Table2[ID],Table2[Recency/Days],"Not Found",0)</f>
        <v>14</v>
      </c>
      <c r="Z903" s="22">
        <f>IFERROR(VLOOKUP(Table5[[#This Row],[CustomerID]],Table2[],3,FALSE),"Not Found")</f>
        <v>1047</v>
      </c>
      <c r="AA903" s="22">
        <f>IFERROR(VLOOKUP($A903,Table2[],4,FALSE),"Not Found")</f>
        <v>0</v>
      </c>
      <c r="AB903" s="22">
        <f>IFERROR(VLOOKUP($A903,Table2[],5,FALSE),"Not Found")</f>
        <v>145</v>
      </c>
      <c r="AC903" s="22">
        <f>IFERROR(VLOOKUP($A903,Table2[],6,FALSE),"Not Found")</f>
        <v>16</v>
      </c>
      <c r="AD903" s="22">
        <f>IFERROR(VLOOKUP($A903,Table2[],7,FALSE),"Not Found")</f>
        <v>11</v>
      </c>
      <c r="AE903" s="22">
        <f>IFERROR(VLOOKUP($A903,Table2[],8,FALSE),"Not Found")</f>
        <v>109</v>
      </c>
      <c r="AF903" s="22">
        <f>IFERROR(VLOOKUP($A903,Table2[],9,FALSE),"Not Found")</f>
        <v>1110</v>
      </c>
      <c r="AG903">
        <f>IFERROR(VLOOKUP($A903,Table2[],10,FALSE),"Not Found")</f>
        <v>3</v>
      </c>
      <c r="AH903">
        <f>IFERROR(VLOOKUP($A903,Table2[],11,FALSE),"Not Found")</f>
        <v>8</v>
      </c>
      <c r="AI903">
        <f>IFERROR(VLOOKUP($A903,Table2[],12,FALSE),"Not Found")</f>
        <v>1</v>
      </c>
      <c r="AJ903">
        <f>IFERROR(VLOOKUP($A903,Table2[],13,FALSE),"Not Found")</f>
        <v>6</v>
      </c>
      <c r="AK903">
        <f>IFERROR(VLOOKUP($A903,Table2[],14,FALSE),"Not Found")</f>
        <v>6</v>
      </c>
      <c r="AL903">
        <f>INDEX('Marketing data'!E:E,MATCH($A903,'Marketing data'!B:B,0),1)</f>
        <v>0</v>
      </c>
      <c r="AM903">
        <f>INDEX('Marketing data'!F:F,MATCH($A903,'Marketing data'!B:B,0),1)</f>
        <v>0</v>
      </c>
      <c r="AN903">
        <f>INDEX(Table3[MC3],MATCH($A903,Table3[ID],0),1)</f>
        <v>0</v>
      </c>
      <c r="AO903">
        <f>INDEX(Table3[MC4],MATCH($A903,Table3[ID],0),1)</f>
        <v>0</v>
      </c>
      <c r="AP903">
        <f>INDEX(Table3[MC5],MATCH($A903,Table3[ID],0),1)</f>
        <v>0</v>
      </c>
      <c r="AQ903">
        <f>_xlfn.XLOOKUP($A903,Table3[ID],Table3[Complaint],"Not Found",0)</f>
        <v>0</v>
      </c>
      <c r="AR903">
        <f>_xlfn.XLOOKUP($A903,Table3[ID],Table3[Pilot],"Not Found",0)</f>
        <v>0</v>
      </c>
      <c r="AS903" s="6">
        <f>_xlfn.XLOOKUP($A903,Table3[ID],Table3[Enrollment],"Not Found",0)</f>
        <v>43999</v>
      </c>
    </row>
    <row r="904" spans="1:45" x14ac:dyDescent="0.25">
      <c r="A904">
        <v>3192</v>
      </c>
      <c r="B904" t="s">
        <v>1031</v>
      </c>
      <c r="C904" t="s">
        <v>103</v>
      </c>
      <c r="D904" t="s">
        <v>104</v>
      </c>
      <c r="E904" t="s">
        <v>105</v>
      </c>
      <c r="F904" t="s">
        <v>125</v>
      </c>
      <c r="G904" s="22">
        <v>99.6</v>
      </c>
      <c r="H904">
        <v>3</v>
      </c>
      <c r="I904">
        <v>14.94</v>
      </c>
      <c r="J904" s="22">
        <v>313.74</v>
      </c>
      <c r="K904" s="6">
        <v>43521</v>
      </c>
      <c r="L904" s="21">
        <v>0.78125</v>
      </c>
      <c r="M904" t="s">
        <v>112</v>
      </c>
      <c r="N904" s="22">
        <v>298.8</v>
      </c>
      <c r="O904">
        <v>4.7619047620000003</v>
      </c>
      <c r="P904" s="22">
        <v>14.94</v>
      </c>
      <c r="Q904">
        <v>5.8</v>
      </c>
      <c r="R904" t="str">
        <f>IFERROR(VLOOKUP(Table5[[#This Row],[CustomerID]],Table1[],16,FALSE),"Not Found")</f>
        <v>Single</v>
      </c>
      <c r="S904">
        <f>IFERROR(VLOOKUP(Table5[[#This Row],[CustomerID]],Table1[],5,FALSE),"Not Found")</f>
        <v>50</v>
      </c>
      <c r="T904" t="str">
        <f>IFERROR(VLOOKUP(Table5[[#This Row],[CustomerID]],Table1[],17,FALSE),"Not Found")</f>
        <v>PhD</v>
      </c>
      <c r="U904">
        <f>_xlfn.XLOOKUP(Table5[[#This Row],[CustomerID]],Table1[ID],Table1[Kids],"Not Found",0)</f>
        <v>0</v>
      </c>
      <c r="V904">
        <f>_xlfn.XLOOKUP(Table5[[#This Row],[CustomerID]],Table1[ID],Table1[Teens],"Not found",0)</f>
        <v>1</v>
      </c>
      <c r="W904" s="16">
        <f>IFERROR(VLOOKUP(Table5[[#This Row],[CustomerID]],Table1[],2,FALSE),"Not Found")</f>
        <v>157642</v>
      </c>
      <c r="X904" t="str">
        <f>_xlfn.XLOOKUP(Table5[[#This Row],[CustomerID]],Table1[ID],Table1[State],"Not Found",0)</f>
        <v>State-Florida</v>
      </c>
      <c r="Y904">
        <f>_xlfn.XLOOKUP(Table5[[#This Row],[CustomerID]],Table2[ID],Table2[Recency/Days],"Not Found",0)</f>
        <v>24</v>
      </c>
      <c r="Z904" s="22">
        <f>IFERROR(VLOOKUP(Table5[[#This Row],[CustomerID]],Table2[],3,FALSE),"Not Found")</f>
        <v>1586</v>
      </c>
      <c r="AA904" s="22">
        <f>IFERROR(VLOOKUP($A904,Table2[],4,FALSE),"Not Found")</f>
        <v>16</v>
      </c>
      <c r="AB904" s="22">
        <f>IFERROR(VLOOKUP($A904,Table2[],5,FALSE),"Not Found")</f>
        <v>159</v>
      </c>
      <c r="AC904" s="22">
        <f>IFERROR(VLOOKUP($A904,Table2[],6,FALSE),"Not Found")</f>
        <v>22</v>
      </c>
      <c r="AD904" s="22">
        <f>IFERROR(VLOOKUP($A904,Table2[],7,FALSE),"Not Found")</f>
        <v>0</v>
      </c>
      <c r="AE904" s="22">
        <f>IFERROR(VLOOKUP($A904,Table2[],8,FALSE),"Not Found")</f>
        <v>74</v>
      </c>
      <c r="AF904" s="22">
        <f>IFERROR(VLOOKUP($A904,Table2[],9,FALSE),"Not Found")</f>
        <v>1709</v>
      </c>
      <c r="AG904">
        <f>IFERROR(VLOOKUP($A904,Table2[],10,FALSE),"Not Found")</f>
        <v>3</v>
      </c>
      <c r="AH904">
        <f>IFERROR(VLOOKUP($A904,Table2[],11,FALSE),"Not Found")</f>
        <v>7</v>
      </c>
      <c r="AI904">
        <f>IFERROR(VLOOKUP($A904,Table2[],12,FALSE),"Not Found")</f>
        <v>6</v>
      </c>
      <c r="AJ904">
        <f>IFERROR(VLOOKUP($A904,Table2[],13,FALSE),"Not Found")</f>
        <v>6</v>
      </c>
      <c r="AK904">
        <f>IFERROR(VLOOKUP($A904,Table2[],14,FALSE),"Not Found")</f>
        <v>4</v>
      </c>
      <c r="AL904">
        <f>INDEX('Marketing data'!E:E,MATCH($A904,'Marketing data'!B:B,0),1)</f>
        <v>0</v>
      </c>
      <c r="AM904">
        <f>INDEX('Marketing data'!F:F,MATCH($A904,'Marketing data'!B:B,0),1)</f>
        <v>0</v>
      </c>
      <c r="AN904">
        <f>INDEX(Table3[MC3],MATCH($A904,Table3[ID],0),1)</f>
        <v>1</v>
      </c>
      <c r="AO904">
        <f>INDEX(Table3[MC4],MATCH($A904,Table3[ID],0),1)</f>
        <v>0</v>
      </c>
      <c r="AP904">
        <f>INDEX(Table3[MC5],MATCH($A904,Table3[ID],0),1)</f>
        <v>0</v>
      </c>
      <c r="AQ904">
        <f>_xlfn.XLOOKUP($A904,Table3[ID],Table3[Complaint],"Not Found",0)</f>
        <v>0</v>
      </c>
      <c r="AR904">
        <f>_xlfn.XLOOKUP($A904,Table3[ID],Table3[Pilot],"Not Found",0)</f>
        <v>0</v>
      </c>
      <c r="AS904" s="6">
        <f>_xlfn.XLOOKUP($A904,Table3[ID],Table3[Enrollment],"Not Found",0)</f>
        <v>43997</v>
      </c>
    </row>
    <row r="905" spans="1:45" x14ac:dyDescent="0.25">
      <c r="A905">
        <v>2391</v>
      </c>
      <c r="B905" t="s">
        <v>1032</v>
      </c>
      <c r="C905" t="s">
        <v>109</v>
      </c>
      <c r="D905" t="s">
        <v>110</v>
      </c>
      <c r="E905" t="s">
        <v>105</v>
      </c>
      <c r="F905" t="s">
        <v>111</v>
      </c>
      <c r="G905" s="22">
        <v>35.49</v>
      </c>
      <c r="H905">
        <v>6</v>
      </c>
      <c r="I905">
        <v>10.647</v>
      </c>
      <c r="J905" s="22">
        <v>223.58699999999999</v>
      </c>
      <c r="K905" s="6">
        <v>43498</v>
      </c>
      <c r="L905" s="21">
        <v>0.52777777777777779</v>
      </c>
      <c r="M905" t="s">
        <v>112</v>
      </c>
      <c r="N905" s="22">
        <v>212.94</v>
      </c>
      <c r="O905">
        <v>4.7619047620000003</v>
      </c>
      <c r="P905" s="22">
        <v>10.647</v>
      </c>
      <c r="Q905">
        <v>4.0999999999999996</v>
      </c>
      <c r="R905" t="str">
        <f>IFERROR(VLOOKUP(Table5[[#This Row],[CustomerID]],Table1[],16,FALSE),"Not Found")</f>
        <v>Single</v>
      </c>
      <c r="S905">
        <f>IFERROR(VLOOKUP(Table5[[#This Row],[CustomerID]],Table1[],5,FALSE),"Not Found")</f>
        <v>41</v>
      </c>
      <c r="T905" t="str">
        <f>IFERROR(VLOOKUP(Table5[[#This Row],[CustomerID]],Table1[],17,FALSE),"Not Found")</f>
        <v>Graduate</v>
      </c>
      <c r="U905">
        <f>_xlfn.XLOOKUP(Table5[[#This Row],[CustomerID]],Table1[ID],Table1[Kids],"Not Found",0)</f>
        <v>1</v>
      </c>
      <c r="V905">
        <f>_xlfn.XLOOKUP(Table5[[#This Row],[CustomerID]],Table1[ID],Table1[Teens],"Not found",0)</f>
        <v>0</v>
      </c>
      <c r="W905" s="16">
        <f>IFERROR(VLOOKUP(Table5[[#This Row],[CustomerID]],Table1[],2,FALSE),"Not Found")</f>
        <v>157537</v>
      </c>
      <c r="X905" t="str">
        <f>_xlfn.XLOOKUP(Table5[[#This Row],[CustomerID]],Table1[ID],Table1[State],"Not Found",0)</f>
        <v>State-Texas</v>
      </c>
      <c r="Y905">
        <f>_xlfn.XLOOKUP(Table5[[#This Row],[CustomerID]],Table2[ID],Table2[Recency/Days],"Not Found",0)</f>
        <v>83</v>
      </c>
      <c r="Z905" s="22">
        <f>IFERROR(VLOOKUP(Table5[[#This Row],[CustomerID]],Table2[],3,FALSE),"Not Found")</f>
        <v>523</v>
      </c>
      <c r="AA905" s="22">
        <f>IFERROR(VLOOKUP($A905,Table2[],4,FALSE),"Not Found")</f>
        <v>153</v>
      </c>
      <c r="AB905" s="22">
        <f>IFERROR(VLOOKUP($A905,Table2[],5,FALSE),"Not Found")</f>
        <v>381</v>
      </c>
      <c r="AC905" s="22">
        <f>IFERROR(VLOOKUP($A905,Table2[],6,FALSE),"Not Found")</f>
        <v>140</v>
      </c>
      <c r="AD905" s="22">
        <f>IFERROR(VLOOKUP($A905,Table2[],7,FALSE),"Not Found")</f>
        <v>22</v>
      </c>
      <c r="AE905" s="22">
        <f>IFERROR(VLOOKUP($A905,Table2[],8,FALSE),"Not Found")</f>
        <v>274</v>
      </c>
      <c r="AF905" s="22">
        <f>IFERROR(VLOOKUP($A905,Table2[],9,FALSE),"Not Found")</f>
        <v>945</v>
      </c>
      <c r="AG905">
        <f>IFERROR(VLOOKUP($A905,Table2[],10,FALSE),"Not Found")</f>
        <v>4</v>
      </c>
      <c r="AH905">
        <f>IFERROR(VLOOKUP($A905,Table2[],11,FALSE),"Not Found")</f>
        <v>4</v>
      </c>
      <c r="AI905">
        <f>IFERROR(VLOOKUP($A905,Table2[],12,FALSE),"Not Found")</f>
        <v>3</v>
      </c>
      <c r="AJ905">
        <f>IFERROR(VLOOKUP($A905,Table2[],13,FALSE),"Not Found")</f>
        <v>8</v>
      </c>
      <c r="AK905">
        <f>IFERROR(VLOOKUP($A905,Table2[],14,FALSE),"Not Found")</f>
        <v>4</v>
      </c>
      <c r="AL905">
        <f>INDEX('Marketing data'!E:E,MATCH($A905,'Marketing data'!B:B,0),1)</f>
        <v>0</v>
      </c>
      <c r="AM905">
        <f>INDEX('Marketing data'!F:F,MATCH($A905,'Marketing data'!B:B,0),1)</f>
        <v>0</v>
      </c>
      <c r="AN905">
        <f>INDEX(Table3[MC3],MATCH($A905,Table3[ID],0),1)</f>
        <v>0</v>
      </c>
      <c r="AO905">
        <f>INDEX(Table3[MC4],MATCH($A905,Table3[ID],0),1)</f>
        <v>0</v>
      </c>
      <c r="AP905">
        <f>INDEX(Table3[MC5],MATCH($A905,Table3[ID],0),1)</f>
        <v>0</v>
      </c>
      <c r="AQ905">
        <f>_xlfn.XLOOKUP($A905,Table3[ID],Table3[Complaint],"Not Found",0)</f>
        <v>0</v>
      </c>
      <c r="AR905">
        <f>_xlfn.XLOOKUP($A905,Table3[ID],Table3[Pilot],"Not Found",0)</f>
        <v>0</v>
      </c>
      <c r="AS905" s="6">
        <f>_xlfn.XLOOKUP($A905,Table3[ID],Table3[Enrollment],"Not Found",0)</f>
        <v>43784</v>
      </c>
    </row>
    <row r="906" spans="1:45" x14ac:dyDescent="0.25">
      <c r="A906">
        <v>2526</v>
      </c>
      <c r="B906" t="s">
        <v>1033</v>
      </c>
      <c r="C906" t="s">
        <v>109</v>
      </c>
      <c r="D906" t="s">
        <v>104</v>
      </c>
      <c r="E906" t="s">
        <v>114</v>
      </c>
      <c r="F906" t="s">
        <v>118</v>
      </c>
      <c r="G906" s="22">
        <v>42.85</v>
      </c>
      <c r="H906">
        <v>1</v>
      </c>
      <c r="I906">
        <v>2.1425000000000001</v>
      </c>
      <c r="J906" s="22">
        <v>44.9925</v>
      </c>
      <c r="K906" s="6">
        <v>43538</v>
      </c>
      <c r="L906" s="21">
        <v>0.65</v>
      </c>
      <c r="M906" t="s">
        <v>116</v>
      </c>
      <c r="N906" s="22">
        <v>42.85</v>
      </c>
      <c r="O906">
        <v>4.7619047620000003</v>
      </c>
      <c r="P906" s="22">
        <v>2.1425000000000001</v>
      </c>
      <c r="Q906">
        <v>9.3000000000000007</v>
      </c>
      <c r="R906" t="str">
        <f>IFERROR(VLOOKUP(Table5[[#This Row],[CustomerID]],Table1[],16,FALSE),"Not Found")</f>
        <v>Divorced</v>
      </c>
      <c r="S906">
        <f>IFERROR(VLOOKUP(Table5[[#This Row],[CustomerID]],Table1[],5,FALSE),"Not Found")</f>
        <v>69</v>
      </c>
      <c r="T906" t="str">
        <f>IFERROR(VLOOKUP(Table5[[#This Row],[CustomerID]],Table1[],17,FALSE),"Not Found")</f>
        <v>Master</v>
      </c>
      <c r="U906">
        <f>_xlfn.XLOOKUP(Table5[[#This Row],[CustomerID]],Table1[ID],Table1[Kids],"Not Found",0)</f>
        <v>0</v>
      </c>
      <c r="V906">
        <f>_xlfn.XLOOKUP(Table5[[#This Row],[CustomerID]],Table1[ID],Table1[Teens],"Not found",0)</f>
        <v>1</v>
      </c>
      <c r="W906" s="16">
        <f>IFERROR(VLOOKUP(Table5[[#This Row],[CustomerID]],Table1[],2,FALSE),"Not Found")</f>
        <v>157530</v>
      </c>
      <c r="X906" t="str">
        <f>_xlfn.XLOOKUP(Table5[[#This Row],[CustomerID]],Table1[ID],Table1[State],"Not Found",0)</f>
        <v>State-Florida</v>
      </c>
      <c r="Y906">
        <f>_xlfn.XLOOKUP(Table5[[#This Row],[CustomerID]],Table2[ID],Table2[Recency/Days],"Not Found",0)</f>
        <v>68</v>
      </c>
      <c r="Z906" s="22">
        <f>IFERROR(VLOOKUP(Table5[[#This Row],[CustomerID]],Table2[],3,FALSE),"Not Found")</f>
        <v>137</v>
      </c>
      <c r="AA906" s="22">
        <f>IFERROR(VLOOKUP($A906,Table2[],4,FALSE),"Not Found")</f>
        <v>3</v>
      </c>
      <c r="AB906" s="22">
        <f>IFERROR(VLOOKUP($A906,Table2[],5,FALSE),"Not Found")</f>
        <v>74</v>
      </c>
      <c r="AC906" s="22">
        <f>IFERROR(VLOOKUP($A906,Table2[],6,FALSE),"Not Found")</f>
        <v>16</v>
      </c>
      <c r="AD906" s="22">
        <f>IFERROR(VLOOKUP($A906,Table2[],7,FALSE),"Not Found")</f>
        <v>19</v>
      </c>
      <c r="AE906" s="22">
        <f>IFERROR(VLOOKUP($A906,Table2[],8,FALSE),"Not Found")</f>
        <v>3</v>
      </c>
      <c r="AF906" s="22">
        <f>IFERROR(VLOOKUP($A906,Table2[],9,FALSE),"Not Found")</f>
        <v>246</v>
      </c>
      <c r="AG906">
        <f>IFERROR(VLOOKUP($A906,Table2[],10,FALSE),"Not Found")</f>
        <v>1</v>
      </c>
      <c r="AH906">
        <f>IFERROR(VLOOKUP($A906,Table2[],11,FALSE),"Not Found")</f>
        <v>1</v>
      </c>
      <c r="AI906">
        <f>IFERROR(VLOOKUP($A906,Table2[],12,FALSE),"Not Found")</f>
        <v>1</v>
      </c>
      <c r="AJ906">
        <f>IFERROR(VLOOKUP($A906,Table2[],13,FALSE),"Not Found")</f>
        <v>4</v>
      </c>
      <c r="AK906">
        <f>IFERROR(VLOOKUP($A906,Table2[],14,FALSE),"Not Found")</f>
        <v>1</v>
      </c>
      <c r="AL906">
        <f>INDEX('Marketing data'!E:E,MATCH($A906,'Marketing data'!B:B,0),1)</f>
        <v>0</v>
      </c>
      <c r="AM906">
        <f>INDEX('Marketing data'!F:F,MATCH($A906,'Marketing data'!B:B,0),1)</f>
        <v>0</v>
      </c>
      <c r="AN906">
        <f>INDEX(Table3[MC3],MATCH($A906,Table3[ID],0),1)</f>
        <v>0</v>
      </c>
      <c r="AO906">
        <f>INDEX(Table3[MC4],MATCH($A906,Table3[ID],0),1)</f>
        <v>0</v>
      </c>
      <c r="AP906">
        <f>INDEX(Table3[MC5],MATCH($A906,Table3[ID],0),1)</f>
        <v>0</v>
      </c>
      <c r="AQ906">
        <f>_xlfn.XLOOKUP($A906,Table3[ID],Table3[Complaint],"Not Found",0)</f>
        <v>0</v>
      </c>
      <c r="AR906">
        <f>_xlfn.XLOOKUP($A906,Table3[ID],Table3[Pilot],"Not Found",0)</f>
        <v>0</v>
      </c>
      <c r="AS906" s="6">
        <f>_xlfn.XLOOKUP($A906,Table3[ID],Table3[Enrollment],"Not Found",0)</f>
        <v>43908</v>
      </c>
    </row>
    <row r="907" spans="1:45" x14ac:dyDescent="0.25">
      <c r="A907">
        <v>2131</v>
      </c>
      <c r="B907" t="s">
        <v>1034</v>
      </c>
      <c r="C907" t="s">
        <v>103</v>
      </c>
      <c r="D907" t="s">
        <v>110</v>
      </c>
      <c r="E907" t="s">
        <v>105</v>
      </c>
      <c r="F907" t="s">
        <v>127</v>
      </c>
      <c r="G907" s="22">
        <v>94.67</v>
      </c>
      <c r="H907">
        <v>4</v>
      </c>
      <c r="I907">
        <v>18.934000000000001</v>
      </c>
      <c r="J907" s="22">
        <v>397.61399999999998</v>
      </c>
      <c r="K907" s="6">
        <v>43535</v>
      </c>
      <c r="L907" s="21">
        <v>0.50277777777777777</v>
      </c>
      <c r="M907" t="s">
        <v>112</v>
      </c>
      <c r="N907" s="22">
        <v>378.68</v>
      </c>
      <c r="O907">
        <v>4.7619047620000003</v>
      </c>
      <c r="P907" s="22">
        <v>18.934000000000001</v>
      </c>
      <c r="Q907">
        <v>6.8</v>
      </c>
      <c r="R907" t="str">
        <f>IFERROR(VLOOKUP(Table5[[#This Row],[CustomerID]],Table1[],16,FALSE),"Not Found")</f>
        <v>Widow</v>
      </c>
      <c r="S907">
        <f>IFERROR(VLOOKUP(Table5[[#This Row],[CustomerID]],Table1[],5,FALSE),"Not Found")</f>
        <v>77</v>
      </c>
      <c r="T907" t="str">
        <f>IFERROR(VLOOKUP(Table5[[#This Row],[CustomerID]],Table1[],17,FALSE),"Not Found")</f>
        <v>PhD</v>
      </c>
      <c r="U907">
        <f>_xlfn.XLOOKUP(Table5[[#This Row],[CustomerID]],Table1[ID],Table1[Kids],"Not Found",0)</f>
        <v>0</v>
      </c>
      <c r="V907">
        <f>_xlfn.XLOOKUP(Table5[[#This Row],[CustomerID]],Table1[ID],Table1[Teens],"Not found",0)</f>
        <v>0</v>
      </c>
      <c r="W907" s="16">
        <f>IFERROR(VLOOKUP(Table5[[#This Row],[CustomerID]],Table1[],2,FALSE),"Not Found")</f>
        <v>157513</v>
      </c>
      <c r="X907" t="str">
        <f>_xlfn.XLOOKUP(Table5[[#This Row],[CustomerID]],Table1[ID],Table1[State],"Not Found",0)</f>
        <v>State-Illinois</v>
      </c>
      <c r="Y907">
        <f>_xlfn.XLOOKUP(Table5[[#This Row],[CustomerID]],Table2[ID],Table2[Recency/Days],"Not Found",0)</f>
        <v>59</v>
      </c>
      <c r="Z907" s="22">
        <f>IFERROR(VLOOKUP(Table5[[#This Row],[CustomerID]],Table2[],3,FALSE),"Not Found")</f>
        <v>2013</v>
      </c>
      <c r="AA907" s="22">
        <f>IFERROR(VLOOKUP($A907,Table2[],4,FALSE),"Not Found")</f>
        <v>110</v>
      </c>
      <c r="AB907" s="22">
        <f>IFERROR(VLOOKUP($A907,Table2[],5,FALSE),"Not Found")</f>
        <v>501</v>
      </c>
      <c r="AC907" s="22">
        <f>IFERROR(VLOOKUP($A907,Table2[],6,FALSE),"Not Found")</f>
        <v>142</v>
      </c>
      <c r="AD907" s="22">
        <f>IFERROR(VLOOKUP($A907,Table2[],7,FALSE),"Not Found")</f>
        <v>55</v>
      </c>
      <c r="AE907" s="22">
        <f>IFERROR(VLOOKUP($A907,Table2[],8,FALSE),"Not Found")</f>
        <v>82</v>
      </c>
      <c r="AF907" s="22">
        <f>IFERROR(VLOOKUP($A907,Table2[],9,FALSE),"Not Found")</f>
        <v>2739</v>
      </c>
      <c r="AG907">
        <f>IFERROR(VLOOKUP($A907,Table2[],10,FALSE),"Not Found")</f>
        <v>2</v>
      </c>
      <c r="AH907">
        <f>IFERROR(VLOOKUP($A907,Table2[],11,FALSE),"Not Found")</f>
        <v>9</v>
      </c>
      <c r="AI907">
        <f>IFERROR(VLOOKUP($A907,Table2[],12,FALSE),"Not Found")</f>
        <v>3</v>
      </c>
      <c r="AJ907">
        <f>IFERROR(VLOOKUP($A907,Table2[],13,FALSE),"Not Found")</f>
        <v>13</v>
      </c>
      <c r="AK907">
        <f>IFERROR(VLOOKUP($A907,Table2[],14,FALSE),"Not Found")</f>
        <v>6</v>
      </c>
      <c r="AL907">
        <f>INDEX('Marketing data'!E:E,MATCH($A907,'Marketing data'!B:B,0),1)</f>
        <v>0</v>
      </c>
      <c r="AM907">
        <f>INDEX('Marketing data'!F:F,MATCH($A907,'Marketing data'!B:B,0),1)</f>
        <v>0</v>
      </c>
      <c r="AN907">
        <f>INDEX(Table3[MC3],MATCH($A907,Table3[ID],0),1)</f>
        <v>0</v>
      </c>
      <c r="AO907">
        <f>INDEX(Table3[MC4],MATCH($A907,Table3[ID],0),1)</f>
        <v>0</v>
      </c>
      <c r="AP907">
        <f>INDEX(Table3[MC5],MATCH($A907,Table3[ID],0),1)</f>
        <v>0</v>
      </c>
      <c r="AQ907">
        <f>_xlfn.XLOOKUP($A907,Table3[ID],Table3[Complaint],"Not Found",0)</f>
        <v>0</v>
      </c>
      <c r="AR907">
        <f>_xlfn.XLOOKUP($A907,Table3[ID],Table3[Pilot],"Not Found",0)</f>
        <v>0</v>
      </c>
      <c r="AS907" s="6">
        <f>_xlfn.XLOOKUP($A907,Table3[ID],Table3[Enrollment],"Not Found",0)</f>
        <v>43810</v>
      </c>
    </row>
    <row r="908" spans="1:45" x14ac:dyDescent="0.25">
      <c r="A908">
        <v>2358</v>
      </c>
      <c r="B908" t="s">
        <v>1035</v>
      </c>
      <c r="C908" t="s">
        <v>124</v>
      </c>
      <c r="D908" t="s">
        <v>110</v>
      </c>
      <c r="E908" t="s">
        <v>114</v>
      </c>
      <c r="F908" t="s">
        <v>115</v>
      </c>
      <c r="G908" s="22">
        <v>68.97</v>
      </c>
      <c r="H908">
        <v>3</v>
      </c>
      <c r="I908">
        <v>10.345499999999999</v>
      </c>
      <c r="J908" s="22">
        <v>217.25550000000001</v>
      </c>
      <c r="K908" s="6">
        <v>43518</v>
      </c>
      <c r="L908" s="21">
        <v>0.47638888888888892</v>
      </c>
      <c r="M908" t="s">
        <v>107</v>
      </c>
      <c r="N908" s="22">
        <v>206.91</v>
      </c>
      <c r="O908">
        <v>4.7619047620000003</v>
      </c>
      <c r="P908" s="22">
        <v>10.345499999999999</v>
      </c>
      <c r="Q908">
        <v>8.6999999999999993</v>
      </c>
      <c r="R908" t="str">
        <f>IFERROR(VLOOKUP(Table5[[#This Row],[CustomerID]],Table1[],16,FALSE),"Not Found")</f>
        <v>Together</v>
      </c>
      <c r="S908">
        <f>IFERROR(VLOOKUP(Table5[[#This Row],[CustomerID]],Table1[],5,FALSE),"Not Found")</f>
        <v>49</v>
      </c>
      <c r="T908" t="str">
        <f>IFERROR(VLOOKUP(Table5[[#This Row],[CustomerID]],Table1[],17,FALSE),"Not Found")</f>
        <v>Master</v>
      </c>
      <c r="U908">
        <f>_xlfn.XLOOKUP(Table5[[#This Row],[CustomerID]],Table1[ID],Table1[Kids],"Not Found",0)</f>
        <v>0</v>
      </c>
      <c r="V908">
        <f>_xlfn.XLOOKUP(Table5[[#This Row],[CustomerID]],Table1[ID],Table1[Teens],"Not found",0)</f>
        <v>1</v>
      </c>
      <c r="W908" s="16">
        <f>IFERROR(VLOOKUP(Table5[[#This Row],[CustomerID]],Table1[],2,FALSE),"Not Found")</f>
        <v>157420</v>
      </c>
      <c r="X908" t="str">
        <f>_xlfn.XLOOKUP(Table5[[#This Row],[CustomerID]],Table1[ID],Table1[State],"Not Found",0)</f>
        <v>State-Florida</v>
      </c>
      <c r="Y908">
        <f>_xlfn.XLOOKUP(Table5[[#This Row],[CustomerID]],Table2[ID],Table2[Recency/Days],"Not Found",0)</f>
        <v>22</v>
      </c>
      <c r="Z908" s="22">
        <f>IFERROR(VLOOKUP(Table5[[#This Row],[CustomerID]],Table2[],3,FALSE),"Not Found")</f>
        <v>768</v>
      </c>
      <c r="AA908" s="22">
        <f>IFERROR(VLOOKUP($A908,Table2[],4,FALSE),"Not Found")</f>
        <v>0</v>
      </c>
      <c r="AB908" s="22">
        <f>IFERROR(VLOOKUP($A908,Table2[],5,FALSE),"Not Found")</f>
        <v>49</v>
      </c>
      <c r="AC908" s="22">
        <f>IFERROR(VLOOKUP($A908,Table2[],6,FALSE),"Not Found")</f>
        <v>0</v>
      </c>
      <c r="AD908" s="22">
        <f>IFERROR(VLOOKUP($A908,Table2[],7,FALSE),"Not Found")</f>
        <v>0</v>
      </c>
      <c r="AE908" s="22">
        <f>IFERROR(VLOOKUP($A908,Table2[],8,FALSE),"Not Found")</f>
        <v>66</v>
      </c>
      <c r="AF908" s="22">
        <f>IFERROR(VLOOKUP($A908,Table2[],9,FALSE),"Not Found")</f>
        <v>751</v>
      </c>
      <c r="AG908">
        <f>IFERROR(VLOOKUP($A908,Table2[],10,FALSE),"Not Found")</f>
        <v>3</v>
      </c>
      <c r="AH908">
        <f>IFERROR(VLOOKUP($A908,Table2[],11,FALSE),"Not Found")</f>
        <v>5</v>
      </c>
      <c r="AI908">
        <f>IFERROR(VLOOKUP($A908,Table2[],12,FALSE),"Not Found")</f>
        <v>1</v>
      </c>
      <c r="AJ908">
        <f>IFERROR(VLOOKUP($A908,Table2[],13,FALSE),"Not Found")</f>
        <v>6</v>
      </c>
      <c r="AK908">
        <f>IFERROR(VLOOKUP($A908,Table2[],14,FALSE),"Not Found")</f>
        <v>7</v>
      </c>
      <c r="AL908">
        <f>INDEX('Marketing data'!E:E,MATCH($A908,'Marketing data'!B:B,0),1)</f>
        <v>0</v>
      </c>
      <c r="AM908">
        <f>INDEX('Marketing data'!F:F,MATCH($A908,'Marketing data'!B:B,0),1)</f>
        <v>0</v>
      </c>
      <c r="AN908">
        <f>INDEX(Table3[MC3],MATCH($A908,Table3[ID],0),1)</f>
        <v>0</v>
      </c>
      <c r="AO908">
        <f>INDEX(Table3[MC4],MATCH($A908,Table3[ID],0),1)</f>
        <v>1</v>
      </c>
      <c r="AP908">
        <f>INDEX(Table3[MC5],MATCH($A908,Table3[ID],0),1)</f>
        <v>0</v>
      </c>
      <c r="AQ908">
        <f>_xlfn.XLOOKUP($A908,Table3[ID],Table3[Complaint],"Not Found",0)</f>
        <v>0</v>
      </c>
      <c r="AR908">
        <f>_xlfn.XLOOKUP($A908,Table3[ID],Table3[Pilot],"Not Found",0)</f>
        <v>0</v>
      </c>
      <c r="AS908" s="6">
        <f>_xlfn.XLOOKUP($A908,Table3[ID],Table3[Enrollment],"Not Found",0)</f>
        <v>43799</v>
      </c>
    </row>
    <row r="909" spans="1:45" x14ac:dyDescent="0.25">
      <c r="A909">
        <v>2350</v>
      </c>
      <c r="B909" t="s">
        <v>1036</v>
      </c>
      <c r="C909" t="s">
        <v>124</v>
      </c>
      <c r="D909" t="s">
        <v>104</v>
      </c>
      <c r="E909" t="s">
        <v>105</v>
      </c>
      <c r="F909" t="s">
        <v>111</v>
      </c>
      <c r="G909" s="22">
        <v>26.26</v>
      </c>
      <c r="H909">
        <v>3</v>
      </c>
      <c r="I909">
        <v>3.9390000000000001</v>
      </c>
      <c r="J909" s="22">
        <v>82.718999999999994</v>
      </c>
      <c r="K909" s="6">
        <v>43526</v>
      </c>
      <c r="L909" s="21">
        <v>0.52500000000000002</v>
      </c>
      <c r="M909" t="s">
        <v>107</v>
      </c>
      <c r="N909" s="22">
        <v>78.78</v>
      </c>
      <c r="O909">
        <v>4.7619047620000003</v>
      </c>
      <c r="P909" s="22">
        <v>3.9390000000000001</v>
      </c>
      <c r="Q909">
        <v>6.3</v>
      </c>
      <c r="R909" t="str">
        <f>IFERROR(VLOOKUP(Table5[[#This Row],[CustomerID]],Table1[],16,FALSE),"Not Found")</f>
        <v>Single</v>
      </c>
      <c r="S909">
        <f>IFERROR(VLOOKUP(Table5[[#This Row],[CustomerID]],Table1[],5,FALSE),"Not Found")</f>
        <v>45</v>
      </c>
      <c r="T909" t="str">
        <f>IFERROR(VLOOKUP(Table5[[#This Row],[CustomerID]],Table1[],17,FALSE),"Not Found")</f>
        <v>Graduate</v>
      </c>
      <c r="U909">
        <f>_xlfn.XLOOKUP(Table5[[#This Row],[CustomerID]],Table1[ID],Table1[Kids],"Not Found",0)</f>
        <v>0</v>
      </c>
      <c r="V909">
        <f>_xlfn.XLOOKUP(Table5[[#This Row],[CustomerID]],Table1[ID],Table1[Teens],"Not found",0)</f>
        <v>1</v>
      </c>
      <c r="W909" s="16">
        <f>IFERROR(VLOOKUP(Table5[[#This Row],[CustomerID]],Table1[],2,FALSE),"Not Found")</f>
        <v>157338</v>
      </c>
      <c r="X909" t="str">
        <f>_xlfn.XLOOKUP(Table5[[#This Row],[CustomerID]],Table1[ID],Table1[State],"Not Found",0)</f>
        <v>State-Other</v>
      </c>
      <c r="Y909">
        <f>_xlfn.XLOOKUP(Table5[[#This Row],[CustomerID]],Table2[ID],Table2[Recency/Days],"Not Found",0)</f>
        <v>96</v>
      </c>
      <c r="Z909" s="22">
        <f>IFERROR(VLOOKUP(Table5[[#This Row],[CustomerID]],Table2[],3,FALSE),"Not Found")</f>
        <v>392</v>
      </c>
      <c r="AA909" s="22">
        <f>IFERROR(VLOOKUP($A909,Table2[],4,FALSE),"Not Found")</f>
        <v>16</v>
      </c>
      <c r="AB909" s="22">
        <f>IFERROR(VLOOKUP($A909,Table2[],5,FALSE),"Not Found")</f>
        <v>143</v>
      </c>
      <c r="AC909" s="22">
        <f>IFERROR(VLOOKUP($A909,Table2[],6,FALSE),"Not Found")</f>
        <v>30</v>
      </c>
      <c r="AD909" s="22">
        <f>IFERROR(VLOOKUP($A909,Table2[],7,FALSE),"Not Found")</f>
        <v>22</v>
      </c>
      <c r="AE909" s="22">
        <f>IFERROR(VLOOKUP($A909,Table2[],8,FALSE),"Not Found")</f>
        <v>47</v>
      </c>
      <c r="AF909" s="22">
        <f>IFERROR(VLOOKUP($A909,Table2[],9,FALSE),"Not Found")</f>
        <v>557</v>
      </c>
      <c r="AG909">
        <f>IFERROR(VLOOKUP($A909,Table2[],10,FALSE),"Not Found")</f>
        <v>2</v>
      </c>
      <c r="AH909">
        <f>IFERROR(VLOOKUP($A909,Table2[],11,FALSE),"Not Found")</f>
        <v>4</v>
      </c>
      <c r="AI909">
        <f>IFERROR(VLOOKUP($A909,Table2[],12,FALSE),"Not Found")</f>
        <v>1</v>
      </c>
      <c r="AJ909">
        <f>IFERROR(VLOOKUP($A909,Table2[],13,FALSE),"Not Found")</f>
        <v>5</v>
      </c>
      <c r="AK909">
        <f>IFERROR(VLOOKUP($A909,Table2[],14,FALSE),"Not Found")</f>
        <v>5</v>
      </c>
      <c r="AL909">
        <f>INDEX('Marketing data'!E:E,MATCH($A909,'Marketing data'!B:B,0),1)</f>
        <v>0</v>
      </c>
      <c r="AM909">
        <f>INDEX('Marketing data'!F:F,MATCH($A909,'Marketing data'!B:B,0),1)</f>
        <v>0</v>
      </c>
      <c r="AN909">
        <f>INDEX(Table3[MC3],MATCH($A909,Table3[ID],0),1)</f>
        <v>0</v>
      </c>
      <c r="AO909">
        <f>INDEX(Table3[MC4],MATCH($A909,Table3[ID],0),1)</f>
        <v>0</v>
      </c>
      <c r="AP909">
        <f>INDEX(Table3[MC5],MATCH($A909,Table3[ID],0),1)</f>
        <v>0</v>
      </c>
      <c r="AQ909">
        <f>_xlfn.XLOOKUP($A909,Table3[ID],Table3[Complaint],"Not Found",0)</f>
        <v>0</v>
      </c>
      <c r="AR909">
        <f>_xlfn.XLOOKUP($A909,Table3[ID],Table3[Pilot],"Not Found",0)</f>
        <v>0</v>
      </c>
      <c r="AS909" s="6">
        <f>_xlfn.XLOOKUP($A909,Table3[ID],Table3[Enrollment],"Not Found",0)</f>
        <v>44107</v>
      </c>
    </row>
    <row r="910" spans="1:45" x14ac:dyDescent="0.25">
      <c r="A910">
        <v>2814</v>
      </c>
      <c r="B910" t="s">
        <v>1037</v>
      </c>
      <c r="C910" t="s">
        <v>109</v>
      </c>
      <c r="D910" t="s">
        <v>104</v>
      </c>
      <c r="E910" t="s">
        <v>105</v>
      </c>
      <c r="F910" t="s">
        <v>115</v>
      </c>
      <c r="G910" s="22">
        <v>35.79</v>
      </c>
      <c r="H910">
        <v>9</v>
      </c>
      <c r="I910">
        <v>16.105499999999999</v>
      </c>
      <c r="J910" s="22">
        <v>338.21550000000002</v>
      </c>
      <c r="K910" s="6">
        <v>43534</v>
      </c>
      <c r="L910" s="21">
        <v>0.62916666666666665</v>
      </c>
      <c r="M910" t="s">
        <v>116</v>
      </c>
      <c r="N910" s="22">
        <v>322.11</v>
      </c>
      <c r="O910">
        <v>4.7619047620000003</v>
      </c>
      <c r="P910" s="22">
        <v>16.105499999999999</v>
      </c>
      <c r="Q910">
        <v>5.0999999999999996</v>
      </c>
      <c r="R910" t="str">
        <f>IFERROR(VLOOKUP(Table5[[#This Row],[CustomerID]],Table1[],16,FALSE),"Not Found")</f>
        <v>Divorced</v>
      </c>
      <c r="S910">
        <f>IFERROR(VLOOKUP(Table5[[#This Row],[CustomerID]],Table1[],5,FALSE),"Not Found")</f>
        <v>66</v>
      </c>
      <c r="T910" t="str">
        <f>IFERROR(VLOOKUP(Table5[[#This Row],[CustomerID]],Table1[],17,FALSE),"Not Found")</f>
        <v>PhD</v>
      </c>
      <c r="U910">
        <f>_xlfn.XLOOKUP(Table5[[#This Row],[CustomerID]],Table1[ID],Table1[Kids],"Not Found",0)</f>
        <v>0</v>
      </c>
      <c r="V910">
        <f>_xlfn.XLOOKUP(Table5[[#This Row],[CustomerID]],Table1[ID],Table1[Teens],"Not found",0)</f>
        <v>1</v>
      </c>
      <c r="W910" s="16">
        <f>IFERROR(VLOOKUP(Table5[[#This Row],[CustomerID]],Table1[],2,FALSE),"Not Found")</f>
        <v>157333</v>
      </c>
      <c r="X910" t="str">
        <f>_xlfn.XLOOKUP(Table5[[#This Row],[CustomerID]],Table1[ID],Table1[State],"Not Found",0)</f>
        <v>State-Florida</v>
      </c>
      <c r="Y910">
        <f>_xlfn.XLOOKUP(Table5[[#This Row],[CustomerID]],Table2[ID],Table2[Recency/Days],"Not Found",0)</f>
        <v>55</v>
      </c>
      <c r="Z910" s="22">
        <f>IFERROR(VLOOKUP(Table5[[#This Row],[CustomerID]],Table2[],3,FALSE),"Not Found")</f>
        <v>2582</v>
      </c>
      <c r="AA910" s="22">
        <f>IFERROR(VLOOKUP($A910,Table2[],4,FALSE),"Not Found")</f>
        <v>38</v>
      </c>
      <c r="AB910" s="22">
        <f>IFERROR(VLOOKUP($A910,Table2[],5,FALSE),"Not Found")</f>
        <v>1089</v>
      </c>
      <c r="AC910" s="22">
        <f>IFERROR(VLOOKUP($A910,Table2[],6,FALSE),"Not Found")</f>
        <v>209</v>
      </c>
      <c r="AD910" s="22">
        <f>IFERROR(VLOOKUP($A910,Table2[],7,FALSE),"Not Found")</f>
        <v>159</v>
      </c>
      <c r="AE910" s="22">
        <f>IFERROR(VLOOKUP($A910,Table2[],8,FALSE),"Not Found")</f>
        <v>483</v>
      </c>
      <c r="AF910" s="22">
        <f>IFERROR(VLOOKUP($A910,Table2[],9,FALSE),"Not Found")</f>
        <v>3595</v>
      </c>
      <c r="AG910">
        <f>IFERROR(VLOOKUP($A910,Table2[],10,FALSE),"Not Found")</f>
        <v>11</v>
      </c>
      <c r="AH910">
        <f>IFERROR(VLOOKUP($A910,Table2[],11,FALSE),"Not Found")</f>
        <v>8</v>
      </c>
      <c r="AI910">
        <f>IFERROR(VLOOKUP($A910,Table2[],12,FALSE),"Not Found")</f>
        <v>5</v>
      </c>
      <c r="AJ910">
        <f>IFERROR(VLOOKUP($A910,Table2[],13,FALSE),"Not Found")</f>
        <v>9</v>
      </c>
      <c r="AK910">
        <f>IFERROR(VLOOKUP($A910,Table2[],14,FALSE),"Not Found")</f>
        <v>6</v>
      </c>
      <c r="AL910">
        <f>INDEX('Marketing data'!E:E,MATCH($A910,'Marketing data'!B:B,0),1)</f>
        <v>0</v>
      </c>
      <c r="AM910">
        <f>INDEX('Marketing data'!F:F,MATCH($A910,'Marketing data'!B:B,0),1)</f>
        <v>0</v>
      </c>
      <c r="AN910">
        <f>INDEX(Table3[MC3],MATCH($A910,Table3[ID],0),1)</f>
        <v>0</v>
      </c>
      <c r="AO910">
        <f>INDEX(Table3[MC4],MATCH($A910,Table3[ID],0),1)</f>
        <v>0</v>
      </c>
      <c r="AP910">
        <f>INDEX(Table3[MC5],MATCH($A910,Table3[ID],0),1)</f>
        <v>0</v>
      </c>
      <c r="AQ910">
        <f>_xlfn.XLOOKUP($A910,Table3[ID],Table3[Complaint],"Not Found",0)</f>
        <v>0</v>
      </c>
      <c r="AR910">
        <f>_xlfn.XLOOKUP($A910,Table3[ID],Table3[Pilot],"Not Found",0)</f>
        <v>1</v>
      </c>
      <c r="AS910" s="6">
        <f>_xlfn.XLOOKUP($A910,Table3[ID],Table3[Enrollment],"Not Found",0)</f>
        <v>43523</v>
      </c>
    </row>
    <row r="911" spans="1:45" x14ac:dyDescent="0.25">
      <c r="A911">
        <v>2140</v>
      </c>
      <c r="B911" t="s">
        <v>1039</v>
      </c>
      <c r="C911" t="s">
        <v>109</v>
      </c>
      <c r="D911" t="s">
        <v>104</v>
      </c>
      <c r="E911" t="s">
        <v>105</v>
      </c>
      <c r="F911" t="s">
        <v>115</v>
      </c>
      <c r="G911" s="22">
        <v>12.73</v>
      </c>
      <c r="H911">
        <v>2</v>
      </c>
      <c r="I911">
        <v>1.2729999999999999</v>
      </c>
      <c r="J911" s="22">
        <v>26.733000000000001</v>
      </c>
      <c r="K911" s="6">
        <v>43518</v>
      </c>
      <c r="L911" s="21">
        <v>0.50694444444444442</v>
      </c>
      <c r="M911" t="s">
        <v>116</v>
      </c>
      <c r="N911" s="22">
        <v>25.46</v>
      </c>
      <c r="O911">
        <v>4.7619047620000003</v>
      </c>
      <c r="P911" s="22">
        <v>1.2729999999999999</v>
      </c>
      <c r="Q911">
        <v>5.2</v>
      </c>
      <c r="R911" t="str">
        <f>IFERROR(VLOOKUP(Table5[[#This Row],[CustomerID]],Table1[],16,FALSE),"Not Found")</f>
        <v>Married</v>
      </c>
      <c r="S911">
        <f>IFERROR(VLOOKUP(Table5[[#This Row],[CustomerID]],Table1[],5,FALSE),"Not Found")</f>
        <v>69</v>
      </c>
      <c r="T911" t="str">
        <f>IFERROR(VLOOKUP(Table5[[#This Row],[CustomerID]],Table1[],17,FALSE),"Not Found")</f>
        <v>Graduate</v>
      </c>
      <c r="U911">
        <f>_xlfn.XLOOKUP(Table5[[#This Row],[CustomerID]],Table1[ID],Table1[Kids],"Not Found",0)</f>
        <v>0</v>
      </c>
      <c r="V911">
        <f>_xlfn.XLOOKUP(Table5[[#This Row],[CustomerID]],Table1[ID],Table1[Teens],"Not found",0)</f>
        <v>1</v>
      </c>
      <c r="W911" s="16">
        <f>IFERROR(VLOOKUP(Table5[[#This Row],[CustomerID]],Table1[],2,FALSE),"Not Found")</f>
        <v>157304</v>
      </c>
      <c r="X911" t="str">
        <f>_xlfn.XLOOKUP(Table5[[#This Row],[CustomerID]],Table1[ID],Table1[State],"Not Found",0)</f>
        <v>State-Other</v>
      </c>
      <c r="Y911">
        <f>_xlfn.XLOOKUP(Table5[[#This Row],[CustomerID]],Table2[ID],Table2[Recency/Days],"Not Found",0)</f>
        <v>61</v>
      </c>
      <c r="Z911" s="22">
        <f>IFERROR(VLOOKUP(Table5[[#This Row],[CustomerID]],Table2[],3,FALSE),"Not Found")</f>
        <v>977</v>
      </c>
      <c r="AA911" s="22">
        <f>IFERROR(VLOOKUP($A911,Table2[],4,FALSE),"Not Found")</f>
        <v>220</v>
      </c>
      <c r="AB911" s="22">
        <f>IFERROR(VLOOKUP($A911,Table2[],5,FALSE),"Not Found")</f>
        <v>903</v>
      </c>
      <c r="AC911" s="22">
        <f>IFERROR(VLOOKUP($A911,Table2[],6,FALSE),"Not Found")</f>
        <v>379</v>
      </c>
      <c r="AD911" s="22">
        <f>IFERROR(VLOOKUP($A911,Table2[],7,FALSE),"Not Found")</f>
        <v>47</v>
      </c>
      <c r="AE911" s="22">
        <f>IFERROR(VLOOKUP($A911,Table2[],8,FALSE),"Not Found")</f>
        <v>291</v>
      </c>
      <c r="AF911" s="22">
        <f>IFERROR(VLOOKUP($A911,Table2[],9,FALSE),"Not Found")</f>
        <v>2234</v>
      </c>
      <c r="AG911">
        <f>IFERROR(VLOOKUP($A911,Table2[],10,FALSE),"Not Found")</f>
        <v>2</v>
      </c>
      <c r="AH911">
        <f>IFERROR(VLOOKUP($A911,Table2[],11,FALSE),"Not Found")</f>
        <v>7</v>
      </c>
      <c r="AI911">
        <f>IFERROR(VLOOKUP($A911,Table2[],12,FALSE),"Not Found")</f>
        <v>6</v>
      </c>
      <c r="AJ911">
        <f>IFERROR(VLOOKUP($A911,Table2[],13,FALSE),"Not Found")</f>
        <v>10</v>
      </c>
      <c r="AK911">
        <f>IFERROR(VLOOKUP($A911,Table2[],14,FALSE),"Not Found")</f>
        <v>5</v>
      </c>
      <c r="AL911">
        <f>INDEX('Marketing data'!E:E,MATCH($A911,'Marketing data'!B:B,0),1)</f>
        <v>0</v>
      </c>
      <c r="AM911">
        <f>INDEX('Marketing data'!F:F,MATCH($A911,'Marketing data'!B:B,0),1)</f>
        <v>0</v>
      </c>
      <c r="AN911">
        <f>INDEX(Table3[MC3],MATCH($A911,Table3[ID],0),1)</f>
        <v>0</v>
      </c>
      <c r="AO911">
        <f>INDEX(Table3[MC4],MATCH($A911,Table3[ID],0),1)</f>
        <v>0</v>
      </c>
      <c r="AP911">
        <f>INDEX(Table3[MC5],MATCH($A911,Table3[ID],0),1)</f>
        <v>0</v>
      </c>
      <c r="AQ911">
        <f>_xlfn.XLOOKUP($A911,Table3[ID],Table3[Complaint],"Not Found",0)</f>
        <v>0</v>
      </c>
      <c r="AR911">
        <f>_xlfn.XLOOKUP($A911,Table3[ID],Table3[Pilot],"Not Found",0)</f>
        <v>0</v>
      </c>
      <c r="AS911" s="6">
        <f>_xlfn.XLOOKUP($A911,Table3[ID],Table3[Enrollment],"Not Found",0)</f>
        <v>43693</v>
      </c>
    </row>
    <row r="912" spans="1:45" x14ac:dyDescent="0.25">
      <c r="A912">
        <v>1104</v>
      </c>
      <c r="B912" t="s">
        <v>1040</v>
      </c>
      <c r="C912" t="s">
        <v>109</v>
      </c>
      <c r="D912" t="s">
        <v>110</v>
      </c>
      <c r="E912" t="s">
        <v>105</v>
      </c>
      <c r="F912" t="s">
        <v>118</v>
      </c>
      <c r="G912" s="22">
        <v>83.14</v>
      </c>
      <c r="H912">
        <v>7</v>
      </c>
      <c r="I912">
        <v>29.099</v>
      </c>
      <c r="J912" s="22">
        <v>611.07899999999995</v>
      </c>
      <c r="K912" s="6">
        <v>43475</v>
      </c>
      <c r="L912" s="21">
        <v>0.4381944444444445</v>
      </c>
      <c r="M912" t="s">
        <v>116</v>
      </c>
      <c r="N912" s="22">
        <v>581.98</v>
      </c>
      <c r="O912">
        <v>4.7619047620000003</v>
      </c>
      <c r="P912" s="22">
        <v>29.099</v>
      </c>
      <c r="Q912">
        <v>6.6</v>
      </c>
      <c r="R912" t="str">
        <f>IFERROR(VLOOKUP(Table5[[#This Row],[CustomerID]],Table1[],16,FALSE),"Not Found")</f>
        <v>Together</v>
      </c>
      <c r="S912">
        <f>IFERROR(VLOOKUP(Table5[[#This Row],[CustomerID]],Table1[],5,FALSE),"Not Found")</f>
        <v>57</v>
      </c>
      <c r="T912" t="str">
        <f>IFERROR(VLOOKUP(Table5[[#This Row],[CustomerID]],Table1[],17,FALSE),"Not Found")</f>
        <v>Master</v>
      </c>
      <c r="U912">
        <f>_xlfn.XLOOKUP(Table5[[#This Row],[CustomerID]],Table1[ID],Table1[Kids],"Not Found",0)</f>
        <v>0</v>
      </c>
      <c r="V912">
        <f>_xlfn.XLOOKUP(Table5[[#This Row],[CustomerID]],Table1[ID],Table1[Teens],"Not found",0)</f>
        <v>1</v>
      </c>
      <c r="W912" s="16">
        <f>IFERROR(VLOOKUP(Table5[[#This Row],[CustomerID]],Table1[],2,FALSE),"Not Found")</f>
        <v>157288</v>
      </c>
      <c r="X912" t="str">
        <f>_xlfn.XLOOKUP(Table5[[#This Row],[CustomerID]],Table1[ID],Table1[State],"Not Found",0)</f>
        <v>State-Florida</v>
      </c>
      <c r="Y912">
        <f>_xlfn.XLOOKUP(Table5[[#This Row],[CustomerID]],Table2[ID],Table2[Recency/Days],"Not Found",0)</f>
        <v>27</v>
      </c>
      <c r="Z912" s="22">
        <f>IFERROR(VLOOKUP(Table5[[#This Row],[CustomerID]],Table2[],3,FALSE),"Not Found")</f>
        <v>1447</v>
      </c>
      <c r="AA912" s="22">
        <f>IFERROR(VLOOKUP($A912,Table2[],4,FALSE),"Not Found")</f>
        <v>0</v>
      </c>
      <c r="AB912" s="22">
        <f>IFERROR(VLOOKUP($A912,Table2[],5,FALSE),"Not Found")</f>
        <v>58</v>
      </c>
      <c r="AC912" s="22">
        <f>IFERROR(VLOOKUP($A912,Table2[],6,FALSE),"Not Found")</f>
        <v>0</v>
      </c>
      <c r="AD912" s="22">
        <f>IFERROR(VLOOKUP($A912,Table2[],7,FALSE),"Not Found")</f>
        <v>0</v>
      </c>
      <c r="AE912" s="22">
        <f>IFERROR(VLOOKUP($A912,Table2[],8,FALSE),"Not Found")</f>
        <v>165</v>
      </c>
      <c r="AF912" s="22">
        <f>IFERROR(VLOOKUP($A912,Table2[],9,FALSE),"Not Found")</f>
        <v>1340</v>
      </c>
      <c r="AG912">
        <f>IFERROR(VLOOKUP($A912,Table2[],10,FALSE),"Not Found")</f>
        <v>3</v>
      </c>
      <c r="AH912">
        <f>IFERROR(VLOOKUP($A912,Table2[],11,FALSE),"Not Found")</f>
        <v>8</v>
      </c>
      <c r="AI912">
        <f>IFERROR(VLOOKUP($A912,Table2[],12,FALSE),"Not Found")</f>
        <v>1</v>
      </c>
      <c r="AJ912">
        <f>IFERROR(VLOOKUP($A912,Table2[],13,FALSE),"Not Found")</f>
        <v>8</v>
      </c>
      <c r="AK912">
        <f>IFERROR(VLOOKUP($A912,Table2[],14,FALSE),"Not Found")</f>
        <v>6</v>
      </c>
      <c r="AL912">
        <f>INDEX('Marketing data'!E:E,MATCH($A912,'Marketing data'!B:B,0),1)</f>
        <v>0</v>
      </c>
      <c r="AM912">
        <f>INDEX('Marketing data'!F:F,MATCH($A912,'Marketing data'!B:B,0),1)</f>
        <v>0</v>
      </c>
      <c r="AN912">
        <f>INDEX(Table3[MC3],MATCH($A912,Table3[ID],0),1)</f>
        <v>0</v>
      </c>
      <c r="AO912">
        <f>INDEX(Table3[MC4],MATCH($A912,Table3[ID],0),1)</f>
        <v>1</v>
      </c>
      <c r="AP912">
        <f>INDEX(Table3[MC5],MATCH($A912,Table3[ID],0),1)</f>
        <v>0</v>
      </c>
      <c r="AQ912">
        <f>_xlfn.XLOOKUP($A912,Table3[ID],Table3[Complaint],"Not Found",0)</f>
        <v>0</v>
      </c>
      <c r="AR912">
        <f>_xlfn.XLOOKUP($A912,Table3[ID],Table3[Pilot],"Not Found",0)</f>
        <v>0</v>
      </c>
      <c r="AS912" s="6">
        <f>_xlfn.XLOOKUP($A912,Table3[ID],Table3[Enrollment],"Not Found",0)</f>
        <v>44164</v>
      </c>
    </row>
    <row r="913" spans="1:45" x14ac:dyDescent="0.25">
      <c r="A913">
        <v>1522</v>
      </c>
      <c r="B913" t="s">
        <v>1041</v>
      </c>
      <c r="C913" t="s">
        <v>109</v>
      </c>
      <c r="D913" t="s">
        <v>104</v>
      </c>
      <c r="E913" t="s">
        <v>105</v>
      </c>
      <c r="F913" t="s">
        <v>118</v>
      </c>
      <c r="G913" s="22">
        <v>35.22</v>
      </c>
      <c r="H913">
        <v>6</v>
      </c>
      <c r="I913">
        <v>10.566000000000001</v>
      </c>
      <c r="J913" s="22">
        <v>221.886</v>
      </c>
      <c r="K913" s="6">
        <v>43538</v>
      </c>
      <c r="L913" s="21">
        <v>0.5756944444444444</v>
      </c>
      <c r="M913" t="s">
        <v>107</v>
      </c>
      <c r="N913" s="22">
        <v>211.32</v>
      </c>
      <c r="O913">
        <v>4.7619047620000003</v>
      </c>
      <c r="P913" s="22">
        <v>10.566000000000001</v>
      </c>
      <c r="Q913">
        <v>6.5</v>
      </c>
      <c r="R913" t="str">
        <f>IFERROR(VLOOKUP(Table5[[#This Row],[CustomerID]],Table1[],16,FALSE),"Not Found")</f>
        <v>Together</v>
      </c>
      <c r="S913">
        <f>IFERROR(VLOOKUP(Table5[[#This Row],[CustomerID]],Table1[],5,FALSE),"Not Found")</f>
        <v>68</v>
      </c>
      <c r="T913" t="str">
        <f>IFERROR(VLOOKUP(Table5[[#This Row],[CustomerID]],Table1[],17,FALSE),"Not Found")</f>
        <v>Other</v>
      </c>
      <c r="U913">
        <f>_xlfn.XLOOKUP(Table5[[#This Row],[CustomerID]],Table1[ID],Table1[Kids],"Not Found",0)</f>
        <v>0</v>
      </c>
      <c r="V913">
        <f>_xlfn.XLOOKUP(Table5[[#This Row],[CustomerID]],Table1[ID],Table1[Teens],"Not found",0)</f>
        <v>1</v>
      </c>
      <c r="W913" s="16">
        <f>IFERROR(VLOOKUP(Table5[[#This Row],[CustomerID]],Table1[],2,FALSE),"Not Found")</f>
        <v>157247</v>
      </c>
      <c r="X913" t="str">
        <f>_xlfn.XLOOKUP(Table5[[#This Row],[CustomerID]],Table1[ID],Table1[State],"Not Found",0)</f>
        <v>State-Other</v>
      </c>
      <c r="Y913">
        <f>_xlfn.XLOOKUP(Table5[[#This Row],[CustomerID]],Table2[ID],Table2[Recency/Days],"Not Found",0)</f>
        <v>50</v>
      </c>
      <c r="Z913" s="22">
        <f>IFERROR(VLOOKUP(Table5[[#This Row],[CustomerID]],Table2[],3,FALSE),"Not Found")</f>
        <v>272</v>
      </c>
      <c r="AA913" s="22">
        <f>IFERROR(VLOOKUP($A913,Table2[],4,FALSE),"Not Found")</f>
        <v>11</v>
      </c>
      <c r="AB913" s="22">
        <f>IFERROR(VLOOKUP($A913,Table2[],5,FALSE),"Not Found")</f>
        <v>88</v>
      </c>
      <c r="AC913" s="22">
        <f>IFERROR(VLOOKUP($A913,Table2[],6,FALSE),"Not Found")</f>
        <v>102</v>
      </c>
      <c r="AD913" s="22">
        <f>IFERROR(VLOOKUP($A913,Table2[],7,FALSE),"Not Found")</f>
        <v>148</v>
      </c>
      <c r="AE913" s="22">
        <f>IFERROR(VLOOKUP($A913,Table2[],8,FALSE),"Not Found")</f>
        <v>16</v>
      </c>
      <c r="AF913" s="22">
        <f>IFERROR(VLOOKUP($A913,Table2[],9,FALSE),"Not Found")</f>
        <v>604</v>
      </c>
      <c r="AG913">
        <f>IFERROR(VLOOKUP($A913,Table2[],10,FALSE),"Not Found")</f>
        <v>2</v>
      </c>
      <c r="AH913">
        <f>IFERROR(VLOOKUP($A913,Table2[],11,FALSE),"Not Found")</f>
        <v>2</v>
      </c>
      <c r="AI913">
        <f>IFERROR(VLOOKUP($A913,Table2[],12,FALSE),"Not Found")</f>
        <v>1</v>
      </c>
      <c r="AJ913">
        <f>IFERROR(VLOOKUP($A913,Table2[],13,FALSE),"Not Found")</f>
        <v>7</v>
      </c>
      <c r="AK913">
        <f>IFERROR(VLOOKUP($A913,Table2[],14,FALSE),"Not Found")</f>
        <v>2</v>
      </c>
      <c r="AL913">
        <f>INDEX('Marketing data'!E:E,MATCH($A913,'Marketing data'!B:B,0),1)</f>
        <v>0</v>
      </c>
      <c r="AM913">
        <f>INDEX('Marketing data'!F:F,MATCH($A913,'Marketing data'!B:B,0),1)</f>
        <v>0</v>
      </c>
      <c r="AN913">
        <f>INDEX(Table3[MC3],MATCH($A913,Table3[ID],0),1)</f>
        <v>0</v>
      </c>
      <c r="AO913">
        <f>INDEX(Table3[MC4],MATCH($A913,Table3[ID],0),1)</f>
        <v>0</v>
      </c>
      <c r="AP913">
        <f>INDEX(Table3[MC5],MATCH($A913,Table3[ID],0),1)</f>
        <v>0</v>
      </c>
      <c r="AQ913">
        <f>_xlfn.XLOOKUP($A913,Table3[ID],Table3[Complaint],"Not Found",0)</f>
        <v>0</v>
      </c>
      <c r="AR913">
        <f>_xlfn.XLOOKUP($A913,Table3[ID],Table3[Pilot],"Not Found",0)</f>
        <v>0</v>
      </c>
      <c r="AS913" s="6">
        <f>_xlfn.XLOOKUP($A913,Table3[ID],Table3[Enrollment],"Not Found",0)</f>
        <v>43843</v>
      </c>
    </row>
    <row r="914" spans="1:45" x14ac:dyDescent="0.25">
      <c r="A914">
        <v>2075</v>
      </c>
      <c r="B914" t="s">
        <v>1042</v>
      </c>
      <c r="C914" t="s">
        <v>124</v>
      </c>
      <c r="D914" t="s">
        <v>110</v>
      </c>
      <c r="E914" t="s">
        <v>105</v>
      </c>
      <c r="F914" t="s">
        <v>111</v>
      </c>
      <c r="G914" s="22">
        <v>13.78</v>
      </c>
      <c r="H914">
        <v>4</v>
      </c>
      <c r="I914">
        <v>2.7559999999999998</v>
      </c>
      <c r="J914" s="22">
        <v>57.875999999999998</v>
      </c>
      <c r="K914" s="6">
        <v>43475</v>
      </c>
      <c r="L914" s="21">
        <v>0.46527777777777773</v>
      </c>
      <c r="M914" t="s">
        <v>107</v>
      </c>
      <c r="N914" s="22">
        <v>55.12</v>
      </c>
      <c r="O914">
        <v>4.7619047620000003</v>
      </c>
      <c r="P914" s="22">
        <v>2.7559999999999998</v>
      </c>
      <c r="Q914">
        <v>9</v>
      </c>
      <c r="R914" t="str">
        <f>IFERROR(VLOOKUP(Table5[[#This Row],[CustomerID]],Table1[],16,FALSE),"Not Found")</f>
        <v>Married</v>
      </c>
      <c r="S914">
        <f>IFERROR(VLOOKUP(Table5[[#This Row],[CustomerID]],Table1[],5,FALSE),"Not Found")</f>
        <v>55</v>
      </c>
      <c r="T914" t="str">
        <f>IFERROR(VLOOKUP(Table5[[#This Row],[CustomerID]],Table1[],17,FALSE),"Not Found")</f>
        <v>PhD</v>
      </c>
      <c r="U914">
        <f>_xlfn.XLOOKUP(Table5[[#This Row],[CustomerID]],Table1[ID],Table1[Kids],"Not Found",0)</f>
        <v>1</v>
      </c>
      <c r="V914">
        <f>_xlfn.XLOOKUP(Table5[[#This Row],[CustomerID]],Table1[ID],Table1[Teens],"Not found",0)</f>
        <v>1</v>
      </c>
      <c r="W914" s="16">
        <f>IFERROR(VLOOKUP(Table5[[#This Row],[CustomerID]],Table1[],2,FALSE),"Not Found")</f>
        <v>157236</v>
      </c>
      <c r="X914" t="str">
        <f>_xlfn.XLOOKUP(Table5[[#This Row],[CustomerID]],Table1[ID],Table1[State],"Not Found",0)</f>
        <v>State-California</v>
      </c>
      <c r="Y914">
        <f>_xlfn.XLOOKUP(Table5[[#This Row],[CustomerID]],Table2[ID],Table2[Recency/Days],"Not Found",0)</f>
        <v>22</v>
      </c>
      <c r="Z914" s="22">
        <f>IFERROR(VLOOKUP(Table5[[#This Row],[CustomerID]],Table2[],3,FALSE),"Not Found")</f>
        <v>288</v>
      </c>
      <c r="AA914" s="22">
        <f>IFERROR(VLOOKUP($A914,Table2[],4,FALSE),"Not Found")</f>
        <v>0</v>
      </c>
      <c r="AB914" s="22">
        <f>IFERROR(VLOOKUP($A914,Table2[],5,FALSE),"Not Found")</f>
        <v>25</v>
      </c>
      <c r="AC914" s="22">
        <f>IFERROR(VLOOKUP($A914,Table2[],6,FALSE),"Not Found")</f>
        <v>5</v>
      </c>
      <c r="AD914" s="22">
        <f>IFERROR(VLOOKUP($A914,Table2[],7,FALSE),"Not Found")</f>
        <v>3</v>
      </c>
      <c r="AE914" s="22">
        <f>IFERROR(VLOOKUP($A914,Table2[],8,FALSE),"Not Found")</f>
        <v>11</v>
      </c>
      <c r="AF914" s="22">
        <f>IFERROR(VLOOKUP($A914,Table2[],9,FALSE),"Not Found")</f>
        <v>310</v>
      </c>
      <c r="AG914">
        <f>IFERROR(VLOOKUP($A914,Table2[],10,FALSE),"Not Found")</f>
        <v>3</v>
      </c>
      <c r="AH914">
        <f>IFERROR(VLOOKUP($A914,Table2[],11,FALSE),"Not Found")</f>
        <v>2</v>
      </c>
      <c r="AI914">
        <f>IFERROR(VLOOKUP($A914,Table2[],12,FALSE),"Not Found")</f>
        <v>1</v>
      </c>
      <c r="AJ914">
        <f>IFERROR(VLOOKUP($A914,Table2[],13,FALSE),"Not Found")</f>
        <v>4</v>
      </c>
      <c r="AK914">
        <f>IFERROR(VLOOKUP($A914,Table2[],14,FALSE),"Not Found")</f>
        <v>3</v>
      </c>
      <c r="AL914">
        <f>INDEX('Marketing data'!E:E,MATCH($A914,'Marketing data'!B:B,0),1)</f>
        <v>0</v>
      </c>
      <c r="AM914">
        <f>INDEX('Marketing data'!F:F,MATCH($A914,'Marketing data'!B:B,0),1)</f>
        <v>0</v>
      </c>
      <c r="AN914">
        <f>INDEX(Table3[MC3],MATCH($A914,Table3[ID],0),1)</f>
        <v>0</v>
      </c>
      <c r="AO914">
        <f>INDEX(Table3[MC4],MATCH($A914,Table3[ID],0),1)</f>
        <v>0</v>
      </c>
      <c r="AP914">
        <f>INDEX(Table3[MC5],MATCH($A914,Table3[ID],0),1)</f>
        <v>0</v>
      </c>
      <c r="AQ914">
        <f>_xlfn.XLOOKUP($A914,Table3[ID],Table3[Complaint],"Not Found",0)</f>
        <v>0</v>
      </c>
      <c r="AR914">
        <f>_xlfn.XLOOKUP($A914,Table3[ID],Table3[Pilot],"Not Found",0)</f>
        <v>0</v>
      </c>
      <c r="AS914" s="6">
        <f>_xlfn.XLOOKUP($A914,Table3[ID],Table3[Enrollment],"Not Found",0)</f>
        <v>44059</v>
      </c>
    </row>
    <row r="915" spans="1:45" x14ac:dyDescent="0.25">
      <c r="A915">
        <v>2254</v>
      </c>
      <c r="B915" t="s">
        <v>1043</v>
      </c>
      <c r="C915" t="s">
        <v>124</v>
      </c>
      <c r="D915" t="s">
        <v>104</v>
      </c>
      <c r="E915" t="s">
        <v>114</v>
      </c>
      <c r="F915" t="s">
        <v>118</v>
      </c>
      <c r="G915" s="22">
        <v>88.31</v>
      </c>
      <c r="H915">
        <v>1</v>
      </c>
      <c r="I915">
        <v>4.4154999999999998</v>
      </c>
      <c r="J915" s="22">
        <v>92.725499999999997</v>
      </c>
      <c r="K915" s="6">
        <v>43511</v>
      </c>
      <c r="L915" s="21">
        <v>0.73472222222222217</v>
      </c>
      <c r="M915" t="s">
        <v>116</v>
      </c>
      <c r="N915" s="22">
        <v>88.31</v>
      </c>
      <c r="O915">
        <v>4.7619047620000003</v>
      </c>
      <c r="P915" s="22">
        <v>4.4154999999999998</v>
      </c>
      <c r="Q915">
        <v>5.2</v>
      </c>
      <c r="R915" t="str">
        <f>IFERROR(VLOOKUP(Table5[[#This Row],[CustomerID]],Table1[],16,FALSE),"Not Found")</f>
        <v>Married</v>
      </c>
      <c r="S915">
        <f>IFERROR(VLOOKUP(Table5[[#This Row],[CustomerID]],Table1[],5,FALSE),"Not Found")</f>
        <v>54</v>
      </c>
      <c r="T915" t="str">
        <f>IFERROR(VLOOKUP(Table5[[#This Row],[CustomerID]],Table1[],17,FALSE),"Not Found")</f>
        <v>Master</v>
      </c>
      <c r="U915">
        <f>_xlfn.XLOOKUP(Table5[[#This Row],[CustomerID]],Table1[ID],Table1[Kids],"Not Found",0)</f>
        <v>1</v>
      </c>
      <c r="V915">
        <f>_xlfn.XLOOKUP(Table5[[#This Row],[CustomerID]],Table1[ID],Table1[Teens],"Not found",0)</f>
        <v>1</v>
      </c>
      <c r="W915" s="16">
        <f>IFERROR(VLOOKUP(Table5[[#This Row],[CustomerID]],Table1[],2,FALSE),"Not Found")</f>
        <v>157183</v>
      </c>
      <c r="X915" t="str">
        <f>_xlfn.XLOOKUP(Table5[[#This Row],[CustomerID]],Table1[ID],Table1[State],"Not Found",0)</f>
        <v>State-Other</v>
      </c>
      <c r="Y915">
        <f>_xlfn.XLOOKUP(Table5[[#This Row],[CustomerID]],Table2[ID],Table2[Recency/Days],"Not Found",0)</f>
        <v>51</v>
      </c>
      <c r="Z915" s="22">
        <f>IFERROR(VLOOKUP(Table5[[#This Row],[CustomerID]],Table2[],3,FALSE),"Not Found")</f>
        <v>1275</v>
      </c>
      <c r="AA915" s="22">
        <f>IFERROR(VLOOKUP($A915,Table2[],4,FALSE),"Not Found")</f>
        <v>14</v>
      </c>
      <c r="AB915" s="22">
        <f>IFERROR(VLOOKUP($A915,Table2[],5,FALSE),"Not Found")</f>
        <v>176</v>
      </c>
      <c r="AC915" s="22">
        <f>IFERROR(VLOOKUP($A915,Table2[],6,FALSE),"Not Found")</f>
        <v>19</v>
      </c>
      <c r="AD915" s="22">
        <f>IFERROR(VLOOKUP($A915,Table2[],7,FALSE),"Not Found")</f>
        <v>0</v>
      </c>
      <c r="AE915" s="22">
        <f>IFERROR(VLOOKUP($A915,Table2[],8,FALSE),"Not Found")</f>
        <v>192</v>
      </c>
      <c r="AF915" s="22">
        <f>IFERROR(VLOOKUP($A915,Table2[],9,FALSE),"Not Found")</f>
        <v>1292</v>
      </c>
      <c r="AG915">
        <f>IFERROR(VLOOKUP($A915,Table2[],10,FALSE),"Not Found")</f>
        <v>8</v>
      </c>
      <c r="AH915">
        <f>IFERROR(VLOOKUP($A915,Table2[],11,FALSE),"Not Found")</f>
        <v>9</v>
      </c>
      <c r="AI915">
        <f>IFERROR(VLOOKUP($A915,Table2[],12,FALSE),"Not Found")</f>
        <v>1</v>
      </c>
      <c r="AJ915">
        <f>IFERROR(VLOOKUP($A915,Table2[],13,FALSE),"Not Found")</f>
        <v>7</v>
      </c>
      <c r="AK915">
        <f>IFERROR(VLOOKUP($A915,Table2[],14,FALSE),"Not Found")</f>
        <v>8</v>
      </c>
      <c r="AL915">
        <f>INDEX('Marketing data'!E:E,MATCH($A915,'Marketing data'!B:B,0),1)</f>
        <v>0</v>
      </c>
      <c r="AM915">
        <f>INDEX('Marketing data'!F:F,MATCH($A915,'Marketing data'!B:B,0),1)</f>
        <v>0</v>
      </c>
      <c r="AN915">
        <f>INDEX(Table3[MC3],MATCH($A915,Table3[ID],0),1)</f>
        <v>0</v>
      </c>
      <c r="AO915">
        <f>INDEX(Table3[MC4],MATCH($A915,Table3[ID],0),1)</f>
        <v>0</v>
      </c>
      <c r="AP915">
        <f>INDEX(Table3[MC5],MATCH($A915,Table3[ID],0),1)</f>
        <v>0</v>
      </c>
      <c r="AQ915">
        <f>_xlfn.XLOOKUP($A915,Table3[ID],Table3[Complaint],"Not Found",0)</f>
        <v>0</v>
      </c>
      <c r="AR915">
        <f>_xlfn.XLOOKUP($A915,Table3[ID],Table3[Pilot],"Not Found",0)</f>
        <v>0</v>
      </c>
      <c r="AS915" s="6">
        <f>_xlfn.XLOOKUP($A915,Table3[ID],Table3[Enrollment],"Not Found",0)</f>
        <v>43701</v>
      </c>
    </row>
    <row r="916" spans="1:45" x14ac:dyDescent="0.25">
      <c r="A916">
        <v>2624</v>
      </c>
      <c r="B916" t="s">
        <v>1044</v>
      </c>
      <c r="C916" t="s">
        <v>103</v>
      </c>
      <c r="D916" t="s">
        <v>104</v>
      </c>
      <c r="E916" t="s">
        <v>105</v>
      </c>
      <c r="F916" t="s">
        <v>106</v>
      </c>
      <c r="G916" s="22">
        <v>39.619999999999997</v>
      </c>
      <c r="H916">
        <v>9</v>
      </c>
      <c r="I916">
        <v>17.829000000000001</v>
      </c>
      <c r="J916" s="22">
        <v>374.40899999999999</v>
      </c>
      <c r="K916" s="6">
        <v>43478</v>
      </c>
      <c r="L916" s="21">
        <v>0.74583333333333324</v>
      </c>
      <c r="M916" t="s">
        <v>116</v>
      </c>
      <c r="N916" s="22">
        <v>356.58</v>
      </c>
      <c r="O916">
        <v>4.7619047620000003</v>
      </c>
      <c r="P916" s="22">
        <v>17.829000000000001</v>
      </c>
      <c r="Q916">
        <v>6.8</v>
      </c>
      <c r="R916" t="str">
        <f>IFERROR(VLOOKUP(Table5[[#This Row],[CustomerID]],Table1[],16,FALSE),"Not Found")</f>
        <v>Divorced</v>
      </c>
      <c r="S916">
        <f>IFERROR(VLOOKUP(Table5[[#This Row],[CustomerID]],Table1[],5,FALSE),"Not Found")</f>
        <v>53</v>
      </c>
      <c r="T916" t="str">
        <f>IFERROR(VLOOKUP(Table5[[#This Row],[CustomerID]],Table1[],17,FALSE),"Not Found")</f>
        <v>Graduate</v>
      </c>
      <c r="U916">
        <f>_xlfn.XLOOKUP(Table5[[#This Row],[CustomerID]],Table1[ID],Table1[Kids],"Not Found",0)</f>
        <v>0</v>
      </c>
      <c r="V916">
        <f>_xlfn.XLOOKUP(Table5[[#This Row],[CustomerID]],Table1[ID],Table1[Teens],"Not found",0)</f>
        <v>0</v>
      </c>
      <c r="W916" s="16">
        <f>IFERROR(VLOOKUP(Table5[[#This Row],[CustomerID]],Table1[],2,FALSE),"Not Found")</f>
        <v>157136</v>
      </c>
      <c r="X916" t="str">
        <f>_xlfn.XLOOKUP(Table5[[#This Row],[CustomerID]],Table1[ID],Table1[State],"Not Found",0)</f>
        <v>State-New York</v>
      </c>
      <c r="Y916">
        <f>_xlfn.XLOOKUP(Table5[[#This Row],[CustomerID]],Table2[ID],Table2[Recency/Days],"Not Found",0)</f>
        <v>18</v>
      </c>
      <c r="Z916" s="22">
        <f>IFERROR(VLOOKUP(Table5[[#This Row],[CustomerID]],Table2[],3,FALSE),"Not Found")</f>
        <v>734</v>
      </c>
      <c r="AA916" s="22">
        <f>IFERROR(VLOOKUP($A916,Table2[],4,FALSE),"Not Found")</f>
        <v>385</v>
      </c>
      <c r="AB916" s="22">
        <f>IFERROR(VLOOKUP($A916,Table2[],5,FALSE),"Not Found")</f>
        <v>1647</v>
      </c>
      <c r="AC916" s="22">
        <f>IFERROR(VLOOKUP($A916,Table2[],6,FALSE),"Not Found")</f>
        <v>94</v>
      </c>
      <c r="AD916" s="22">
        <f>IFERROR(VLOOKUP($A916,Table2[],7,FALSE),"Not Found")</f>
        <v>33</v>
      </c>
      <c r="AE916" s="22">
        <f>IFERROR(VLOOKUP($A916,Table2[],8,FALSE),"Not Found")</f>
        <v>349</v>
      </c>
      <c r="AF916" s="22">
        <f>IFERROR(VLOOKUP($A916,Table2[],9,FALSE),"Not Found")</f>
        <v>2544</v>
      </c>
      <c r="AG916">
        <f>IFERROR(VLOOKUP($A916,Table2[],10,FALSE),"Not Found")</f>
        <v>1</v>
      </c>
      <c r="AH916">
        <f>IFERROR(VLOOKUP($A916,Table2[],11,FALSE),"Not Found")</f>
        <v>7</v>
      </c>
      <c r="AI916">
        <f>IFERROR(VLOOKUP($A916,Table2[],12,FALSE),"Not Found")</f>
        <v>5</v>
      </c>
      <c r="AJ916">
        <f>IFERROR(VLOOKUP($A916,Table2[],13,FALSE),"Not Found")</f>
        <v>7</v>
      </c>
      <c r="AK916">
        <f>IFERROR(VLOOKUP($A916,Table2[],14,FALSE),"Not Found")</f>
        <v>6</v>
      </c>
      <c r="AL916">
        <f>INDEX('Marketing data'!E:E,MATCH($A916,'Marketing data'!B:B,0),1)</f>
        <v>0</v>
      </c>
      <c r="AM916">
        <f>INDEX('Marketing data'!F:F,MATCH($A916,'Marketing data'!B:B,0),1)</f>
        <v>0</v>
      </c>
      <c r="AN916">
        <f>INDEX(Table3[MC3],MATCH($A916,Table3[ID],0),1)</f>
        <v>0</v>
      </c>
      <c r="AO916">
        <f>INDEX(Table3[MC4],MATCH($A916,Table3[ID],0),1)</f>
        <v>0</v>
      </c>
      <c r="AP916">
        <f>INDEX(Table3[MC5],MATCH($A916,Table3[ID],0),1)</f>
        <v>0</v>
      </c>
      <c r="AQ916">
        <f>_xlfn.XLOOKUP($A916,Table3[ID],Table3[Complaint],"Not Found",0)</f>
        <v>0</v>
      </c>
      <c r="AR916">
        <f>_xlfn.XLOOKUP($A916,Table3[ID],Table3[Pilot],"Not Found",0)</f>
        <v>1</v>
      </c>
      <c r="AS916" s="6">
        <f>_xlfn.XLOOKUP($A916,Table3[ID],Table3[Enrollment],"Not Found",0)</f>
        <v>43761</v>
      </c>
    </row>
    <row r="917" spans="1:45" x14ac:dyDescent="0.25">
      <c r="A917">
        <v>2482</v>
      </c>
      <c r="B917" t="s">
        <v>1045</v>
      </c>
      <c r="C917" t="s">
        <v>124</v>
      </c>
      <c r="D917" t="s">
        <v>110</v>
      </c>
      <c r="E917" t="s">
        <v>105</v>
      </c>
      <c r="F917" t="s">
        <v>111</v>
      </c>
      <c r="G917" s="22">
        <v>88.25</v>
      </c>
      <c r="H917">
        <v>9</v>
      </c>
      <c r="I917">
        <v>39.712499999999999</v>
      </c>
      <c r="J917" s="22">
        <v>833.96249999999998</v>
      </c>
      <c r="K917" s="6">
        <v>43511</v>
      </c>
      <c r="L917" s="21">
        <v>0.86875000000000002</v>
      </c>
      <c r="M917" t="s">
        <v>116</v>
      </c>
      <c r="N917" s="22">
        <v>794.25</v>
      </c>
      <c r="O917">
        <v>4.7619047620000003</v>
      </c>
      <c r="P917" s="22">
        <v>39.712499999999999</v>
      </c>
      <c r="Q917">
        <v>7.6</v>
      </c>
      <c r="R917" t="str">
        <f>IFERROR(VLOOKUP(Table5[[#This Row],[CustomerID]],Table1[],16,FALSE),"Not Found")</f>
        <v>Married</v>
      </c>
      <c r="S917">
        <f>IFERROR(VLOOKUP(Table5[[#This Row],[CustomerID]],Table1[],5,FALSE),"Not Found")</f>
        <v>48</v>
      </c>
      <c r="T917" t="str">
        <f>IFERROR(VLOOKUP(Table5[[#This Row],[CustomerID]],Table1[],17,FALSE),"Not Found")</f>
        <v>Master</v>
      </c>
      <c r="U917">
        <f>_xlfn.XLOOKUP(Table5[[#This Row],[CustomerID]],Table1[ID],Table1[Kids],"Not Found",0)</f>
        <v>1</v>
      </c>
      <c r="V917">
        <f>_xlfn.XLOOKUP(Table5[[#This Row],[CustomerID]],Table1[ID],Table1[Teens],"Not found",0)</f>
        <v>1</v>
      </c>
      <c r="W917" s="16">
        <f>IFERROR(VLOOKUP(Table5[[#This Row],[CustomerID]],Table1[],2,FALSE),"Not Found")</f>
        <v>157136</v>
      </c>
      <c r="X917" t="str">
        <f>_xlfn.XLOOKUP(Table5[[#This Row],[CustomerID]],Table1[ID],Table1[State],"Not Found",0)</f>
        <v>State-Other</v>
      </c>
      <c r="Y917">
        <f>_xlfn.XLOOKUP(Table5[[#This Row],[CustomerID]],Table2[ID],Table2[Recency/Days],"Not Found",0)</f>
        <v>48</v>
      </c>
      <c r="Z917" s="22">
        <f>IFERROR(VLOOKUP(Table5[[#This Row],[CustomerID]],Table2[],3,FALSE),"Not Found")</f>
        <v>842</v>
      </c>
      <c r="AA917" s="22">
        <f>IFERROR(VLOOKUP($A917,Table2[],4,FALSE),"Not Found")</f>
        <v>14</v>
      </c>
      <c r="AB917" s="22">
        <f>IFERROR(VLOOKUP($A917,Table2[],5,FALSE),"Not Found")</f>
        <v>300</v>
      </c>
      <c r="AC917" s="22">
        <f>IFERROR(VLOOKUP($A917,Table2[],6,FALSE),"Not Found")</f>
        <v>58</v>
      </c>
      <c r="AD917" s="22">
        <f>IFERROR(VLOOKUP($A917,Table2[],7,FALSE),"Not Found")</f>
        <v>300</v>
      </c>
      <c r="AE917" s="22">
        <f>IFERROR(VLOOKUP($A917,Table2[],8,FALSE),"Not Found")</f>
        <v>253</v>
      </c>
      <c r="AF917" s="22">
        <f>IFERROR(VLOOKUP($A917,Table2[],9,FALSE),"Not Found")</f>
        <v>1260</v>
      </c>
      <c r="AG917">
        <f>IFERROR(VLOOKUP($A917,Table2[],10,FALSE),"Not Found")</f>
        <v>9</v>
      </c>
      <c r="AH917">
        <f>IFERROR(VLOOKUP($A917,Table2[],11,FALSE),"Not Found")</f>
        <v>5</v>
      </c>
      <c r="AI917">
        <f>IFERROR(VLOOKUP($A917,Table2[],12,FALSE),"Not Found")</f>
        <v>2</v>
      </c>
      <c r="AJ917">
        <f>IFERROR(VLOOKUP($A917,Table2[],13,FALSE),"Not Found")</f>
        <v>10</v>
      </c>
      <c r="AK917">
        <f>IFERROR(VLOOKUP($A917,Table2[],14,FALSE),"Not Found")</f>
        <v>6</v>
      </c>
      <c r="AL917">
        <f>INDEX('Marketing data'!E:E,MATCH($A917,'Marketing data'!B:B,0),1)</f>
        <v>0</v>
      </c>
      <c r="AM917">
        <f>INDEX('Marketing data'!F:F,MATCH($A917,'Marketing data'!B:B,0),1)</f>
        <v>0</v>
      </c>
      <c r="AN917">
        <f>INDEX(Table3[MC3],MATCH($A917,Table3[ID],0),1)</f>
        <v>0</v>
      </c>
      <c r="AO917">
        <f>INDEX(Table3[MC4],MATCH($A917,Table3[ID],0),1)</f>
        <v>0</v>
      </c>
      <c r="AP917">
        <f>INDEX(Table3[MC5],MATCH($A917,Table3[ID],0),1)</f>
        <v>0</v>
      </c>
      <c r="AQ917">
        <f>_xlfn.XLOOKUP($A917,Table3[ID],Table3[Complaint],"Not Found",0)</f>
        <v>0</v>
      </c>
      <c r="AR917">
        <f>_xlfn.XLOOKUP($A917,Table3[ID],Table3[Pilot],"Not Found",0)</f>
        <v>0</v>
      </c>
      <c r="AS917" s="6">
        <f>_xlfn.XLOOKUP($A917,Table3[ID],Table3[Enrollment],"Not Found",0)</f>
        <v>43813</v>
      </c>
    </row>
    <row r="918" spans="1:45" x14ac:dyDescent="0.25">
      <c r="A918">
        <v>2961</v>
      </c>
      <c r="B918" t="s">
        <v>1046</v>
      </c>
      <c r="C918" t="s">
        <v>124</v>
      </c>
      <c r="D918" t="s">
        <v>110</v>
      </c>
      <c r="E918" t="s">
        <v>114</v>
      </c>
      <c r="F918" t="s">
        <v>118</v>
      </c>
      <c r="G918" s="22">
        <v>25.31</v>
      </c>
      <c r="H918">
        <v>2</v>
      </c>
      <c r="I918">
        <v>2.5310000000000001</v>
      </c>
      <c r="J918" s="22">
        <v>53.151000000000003</v>
      </c>
      <c r="K918" s="6">
        <v>43526</v>
      </c>
      <c r="L918" s="21">
        <v>0.80972222222222223</v>
      </c>
      <c r="M918" t="s">
        <v>107</v>
      </c>
      <c r="N918" s="22">
        <v>50.62</v>
      </c>
      <c r="O918">
        <v>4.7619047620000003</v>
      </c>
      <c r="P918" s="22">
        <v>2.5310000000000001</v>
      </c>
      <c r="Q918">
        <v>7.2</v>
      </c>
      <c r="R918" t="str">
        <f>IFERROR(VLOOKUP(Table5[[#This Row],[CustomerID]],Table1[],16,FALSE),"Not Found")</f>
        <v>Married</v>
      </c>
      <c r="S918">
        <f>IFERROR(VLOOKUP(Table5[[#This Row],[CustomerID]],Table1[],5,FALSE),"Not Found")</f>
        <v>42</v>
      </c>
      <c r="T918" t="str">
        <f>IFERROR(VLOOKUP(Table5[[#This Row],[CustomerID]],Table1[],17,FALSE),"Not Found")</f>
        <v>Graduate</v>
      </c>
      <c r="U918">
        <f>_xlfn.XLOOKUP(Table5[[#This Row],[CustomerID]],Table1[ID],Table1[Kids],"Not Found",0)</f>
        <v>1</v>
      </c>
      <c r="V918">
        <f>_xlfn.XLOOKUP(Table5[[#This Row],[CustomerID]],Table1[ID],Table1[Teens],"Not found",0)</f>
        <v>1</v>
      </c>
      <c r="W918" s="16">
        <f>IFERROR(VLOOKUP(Table5[[#This Row],[CustomerID]],Table1[],2,FALSE),"Not Found")</f>
        <v>157113</v>
      </c>
      <c r="X918" t="str">
        <f>_xlfn.XLOOKUP(Table5[[#This Row],[CustomerID]],Table1[ID],Table1[State],"Not Found",0)</f>
        <v>State-Texas</v>
      </c>
      <c r="Y918">
        <f>_xlfn.XLOOKUP(Table5[[#This Row],[CustomerID]],Table2[ID],Table2[Recency/Days],"Not Found",0)</f>
        <v>45</v>
      </c>
      <c r="Z918" s="22">
        <f>IFERROR(VLOOKUP(Table5[[#This Row],[CustomerID]],Table2[],3,FALSE),"Not Found")</f>
        <v>501</v>
      </c>
      <c r="AA918" s="22">
        <f>IFERROR(VLOOKUP($A918,Table2[],4,FALSE),"Not Found")</f>
        <v>11</v>
      </c>
      <c r="AB918" s="22">
        <f>IFERROR(VLOOKUP($A918,Table2[],5,FALSE),"Not Found")</f>
        <v>91</v>
      </c>
      <c r="AC918" s="22">
        <f>IFERROR(VLOOKUP($A918,Table2[],6,FALSE),"Not Found")</f>
        <v>0</v>
      </c>
      <c r="AD918" s="22">
        <f>IFERROR(VLOOKUP($A918,Table2[],7,FALSE),"Not Found")</f>
        <v>6</v>
      </c>
      <c r="AE918" s="22">
        <f>IFERROR(VLOOKUP($A918,Table2[],8,FALSE),"Not Found")</f>
        <v>116</v>
      </c>
      <c r="AF918" s="22">
        <f>IFERROR(VLOOKUP($A918,Table2[],9,FALSE),"Not Found")</f>
        <v>492</v>
      </c>
      <c r="AG918">
        <f>IFERROR(VLOOKUP($A918,Table2[],10,FALSE),"Not Found")</f>
        <v>6</v>
      </c>
      <c r="AH918">
        <f>IFERROR(VLOOKUP($A918,Table2[],11,FALSE),"Not Found")</f>
        <v>4</v>
      </c>
      <c r="AI918">
        <f>IFERROR(VLOOKUP($A918,Table2[],12,FALSE),"Not Found")</f>
        <v>1</v>
      </c>
      <c r="AJ918">
        <f>IFERROR(VLOOKUP($A918,Table2[],13,FALSE),"Not Found")</f>
        <v>5</v>
      </c>
      <c r="AK918">
        <f>IFERROR(VLOOKUP($A918,Table2[],14,FALSE),"Not Found")</f>
        <v>7</v>
      </c>
      <c r="AL918">
        <f>INDEX('Marketing data'!E:E,MATCH($A918,'Marketing data'!B:B,0),1)</f>
        <v>0</v>
      </c>
      <c r="AM918">
        <f>INDEX('Marketing data'!F:F,MATCH($A918,'Marketing data'!B:B,0),1)</f>
        <v>0</v>
      </c>
      <c r="AN918">
        <f>INDEX(Table3[MC3],MATCH($A918,Table3[ID],0),1)</f>
        <v>0</v>
      </c>
      <c r="AO918">
        <f>INDEX(Table3[MC4],MATCH($A918,Table3[ID],0),1)</f>
        <v>0</v>
      </c>
      <c r="AP918">
        <f>INDEX(Table3[MC5],MATCH($A918,Table3[ID],0),1)</f>
        <v>0</v>
      </c>
      <c r="AQ918">
        <f>_xlfn.XLOOKUP($A918,Table3[ID],Table3[Complaint],"Not Found",0)</f>
        <v>0</v>
      </c>
      <c r="AR918">
        <f>_xlfn.XLOOKUP($A918,Table3[ID],Table3[Pilot],"Not Found",0)</f>
        <v>0</v>
      </c>
      <c r="AS918" s="6">
        <f>_xlfn.XLOOKUP($A918,Table3[ID],Table3[Enrollment],"Not Found",0)</f>
        <v>43660</v>
      </c>
    </row>
    <row r="919" spans="1:45" x14ac:dyDescent="0.25">
      <c r="A919">
        <v>2890</v>
      </c>
      <c r="B919" t="s">
        <v>1047</v>
      </c>
      <c r="C919" t="s">
        <v>124</v>
      </c>
      <c r="D919" t="s">
        <v>110</v>
      </c>
      <c r="E919" t="s">
        <v>114</v>
      </c>
      <c r="F919" t="s">
        <v>115</v>
      </c>
      <c r="G919" s="22">
        <v>99.92</v>
      </c>
      <c r="H919">
        <v>6</v>
      </c>
      <c r="I919">
        <v>29.975999999999999</v>
      </c>
      <c r="J919" s="22">
        <v>629.49599999999998</v>
      </c>
      <c r="K919" s="6">
        <v>43548</v>
      </c>
      <c r="L919" s="21">
        <v>0.56458333333333333</v>
      </c>
      <c r="M919" t="s">
        <v>107</v>
      </c>
      <c r="N919" s="22">
        <v>599.52</v>
      </c>
      <c r="O919">
        <v>4.7619047620000003</v>
      </c>
      <c r="P919" s="22">
        <v>29.975999999999999</v>
      </c>
      <c r="Q919">
        <v>7.1</v>
      </c>
      <c r="R919" t="str">
        <f>IFERROR(VLOOKUP(Table5[[#This Row],[CustomerID]],Table1[],16,FALSE),"Not Found")</f>
        <v>Single</v>
      </c>
      <c r="S919">
        <f>IFERROR(VLOOKUP(Table5[[#This Row],[CustomerID]],Table1[],5,FALSE),"Not Found")</f>
        <v>52</v>
      </c>
      <c r="T919" t="str">
        <f>IFERROR(VLOOKUP(Table5[[#This Row],[CustomerID]],Table1[],17,FALSE),"Not Found")</f>
        <v>Graduate</v>
      </c>
      <c r="U919">
        <f>_xlfn.XLOOKUP(Table5[[#This Row],[CustomerID]],Table1[ID],Table1[Kids],"Not Found",0)</f>
        <v>0</v>
      </c>
      <c r="V919">
        <f>_xlfn.XLOOKUP(Table5[[#This Row],[CustomerID]],Table1[ID],Table1[Teens],"Not found",0)</f>
        <v>1</v>
      </c>
      <c r="W919" s="16">
        <f>IFERROR(VLOOKUP(Table5[[#This Row],[CustomerID]],Table1[],2,FALSE),"Not Found")</f>
        <v>157107</v>
      </c>
      <c r="X919" t="str">
        <f>_xlfn.XLOOKUP(Table5[[#This Row],[CustomerID]],Table1[ID],Table1[State],"Not Found",0)</f>
        <v>State-Other</v>
      </c>
      <c r="Y919">
        <f>_xlfn.XLOOKUP(Table5[[#This Row],[CustomerID]],Table2[ID],Table2[Recency/Days],"Not Found",0)</f>
        <v>44</v>
      </c>
      <c r="Z919" s="22">
        <f>IFERROR(VLOOKUP(Table5[[#This Row],[CustomerID]],Table2[],3,FALSE),"Not Found")</f>
        <v>437</v>
      </c>
      <c r="AA919" s="22">
        <f>IFERROR(VLOOKUP($A919,Table2[],4,FALSE),"Not Found")</f>
        <v>0</v>
      </c>
      <c r="AB919" s="22">
        <f>IFERROR(VLOOKUP($A919,Table2[],5,FALSE),"Not Found")</f>
        <v>330</v>
      </c>
      <c r="AC919" s="22">
        <f>IFERROR(VLOOKUP($A919,Table2[],6,FALSE),"Not Found")</f>
        <v>0</v>
      </c>
      <c r="AD919" s="22">
        <f>IFERROR(VLOOKUP($A919,Table2[],7,FALSE),"Not Found")</f>
        <v>0</v>
      </c>
      <c r="AE919" s="22">
        <f>IFERROR(VLOOKUP($A919,Table2[],8,FALSE),"Not Found")</f>
        <v>377</v>
      </c>
      <c r="AF919" s="22">
        <f>IFERROR(VLOOKUP($A919,Table2[],9,FALSE),"Not Found")</f>
        <v>391</v>
      </c>
      <c r="AG919">
        <f>IFERROR(VLOOKUP($A919,Table2[],10,FALSE),"Not Found")</f>
        <v>7</v>
      </c>
      <c r="AH919">
        <f>IFERROR(VLOOKUP($A919,Table2[],11,FALSE),"Not Found")</f>
        <v>4</v>
      </c>
      <c r="AI919">
        <f>IFERROR(VLOOKUP($A919,Table2[],12,FALSE),"Not Found")</f>
        <v>4</v>
      </c>
      <c r="AJ919">
        <f>IFERROR(VLOOKUP($A919,Table2[],13,FALSE),"Not Found")</f>
        <v>8</v>
      </c>
      <c r="AK919">
        <f>IFERROR(VLOOKUP($A919,Table2[],14,FALSE),"Not Found")</f>
        <v>8</v>
      </c>
      <c r="AL919">
        <f>INDEX('Marketing data'!E:E,MATCH($A919,'Marketing data'!B:B,0),1)</f>
        <v>0</v>
      </c>
      <c r="AM919">
        <f>INDEX('Marketing data'!F:F,MATCH($A919,'Marketing data'!B:B,0),1)</f>
        <v>1</v>
      </c>
      <c r="AN919">
        <f>INDEX(Table3[MC3],MATCH($A919,Table3[ID],0),1)</f>
        <v>0</v>
      </c>
      <c r="AO919">
        <f>INDEX(Table3[MC4],MATCH($A919,Table3[ID],0),1)</f>
        <v>1</v>
      </c>
      <c r="AP919">
        <f>INDEX(Table3[MC5],MATCH($A919,Table3[ID],0),1)</f>
        <v>0</v>
      </c>
      <c r="AQ919">
        <f>_xlfn.XLOOKUP($A919,Table3[ID],Table3[Complaint],"Not Found",0)</f>
        <v>0</v>
      </c>
      <c r="AR919">
        <f>_xlfn.XLOOKUP($A919,Table3[ID],Table3[Pilot],"Not Found",0)</f>
        <v>1</v>
      </c>
      <c r="AS919" s="6">
        <f>_xlfn.XLOOKUP($A919,Table3[ID],Table3[Enrollment],"Not Found",0)</f>
        <v>43494</v>
      </c>
    </row>
    <row r="920" spans="1:45" x14ac:dyDescent="0.25">
      <c r="A920">
        <v>1884</v>
      </c>
      <c r="B920" t="s">
        <v>1048</v>
      </c>
      <c r="C920" t="s">
        <v>109</v>
      </c>
      <c r="D920" t="s">
        <v>104</v>
      </c>
      <c r="E920" t="s">
        <v>105</v>
      </c>
      <c r="F920" t="s">
        <v>127</v>
      </c>
      <c r="G920" s="22">
        <v>83.35</v>
      </c>
      <c r="H920">
        <v>2</v>
      </c>
      <c r="I920">
        <v>8.3350000000000009</v>
      </c>
      <c r="J920" s="22">
        <v>175.035</v>
      </c>
      <c r="K920" s="6">
        <v>43498</v>
      </c>
      <c r="L920" s="21">
        <v>0.58680555555555558</v>
      </c>
      <c r="M920" t="s">
        <v>116</v>
      </c>
      <c r="N920" s="22">
        <v>166.7</v>
      </c>
      <c r="O920">
        <v>4.7619047620000003</v>
      </c>
      <c r="P920" s="22">
        <v>8.3350000000000009</v>
      </c>
      <c r="Q920">
        <v>9.5</v>
      </c>
      <c r="R920" t="str">
        <f>IFERROR(VLOOKUP(Table5[[#This Row],[CustomerID]],Table1[],16,FALSE),"Not Found")</f>
        <v>Together</v>
      </c>
      <c r="S920">
        <f>IFERROR(VLOOKUP(Table5[[#This Row],[CustomerID]],Table1[],5,FALSE),"Not Found")</f>
        <v>47</v>
      </c>
      <c r="T920" t="str">
        <f>IFERROR(VLOOKUP(Table5[[#This Row],[CustomerID]],Table1[],17,FALSE),"Not Found")</f>
        <v>Graduate</v>
      </c>
      <c r="U920">
        <f>_xlfn.XLOOKUP(Table5[[#This Row],[CustomerID]],Table1[ID],Table1[Kids],"Not Found",0)</f>
        <v>0</v>
      </c>
      <c r="V920">
        <f>_xlfn.XLOOKUP(Table5[[#This Row],[CustomerID]],Table1[ID],Table1[Teens],"Not found",0)</f>
        <v>0</v>
      </c>
      <c r="W920" s="16">
        <f>IFERROR(VLOOKUP(Table5[[#This Row],[CustomerID]],Table1[],2,FALSE),"Not Found")</f>
        <v>157100</v>
      </c>
      <c r="X920" t="str">
        <f>_xlfn.XLOOKUP(Table5[[#This Row],[CustomerID]],Table1[ID],Table1[State],"Not Found",0)</f>
        <v>State-Florida</v>
      </c>
      <c r="Y920">
        <f>_xlfn.XLOOKUP(Table5[[#This Row],[CustomerID]],Table2[ID],Table2[Recency/Days],"Not Found",0)</f>
        <v>19</v>
      </c>
      <c r="Z920" s="22">
        <f>IFERROR(VLOOKUP(Table5[[#This Row],[CustomerID]],Table2[],3,FALSE),"Not Found")</f>
        <v>498</v>
      </c>
      <c r="AA920" s="22">
        <f>IFERROR(VLOOKUP($A920,Table2[],4,FALSE),"Not Found")</f>
        <v>58</v>
      </c>
      <c r="AB920" s="22">
        <f>IFERROR(VLOOKUP($A920,Table2[],5,FALSE),"Not Found")</f>
        <v>190</v>
      </c>
      <c r="AC920" s="22">
        <f>IFERROR(VLOOKUP($A920,Table2[],6,FALSE),"Not Found")</f>
        <v>107</v>
      </c>
      <c r="AD920" s="22">
        <f>IFERROR(VLOOKUP($A920,Table2[],7,FALSE),"Not Found")</f>
        <v>8</v>
      </c>
      <c r="AE920" s="22">
        <f>IFERROR(VLOOKUP($A920,Table2[],8,FALSE),"Not Found")</f>
        <v>264</v>
      </c>
      <c r="AF920" s="22">
        <f>IFERROR(VLOOKUP($A920,Table2[],9,FALSE),"Not Found")</f>
        <v>597</v>
      </c>
      <c r="AG920">
        <f>IFERROR(VLOOKUP($A920,Table2[],10,FALSE),"Not Found")</f>
        <v>1</v>
      </c>
      <c r="AH920">
        <f>IFERROR(VLOOKUP($A920,Table2[],11,FALSE),"Not Found")</f>
        <v>3</v>
      </c>
      <c r="AI920">
        <f>IFERROR(VLOOKUP($A920,Table2[],12,FALSE),"Not Found")</f>
        <v>3</v>
      </c>
      <c r="AJ920">
        <f>IFERROR(VLOOKUP($A920,Table2[],13,FALSE),"Not Found")</f>
        <v>6</v>
      </c>
      <c r="AK920">
        <f>IFERROR(VLOOKUP($A920,Table2[],14,FALSE),"Not Found")</f>
        <v>3</v>
      </c>
      <c r="AL920">
        <f>INDEX('Marketing data'!E:E,MATCH($A920,'Marketing data'!B:B,0),1)</f>
        <v>0</v>
      </c>
      <c r="AM920">
        <f>INDEX('Marketing data'!F:F,MATCH($A920,'Marketing data'!B:B,0),1)</f>
        <v>0</v>
      </c>
      <c r="AN920">
        <f>INDEX(Table3[MC3],MATCH($A920,Table3[ID],0),1)</f>
        <v>0</v>
      </c>
      <c r="AO920">
        <f>INDEX(Table3[MC4],MATCH($A920,Table3[ID],0),1)</f>
        <v>0</v>
      </c>
      <c r="AP920">
        <f>INDEX(Table3[MC5],MATCH($A920,Table3[ID],0),1)</f>
        <v>0</v>
      </c>
      <c r="AQ920">
        <f>_xlfn.XLOOKUP($A920,Table3[ID],Table3[Complaint],"Not Found",0)</f>
        <v>0</v>
      </c>
      <c r="AR920">
        <f>_xlfn.XLOOKUP($A920,Table3[ID],Table3[Pilot],"Not Found",0)</f>
        <v>0</v>
      </c>
      <c r="AS920" s="6">
        <f>_xlfn.XLOOKUP($A920,Table3[ID],Table3[Enrollment],"Not Found",0)</f>
        <v>43961</v>
      </c>
    </row>
    <row r="921" spans="1:45" x14ac:dyDescent="0.25">
      <c r="A921">
        <v>2593</v>
      </c>
      <c r="B921" t="s">
        <v>1049</v>
      </c>
      <c r="C921" t="s">
        <v>103</v>
      </c>
      <c r="D921" t="s">
        <v>110</v>
      </c>
      <c r="E921" t="s">
        <v>105</v>
      </c>
      <c r="F921" t="s">
        <v>125</v>
      </c>
      <c r="G921" s="22">
        <v>74.44</v>
      </c>
      <c r="H921">
        <v>10</v>
      </c>
      <c r="I921">
        <v>37.22</v>
      </c>
      <c r="J921" s="22">
        <v>781.62</v>
      </c>
      <c r="K921" s="6">
        <v>43523</v>
      </c>
      <c r="L921" s="21">
        <v>0.4861111111111111</v>
      </c>
      <c r="M921" t="s">
        <v>107</v>
      </c>
      <c r="N921" s="22">
        <v>744.4</v>
      </c>
      <c r="O921">
        <v>4.7619047620000003</v>
      </c>
      <c r="P921" s="22">
        <v>37.22</v>
      </c>
      <c r="Q921">
        <v>5.0999999999999996</v>
      </c>
      <c r="R921" t="str">
        <f>IFERROR(VLOOKUP(Table5[[#This Row],[CustomerID]],Table1[],16,FALSE),"Not Found")</f>
        <v>Single</v>
      </c>
      <c r="S921">
        <f>IFERROR(VLOOKUP(Table5[[#This Row],[CustomerID]],Table1[],5,FALSE),"Not Found")</f>
        <v>33</v>
      </c>
      <c r="T921" t="str">
        <f>IFERROR(VLOOKUP(Table5[[#This Row],[CustomerID]],Table1[],17,FALSE),"Not Found")</f>
        <v>Graduate</v>
      </c>
      <c r="U921">
        <f>_xlfn.XLOOKUP(Table5[[#This Row],[CustomerID]],Table1[ID],Table1[Kids],"Not Found",0)</f>
        <v>1</v>
      </c>
      <c r="V921">
        <f>_xlfn.XLOOKUP(Table5[[#This Row],[CustomerID]],Table1[ID],Table1[Teens],"Not found",0)</f>
        <v>0</v>
      </c>
      <c r="W921" s="16">
        <f>IFERROR(VLOOKUP(Table5[[#This Row],[CustomerID]],Table1[],2,FALSE),"Not Found")</f>
        <v>157100</v>
      </c>
      <c r="X921" t="str">
        <f>_xlfn.XLOOKUP(Table5[[#This Row],[CustomerID]],Table1[ID],Table1[State],"Not Found",0)</f>
        <v>State-Illinois</v>
      </c>
      <c r="Y921">
        <f>_xlfn.XLOOKUP(Table5[[#This Row],[CustomerID]],Table2[ID],Table2[Recency/Days],"Not Found",0)</f>
        <v>9</v>
      </c>
      <c r="Z921" s="22">
        <f>IFERROR(VLOOKUP(Table5[[#This Row],[CustomerID]],Table2[],3,FALSE),"Not Found")</f>
        <v>435</v>
      </c>
      <c r="AA921" s="22">
        <f>IFERROR(VLOOKUP($A921,Table2[],4,FALSE),"Not Found")</f>
        <v>30</v>
      </c>
      <c r="AB921" s="22">
        <f>IFERROR(VLOOKUP($A921,Table2[],5,FALSE),"Not Found")</f>
        <v>272</v>
      </c>
      <c r="AC921" s="22">
        <f>IFERROR(VLOOKUP($A921,Table2[],6,FALSE),"Not Found")</f>
        <v>41</v>
      </c>
      <c r="AD921" s="22">
        <f>IFERROR(VLOOKUP($A921,Table2[],7,FALSE),"Not Found")</f>
        <v>30</v>
      </c>
      <c r="AE921" s="22">
        <f>IFERROR(VLOOKUP($A921,Table2[],8,FALSE),"Not Found")</f>
        <v>47</v>
      </c>
      <c r="AF921" s="22">
        <f>IFERROR(VLOOKUP($A921,Table2[],9,FALSE),"Not Found")</f>
        <v>762</v>
      </c>
      <c r="AG921">
        <f>IFERROR(VLOOKUP($A921,Table2[],10,FALSE),"Not Found")</f>
        <v>2</v>
      </c>
      <c r="AH921">
        <f>IFERROR(VLOOKUP($A921,Table2[],11,FALSE),"Not Found")</f>
        <v>3</v>
      </c>
      <c r="AI921">
        <f>IFERROR(VLOOKUP($A921,Table2[],12,FALSE),"Not Found")</f>
        <v>2</v>
      </c>
      <c r="AJ921">
        <f>IFERROR(VLOOKUP($A921,Table2[],13,FALSE),"Not Found")</f>
        <v>7</v>
      </c>
      <c r="AK921">
        <f>IFERROR(VLOOKUP($A921,Table2[],14,FALSE),"Not Found")</f>
        <v>3</v>
      </c>
      <c r="AL921">
        <f>INDEX('Marketing data'!E:E,MATCH($A921,'Marketing data'!B:B,0),1)</f>
        <v>0</v>
      </c>
      <c r="AM921">
        <f>INDEX('Marketing data'!F:F,MATCH($A921,'Marketing data'!B:B,0),1)</f>
        <v>0</v>
      </c>
      <c r="AN921">
        <f>INDEX(Table3[MC3],MATCH($A921,Table3[ID],0),1)</f>
        <v>0</v>
      </c>
      <c r="AO921">
        <f>INDEX(Table3[MC4],MATCH($A921,Table3[ID],0),1)</f>
        <v>0</v>
      </c>
      <c r="AP921">
        <f>INDEX(Table3[MC5],MATCH($A921,Table3[ID],0),1)</f>
        <v>0</v>
      </c>
      <c r="AQ921">
        <f>_xlfn.XLOOKUP($A921,Table3[ID],Table3[Complaint],"Not Found",0)</f>
        <v>0</v>
      </c>
      <c r="AR921">
        <f>_xlfn.XLOOKUP($A921,Table3[ID],Table3[Pilot],"Not Found",0)</f>
        <v>0</v>
      </c>
      <c r="AS921" s="6">
        <f>_xlfn.XLOOKUP($A921,Table3[ID],Table3[Enrollment],"Not Found",0)</f>
        <v>44126</v>
      </c>
    </row>
    <row r="922" spans="1:45" x14ac:dyDescent="0.25">
      <c r="A922">
        <v>1803</v>
      </c>
      <c r="B922" t="s">
        <v>1050</v>
      </c>
      <c r="C922" t="s">
        <v>109</v>
      </c>
      <c r="D922" t="s">
        <v>110</v>
      </c>
      <c r="E922" t="s">
        <v>114</v>
      </c>
      <c r="F922" t="s">
        <v>106</v>
      </c>
      <c r="G922" s="22">
        <v>64.08</v>
      </c>
      <c r="H922">
        <v>7</v>
      </c>
      <c r="I922">
        <v>22.428000000000001</v>
      </c>
      <c r="J922" s="22">
        <v>470.988</v>
      </c>
      <c r="K922" s="6">
        <v>43485</v>
      </c>
      <c r="L922" s="21">
        <v>0.51874999999999993</v>
      </c>
      <c r="M922" t="s">
        <v>107</v>
      </c>
      <c r="N922" s="22">
        <v>448.56</v>
      </c>
      <c r="O922">
        <v>4.7619047620000003</v>
      </c>
      <c r="P922" s="22">
        <v>22.428000000000001</v>
      </c>
      <c r="Q922">
        <v>7.6</v>
      </c>
      <c r="R922" t="str">
        <f>IFERROR(VLOOKUP(Table5[[#This Row],[CustomerID]],Table1[],16,FALSE),"Not Found")</f>
        <v>Single</v>
      </c>
      <c r="S922">
        <f>IFERROR(VLOOKUP(Table5[[#This Row],[CustomerID]],Table1[],5,FALSE),"Not Found")</f>
        <v>59</v>
      </c>
      <c r="T922" t="str">
        <f>IFERROR(VLOOKUP(Table5[[#This Row],[CustomerID]],Table1[],17,FALSE),"Not Found")</f>
        <v>Graduate</v>
      </c>
      <c r="U922">
        <f>_xlfn.XLOOKUP(Table5[[#This Row],[CustomerID]],Table1[ID],Table1[Kids],"Not Found",0)</f>
        <v>0</v>
      </c>
      <c r="V922">
        <f>_xlfn.XLOOKUP(Table5[[#This Row],[CustomerID]],Table1[ID],Table1[Teens],"Not found",0)</f>
        <v>0</v>
      </c>
      <c r="W922" s="16">
        <f>IFERROR(VLOOKUP(Table5[[#This Row],[CustomerID]],Table1[],2,FALSE),"Not Found")</f>
        <v>157091</v>
      </c>
      <c r="X922" t="str">
        <f>_xlfn.XLOOKUP(Table5[[#This Row],[CustomerID]],Table1[ID],Table1[State],"Not Found",0)</f>
        <v>State-Texas</v>
      </c>
      <c r="Y922">
        <f>_xlfn.XLOOKUP(Table5[[#This Row],[CustomerID]],Table2[ID],Table2[Recency/Days],"Not Found",0)</f>
        <v>0</v>
      </c>
      <c r="Z922" s="22">
        <f>IFERROR(VLOOKUP(Table5[[#This Row],[CustomerID]],Table2[],3,FALSE),"Not Found")</f>
        <v>1277</v>
      </c>
      <c r="AA922" s="22">
        <f>IFERROR(VLOOKUP($A922,Table2[],4,FALSE),"Not Found")</f>
        <v>14</v>
      </c>
      <c r="AB922" s="22">
        <f>IFERROR(VLOOKUP($A922,Table2[],5,FALSE),"Not Found")</f>
        <v>176</v>
      </c>
      <c r="AC922" s="22">
        <f>IFERROR(VLOOKUP($A922,Table2[],6,FALSE),"Not Found")</f>
        <v>19</v>
      </c>
      <c r="AD922" s="22">
        <f>IFERROR(VLOOKUP($A922,Table2[],7,FALSE),"Not Found")</f>
        <v>0</v>
      </c>
      <c r="AE922" s="22">
        <f>IFERROR(VLOOKUP($A922,Table2[],8,FALSE),"Not Found")</f>
        <v>102</v>
      </c>
      <c r="AF922" s="22">
        <f>IFERROR(VLOOKUP($A922,Table2[],9,FALSE),"Not Found")</f>
        <v>1384</v>
      </c>
      <c r="AG922">
        <f>IFERROR(VLOOKUP($A922,Table2[],10,FALSE),"Not Found")</f>
        <v>1</v>
      </c>
      <c r="AH922">
        <f>IFERROR(VLOOKUP($A922,Table2[],11,FALSE),"Not Found")</f>
        <v>7</v>
      </c>
      <c r="AI922">
        <f>IFERROR(VLOOKUP($A922,Table2[],12,FALSE),"Not Found")</f>
        <v>3</v>
      </c>
      <c r="AJ922">
        <f>IFERROR(VLOOKUP($A922,Table2[],13,FALSE),"Not Found")</f>
        <v>7</v>
      </c>
      <c r="AK922">
        <f>IFERROR(VLOOKUP($A922,Table2[],14,FALSE),"Not Found")</f>
        <v>5</v>
      </c>
      <c r="AL922">
        <f>INDEX('Marketing data'!E:E,MATCH($A922,'Marketing data'!B:B,0),1)</f>
        <v>0</v>
      </c>
      <c r="AM922">
        <f>INDEX('Marketing data'!F:F,MATCH($A922,'Marketing data'!B:B,0),1)</f>
        <v>1</v>
      </c>
      <c r="AN922">
        <f>INDEX(Table3[MC3],MATCH($A922,Table3[ID],0),1)</f>
        <v>0</v>
      </c>
      <c r="AO922">
        <f>INDEX(Table3[MC4],MATCH($A922,Table3[ID],0),1)</f>
        <v>0</v>
      </c>
      <c r="AP922">
        <f>INDEX(Table3[MC5],MATCH($A922,Table3[ID],0),1)</f>
        <v>0</v>
      </c>
      <c r="AQ922">
        <f>_xlfn.XLOOKUP($A922,Table3[ID],Table3[Complaint],"Not Found",0)</f>
        <v>0</v>
      </c>
      <c r="AR922">
        <f>_xlfn.XLOOKUP($A922,Table3[ID],Table3[Pilot],"Not Found",0)</f>
        <v>1</v>
      </c>
      <c r="AS922" s="6">
        <f>_xlfn.XLOOKUP($A922,Table3[ID],Table3[Enrollment],"Not Found",0)</f>
        <v>44154</v>
      </c>
    </row>
    <row r="923" spans="1:45" x14ac:dyDescent="0.25">
      <c r="A923">
        <v>2267</v>
      </c>
      <c r="B923" t="s">
        <v>1051</v>
      </c>
      <c r="C923" t="s">
        <v>124</v>
      </c>
      <c r="D923" t="s">
        <v>110</v>
      </c>
      <c r="E923" t="s">
        <v>105</v>
      </c>
      <c r="F923" t="s">
        <v>115</v>
      </c>
      <c r="G923" s="22">
        <v>63.15</v>
      </c>
      <c r="H923">
        <v>6</v>
      </c>
      <c r="I923">
        <v>18.945</v>
      </c>
      <c r="J923" s="22">
        <v>397.84500000000003</v>
      </c>
      <c r="K923" s="6">
        <v>43468</v>
      </c>
      <c r="L923" s="21">
        <v>0.85</v>
      </c>
      <c r="M923" t="s">
        <v>107</v>
      </c>
      <c r="N923" s="22">
        <v>378.9</v>
      </c>
      <c r="O923">
        <v>4.7619047620000003</v>
      </c>
      <c r="P923" s="22">
        <v>18.945</v>
      </c>
      <c r="Q923">
        <v>9.8000000000000007</v>
      </c>
      <c r="R923" t="str">
        <f>IFERROR(VLOOKUP(Table5[[#This Row],[CustomerID]],Table1[],16,FALSE),"Not Found")</f>
        <v>Married</v>
      </c>
      <c r="S923">
        <f>IFERROR(VLOOKUP(Table5[[#This Row],[CustomerID]],Table1[],5,FALSE),"Not Found")</f>
        <v>48</v>
      </c>
      <c r="T923" t="str">
        <f>IFERROR(VLOOKUP(Table5[[#This Row],[CustomerID]],Table1[],17,FALSE),"Not Found")</f>
        <v>PhD</v>
      </c>
      <c r="U923">
        <f>_xlfn.XLOOKUP(Table5[[#This Row],[CustomerID]],Table1[ID],Table1[Kids],"Not Found",0)</f>
        <v>0</v>
      </c>
      <c r="V923">
        <f>_xlfn.XLOOKUP(Table5[[#This Row],[CustomerID]],Table1[ID],Table1[Teens],"Not found",0)</f>
        <v>1</v>
      </c>
      <c r="W923" s="16">
        <f>IFERROR(VLOOKUP(Table5[[#This Row],[CustomerID]],Table1[],2,FALSE),"Not Found")</f>
        <v>157091</v>
      </c>
      <c r="X923" t="str">
        <f>_xlfn.XLOOKUP(Table5[[#This Row],[CustomerID]],Table1[ID],Table1[State],"Not Found",0)</f>
        <v>State-California</v>
      </c>
      <c r="Y923">
        <f>_xlfn.XLOOKUP(Table5[[#This Row],[CustomerID]],Table2[ID],Table2[Recency/Days],"Not Found",0)</f>
        <v>82</v>
      </c>
      <c r="Z923" s="22">
        <f>IFERROR(VLOOKUP(Table5[[#This Row],[CustomerID]],Table2[],3,FALSE),"Not Found")</f>
        <v>1271</v>
      </c>
      <c r="AA923" s="22">
        <f>IFERROR(VLOOKUP($A923,Table2[],4,FALSE),"Not Found")</f>
        <v>0</v>
      </c>
      <c r="AB923" s="22">
        <f>IFERROR(VLOOKUP($A923,Table2[],5,FALSE),"Not Found")</f>
        <v>66</v>
      </c>
      <c r="AC923" s="22">
        <f>IFERROR(VLOOKUP($A923,Table2[],6,FALSE),"Not Found")</f>
        <v>17</v>
      </c>
      <c r="AD923" s="22">
        <f>IFERROR(VLOOKUP($A923,Table2[],7,FALSE),"Not Found")</f>
        <v>0</v>
      </c>
      <c r="AE923" s="22">
        <f>IFERROR(VLOOKUP($A923,Table2[],8,FALSE),"Not Found")</f>
        <v>11</v>
      </c>
      <c r="AF923" s="22">
        <f>IFERROR(VLOOKUP($A923,Table2[],9,FALSE),"Not Found")</f>
        <v>1343</v>
      </c>
      <c r="AG923">
        <f>IFERROR(VLOOKUP($A923,Table2[],10,FALSE),"Not Found")</f>
        <v>2</v>
      </c>
      <c r="AH923">
        <f>IFERROR(VLOOKUP($A923,Table2[],11,FALSE),"Not Found")</f>
        <v>9</v>
      </c>
      <c r="AI923">
        <f>IFERROR(VLOOKUP($A923,Table2[],12,FALSE),"Not Found")</f>
        <v>2</v>
      </c>
      <c r="AJ923">
        <f>IFERROR(VLOOKUP($A923,Table2[],13,FALSE),"Not Found")</f>
        <v>5</v>
      </c>
      <c r="AK923">
        <f>IFERROR(VLOOKUP($A923,Table2[],14,FALSE),"Not Found")</f>
        <v>7</v>
      </c>
      <c r="AL923">
        <f>INDEX('Marketing data'!E:E,MATCH($A923,'Marketing data'!B:B,0),1)</f>
        <v>0</v>
      </c>
      <c r="AM923">
        <f>INDEX('Marketing data'!F:F,MATCH($A923,'Marketing data'!B:B,0),1)</f>
        <v>0</v>
      </c>
      <c r="AN923">
        <f>INDEX(Table3[MC3],MATCH($A923,Table3[ID],0),1)</f>
        <v>0</v>
      </c>
      <c r="AO923">
        <f>INDEX(Table3[MC4],MATCH($A923,Table3[ID],0),1)</f>
        <v>1</v>
      </c>
      <c r="AP923">
        <f>INDEX(Table3[MC5],MATCH($A923,Table3[ID],0),1)</f>
        <v>0</v>
      </c>
      <c r="AQ923">
        <f>_xlfn.XLOOKUP($A923,Table3[ID],Table3[Complaint],"Not Found",0)</f>
        <v>0</v>
      </c>
      <c r="AR923">
        <f>_xlfn.XLOOKUP($A923,Table3[ID],Table3[Pilot],"Not Found",0)</f>
        <v>1</v>
      </c>
      <c r="AS923" s="6">
        <f>_xlfn.XLOOKUP($A923,Table3[ID],Table3[Enrollment],"Not Found",0)</f>
        <v>43585</v>
      </c>
    </row>
    <row r="924" spans="1:45" x14ac:dyDescent="0.25">
      <c r="A924">
        <v>2455</v>
      </c>
      <c r="B924" t="s">
        <v>1052</v>
      </c>
      <c r="C924" t="s">
        <v>109</v>
      </c>
      <c r="D924" t="s">
        <v>104</v>
      </c>
      <c r="E924" t="s">
        <v>114</v>
      </c>
      <c r="F924" t="s">
        <v>115</v>
      </c>
      <c r="G924" s="22">
        <v>85.72</v>
      </c>
      <c r="H924">
        <v>3</v>
      </c>
      <c r="I924">
        <v>12.858000000000001</v>
      </c>
      <c r="J924" s="22">
        <v>270.01799999999997</v>
      </c>
      <c r="K924" s="6">
        <v>43489</v>
      </c>
      <c r="L924" s="21">
        <v>0.87430555555555556</v>
      </c>
      <c r="M924" t="s">
        <v>107</v>
      </c>
      <c r="N924" s="22">
        <v>257.16000000000003</v>
      </c>
      <c r="O924">
        <v>4.7619047620000003</v>
      </c>
      <c r="P924" s="22">
        <v>12.858000000000001</v>
      </c>
      <c r="Q924">
        <v>5.0999999999999996</v>
      </c>
      <c r="R924" t="str">
        <f>IFERROR(VLOOKUP(Table5[[#This Row],[CustomerID]],Table1[],16,FALSE),"Not Found")</f>
        <v>Married</v>
      </c>
      <c r="S924">
        <f>IFERROR(VLOOKUP(Table5[[#This Row],[CustomerID]],Table1[],5,FALSE),"Not Found")</f>
        <v>59</v>
      </c>
      <c r="T924" t="str">
        <f>IFERROR(VLOOKUP(Table5[[#This Row],[CustomerID]],Table1[],17,FALSE),"Not Found")</f>
        <v>PhD</v>
      </c>
      <c r="U924">
        <f>_xlfn.XLOOKUP(Table5[[#This Row],[CustomerID]],Table1[ID],Table1[Kids],"Not Found",0)</f>
        <v>0</v>
      </c>
      <c r="V924">
        <f>_xlfn.XLOOKUP(Table5[[#This Row],[CustomerID]],Table1[ID],Table1[Teens],"Not found",0)</f>
        <v>1</v>
      </c>
      <c r="W924" s="16">
        <f>IFERROR(VLOOKUP(Table5[[#This Row],[CustomerID]],Table1[],2,FALSE),"Not Found")</f>
        <v>157072</v>
      </c>
      <c r="X924" t="str">
        <f>_xlfn.XLOOKUP(Table5[[#This Row],[CustomerID]],Table1[ID],Table1[State],"Not Found",0)</f>
        <v>State-Illinois</v>
      </c>
      <c r="Y924">
        <f>_xlfn.XLOOKUP(Table5[[#This Row],[CustomerID]],Table2[ID],Table2[Recency/Days],"Not Found",0)</f>
        <v>79</v>
      </c>
      <c r="Z924" s="22">
        <f>IFERROR(VLOOKUP(Table5[[#This Row],[CustomerID]],Table2[],3,FALSE),"Not Found")</f>
        <v>2598</v>
      </c>
      <c r="AA924" s="22">
        <f>IFERROR(VLOOKUP($A924,Table2[],4,FALSE),"Not Found")</f>
        <v>0</v>
      </c>
      <c r="AB924" s="22">
        <f>IFERROR(VLOOKUP($A924,Table2[],5,FALSE),"Not Found")</f>
        <v>165</v>
      </c>
      <c r="AC924" s="22">
        <f>IFERROR(VLOOKUP($A924,Table2[],6,FALSE),"Not Found")</f>
        <v>0</v>
      </c>
      <c r="AD924" s="22">
        <f>IFERROR(VLOOKUP($A924,Table2[],7,FALSE),"Not Found")</f>
        <v>0</v>
      </c>
      <c r="AE924" s="22">
        <f>IFERROR(VLOOKUP($A924,Table2[],8,FALSE),"Not Found")</f>
        <v>83</v>
      </c>
      <c r="AF924" s="22">
        <f>IFERROR(VLOOKUP($A924,Table2[],9,FALSE),"Not Found")</f>
        <v>2681</v>
      </c>
      <c r="AG924">
        <f>IFERROR(VLOOKUP($A924,Table2[],10,FALSE),"Not Found")</f>
        <v>2</v>
      </c>
      <c r="AH924">
        <f>IFERROR(VLOOKUP($A924,Table2[],11,FALSE),"Not Found")</f>
        <v>7</v>
      </c>
      <c r="AI924">
        <f>IFERROR(VLOOKUP($A924,Table2[],12,FALSE),"Not Found")</f>
        <v>5</v>
      </c>
      <c r="AJ924">
        <f>IFERROR(VLOOKUP($A924,Table2[],13,FALSE),"Not Found")</f>
        <v>13</v>
      </c>
      <c r="AK924">
        <f>IFERROR(VLOOKUP($A924,Table2[],14,FALSE),"Not Found")</f>
        <v>5</v>
      </c>
      <c r="AL924">
        <f>INDEX('Marketing data'!E:E,MATCH($A924,'Marketing data'!B:B,0),1)</f>
        <v>0</v>
      </c>
      <c r="AM924">
        <f>INDEX('Marketing data'!F:F,MATCH($A924,'Marketing data'!B:B,0),1)</f>
        <v>0</v>
      </c>
      <c r="AN924">
        <f>INDEX(Table3[MC3],MATCH($A924,Table3[ID],0),1)</f>
        <v>1</v>
      </c>
      <c r="AO924">
        <f>INDEX(Table3[MC4],MATCH($A924,Table3[ID],0),1)</f>
        <v>0</v>
      </c>
      <c r="AP924">
        <f>INDEX(Table3[MC5],MATCH($A924,Table3[ID],0),1)</f>
        <v>0</v>
      </c>
      <c r="AQ924">
        <f>_xlfn.XLOOKUP($A924,Table3[ID],Table3[Complaint],"Not Found",0)</f>
        <v>0</v>
      </c>
      <c r="AR924">
        <f>_xlfn.XLOOKUP($A924,Table3[ID],Table3[Pilot],"Not Found",0)</f>
        <v>0</v>
      </c>
      <c r="AS924" s="6">
        <f>_xlfn.XLOOKUP($A924,Table3[ID],Table3[Enrollment],"Not Found",0)</f>
        <v>44012</v>
      </c>
    </row>
    <row r="925" spans="1:45" x14ac:dyDescent="0.25">
      <c r="A925">
        <v>2506</v>
      </c>
      <c r="B925" t="s">
        <v>1053</v>
      </c>
      <c r="C925" t="s">
        <v>103</v>
      </c>
      <c r="D925" t="s">
        <v>110</v>
      </c>
      <c r="E925" t="s">
        <v>105</v>
      </c>
      <c r="F925" t="s">
        <v>118</v>
      </c>
      <c r="G925" s="22">
        <v>89.48</v>
      </c>
      <c r="H925">
        <v>5</v>
      </c>
      <c r="I925">
        <v>22.37</v>
      </c>
      <c r="J925" s="22">
        <v>469.77</v>
      </c>
      <c r="K925" s="6">
        <v>43554</v>
      </c>
      <c r="L925" s="21">
        <v>0.4291666666666667</v>
      </c>
      <c r="M925" t="s">
        <v>112</v>
      </c>
      <c r="N925" s="22">
        <v>447.4</v>
      </c>
      <c r="O925">
        <v>4.7619047620000003</v>
      </c>
      <c r="P925" s="22">
        <v>22.37</v>
      </c>
      <c r="Q925">
        <v>7.4</v>
      </c>
      <c r="R925" t="str">
        <f>IFERROR(VLOOKUP(Table5[[#This Row],[CustomerID]],Table1[],16,FALSE),"Not Found")</f>
        <v>Married</v>
      </c>
      <c r="S925">
        <f>IFERROR(VLOOKUP(Table5[[#This Row],[CustomerID]],Table1[],5,FALSE),"Not Found")</f>
        <v>45</v>
      </c>
      <c r="T925" t="str">
        <f>IFERROR(VLOOKUP(Table5[[#This Row],[CustomerID]],Table1[],17,FALSE),"Not Found")</f>
        <v>Other</v>
      </c>
      <c r="U925">
        <f>_xlfn.XLOOKUP(Table5[[#This Row],[CustomerID]],Table1[ID],Table1[Kids],"Not Found",0)</f>
        <v>0</v>
      </c>
      <c r="V925">
        <f>_xlfn.XLOOKUP(Table5[[#This Row],[CustomerID]],Table1[ID],Table1[Teens],"Not found",0)</f>
        <v>1</v>
      </c>
      <c r="W925" s="16">
        <f>IFERROR(VLOOKUP(Table5[[#This Row],[CustomerID]],Table1[],2,FALSE),"Not Found")</f>
        <v>157036</v>
      </c>
      <c r="X925" t="str">
        <f>_xlfn.XLOOKUP(Table5[[#This Row],[CustomerID]],Table1[ID],Table1[State],"Not Found",0)</f>
        <v>State-Other</v>
      </c>
      <c r="Y925">
        <f>_xlfn.XLOOKUP(Table5[[#This Row],[CustomerID]],Table2[ID],Table2[Recency/Days],"Not Found",0)</f>
        <v>33</v>
      </c>
      <c r="Z925" s="22">
        <f>IFERROR(VLOOKUP(Table5[[#This Row],[CustomerID]],Table2[],3,FALSE),"Not Found")</f>
        <v>3224</v>
      </c>
      <c r="AA925" s="22">
        <f>IFERROR(VLOOKUP($A925,Table2[],4,FALSE),"Not Found")</f>
        <v>118</v>
      </c>
      <c r="AB925" s="22">
        <f>IFERROR(VLOOKUP($A925,Table2[],5,FALSE),"Not Found")</f>
        <v>603</v>
      </c>
      <c r="AC925" s="22">
        <f>IFERROR(VLOOKUP($A925,Table2[],6,FALSE),"Not Found")</f>
        <v>52</v>
      </c>
      <c r="AD925" s="22">
        <f>IFERROR(VLOOKUP($A925,Table2[],7,FALSE),"Not Found")</f>
        <v>39</v>
      </c>
      <c r="AE925" s="22">
        <f>IFERROR(VLOOKUP($A925,Table2[],8,FALSE),"Not Found")</f>
        <v>129</v>
      </c>
      <c r="AF925" s="22">
        <f>IFERROR(VLOOKUP($A925,Table2[],9,FALSE),"Not Found")</f>
        <v>3907</v>
      </c>
      <c r="AG925">
        <f>IFERROR(VLOOKUP($A925,Table2[],10,FALSE),"Not Found")</f>
        <v>4</v>
      </c>
      <c r="AH925">
        <f>IFERROR(VLOOKUP($A925,Table2[],11,FALSE),"Not Found")</f>
        <v>6</v>
      </c>
      <c r="AI925">
        <f>IFERROR(VLOOKUP($A925,Table2[],12,FALSE),"Not Found")</f>
        <v>3</v>
      </c>
      <c r="AJ925">
        <f>IFERROR(VLOOKUP($A925,Table2[],13,FALSE),"Not Found")</f>
        <v>13</v>
      </c>
      <c r="AK925">
        <f>IFERROR(VLOOKUP($A925,Table2[],14,FALSE),"Not Found")</f>
        <v>9</v>
      </c>
      <c r="AL925">
        <f>INDEX('Marketing data'!E:E,MATCH($A925,'Marketing data'!B:B,0),1)</f>
        <v>0</v>
      </c>
      <c r="AM925">
        <f>INDEX('Marketing data'!F:F,MATCH($A925,'Marketing data'!B:B,0),1)</f>
        <v>0</v>
      </c>
      <c r="AN925">
        <f>INDEX(Table3[MC3],MATCH($A925,Table3[ID],0),1)</f>
        <v>1</v>
      </c>
      <c r="AO925">
        <f>INDEX(Table3[MC4],MATCH($A925,Table3[ID],0),1)</f>
        <v>0</v>
      </c>
      <c r="AP925">
        <f>INDEX(Table3[MC5],MATCH($A925,Table3[ID],0),1)</f>
        <v>0</v>
      </c>
      <c r="AQ925">
        <f>_xlfn.XLOOKUP($A925,Table3[ID],Table3[Complaint],"Not Found",0)</f>
        <v>0</v>
      </c>
      <c r="AR925">
        <f>_xlfn.XLOOKUP($A925,Table3[ID],Table3[Pilot],"Not Found",0)</f>
        <v>0</v>
      </c>
      <c r="AS925" s="6">
        <f>_xlfn.XLOOKUP($A925,Table3[ID],Table3[Enrollment],"Not Found",0)</f>
        <v>43603</v>
      </c>
    </row>
    <row r="926" spans="1:45" x14ac:dyDescent="0.25">
      <c r="A926">
        <v>3203</v>
      </c>
      <c r="B926" t="s">
        <v>1054</v>
      </c>
      <c r="C926" t="s">
        <v>103</v>
      </c>
      <c r="D926" t="s">
        <v>104</v>
      </c>
      <c r="E926" t="s">
        <v>105</v>
      </c>
      <c r="F926" t="s">
        <v>106</v>
      </c>
      <c r="G926" s="22">
        <v>92.09</v>
      </c>
      <c r="H926">
        <v>3</v>
      </c>
      <c r="I926">
        <v>13.813499999999999</v>
      </c>
      <c r="J926" s="22">
        <v>290.08350000000002</v>
      </c>
      <c r="K926" s="6">
        <v>43513</v>
      </c>
      <c r="L926" s="21">
        <v>0.68541666666666667</v>
      </c>
      <c r="M926" t="s">
        <v>112</v>
      </c>
      <c r="N926" s="22">
        <v>276.27</v>
      </c>
      <c r="O926">
        <v>4.7619047620000003</v>
      </c>
      <c r="P926" s="22">
        <v>13.813499999999999</v>
      </c>
      <c r="Q926">
        <v>4.2</v>
      </c>
      <c r="R926" t="str">
        <f>IFERROR(VLOOKUP(Table5[[#This Row],[CustomerID]],Table1[],16,FALSE),"Not Found")</f>
        <v>Divorced</v>
      </c>
      <c r="S926">
        <f>IFERROR(VLOOKUP(Table5[[#This Row],[CustomerID]],Table1[],5,FALSE),"Not Found")</f>
        <v>39</v>
      </c>
      <c r="T926" t="str">
        <f>IFERROR(VLOOKUP(Table5[[#This Row],[CustomerID]],Table1[],17,FALSE),"Not Found")</f>
        <v>Graduate</v>
      </c>
      <c r="U926">
        <f>_xlfn.XLOOKUP(Table5[[#This Row],[CustomerID]],Table1[ID],Table1[Kids],"Not Found",0)</f>
        <v>0</v>
      </c>
      <c r="V926">
        <f>_xlfn.XLOOKUP(Table5[[#This Row],[CustomerID]],Table1[ID],Table1[Teens],"Not found",0)</f>
        <v>0</v>
      </c>
      <c r="W926" s="16">
        <f>IFERROR(VLOOKUP(Table5[[#This Row],[CustomerID]],Table1[],2,FALSE),"Not Found")</f>
        <v>156981</v>
      </c>
      <c r="X926" t="str">
        <f>_xlfn.XLOOKUP(Table5[[#This Row],[CustomerID]],Table1[ID],Table1[State],"Not Found",0)</f>
        <v>State-California</v>
      </c>
      <c r="Y926">
        <f>_xlfn.XLOOKUP(Table5[[#This Row],[CustomerID]],Table2[ID],Table2[Recency/Days],"Not Found",0)</f>
        <v>91</v>
      </c>
      <c r="Z926" s="22">
        <f>IFERROR(VLOOKUP(Table5[[#This Row],[CustomerID]],Table2[],3,FALSE),"Not Found")</f>
        <v>2502</v>
      </c>
      <c r="AA926" s="22">
        <f>IFERROR(VLOOKUP($A926,Table2[],4,FALSE),"Not Found")</f>
        <v>132</v>
      </c>
      <c r="AB926" s="22">
        <f>IFERROR(VLOOKUP($A926,Table2[],5,FALSE),"Not Found")</f>
        <v>598</v>
      </c>
      <c r="AC926" s="22">
        <f>IFERROR(VLOOKUP($A926,Table2[],6,FALSE),"Not Found")</f>
        <v>88</v>
      </c>
      <c r="AD926" s="22">
        <f>IFERROR(VLOOKUP($A926,Table2[],7,FALSE),"Not Found")</f>
        <v>33</v>
      </c>
      <c r="AE926" s="22">
        <f>IFERROR(VLOOKUP($A926,Table2[],8,FALSE),"Not Found")</f>
        <v>66</v>
      </c>
      <c r="AF926" s="22">
        <f>IFERROR(VLOOKUP($A926,Table2[],9,FALSE),"Not Found")</f>
        <v>3287</v>
      </c>
      <c r="AG926">
        <f>IFERROR(VLOOKUP($A926,Table2[],10,FALSE),"Not Found")</f>
        <v>1</v>
      </c>
      <c r="AH926">
        <f>IFERROR(VLOOKUP($A926,Table2[],11,FALSE),"Not Found")</f>
        <v>2</v>
      </c>
      <c r="AI926">
        <f>IFERROR(VLOOKUP($A926,Table2[],12,FALSE),"Not Found")</f>
        <v>3</v>
      </c>
      <c r="AJ926">
        <f>IFERROR(VLOOKUP($A926,Table2[],13,FALSE),"Not Found")</f>
        <v>13</v>
      </c>
      <c r="AK926">
        <f>IFERROR(VLOOKUP($A926,Table2[],14,FALSE),"Not Found")</f>
        <v>6</v>
      </c>
      <c r="AL926">
        <f>INDEX('Marketing data'!E:E,MATCH($A926,'Marketing data'!B:B,0),1)</f>
        <v>0</v>
      </c>
      <c r="AM926">
        <f>INDEX('Marketing data'!F:F,MATCH($A926,'Marketing data'!B:B,0),1)</f>
        <v>0</v>
      </c>
      <c r="AN926">
        <f>INDEX(Table3[MC3],MATCH($A926,Table3[ID],0),1)</f>
        <v>0</v>
      </c>
      <c r="AO926">
        <f>INDEX(Table3[MC4],MATCH($A926,Table3[ID],0),1)</f>
        <v>1</v>
      </c>
      <c r="AP926">
        <f>INDEX(Table3[MC5],MATCH($A926,Table3[ID],0),1)</f>
        <v>0</v>
      </c>
      <c r="AQ926">
        <f>_xlfn.XLOOKUP($A926,Table3[ID],Table3[Complaint],"Not Found",0)</f>
        <v>0</v>
      </c>
      <c r="AR926">
        <f>_xlfn.XLOOKUP($A926,Table3[ID],Table3[Pilot],"Not Found",0)</f>
        <v>0</v>
      </c>
      <c r="AS926" s="6">
        <f>_xlfn.XLOOKUP($A926,Table3[ID],Table3[Enrollment],"Not Found",0)</f>
        <v>44013</v>
      </c>
    </row>
    <row r="927" spans="1:45" x14ac:dyDescent="0.25">
      <c r="A927">
        <v>1709</v>
      </c>
      <c r="B927" t="s">
        <v>1055</v>
      </c>
      <c r="C927" t="s">
        <v>109</v>
      </c>
      <c r="D927" t="s">
        <v>110</v>
      </c>
      <c r="E927" t="s">
        <v>105</v>
      </c>
      <c r="F927" t="s">
        <v>125</v>
      </c>
      <c r="G927" s="22">
        <v>57.29</v>
      </c>
      <c r="H927">
        <v>6</v>
      </c>
      <c r="I927">
        <v>17.187000000000001</v>
      </c>
      <c r="J927" s="22">
        <v>360.92700000000002</v>
      </c>
      <c r="K927" s="6">
        <v>43545</v>
      </c>
      <c r="L927" s="21">
        <v>0.71111111111111114</v>
      </c>
      <c r="M927" t="s">
        <v>107</v>
      </c>
      <c r="N927" s="22">
        <v>343.74</v>
      </c>
      <c r="O927">
        <v>4.7619047620000003</v>
      </c>
      <c r="P927" s="22">
        <v>17.187000000000001</v>
      </c>
      <c r="Q927">
        <v>5.9</v>
      </c>
      <c r="R927" t="str">
        <f>IFERROR(VLOOKUP(Table5[[#This Row],[CustomerID]],Table1[],16,FALSE),"Not Found")</f>
        <v>Married</v>
      </c>
      <c r="S927">
        <f>IFERROR(VLOOKUP(Table5[[#This Row],[CustomerID]],Table1[],5,FALSE),"Not Found")</f>
        <v>55</v>
      </c>
      <c r="T927" t="str">
        <f>IFERROR(VLOOKUP(Table5[[#This Row],[CustomerID]],Table1[],17,FALSE),"Not Found")</f>
        <v>Master</v>
      </c>
      <c r="U927">
        <f>_xlfn.XLOOKUP(Table5[[#This Row],[CustomerID]],Table1[ID],Table1[Kids],"Not Found",0)</f>
        <v>2</v>
      </c>
      <c r="V927">
        <f>_xlfn.XLOOKUP(Table5[[#This Row],[CustomerID]],Table1[ID],Table1[Teens],"Not found",0)</f>
        <v>1</v>
      </c>
      <c r="W927" s="16">
        <f>IFERROR(VLOOKUP(Table5[[#This Row],[CustomerID]],Table1[],2,FALSE),"Not Found")</f>
        <v>156962</v>
      </c>
      <c r="X927" t="str">
        <f>_xlfn.XLOOKUP(Table5[[#This Row],[CustomerID]],Table1[ID],Table1[State],"Not Found",0)</f>
        <v>State-California</v>
      </c>
      <c r="Y927">
        <f>_xlfn.XLOOKUP(Table5[[#This Row],[CustomerID]],Table2[ID],Table2[Recency/Days],"Not Found",0)</f>
        <v>60</v>
      </c>
      <c r="Z927" s="22">
        <f>IFERROR(VLOOKUP(Table5[[#This Row],[CustomerID]],Table2[],3,FALSE),"Not Found")</f>
        <v>805</v>
      </c>
      <c r="AA927" s="22">
        <f>IFERROR(VLOOKUP($A927,Table2[],4,FALSE),"Not Found")</f>
        <v>8</v>
      </c>
      <c r="AB927" s="22">
        <f>IFERROR(VLOOKUP($A927,Table2[],5,FALSE),"Not Found")</f>
        <v>212</v>
      </c>
      <c r="AC927" s="22">
        <f>IFERROR(VLOOKUP($A927,Table2[],6,FALSE),"Not Found")</f>
        <v>28</v>
      </c>
      <c r="AD927" s="22">
        <f>IFERROR(VLOOKUP($A927,Table2[],7,FALSE),"Not Found")</f>
        <v>8</v>
      </c>
      <c r="AE927" s="22">
        <f>IFERROR(VLOOKUP($A927,Table2[],8,FALSE),"Not Found")</f>
        <v>72</v>
      </c>
      <c r="AF927" s="22">
        <f>IFERROR(VLOOKUP($A927,Table2[],9,FALSE),"Not Found")</f>
        <v>989</v>
      </c>
      <c r="AG927">
        <f>IFERROR(VLOOKUP($A927,Table2[],10,FALSE),"Not Found")</f>
        <v>7</v>
      </c>
      <c r="AH927">
        <f>IFERROR(VLOOKUP($A927,Table2[],11,FALSE),"Not Found")</f>
        <v>6</v>
      </c>
      <c r="AI927">
        <f>IFERROR(VLOOKUP($A927,Table2[],12,FALSE),"Not Found")</f>
        <v>3</v>
      </c>
      <c r="AJ927">
        <f>IFERROR(VLOOKUP($A927,Table2[],13,FALSE),"Not Found")</f>
        <v>5</v>
      </c>
      <c r="AK927">
        <f>IFERROR(VLOOKUP($A927,Table2[],14,FALSE),"Not Found")</f>
        <v>7</v>
      </c>
      <c r="AL927">
        <f>INDEX('Marketing data'!E:E,MATCH($A927,'Marketing data'!B:B,0),1)</f>
        <v>0</v>
      </c>
      <c r="AM927">
        <f>INDEX('Marketing data'!F:F,MATCH($A927,'Marketing data'!B:B,0),1)</f>
        <v>0</v>
      </c>
      <c r="AN927">
        <f>INDEX(Table3[MC3],MATCH($A927,Table3[ID],0),1)</f>
        <v>0</v>
      </c>
      <c r="AO927">
        <f>INDEX(Table3[MC4],MATCH($A927,Table3[ID],0),1)</f>
        <v>0</v>
      </c>
      <c r="AP927">
        <f>INDEX(Table3[MC5],MATCH($A927,Table3[ID],0),1)</f>
        <v>0</v>
      </c>
      <c r="AQ927">
        <f>_xlfn.XLOOKUP($A927,Table3[ID],Table3[Complaint],"Not Found",0)</f>
        <v>0</v>
      </c>
      <c r="AR927">
        <f>_xlfn.XLOOKUP($A927,Table3[ID],Table3[Pilot],"Not Found",0)</f>
        <v>0</v>
      </c>
      <c r="AS927" s="6">
        <f>_xlfn.XLOOKUP($A927,Table3[ID],Table3[Enrollment],"Not Found",0)</f>
        <v>43907</v>
      </c>
    </row>
    <row r="928" spans="1:45" x14ac:dyDescent="0.25">
      <c r="A928">
        <v>1958</v>
      </c>
      <c r="B928" t="s">
        <v>1056</v>
      </c>
      <c r="C928" t="s">
        <v>103</v>
      </c>
      <c r="D928" t="s">
        <v>110</v>
      </c>
      <c r="E928" t="s">
        <v>114</v>
      </c>
      <c r="F928" t="s">
        <v>125</v>
      </c>
      <c r="G928" s="22">
        <v>66.52</v>
      </c>
      <c r="H928">
        <v>4</v>
      </c>
      <c r="I928">
        <v>13.304</v>
      </c>
      <c r="J928" s="22">
        <v>279.38400000000001</v>
      </c>
      <c r="K928" s="6">
        <v>43526</v>
      </c>
      <c r="L928" s="21">
        <v>0.7597222222222223</v>
      </c>
      <c r="M928" t="s">
        <v>107</v>
      </c>
      <c r="N928" s="22">
        <v>266.08</v>
      </c>
      <c r="O928">
        <v>4.7619047620000003</v>
      </c>
      <c r="P928" s="22">
        <v>13.304</v>
      </c>
      <c r="Q928">
        <v>6.9</v>
      </c>
      <c r="R928" t="str">
        <f>IFERROR(VLOOKUP(Table5[[#This Row],[CustomerID]],Table1[],16,FALSE),"Not Found")</f>
        <v>Married</v>
      </c>
      <c r="S928">
        <f>IFERROR(VLOOKUP(Table5[[#This Row],[CustomerID]],Table1[],5,FALSE),"Not Found")</f>
        <v>55</v>
      </c>
      <c r="T928" t="str">
        <f>IFERROR(VLOOKUP(Table5[[#This Row],[CustomerID]],Table1[],17,FALSE),"Not Found")</f>
        <v>Master</v>
      </c>
      <c r="U928">
        <f>_xlfn.XLOOKUP(Table5[[#This Row],[CustomerID]],Table1[ID],Table1[Kids],"Not Found",0)</f>
        <v>2</v>
      </c>
      <c r="V928">
        <f>_xlfn.XLOOKUP(Table5[[#This Row],[CustomerID]],Table1[ID],Table1[Teens],"Not found",0)</f>
        <v>1</v>
      </c>
      <c r="W928" s="16">
        <f>IFERROR(VLOOKUP(Table5[[#This Row],[CustomerID]],Table1[],2,FALSE),"Not Found")</f>
        <v>156962</v>
      </c>
      <c r="X928" t="str">
        <f>_xlfn.XLOOKUP(Table5[[#This Row],[CustomerID]],Table1[ID],Table1[State],"Not Found",0)</f>
        <v>State-New York</v>
      </c>
      <c r="Y928">
        <f>_xlfn.XLOOKUP(Table5[[#This Row],[CustomerID]],Table2[ID],Table2[Recency/Days],"Not Found",0)</f>
        <v>60</v>
      </c>
      <c r="Z928" s="22">
        <f>IFERROR(VLOOKUP(Table5[[#This Row],[CustomerID]],Table2[],3,FALSE),"Not Found")</f>
        <v>805</v>
      </c>
      <c r="AA928" s="22">
        <f>IFERROR(VLOOKUP($A928,Table2[],4,FALSE),"Not Found")</f>
        <v>8</v>
      </c>
      <c r="AB928" s="22">
        <f>IFERROR(VLOOKUP($A928,Table2[],5,FALSE),"Not Found")</f>
        <v>212</v>
      </c>
      <c r="AC928" s="22">
        <f>IFERROR(VLOOKUP($A928,Table2[],6,FALSE),"Not Found")</f>
        <v>28</v>
      </c>
      <c r="AD928" s="22">
        <f>IFERROR(VLOOKUP($A928,Table2[],7,FALSE),"Not Found")</f>
        <v>8</v>
      </c>
      <c r="AE928" s="22">
        <f>IFERROR(VLOOKUP($A928,Table2[],8,FALSE),"Not Found")</f>
        <v>72</v>
      </c>
      <c r="AF928" s="22">
        <f>IFERROR(VLOOKUP($A928,Table2[],9,FALSE),"Not Found")</f>
        <v>989</v>
      </c>
      <c r="AG928">
        <f>IFERROR(VLOOKUP($A928,Table2[],10,FALSE),"Not Found")</f>
        <v>7</v>
      </c>
      <c r="AH928">
        <f>IFERROR(VLOOKUP($A928,Table2[],11,FALSE),"Not Found")</f>
        <v>6</v>
      </c>
      <c r="AI928">
        <f>IFERROR(VLOOKUP($A928,Table2[],12,FALSE),"Not Found")</f>
        <v>3</v>
      </c>
      <c r="AJ928">
        <f>IFERROR(VLOOKUP($A928,Table2[],13,FALSE),"Not Found")</f>
        <v>5</v>
      </c>
      <c r="AK928">
        <f>IFERROR(VLOOKUP($A928,Table2[],14,FALSE),"Not Found")</f>
        <v>7</v>
      </c>
      <c r="AL928">
        <f>INDEX('Marketing data'!E:E,MATCH($A928,'Marketing data'!B:B,0),1)</f>
        <v>0</v>
      </c>
      <c r="AM928">
        <f>INDEX('Marketing data'!F:F,MATCH($A928,'Marketing data'!B:B,0),1)</f>
        <v>0</v>
      </c>
      <c r="AN928">
        <f>INDEX(Table3[MC3],MATCH($A928,Table3[ID],0),1)</f>
        <v>0</v>
      </c>
      <c r="AO928">
        <f>INDEX(Table3[MC4],MATCH($A928,Table3[ID],0),1)</f>
        <v>0</v>
      </c>
      <c r="AP928">
        <f>INDEX(Table3[MC5],MATCH($A928,Table3[ID],0),1)</f>
        <v>0</v>
      </c>
      <c r="AQ928">
        <f>_xlfn.XLOOKUP($A928,Table3[ID],Table3[Complaint],"Not Found",0)</f>
        <v>0</v>
      </c>
      <c r="AR928">
        <f>_xlfn.XLOOKUP($A928,Table3[ID],Table3[Pilot],"Not Found",0)</f>
        <v>0</v>
      </c>
      <c r="AS928" s="6">
        <f>_xlfn.XLOOKUP($A928,Table3[ID],Table3[Enrollment],"Not Found",0)</f>
        <v>43907</v>
      </c>
    </row>
    <row r="929" spans="1:45" x14ac:dyDescent="0.25">
      <c r="A929">
        <v>2926</v>
      </c>
      <c r="B929" t="s">
        <v>1057</v>
      </c>
      <c r="C929" t="s">
        <v>109</v>
      </c>
      <c r="D929" t="s">
        <v>104</v>
      </c>
      <c r="E929" t="s">
        <v>114</v>
      </c>
      <c r="F929" t="s">
        <v>127</v>
      </c>
      <c r="G929" s="22">
        <v>99.82</v>
      </c>
      <c r="H929">
        <v>9</v>
      </c>
      <c r="I929">
        <v>44.918999999999997</v>
      </c>
      <c r="J929" s="22">
        <v>943.29899999999998</v>
      </c>
      <c r="K929" s="6">
        <v>43551</v>
      </c>
      <c r="L929" s="21">
        <v>0.4465277777777778</v>
      </c>
      <c r="M929" t="s">
        <v>112</v>
      </c>
      <c r="N929" s="22">
        <v>898.38</v>
      </c>
      <c r="O929">
        <v>4.7619047620000003</v>
      </c>
      <c r="P929" s="22">
        <v>44.918999999999997</v>
      </c>
      <c r="Q929">
        <v>6.6</v>
      </c>
      <c r="R929" t="str">
        <f>IFERROR(VLOOKUP(Table5[[#This Row],[CustomerID]],Table1[],16,FALSE),"Not Found")</f>
        <v>Married</v>
      </c>
      <c r="S929">
        <f>IFERROR(VLOOKUP(Table5[[#This Row],[CustomerID]],Table1[],5,FALSE),"Not Found")</f>
        <v>44</v>
      </c>
      <c r="T929" t="str">
        <f>IFERROR(VLOOKUP(Table5[[#This Row],[CustomerID]],Table1[],17,FALSE),"Not Found")</f>
        <v>Graduate</v>
      </c>
      <c r="U929">
        <f>_xlfn.XLOOKUP(Table5[[#This Row],[CustomerID]],Table1[ID],Table1[Kids],"Not Found",0)</f>
        <v>0</v>
      </c>
      <c r="V929">
        <f>_xlfn.XLOOKUP(Table5[[#This Row],[CustomerID]],Table1[ID],Table1[Teens],"Not found",0)</f>
        <v>1</v>
      </c>
      <c r="W929" s="16">
        <f>IFERROR(VLOOKUP(Table5[[#This Row],[CustomerID]],Table1[],2,FALSE),"Not Found")</f>
        <v>156939</v>
      </c>
      <c r="X929" t="str">
        <f>_xlfn.XLOOKUP(Table5[[#This Row],[CustomerID]],Table1[ID],Table1[State],"Not Found",0)</f>
        <v>State-Other</v>
      </c>
      <c r="Y929">
        <f>_xlfn.XLOOKUP(Table5[[#This Row],[CustomerID]],Table2[ID],Table2[Recency/Days],"Not Found",0)</f>
        <v>19</v>
      </c>
      <c r="Z929" s="22">
        <f>IFERROR(VLOOKUP(Table5[[#This Row],[CustomerID]],Table2[],3,FALSE),"Not Found")</f>
        <v>706</v>
      </c>
      <c r="AA929" s="22">
        <f>IFERROR(VLOOKUP($A929,Table2[],4,FALSE),"Not Found")</f>
        <v>94</v>
      </c>
      <c r="AB929" s="22">
        <f>IFERROR(VLOOKUP($A929,Table2[],5,FALSE),"Not Found")</f>
        <v>284</v>
      </c>
      <c r="AC929" s="22">
        <f>IFERROR(VLOOKUP($A929,Table2[],6,FALSE),"Not Found")</f>
        <v>248</v>
      </c>
      <c r="AD929" s="22">
        <f>IFERROR(VLOOKUP($A929,Table2[],7,FALSE),"Not Found")</f>
        <v>80</v>
      </c>
      <c r="AE929" s="22">
        <f>IFERROR(VLOOKUP($A929,Table2[],8,FALSE),"Not Found")</f>
        <v>135</v>
      </c>
      <c r="AF929" s="22">
        <f>IFERROR(VLOOKUP($A929,Table2[],9,FALSE),"Not Found")</f>
        <v>1276</v>
      </c>
      <c r="AG929">
        <f>IFERROR(VLOOKUP($A929,Table2[],10,FALSE),"Not Found")</f>
        <v>2</v>
      </c>
      <c r="AH929">
        <f>IFERROR(VLOOKUP($A929,Table2[],11,FALSE),"Not Found")</f>
        <v>3</v>
      </c>
      <c r="AI929">
        <f>IFERROR(VLOOKUP($A929,Table2[],12,FALSE),"Not Found")</f>
        <v>3</v>
      </c>
      <c r="AJ929">
        <f>IFERROR(VLOOKUP($A929,Table2[],13,FALSE),"Not Found")</f>
        <v>10</v>
      </c>
      <c r="AK929">
        <f>IFERROR(VLOOKUP($A929,Table2[],14,FALSE),"Not Found")</f>
        <v>3</v>
      </c>
      <c r="AL929">
        <f>INDEX('Marketing data'!E:E,MATCH($A929,'Marketing data'!B:B,0),1)</f>
        <v>0</v>
      </c>
      <c r="AM929">
        <f>INDEX('Marketing data'!F:F,MATCH($A929,'Marketing data'!B:B,0),1)</f>
        <v>0</v>
      </c>
      <c r="AN929">
        <f>INDEX(Table3[MC3],MATCH($A929,Table3[ID],0),1)</f>
        <v>0</v>
      </c>
      <c r="AO929">
        <f>INDEX(Table3[MC4],MATCH($A929,Table3[ID],0),1)</f>
        <v>0</v>
      </c>
      <c r="AP929">
        <f>INDEX(Table3[MC5],MATCH($A929,Table3[ID],0),1)</f>
        <v>0</v>
      </c>
      <c r="AQ929">
        <f>_xlfn.XLOOKUP($A929,Table3[ID],Table3[Complaint],"Not Found",0)</f>
        <v>0</v>
      </c>
      <c r="AR929">
        <f>_xlfn.XLOOKUP($A929,Table3[ID],Table3[Pilot],"Not Found",0)</f>
        <v>0</v>
      </c>
      <c r="AS929" s="6">
        <f>_xlfn.XLOOKUP($A929,Table3[ID],Table3[Enrollment],"Not Found",0)</f>
        <v>43884</v>
      </c>
    </row>
    <row r="930" spans="1:45" x14ac:dyDescent="0.25">
      <c r="A930">
        <v>1456</v>
      </c>
      <c r="B930" t="s">
        <v>1058</v>
      </c>
      <c r="C930" t="s">
        <v>103</v>
      </c>
      <c r="D930" t="s">
        <v>110</v>
      </c>
      <c r="E930" t="s">
        <v>105</v>
      </c>
      <c r="F930" t="s">
        <v>115</v>
      </c>
      <c r="G930" s="22">
        <v>45.68</v>
      </c>
      <c r="H930">
        <v>10</v>
      </c>
      <c r="I930">
        <v>22.84</v>
      </c>
      <c r="J930" s="22">
        <v>479.64</v>
      </c>
      <c r="K930" s="6">
        <v>43484</v>
      </c>
      <c r="L930" s="21">
        <v>0.8125</v>
      </c>
      <c r="M930" t="s">
        <v>107</v>
      </c>
      <c r="N930" s="22">
        <v>456.8</v>
      </c>
      <c r="O930">
        <v>4.7619047620000003</v>
      </c>
      <c r="P930" s="22">
        <v>22.84</v>
      </c>
      <c r="Q930">
        <v>5.7</v>
      </c>
      <c r="R930" t="str">
        <f>IFERROR(VLOOKUP(Table5[[#This Row],[CustomerID]],Table1[],16,FALSE),"Not Found")</f>
        <v>Together</v>
      </c>
      <c r="S930">
        <f>IFERROR(VLOOKUP(Table5[[#This Row],[CustomerID]],Table1[],5,FALSE),"Not Found")</f>
        <v>39</v>
      </c>
      <c r="T930" t="str">
        <f>IFERROR(VLOOKUP(Table5[[#This Row],[CustomerID]],Table1[],17,FALSE),"Not Found")</f>
        <v>PhD</v>
      </c>
      <c r="U930">
        <f>_xlfn.XLOOKUP(Table5[[#This Row],[CustomerID]],Table1[ID],Table1[Kids],"Not Found",0)</f>
        <v>1</v>
      </c>
      <c r="V930">
        <f>_xlfn.XLOOKUP(Table5[[#This Row],[CustomerID]],Table1[ID],Table1[Teens],"Not found",0)</f>
        <v>0</v>
      </c>
      <c r="W930" s="16">
        <f>IFERROR(VLOOKUP(Table5[[#This Row],[CustomerID]],Table1[],2,FALSE),"Not Found")</f>
        <v>156937</v>
      </c>
      <c r="X930" t="str">
        <f>_xlfn.XLOOKUP(Table5[[#This Row],[CustomerID]],Table1[ID],Table1[State],"Not Found",0)</f>
        <v>State-Other</v>
      </c>
      <c r="Y930">
        <f>_xlfn.XLOOKUP(Table5[[#This Row],[CustomerID]],Table2[ID],Table2[Recency/Days],"Not Found",0)</f>
        <v>81</v>
      </c>
      <c r="Z930" s="22">
        <f>IFERROR(VLOOKUP(Table5[[#This Row],[CustomerID]],Table2[],3,FALSE),"Not Found")</f>
        <v>2056</v>
      </c>
      <c r="AA930" s="22">
        <f>IFERROR(VLOOKUP($A930,Table2[],4,FALSE),"Not Found")</f>
        <v>22</v>
      </c>
      <c r="AB930" s="22">
        <f>IFERROR(VLOOKUP($A930,Table2[],5,FALSE),"Not Found")</f>
        <v>345</v>
      </c>
      <c r="AC930" s="22">
        <f>IFERROR(VLOOKUP($A930,Table2[],6,FALSE),"Not Found")</f>
        <v>30</v>
      </c>
      <c r="AD930" s="22">
        <f>IFERROR(VLOOKUP($A930,Table2[],7,FALSE),"Not Found")</f>
        <v>22</v>
      </c>
      <c r="AE930" s="22">
        <f>IFERROR(VLOOKUP($A930,Table2[],8,FALSE),"Not Found")</f>
        <v>22</v>
      </c>
      <c r="AF930" s="22">
        <f>IFERROR(VLOOKUP($A930,Table2[],9,FALSE),"Not Found")</f>
        <v>2453</v>
      </c>
      <c r="AG930">
        <f>IFERROR(VLOOKUP($A930,Table2[],10,FALSE),"Not Found")</f>
        <v>7</v>
      </c>
      <c r="AH930">
        <f>IFERROR(VLOOKUP($A930,Table2[],11,FALSE),"Not Found")</f>
        <v>8</v>
      </c>
      <c r="AI930">
        <f>IFERROR(VLOOKUP($A930,Table2[],12,FALSE),"Not Found")</f>
        <v>6</v>
      </c>
      <c r="AJ930">
        <f>IFERROR(VLOOKUP($A930,Table2[],13,FALSE),"Not Found")</f>
        <v>9</v>
      </c>
      <c r="AK930">
        <f>IFERROR(VLOOKUP($A930,Table2[],14,FALSE),"Not Found")</f>
        <v>6</v>
      </c>
      <c r="AL930">
        <f>INDEX('Marketing data'!E:E,MATCH($A930,'Marketing data'!B:B,0),1)</f>
        <v>0</v>
      </c>
      <c r="AM930">
        <f>INDEX('Marketing data'!F:F,MATCH($A930,'Marketing data'!B:B,0),1)</f>
        <v>0</v>
      </c>
      <c r="AN930">
        <f>INDEX(Table3[MC3],MATCH($A930,Table3[ID],0),1)</f>
        <v>0</v>
      </c>
      <c r="AO930">
        <f>INDEX(Table3[MC4],MATCH($A930,Table3[ID],0),1)</f>
        <v>1</v>
      </c>
      <c r="AP930">
        <f>INDEX(Table3[MC5],MATCH($A930,Table3[ID],0),1)</f>
        <v>0</v>
      </c>
      <c r="AQ930">
        <f>_xlfn.XLOOKUP($A930,Table3[ID],Table3[Complaint],"Not Found",0)</f>
        <v>0</v>
      </c>
      <c r="AR930">
        <f>_xlfn.XLOOKUP($A930,Table3[ID],Table3[Pilot],"Not Found",0)</f>
        <v>1</v>
      </c>
      <c r="AS930" s="6">
        <f>_xlfn.XLOOKUP($A930,Table3[ID],Table3[Enrollment],"Not Found",0)</f>
        <v>43474</v>
      </c>
    </row>
    <row r="931" spans="1:45" x14ac:dyDescent="0.25">
      <c r="A931">
        <v>1787</v>
      </c>
      <c r="B931" t="s">
        <v>1059</v>
      </c>
      <c r="C931" t="s">
        <v>103</v>
      </c>
      <c r="D931" t="s">
        <v>110</v>
      </c>
      <c r="E931" t="s">
        <v>114</v>
      </c>
      <c r="F931" t="s">
        <v>106</v>
      </c>
      <c r="G931" s="22">
        <v>50.79</v>
      </c>
      <c r="H931">
        <v>5</v>
      </c>
      <c r="I931">
        <v>12.6975</v>
      </c>
      <c r="J931" s="22">
        <v>266.64749999999998</v>
      </c>
      <c r="K931" s="6">
        <v>43515</v>
      </c>
      <c r="L931" s="21">
        <v>0.62013888888888891</v>
      </c>
      <c r="M931" t="s">
        <v>116</v>
      </c>
      <c r="N931" s="22">
        <v>253.95</v>
      </c>
      <c r="O931">
        <v>4.7619047620000003</v>
      </c>
      <c r="P931" s="22">
        <v>12.6975</v>
      </c>
      <c r="Q931">
        <v>5.3</v>
      </c>
      <c r="R931" t="str">
        <f>IFERROR(VLOOKUP(Table5[[#This Row],[CustomerID]],Table1[],16,FALSE),"Not Found")</f>
        <v>Married</v>
      </c>
      <c r="S931">
        <f>IFERROR(VLOOKUP(Table5[[#This Row],[CustomerID]],Table1[],5,FALSE),"Not Found")</f>
        <v>49</v>
      </c>
      <c r="T931" t="str">
        <f>IFERROR(VLOOKUP(Table5[[#This Row],[CustomerID]],Table1[],17,FALSE),"Not Found")</f>
        <v>Master</v>
      </c>
      <c r="U931">
        <f>_xlfn.XLOOKUP(Table5[[#This Row],[CustomerID]],Table1[ID],Table1[Kids],"Not Found",0)</f>
        <v>0</v>
      </c>
      <c r="V931">
        <f>_xlfn.XLOOKUP(Table5[[#This Row],[CustomerID]],Table1[ID],Table1[Teens],"Not found",0)</f>
        <v>1</v>
      </c>
      <c r="W931" s="16">
        <f>IFERROR(VLOOKUP(Table5[[#This Row],[CustomerID]],Table1[],2,FALSE),"Not Found")</f>
        <v>156850</v>
      </c>
      <c r="X931" t="str">
        <f>_xlfn.XLOOKUP(Table5[[#This Row],[CustomerID]],Table1[ID],Table1[State],"Not Found",0)</f>
        <v>State-California</v>
      </c>
      <c r="Y931">
        <f>_xlfn.XLOOKUP(Table5[[#This Row],[CustomerID]],Table2[ID],Table2[Recency/Days],"Not Found",0)</f>
        <v>83</v>
      </c>
      <c r="Z931" s="22">
        <f>IFERROR(VLOOKUP(Table5[[#This Row],[CustomerID]],Table2[],3,FALSE),"Not Found")</f>
        <v>94</v>
      </c>
      <c r="AA931" s="22">
        <f>IFERROR(VLOOKUP($A931,Table2[],4,FALSE),"Not Found")</f>
        <v>3</v>
      </c>
      <c r="AB931" s="22">
        <f>IFERROR(VLOOKUP($A931,Table2[],5,FALSE),"Not Found")</f>
        <v>52</v>
      </c>
      <c r="AC931" s="22">
        <f>IFERROR(VLOOKUP($A931,Table2[],6,FALSE),"Not Found")</f>
        <v>6</v>
      </c>
      <c r="AD931" s="22">
        <f>IFERROR(VLOOKUP($A931,Table2[],7,FALSE),"Not Found")</f>
        <v>19</v>
      </c>
      <c r="AE931" s="22">
        <f>IFERROR(VLOOKUP($A931,Table2[],8,FALSE),"Not Found")</f>
        <v>0</v>
      </c>
      <c r="AF931" s="22">
        <f>IFERROR(VLOOKUP($A931,Table2[],9,FALSE),"Not Found")</f>
        <v>174</v>
      </c>
      <c r="AG931">
        <f>IFERROR(VLOOKUP($A931,Table2[],10,FALSE),"Not Found")</f>
        <v>1</v>
      </c>
      <c r="AH931">
        <f>IFERROR(VLOOKUP($A931,Table2[],11,FALSE),"Not Found")</f>
        <v>1</v>
      </c>
      <c r="AI931">
        <f>IFERROR(VLOOKUP($A931,Table2[],12,FALSE),"Not Found")</f>
        <v>1</v>
      </c>
      <c r="AJ931">
        <f>IFERROR(VLOOKUP($A931,Table2[],13,FALSE),"Not Found")</f>
        <v>3</v>
      </c>
      <c r="AK931">
        <f>IFERROR(VLOOKUP($A931,Table2[],14,FALSE),"Not Found")</f>
        <v>2</v>
      </c>
      <c r="AL931">
        <f>INDEX('Marketing data'!E:E,MATCH($A931,'Marketing data'!B:B,0),1)</f>
        <v>0</v>
      </c>
      <c r="AM931">
        <f>INDEX('Marketing data'!F:F,MATCH($A931,'Marketing data'!B:B,0),1)</f>
        <v>0</v>
      </c>
      <c r="AN931">
        <f>INDEX(Table3[MC3],MATCH($A931,Table3[ID],0),1)</f>
        <v>0</v>
      </c>
      <c r="AO931">
        <f>INDEX(Table3[MC4],MATCH($A931,Table3[ID],0),1)</f>
        <v>0</v>
      </c>
      <c r="AP931">
        <f>INDEX(Table3[MC5],MATCH($A931,Table3[ID],0),1)</f>
        <v>0</v>
      </c>
      <c r="AQ931">
        <f>_xlfn.XLOOKUP($A931,Table3[ID],Table3[Complaint],"Not Found",0)</f>
        <v>0</v>
      </c>
      <c r="AR931">
        <f>_xlfn.XLOOKUP($A931,Table3[ID],Table3[Pilot],"Not Found",0)</f>
        <v>0</v>
      </c>
      <c r="AS931" s="6">
        <f>_xlfn.XLOOKUP($A931,Table3[ID],Table3[Enrollment],"Not Found",0)</f>
        <v>44070</v>
      </c>
    </row>
    <row r="932" spans="1:45" x14ac:dyDescent="0.25">
      <c r="A932">
        <v>1435</v>
      </c>
      <c r="B932" t="s">
        <v>1060</v>
      </c>
      <c r="C932" t="s">
        <v>103</v>
      </c>
      <c r="D932" t="s">
        <v>104</v>
      </c>
      <c r="E932" t="s">
        <v>114</v>
      </c>
      <c r="F932" t="s">
        <v>106</v>
      </c>
      <c r="G932" s="22">
        <v>10.08</v>
      </c>
      <c r="H932">
        <v>7</v>
      </c>
      <c r="I932">
        <v>3.528</v>
      </c>
      <c r="J932" s="22">
        <v>74.087999999999994</v>
      </c>
      <c r="K932" s="6">
        <v>43552</v>
      </c>
      <c r="L932" s="21">
        <v>0.84305555555555556</v>
      </c>
      <c r="M932" t="s">
        <v>112</v>
      </c>
      <c r="N932" s="22">
        <v>70.56</v>
      </c>
      <c r="O932">
        <v>4.7619047620000003</v>
      </c>
      <c r="P932" s="22">
        <v>3.528</v>
      </c>
      <c r="Q932">
        <v>4.2</v>
      </c>
      <c r="R932" t="str">
        <f>IFERROR(VLOOKUP(Table5[[#This Row],[CustomerID]],Table1[],16,FALSE),"Not Found")</f>
        <v>Married</v>
      </c>
      <c r="S932">
        <f>IFERROR(VLOOKUP(Table5[[#This Row],[CustomerID]],Table1[],5,FALSE),"Not Found")</f>
        <v>51</v>
      </c>
      <c r="T932" t="str">
        <f>IFERROR(VLOOKUP(Table5[[#This Row],[CustomerID]],Table1[],17,FALSE),"Not Found")</f>
        <v>Graduate</v>
      </c>
      <c r="U932">
        <f>_xlfn.XLOOKUP(Table5[[#This Row],[CustomerID]],Table1[ID],Table1[Kids],"Not Found",0)</f>
        <v>0</v>
      </c>
      <c r="V932">
        <f>_xlfn.XLOOKUP(Table5[[#This Row],[CustomerID]],Table1[ID],Table1[Teens],"Not found",0)</f>
        <v>1</v>
      </c>
      <c r="W932" s="16">
        <f>IFERROR(VLOOKUP(Table5[[#This Row],[CustomerID]],Table1[],2,FALSE),"Not Found")</f>
        <v>156796</v>
      </c>
      <c r="X932" t="str">
        <f>_xlfn.XLOOKUP(Table5[[#This Row],[CustomerID]],Table1[ID],Table1[State],"Not Found",0)</f>
        <v>State-Illinois</v>
      </c>
      <c r="Y932">
        <f>_xlfn.XLOOKUP(Table5[[#This Row],[CustomerID]],Table2[ID],Table2[Recency/Days],"Not Found",0)</f>
        <v>24</v>
      </c>
      <c r="Z932" s="22">
        <f>IFERROR(VLOOKUP(Table5[[#This Row],[CustomerID]],Table2[],3,FALSE),"Not Found")</f>
        <v>1811</v>
      </c>
      <c r="AA932" s="22">
        <f>IFERROR(VLOOKUP($A932,Table2[],4,FALSE),"Not Found")</f>
        <v>105</v>
      </c>
      <c r="AB932" s="22">
        <f>IFERROR(VLOOKUP($A932,Table2[],5,FALSE),"Not Found")</f>
        <v>444</v>
      </c>
      <c r="AC932" s="22">
        <f>IFERROR(VLOOKUP($A932,Table2[],6,FALSE),"Not Found")</f>
        <v>171</v>
      </c>
      <c r="AD932" s="22">
        <f>IFERROR(VLOOKUP($A932,Table2[],7,FALSE),"Not Found")</f>
        <v>130</v>
      </c>
      <c r="AE932" s="22">
        <f>IFERROR(VLOOKUP($A932,Table2[],8,FALSE),"Not Found")</f>
        <v>102</v>
      </c>
      <c r="AF932" s="22">
        <f>IFERROR(VLOOKUP($A932,Table2[],9,FALSE),"Not Found")</f>
        <v>2559</v>
      </c>
      <c r="AG932">
        <f>IFERROR(VLOOKUP($A932,Table2[],10,FALSE),"Not Found")</f>
        <v>3</v>
      </c>
      <c r="AH932">
        <f>IFERROR(VLOOKUP($A932,Table2[],11,FALSE),"Not Found")</f>
        <v>8</v>
      </c>
      <c r="AI932">
        <f>IFERROR(VLOOKUP($A932,Table2[],12,FALSE),"Not Found")</f>
        <v>9</v>
      </c>
      <c r="AJ932">
        <f>IFERROR(VLOOKUP($A932,Table2[],13,FALSE),"Not Found")</f>
        <v>7</v>
      </c>
      <c r="AK932">
        <f>IFERROR(VLOOKUP($A932,Table2[],14,FALSE),"Not Found")</f>
        <v>7</v>
      </c>
      <c r="AL932">
        <f>INDEX('Marketing data'!E:E,MATCH($A932,'Marketing data'!B:B,0),1)</f>
        <v>0</v>
      </c>
      <c r="AM932">
        <f>INDEX('Marketing data'!F:F,MATCH($A932,'Marketing data'!B:B,0),1)</f>
        <v>0</v>
      </c>
      <c r="AN932">
        <f>INDEX(Table3[MC3],MATCH($A932,Table3[ID],0),1)</f>
        <v>0</v>
      </c>
      <c r="AO932">
        <f>INDEX(Table3[MC4],MATCH($A932,Table3[ID],0),1)</f>
        <v>0</v>
      </c>
      <c r="AP932">
        <f>INDEX(Table3[MC5],MATCH($A932,Table3[ID],0),1)</f>
        <v>0</v>
      </c>
      <c r="AQ932">
        <f>_xlfn.XLOOKUP($A932,Table3[ID],Table3[Complaint],"Not Found",0)</f>
        <v>0</v>
      </c>
      <c r="AR932">
        <f>_xlfn.XLOOKUP($A932,Table3[ID],Table3[Pilot],"Not Found",0)</f>
        <v>0</v>
      </c>
      <c r="AS932" s="6">
        <f>_xlfn.XLOOKUP($A932,Table3[ID],Table3[Enrollment],"Not Found",0)</f>
        <v>43670</v>
      </c>
    </row>
    <row r="933" spans="1:45" x14ac:dyDescent="0.25">
      <c r="A933">
        <v>3054</v>
      </c>
      <c r="B933" t="s">
        <v>1061</v>
      </c>
      <c r="C933" t="s">
        <v>103</v>
      </c>
      <c r="D933" t="s">
        <v>110</v>
      </c>
      <c r="E933" t="s">
        <v>105</v>
      </c>
      <c r="F933" t="s">
        <v>111</v>
      </c>
      <c r="G933" s="22">
        <v>93.88</v>
      </c>
      <c r="H933">
        <v>7</v>
      </c>
      <c r="I933">
        <v>32.857999999999997</v>
      </c>
      <c r="J933" s="22">
        <v>690.01800000000003</v>
      </c>
      <c r="K933" s="6">
        <v>43470</v>
      </c>
      <c r="L933" s="21">
        <v>0.49374999999999997</v>
      </c>
      <c r="M933" t="s">
        <v>116</v>
      </c>
      <c r="N933" s="22">
        <v>657.16</v>
      </c>
      <c r="O933">
        <v>4.7619047620000003</v>
      </c>
      <c r="P933" s="22">
        <v>32.857999999999997</v>
      </c>
      <c r="Q933">
        <v>7.3</v>
      </c>
      <c r="R933" t="str">
        <f>IFERROR(VLOOKUP(Table5[[#This Row],[CustomerID]],Table1[],16,FALSE),"Not Found")</f>
        <v>Married</v>
      </c>
      <c r="S933">
        <f>IFERROR(VLOOKUP(Table5[[#This Row],[CustomerID]],Table1[],5,FALSE),"Not Found")</f>
        <v>51</v>
      </c>
      <c r="T933" t="str">
        <f>IFERROR(VLOOKUP(Table5[[#This Row],[CustomerID]],Table1[],17,FALSE),"Not Found")</f>
        <v>Graduate</v>
      </c>
      <c r="U933">
        <f>_xlfn.XLOOKUP(Table5[[#This Row],[CustomerID]],Table1[ID],Table1[Kids],"Not Found",0)</f>
        <v>0</v>
      </c>
      <c r="V933">
        <f>_xlfn.XLOOKUP(Table5[[#This Row],[CustomerID]],Table1[ID],Table1[Teens],"Not found",0)</f>
        <v>1</v>
      </c>
      <c r="W933" s="16">
        <f>IFERROR(VLOOKUP(Table5[[#This Row],[CustomerID]],Table1[],2,FALSE),"Not Found")</f>
        <v>156796</v>
      </c>
      <c r="X933" t="str">
        <f>_xlfn.XLOOKUP(Table5[[#This Row],[CustomerID]],Table1[ID],Table1[State],"Not Found",0)</f>
        <v>State-Florida</v>
      </c>
      <c r="Y933">
        <f>_xlfn.XLOOKUP(Table5[[#This Row],[CustomerID]],Table2[ID],Table2[Recency/Days],"Not Found",0)</f>
        <v>24</v>
      </c>
      <c r="Z933" s="22">
        <f>IFERROR(VLOOKUP(Table5[[#This Row],[CustomerID]],Table2[],3,FALSE),"Not Found")</f>
        <v>1811</v>
      </c>
      <c r="AA933" s="22">
        <f>IFERROR(VLOOKUP($A933,Table2[],4,FALSE),"Not Found")</f>
        <v>105</v>
      </c>
      <c r="AB933" s="22">
        <f>IFERROR(VLOOKUP($A933,Table2[],5,FALSE),"Not Found")</f>
        <v>444</v>
      </c>
      <c r="AC933" s="22">
        <f>IFERROR(VLOOKUP($A933,Table2[],6,FALSE),"Not Found")</f>
        <v>171</v>
      </c>
      <c r="AD933" s="22">
        <f>IFERROR(VLOOKUP($A933,Table2[],7,FALSE),"Not Found")</f>
        <v>130</v>
      </c>
      <c r="AE933" s="22">
        <f>IFERROR(VLOOKUP($A933,Table2[],8,FALSE),"Not Found")</f>
        <v>102</v>
      </c>
      <c r="AF933" s="22">
        <f>IFERROR(VLOOKUP($A933,Table2[],9,FALSE),"Not Found")</f>
        <v>2559</v>
      </c>
      <c r="AG933">
        <f>IFERROR(VLOOKUP($A933,Table2[],10,FALSE),"Not Found")</f>
        <v>3</v>
      </c>
      <c r="AH933">
        <f>IFERROR(VLOOKUP($A933,Table2[],11,FALSE),"Not Found")</f>
        <v>8</v>
      </c>
      <c r="AI933">
        <f>IFERROR(VLOOKUP($A933,Table2[],12,FALSE),"Not Found")</f>
        <v>9</v>
      </c>
      <c r="AJ933">
        <f>IFERROR(VLOOKUP($A933,Table2[],13,FALSE),"Not Found")</f>
        <v>7</v>
      </c>
      <c r="AK933">
        <f>IFERROR(VLOOKUP($A933,Table2[],14,FALSE),"Not Found")</f>
        <v>7</v>
      </c>
      <c r="AL933">
        <f>INDEX('Marketing data'!E:E,MATCH($A933,'Marketing data'!B:B,0),1)</f>
        <v>0</v>
      </c>
      <c r="AM933">
        <f>INDEX('Marketing data'!F:F,MATCH($A933,'Marketing data'!B:B,0),1)</f>
        <v>0</v>
      </c>
      <c r="AN933">
        <f>INDEX(Table3[MC3],MATCH($A933,Table3[ID],0),1)</f>
        <v>0</v>
      </c>
      <c r="AO933">
        <f>INDEX(Table3[MC4],MATCH($A933,Table3[ID],0),1)</f>
        <v>0</v>
      </c>
      <c r="AP933">
        <f>INDEX(Table3[MC5],MATCH($A933,Table3[ID],0),1)</f>
        <v>0</v>
      </c>
      <c r="AQ933">
        <f>_xlfn.XLOOKUP($A933,Table3[ID],Table3[Complaint],"Not Found",0)</f>
        <v>0</v>
      </c>
      <c r="AR933">
        <f>_xlfn.XLOOKUP($A933,Table3[ID],Table3[Pilot],"Not Found",0)</f>
        <v>0</v>
      </c>
      <c r="AS933" s="6">
        <f>_xlfn.XLOOKUP($A933,Table3[ID],Table3[Enrollment],"Not Found",0)</f>
        <v>43670</v>
      </c>
    </row>
    <row r="934" spans="1:45" x14ac:dyDescent="0.25">
      <c r="A934">
        <v>2080</v>
      </c>
      <c r="B934" t="s">
        <v>1062</v>
      </c>
      <c r="C934" t="s">
        <v>109</v>
      </c>
      <c r="D934" t="s">
        <v>104</v>
      </c>
      <c r="E934" t="s">
        <v>114</v>
      </c>
      <c r="F934" t="s">
        <v>111</v>
      </c>
      <c r="G934" s="22">
        <v>84.25</v>
      </c>
      <c r="H934">
        <v>2</v>
      </c>
      <c r="I934">
        <v>8.4250000000000007</v>
      </c>
      <c r="J934" s="22">
        <v>176.92500000000001</v>
      </c>
      <c r="K934" s="6">
        <v>43550</v>
      </c>
      <c r="L934" s="21">
        <v>0.59236111111111112</v>
      </c>
      <c r="M934" t="s">
        <v>116</v>
      </c>
      <c r="N934" s="22">
        <v>168.5</v>
      </c>
      <c r="O934">
        <v>4.7619047620000003</v>
      </c>
      <c r="P934" s="22">
        <v>8.4250000000000007</v>
      </c>
      <c r="Q934">
        <v>5.3</v>
      </c>
      <c r="R934" t="str">
        <f>IFERROR(VLOOKUP(Table5[[#This Row],[CustomerID]],Table1[],16,FALSE),"Not Found")</f>
        <v>Married</v>
      </c>
      <c r="S934">
        <f>IFERROR(VLOOKUP(Table5[[#This Row],[CustomerID]],Table1[],5,FALSE),"Not Found")</f>
        <v>41</v>
      </c>
      <c r="T934" t="str">
        <f>IFERROR(VLOOKUP(Table5[[#This Row],[CustomerID]],Table1[],17,FALSE),"Not Found")</f>
        <v>Graduate</v>
      </c>
      <c r="U934">
        <f>_xlfn.XLOOKUP(Table5[[#This Row],[CustomerID]],Table1[ID],Table1[Kids],"Not Found",0)</f>
        <v>0</v>
      </c>
      <c r="V934">
        <f>_xlfn.XLOOKUP(Table5[[#This Row],[CustomerID]],Table1[ID],Table1[Teens],"Not found",0)</f>
        <v>1</v>
      </c>
      <c r="W934" s="16">
        <f>IFERROR(VLOOKUP(Table5[[#This Row],[CustomerID]],Table1[],2,FALSE),"Not Found")</f>
        <v>156775</v>
      </c>
      <c r="X934" t="str">
        <f>_xlfn.XLOOKUP(Table5[[#This Row],[CustomerID]],Table1[ID],Table1[State],"Not Found",0)</f>
        <v>State-Other</v>
      </c>
      <c r="Y934">
        <f>_xlfn.XLOOKUP(Table5[[#This Row],[CustomerID]],Table2[ID],Table2[Recency/Days],"Not Found",0)</f>
        <v>62</v>
      </c>
      <c r="Z934" s="22">
        <f>IFERROR(VLOOKUP(Table5[[#This Row],[CustomerID]],Table2[],3,FALSE),"Not Found")</f>
        <v>1695</v>
      </c>
      <c r="AA934" s="22">
        <f>IFERROR(VLOOKUP($A934,Table2[],4,FALSE),"Not Found")</f>
        <v>97</v>
      </c>
      <c r="AB934" s="22">
        <f>IFERROR(VLOOKUP($A934,Table2[],5,FALSE),"Not Found")</f>
        <v>442</v>
      </c>
      <c r="AC934" s="22">
        <f>IFERROR(VLOOKUP($A934,Table2[],6,FALSE),"Not Found")</f>
        <v>160</v>
      </c>
      <c r="AD934" s="22">
        <f>IFERROR(VLOOKUP($A934,Table2[],7,FALSE),"Not Found")</f>
        <v>97</v>
      </c>
      <c r="AE934" s="22">
        <f>IFERROR(VLOOKUP($A934,Table2[],8,FALSE),"Not Found")</f>
        <v>97</v>
      </c>
      <c r="AF934" s="22">
        <f>IFERROR(VLOOKUP($A934,Table2[],9,FALSE),"Not Found")</f>
        <v>2394</v>
      </c>
      <c r="AG934">
        <f>IFERROR(VLOOKUP($A934,Table2[],10,FALSE),"Not Found")</f>
        <v>2</v>
      </c>
      <c r="AH934">
        <f>IFERROR(VLOOKUP($A934,Table2[],11,FALSE),"Not Found")</f>
        <v>5</v>
      </c>
      <c r="AI934">
        <f>IFERROR(VLOOKUP($A934,Table2[],12,FALSE),"Not Found")</f>
        <v>8</v>
      </c>
      <c r="AJ934">
        <f>IFERROR(VLOOKUP($A934,Table2[],13,FALSE),"Not Found")</f>
        <v>10</v>
      </c>
      <c r="AK934">
        <f>IFERROR(VLOOKUP($A934,Table2[],14,FALSE),"Not Found")</f>
        <v>5</v>
      </c>
      <c r="AL934">
        <f>INDEX('Marketing data'!E:E,MATCH($A934,'Marketing data'!B:B,0),1)</f>
        <v>0</v>
      </c>
      <c r="AM934">
        <f>INDEX('Marketing data'!F:F,MATCH($A934,'Marketing data'!B:B,0),1)</f>
        <v>0</v>
      </c>
      <c r="AN934">
        <f>INDEX(Table3[MC3],MATCH($A934,Table3[ID],0),1)</f>
        <v>0</v>
      </c>
      <c r="AO934">
        <f>INDEX(Table3[MC4],MATCH($A934,Table3[ID],0),1)</f>
        <v>0</v>
      </c>
      <c r="AP934">
        <f>INDEX(Table3[MC5],MATCH($A934,Table3[ID],0),1)</f>
        <v>0</v>
      </c>
      <c r="AQ934">
        <f>_xlfn.XLOOKUP($A934,Table3[ID],Table3[Complaint],"Not Found",0)</f>
        <v>0</v>
      </c>
      <c r="AR934">
        <f>_xlfn.XLOOKUP($A934,Table3[ID],Table3[Pilot],"Not Found",0)</f>
        <v>0</v>
      </c>
      <c r="AS934" s="6">
        <f>_xlfn.XLOOKUP($A934,Table3[ID],Table3[Enrollment],"Not Found",0)</f>
        <v>43625</v>
      </c>
    </row>
    <row r="935" spans="1:45" x14ac:dyDescent="0.25">
      <c r="A935">
        <v>2195</v>
      </c>
      <c r="B935" t="s">
        <v>1063</v>
      </c>
      <c r="C935" t="s">
        <v>124</v>
      </c>
      <c r="D935" t="s">
        <v>104</v>
      </c>
      <c r="E935" t="s">
        <v>114</v>
      </c>
      <c r="F935" t="s">
        <v>127</v>
      </c>
      <c r="G935" s="22">
        <v>53.78</v>
      </c>
      <c r="H935">
        <v>1</v>
      </c>
      <c r="I935">
        <v>2.6890000000000001</v>
      </c>
      <c r="J935" s="22">
        <v>56.469000000000001</v>
      </c>
      <c r="K935" s="6">
        <v>43499</v>
      </c>
      <c r="L935" s="21">
        <v>0.84236111111111101</v>
      </c>
      <c r="M935" t="s">
        <v>107</v>
      </c>
      <c r="N935" s="22">
        <v>53.78</v>
      </c>
      <c r="O935">
        <v>4.7619047620000003</v>
      </c>
      <c r="P935" s="22">
        <v>2.6890000000000001</v>
      </c>
      <c r="Q935">
        <v>4.7</v>
      </c>
      <c r="R935" t="str">
        <f>IFERROR(VLOOKUP(Table5[[#This Row],[CustomerID]],Table1[],16,FALSE),"Not Found")</f>
        <v>Married</v>
      </c>
      <c r="S935">
        <f>IFERROR(VLOOKUP(Table5[[#This Row],[CustomerID]],Table1[],5,FALSE),"Not Found")</f>
        <v>48</v>
      </c>
      <c r="T935" t="str">
        <f>IFERROR(VLOOKUP(Table5[[#This Row],[CustomerID]],Table1[],17,FALSE),"Not Found")</f>
        <v>Graduate</v>
      </c>
      <c r="U935">
        <f>_xlfn.XLOOKUP(Table5[[#This Row],[CustomerID]],Table1[ID],Table1[Kids],"Not Found",0)</f>
        <v>1</v>
      </c>
      <c r="V935">
        <f>_xlfn.XLOOKUP(Table5[[#This Row],[CustomerID]],Table1[ID],Table1[Teens],"Not found",0)</f>
        <v>1</v>
      </c>
      <c r="W935" s="16">
        <f>IFERROR(VLOOKUP(Table5[[#This Row],[CustomerID]],Table1[],2,FALSE),"Not Found")</f>
        <v>156721</v>
      </c>
      <c r="X935" t="str">
        <f>_xlfn.XLOOKUP(Table5[[#This Row],[CustomerID]],Table1[ID],Table1[State],"Not Found",0)</f>
        <v>State-California</v>
      </c>
      <c r="Y935">
        <f>_xlfn.XLOOKUP(Table5[[#This Row],[CustomerID]],Table2[ID],Table2[Recency/Days],"Not Found",0)</f>
        <v>64</v>
      </c>
      <c r="Z935" s="22">
        <f>IFERROR(VLOOKUP(Table5[[#This Row],[CustomerID]],Table2[],3,FALSE),"Not Found")</f>
        <v>434</v>
      </c>
      <c r="AA935" s="22">
        <f>IFERROR(VLOOKUP($A935,Table2[],4,FALSE),"Not Found")</f>
        <v>17</v>
      </c>
      <c r="AB935" s="22">
        <f>IFERROR(VLOOKUP($A935,Table2[],5,FALSE),"Not Found")</f>
        <v>108</v>
      </c>
      <c r="AC935" s="22">
        <f>IFERROR(VLOOKUP($A935,Table2[],6,FALSE),"Not Found")</f>
        <v>17</v>
      </c>
      <c r="AD935" s="22">
        <f>IFERROR(VLOOKUP($A935,Table2[],7,FALSE),"Not Found")</f>
        <v>36</v>
      </c>
      <c r="AE935" s="22">
        <f>IFERROR(VLOOKUP($A935,Table2[],8,FALSE),"Not Found")</f>
        <v>207</v>
      </c>
      <c r="AF935" s="22">
        <f>IFERROR(VLOOKUP($A935,Table2[],9,FALSE),"Not Found")</f>
        <v>403</v>
      </c>
      <c r="AG935">
        <f>IFERROR(VLOOKUP($A935,Table2[],10,FALSE),"Not Found")</f>
        <v>5</v>
      </c>
      <c r="AH935">
        <f>IFERROR(VLOOKUP($A935,Table2[],11,FALSE),"Not Found")</f>
        <v>4</v>
      </c>
      <c r="AI935">
        <f>IFERROR(VLOOKUP($A935,Table2[],12,FALSE),"Not Found")</f>
        <v>1</v>
      </c>
      <c r="AJ935">
        <f>IFERROR(VLOOKUP($A935,Table2[],13,FALSE),"Not Found")</f>
        <v>5</v>
      </c>
      <c r="AK935">
        <f>IFERROR(VLOOKUP($A935,Table2[],14,FALSE),"Not Found")</f>
        <v>6</v>
      </c>
      <c r="AL935">
        <f>INDEX('Marketing data'!E:E,MATCH($A935,'Marketing data'!B:B,0),1)</f>
        <v>0</v>
      </c>
      <c r="AM935">
        <f>INDEX('Marketing data'!F:F,MATCH($A935,'Marketing data'!B:B,0),1)</f>
        <v>0</v>
      </c>
      <c r="AN935">
        <f>INDEX(Table3[MC3],MATCH($A935,Table3[ID],0),1)</f>
        <v>0</v>
      </c>
      <c r="AO935">
        <f>INDEX(Table3[MC4],MATCH($A935,Table3[ID],0),1)</f>
        <v>0</v>
      </c>
      <c r="AP935">
        <f>INDEX(Table3[MC5],MATCH($A935,Table3[ID],0),1)</f>
        <v>0</v>
      </c>
      <c r="AQ935">
        <f>_xlfn.XLOOKUP($A935,Table3[ID],Table3[Complaint],"Not Found",0)</f>
        <v>0</v>
      </c>
      <c r="AR935">
        <f>_xlfn.XLOOKUP($A935,Table3[ID],Table3[Pilot],"Not Found",0)</f>
        <v>0</v>
      </c>
      <c r="AS935" s="6">
        <f>_xlfn.XLOOKUP($A935,Table3[ID],Table3[Enrollment],"Not Found",0)</f>
        <v>43562</v>
      </c>
    </row>
    <row r="936" spans="1:45" x14ac:dyDescent="0.25">
      <c r="A936">
        <v>2138</v>
      </c>
      <c r="B936" t="s">
        <v>1064</v>
      </c>
      <c r="C936" t="s">
        <v>109</v>
      </c>
      <c r="D936" t="s">
        <v>104</v>
      </c>
      <c r="E936" t="s">
        <v>114</v>
      </c>
      <c r="F936" t="s">
        <v>115</v>
      </c>
      <c r="G936" s="22">
        <v>35.81</v>
      </c>
      <c r="H936">
        <v>5</v>
      </c>
      <c r="I936">
        <v>8.9525000000000006</v>
      </c>
      <c r="J936" s="22">
        <v>188.0025</v>
      </c>
      <c r="K936" s="6">
        <v>43502</v>
      </c>
      <c r="L936" s="21">
        <v>0.78055555555555556</v>
      </c>
      <c r="M936" t="s">
        <v>107</v>
      </c>
      <c r="N936" s="22">
        <v>179.05</v>
      </c>
      <c r="O936">
        <v>4.7619047620000003</v>
      </c>
      <c r="P936" s="22">
        <v>8.9525000000000006</v>
      </c>
      <c r="Q936">
        <v>7.9</v>
      </c>
      <c r="R936" t="str">
        <f>IFERROR(VLOOKUP(Table5[[#This Row],[CustomerID]],Table1[],16,FALSE),"Not Found")</f>
        <v>Together</v>
      </c>
      <c r="S936">
        <f>IFERROR(VLOOKUP(Table5[[#This Row],[CustomerID]],Table1[],5,FALSE),"Not Found")</f>
        <v>46</v>
      </c>
      <c r="T936" t="str">
        <f>IFERROR(VLOOKUP(Table5[[#This Row],[CustomerID]],Table1[],17,FALSE),"Not Found")</f>
        <v>Graduate</v>
      </c>
      <c r="U936">
        <f>_xlfn.XLOOKUP(Table5[[#This Row],[CustomerID]],Table1[ID],Table1[Kids],"Not Found",0)</f>
        <v>0</v>
      </c>
      <c r="V936">
        <f>_xlfn.XLOOKUP(Table5[[#This Row],[CustomerID]],Table1[ID],Table1[Teens],"Not found",0)</f>
        <v>0</v>
      </c>
      <c r="W936" s="16">
        <f>IFERROR(VLOOKUP(Table5[[#This Row],[CustomerID]],Table1[],2,FALSE),"Not Found")</f>
        <v>156715</v>
      </c>
      <c r="X936" t="str">
        <f>_xlfn.XLOOKUP(Table5[[#This Row],[CustomerID]],Table1[ID],Table1[State],"Not Found",0)</f>
        <v>State-New York</v>
      </c>
      <c r="Y936">
        <f>_xlfn.XLOOKUP(Table5[[#This Row],[CustomerID]],Table2[ID],Table2[Recency/Days],"Not Found",0)</f>
        <v>52</v>
      </c>
      <c r="Z936" s="22">
        <f>IFERROR(VLOOKUP(Table5[[#This Row],[CustomerID]],Table2[],3,FALSE),"Not Found")</f>
        <v>713</v>
      </c>
      <c r="AA936" s="22">
        <f>IFERROR(VLOOKUP($A936,Table2[],4,FALSE),"Not Found")</f>
        <v>290</v>
      </c>
      <c r="AB936" s="22">
        <f>IFERROR(VLOOKUP($A936,Table2[],5,FALSE),"Not Found")</f>
        <v>660</v>
      </c>
      <c r="AC936" s="22">
        <f>IFERROR(VLOOKUP($A936,Table2[],6,FALSE),"Not Found")</f>
        <v>655</v>
      </c>
      <c r="AD936" s="22">
        <f>IFERROR(VLOOKUP($A936,Table2[],7,FALSE),"Not Found")</f>
        <v>475</v>
      </c>
      <c r="AE936" s="22">
        <f>IFERROR(VLOOKUP($A936,Table2[],8,FALSE),"Not Found")</f>
        <v>25</v>
      </c>
      <c r="AF936" s="22">
        <f>IFERROR(VLOOKUP($A936,Table2[],9,FALSE),"Not Found")</f>
        <v>2769</v>
      </c>
      <c r="AG936">
        <f>IFERROR(VLOOKUP($A936,Table2[],10,FALSE),"Not Found")</f>
        <v>1</v>
      </c>
      <c r="AH936">
        <f>IFERROR(VLOOKUP($A936,Table2[],11,FALSE),"Not Found")</f>
        <v>7</v>
      </c>
      <c r="AI936">
        <f>IFERROR(VLOOKUP($A936,Table2[],12,FALSE),"Not Found")</f>
        <v>3</v>
      </c>
      <c r="AJ936">
        <f>IFERROR(VLOOKUP($A936,Table2[],13,FALSE),"Not Found")</f>
        <v>4</v>
      </c>
      <c r="AK936">
        <f>IFERROR(VLOOKUP($A936,Table2[],14,FALSE),"Not Found")</f>
        <v>4</v>
      </c>
      <c r="AL936">
        <f>INDEX('Marketing data'!E:E,MATCH($A936,'Marketing data'!B:B,0),1)</f>
        <v>0</v>
      </c>
      <c r="AM936">
        <f>INDEX('Marketing data'!F:F,MATCH($A936,'Marketing data'!B:B,0),1)</f>
        <v>0</v>
      </c>
      <c r="AN936">
        <f>INDEX(Table3[MC3],MATCH($A936,Table3[ID],0),1)</f>
        <v>0</v>
      </c>
      <c r="AO936">
        <f>INDEX(Table3[MC4],MATCH($A936,Table3[ID],0),1)</f>
        <v>0</v>
      </c>
      <c r="AP936">
        <f>INDEX(Table3[MC5],MATCH($A936,Table3[ID],0),1)</f>
        <v>0</v>
      </c>
      <c r="AQ936">
        <f>_xlfn.XLOOKUP($A936,Table3[ID],Table3[Complaint],"Not Found",0)</f>
        <v>0</v>
      </c>
      <c r="AR936">
        <f>_xlfn.XLOOKUP($A936,Table3[ID],Table3[Pilot],"Not Found",0)</f>
        <v>0</v>
      </c>
      <c r="AS936" s="6">
        <f>_xlfn.XLOOKUP($A936,Table3[ID],Table3[Enrollment],"Not Found",0)</f>
        <v>43597</v>
      </c>
    </row>
    <row r="937" spans="1:45" x14ac:dyDescent="0.25">
      <c r="A937">
        <v>1820</v>
      </c>
      <c r="B937" t="s">
        <v>1065</v>
      </c>
      <c r="C937" t="s">
        <v>124</v>
      </c>
      <c r="D937" t="s">
        <v>110</v>
      </c>
      <c r="E937" t="s">
        <v>105</v>
      </c>
      <c r="F937" t="s">
        <v>125</v>
      </c>
      <c r="G937" s="22">
        <v>26.43</v>
      </c>
      <c r="H937">
        <v>8</v>
      </c>
      <c r="I937">
        <v>10.571999999999999</v>
      </c>
      <c r="J937" s="22">
        <v>222.012</v>
      </c>
      <c r="K937" s="6">
        <v>43520</v>
      </c>
      <c r="L937" s="21">
        <v>0.60138888888888886</v>
      </c>
      <c r="M937" t="s">
        <v>107</v>
      </c>
      <c r="N937" s="22">
        <v>211.44</v>
      </c>
      <c r="O937">
        <v>4.7619047620000003</v>
      </c>
      <c r="P937" s="22">
        <v>10.571999999999999</v>
      </c>
      <c r="Q937">
        <v>8.9</v>
      </c>
      <c r="R937" t="str">
        <f>IFERROR(VLOOKUP(Table5[[#This Row],[CustomerID]],Table1[],16,FALSE),"Not Found")</f>
        <v>Single</v>
      </c>
      <c r="S937">
        <f>IFERROR(VLOOKUP(Table5[[#This Row],[CustomerID]],Table1[],5,FALSE),"Not Found")</f>
        <v>43</v>
      </c>
      <c r="T937" t="str">
        <f>IFERROR(VLOOKUP(Table5[[#This Row],[CustomerID]],Table1[],17,FALSE),"Not Found")</f>
        <v>Graduate</v>
      </c>
      <c r="U937">
        <f>_xlfn.XLOOKUP(Table5[[#This Row],[CustomerID]],Table1[ID],Table1[Kids],"Not Found",0)</f>
        <v>0</v>
      </c>
      <c r="V937">
        <f>_xlfn.XLOOKUP(Table5[[#This Row],[CustomerID]],Table1[ID],Table1[Teens],"Not found",0)</f>
        <v>1</v>
      </c>
      <c r="W937" s="16">
        <f>IFERROR(VLOOKUP(Table5[[#This Row],[CustomerID]],Table1[],2,FALSE),"Not Found")</f>
        <v>156628</v>
      </c>
      <c r="X937" t="str">
        <f>_xlfn.XLOOKUP(Table5[[#This Row],[CustomerID]],Table1[ID],Table1[State],"Not Found",0)</f>
        <v>State-New York</v>
      </c>
      <c r="Y937">
        <f>_xlfn.XLOOKUP(Table5[[#This Row],[CustomerID]],Table2[ID],Table2[Recency/Days],"Not Found",0)</f>
        <v>30</v>
      </c>
      <c r="Z937" s="22">
        <f>IFERROR(VLOOKUP(Table5[[#This Row],[CustomerID]],Table2[],3,FALSE),"Not Found")</f>
        <v>1325</v>
      </c>
      <c r="AA937" s="22">
        <f>IFERROR(VLOOKUP($A937,Table2[],4,FALSE),"Not Found")</f>
        <v>14</v>
      </c>
      <c r="AB937" s="22">
        <f>IFERROR(VLOOKUP($A937,Table2[],5,FALSE),"Not Found")</f>
        <v>227</v>
      </c>
      <c r="AC937" s="22">
        <f>IFERROR(VLOOKUP($A937,Table2[],6,FALSE),"Not Found")</f>
        <v>19</v>
      </c>
      <c r="AD937" s="22">
        <f>IFERROR(VLOOKUP($A937,Table2[],7,FALSE),"Not Found")</f>
        <v>47</v>
      </c>
      <c r="AE937" s="22">
        <f>IFERROR(VLOOKUP($A937,Table2[],8,FALSE),"Not Found")</f>
        <v>473</v>
      </c>
      <c r="AF937" s="22">
        <f>IFERROR(VLOOKUP($A937,Table2[],9,FALSE),"Not Found")</f>
        <v>1159</v>
      </c>
      <c r="AG937">
        <f>IFERROR(VLOOKUP($A937,Table2[],10,FALSE),"Not Found")</f>
        <v>2</v>
      </c>
      <c r="AH937">
        <f>IFERROR(VLOOKUP($A937,Table2[],11,FALSE),"Not Found")</f>
        <v>7</v>
      </c>
      <c r="AI937">
        <f>IFERROR(VLOOKUP($A937,Table2[],12,FALSE),"Not Found")</f>
        <v>6</v>
      </c>
      <c r="AJ937">
        <f>IFERROR(VLOOKUP($A937,Table2[],13,FALSE),"Not Found")</f>
        <v>5</v>
      </c>
      <c r="AK937">
        <f>IFERROR(VLOOKUP($A937,Table2[],14,FALSE),"Not Found")</f>
        <v>5</v>
      </c>
      <c r="AL937">
        <f>INDEX('Marketing data'!E:E,MATCH($A937,'Marketing data'!B:B,0),1)</f>
        <v>0</v>
      </c>
      <c r="AM937">
        <f>INDEX('Marketing data'!F:F,MATCH($A937,'Marketing data'!B:B,0),1)</f>
        <v>0</v>
      </c>
      <c r="AN937">
        <f>INDEX(Table3[MC3],MATCH($A937,Table3[ID],0),1)</f>
        <v>1</v>
      </c>
      <c r="AO937">
        <f>INDEX(Table3[MC4],MATCH($A937,Table3[ID],0),1)</f>
        <v>0</v>
      </c>
      <c r="AP937">
        <f>INDEX(Table3[MC5],MATCH($A937,Table3[ID],0),1)</f>
        <v>0</v>
      </c>
      <c r="AQ937">
        <f>_xlfn.XLOOKUP($A937,Table3[ID],Table3[Complaint],"Not Found",0)</f>
        <v>0</v>
      </c>
      <c r="AR937">
        <f>_xlfn.XLOOKUP($A937,Table3[ID],Table3[Pilot],"Not Found",0)</f>
        <v>0</v>
      </c>
      <c r="AS937" s="6">
        <f>_xlfn.XLOOKUP($A937,Table3[ID],Table3[Enrollment],"Not Found",0)</f>
        <v>44068</v>
      </c>
    </row>
    <row r="938" spans="1:45" x14ac:dyDescent="0.25">
      <c r="A938">
        <v>1813</v>
      </c>
      <c r="B938" t="s">
        <v>1066</v>
      </c>
      <c r="C938" t="s">
        <v>124</v>
      </c>
      <c r="D938" t="s">
        <v>104</v>
      </c>
      <c r="E938" t="s">
        <v>114</v>
      </c>
      <c r="F938" t="s">
        <v>106</v>
      </c>
      <c r="G938" s="22">
        <v>39.909999999999997</v>
      </c>
      <c r="H938">
        <v>3</v>
      </c>
      <c r="I938">
        <v>5.9865000000000004</v>
      </c>
      <c r="J938" s="22">
        <v>125.7165</v>
      </c>
      <c r="K938" s="6">
        <v>43517</v>
      </c>
      <c r="L938" s="21">
        <v>0.52777777777777779</v>
      </c>
      <c r="M938" t="s">
        <v>107</v>
      </c>
      <c r="N938" s="22">
        <v>119.73</v>
      </c>
      <c r="O938">
        <v>4.7619047620000003</v>
      </c>
      <c r="P938" s="22">
        <v>5.9865000000000004</v>
      </c>
      <c r="Q938">
        <v>9.3000000000000007</v>
      </c>
      <c r="R938" t="str">
        <f>IFERROR(VLOOKUP(Table5[[#This Row],[CustomerID]],Table1[],16,FALSE),"Not Found")</f>
        <v>Together</v>
      </c>
      <c r="S938">
        <f>IFERROR(VLOOKUP(Table5[[#This Row],[CustomerID]],Table1[],5,FALSE),"Not Found")</f>
        <v>53</v>
      </c>
      <c r="T938" t="str">
        <f>IFERROR(VLOOKUP(Table5[[#This Row],[CustomerID]],Table1[],17,FALSE),"Not Found")</f>
        <v>PhD</v>
      </c>
      <c r="U938">
        <f>_xlfn.XLOOKUP(Table5[[#This Row],[CustomerID]],Table1[ID],Table1[Kids],"Not Found",0)</f>
        <v>0</v>
      </c>
      <c r="V938">
        <f>_xlfn.XLOOKUP(Table5[[#This Row],[CustomerID]],Table1[ID],Table1[Teens],"Not found",0)</f>
        <v>2</v>
      </c>
      <c r="W938" s="16">
        <f>IFERROR(VLOOKUP(Table5[[#This Row],[CustomerID]],Table1[],2,FALSE),"Not Found")</f>
        <v>156575</v>
      </c>
      <c r="X938" t="str">
        <f>_xlfn.XLOOKUP(Table5[[#This Row],[CustomerID]],Table1[ID],Table1[State],"Not Found",0)</f>
        <v>State-Illinois</v>
      </c>
      <c r="Y938">
        <f>_xlfn.XLOOKUP(Table5[[#This Row],[CustomerID]],Table2[ID],Table2[Recency/Days],"Not Found",0)</f>
        <v>42</v>
      </c>
      <c r="Z938" s="22">
        <f>IFERROR(VLOOKUP(Table5[[#This Row],[CustomerID]],Table2[],3,FALSE),"Not Found")</f>
        <v>1165</v>
      </c>
      <c r="AA938" s="22">
        <f>IFERROR(VLOOKUP($A938,Table2[],4,FALSE),"Not Found")</f>
        <v>14</v>
      </c>
      <c r="AB938" s="22">
        <f>IFERROR(VLOOKUP($A938,Table2[],5,FALSE),"Not Found")</f>
        <v>249</v>
      </c>
      <c r="AC938" s="22">
        <f>IFERROR(VLOOKUP($A938,Table2[],6,FALSE),"Not Found")</f>
        <v>0</v>
      </c>
      <c r="AD938" s="22">
        <f>IFERROR(VLOOKUP($A938,Table2[],7,FALSE),"Not Found")</f>
        <v>44</v>
      </c>
      <c r="AE938" s="22">
        <f>IFERROR(VLOOKUP($A938,Table2[],8,FALSE),"Not Found")</f>
        <v>28</v>
      </c>
      <c r="AF938" s="22">
        <f>IFERROR(VLOOKUP($A938,Table2[],9,FALSE),"Not Found")</f>
        <v>1445</v>
      </c>
      <c r="AG938">
        <f>IFERROR(VLOOKUP($A938,Table2[],10,FALSE),"Not Found")</f>
        <v>3</v>
      </c>
      <c r="AH938">
        <f>IFERROR(VLOOKUP($A938,Table2[],11,FALSE),"Not Found")</f>
        <v>7</v>
      </c>
      <c r="AI938">
        <f>IFERROR(VLOOKUP($A938,Table2[],12,FALSE),"Not Found")</f>
        <v>3</v>
      </c>
      <c r="AJ938">
        <f>IFERROR(VLOOKUP($A938,Table2[],13,FALSE),"Not Found")</f>
        <v>7</v>
      </c>
      <c r="AK938">
        <f>IFERROR(VLOOKUP($A938,Table2[],14,FALSE),"Not Found")</f>
        <v>5</v>
      </c>
      <c r="AL938">
        <f>INDEX('Marketing data'!E:E,MATCH($A938,'Marketing data'!B:B,0),1)</f>
        <v>0</v>
      </c>
      <c r="AM938">
        <f>INDEX('Marketing data'!F:F,MATCH($A938,'Marketing data'!B:B,0),1)</f>
        <v>0</v>
      </c>
      <c r="AN938">
        <f>INDEX(Table3[MC3],MATCH($A938,Table3[ID],0),1)</f>
        <v>0</v>
      </c>
      <c r="AO938">
        <f>INDEX(Table3[MC4],MATCH($A938,Table3[ID],0),1)</f>
        <v>0</v>
      </c>
      <c r="AP938">
        <f>INDEX(Table3[MC5],MATCH($A938,Table3[ID],0),1)</f>
        <v>0</v>
      </c>
      <c r="AQ938">
        <f>_xlfn.XLOOKUP($A938,Table3[ID],Table3[Complaint],"Not Found",0)</f>
        <v>0</v>
      </c>
      <c r="AR938">
        <f>_xlfn.XLOOKUP($A938,Table3[ID],Table3[Pilot],"Not Found",0)</f>
        <v>0</v>
      </c>
      <c r="AS938" s="6">
        <f>_xlfn.XLOOKUP($A938,Table3[ID],Table3[Enrollment],"Not Found",0)</f>
        <v>43748</v>
      </c>
    </row>
    <row r="939" spans="1:45" x14ac:dyDescent="0.25">
      <c r="A939">
        <v>2972</v>
      </c>
      <c r="B939" t="s">
        <v>1067</v>
      </c>
      <c r="C939" t="s">
        <v>124</v>
      </c>
      <c r="D939" t="s">
        <v>104</v>
      </c>
      <c r="E939" t="s">
        <v>105</v>
      </c>
      <c r="F939" t="s">
        <v>115</v>
      </c>
      <c r="G939" s="22">
        <v>21.9</v>
      </c>
      <c r="H939">
        <v>3</v>
      </c>
      <c r="I939">
        <v>3.2850000000000001</v>
      </c>
      <c r="J939" s="22">
        <v>68.984999999999999</v>
      </c>
      <c r="K939" s="6">
        <v>43474</v>
      </c>
      <c r="L939" s="21">
        <v>0.77986111111111101</v>
      </c>
      <c r="M939" t="s">
        <v>107</v>
      </c>
      <c r="N939" s="22">
        <v>65.7</v>
      </c>
      <c r="O939">
        <v>4.7619047620000003</v>
      </c>
      <c r="P939" s="22">
        <v>3.2850000000000001</v>
      </c>
      <c r="Q939">
        <v>4.7</v>
      </c>
      <c r="R939" t="str">
        <f>IFERROR(VLOOKUP(Table5[[#This Row],[CustomerID]],Table1[],16,FALSE),"Not Found")</f>
        <v>Together</v>
      </c>
      <c r="S939">
        <f>IFERROR(VLOOKUP(Table5[[#This Row],[CustomerID]],Table1[],5,FALSE),"Not Found")</f>
        <v>45</v>
      </c>
      <c r="T939" t="str">
        <f>IFERROR(VLOOKUP(Table5[[#This Row],[CustomerID]],Table1[],17,FALSE),"Not Found")</f>
        <v>PhD</v>
      </c>
      <c r="U939">
        <f>_xlfn.XLOOKUP(Table5[[#This Row],[CustomerID]],Table1[ID],Table1[Kids],"Not Found",0)</f>
        <v>0</v>
      </c>
      <c r="V939">
        <f>_xlfn.XLOOKUP(Table5[[#This Row],[CustomerID]],Table1[ID],Table1[Teens],"Not found",0)</f>
        <v>1</v>
      </c>
      <c r="W939" s="16">
        <f>IFERROR(VLOOKUP(Table5[[#This Row],[CustomerID]],Table1[],2,FALSE),"Not Found")</f>
        <v>156559</v>
      </c>
      <c r="X939" t="str">
        <f>_xlfn.XLOOKUP(Table5[[#This Row],[CustomerID]],Table1[ID],Table1[State],"Not Found",0)</f>
        <v>State-New York</v>
      </c>
      <c r="Y939">
        <f>_xlfn.XLOOKUP(Table5[[#This Row],[CustomerID]],Table2[ID],Table2[Recency/Days],"Not Found",0)</f>
        <v>46</v>
      </c>
      <c r="Z939" s="22">
        <f>IFERROR(VLOOKUP(Table5[[#This Row],[CustomerID]],Table2[],3,FALSE),"Not Found")</f>
        <v>626</v>
      </c>
      <c r="AA939" s="22">
        <f>IFERROR(VLOOKUP($A939,Table2[],4,FALSE),"Not Found")</f>
        <v>61</v>
      </c>
      <c r="AB939" s="22">
        <f>IFERROR(VLOOKUP($A939,Table2[],5,FALSE),"Not Found")</f>
        <v>368</v>
      </c>
      <c r="AC939" s="22">
        <f>IFERROR(VLOOKUP($A939,Table2[],6,FALSE),"Not Found")</f>
        <v>113</v>
      </c>
      <c r="AD939" s="22">
        <f>IFERROR(VLOOKUP($A939,Table2[],7,FALSE),"Not Found")</f>
        <v>86</v>
      </c>
      <c r="AE939" s="22">
        <f>IFERROR(VLOOKUP($A939,Table2[],8,FALSE),"Not Found")</f>
        <v>86</v>
      </c>
      <c r="AF939" s="22">
        <f>IFERROR(VLOOKUP($A939,Table2[],9,FALSE),"Not Found")</f>
        <v>1168</v>
      </c>
      <c r="AG939">
        <f>IFERROR(VLOOKUP($A939,Table2[],10,FALSE),"Not Found")</f>
        <v>3</v>
      </c>
      <c r="AH939">
        <f>IFERROR(VLOOKUP($A939,Table2[],11,FALSE),"Not Found")</f>
        <v>4</v>
      </c>
      <c r="AI939">
        <f>IFERROR(VLOOKUP($A939,Table2[],12,FALSE),"Not Found")</f>
        <v>3</v>
      </c>
      <c r="AJ939">
        <f>IFERROR(VLOOKUP($A939,Table2[],13,FALSE),"Not Found")</f>
        <v>8</v>
      </c>
      <c r="AK939">
        <f>IFERROR(VLOOKUP($A939,Table2[],14,FALSE),"Not Found")</f>
        <v>4</v>
      </c>
      <c r="AL939">
        <f>INDEX('Marketing data'!E:E,MATCH($A939,'Marketing data'!B:B,0),1)</f>
        <v>0</v>
      </c>
      <c r="AM939">
        <f>INDEX('Marketing data'!F:F,MATCH($A939,'Marketing data'!B:B,0),1)</f>
        <v>0</v>
      </c>
      <c r="AN939">
        <f>INDEX(Table3[MC3],MATCH($A939,Table3[ID],0),1)</f>
        <v>0</v>
      </c>
      <c r="AO939">
        <f>INDEX(Table3[MC4],MATCH($A939,Table3[ID],0),1)</f>
        <v>0</v>
      </c>
      <c r="AP939">
        <f>INDEX(Table3[MC5],MATCH($A939,Table3[ID],0),1)</f>
        <v>0</v>
      </c>
      <c r="AQ939">
        <f>_xlfn.XLOOKUP($A939,Table3[ID],Table3[Complaint],"Not Found",0)</f>
        <v>0</v>
      </c>
      <c r="AR939">
        <f>_xlfn.XLOOKUP($A939,Table3[ID],Table3[Pilot],"Not Found",0)</f>
        <v>0</v>
      </c>
      <c r="AS939" s="6">
        <f>_xlfn.XLOOKUP($A939,Table3[ID],Table3[Enrollment],"Not Found",0)</f>
        <v>43617</v>
      </c>
    </row>
    <row r="940" spans="1:45" x14ac:dyDescent="0.25">
      <c r="A940">
        <v>2625</v>
      </c>
      <c r="B940" t="s">
        <v>1068</v>
      </c>
      <c r="C940" t="s">
        <v>124</v>
      </c>
      <c r="D940" t="s">
        <v>104</v>
      </c>
      <c r="E940" t="s">
        <v>105</v>
      </c>
      <c r="F940" t="s">
        <v>125</v>
      </c>
      <c r="G940" s="22">
        <v>62.85</v>
      </c>
      <c r="H940">
        <v>4</v>
      </c>
      <c r="I940">
        <v>12.57</v>
      </c>
      <c r="J940" s="22">
        <v>263.97000000000003</v>
      </c>
      <c r="K940" s="6">
        <v>43521</v>
      </c>
      <c r="L940" s="21">
        <v>0.55694444444444446</v>
      </c>
      <c r="M940" t="s">
        <v>107</v>
      </c>
      <c r="N940" s="22">
        <v>251.4</v>
      </c>
      <c r="O940">
        <v>4.7619047620000003</v>
      </c>
      <c r="P940" s="22">
        <v>12.57</v>
      </c>
      <c r="Q940">
        <v>8.6999999999999993</v>
      </c>
      <c r="R940" t="str">
        <f>IFERROR(VLOOKUP(Table5[[#This Row],[CustomerID]],Table1[],16,FALSE),"Not Found")</f>
        <v>Widow</v>
      </c>
      <c r="S940">
        <f>IFERROR(VLOOKUP(Table5[[#This Row],[CustomerID]],Table1[],5,FALSE),"Not Found")</f>
        <v>70</v>
      </c>
      <c r="T940" t="str">
        <f>IFERROR(VLOOKUP(Table5[[#This Row],[CustomerID]],Table1[],17,FALSE),"Not Found")</f>
        <v>PhD</v>
      </c>
      <c r="U940">
        <f>_xlfn.XLOOKUP(Table5[[#This Row],[CustomerID]],Table1[ID],Table1[Kids],"Not Found",0)</f>
        <v>1</v>
      </c>
      <c r="V940">
        <f>_xlfn.XLOOKUP(Table5[[#This Row],[CustomerID]],Table1[ID],Table1[Teens],"Not found",0)</f>
        <v>1</v>
      </c>
      <c r="W940" s="16">
        <f>IFERROR(VLOOKUP(Table5[[#This Row],[CustomerID]],Table1[],2,FALSE),"Not Found")</f>
        <v>156551</v>
      </c>
      <c r="X940" t="str">
        <f>_xlfn.XLOOKUP(Table5[[#This Row],[CustomerID]],Table1[ID],Table1[State],"Not Found",0)</f>
        <v>State-Texas</v>
      </c>
      <c r="Y940">
        <f>_xlfn.XLOOKUP(Table5[[#This Row],[CustomerID]],Table2[ID],Table2[Recency/Days],"Not Found",0)</f>
        <v>48</v>
      </c>
      <c r="Z940" s="22">
        <f>IFERROR(VLOOKUP(Table5[[#This Row],[CustomerID]],Table2[],3,FALSE),"Not Found")</f>
        <v>185</v>
      </c>
      <c r="AA940" s="22">
        <f>IFERROR(VLOOKUP($A940,Table2[],4,FALSE),"Not Found")</f>
        <v>11</v>
      </c>
      <c r="AB940" s="22">
        <f>IFERROR(VLOOKUP($A940,Table2[],5,FALSE),"Not Found")</f>
        <v>89</v>
      </c>
      <c r="AC940" s="22">
        <f>IFERROR(VLOOKUP($A940,Table2[],6,FALSE),"Not Found")</f>
        <v>47</v>
      </c>
      <c r="AD940" s="22">
        <f>IFERROR(VLOOKUP($A940,Table2[],7,FALSE),"Not Found")</f>
        <v>6</v>
      </c>
      <c r="AE940" s="22">
        <f>IFERROR(VLOOKUP($A940,Table2[],8,FALSE),"Not Found")</f>
        <v>44</v>
      </c>
      <c r="AF940" s="22">
        <f>IFERROR(VLOOKUP($A940,Table2[],9,FALSE),"Not Found")</f>
        <v>293</v>
      </c>
      <c r="AG940">
        <f>IFERROR(VLOOKUP($A940,Table2[],10,FALSE),"Not Found")</f>
        <v>3</v>
      </c>
      <c r="AH940">
        <f>IFERROR(VLOOKUP($A940,Table2[],11,FALSE),"Not Found")</f>
        <v>2</v>
      </c>
      <c r="AI940">
        <f>IFERROR(VLOOKUP($A940,Table2[],12,FALSE),"Not Found")</f>
        <v>1</v>
      </c>
      <c r="AJ940">
        <f>IFERROR(VLOOKUP($A940,Table2[],13,FALSE),"Not Found")</f>
        <v>4</v>
      </c>
      <c r="AK940">
        <f>IFERROR(VLOOKUP($A940,Table2[],14,FALSE),"Not Found")</f>
        <v>4</v>
      </c>
      <c r="AL940">
        <f>INDEX('Marketing data'!E:E,MATCH($A940,'Marketing data'!B:B,0),1)</f>
        <v>0</v>
      </c>
      <c r="AM940">
        <f>INDEX('Marketing data'!F:F,MATCH($A940,'Marketing data'!B:B,0),1)</f>
        <v>0</v>
      </c>
      <c r="AN940">
        <f>INDEX(Table3[MC3],MATCH($A940,Table3[ID],0),1)</f>
        <v>0</v>
      </c>
      <c r="AO940">
        <f>INDEX(Table3[MC4],MATCH($A940,Table3[ID],0),1)</f>
        <v>0</v>
      </c>
      <c r="AP940">
        <f>INDEX(Table3[MC5],MATCH($A940,Table3[ID],0),1)</f>
        <v>0</v>
      </c>
      <c r="AQ940">
        <f>_xlfn.XLOOKUP($A940,Table3[ID],Table3[Complaint],"Not Found",0)</f>
        <v>0</v>
      </c>
      <c r="AR940">
        <f>_xlfn.XLOOKUP($A940,Table3[ID],Table3[Pilot],"Not Found",0)</f>
        <v>0</v>
      </c>
      <c r="AS940" s="6">
        <f>_xlfn.XLOOKUP($A940,Table3[ID],Table3[Enrollment],"Not Found",0)</f>
        <v>44115</v>
      </c>
    </row>
    <row r="941" spans="1:45" x14ac:dyDescent="0.25">
      <c r="A941">
        <v>2934</v>
      </c>
      <c r="B941" t="s">
        <v>1069</v>
      </c>
      <c r="C941" t="s">
        <v>109</v>
      </c>
      <c r="D941" t="s">
        <v>104</v>
      </c>
      <c r="E941" t="s">
        <v>105</v>
      </c>
      <c r="F941" t="s">
        <v>125</v>
      </c>
      <c r="G941" s="22">
        <v>21.04</v>
      </c>
      <c r="H941">
        <v>4</v>
      </c>
      <c r="I941">
        <v>4.2080000000000002</v>
      </c>
      <c r="J941" s="22">
        <v>88.367999999999995</v>
      </c>
      <c r="K941" s="6">
        <v>43478</v>
      </c>
      <c r="L941" s="21">
        <v>0.58194444444444449</v>
      </c>
      <c r="M941" t="s">
        <v>112</v>
      </c>
      <c r="N941" s="22">
        <v>84.16</v>
      </c>
      <c r="O941">
        <v>4.7619047620000003</v>
      </c>
      <c r="P941" s="22">
        <v>4.2080000000000002</v>
      </c>
      <c r="Q941">
        <v>7.6</v>
      </c>
      <c r="R941" t="str">
        <f>IFERROR(VLOOKUP(Table5[[#This Row],[CustomerID]],Table1[],16,FALSE),"Not Found")</f>
        <v>Widow</v>
      </c>
      <c r="S941">
        <f>IFERROR(VLOOKUP(Table5[[#This Row],[CustomerID]],Table1[],5,FALSE),"Not Found")</f>
        <v>70</v>
      </c>
      <c r="T941" t="str">
        <f>IFERROR(VLOOKUP(Table5[[#This Row],[CustomerID]],Table1[],17,FALSE),"Not Found")</f>
        <v>PhD</v>
      </c>
      <c r="U941">
        <f>_xlfn.XLOOKUP(Table5[[#This Row],[CustomerID]],Table1[ID],Table1[Kids],"Not Found",0)</f>
        <v>1</v>
      </c>
      <c r="V941">
        <f>_xlfn.XLOOKUP(Table5[[#This Row],[CustomerID]],Table1[ID],Table1[Teens],"Not found",0)</f>
        <v>1</v>
      </c>
      <c r="W941" s="16">
        <f>IFERROR(VLOOKUP(Table5[[#This Row],[CustomerID]],Table1[],2,FALSE),"Not Found")</f>
        <v>156551</v>
      </c>
      <c r="X941" t="str">
        <f>_xlfn.XLOOKUP(Table5[[#This Row],[CustomerID]],Table1[ID],Table1[State],"Not Found",0)</f>
        <v>State-Florida</v>
      </c>
      <c r="Y941">
        <f>_xlfn.XLOOKUP(Table5[[#This Row],[CustomerID]],Table2[ID],Table2[Recency/Days],"Not Found",0)</f>
        <v>48</v>
      </c>
      <c r="Z941" s="22">
        <f>IFERROR(VLOOKUP(Table5[[#This Row],[CustomerID]],Table2[],3,FALSE),"Not Found")</f>
        <v>185</v>
      </c>
      <c r="AA941" s="22">
        <f>IFERROR(VLOOKUP($A941,Table2[],4,FALSE),"Not Found")</f>
        <v>11</v>
      </c>
      <c r="AB941" s="22">
        <f>IFERROR(VLOOKUP($A941,Table2[],5,FALSE),"Not Found")</f>
        <v>89</v>
      </c>
      <c r="AC941" s="22">
        <f>IFERROR(VLOOKUP($A941,Table2[],6,FALSE),"Not Found")</f>
        <v>47</v>
      </c>
      <c r="AD941" s="22">
        <f>IFERROR(VLOOKUP($A941,Table2[],7,FALSE),"Not Found")</f>
        <v>6</v>
      </c>
      <c r="AE941" s="22">
        <f>IFERROR(VLOOKUP($A941,Table2[],8,FALSE),"Not Found")</f>
        <v>44</v>
      </c>
      <c r="AF941" s="22">
        <f>IFERROR(VLOOKUP($A941,Table2[],9,FALSE),"Not Found")</f>
        <v>293</v>
      </c>
      <c r="AG941">
        <f>IFERROR(VLOOKUP($A941,Table2[],10,FALSE),"Not Found")</f>
        <v>3</v>
      </c>
      <c r="AH941">
        <f>IFERROR(VLOOKUP($A941,Table2[],11,FALSE),"Not Found")</f>
        <v>2</v>
      </c>
      <c r="AI941">
        <f>IFERROR(VLOOKUP($A941,Table2[],12,FALSE),"Not Found")</f>
        <v>1</v>
      </c>
      <c r="AJ941">
        <f>IFERROR(VLOOKUP($A941,Table2[],13,FALSE),"Not Found")</f>
        <v>4</v>
      </c>
      <c r="AK941">
        <f>IFERROR(VLOOKUP($A941,Table2[],14,FALSE),"Not Found")</f>
        <v>4</v>
      </c>
      <c r="AL941">
        <f>INDEX('Marketing data'!E:E,MATCH($A941,'Marketing data'!B:B,0),1)</f>
        <v>0</v>
      </c>
      <c r="AM941">
        <f>INDEX('Marketing data'!F:F,MATCH($A941,'Marketing data'!B:B,0),1)</f>
        <v>0</v>
      </c>
      <c r="AN941">
        <f>INDEX(Table3[MC3],MATCH($A941,Table3[ID],0),1)</f>
        <v>0</v>
      </c>
      <c r="AO941">
        <f>INDEX(Table3[MC4],MATCH($A941,Table3[ID],0),1)</f>
        <v>0</v>
      </c>
      <c r="AP941">
        <f>INDEX(Table3[MC5],MATCH($A941,Table3[ID],0),1)</f>
        <v>0</v>
      </c>
      <c r="AQ941">
        <f>_xlfn.XLOOKUP($A941,Table3[ID],Table3[Complaint],"Not Found",0)</f>
        <v>0</v>
      </c>
      <c r="AR941">
        <f>_xlfn.XLOOKUP($A941,Table3[ID],Table3[Pilot],"Not Found",0)</f>
        <v>0</v>
      </c>
      <c r="AS941" s="6">
        <f>_xlfn.XLOOKUP($A941,Table3[ID],Table3[Enrollment],"Not Found",0)</f>
        <v>44115</v>
      </c>
    </row>
    <row r="942" spans="1:45" x14ac:dyDescent="0.25">
      <c r="A942">
        <v>2662</v>
      </c>
      <c r="B942" t="s">
        <v>1070</v>
      </c>
      <c r="C942" t="s">
        <v>124</v>
      </c>
      <c r="D942" t="s">
        <v>104</v>
      </c>
      <c r="E942" t="s">
        <v>114</v>
      </c>
      <c r="F942" t="s">
        <v>115</v>
      </c>
      <c r="G942" s="22">
        <v>65.91</v>
      </c>
      <c r="H942">
        <v>6</v>
      </c>
      <c r="I942">
        <v>19.773</v>
      </c>
      <c r="J942" s="22">
        <v>415.233</v>
      </c>
      <c r="K942" s="6">
        <v>43505</v>
      </c>
      <c r="L942" s="21">
        <v>0.48958333333333331</v>
      </c>
      <c r="M942" t="s">
        <v>112</v>
      </c>
      <c r="N942" s="22">
        <v>395.46</v>
      </c>
      <c r="O942">
        <v>4.7619047620000003</v>
      </c>
      <c r="P942" s="22">
        <v>19.773</v>
      </c>
      <c r="Q942">
        <v>5.7</v>
      </c>
      <c r="R942" t="str">
        <f>IFERROR(VLOOKUP(Table5[[#This Row],[CustomerID]],Table1[],16,FALSE),"Not Found")</f>
        <v>Together</v>
      </c>
      <c r="S942">
        <f>IFERROR(VLOOKUP(Table5[[#This Row],[CustomerID]],Table1[],5,FALSE),"Not Found")</f>
        <v>52</v>
      </c>
      <c r="T942" t="str">
        <f>IFERROR(VLOOKUP(Table5[[#This Row],[CustomerID]],Table1[],17,FALSE),"Not Found")</f>
        <v>Graduate</v>
      </c>
      <c r="U942">
        <f>_xlfn.XLOOKUP(Table5[[#This Row],[CustomerID]],Table1[ID],Table1[Kids],"Not Found",0)</f>
        <v>0</v>
      </c>
      <c r="V942">
        <f>_xlfn.XLOOKUP(Table5[[#This Row],[CustomerID]],Table1[ID],Table1[Teens],"Not found",0)</f>
        <v>1</v>
      </c>
      <c r="W942" s="16">
        <f>IFERROR(VLOOKUP(Table5[[#This Row],[CustomerID]],Table1[],2,FALSE),"Not Found")</f>
        <v>156534</v>
      </c>
      <c r="X942" t="str">
        <f>_xlfn.XLOOKUP(Table5[[#This Row],[CustomerID]],Table1[ID],Table1[State],"Not Found",0)</f>
        <v>State-Other</v>
      </c>
      <c r="Y942">
        <f>_xlfn.XLOOKUP(Table5[[#This Row],[CustomerID]],Table2[ID],Table2[Recency/Days],"Not Found",0)</f>
        <v>35</v>
      </c>
      <c r="Z942" s="22">
        <f>IFERROR(VLOOKUP(Table5[[#This Row],[CustomerID]],Table2[],3,FALSE),"Not Found")</f>
        <v>1913</v>
      </c>
      <c r="AA942" s="22">
        <f>IFERROR(VLOOKUP($A942,Table2[],4,FALSE),"Not Found")</f>
        <v>19</v>
      </c>
      <c r="AB942" s="22">
        <f>IFERROR(VLOOKUP($A942,Table2[],5,FALSE),"Not Found")</f>
        <v>169</v>
      </c>
      <c r="AC942" s="22">
        <f>IFERROR(VLOOKUP($A942,Table2[],6,FALSE),"Not Found")</f>
        <v>28</v>
      </c>
      <c r="AD942" s="22">
        <f>IFERROR(VLOOKUP($A942,Table2[],7,FALSE),"Not Found")</f>
        <v>0</v>
      </c>
      <c r="AE942" s="22">
        <f>IFERROR(VLOOKUP($A942,Table2[],8,FALSE),"Not Found")</f>
        <v>127</v>
      </c>
      <c r="AF942" s="22">
        <f>IFERROR(VLOOKUP($A942,Table2[],9,FALSE),"Not Found")</f>
        <v>2002</v>
      </c>
      <c r="AG942">
        <f>IFERROR(VLOOKUP($A942,Table2[],10,FALSE),"Not Found")</f>
        <v>4</v>
      </c>
      <c r="AH942">
        <f>IFERROR(VLOOKUP($A942,Table2[],11,FALSE),"Not Found")</f>
        <v>10</v>
      </c>
      <c r="AI942">
        <f>IFERROR(VLOOKUP($A942,Table2[],12,FALSE),"Not Found")</f>
        <v>4</v>
      </c>
      <c r="AJ942">
        <f>IFERROR(VLOOKUP($A942,Table2[],13,FALSE),"Not Found")</f>
        <v>7</v>
      </c>
      <c r="AK942">
        <f>IFERROR(VLOOKUP($A942,Table2[],14,FALSE),"Not Found")</f>
        <v>8</v>
      </c>
      <c r="AL942">
        <f>INDEX('Marketing data'!E:E,MATCH($A942,'Marketing data'!B:B,0),1)</f>
        <v>0</v>
      </c>
      <c r="AM942">
        <f>INDEX('Marketing data'!F:F,MATCH($A942,'Marketing data'!B:B,0),1)</f>
        <v>1</v>
      </c>
      <c r="AN942">
        <f>INDEX(Table3[MC3],MATCH($A942,Table3[ID],0),1)</f>
        <v>0</v>
      </c>
      <c r="AO942">
        <f>INDEX(Table3[MC4],MATCH($A942,Table3[ID],0),1)</f>
        <v>1</v>
      </c>
      <c r="AP942">
        <f>INDEX(Table3[MC5],MATCH($A942,Table3[ID],0),1)</f>
        <v>0</v>
      </c>
      <c r="AQ942">
        <f>_xlfn.XLOOKUP($A942,Table3[ID],Table3[Complaint],"Not Found",0)</f>
        <v>0</v>
      </c>
      <c r="AR942">
        <f>_xlfn.XLOOKUP($A942,Table3[ID],Table3[Pilot],"Not Found",0)</f>
        <v>1</v>
      </c>
      <c r="AS942" s="6">
        <f>_xlfn.XLOOKUP($A942,Table3[ID],Table3[Enrollment],"Not Found",0)</f>
        <v>43827</v>
      </c>
    </row>
    <row r="943" spans="1:45" x14ac:dyDescent="0.25">
      <c r="A943">
        <v>2618</v>
      </c>
      <c r="B943" t="s">
        <v>1071</v>
      </c>
      <c r="C943" t="s">
        <v>103</v>
      </c>
      <c r="D943" t="s">
        <v>110</v>
      </c>
      <c r="E943" t="s">
        <v>105</v>
      </c>
      <c r="F943" t="s">
        <v>127</v>
      </c>
      <c r="G943" s="22">
        <v>42.57</v>
      </c>
      <c r="H943">
        <v>7</v>
      </c>
      <c r="I943">
        <v>14.8995</v>
      </c>
      <c r="J943" s="22">
        <v>312.8895</v>
      </c>
      <c r="K943" s="6">
        <v>43471</v>
      </c>
      <c r="L943" s="21">
        <v>0.49374999999999997</v>
      </c>
      <c r="M943" t="s">
        <v>112</v>
      </c>
      <c r="N943" s="22">
        <v>297.99</v>
      </c>
      <c r="O943">
        <v>4.7619047620000003</v>
      </c>
      <c r="P943" s="22">
        <v>14.8995</v>
      </c>
      <c r="Q943">
        <v>6.8</v>
      </c>
      <c r="R943" t="str">
        <f>IFERROR(VLOOKUP(Table5[[#This Row],[CustomerID]],Table1[],16,FALSE),"Not Found")</f>
        <v>Together</v>
      </c>
      <c r="S943">
        <f>IFERROR(VLOOKUP(Table5[[#This Row],[CustomerID]],Table1[],5,FALSE),"Not Found")</f>
        <v>39</v>
      </c>
      <c r="T943" t="str">
        <f>IFERROR(VLOOKUP(Table5[[#This Row],[CustomerID]],Table1[],17,FALSE),"Not Found")</f>
        <v>Graduate</v>
      </c>
      <c r="U943">
        <f>_xlfn.XLOOKUP(Table5[[#This Row],[CustomerID]],Table1[ID],Table1[Kids],"Not Found",0)</f>
        <v>1</v>
      </c>
      <c r="V943">
        <f>_xlfn.XLOOKUP(Table5[[#This Row],[CustomerID]],Table1[ID],Table1[Teens],"Not found",0)</f>
        <v>1</v>
      </c>
      <c r="W943" s="16">
        <f>IFERROR(VLOOKUP(Table5[[#This Row],[CustomerID]],Table1[],2,FALSE),"Not Found")</f>
        <v>156386</v>
      </c>
      <c r="X943" t="str">
        <f>_xlfn.XLOOKUP(Table5[[#This Row],[CustomerID]],Table1[ID],Table1[State],"Not Found",0)</f>
        <v>State-New York</v>
      </c>
      <c r="Y943">
        <f>_xlfn.XLOOKUP(Table5[[#This Row],[CustomerID]],Table2[ID],Table2[Recency/Days],"Not Found",0)</f>
        <v>51</v>
      </c>
      <c r="Z943" s="22">
        <f>IFERROR(VLOOKUP(Table5[[#This Row],[CustomerID]],Table2[],3,FALSE),"Not Found")</f>
        <v>638</v>
      </c>
      <c r="AA943" s="22">
        <f>IFERROR(VLOOKUP($A943,Table2[],4,FALSE),"Not Found")</f>
        <v>133</v>
      </c>
      <c r="AB943" s="22">
        <f>IFERROR(VLOOKUP($A943,Table2[],5,FALSE),"Not Found")</f>
        <v>594</v>
      </c>
      <c r="AC943" s="22">
        <f>IFERROR(VLOOKUP($A943,Table2[],6,FALSE),"Not Found")</f>
        <v>36</v>
      </c>
      <c r="AD943" s="22">
        <f>IFERROR(VLOOKUP($A943,Table2[],7,FALSE),"Not Found")</f>
        <v>89</v>
      </c>
      <c r="AE943" s="22">
        <f>IFERROR(VLOOKUP($A943,Table2[],8,FALSE),"Not Found")</f>
        <v>208</v>
      </c>
      <c r="AF943" s="22">
        <f>IFERROR(VLOOKUP($A943,Table2[],9,FALSE),"Not Found")</f>
        <v>1281</v>
      </c>
      <c r="AG943">
        <f>IFERROR(VLOOKUP($A943,Table2[],10,FALSE),"Not Found")</f>
        <v>8</v>
      </c>
      <c r="AH943">
        <f>IFERROR(VLOOKUP($A943,Table2[],11,FALSE),"Not Found")</f>
        <v>9</v>
      </c>
      <c r="AI943">
        <f>IFERROR(VLOOKUP($A943,Table2[],12,FALSE),"Not Found")</f>
        <v>1</v>
      </c>
      <c r="AJ943">
        <f>IFERROR(VLOOKUP($A943,Table2[],13,FALSE),"Not Found")</f>
        <v>7</v>
      </c>
      <c r="AK943">
        <f>IFERROR(VLOOKUP($A943,Table2[],14,FALSE),"Not Found")</f>
        <v>9</v>
      </c>
      <c r="AL943">
        <f>INDEX('Marketing data'!E:E,MATCH($A943,'Marketing data'!B:B,0),1)</f>
        <v>0</v>
      </c>
      <c r="AM943">
        <f>INDEX('Marketing data'!F:F,MATCH($A943,'Marketing data'!B:B,0),1)</f>
        <v>0</v>
      </c>
      <c r="AN943">
        <f>INDEX(Table3[MC3],MATCH($A943,Table3[ID],0),1)</f>
        <v>0</v>
      </c>
      <c r="AO943">
        <f>INDEX(Table3[MC4],MATCH($A943,Table3[ID],0),1)</f>
        <v>0</v>
      </c>
      <c r="AP943">
        <f>INDEX(Table3[MC5],MATCH($A943,Table3[ID],0),1)</f>
        <v>0</v>
      </c>
      <c r="AQ943">
        <f>_xlfn.XLOOKUP($A943,Table3[ID],Table3[Complaint],"Not Found",0)</f>
        <v>0</v>
      </c>
      <c r="AR943">
        <f>_xlfn.XLOOKUP($A943,Table3[ID],Table3[Pilot],"Not Found",0)</f>
        <v>0</v>
      </c>
      <c r="AS943" s="6">
        <f>_xlfn.XLOOKUP($A943,Table3[ID],Table3[Enrollment],"Not Found",0)</f>
        <v>43558</v>
      </c>
    </row>
    <row r="944" spans="1:45" x14ac:dyDescent="0.25">
      <c r="A944">
        <v>1983</v>
      </c>
      <c r="B944" t="s">
        <v>1072</v>
      </c>
      <c r="C944" t="s">
        <v>109</v>
      </c>
      <c r="D944" t="s">
        <v>104</v>
      </c>
      <c r="E944" t="s">
        <v>114</v>
      </c>
      <c r="F944" t="s">
        <v>125</v>
      </c>
      <c r="G944" s="22">
        <v>50.49</v>
      </c>
      <c r="H944">
        <v>9</v>
      </c>
      <c r="I944">
        <v>22.720500000000001</v>
      </c>
      <c r="J944" s="22">
        <v>477.13049999999998</v>
      </c>
      <c r="K944" s="6">
        <v>43475</v>
      </c>
      <c r="L944" s="21">
        <v>0.71944444444444444</v>
      </c>
      <c r="M944" t="s">
        <v>112</v>
      </c>
      <c r="N944" s="22">
        <v>454.41</v>
      </c>
      <c r="O944">
        <v>4.7619047620000003</v>
      </c>
      <c r="P944" s="22">
        <v>22.720500000000001</v>
      </c>
      <c r="Q944">
        <v>5.4</v>
      </c>
      <c r="R944" t="str">
        <f>IFERROR(VLOOKUP(Table5[[#This Row],[CustomerID]],Table1[],16,FALSE),"Not Found")</f>
        <v>Married</v>
      </c>
      <c r="S944">
        <f>IFERROR(VLOOKUP(Table5[[#This Row],[CustomerID]],Table1[],5,FALSE),"Not Found")</f>
        <v>39</v>
      </c>
      <c r="T944" t="str">
        <f>IFERROR(VLOOKUP(Table5[[#This Row],[CustomerID]],Table1[],17,FALSE),"Not Found")</f>
        <v>Other</v>
      </c>
      <c r="U944">
        <f>_xlfn.XLOOKUP(Table5[[#This Row],[CustomerID]],Table1[ID],Table1[Kids],"Not Found",0)</f>
        <v>1</v>
      </c>
      <c r="V944">
        <f>_xlfn.XLOOKUP(Table5[[#This Row],[CustomerID]],Table1[ID],Table1[Teens],"Not found",0)</f>
        <v>1</v>
      </c>
      <c r="W944" s="16">
        <f>IFERROR(VLOOKUP(Table5[[#This Row],[CustomerID]],Table1[],2,FALSE),"Not Found")</f>
        <v>156337</v>
      </c>
      <c r="X944" t="str">
        <f>_xlfn.XLOOKUP(Table5[[#This Row],[CustomerID]],Table1[ID],Table1[State],"Not Found",0)</f>
        <v>State-Texas</v>
      </c>
      <c r="Y944">
        <f>_xlfn.XLOOKUP(Table5[[#This Row],[CustomerID]],Table2[ID],Table2[Recency/Days],"Not Found",0)</f>
        <v>25</v>
      </c>
      <c r="Z944" s="22">
        <f>IFERROR(VLOOKUP(Table5[[#This Row],[CustomerID]],Table2[],3,FALSE),"Not Found")</f>
        <v>968</v>
      </c>
      <c r="AA944" s="22">
        <f>IFERROR(VLOOKUP($A944,Table2[],4,FALSE),"Not Found")</f>
        <v>44</v>
      </c>
      <c r="AB944" s="22">
        <f>IFERROR(VLOOKUP($A944,Table2[],5,FALSE),"Not Found")</f>
        <v>400</v>
      </c>
      <c r="AC944" s="22">
        <f>IFERROR(VLOOKUP($A944,Table2[],6,FALSE),"Not Found")</f>
        <v>78</v>
      </c>
      <c r="AD944" s="22">
        <f>IFERROR(VLOOKUP($A944,Table2[],7,FALSE),"Not Found")</f>
        <v>14</v>
      </c>
      <c r="AE944" s="22">
        <f>IFERROR(VLOOKUP($A944,Table2[],8,FALSE),"Not Found")</f>
        <v>505</v>
      </c>
      <c r="AF944" s="22">
        <f>IFERROR(VLOOKUP($A944,Table2[],9,FALSE),"Not Found")</f>
        <v>999</v>
      </c>
      <c r="AG944">
        <f>IFERROR(VLOOKUP($A944,Table2[],10,FALSE),"Not Found")</f>
        <v>5</v>
      </c>
      <c r="AH944">
        <f>IFERROR(VLOOKUP($A944,Table2[],11,FALSE),"Not Found")</f>
        <v>8</v>
      </c>
      <c r="AI944">
        <f>IFERROR(VLOOKUP($A944,Table2[],12,FALSE),"Not Found")</f>
        <v>5</v>
      </c>
      <c r="AJ944">
        <f>IFERROR(VLOOKUP($A944,Table2[],13,FALSE),"Not Found")</f>
        <v>4</v>
      </c>
      <c r="AK944">
        <f>IFERROR(VLOOKUP($A944,Table2[],14,FALSE),"Not Found")</f>
        <v>8</v>
      </c>
      <c r="AL944">
        <f>INDEX('Marketing data'!E:E,MATCH($A944,'Marketing data'!B:B,0),1)</f>
        <v>1</v>
      </c>
      <c r="AM944">
        <f>INDEX('Marketing data'!F:F,MATCH($A944,'Marketing data'!B:B,0),1)</f>
        <v>0</v>
      </c>
      <c r="AN944">
        <f>INDEX(Table3[MC3],MATCH($A944,Table3[ID],0),1)</f>
        <v>1</v>
      </c>
      <c r="AO944">
        <f>INDEX(Table3[MC4],MATCH($A944,Table3[ID],0),1)</f>
        <v>0</v>
      </c>
      <c r="AP944">
        <f>INDEX(Table3[MC5],MATCH($A944,Table3[ID],0),1)</f>
        <v>0</v>
      </c>
      <c r="AQ944">
        <f>_xlfn.XLOOKUP($A944,Table3[ID],Table3[Complaint],"Not Found",0)</f>
        <v>0</v>
      </c>
      <c r="AR944">
        <f>_xlfn.XLOOKUP($A944,Table3[ID],Table3[Pilot],"Not Found",0)</f>
        <v>1</v>
      </c>
      <c r="AS944" s="6">
        <f>_xlfn.XLOOKUP($A944,Table3[ID],Table3[Enrollment],"Not Found",0)</f>
        <v>43709</v>
      </c>
    </row>
    <row r="945" spans="1:45" x14ac:dyDescent="0.25">
      <c r="A945">
        <v>2006</v>
      </c>
      <c r="B945" t="s">
        <v>1073</v>
      </c>
      <c r="C945" t="s">
        <v>124</v>
      </c>
      <c r="D945" t="s">
        <v>110</v>
      </c>
      <c r="E945" t="s">
        <v>114</v>
      </c>
      <c r="F945" t="s">
        <v>111</v>
      </c>
      <c r="G945" s="22">
        <v>46.02</v>
      </c>
      <c r="H945">
        <v>6</v>
      </c>
      <c r="I945">
        <v>13.805999999999999</v>
      </c>
      <c r="J945" s="22">
        <v>289.92599999999999</v>
      </c>
      <c r="K945" s="6">
        <v>43503</v>
      </c>
      <c r="L945" s="21">
        <v>0.66319444444444442</v>
      </c>
      <c r="M945" t="s">
        <v>112</v>
      </c>
      <c r="N945" s="22">
        <v>276.12</v>
      </c>
      <c r="O945">
        <v>4.7619047620000003</v>
      </c>
      <c r="P945" s="22">
        <v>13.805999999999999</v>
      </c>
      <c r="Q945">
        <v>7.1</v>
      </c>
      <c r="R945" t="str">
        <f>IFERROR(VLOOKUP(Table5[[#This Row],[CustomerID]],Table1[],16,FALSE),"Not Found")</f>
        <v>Married</v>
      </c>
      <c r="S945">
        <f>IFERROR(VLOOKUP(Table5[[#This Row],[CustomerID]],Table1[],5,FALSE),"Not Found")</f>
        <v>53</v>
      </c>
      <c r="T945" t="str">
        <f>IFERROR(VLOOKUP(Table5[[#This Row],[CustomerID]],Table1[],17,FALSE),"Not Found")</f>
        <v>PhD</v>
      </c>
      <c r="U945">
        <f>_xlfn.XLOOKUP(Table5[[#This Row],[CustomerID]],Table1[ID],Table1[Kids],"Not Found",0)</f>
        <v>0</v>
      </c>
      <c r="V945">
        <f>_xlfn.XLOOKUP(Table5[[#This Row],[CustomerID]],Table1[ID],Table1[Teens],"Not found",0)</f>
        <v>1</v>
      </c>
      <c r="W945" s="16">
        <f>IFERROR(VLOOKUP(Table5[[#This Row],[CustomerID]],Table1[],2,FALSE),"Not Found")</f>
        <v>156320</v>
      </c>
      <c r="X945" t="str">
        <f>_xlfn.XLOOKUP(Table5[[#This Row],[CustomerID]],Table1[ID],Table1[State],"Not Found",0)</f>
        <v>State-New York</v>
      </c>
      <c r="Y945">
        <f>_xlfn.XLOOKUP(Table5[[#This Row],[CustomerID]],Table2[ID],Table2[Recency/Days],"Not Found",0)</f>
        <v>11</v>
      </c>
      <c r="Z945" s="22">
        <f>IFERROR(VLOOKUP(Table5[[#This Row],[CustomerID]],Table2[],3,FALSE),"Not Found")</f>
        <v>558</v>
      </c>
      <c r="AA945" s="22">
        <f>IFERROR(VLOOKUP($A945,Table2[],4,FALSE),"Not Found")</f>
        <v>147</v>
      </c>
      <c r="AB945" s="22">
        <f>IFERROR(VLOOKUP($A945,Table2[],5,FALSE),"Not Found")</f>
        <v>477</v>
      </c>
      <c r="AC945" s="22">
        <f>IFERROR(VLOOKUP($A945,Table2[],6,FALSE),"Not Found")</f>
        <v>322</v>
      </c>
      <c r="AD945" s="22">
        <f>IFERROR(VLOOKUP($A945,Table2[],7,FALSE),"Not Found")</f>
        <v>214</v>
      </c>
      <c r="AE945" s="22">
        <f>IFERROR(VLOOKUP($A945,Table2[],8,FALSE),"Not Found")</f>
        <v>230</v>
      </c>
      <c r="AF945" s="22">
        <f>IFERROR(VLOOKUP($A945,Table2[],9,FALSE),"Not Found")</f>
        <v>1488</v>
      </c>
      <c r="AG945">
        <f>IFERROR(VLOOKUP($A945,Table2[],10,FALSE),"Not Found")</f>
        <v>3</v>
      </c>
      <c r="AH945">
        <f>IFERROR(VLOOKUP($A945,Table2[],11,FALSE),"Not Found")</f>
        <v>5</v>
      </c>
      <c r="AI945">
        <f>IFERROR(VLOOKUP($A945,Table2[],12,FALSE),"Not Found")</f>
        <v>4</v>
      </c>
      <c r="AJ945">
        <f>IFERROR(VLOOKUP($A945,Table2[],13,FALSE),"Not Found")</f>
        <v>9</v>
      </c>
      <c r="AK945">
        <f>IFERROR(VLOOKUP($A945,Table2[],14,FALSE),"Not Found")</f>
        <v>4</v>
      </c>
      <c r="AL945">
        <f>INDEX('Marketing data'!E:E,MATCH($A945,'Marketing data'!B:B,0),1)</f>
        <v>0</v>
      </c>
      <c r="AM945">
        <f>INDEX('Marketing data'!F:F,MATCH($A945,'Marketing data'!B:B,0),1)</f>
        <v>0</v>
      </c>
      <c r="AN945">
        <f>INDEX(Table3[MC3],MATCH($A945,Table3[ID],0),1)</f>
        <v>0</v>
      </c>
      <c r="AO945">
        <f>INDEX(Table3[MC4],MATCH($A945,Table3[ID],0),1)</f>
        <v>0</v>
      </c>
      <c r="AP945">
        <f>INDEX(Table3[MC5],MATCH($A945,Table3[ID],0),1)</f>
        <v>0</v>
      </c>
      <c r="AQ945">
        <f>_xlfn.XLOOKUP($A945,Table3[ID],Table3[Complaint],"Not Found",0)</f>
        <v>0</v>
      </c>
      <c r="AR945">
        <f>_xlfn.XLOOKUP($A945,Table3[ID],Table3[Pilot],"Not Found",0)</f>
        <v>0</v>
      </c>
      <c r="AS945" s="6">
        <f>_xlfn.XLOOKUP($A945,Table3[ID],Table3[Enrollment],"Not Found",0)</f>
        <v>43721</v>
      </c>
    </row>
    <row r="946" spans="1:45" x14ac:dyDescent="0.25">
      <c r="A946">
        <v>1642</v>
      </c>
      <c r="B946" t="s">
        <v>1074</v>
      </c>
      <c r="C946" t="s">
        <v>109</v>
      </c>
      <c r="D946" t="s">
        <v>110</v>
      </c>
      <c r="E946" t="s">
        <v>105</v>
      </c>
      <c r="F946" t="s">
        <v>115</v>
      </c>
      <c r="G946" s="22">
        <v>15.8</v>
      </c>
      <c r="H946">
        <v>10</v>
      </c>
      <c r="I946">
        <v>7.9</v>
      </c>
      <c r="J946" s="22">
        <v>165.9</v>
      </c>
      <c r="K946" s="6">
        <v>43474</v>
      </c>
      <c r="L946" s="21">
        <v>0.50486111111111109</v>
      </c>
      <c r="M946" t="s">
        <v>112</v>
      </c>
      <c r="N946" s="22">
        <v>158</v>
      </c>
      <c r="O946">
        <v>4.7619047620000003</v>
      </c>
      <c r="P946" s="22">
        <v>7.9</v>
      </c>
      <c r="Q946">
        <v>7.8</v>
      </c>
      <c r="R946" t="str">
        <f>IFERROR(VLOOKUP(Table5[[#This Row],[CustomerID]],Table1[],16,FALSE),"Not Found")</f>
        <v>Together</v>
      </c>
      <c r="S946">
        <f>IFERROR(VLOOKUP(Table5[[#This Row],[CustomerID]],Table1[],5,FALSE),"Not Found")</f>
        <v>57</v>
      </c>
      <c r="T946" t="str">
        <f>IFERROR(VLOOKUP(Table5[[#This Row],[CustomerID]],Table1[],17,FALSE),"Not Found")</f>
        <v>Graduate</v>
      </c>
      <c r="U946">
        <f>_xlfn.XLOOKUP(Table5[[#This Row],[CustomerID]],Table1[ID],Table1[Kids],"Not Found",0)</f>
        <v>0</v>
      </c>
      <c r="V946">
        <f>_xlfn.XLOOKUP(Table5[[#This Row],[CustomerID]],Table1[ID],Table1[Teens],"Not found",0)</f>
        <v>1</v>
      </c>
      <c r="W946" s="16">
        <f>IFERROR(VLOOKUP(Table5[[#This Row],[CustomerID]],Table1[],2,FALSE),"Not Found")</f>
        <v>156253</v>
      </c>
      <c r="X946" t="str">
        <f>_xlfn.XLOOKUP(Table5[[#This Row],[CustomerID]],Table1[ID],Table1[State],"Not Found",0)</f>
        <v>State-Other</v>
      </c>
      <c r="Y946">
        <f>_xlfn.XLOOKUP(Table5[[#This Row],[CustomerID]],Table2[ID],Table2[Recency/Days],"Not Found",0)</f>
        <v>83</v>
      </c>
      <c r="Z946" s="22">
        <f>IFERROR(VLOOKUP(Table5[[#This Row],[CustomerID]],Table2[],3,FALSE),"Not Found")</f>
        <v>1414</v>
      </c>
      <c r="AA946" s="22">
        <f>IFERROR(VLOOKUP($A946,Table2[],4,FALSE),"Not Found")</f>
        <v>0</v>
      </c>
      <c r="AB946" s="22">
        <f>IFERROR(VLOOKUP($A946,Table2[],5,FALSE),"Not Found")</f>
        <v>181</v>
      </c>
      <c r="AC946" s="22">
        <f>IFERROR(VLOOKUP($A946,Table2[],6,FALSE),"Not Found")</f>
        <v>19</v>
      </c>
      <c r="AD946" s="22">
        <f>IFERROR(VLOOKUP($A946,Table2[],7,FALSE),"Not Found")</f>
        <v>31</v>
      </c>
      <c r="AE946" s="22">
        <f>IFERROR(VLOOKUP($A946,Table2[],8,FALSE),"Not Found")</f>
        <v>14</v>
      </c>
      <c r="AF946" s="22">
        <f>IFERROR(VLOOKUP($A946,Table2[],9,FALSE),"Not Found")</f>
        <v>1630</v>
      </c>
      <c r="AG946">
        <f>IFERROR(VLOOKUP($A946,Table2[],10,FALSE),"Not Found")</f>
        <v>4</v>
      </c>
      <c r="AH946">
        <f>IFERROR(VLOOKUP($A946,Table2[],11,FALSE),"Not Found")</f>
        <v>7</v>
      </c>
      <c r="AI946">
        <f>IFERROR(VLOOKUP($A946,Table2[],12,FALSE),"Not Found")</f>
        <v>2</v>
      </c>
      <c r="AJ946">
        <f>IFERROR(VLOOKUP($A946,Table2[],13,FALSE),"Not Found")</f>
        <v>9</v>
      </c>
      <c r="AK946">
        <f>IFERROR(VLOOKUP($A946,Table2[],14,FALSE),"Not Found")</f>
        <v>6</v>
      </c>
      <c r="AL946">
        <f>INDEX('Marketing data'!E:E,MATCH($A946,'Marketing data'!B:B,0),1)</f>
        <v>0</v>
      </c>
      <c r="AM946">
        <f>INDEX('Marketing data'!F:F,MATCH($A946,'Marketing data'!B:B,0),1)</f>
        <v>0</v>
      </c>
      <c r="AN946">
        <f>INDEX(Table3[MC3],MATCH($A946,Table3[ID],0),1)</f>
        <v>0</v>
      </c>
      <c r="AO946">
        <f>INDEX(Table3[MC4],MATCH($A946,Table3[ID],0),1)</f>
        <v>0</v>
      </c>
      <c r="AP946">
        <f>INDEX(Table3[MC5],MATCH($A946,Table3[ID],0),1)</f>
        <v>0</v>
      </c>
      <c r="AQ946">
        <f>_xlfn.XLOOKUP($A946,Table3[ID],Table3[Complaint],"Not Found",0)</f>
        <v>0</v>
      </c>
      <c r="AR946">
        <f>_xlfn.XLOOKUP($A946,Table3[ID],Table3[Pilot],"Not Found",0)</f>
        <v>0</v>
      </c>
      <c r="AS946" s="6">
        <f>_xlfn.XLOOKUP($A946,Table3[ID],Table3[Enrollment],"Not Found",0)</f>
        <v>43599</v>
      </c>
    </row>
    <row r="947" spans="1:45" x14ac:dyDescent="0.25">
      <c r="A947">
        <v>2356</v>
      </c>
      <c r="B947" t="s">
        <v>1075</v>
      </c>
      <c r="C947" t="s">
        <v>103</v>
      </c>
      <c r="D947" t="s">
        <v>104</v>
      </c>
      <c r="E947" t="s">
        <v>105</v>
      </c>
      <c r="F947" t="s">
        <v>125</v>
      </c>
      <c r="G947" s="22">
        <v>98.66</v>
      </c>
      <c r="H947">
        <v>9</v>
      </c>
      <c r="I947">
        <v>44.396999999999998</v>
      </c>
      <c r="J947" s="22">
        <v>932.33699999999999</v>
      </c>
      <c r="K947" s="6">
        <v>43515</v>
      </c>
      <c r="L947" s="21">
        <v>0.62986111111111109</v>
      </c>
      <c r="M947" t="s">
        <v>112</v>
      </c>
      <c r="N947" s="22">
        <v>887.94</v>
      </c>
      <c r="O947">
        <v>4.7619047620000003</v>
      </c>
      <c r="P947" s="22">
        <v>44.396999999999998</v>
      </c>
      <c r="Q947">
        <v>8.4</v>
      </c>
      <c r="R947" t="str">
        <f>IFERROR(VLOOKUP(Table5[[#This Row],[CustomerID]],Table1[],16,FALSE),"Not Found")</f>
        <v>Single</v>
      </c>
      <c r="S947">
        <f>IFERROR(VLOOKUP(Table5[[#This Row],[CustomerID]],Table1[],5,FALSE),"Not Found")</f>
        <v>45</v>
      </c>
      <c r="T947" t="str">
        <f>IFERROR(VLOOKUP(Table5[[#This Row],[CustomerID]],Table1[],17,FALSE),"Not Found")</f>
        <v>Graduate</v>
      </c>
      <c r="U947">
        <f>_xlfn.XLOOKUP(Table5[[#This Row],[CustomerID]],Table1[ID],Table1[Kids],"Not Found",0)</f>
        <v>1</v>
      </c>
      <c r="V947">
        <f>_xlfn.XLOOKUP(Table5[[#This Row],[CustomerID]],Table1[ID],Table1[Teens],"Not found",0)</f>
        <v>2</v>
      </c>
      <c r="W947" s="16">
        <f>IFERROR(VLOOKUP(Table5[[#This Row],[CustomerID]],Table1[],2,FALSE),"Not Found")</f>
        <v>156243</v>
      </c>
      <c r="X947" t="str">
        <f>_xlfn.XLOOKUP(Table5[[#This Row],[CustomerID]],Table1[ID],Table1[State],"Not Found",0)</f>
        <v>State-Other</v>
      </c>
      <c r="Y947">
        <f>_xlfn.XLOOKUP(Table5[[#This Row],[CustomerID]],Table2[ID],Table2[Recency/Days],"Not Found",0)</f>
        <v>26</v>
      </c>
      <c r="Z947" s="22">
        <f>IFERROR(VLOOKUP(Table5[[#This Row],[CustomerID]],Table2[],3,FALSE),"Not Found")</f>
        <v>964</v>
      </c>
      <c r="AA947" s="22">
        <f>IFERROR(VLOOKUP($A947,Table2[],4,FALSE),"Not Found")</f>
        <v>0</v>
      </c>
      <c r="AB947" s="22">
        <f>IFERROR(VLOOKUP($A947,Table2[],5,FALSE),"Not Found")</f>
        <v>97</v>
      </c>
      <c r="AC947" s="22">
        <f>IFERROR(VLOOKUP($A947,Table2[],6,FALSE),"Not Found")</f>
        <v>11</v>
      </c>
      <c r="AD947" s="22">
        <f>IFERROR(VLOOKUP($A947,Table2[],7,FALSE),"Not Found")</f>
        <v>8</v>
      </c>
      <c r="AE947" s="22">
        <f>IFERROR(VLOOKUP($A947,Table2[],8,FALSE),"Not Found")</f>
        <v>19</v>
      </c>
      <c r="AF947" s="22">
        <f>IFERROR(VLOOKUP($A947,Table2[],9,FALSE),"Not Found")</f>
        <v>1061</v>
      </c>
      <c r="AG947">
        <f>IFERROR(VLOOKUP($A947,Table2[],10,FALSE),"Not Found")</f>
        <v>6</v>
      </c>
      <c r="AH947">
        <f>IFERROR(VLOOKUP($A947,Table2[],11,FALSE),"Not Found")</f>
        <v>4</v>
      </c>
      <c r="AI947">
        <f>IFERROR(VLOOKUP($A947,Table2[],12,FALSE),"Not Found")</f>
        <v>2</v>
      </c>
      <c r="AJ947">
        <f>IFERROR(VLOOKUP($A947,Table2[],13,FALSE),"Not Found")</f>
        <v>8</v>
      </c>
      <c r="AK947">
        <f>IFERROR(VLOOKUP($A947,Table2[],14,FALSE),"Not Found")</f>
        <v>5</v>
      </c>
      <c r="AL947">
        <f>INDEX('Marketing data'!E:E,MATCH($A947,'Marketing data'!B:B,0),1)</f>
        <v>0</v>
      </c>
      <c r="AM947">
        <f>INDEX('Marketing data'!F:F,MATCH($A947,'Marketing data'!B:B,0),1)</f>
        <v>0</v>
      </c>
      <c r="AN947">
        <f>INDEX(Table3[MC3],MATCH($A947,Table3[ID],0),1)</f>
        <v>0</v>
      </c>
      <c r="AO947">
        <f>INDEX(Table3[MC4],MATCH($A947,Table3[ID],0),1)</f>
        <v>0</v>
      </c>
      <c r="AP947">
        <f>INDEX(Table3[MC5],MATCH($A947,Table3[ID],0),1)</f>
        <v>0</v>
      </c>
      <c r="AQ947">
        <f>_xlfn.XLOOKUP($A947,Table3[ID],Table3[Complaint],"Not Found",0)</f>
        <v>0</v>
      </c>
      <c r="AR947">
        <f>_xlfn.XLOOKUP($A947,Table3[ID],Table3[Pilot],"Not Found",0)</f>
        <v>0</v>
      </c>
      <c r="AS947" s="6">
        <f>_xlfn.XLOOKUP($A947,Table3[ID],Table3[Enrollment],"Not Found",0)</f>
        <v>43987</v>
      </c>
    </row>
    <row r="948" spans="1:45" x14ac:dyDescent="0.25">
      <c r="A948">
        <v>2354</v>
      </c>
      <c r="B948" t="s">
        <v>1076</v>
      </c>
      <c r="C948" t="s">
        <v>109</v>
      </c>
      <c r="D948" t="s">
        <v>104</v>
      </c>
      <c r="E948" t="s">
        <v>114</v>
      </c>
      <c r="F948" t="s">
        <v>127</v>
      </c>
      <c r="G948" s="22">
        <v>91.98</v>
      </c>
      <c r="H948">
        <v>1</v>
      </c>
      <c r="I948">
        <v>4.5990000000000002</v>
      </c>
      <c r="J948" s="22">
        <v>96.578999999999994</v>
      </c>
      <c r="K948" s="6">
        <v>43542</v>
      </c>
      <c r="L948" s="21">
        <v>0.64513888888888882</v>
      </c>
      <c r="M948" t="s">
        <v>112</v>
      </c>
      <c r="N948" s="22">
        <v>91.98</v>
      </c>
      <c r="O948">
        <v>4.7619047620000003</v>
      </c>
      <c r="P948" s="22">
        <v>4.5990000000000002</v>
      </c>
      <c r="Q948">
        <v>9.8000000000000007</v>
      </c>
      <c r="R948" t="str">
        <f>IFERROR(VLOOKUP(Table5[[#This Row],[CustomerID]],Table1[],16,FALSE),"Not Found")</f>
        <v>Married</v>
      </c>
      <c r="S948">
        <f>IFERROR(VLOOKUP(Table5[[#This Row],[CustomerID]],Table1[],5,FALSE),"Not Found")</f>
        <v>51</v>
      </c>
      <c r="T948" t="str">
        <f>IFERROR(VLOOKUP(Table5[[#This Row],[CustomerID]],Table1[],17,FALSE),"Not Found")</f>
        <v>PhD</v>
      </c>
      <c r="U948">
        <f>_xlfn.XLOOKUP(Table5[[#This Row],[CustomerID]],Table1[ID],Table1[Kids],"Not Found",0)</f>
        <v>0</v>
      </c>
      <c r="V948">
        <f>_xlfn.XLOOKUP(Table5[[#This Row],[CustomerID]],Table1[ID],Table1[Teens],"Not found",0)</f>
        <v>1</v>
      </c>
      <c r="W948" s="16">
        <f>IFERROR(VLOOKUP(Table5[[#This Row],[CustomerID]],Table1[],2,FALSE),"Not Found")</f>
        <v>156242</v>
      </c>
      <c r="X948" t="str">
        <f>_xlfn.XLOOKUP(Table5[[#This Row],[CustomerID]],Table1[ID],Table1[State],"Not Found",0)</f>
        <v>State-New York</v>
      </c>
      <c r="Y948">
        <f>_xlfn.XLOOKUP(Table5[[#This Row],[CustomerID]],Table2[ID],Table2[Recency/Days],"Not Found",0)</f>
        <v>72</v>
      </c>
      <c r="Z948" s="22">
        <f>IFERROR(VLOOKUP(Table5[[#This Row],[CustomerID]],Table2[],3,FALSE),"Not Found")</f>
        <v>1914</v>
      </c>
      <c r="AA948" s="22">
        <f>IFERROR(VLOOKUP($A948,Table2[],4,FALSE),"Not Found")</f>
        <v>22</v>
      </c>
      <c r="AB948" s="22">
        <f>IFERROR(VLOOKUP($A948,Table2[],5,FALSE),"Not Found")</f>
        <v>464</v>
      </c>
      <c r="AC948" s="22">
        <f>IFERROR(VLOOKUP($A948,Table2[],6,FALSE),"Not Found")</f>
        <v>31</v>
      </c>
      <c r="AD948" s="22">
        <f>IFERROR(VLOOKUP($A948,Table2[],7,FALSE),"Not Found")</f>
        <v>22</v>
      </c>
      <c r="AE948" s="22">
        <f>IFERROR(VLOOKUP($A948,Table2[],8,FALSE),"Not Found")</f>
        <v>244</v>
      </c>
      <c r="AF948" s="22">
        <f>IFERROR(VLOOKUP($A948,Table2[],9,FALSE),"Not Found")</f>
        <v>2209</v>
      </c>
      <c r="AG948">
        <f>IFERROR(VLOOKUP($A948,Table2[],10,FALSE),"Not Found")</f>
        <v>5</v>
      </c>
      <c r="AH948">
        <f>IFERROR(VLOOKUP($A948,Table2[],11,FALSE),"Not Found")</f>
        <v>8</v>
      </c>
      <c r="AI948">
        <f>IFERROR(VLOOKUP($A948,Table2[],12,FALSE),"Not Found")</f>
        <v>4</v>
      </c>
      <c r="AJ948">
        <f>IFERROR(VLOOKUP($A948,Table2[],13,FALSE),"Not Found")</f>
        <v>11</v>
      </c>
      <c r="AK948">
        <f>IFERROR(VLOOKUP($A948,Table2[],14,FALSE),"Not Found")</f>
        <v>6</v>
      </c>
      <c r="AL948">
        <f>INDEX('Marketing data'!E:E,MATCH($A948,'Marketing data'!B:B,0),1)</f>
        <v>0</v>
      </c>
      <c r="AM948">
        <f>INDEX('Marketing data'!F:F,MATCH($A948,'Marketing data'!B:B,0),1)</f>
        <v>0</v>
      </c>
      <c r="AN948">
        <f>INDEX(Table3[MC3],MATCH($A948,Table3[ID],0),1)</f>
        <v>0</v>
      </c>
      <c r="AO948">
        <f>INDEX(Table3[MC4],MATCH($A948,Table3[ID],0),1)</f>
        <v>0</v>
      </c>
      <c r="AP948">
        <f>INDEX(Table3[MC5],MATCH($A948,Table3[ID],0),1)</f>
        <v>0</v>
      </c>
      <c r="AQ948">
        <f>_xlfn.XLOOKUP($A948,Table3[ID],Table3[Complaint],"Not Found",0)</f>
        <v>0</v>
      </c>
      <c r="AR948">
        <f>_xlfn.XLOOKUP($A948,Table3[ID],Table3[Pilot],"Not Found",0)</f>
        <v>0</v>
      </c>
      <c r="AS948" s="6">
        <f>_xlfn.XLOOKUP($A948,Table3[ID],Table3[Enrollment],"Not Found",0)</f>
        <v>43685</v>
      </c>
    </row>
    <row r="949" spans="1:45" x14ac:dyDescent="0.25">
      <c r="A949">
        <v>1425</v>
      </c>
      <c r="B949" t="s">
        <v>1077</v>
      </c>
      <c r="C949" t="s">
        <v>103</v>
      </c>
      <c r="D949" t="s">
        <v>104</v>
      </c>
      <c r="E949" t="s">
        <v>114</v>
      </c>
      <c r="F949" t="s">
        <v>111</v>
      </c>
      <c r="G949" s="22">
        <v>20.89</v>
      </c>
      <c r="H949">
        <v>2</v>
      </c>
      <c r="I949">
        <v>2.089</v>
      </c>
      <c r="J949" s="22">
        <v>43.869</v>
      </c>
      <c r="K949" s="6">
        <v>43501</v>
      </c>
      <c r="L949" s="21">
        <v>0.78125</v>
      </c>
      <c r="M949" t="s">
        <v>112</v>
      </c>
      <c r="N949" s="22">
        <v>41.78</v>
      </c>
      <c r="O949">
        <v>4.7619047620000003</v>
      </c>
      <c r="P949" s="22">
        <v>2.089</v>
      </c>
      <c r="Q949">
        <v>9.8000000000000007</v>
      </c>
      <c r="R949" t="str">
        <f>IFERROR(VLOOKUP(Table5[[#This Row],[CustomerID]],Table1[],16,FALSE),"Not Found")</f>
        <v>Married</v>
      </c>
      <c r="S949">
        <f>IFERROR(VLOOKUP(Table5[[#This Row],[CustomerID]],Table1[],5,FALSE),"Not Found")</f>
        <v>72</v>
      </c>
      <c r="T949" t="str">
        <f>IFERROR(VLOOKUP(Table5[[#This Row],[CustomerID]],Table1[],17,FALSE),"Not Found")</f>
        <v>PhD</v>
      </c>
      <c r="U949">
        <f>_xlfn.XLOOKUP(Table5[[#This Row],[CustomerID]],Table1[ID],Table1[Kids],"Not Found",0)</f>
        <v>0</v>
      </c>
      <c r="V949">
        <f>_xlfn.XLOOKUP(Table5[[#This Row],[CustomerID]],Table1[ID],Table1[Teens],"Not found",0)</f>
        <v>1</v>
      </c>
      <c r="W949" s="16">
        <f>IFERROR(VLOOKUP(Table5[[#This Row],[CustomerID]],Table1[],2,FALSE),"Not Found")</f>
        <v>156223</v>
      </c>
      <c r="X949" t="str">
        <f>_xlfn.XLOOKUP(Table5[[#This Row],[CustomerID]],Table1[ID],Table1[State],"Not Found",0)</f>
        <v>State-Texas</v>
      </c>
      <c r="Y949">
        <f>_xlfn.XLOOKUP(Table5[[#This Row],[CustomerID]],Table2[ID],Table2[Recency/Days],"Not Found",0)</f>
        <v>72</v>
      </c>
      <c r="Z949" s="22">
        <f>IFERROR(VLOOKUP(Table5[[#This Row],[CustomerID]],Table2[],3,FALSE),"Not Found")</f>
        <v>214</v>
      </c>
      <c r="AA949" s="22">
        <f>IFERROR(VLOOKUP($A949,Table2[],4,FALSE),"Not Found")</f>
        <v>78</v>
      </c>
      <c r="AB949" s="22">
        <f>IFERROR(VLOOKUP($A949,Table2[],5,FALSE),"Not Found")</f>
        <v>86</v>
      </c>
      <c r="AC949" s="22">
        <f>IFERROR(VLOOKUP($A949,Table2[],6,FALSE),"Not Found")</f>
        <v>44</v>
      </c>
      <c r="AD949" s="22">
        <f>IFERROR(VLOOKUP($A949,Table2[],7,FALSE),"Not Found")</f>
        <v>0</v>
      </c>
      <c r="AE949" s="22">
        <f>IFERROR(VLOOKUP($A949,Table2[],8,FALSE),"Not Found")</f>
        <v>11</v>
      </c>
      <c r="AF949" s="22">
        <f>IFERROR(VLOOKUP($A949,Table2[],9,FALSE),"Not Found")</f>
        <v>411</v>
      </c>
      <c r="AG949">
        <f>IFERROR(VLOOKUP($A949,Table2[],10,FALSE),"Not Found")</f>
        <v>2</v>
      </c>
      <c r="AH949">
        <f>IFERROR(VLOOKUP($A949,Table2[],11,FALSE),"Not Found")</f>
        <v>2</v>
      </c>
      <c r="AI949">
        <f>IFERROR(VLOOKUP($A949,Table2[],12,FALSE),"Not Found")</f>
        <v>1</v>
      </c>
      <c r="AJ949">
        <f>IFERROR(VLOOKUP($A949,Table2[],13,FALSE),"Not Found")</f>
        <v>5</v>
      </c>
      <c r="AK949">
        <f>IFERROR(VLOOKUP($A949,Table2[],14,FALSE),"Not Found")</f>
        <v>4</v>
      </c>
      <c r="AL949">
        <f>INDEX('Marketing data'!E:E,MATCH($A949,'Marketing data'!B:B,0),1)</f>
        <v>0</v>
      </c>
      <c r="AM949">
        <f>INDEX('Marketing data'!F:F,MATCH($A949,'Marketing data'!B:B,0),1)</f>
        <v>0</v>
      </c>
      <c r="AN949">
        <f>INDEX(Table3[MC3],MATCH($A949,Table3[ID],0),1)</f>
        <v>0</v>
      </c>
      <c r="AO949">
        <f>INDEX(Table3[MC4],MATCH($A949,Table3[ID],0),1)</f>
        <v>0</v>
      </c>
      <c r="AP949">
        <f>INDEX(Table3[MC5],MATCH($A949,Table3[ID],0),1)</f>
        <v>0</v>
      </c>
      <c r="AQ949">
        <f>_xlfn.XLOOKUP($A949,Table3[ID],Table3[Complaint],"Not Found",0)</f>
        <v>0</v>
      </c>
      <c r="AR949">
        <f>_xlfn.XLOOKUP($A949,Table3[ID],Table3[Pilot],"Not Found",0)</f>
        <v>0</v>
      </c>
      <c r="AS949" s="6">
        <f>_xlfn.XLOOKUP($A949,Table3[ID],Table3[Enrollment],"Not Found",0)</f>
        <v>43977</v>
      </c>
    </row>
    <row r="950" spans="1:45" x14ac:dyDescent="0.25">
      <c r="A950">
        <v>1620</v>
      </c>
      <c r="B950" t="s">
        <v>1079</v>
      </c>
      <c r="C950" t="s">
        <v>109</v>
      </c>
      <c r="D950" t="s">
        <v>104</v>
      </c>
      <c r="E950" t="s">
        <v>114</v>
      </c>
      <c r="F950" t="s">
        <v>111</v>
      </c>
      <c r="G950" s="22">
        <v>96.82</v>
      </c>
      <c r="H950">
        <v>3</v>
      </c>
      <c r="I950">
        <v>14.523</v>
      </c>
      <c r="J950" s="22">
        <v>304.983</v>
      </c>
      <c r="K950" s="6">
        <v>43554</v>
      </c>
      <c r="L950" s="21">
        <v>0.85902777777777783</v>
      </c>
      <c r="M950" t="s">
        <v>112</v>
      </c>
      <c r="N950" s="22">
        <v>290.45999999999998</v>
      </c>
      <c r="O950">
        <v>4.7619047620000003</v>
      </c>
      <c r="P950" s="22">
        <v>14.523</v>
      </c>
      <c r="Q950">
        <v>6.7</v>
      </c>
      <c r="R950" t="str">
        <f>IFERROR(VLOOKUP(Table5[[#This Row],[CustomerID]],Table1[],16,FALSE),"Not Found")</f>
        <v>Married</v>
      </c>
      <c r="S950">
        <f>IFERROR(VLOOKUP(Table5[[#This Row],[CustomerID]],Table1[],5,FALSE),"Not Found")</f>
        <v>58</v>
      </c>
      <c r="T950" t="str">
        <f>IFERROR(VLOOKUP(Table5[[#This Row],[CustomerID]],Table1[],17,FALSE),"Not Found")</f>
        <v>Graduate</v>
      </c>
      <c r="U950">
        <f>_xlfn.XLOOKUP(Table5[[#This Row],[CustomerID]],Table1[ID],Table1[Kids],"Not Found",0)</f>
        <v>0</v>
      </c>
      <c r="V950">
        <f>_xlfn.XLOOKUP(Table5[[#This Row],[CustomerID]],Table1[ID],Table1[Teens],"Not found",0)</f>
        <v>1</v>
      </c>
      <c r="W950" s="16">
        <f>IFERROR(VLOOKUP(Table5[[#This Row],[CustomerID]],Table1[],2,FALSE),"Not Found")</f>
        <v>156181</v>
      </c>
      <c r="X950" t="str">
        <f>_xlfn.XLOOKUP(Table5[[#This Row],[CustomerID]],Table1[ID],Table1[State],"Not Found",0)</f>
        <v>State-Florida</v>
      </c>
      <c r="Y950">
        <f>_xlfn.XLOOKUP(Table5[[#This Row],[CustomerID]],Table2[ID],Table2[Recency/Days],"Not Found",0)</f>
        <v>6</v>
      </c>
      <c r="Z950" s="22">
        <f>IFERROR(VLOOKUP(Table5[[#This Row],[CustomerID]],Table2[],3,FALSE),"Not Found")</f>
        <v>336</v>
      </c>
      <c r="AA950" s="22">
        <f>IFERROR(VLOOKUP($A950,Table2[],4,FALSE),"Not Found")</f>
        <v>286</v>
      </c>
      <c r="AB950" s="22">
        <f>IFERROR(VLOOKUP($A950,Table2[],5,FALSE),"Not Found")</f>
        <v>192</v>
      </c>
      <c r="AC950" s="22">
        <f>IFERROR(VLOOKUP($A950,Table2[],6,FALSE),"Not Found")</f>
        <v>22</v>
      </c>
      <c r="AD950" s="22">
        <f>IFERROR(VLOOKUP($A950,Table2[],7,FALSE),"Not Found")</f>
        <v>122</v>
      </c>
      <c r="AE950" s="22">
        <f>IFERROR(VLOOKUP($A950,Table2[],8,FALSE),"Not Found")</f>
        <v>133</v>
      </c>
      <c r="AF950" s="22">
        <f>IFERROR(VLOOKUP($A950,Table2[],9,FALSE),"Not Found")</f>
        <v>826</v>
      </c>
      <c r="AG950">
        <f>IFERROR(VLOOKUP($A950,Table2[],10,FALSE),"Not Found")</f>
        <v>1</v>
      </c>
      <c r="AH950">
        <f>IFERROR(VLOOKUP($A950,Table2[],11,FALSE),"Not Found")</f>
        <v>4</v>
      </c>
      <c r="AI950">
        <f>IFERROR(VLOOKUP($A950,Table2[],12,FALSE),"Not Found")</f>
        <v>2</v>
      </c>
      <c r="AJ950">
        <f>IFERROR(VLOOKUP($A950,Table2[],13,FALSE),"Not Found")</f>
        <v>7</v>
      </c>
      <c r="AK950">
        <f>IFERROR(VLOOKUP($A950,Table2[],14,FALSE),"Not Found")</f>
        <v>4</v>
      </c>
      <c r="AL950">
        <f>INDEX('Marketing data'!E:E,MATCH($A950,'Marketing data'!B:B,0),1)</f>
        <v>0</v>
      </c>
      <c r="AM950">
        <f>INDEX('Marketing data'!F:F,MATCH($A950,'Marketing data'!B:B,0),1)</f>
        <v>0</v>
      </c>
      <c r="AN950">
        <f>INDEX(Table3[MC3],MATCH($A950,Table3[ID],0),1)</f>
        <v>0</v>
      </c>
      <c r="AO950">
        <f>INDEX(Table3[MC4],MATCH($A950,Table3[ID],0),1)</f>
        <v>0</v>
      </c>
      <c r="AP950">
        <f>INDEX(Table3[MC5],MATCH($A950,Table3[ID],0),1)</f>
        <v>0</v>
      </c>
      <c r="AQ950">
        <f>_xlfn.XLOOKUP($A950,Table3[ID],Table3[Complaint],"Not Found",0)</f>
        <v>0</v>
      </c>
      <c r="AR950">
        <f>_xlfn.XLOOKUP($A950,Table3[ID],Table3[Pilot],"Not Found",0)</f>
        <v>0</v>
      </c>
      <c r="AS950" s="6">
        <f>_xlfn.XLOOKUP($A950,Table3[ID],Table3[Enrollment],"Not Found",0)</f>
        <v>43631</v>
      </c>
    </row>
    <row r="951" spans="1:45" x14ac:dyDescent="0.25">
      <c r="A951">
        <v>1112</v>
      </c>
      <c r="B951" t="s">
        <v>1080</v>
      </c>
      <c r="C951" t="s">
        <v>124</v>
      </c>
      <c r="D951" t="s">
        <v>110</v>
      </c>
      <c r="E951" t="s">
        <v>114</v>
      </c>
      <c r="F951" t="s">
        <v>125</v>
      </c>
      <c r="G951" s="22">
        <v>33.33</v>
      </c>
      <c r="H951">
        <v>2</v>
      </c>
      <c r="I951">
        <v>3.3330000000000002</v>
      </c>
      <c r="J951" s="22">
        <v>69.992999999999995</v>
      </c>
      <c r="K951" s="6">
        <v>43491</v>
      </c>
      <c r="L951" s="21">
        <v>0.6118055555555556</v>
      </c>
      <c r="M951" t="s">
        <v>116</v>
      </c>
      <c r="N951" s="22">
        <v>66.66</v>
      </c>
      <c r="O951">
        <v>4.7619047620000003</v>
      </c>
      <c r="P951" s="22">
        <v>3.3330000000000002</v>
      </c>
      <c r="Q951">
        <v>6.4</v>
      </c>
      <c r="R951" t="str">
        <f>IFERROR(VLOOKUP(Table5[[#This Row],[CustomerID]],Table1[],16,FALSE),"Not Found")</f>
        <v>Together</v>
      </c>
      <c r="S951">
        <f>IFERROR(VLOOKUP(Table5[[#This Row],[CustomerID]],Table1[],5,FALSE),"Not Found")</f>
        <v>67</v>
      </c>
      <c r="T951" t="str">
        <f>IFERROR(VLOOKUP(Table5[[#This Row],[CustomerID]],Table1[],17,FALSE),"Not Found")</f>
        <v>Master</v>
      </c>
      <c r="U951">
        <f>_xlfn.XLOOKUP(Table5[[#This Row],[CustomerID]],Table1[ID],Table1[Kids],"Not Found",0)</f>
        <v>0</v>
      </c>
      <c r="V951">
        <f>_xlfn.XLOOKUP(Table5[[#This Row],[CustomerID]],Table1[ID],Table1[Teens],"Not found",0)</f>
        <v>1</v>
      </c>
      <c r="W951" s="16">
        <f>IFERROR(VLOOKUP(Table5[[#This Row],[CustomerID]],Table1[],2,FALSE),"Not Found")</f>
        <v>156129</v>
      </c>
      <c r="X951" t="str">
        <f>_xlfn.XLOOKUP(Table5[[#This Row],[CustomerID]],Table1[ID],Table1[State],"Not Found",0)</f>
        <v>State-New York</v>
      </c>
      <c r="Y951">
        <f>_xlfn.XLOOKUP(Table5[[#This Row],[CustomerID]],Table2[ID],Table2[Recency/Days],"Not Found",0)</f>
        <v>65</v>
      </c>
      <c r="Z951" s="22">
        <f>IFERROR(VLOOKUP(Table5[[#This Row],[CustomerID]],Table2[],3,FALSE),"Not Found")</f>
        <v>890</v>
      </c>
      <c r="AA951" s="22">
        <f>IFERROR(VLOOKUP($A951,Table2[],4,FALSE),"Not Found")</f>
        <v>134</v>
      </c>
      <c r="AB951" s="22">
        <f>IFERROR(VLOOKUP($A951,Table2[],5,FALSE),"Not Found")</f>
        <v>370</v>
      </c>
      <c r="AC951" s="22">
        <f>IFERROR(VLOOKUP($A951,Table2[],6,FALSE),"Not Found")</f>
        <v>108</v>
      </c>
      <c r="AD951" s="22">
        <f>IFERROR(VLOOKUP($A951,Table2[],7,FALSE),"Not Found")</f>
        <v>200</v>
      </c>
      <c r="AE951" s="22">
        <f>IFERROR(VLOOKUP($A951,Table2[],8,FALSE),"Not Found")</f>
        <v>134</v>
      </c>
      <c r="AF951" s="22">
        <f>IFERROR(VLOOKUP($A951,Table2[],9,FALSE),"Not Found")</f>
        <v>1569</v>
      </c>
      <c r="AG951">
        <f>IFERROR(VLOOKUP($A951,Table2[],10,FALSE),"Not Found")</f>
        <v>4</v>
      </c>
      <c r="AH951">
        <f>IFERROR(VLOOKUP($A951,Table2[],11,FALSE),"Not Found")</f>
        <v>6</v>
      </c>
      <c r="AI951">
        <f>IFERROR(VLOOKUP($A951,Table2[],12,FALSE),"Not Found")</f>
        <v>2</v>
      </c>
      <c r="AJ951">
        <f>IFERROR(VLOOKUP($A951,Table2[],13,FALSE),"Not Found")</f>
        <v>10</v>
      </c>
      <c r="AK951">
        <f>IFERROR(VLOOKUP($A951,Table2[],14,FALSE),"Not Found")</f>
        <v>4</v>
      </c>
      <c r="AL951">
        <f>INDEX('Marketing data'!E:E,MATCH($A951,'Marketing data'!B:B,0),1)</f>
        <v>0</v>
      </c>
      <c r="AM951">
        <f>INDEX('Marketing data'!F:F,MATCH($A951,'Marketing data'!B:B,0),1)</f>
        <v>0</v>
      </c>
      <c r="AN951">
        <f>INDEX(Table3[MC3],MATCH($A951,Table3[ID],0),1)</f>
        <v>0</v>
      </c>
      <c r="AO951">
        <f>INDEX(Table3[MC4],MATCH($A951,Table3[ID],0),1)</f>
        <v>0</v>
      </c>
      <c r="AP951">
        <f>INDEX(Table3[MC5],MATCH($A951,Table3[ID],0),1)</f>
        <v>0</v>
      </c>
      <c r="AQ951">
        <f>_xlfn.XLOOKUP($A951,Table3[ID],Table3[Complaint],"Not Found",0)</f>
        <v>0</v>
      </c>
      <c r="AR951">
        <f>_xlfn.XLOOKUP($A951,Table3[ID],Table3[Pilot],"Not Found",0)</f>
        <v>0</v>
      </c>
      <c r="AS951" s="6">
        <f>_xlfn.XLOOKUP($A951,Table3[ID],Table3[Enrollment],"Not Found",0)</f>
        <v>43794</v>
      </c>
    </row>
    <row r="952" spans="1:45" x14ac:dyDescent="0.25">
      <c r="A952">
        <v>2121</v>
      </c>
      <c r="B952" t="s">
        <v>1081</v>
      </c>
      <c r="C952" t="s">
        <v>124</v>
      </c>
      <c r="D952" t="s">
        <v>110</v>
      </c>
      <c r="E952" t="s">
        <v>105</v>
      </c>
      <c r="F952" t="s">
        <v>111</v>
      </c>
      <c r="G952" s="22">
        <v>38.270000000000003</v>
      </c>
      <c r="H952">
        <v>2</v>
      </c>
      <c r="I952">
        <v>3.827</v>
      </c>
      <c r="J952" s="22">
        <v>80.367000000000004</v>
      </c>
      <c r="K952" s="6">
        <v>43526</v>
      </c>
      <c r="L952" s="21">
        <v>0.76250000000000007</v>
      </c>
      <c r="M952" t="s">
        <v>116</v>
      </c>
      <c r="N952" s="22">
        <v>76.540000000000006</v>
      </c>
      <c r="O952">
        <v>4.7619047620000003</v>
      </c>
      <c r="P952" s="22">
        <v>3.827</v>
      </c>
      <c r="Q952">
        <v>5.8</v>
      </c>
      <c r="R952" t="str">
        <f>IFERROR(VLOOKUP(Table5[[#This Row],[CustomerID]],Table1[],16,FALSE),"Not Found")</f>
        <v>Together</v>
      </c>
      <c r="S952">
        <f>IFERROR(VLOOKUP(Table5[[#This Row],[CustomerID]],Table1[],5,FALSE),"Not Found")</f>
        <v>67</v>
      </c>
      <c r="T952" t="str">
        <f>IFERROR(VLOOKUP(Table5[[#This Row],[CustomerID]],Table1[],17,FALSE),"Not Found")</f>
        <v>Master</v>
      </c>
      <c r="U952">
        <f>_xlfn.XLOOKUP(Table5[[#This Row],[CustomerID]],Table1[ID],Table1[Kids],"Not Found",0)</f>
        <v>0</v>
      </c>
      <c r="V952">
        <f>_xlfn.XLOOKUP(Table5[[#This Row],[CustomerID]],Table1[ID],Table1[Teens],"Not found",0)</f>
        <v>1</v>
      </c>
      <c r="W952" s="16">
        <f>IFERROR(VLOOKUP(Table5[[#This Row],[CustomerID]],Table1[],2,FALSE),"Not Found")</f>
        <v>156129</v>
      </c>
      <c r="X952" t="str">
        <f>_xlfn.XLOOKUP(Table5[[#This Row],[CustomerID]],Table1[ID],Table1[State],"Not Found",0)</f>
        <v>State-Texas</v>
      </c>
      <c r="Y952">
        <f>_xlfn.XLOOKUP(Table5[[#This Row],[CustomerID]],Table2[ID],Table2[Recency/Days],"Not Found",0)</f>
        <v>65</v>
      </c>
      <c r="Z952" s="22">
        <f>IFERROR(VLOOKUP(Table5[[#This Row],[CustomerID]],Table2[],3,FALSE),"Not Found")</f>
        <v>890</v>
      </c>
      <c r="AA952" s="22">
        <f>IFERROR(VLOOKUP($A952,Table2[],4,FALSE),"Not Found")</f>
        <v>134</v>
      </c>
      <c r="AB952" s="22">
        <f>IFERROR(VLOOKUP($A952,Table2[],5,FALSE),"Not Found")</f>
        <v>370</v>
      </c>
      <c r="AC952" s="22">
        <f>IFERROR(VLOOKUP($A952,Table2[],6,FALSE),"Not Found")</f>
        <v>108</v>
      </c>
      <c r="AD952" s="22">
        <f>IFERROR(VLOOKUP($A952,Table2[],7,FALSE),"Not Found")</f>
        <v>200</v>
      </c>
      <c r="AE952" s="22">
        <f>IFERROR(VLOOKUP($A952,Table2[],8,FALSE),"Not Found")</f>
        <v>134</v>
      </c>
      <c r="AF952" s="22">
        <f>IFERROR(VLOOKUP($A952,Table2[],9,FALSE),"Not Found")</f>
        <v>1569</v>
      </c>
      <c r="AG952">
        <f>IFERROR(VLOOKUP($A952,Table2[],10,FALSE),"Not Found")</f>
        <v>4</v>
      </c>
      <c r="AH952">
        <f>IFERROR(VLOOKUP($A952,Table2[],11,FALSE),"Not Found")</f>
        <v>6</v>
      </c>
      <c r="AI952">
        <f>IFERROR(VLOOKUP($A952,Table2[],12,FALSE),"Not Found")</f>
        <v>2</v>
      </c>
      <c r="AJ952">
        <f>IFERROR(VLOOKUP($A952,Table2[],13,FALSE),"Not Found")</f>
        <v>10</v>
      </c>
      <c r="AK952">
        <f>IFERROR(VLOOKUP($A952,Table2[],14,FALSE),"Not Found")</f>
        <v>4</v>
      </c>
      <c r="AL952">
        <f>INDEX('Marketing data'!E:E,MATCH($A952,'Marketing data'!B:B,0),1)</f>
        <v>0</v>
      </c>
      <c r="AM952">
        <f>INDEX('Marketing data'!F:F,MATCH($A952,'Marketing data'!B:B,0),1)</f>
        <v>0</v>
      </c>
      <c r="AN952">
        <f>INDEX(Table3[MC3],MATCH($A952,Table3[ID],0),1)</f>
        <v>0</v>
      </c>
      <c r="AO952">
        <f>INDEX(Table3[MC4],MATCH($A952,Table3[ID],0),1)</f>
        <v>0</v>
      </c>
      <c r="AP952">
        <f>INDEX(Table3[MC5],MATCH($A952,Table3[ID],0),1)</f>
        <v>0</v>
      </c>
      <c r="AQ952">
        <f>_xlfn.XLOOKUP($A952,Table3[ID],Table3[Complaint],"Not Found",0)</f>
        <v>0</v>
      </c>
      <c r="AR952">
        <f>_xlfn.XLOOKUP($A952,Table3[ID],Table3[Pilot],"Not Found",0)</f>
        <v>0</v>
      </c>
      <c r="AS952" s="6">
        <f>_xlfn.XLOOKUP($A952,Table3[ID],Table3[Enrollment],"Not Found",0)</f>
        <v>43794</v>
      </c>
    </row>
    <row r="953" spans="1:45" x14ac:dyDescent="0.25">
      <c r="A953">
        <v>1922</v>
      </c>
      <c r="B953" t="s">
        <v>1082</v>
      </c>
      <c r="C953" t="s">
        <v>103</v>
      </c>
      <c r="D953" t="s">
        <v>110</v>
      </c>
      <c r="E953" t="s">
        <v>105</v>
      </c>
      <c r="F953" t="s">
        <v>115</v>
      </c>
      <c r="G953" s="22">
        <v>33.299999999999997</v>
      </c>
      <c r="H953">
        <v>9</v>
      </c>
      <c r="I953">
        <v>14.984999999999999</v>
      </c>
      <c r="J953" s="22">
        <v>314.685</v>
      </c>
      <c r="K953" s="6">
        <v>43528</v>
      </c>
      <c r="L953" s="21">
        <v>0.64374999999999993</v>
      </c>
      <c r="M953" t="s">
        <v>107</v>
      </c>
      <c r="N953" s="22">
        <v>299.7</v>
      </c>
      <c r="O953">
        <v>4.7619047620000003</v>
      </c>
      <c r="P953" s="22">
        <v>14.984999999999999</v>
      </c>
      <c r="Q953">
        <v>7.2</v>
      </c>
      <c r="R953" t="str">
        <f>IFERROR(VLOOKUP(Table5[[#This Row],[CustomerID]],Table1[],16,FALSE),"Not Found")</f>
        <v>Together</v>
      </c>
      <c r="S953">
        <f>IFERROR(VLOOKUP(Table5[[#This Row],[CustomerID]],Table1[],5,FALSE),"Not Found")</f>
        <v>58</v>
      </c>
      <c r="T953" t="str">
        <f>IFERROR(VLOOKUP(Table5[[#This Row],[CustomerID]],Table1[],17,FALSE),"Not Found")</f>
        <v>PhD</v>
      </c>
      <c r="U953">
        <f>_xlfn.XLOOKUP(Table5[[#This Row],[CustomerID]],Table1[ID],Table1[Kids],"Not Found",0)</f>
        <v>0</v>
      </c>
      <c r="V953">
        <f>_xlfn.XLOOKUP(Table5[[#This Row],[CustomerID]],Table1[ID],Table1[Teens],"Not found",0)</f>
        <v>1</v>
      </c>
      <c r="W953" s="16">
        <f>IFERROR(VLOOKUP(Table5[[#This Row],[CustomerID]],Table1[],2,FALSE),"Not Found")</f>
        <v>156067</v>
      </c>
      <c r="X953" t="str">
        <f>_xlfn.XLOOKUP(Table5[[#This Row],[CustomerID]],Table1[ID],Table1[State],"Not Found",0)</f>
        <v>State-New York</v>
      </c>
      <c r="Y953">
        <f>_xlfn.XLOOKUP(Table5[[#This Row],[CustomerID]],Table2[ID],Table2[Recency/Days],"Not Found",0)</f>
        <v>51</v>
      </c>
      <c r="Z953" s="22">
        <f>IFERROR(VLOOKUP(Table5[[#This Row],[CustomerID]],Table2[],3,FALSE),"Not Found")</f>
        <v>1439</v>
      </c>
      <c r="AA953" s="22">
        <f>IFERROR(VLOOKUP($A953,Table2[],4,FALSE),"Not Found")</f>
        <v>33</v>
      </c>
      <c r="AB953" s="22">
        <f>IFERROR(VLOOKUP($A953,Table2[],5,FALSE),"Not Found")</f>
        <v>150</v>
      </c>
      <c r="AC953" s="22">
        <f>IFERROR(VLOOKUP($A953,Table2[],6,FALSE),"Not Found")</f>
        <v>45</v>
      </c>
      <c r="AD953" s="22">
        <f>IFERROR(VLOOKUP($A953,Table2[],7,FALSE),"Not Found")</f>
        <v>17</v>
      </c>
      <c r="AE953" s="22">
        <f>IFERROR(VLOOKUP($A953,Table2[],8,FALSE),"Not Found")</f>
        <v>334</v>
      </c>
      <c r="AF953" s="22">
        <f>IFERROR(VLOOKUP($A953,Table2[],9,FALSE),"Not Found")</f>
        <v>1350</v>
      </c>
      <c r="AG953">
        <f>IFERROR(VLOOKUP($A953,Table2[],10,FALSE),"Not Found")</f>
        <v>2</v>
      </c>
      <c r="AH953">
        <f>IFERROR(VLOOKUP($A953,Table2[],11,FALSE),"Not Found")</f>
        <v>7</v>
      </c>
      <c r="AI953">
        <f>IFERROR(VLOOKUP($A953,Table2[],12,FALSE),"Not Found")</f>
        <v>4</v>
      </c>
      <c r="AJ953">
        <f>IFERROR(VLOOKUP($A953,Table2[],13,FALSE),"Not Found")</f>
        <v>7</v>
      </c>
      <c r="AK953">
        <f>IFERROR(VLOOKUP($A953,Table2[],14,FALSE),"Not Found")</f>
        <v>5</v>
      </c>
      <c r="AL953">
        <f>INDEX('Marketing data'!E:E,MATCH($A953,'Marketing data'!B:B,0),1)</f>
        <v>0</v>
      </c>
      <c r="AM953">
        <f>INDEX('Marketing data'!F:F,MATCH($A953,'Marketing data'!B:B,0),1)</f>
        <v>0</v>
      </c>
      <c r="AN953">
        <f>INDEX(Table3[MC3],MATCH($A953,Table3[ID],0),1)</f>
        <v>0</v>
      </c>
      <c r="AO953">
        <f>INDEX(Table3[MC4],MATCH($A953,Table3[ID],0),1)</f>
        <v>0</v>
      </c>
      <c r="AP953">
        <f>INDEX(Table3[MC5],MATCH($A953,Table3[ID],0),1)</f>
        <v>0</v>
      </c>
      <c r="AQ953">
        <f>_xlfn.XLOOKUP($A953,Table3[ID],Table3[Complaint],"Not Found",0)</f>
        <v>0</v>
      </c>
      <c r="AR953">
        <f>_xlfn.XLOOKUP($A953,Table3[ID],Table3[Pilot],"Not Found",0)</f>
        <v>0</v>
      </c>
      <c r="AS953" s="6">
        <f>_xlfn.XLOOKUP($A953,Table3[ID],Table3[Enrollment],"Not Found",0)</f>
        <v>43824</v>
      </c>
    </row>
    <row r="954" spans="1:45" x14ac:dyDescent="0.25">
      <c r="A954">
        <v>1074</v>
      </c>
      <c r="B954" t="s">
        <v>1083</v>
      </c>
      <c r="C954" t="s">
        <v>103</v>
      </c>
      <c r="D954" t="s">
        <v>104</v>
      </c>
      <c r="E954" t="s">
        <v>114</v>
      </c>
      <c r="F954" t="s">
        <v>115</v>
      </c>
      <c r="G954" s="22">
        <v>81.010000000000005</v>
      </c>
      <c r="H954">
        <v>3</v>
      </c>
      <c r="I954">
        <v>12.1515</v>
      </c>
      <c r="J954" s="22">
        <v>255.1815</v>
      </c>
      <c r="K954" s="6">
        <v>43478</v>
      </c>
      <c r="L954" s="21">
        <v>0.53819444444444442</v>
      </c>
      <c r="M954" t="s">
        <v>116</v>
      </c>
      <c r="N954" s="22">
        <v>243.03</v>
      </c>
      <c r="O954">
        <v>4.7619047620000003</v>
      </c>
      <c r="P954" s="22">
        <v>12.1515</v>
      </c>
      <c r="Q954">
        <v>9.3000000000000007</v>
      </c>
      <c r="R954" t="str">
        <f>IFERROR(VLOOKUP(Table5[[#This Row],[CustomerID]],Table1[],16,FALSE),"Not Found")</f>
        <v>Together</v>
      </c>
      <c r="S954">
        <f>IFERROR(VLOOKUP(Table5[[#This Row],[CustomerID]],Table1[],5,FALSE),"Not Found")</f>
        <v>55</v>
      </c>
      <c r="T954" t="str">
        <f>IFERROR(VLOOKUP(Table5[[#This Row],[CustomerID]],Table1[],17,FALSE),"Not Found")</f>
        <v>Graduate</v>
      </c>
      <c r="U954">
        <f>_xlfn.XLOOKUP(Table5[[#This Row],[CustomerID]],Table1[ID],Table1[Kids],"Not Found",0)</f>
        <v>0</v>
      </c>
      <c r="V954">
        <f>_xlfn.XLOOKUP(Table5[[#This Row],[CustomerID]],Table1[ID],Table1[Teens],"Not found",0)</f>
        <v>0</v>
      </c>
      <c r="W954" s="16">
        <f>IFERROR(VLOOKUP(Table5[[#This Row],[CustomerID]],Table1[],2,FALSE),"Not Found")</f>
        <v>156046</v>
      </c>
      <c r="X954" t="str">
        <f>_xlfn.XLOOKUP(Table5[[#This Row],[CustomerID]],Table1[ID],Table1[State],"Not Found",0)</f>
        <v>State-Florida</v>
      </c>
      <c r="Y954">
        <f>_xlfn.XLOOKUP(Table5[[#This Row],[CustomerID]],Table2[ID],Table2[Recency/Days],"Not Found",0)</f>
        <v>9</v>
      </c>
      <c r="Z954" s="22">
        <f>IFERROR(VLOOKUP(Table5[[#This Row],[CustomerID]],Table2[],3,FALSE),"Not Found")</f>
        <v>1607</v>
      </c>
      <c r="AA954" s="22">
        <f>IFERROR(VLOOKUP($A954,Table2[],4,FALSE),"Not Found")</f>
        <v>0</v>
      </c>
      <c r="AB954" s="22">
        <f>IFERROR(VLOOKUP($A954,Table2[],5,FALSE),"Not Found")</f>
        <v>178</v>
      </c>
      <c r="AC954" s="22">
        <f>IFERROR(VLOOKUP($A954,Table2[],6,FALSE),"Not Found")</f>
        <v>0</v>
      </c>
      <c r="AD954" s="22">
        <f>IFERROR(VLOOKUP($A954,Table2[],7,FALSE),"Not Found")</f>
        <v>0</v>
      </c>
      <c r="AE954" s="22">
        <f>IFERROR(VLOOKUP($A954,Table2[],8,FALSE),"Not Found")</f>
        <v>142</v>
      </c>
      <c r="AF954" s="22">
        <f>IFERROR(VLOOKUP($A954,Table2[],9,FALSE),"Not Found")</f>
        <v>1643</v>
      </c>
      <c r="AG954">
        <f>IFERROR(VLOOKUP($A954,Table2[],10,FALSE),"Not Found")</f>
        <v>2</v>
      </c>
      <c r="AH954">
        <f>IFERROR(VLOOKUP($A954,Table2[],11,FALSE),"Not Found")</f>
        <v>10</v>
      </c>
      <c r="AI954">
        <f>IFERROR(VLOOKUP($A954,Table2[],12,FALSE),"Not Found")</f>
        <v>1</v>
      </c>
      <c r="AJ954">
        <f>IFERROR(VLOOKUP($A954,Table2[],13,FALSE),"Not Found")</f>
        <v>8</v>
      </c>
      <c r="AK954">
        <f>IFERROR(VLOOKUP($A954,Table2[],14,FALSE),"Not Found")</f>
        <v>8</v>
      </c>
      <c r="AL954">
        <f>INDEX('Marketing data'!E:E,MATCH($A954,'Marketing data'!B:B,0),1)</f>
        <v>0</v>
      </c>
      <c r="AM954">
        <f>INDEX('Marketing data'!F:F,MATCH($A954,'Marketing data'!B:B,0),1)</f>
        <v>0</v>
      </c>
      <c r="AN954">
        <f>INDEX(Table3[MC3],MATCH($A954,Table3[ID],0),1)</f>
        <v>1</v>
      </c>
      <c r="AO954">
        <f>INDEX(Table3[MC4],MATCH($A954,Table3[ID],0),1)</f>
        <v>0</v>
      </c>
      <c r="AP954">
        <f>INDEX(Table3[MC5],MATCH($A954,Table3[ID],0),1)</f>
        <v>0</v>
      </c>
      <c r="AQ954">
        <f>_xlfn.XLOOKUP($A954,Table3[ID],Table3[Complaint],"Not Found",0)</f>
        <v>0</v>
      </c>
      <c r="AR954">
        <f>_xlfn.XLOOKUP($A954,Table3[ID],Table3[Pilot],"Not Found",0)</f>
        <v>1</v>
      </c>
      <c r="AS954" s="6">
        <f>_xlfn.XLOOKUP($A954,Table3[ID],Table3[Enrollment],"Not Found",0)</f>
        <v>43625</v>
      </c>
    </row>
    <row r="955" spans="1:45" x14ac:dyDescent="0.25">
      <c r="A955">
        <v>2251</v>
      </c>
      <c r="B955" t="s">
        <v>1084</v>
      </c>
      <c r="C955" t="s">
        <v>103</v>
      </c>
      <c r="D955" t="s">
        <v>110</v>
      </c>
      <c r="E955" t="s">
        <v>105</v>
      </c>
      <c r="F955" t="s">
        <v>106</v>
      </c>
      <c r="G955" s="22">
        <v>15.8</v>
      </c>
      <c r="H955">
        <v>3</v>
      </c>
      <c r="I955">
        <v>2.37</v>
      </c>
      <c r="J955" s="22">
        <v>49.77</v>
      </c>
      <c r="K955" s="6">
        <v>43549</v>
      </c>
      <c r="L955" s="21">
        <v>0.75138888888888899</v>
      </c>
      <c r="M955" t="s">
        <v>112</v>
      </c>
      <c r="N955" s="22">
        <v>47.4</v>
      </c>
      <c r="O955">
        <v>4.7619047620000003</v>
      </c>
      <c r="P955" s="22">
        <v>2.37</v>
      </c>
      <c r="Q955">
        <v>9.5</v>
      </c>
      <c r="R955" t="str">
        <f>IFERROR(VLOOKUP(Table5[[#This Row],[CustomerID]],Table1[],16,FALSE),"Not Found")</f>
        <v>Married</v>
      </c>
      <c r="S955">
        <f>IFERROR(VLOOKUP(Table5[[#This Row],[CustomerID]],Table1[],5,FALSE),"Not Found")</f>
        <v>76</v>
      </c>
      <c r="T955" t="str">
        <f>IFERROR(VLOOKUP(Table5[[#This Row],[CustomerID]],Table1[],17,FALSE),"Not Found")</f>
        <v>Graduate</v>
      </c>
      <c r="U955">
        <f>_xlfn.XLOOKUP(Table5[[#This Row],[CustomerID]],Table1[ID],Table1[Kids],"Not Found",0)</f>
        <v>0</v>
      </c>
      <c r="V955">
        <f>_xlfn.XLOOKUP(Table5[[#This Row],[CustomerID]],Table1[ID],Table1[Teens],"Not found",0)</f>
        <v>0</v>
      </c>
      <c r="W955" s="16">
        <f>IFERROR(VLOOKUP(Table5[[#This Row],[CustomerID]],Table1[],2,FALSE),"Not Found")</f>
        <v>155956</v>
      </c>
      <c r="X955" t="str">
        <f>_xlfn.XLOOKUP(Table5[[#This Row],[CustomerID]],Table1[ID],Table1[State],"Not Found",0)</f>
        <v>State-Illinois</v>
      </c>
      <c r="Y955">
        <f>_xlfn.XLOOKUP(Table5[[#This Row],[CustomerID]],Table2[ID],Table2[Recency/Days],"Not Found",0)</f>
        <v>22</v>
      </c>
      <c r="Z955" s="22">
        <f>IFERROR(VLOOKUP(Table5[[#This Row],[CustomerID]],Table2[],3,FALSE),"Not Found")</f>
        <v>2118</v>
      </c>
      <c r="AA955" s="22">
        <f>IFERROR(VLOOKUP($A955,Table2[],4,FALSE),"Not Found")</f>
        <v>106</v>
      </c>
      <c r="AB955" s="22">
        <f>IFERROR(VLOOKUP($A955,Table2[],5,FALSE),"Not Found")</f>
        <v>290</v>
      </c>
      <c r="AC955" s="22">
        <f>IFERROR(VLOOKUP($A955,Table2[],6,FALSE),"Not Found")</f>
        <v>139</v>
      </c>
      <c r="AD955" s="22">
        <f>IFERROR(VLOOKUP($A955,Table2[],7,FALSE),"Not Found")</f>
        <v>25</v>
      </c>
      <c r="AE955" s="22">
        <f>IFERROR(VLOOKUP($A955,Table2[],8,FALSE),"Not Found")</f>
        <v>106</v>
      </c>
      <c r="AF955" s="22">
        <f>IFERROR(VLOOKUP($A955,Table2[],9,FALSE),"Not Found")</f>
        <v>2573</v>
      </c>
      <c r="AG955">
        <f>IFERROR(VLOOKUP($A955,Table2[],10,FALSE),"Not Found")</f>
        <v>2</v>
      </c>
      <c r="AH955">
        <f>IFERROR(VLOOKUP($A955,Table2[],11,FALSE),"Not Found")</f>
        <v>7</v>
      </c>
      <c r="AI955">
        <f>IFERROR(VLOOKUP($A955,Table2[],12,FALSE),"Not Found")</f>
        <v>3</v>
      </c>
      <c r="AJ955">
        <f>IFERROR(VLOOKUP($A955,Table2[],13,FALSE),"Not Found")</f>
        <v>4</v>
      </c>
      <c r="AK955">
        <f>IFERROR(VLOOKUP($A955,Table2[],14,FALSE),"Not Found")</f>
        <v>4</v>
      </c>
      <c r="AL955">
        <f>INDEX('Marketing data'!E:E,MATCH($A955,'Marketing data'!B:B,0),1)</f>
        <v>0</v>
      </c>
      <c r="AM955">
        <f>INDEX('Marketing data'!F:F,MATCH($A955,'Marketing data'!B:B,0),1)</f>
        <v>0</v>
      </c>
      <c r="AN955">
        <f>INDEX(Table3[MC3],MATCH($A955,Table3[ID],0),1)</f>
        <v>0</v>
      </c>
      <c r="AO955">
        <f>INDEX(Table3[MC4],MATCH($A955,Table3[ID],0),1)</f>
        <v>1</v>
      </c>
      <c r="AP955">
        <f>INDEX(Table3[MC5],MATCH($A955,Table3[ID],0),1)</f>
        <v>0</v>
      </c>
      <c r="AQ955">
        <f>_xlfn.XLOOKUP($A955,Table3[ID],Table3[Complaint],"Not Found",0)</f>
        <v>0</v>
      </c>
      <c r="AR955">
        <f>_xlfn.XLOOKUP($A955,Table3[ID],Table3[Pilot],"Not Found",0)</f>
        <v>0</v>
      </c>
      <c r="AS955" s="6">
        <f>_xlfn.XLOOKUP($A955,Table3[ID],Table3[Enrollment],"Not Found",0)</f>
        <v>44085</v>
      </c>
    </row>
    <row r="956" spans="1:45" x14ac:dyDescent="0.25">
      <c r="A956">
        <v>1055</v>
      </c>
      <c r="B956" t="s">
        <v>1085</v>
      </c>
      <c r="C956" t="s">
        <v>124</v>
      </c>
      <c r="D956" t="s">
        <v>104</v>
      </c>
      <c r="E956" t="s">
        <v>105</v>
      </c>
      <c r="F956" t="s">
        <v>111</v>
      </c>
      <c r="G956" s="22">
        <v>34.49</v>
      </c>
      <c r="H956">
        <v>5</v>
      </c>
      <c r="I956">
        <v>8.6225000000000005</v>
      </c>
      <c r="J956" s="22">
        <v>181.07249999999999</v>
      </c>
      <c r="K956" s="6">
        <v>43535</v>
      </c>
      <c r="L956" s="21">
        <v>0.8222222222222223</v>
      </c>
      <c r="M956" t="s">
        <v>116</v>
      </c>
      <c r="N956" s="22">
        <v>172.45</v>
      </c>
      <c r="O956">
        <v>4.7619047620000003</v>
      </c>
      <c r="P956" s="22">
        <v>8.6225000000000005</v>
      </c>
      <c r="Q956">
        <v>9</v>
      </c>
      <c r="R956" t="str">
        <f>IFERROR(VLOOKUP(Table5[[#This Row],[CustomerID]],Table1[],16,FALSE),"Not Found")</f>
        <v>Married</v>
      </c>
      <c r="S956">
        <f>IFERROR(VLOOKUP(Table5[[#This Row],[CustomerID]],Table1[],5,FALSE),"Not Found")</f>
        <v>52</v>
      </c>
      <c r="T956" t="str">
        <f>IFERROR(VLOOKUP(Table5[[#This Row],[CustomerID]],Table1[],17,FALSE),"Not Found")</f>
        <v>PhD</v>
      </c>
      <c r="U956">
        <f>_xlfn.XLOOKUP(Table5[[#This Row],[CustomerID]],Table1[ID],Table1[Kids],"Not Found",0)</f>
        <v>0</v>
      </c>
      <c r="V956">
        <f>_xlfn.XLOOKUP(Table5[[#This Row],[CustomerID]],Table1[ID],Table1[Teens],"Not found",0)</f>
        <v>1</v>
      </c>
      <c r="W956" s="16">
        <f>IFERROR(VLOOKUP(Table5[[#This Row],[CustomerID]],Table1[],2,FALSE),"Not Found")</f>
        <v>155954</v>
      </c>
      <c r="X956" t="str">
        <f>_xlfn.XLOOKUP(Table5[[#This Row],[CustomerID]],Table1[ID],Table1[State],"Not Found",0)</f>
        <v>State-California</v>
      </c>
      <c r="Y956">
        <f>_xlfn.XLOOKUP(Table5[[#This Row],[CustomerID]],Table2[ID],Table2[Recency/Days],"Not Found",0)</f>
        <v>63</v>
      </c>
      <c r="Z956" s="22">
        <f>IFERROR(VLOOKUP(Table5[[#This Row],[CustomerID]],Table2[],3,FALSE),"Not Found")</f>
        <v>1246</v>
      </c>
      <c r="AA956" s="22">
        <f>IFERROR(VLOOKUP($A956,Table2[],4,FALSE),"Not Found")</f>
        <v>0</v>
      </c>
      <c r="AB956" s="22">
        <f>IFERROR(VLOOKUP($A956,Table2[],5,FALSE),"Not Found")</f>
        <v>78</v>
      </c>
      <c r="AC956" s="22">
        <f>IFERROR(VLOOKUP($A956,Table2[],6,FALSE),"Not Found")</f>
        <v>0</v>
      </c>
      <c r="AD956" s="22">
        <f>IFERROR(VLOOKUP($A956,Table2[],7,FALSE),"Not Found")</f>
        <v>0</v>
      </c>
      <c r="AE956" s="22">
        <f>IFERROR(VLOOKUP($A956,Table2[],8,FALSE),"Not Found")</f>
        <v>120</v>
      </c>
      <c r="AF956" s="22">
        <f>IFERROR(VLOOKUP($A956,Table2[],9,FALSE),"Not Found")</f>
        <v>1204</v>
      </c>
      <c r="AG956">
        <f>IFERROR(VLOOKUP($A956,Table2[],10,FALSE),"Not Found")</f>
        <v>3</v>
      </c>
      <c r="AH956">
        <f>IFERROR(VLOOKUP($A956,Table2[],11,FALSE),"Not Found")</f>
        <v>8</v>
      </c>
      <c r="AI956">
        <f>IFERROR(VLOOKUP($A956,Table2[],12,FALSE),"Not Found")</f>
        <v>2</v>
      </c>
      <c r="AJ956">
        <f>IFERROR(VLOOKUP($A956,Table2[],13,FALSE),"Not Found")</f>
        <v>6</v>
      </c>
      <c r="AK956">
        <f>IFERROR(VLOOKUP($A956,Table2[],14,FALSE),"Not Found")</f>
        <v>7</v>
      </c>
      <c r="AL956">
        <f>INDEX('Marketing data'!E:E,MATCH($A956,'Marketing data'!B:B,0),1)</f>
        <v>0</v>
      </c>
      <c r="AM956">
        <f>INDEX('Marketing data'!F:F,MATCH($A956,'Marketing data'!B:B,0),1)</f>
        <v>0</v>
      </c>
      <c r="AN956">
        <f>INDEX(Table3[MC3],MATCH($A956,Table3[ID],0),1)</f>
        <v>0</v>
      </c>
      <c r="AO956">
        <f>INDEX(Table3[MC4],MATCH($A956,Table3[ID],0),1)</f>
        <v>0</v>
      </c>
      <c r="AP956">
        <f>INDEX(Table3[MC5],MATCH($A956,Table3[ID],0),1)</f>
        <v>0</v>
      </c>
      <c r="AQ956">
        <f>_xlfn.XLOOKUP($A956,Table3[ID],Table3[Complaint],"Not Found",0)</f>
        <v>0</v>
      </c>
      <c r="AR956">
        <f>_xlfn.XLOOKUP($A956,Table3[ID],Table3[Pilot],"Not Found",0)</f>
        <v>0</v>
      </c>
      <c r="AS956" s="6">
        <f>_xlfn.XLOOKUP($A956,Table3[ID],Table3[Enrollment],"Not Found",0)</f>
        <v>44050</v>
      </c>
    </row>
    <row r="957" spans="1:45" x14ac:dyDescent="0.25">
      <c r="A957">
        <v>1282</v>
      </c>
      <c r="B957" t="s">
        <v>1086</v>
      </c>
      <c r="C957" t="s">
        <v>124</v>
      </c>
      <c r="D957" t="s">
        <v>104</v>
      </c>
      <c r="E957" t="s">
        <v>105</v>
      </c>
      <c r="F957" t="s">
        <v>125</v>
      </c>
      <c r="G957" s="22">
        <v>84.63</v>
      </c>
      <c r="H957">
        <v>10</v>
      </c>
      <c r="I957">
        <v>42.314999999999998</v>
      </c>
      <c r="J957" s="22">
        <v>888.61500000000001</v>
      </c>
      <c r="K957" s="6">
        <v>43466</v>
      </c>
      <c r="L957" s="21">
        <v>0.48333333333333334</v>
      </c>
      <c r="M957" t="s">
        <v>116</v>
      </c>
      <c r="N957" s="22">
        <v>846.3</v>
      </c>
      <c r="O957">
        <v>4.7619047620000003</v>
      </c>
      <c r="P957" s="22">
        <v>42.314999999999998</v>
      </c>
      <c r="Q957">
        <v>9</v>
      </c>
      <c r="R957" t="str">
        <f>IFERROR(VLOOKUP(Table5[[#This Row],[CustomerID]],Table1[],16,FALSE),"Not Found")</f>
        <v>Together</v>
      </c>
      <c r="S957">
        <f>IFERROR(VLOOKUP(Table5[[#This Row],[CustomerID]],Table1[],5,FALSE),"Not Found")</f>
        <v>68</v>
      </c>
      <c r="T957" t="str">
        <f>IFERROR(VLOOKUP(Table5[[#This Row],[CustomerID]],Table1[],17,FALSE),"Not Found")</f>
        <v>Master</v>
      </c>
      <c r="U957">
        <f>_xlfn.XLOOKUP(Table5[[#This Row],[CustomerID]],Table1[ID],Table1[Kids],"Not Found",0)</f>
        <v>0</v>
      </c>
      <c r="V957">
        <f>_xlfn.XLOOKUP(Table5[[#This Row],[CustomerID]],Table1[ID],Table1[Teens],"Not found",0)</f>
        <v>1</v>
      </c>
      <c r="W957" s="16">
        <f>IFERROR(VLOOKUP(Table5[[#This Row],[CustomerID]],Table1[],2,FALSE),"Not Found")</f>
        <v>155951</v>
      </c>
      <c r="X957" t="str">
        <f>_xlfn.XLOOKUP(Table5[[#This Row],[CustomerID]],Table1[ID],Table1[State],"Not Found",0)</f>
        <v>State-Other</v>
      </c>
      <c r="Y957">
        <f>_xlfn.XLOOKUP(Table5[[#This Row],[CustomerID]],Table2[ID],Table2[Recency/Days],"Not Found",0)</f>
        <v>62</v>
      </c>
      <c r="Z957" s="22">
        <f>IFERROR(VLOOKUP(Table5[[#This Row],[CustomerID]],Table2[],3,FALSE),"Not Found")</f>
        <v>3459</v>
      </c>
      <c r="AA957" s="22">
        <f>IFERROR(VLOOKUP($A957,Table2[],4,FALSE),"Not Found")</f>
        <v>0</v>
      </c>
      <c r="AB957" s="22">
        <f>IFERROR(VLOOKUP($A957,Table2[],5,FALSE),"Not Found")</f>
        <v>223</v>
      </c>
      <c r="AC957" s="22">
        <f>IFERROR(VLOOKUP($A957,Table2[],6,FALSE),"Not Found")</f>
        <v>0</v>
      </c>
      <c r="AD957" s="22">
        <f>IFERROR(VLOOKUP($A957,Table2[],7,FALSE),"Not Found")</f>
        <v>36</v>
      </c>
      <c r="AE957" s="22">
        <f>IFERROR(VLOOKUP($A957,Table2[],8,FALSE),"Not Found")</f>
        <v>111</v>
      </c>
      <c r="AF957" s="22">
        <f>IFERROR(VLOOKUP($A957,Table2[],9,FALSE),"Not Found")</f>
        <v>3607</v>
      </c>
      <c r="AG957">
        <f>IFERROR(VLOOKUP($A957,Table2[],10,FALSE),"Not Found")</f>
        <v>3</v>
      </c>
      <c r="AH957">
        <f>IFERROR(VLOOKUP($A957,Table2[],11,FALSE),"Not Found")</f>
        <v>3</v>
      </c>
      <c r="AI957">
        <f>IFERROR(VLOOKUP($A957,Table2[],12,FALSE),"Not Found")</f>
        <v>6</v>
      </c>
      <c r="AJ957">
        <f>IFERROR(VLOOKUP($A957,Table2[],13,FALSE),"Not Found")</f>
        <v>11</v>
      </c>
      <c r="AK957">
        <f>IFERROR(VLOOKUP($A957,Table2[],14,FALSE),"Not Found")</f>
        <v>8</v>
      </c>
      <c r="AL957">
        <f>INDEX('Marketing data'!E:E,MATCH($A957,'Marketing data'!B:B,0),1)</f>
        <v>0</v>
      </c>
      <c r="AM957">
        <f>INDEX('Marketing data'!F:F,MATCH($A957,'Marketing data'!B:B,0),1)</f>
        <v>1</v>
      </c>
      <c r="AN957">
        <f>INDEX(Table3[MC3],MATCH($A957,Table3[ID],0),1)</f>
        <v>0</v>
      </c>
      <c r="AO957">
        <f>INDEX(Table3[MC4],MATCH($A957,Table3[ID],0),1)</f>
        <v>1</v>
      </c>
      <c r="AP957">
        <f>INDEX(Table3[MC5],MATCH($A957,Table3[ID],0),1)</f>
        <v>0</v>
      </c>
      <c r="AQ957">
        <f>_xlfn.XLOOKUP($A957,Table3[ID],Table3[Complaint],"Not Found",0)</f>
        <v>0</v>
      </c>
      <c r="AR957">
        <f>_xlfn.XLOOKUP($A957,Table3[ID],Table3[Pilot],"Not Found",0)</f>
        <v>0</v>
      </c>
      <c r="AS957" s="6">
        <f>_xlfn.XLOOKUP($A957,Table3[ID],Table3[Enrollment],"Not Found",0)</f>
        <v>43493</v>
      </c>
    </row>
    <row r="958" spans="1:45" x14ac:dyDescent="0.25">
      <c r="A958">
        <v>3008</v>
      </c>
      <c r="B958" t="s">
        <v>1087</v>
      </c>
      <c r="C958" t="s">
        <v>124</v>
      </c>
      <c r="D958" t="s">
        <v>104</v>
      </c>
      <c r="E958" t="s">
        <v>114</v>
      </c>
      <c r="F958" t="s">
        <v>115</v>
      </c>
      <c r="G958" s="22">
        <v>36.909999999999997</v>
      </c>
      <c r="H958">
        <v>7</v>
      </c>
      <c r="I958">
        <v>12.9185</v>
      </c>
      <c r="J958" s="22">
        <v>271.2885</v>
      </c>
      <c r="K958" s="6">
        <v>43506</v>
      </c>
      <c r="L958" s="21">
        <v>0.57708333333333328</v>
      </c>
      <c r="M958" t="s">
        <v>107</v>
      </c>
      <c r="N958" s="22">
        <v>258.37</v>
      </c>
      <c r="O958">
        <v>4.7619047620000003</v>
      </c>
      <c r="P958" s="22">
        <v>12.9185</v>
      </c>
      <c r="Q958">
        <v>6.7</v>
      </c>
      <c r="R958" t="str">
        <f>IFERROR(VLOOKUP(Table5[[#This Row],[CustomerID]],Table1[],16,FALSE),"Not Found")</f>
        <v>Together</v>
      </c>
      <c r="S958">
        <f>IFERROR(VLOOKUP(Table5[[#This Row],[CustomerID]],Table1[],5,FALSE),"Not Found")</f>
        <v>45</v>
      </c>
      <c r="T958" t="str">
        <f>IFERROR(VLOOKUP(Table5[[#This Row],[CustomerID]],Table1[],17,FALSE),"Not Found")</f>
        <v>Graduate</v>
      </c>
      <c r="U958">
        <f>_xlfn.XLOOKUP(Table5[[#This Row],[CustomerID]],Table1[ID],Table1[Kids],"Not Found",0)</f>
        <v>0</v>
      </c>
      <c r="V958">
        <f>_xlfn.XLOOKUP(Table5[[#This Row],[CustomerID]],Table1[ID],Table1[Teens],"Not found",0)</f>
        <v>1</v>
      </c>
      <c r="W958" s="16">
        <f>IFERROR(VLOOKUP(Table5[[#This Row],[CustomerID]],Table1[],2,FALSE),"Not Found")</f>
        <v>155914</v>
      </c>
      <c r="X958" t="str">
        <f>_xlfn.XLOOKUP(Table5[[#This Row],[CustomerID]],Table1[ID],Table1[State],"Not Found",0)</f>
        <v>State-New York</v>
      </c>
      <c r="Y958">
        <f>_xlfn.XLOOKUP(Table5[[#This Row],[CustomerID]],Table2[ID],Table2[Recency/Days],"Not Found",0)</f>
        <v>32</v>
      </c>
      <c r="Z958" s="22">
        <f>IFERROR(VLOOKUP(Table5[[#This Row],[CustomerID]],Table2[],3,FALSE),"Not Found")</f>
        <v>1071</v>
      </c>
      <c r="AA958" s="22">
        <f>IFERROR(VLOOKUP($A958,Table2[],4,FALSE),"Not Found")</f>
        <v>167</v>
      </c>
      <c r="AB958" s="22">
        <f>IFERROR(VLOOKUP($A958,Table2[],5,FALSE),"Not Found")</f>
        <v>1015</v>
      </c>
      <c r="AC958" s="22">
        <f>IFERROR(VLOOKUP($A958,Table2[],6,FALSE),"Not Found")</f>
        <v>332</v>
      </c>
      <c r="AD958" s="22">
        <f>IFERROR(VLOOKUP($A958,Table2[],7,FALSE),"Not Found")</f>
        <v>282</v>
      </c>
      <c r="AE958" s="22">
        <f>IFERROR(VLOOKUP($A958,Table2[],8,FALSE),"Not Found")</f>
        <v>647</v>
      </c>
      <c r="AF958" s="22">
        <f>IFERROR(VLOOKUP($A958,Table2[],9,FALSE),"Not Found")</f>
        <v>2220</v>
      </c>
      <c r="AG958">
        <f>IFERROR(VLOOKUP($A958,Table2[],10,FALSE),"Not Found")</f>
        <v>4</v>
      </c>
      <c r="AH958">
        <f>IFERROR(VLOOKUP($A958,Table2[],11,FALSE),"Not Found")</f>
        <v>11</v>
      </c>
      <c r="AI958">
        <f>IFERROR(VLOOKUP($A958,Table2[],12,FALSE),"Not Found")</f>
        <v>6</v>
      </c>
      <c r="AJ958">
        <f>IFERROR(VLOOKUP($A958,Table2[],13,FALSE),"Not Found")</f>
        <v>8</v>
      </c>
      <c r="AK958">
        <f>IFERROR(VLOOKUP($A958,Table2[],14,FALSE),"Not Found")</f>
        <v>7</v>
      </c>
      <c r="AL958">
        <f>INDEX('Marketing data'!E:E,MATCH($A958,'Marketing data'!B:B,0),1)</f>
        <v>0</v>
      </c>
      <c r="AM958">
        <f>INDEX('Marketing data'!F:F,MATCH($A958,'Marketing data'!B:B,0),1)</f>
        <v>0</v>
      </c>
      <c r="AN958">
        <f>INDEX(Table3[MC3],MATCH($A958,Table3[ID],0),1)</f>
        <v>0</v>
      </c>
      <c r="AO958">
        <f>INDEX(Table3[MC4],MATCH($A958,Table3[ID],0),1)</f>
        <v>0</v>
      </c>
      <c r="AP958">
        <f>INDEX(Table3[MC5],MATCH($A958,Table3[ID],0),1)</f>
        <v>0</v>
      </c>
      <c r="AQ958">
        <f>_xlfn.XLOOKUP($A958,Table3[ID],Table3[Complaint],"Not Found",0)</f>
        <v>0</v>
      </c>
      <c r="AR958">
        <f>_xlfn.XLOOKUP($A958,Table3[ID],Table3[Pilot],"Not Found",0)</f>
        <v>0</v>
      </c>
      <c r="AS958" s="6">
        <f>_xlfn.XLOOKUP($A958,Table3[ID],Table3[Enrollment],"Not Found",0)</f>
        <v>43742</v>
      </c>
    </row>
    <row r="959" spans="1:45" x14ac:dyDescent="0.25">
      <c r="A959">
        <v>1461</v>
      </c>
      <c r="B959" t="s">
        <v>1088</v>
      </c>
      <c r="C959" t="s">
        <v>124</v>
      </c>
      <c r="D959" t="s">
        <v>110</v>
      </c>
      <c r="E959" t="s">
        <v>114</v>
      </c>
      <c r="F959" t="s">
        <v>111</v>
      </c>
      <c r="G959" s="22">
        <v>87.08</v>
      </c>
      <c r="H959">
        <v>7</v>
      </c>
      <c r="I959">
        <v>30.478000000000002</v>
      </c>
      <c r="J959" s="22">
        <v>640.03800000000001</v>
      </c>
      <c r="K959" s="6">
        <v>43491</v>
      </c>
      <c r="L959" s="21">
        <v>0.63680555555555551</v>
      </c>
      <c r="M959" t="s">
        <v>112</v>
      </c>
      <c r="N959" s="22">
        <v>609.55999999999995</v>
      </c>
      <c r="O959">
        <v>4.7619047620000003</v>
      </c>
      <c r="P959" s="22">
        <v>30.478000000000002</v>
      </c>
      <c r="Q959">
        <v>5.5</v>
      </c>
      <c r="R959" t="str">
        <f>IFERROR(VLOOKUP(Table5[[#This Row],[CustomerID]],Table1[],16,FALSE),"Not Found")</f>
        <v>Married</v>
      </c>
      <c r="S959">
        <f>IFERROR(VLOOKUP(Table5[[#This Row],[CustomerID]],Table1[],5,FALSE),"Not Found")</f>
        <v>43</v>
      </c>
      <c r="T959" t="str">
        <f>IFERROR(VLOOKUP(Table5[[#This Row],[CustomerID]],Table1[],17,FALSE),"Not Found")</f>
        <v>Master</v>
      </c>
      <c r="U959">
        <f>_xlfn.XLOOKUP(Table5[[#This Row],[CustomerID]],Table1[ID],Table1[Kids],"Not Found",0)</f>
        <v>0</v>
      </c>
      <c r="V959">
        <f>_xlfn.XLOOKUP(Table5[[#This Row],[CustomerID]],Table1[ID],Table1[Teens],"Not found",0)</f>
        <v>1</v>
      </c>
      <c r="W959" s="16">
        <f>IFERROR(VLOOKUP(Table5[[#This Row],[CustomerID]],Table1[],2,FALSE),"Not Found")</f>
        <v>155842</v>
      </c>
      <c r="X959" t="str">
        <f>_xlfn.XLOOKUP(Table5[[#This Row],[CustomerID]],Table1[ID],Table1[State],"Not Found",0)</f>
        <v>State-Texas</v>
      </c>
      <c r="Y959">
        <f>_xlfn.XLOOKUP(Table5[[#This Row],[CustomerID]],Table2[ID],Table2[Recency/Days],"Not Found",0)</f>
        <v>19</v>
      </c>
      <c r="Z959" s="22">
        <f>IFERROR(VLOOKUP(Table5[[#This Row],[CustomerID]],Table2[],3,FALSE),"Not Found")</f>
        <v>1259</v>
      </c>
      <c r="AA959" s="22">
        <f>IFERROR(VLOOKUP($A959,Table2[],4,FALSE),"Not Found")</f>
        <v>0</v>
      </c>
      <c r="AB959" s="22">
        <f>IFERROR(VLOOKUP($A959,Table2[],5,FALSE),"Not Found")</f>
        <v>109</v>
      </c>
      <c r="AC959" s="22">
        <f>IFERROR(VLOOKUP($A959,Table2[],6,FALSE),"Not Found")</f>
        <v>0</v>
      </c>
      <c r="AD959" s="22">
        <f>IFERROR(VLOOKUP($A959,Table2[],7,FALSE),"Not Found")</f>
        <v>11</v>
      </c>
      <c r="AE959" s="22">
        <f>IFERROR(VLOOKUP($A959,Table2[],8,FALSE),"Not Found")</f>
        <v>67</v>
      </c>
      <c r="AF959" s="22">
        <f>IFERROR(VLOOKUP($A959,Table2[],9,FALSE),"Not Found")</f>
        <v>1312</v>
      </c>
      <c r="AG959">
        <f>IFERROR(VLOOKUP($A959,Table2[],10,FALSE),"Not Found")</f>
        <v>1</v>
      </c>
      <c r="AH959">
        <f>IFERROR(VLOOKUP($A959,Table2[],11,FALSE),"Not Found")</f>
        <v>7</v>
      </c>
      <c r="AI959">
        <f>IFERROR(VLOOKUP($A959,Table2[],12,FALSE),"Not Found")</f>
        <v>1</v>
      </c>
      <c r="AJ959">
        <f>IFERROR(VLOOKUP($A959,Table2[],13,FALSE),"Not Found")</f>
        <v>8</v>
      </c>
      <c r="AK959">
        <f>IFERROR(VLOOKUP($A959,Table2[],14,FALSE),"Not Found")</f>
        <v>5</v>
      </c>
      <c r="AL959">
        <f>INDEX('Marketing data'!E:E,MATCH($A959,'Marketing data'!B:B,0),1)</f>
        <v>0</v>
      </c>
      <c r="AM959">
        <f>INDEX('Marketing data'!F:F,MATCH($A959,'Marketing data'!B:B,0),1)</f>
        <v>0</v>
      </c>
      <c r="AN959">
        <f>INDEX(Table3[MC3],MATCH($A959,Table3[ID],0),1)</f>
        <v>0</v>
      </c>
      <c r="AO959">
        <f>INDEX(Table3[MC4],MATCH($A959,Table3[ID],0),1)</f>
        <v>0</v>
      </c>
      <c r="AP959">
        <f>INDEX(Table3[MC5],MATCH($A959,Table3[ID],0),1)</f>
        <v>0</v>
      </c>
      <c r="AQ959">
        <f>_xlfn.XLOOKUP($A959,Table3[ID],Table3[Complaint],"Not Found",0)</f>
        <v>0</v>
      </c>
      <c r="AR959">
        <f>_xlfn.XLOOKUP($A959,Table3[ID],Table3[Pilot],"Not Found",0)</f>
        <v>0</v>
      </c>
      <c r="AS959" s="6">
        <f>_xlfn.XLOOKUP($A959,Table3[ID],Table3[Enrollment],"Not Found",0)</f>
        <v>44131</v>
      </c>
    </row>
    <row r="960" spans="1:45" x14ac:dyDescent="0.25">
      <c r="A960">
        <v>3026</v>
      </c>
      <c r="B960" t="s">
        <v>1089</v>
      </c>
      <c r="C960" t="s">
        <v>103</v>
      </c>
      <c r="D960" t="s">
        <v>110</v>
      </c>
      <c r="E960" t="s">
        <v>114</v>
      </c>
      <c r="F960" t="s">
        <v>115</v>
      </c>
      <c r="G960" s="22">
        <v>80.08</v>
      </c>
      <c r="H960">
        <v>3</v>
      </c>
      <c r="I960">
        <v>12.012</v>
      </c>
      <c r="J960" s="22">
        <v>252.25200000000001</v>
      </c>
      <c r="K960" s="6">
        <v>43507</v>
      </c>
      <c r="L960" s="21">
        <v>0.64513888888888882</v>
      </c>
      <c r="M960" t="s">
        <v>112</v>
      </c>
      <c r="N960" s="22">
        <v>240.24</v>
      </c>
      <c r="O960">
        <v>4.7619047620000003</v>
      </c>
      <c r="P960" s="22">
        <v>12.012</v>
      </c>
      <c r="Q960">
        <v>5.4</v>
      </c>
      <c r="R960" t="str">
        <f>IFERROR(VLOOKUP(Table5[[#This Row],[CustomerID]],Table1[],16,FALSE),"Not Found")</f>
        <v>Single</v>
      </c>
      <c r="S960">
        <f>IFERROR(VLOOKUP(Table5[[#This Row],[CustomerID]],Table1[],5,FALSE),"Not Found")</f>
        <v>45</v>
      </c>
      <c r="T960" t="str">
        <f>IFERROR(VLOOKUP(Table5[[#This Row],[CustomerID]],Table1[],17,FALSE),"Not Found")</f>
        <v>Graduate</v>
      </c>
      <c r="U960">
        <f>_xlfn.XLOOKUP(Table5[[#This Row],[CustomerID]],Table1[ID],Table1[Kids],"Not Found",0)</f>
        <v>1</v>
      </c>
      <c r="V960">
        <f>_xlfn.XLOOKUP(Table5[[#This Row],[CustomerID]],Table1[ID],Table1[Teens],"Not found",0)</f>
        <v>1</v>
      </c>
      <c r="W960" s="16">
        <f>IFERROR(VLOOKUP(Table5[[#This Row],[CustomerID]],Table1[],2,FALSE),"Not Found")</f>
        <v>155801</v>
      </c>
      <c r="X960" t="str">
        <f>_xlfn.XLOOKUP(Table5[[#This Row],[CustomerID]],Table1[ID],Table1[State],"Not Found",0)</f>
        <v>State-New York</v>
      </c>
      <c r="Y960">
        <f>_xlfn.XLOOKUP(Table5[[#This Row],[CustomerID]],Table2[ID],Table2[Recency/Days],"Not Found",0)</f>
        <v>35</v>
      </c>
      <c r="Z960" s="22">
        <f>IFERROR(VLOOKUP(Table5[[#This Row],[CustomerID]],Table2[],3,FALSE),"Not Found")</f>
        <v>1025</v>
      </c>
      <c r="AA960" s="22">
        <f>IFERROR(VLOOKUP($A960,Table2[],4,FALSE),"Not Found")</f>
        <v>11</v>
      </c>
      <c r="AB960" s="22">
        <f>IFERROR(VLOOKUP($A960,Table2[],5,FALSE),"Not Found")</f>
        <v>142</v>
      </c>
      <c r="AC960" s="22">
        <f>IFERROR(VLOOKUP($A960,Table2[],6,FALSE),"Not Found")</f>
        <v>17</v>
      </c>
      <c r="AD960" s="22">
        <f>IFERROR(VLOOKUP($A960,Table2[],7,FALSE),"Not Found")</f>
        <v>11</v>
      </c>
      <c r="AE960" s="22">
        <f>IFERROR(VLOOKUP($A960,Table2[],8,FALSE),"Not Found")</f>
        <v>265</v>
      </c>
      <c r="AF960" s="22">
        <f>IFERROR(VLOOKUP($A960,Table2[],9,FALSE),"Not Found")</f>
        <v>941</v>
      </c>
      <c r="AG960">
        <f>IFERROR(VLOOKUP($A960,Table2[],10,FALSE),"Not Found")</f>
        <v>6</v>
      </c>
      <c r="AH960">
        <f>IFERROR(VLOOKUP($A960,Table2[],11,FALSE),"Not Found")</f>
        <v>7</v>
      </c>
      <c r="AI960">
        <f>IFERROR(VLOOKUP($A960,Table2[],12,FALSE),"Not Found")</f>
        <v>2</v>
      </c>
      <c r="AJ960">
        <f>IFERROR(VLOOKUP($A960,Table2[],13,FALSE),"Not Found")</f>
        <v>6</v>
      </c>
      <c r="AK960">
        <f>IFERROR(VLOOKUP($A960,Table2[],14,FALSE),"Not Found")</f>
        <v>7</v>
      </c>
      <c r="AL960">
        <f>INDEX('Marketing data'!E:E,MATCH($A960,'Marketing data'!B:B,0),1)</f>
        <v>1</v>
      </c>
      <c r="AM960">
        <f>INDEX('Marketing data'!F:F,MATCH($A960,'Marketing data'!B:B,0),1)</f>
        <v>0</v>
      </c>
      <c r="AN960">
        <f>INDEX(Table3[MC3],MATCH($A960,Table3[ID],0),1)</f>
        <v>0</v>
      </c>
      <c r="AO960">
        <f>INDEX(Table3[MC4],MATCH($A960,Table3[ID],0),1)</f>
        <v>0</v>
      </c>
      <c r="AP960">
        <f>INDEX(Table3[MC5],MATCH($A960,Table3[ID],0),1)</f>
        <v>0</v>
      </c>
      <c r="AQ960">
        <f>_xlfn.XLOOKUP($A960,Table3[ID],Table3[Complaint],"Not Found",0)</f>
        <v>0</v>
      </c>
      <c r="AR960">
        <f>_xlfn.XLOOKUP($A960,Table3[ID],Table3[Pilot],"Not Found",0)</f>
        <v>0</v>
      </c>
      <c r="AS960" s="6">
        <f>_xlfn.XLOOKUP($A960,Table3[ID],Table3[Enrollment],"Not Found",0)</f>
        <v>43888</v>
      </c>
    </row>
    <row r="961" spans="1:45" x14ac:dyDescent="0.25">
      <c r="A961">
        <v>2715</v>
      </c>
      <c r="B961" t="s">
        <v>1090</v>
      </c>
      <c r="C961" t="s">
        <v>109</v>
      </c>
      <c r="D961" t="s">
        <v>110</v>
      </c>
      <c r="E961" t="s">
        <v>114</v>
      </c>
      <c r="F961" t="s">
        <v>127</v>
      </c>
      <c r="G961" s="22">
        <v>86.13</v>
      </c>
      <c r="H961">
        <v>2</v>
      </c>
      <c r="I961">
        <v>8.6129999999999995</v>
      </c>
      <c r="J961" s="22">
        <v>180.87299999999999</v>
      </c>
      <c r="K961" s="6">
        <v>43503</v>
      </c>
      <c r="L961" s="21">
        <v>0.74930555555555556</v>
      </c>
      <c r="M961" t="s">
        <v>112</v>
      </c>
      <c r="N961" s="22">
        <v>172.26</v>
      </c>
      <c r="O961">
        <v>4.7619047620000003</v>
      </c>
      <c r="P961" s="22">
        <v>8.6129999999999995</v>
      </c>
      <c r="Q961">
        <v>8.1999999999999993</v>
      </c>
      <c r="R961" t="str">
        <f>IFERROR(VLOOKUP(Table5[[#This Row],[CustomerID]],Table1[],16,FALSE),"Not Found")</f>
        <v>Together</v>
      </c>
      <c r="S961">
        <f>IFERROR(VLOOKUP(Table5[[#This Row],[CustomerID]],Table1[],5,FALSE),"Not Found")</f>
        <v>56</v>
      </c>
      <c r="T961" t="str">
        <f>IFERROR(VLOOKUP(Table5[[#This Row],[CustomerID]],Table1[],17,FALSE),"Not Found")</f>
        <v>Graduate</v>
      </c>
      <c r="U961">
        <f>_xlfn.XLOOKUP(Table5[[#This Row],[CustomerID]],Table1[ID],Table1[Kids],"Not Found",0)</f>
        <v>0</v>
      </c>
      <c r="V961">
        <f>_xlfn.XLOOKUP(Table5[[#This Row],[CustomerID]],Table1[ID],Table1[Teens],"Not found",0)</f>
        <v>1</v>
      </c>
      <c r="W961" s="16">
        <f>IFERROR(VLOOKUP(Table5[[#This Row],[CustomerID]],Table1[],2,FALSE),"Not Found")</f>
        <v>155761</v>
      </c>
      <c r="X961" t="str">
        <f>_xlfn.XLOOKUP(Table5[[#This Row],[CustomerID]],Table1[ID],Table1[State],"Not Found",0)</f>
        <v>State-Texas</v>
      </c>
      <c r="Y961">
        <f>_xlfn.XLOOKUP(Table5[[#This Row],[CustomerID]],Table2[ID],Table2[Recency/Days],"Not Found",0)</f>
        <v>97</v>
      </c>
      <c r="Z961" s="22">
        <f>IFERROR(VLOOKUP(Table5[[#This Row],[CustomerID]],Table2[],3,FALSE),"Not Found")</f>
        <v>380</v>
      </c>
      <c r="AA961" s="22">
        <f>IFERROR(VLOOKUP($A961,Table2[],4,FALSE),"Not Found")</f>
        <v>3</v>
      </c>
      <c r="AB961" s="22">
        <f>IFERROR(VLOOKUP($A961,Table2[],5,FALSE),"Not Found")</f>
        <v>34</v>
      </c>
      <c r="AC961" s="22">
        <f>IFERROR(VLOOKUP($A961,Table2[],6,FALSE),"Not Found")</f>
        <v>0</v>
      </c>
      <c r="AD961" s="22">
        <f>IFERROR(VLOOKUP($A961,Table2[],7,FALSE),"Not Found")</f>
        <v>8</v>
      </c>
      <c r="AE961" s="22">
        <f>IFERROR(VLOOKUP($A961,Table2[],8,FALSE),"Not Found")</f>
        <v>89</v>
      </c>
      <c r="AF961" s="22">
        <f>IFERROR(VLOOKUP($A961,Table2[],9,FALSE),"Not Found")</f>
        <v>335</v>
      </c>
      <c r="AG961">
        <f>IFERROR(VLOOKUP($A961,Table2[],10,FALSE),"Not Found")</f>
        <v>2</v>
      </c>
      <c r="AH961">
        <f>IFERROR(VLOOKUP($A961,Table2[],11,FALSE),"Not Found")</f>
        <v>4</v>
      </c>
      <c r="AI961">
        <f>IFERROR(VLOOKUP($A961,Table2[],12,FALSE),"Not Found")</f>
        <v>1</v>
      </c>
      <c r="AJ961">
        <f>IFERROR(VLOOKUP($A961,Table2[],13,FALSE),"Not Found")</f>
        <v>3</v>
      </c>
      <c r="AK961">
        <f>IFERROR(VLOOKUP($A961,Table2[],14,FALSE),"Not Found")</f>
        <v>6</v>
      </c>
      <c r="AL961">
        <f>INDEX('Marketing data'!E:E,MATCH($A961,'Marketing data'!B:B,0),1)</f>
        <v>0</v>
      </c>
      <c r="AM961">
        <f>INDEX('Marketing data'!F:F,MATCH($A961,'Marketing data'!B:B,0),1)</f>
        <v>0</v>
      </c>
      <c r="AN961">
        <f>INDEX(Table3[MC3],MATCH($A961,Table3[ID],0),1)</f>
        <v>0</v>
      </c>
      <c r="AO961">
        <f>INDEX(Table3[MC4],MATCH($A961,Table3[ID],0),1)</f>
        <v>1</v>
      </c>
      <c r="AP961">
        <f>INDEX(Table3[MC5],MATCH($A961,Table3[ID],0),1)</f>
        <v>0</v>
      </c>
      <c r="AQ961">
        <f>_xlfn.XLOOKUP($A961,Table3[ID],Table3[Complaint],"Not Found",0)</f>
        <v>0</v>
      </c>
      <c r="AR961">
        <f>_xlfn.XLOOKUP($A961,Table3[ID],Table3[Pilot],"Not Found",0)</f>
        <v>0</v>
      </c>
      <c r="AS961" s="6">
        <f>_xlfn.XLOOKUP($A961,Table3[ID],Table3[Enrollment],"Not Found",0)</f>
        <v>44102</v>
      </c>
    </row>
    <row r="962" spans="1:45" x14ac:dyDescent="0.25">
      <c r="A962">
        <v>2492</v>
      </c>
      <c r="B962" t="s">
        <v>1091</v>
      </c>
      <c r="C962" t="s">
        <v>124</v>
      </c>
      <c r="D962" t="s">
        <v>104</v>
      </c>
      <c r="E962" t="s">
        <v>114</v>
      </c>
      <c r="F962" t="s">
        <v>127</v>
      </c>
      <c r="G962" s="22">
        <v>49.92</v>
      </c>
      <c r="H962">
        <v>2</v>
      </c>
      <c r="I962">
        <v>4.992</v>
      </c>
      <c r="J962" s="22">
        <v>104.83199999999999</v>
      </c>
      <c r="K962" s="6">
        <v>43530</v>
      </c>
      <c r="L962" s="21">
        <v>0.49652777777777773</v>
      </c>
      <c r="M962" t="s">
        <v>116</v>
      </c>
      <c r="N962" s="22">
        <v>99.84</v>
      </c>
      <c r="O962">
        <v>4.7619047620000003</v>
      </c>
      <c r="P962" s="22">
        <v>4.992</v>
      </c>
      <c r="Q962">
        <v>7</v>
      </c>
      <c r="R962" t="str">
        <f>IFERROR(VLOOKUP(Table5[[#This Row],[CustomerID]],Table1[],16,FALSE),"Not Found")</f>
        <v>Married</v>
      </c>
      <c r="S962">
        <f>IFERROR(VLOOKUP(Table5[[#This Row],[CustomerID]],Table1[],5,FALSE),"Not Found")</f>
        <v>58</v>
      </c>
      <c r="T962" t="str">
        <f>IFERROR(VLOOKUP(Table5[[#This Row],[CustomerID]],Table1[],17,FALSE),"Not Found")</f>
        <v>Graduate</v>
      </c>
      <c r="U962">
        <f>_xlfn.XLOOKUP(Table5[[#This Row],[CustomerID]],Table1[ID],Table1[Kids],"Not Found",0)</f>
        <v>0</v>
      </c>
      <c r="V962">
        <f>_xlfn.XLOOKUP(Table5[[#This Row],[CustomerID]],Table1[ID],Table1[Teens],"Not found",0)</f>
        <v>1</v>
      </c>
      <c r="W962" s="16">
        <f>IFERROR(VLOOKUP(Table5[[#This Row],[CustomerID]],Table1[],2,FALSE),"Not Found")</f>
        <v>155759</v>
      </c>
      <c r="X962" t="str">
        <f>_xlfn.XLOOKUP(Table5[[#This Row],[CustomerID]],Table1[ID],Table1[State],"Not Found",0)</f>
        <v>State-New York</v>
      </c>
      <c r="Y962">
        <f>_xlfn.XLOOKUP(Table5[[#This Row],[CustomerID]],Table2[ID],Table2[Recency/Days],"Not Found",0)</f>
        <v>84</v>
      </c>
      <c r="Z962" s="22">
        <f>IFERROR(VLOOKUP(Table5[[#This Row],[CustomerID]],Table2[],3,FALSE),"Not Found")</f>
        <v>1886</v>
      </c>
      <c r="AA962" s="22">
        <f>IFERROR(VLOOKUP($A962,Table2[],4,FALSE),"Not Found")</f>
        <v>0</v>
      </c>
      <c r="AB962" s="22">
        <f>IFERROR(VLOOKUP($A962,Table2[],5,FALSE),"Not Found")</f>
        <v>237</v>
      </c>
      <c r="AC962" s="22">
        <f>IFERROR(VLOOKUP($A962,Table2[],6,FALSE),"Not Found")</f>
        <v>28</v>
      </c>
      <c r="AD962" s="22">
        <f>IFERROR(VLOOKUP($A962,Table2[],7,FALSE),"Not Found")</f>
        <v>20</v>
      </c>
      <c r="AE962" s="22">
        <f>IFERROR(VLOOKUP($A962,Table2[],8,FALSE),"Not Found")</f>
        <v>215</v>
      </c>
      <c r="AF962" s="22">
        <f>IFERROR(VLOOKUP($A962,Table2[],9,FALSE),"Not Found")</f>
        <v>1955</v>
      </c>
      <c r="AG962">
        <f>IFERROR(VLOOKUP($A962,Table2[],10,FALSE),"Not Found")</f>
        <v>5</v>
      </c>
      <c r="AH962">
        <f>IFERROR(VLOOKUP($A962,Table2[],11,FALSE),"Not Found")</f>
        <v>10</v>
      </c>
      <c r="AI962">
        <f>IFERROR(VLOOKUP($A962,Table2[],12,FALSE),"Not Found")</f>
        <v>3</v>
      </c>
      <c r="AJ962">
        <f>IFERROR(VLOOKUP($A962,Table2[],13,FALSE),"Not Found")</f>
        <v>8</v>
      </c>
      <c r="AK962">
        <f>IFERROR(VLOOKUP($A962,Table2[],14,FALSE),"Not Found")</f>
        <v>8</v>
      </c>
      <c r="AL962">
        <f>INDEX('Marketing data'!E:E,MATCH($A962,'Marketing data'!B:B,0),1)</f>
        <v>0</v>
      </c>
      <c r="AM962">
        <f>INDEX('Marketing data'!F:F,MATCH($A962,'Marketing data'!B:B,0),1)</f>
        <v>0</v>
      </c>
      <c r="AN962">
        <f>INDEX(Table3[MC3],MATCH($A962,Table3[ID],0),1)</f>
        <v>0</v>
      </c>
      <c r="AO962">
        <f>INDEX(Table3[MC4],MATCH($A962,Table3[ID],0),1)</f>
        <v>0</v>
      </c>
      <c r="AP962">
        <f>INDEX(Table3[MC5],MATCH($A962,Table3[ID],0),1)</f>
        <v>0</v>
      </c>
      <c r="AQ962">
        <f>_xlfn.XLOOKUP($A962,Table3[ID],Table3[Complaint],"Not Found",0)</f>
        <v>0</v>
      </c>
      <c r="AR962">
        <f>_xlfn.XLOOKUP($A962,Table3[ID],Table3[Pilot],"Not Found",0)</f>
        <v>0</v>
      </c>
      <c r="AS962" s="6">
        <f>_xlfn.XLOOKUP($A962,Table3[ID],Table3[Enrollment],"Not Found",0)</f>
        <v>43590</v>
      </c>
    </row>
    <row r="963" spans="1:45" x14ac:dyDescent="0.25">
      <c r="A963">
        <v>1433</v>
      </c>
      <c r="B963" t="s">
        <v>1092</v>
      </c>
      <c r="C963" t="s">
        <v>103</v>
      </c>
      <c r="D963" t="s">
        <v>110</v>
      </c>
      <c r="E963" t="s">
        <v>105</v>
      </c>
      <c r="F963" t="s">
        <v>125</v>
      </c>
      <c r="G963" s="22">
        <v>74.66</v>
      </c>
      <c r="H963">
        <v>4</v>
      </c>
      <c r="I963">
        <v>14.932</v>
      </c>
      <c r="J963" s="22">
        <v>313.572</v>
      </c>
      <c r="K963" s="6">
        <v>43528</v>
      </c>
      <c r="L963" s="21">
        <v>0.44375000000000003</v>
      </c>
      <c r="M963" t="s">
        <v>112</v>
      </c>
      <c r="N963" s="22">
        <v>298.64</v>
      </c>
      <c r="O963">
        <v>4.7619047620000003</v>
      </c>
      <c r="P963" s="22">
        <v>14.932</v>
      </c>
      <c r="Q963">
        <v>8.5</v>
      </c>
      <c r="R963" t="str">
        <f>IFERROR(VLOOKUP(Table5[[#This Row],[CustomerID]],Table1[],16,FALSE),"Not Found")</f>
        <v>Married</v>
      </c>
      <c r="S963">
        <f>IFERROR(VLOOKUP(Table5[[#This Row],[CustomerID]],Table1[],5,FALSE),"Not Found")</f>
        <v>67</v>
      </c>
      <c r="T963" t="str">
        <f>IFERROR(VLOOKUP(Table5[[#This Row],[CustomerID]],Table1[],17,FALSE),"Not Found")</f>
        <v>PhD</v>
      </c>
      <c r="U963">
        <f>_xlfn.XLOOKUP(Table5[[#This Row],[CustomerID]],Table1[ID],Table1[Kids],"Not Found",0)</f>
        <v>0</v>
      </c>
      <c r="V963">
        <f>_xlfn.XLOOKUP(Table5[[#This Row],[CustomerID]],Table1[ID],Table1[Teens],"Not found",0)</f>
        <v>1</v>
      </c>
      <c r="W963" s="16">
        <f>IFERROR(VLOOKUP(Table5[[#This Row],[CustomerID]],Table1[],2,FALSE),"Not Found")</f>
        <v>155707</v>
      </c>
      <c r="X963" t="str">
        <f>_xlfn.XLOOKUP(Table5[[#This Row],[CustomerID]],Table1[ID],Table1[State],"Not Found",0)</f>
        <v>State-California</v>
      </c>
      <c r="Y963">
        <f>_xlfn.XLOOKUP(Table5[[#This Row],[CustomerID]],Table2[ID],Table2[Recency/Days],"Not Found",0)</f>
        <v>91</v>
      </c>
      <c r="Z963" s="22">
        <f>IFERROR(VLOOKUP(Table5[[#This Row],[CustomerID]],Table2[],3,FALSE),"Not Found")</f>
        <v>581</v>
      </c>
      <c r="AA963" s="22">
        <f>IFERROR(VLOOKUP($A963,Table2[],4,FALSE),"Not Found")</f>
        <v>20</v>
      </c>
      <c r="AB963" s="22">
        <f>IFERROR(VLOOKUP($A963,Table2[],5,FALSE),"Not Found")</f>
        <v>229</v>
      </c>
      <c r="AC963" s="22">
        <f>IFERROR(VLOOKUP($A963,Table2[],6,FALSE),"Not Found")</f>
        <v>84</v>
      </c>
      <c r="AD963" s="22">
        <f>IFERROR(VLOOKUP($A963,Table2[],7,FALSE),"Not Found")</f>
        <v>184</v>
      </c>
      <c r="AE963" s="22">
        <f>IFERROR(VLOOKUP($A963,Table2[],8,FALSE),"Not Found")</f>
        <v>98</v>
      </c>
      <c r="AF963" s="22">
        <f>IFERROR(VLOOKUP($A963,Table2[],9,FALSE),"Not Found")</f>
        <v>1001</v>
      </c>
      <c r="AG963">
        <f>IFERROR(VLOOKUP($A963,Table2[],10,FALSE),"Not Found")</f>
        <v>2</v>
      </c>
      <c r="AH963">
        <f>IFERROR(VLOOKUP($A963,Table2[],11,FALSE),"Not Found")</f>
        <v>3</v>
      </c>
      <c r="AI963">
        <f>IFERROR(VLOOKUP($A963,Table2[],12,FALSE),"Not Found")</f>
        <v>2</v>
      </c>
      <c r="AJ963">
        <f>IFERROR(VLOOKUP($A963,Table2[],13,FALSE),"Not Found")</f>
        <v>9</v>
      </c>
      <c r="AK963">
        <f>IFERROR(VLOOKUP($A963,Table2[],14,FALSE),"Not Found")</f>
        <v>3</v>
      </c>
      <c r="AL963">
        <f>INDEX('Marketing data'!E:E,MATCH($A963,'Marketing data'!B:B,0),1)</f>
        <v>0</v>
      </c>
      <c r="AM963">
        <f>INDEX('Marketing data'!F:F,MATCH($A963,'Marketing data'!B:B,0),1)</f>
        <v>0</v>
      </c>
      <c r="AN963">
        <f>INDEX(Table3[MC3],MATCH($A963,Table3[ID],0),1)</f>
        <v>0</v>
      </c>
      <c r="AO963">
        <f>INDEX(Table3[MC4],MATCH($A963,Table3[ID],0),1)</f>
        <v>0</v>
      </c>
      <c r="AP963">
        <f>INDEX(Table3[MC5],MATCH($A963,Table3[ID],0),1)</f>
        <v>0</v>
      </c>
      <c r="AQ963">
        <f>_xlfn.XLOOKUP($A963,Table3[ID],Table3[Complaint],"Not Found",0)</f>
        <v>0</v>
      </c>
      <c r="AR963">
        <f>_xlfn.XLOOKUP($A963,Table3[ID],Table3[Pilot],"Not Found",0)</f>
        <v>0</v>
      </c>
      <c r="AS963" s="6">
        <f>_xlfn.XLOOKUP($A963,Table3[ID],Table3[Enrollment],"Not Found",0)</f>
        <v>43979</v>
      </c>
    </row>
    <row r="964" spans="1:45" x14ac:dyDescent="0.25">
      <c r="A964">
        <v>2945</v>
      </c>
      <c r="B964" t="s">
        <v>1093</v>
      </c>
      <c r="C964" t="s">
        <v>124</v>
      </c>
      <c r="D964" t="s">
        <v>104</v>
      </c>
      <c r="E964" t="s">
        <v>114</v>
      </c>
      <c r="F964" t="s">
        <v>125</v>
      </c>
      <c r="G964" s="22">
        <v>26.6</v>
      </c>
      <c r="H964">
        <v>6</v>
      </c>
      <c r="I964">
        <v>7.98</v>
      </c>
      <c r="J964" s="22">
        <v>167.58</v>
      </c>
      <c r="K964" s="6">
        <v>43522</v>
      </c>
      <c r="L964" s="21">
        <v>0.63194444444444442</v>
      </c>
      <c r="M964" t="s">
        <v>107</v>
      </c>
      <c r="N964" s="22">
        <v>159.6</v>
      </c>
      <c r="O964">
        <v>4.7619047620000003</v>
      </c>
      <c r="P964" s="22">
        <v>7.98</v>
      </c>
      <c r="Q964">
        <v>4.9000000000000004</v>
      </c>
      <c r="R964" t="str">
        <f>IFERROR(VLOOKUP(Table5[[#This Row],[CustomerID]],Table1[],16,FALSE),"Not Found")</f>
        <v>Divorced</v>
      </c>
      <c r="S964">
        <f>IFERROR(VLOOKUP(Table5[[#This Row],[CustomerID]],Table1[],5,FALSE),"Not Found")</f>
        <v>54</v>
      </c>
      <c r="T964" t="str">
        <f>IFERROR(VLOOKUP(Table5[[#This Row],[CustomerID]],Table1[],17,FALSE),"Not Found")</f>
        <v>Graduate</v>
      </c>
      <c r="U964">
        <f>_xlfn.XLOOKUP(Table5[[#This Row],[CustomerID]],Table1[ID],Table1[Kids],"Not Found",0)</f>
        <v>0</v>
      </c>
      <c r="V964">
        <f>_xlfn.XLOOKUP(Table5[[#This Row],[CustomerID]],Table1[ID],Table1[Teens],"Not found",0)</f>
        <v>1</v>
      </c>
      <c r="W964" s="16">
        <f>IFERROR(VLOOKUP(Table5[[#This Row],[CustomerID]],Table1[],2,FALSE),"Not Found")</f>
        <v>155686</v>
      </c>
      <c r="X964" t="str">
        <f>_xlfn.XLOOKUP(Table5[[#This Row],[CustomerID]],Table1[ID],Table1[State],"Not Found",0)</f>
        <v>State-California</v>
      </c>
      <c r="Y964">
        <f>_xlfn.XLOOKUP(Table5[[#This Row],[CustomerID]],Table2[ID],Table2[Recency/Days],"Not Found",0)</f>
        <v>27</v>
      </c>
      <c r="Z964" s="22">
        <f>IFERROR(VLOOKUP(Table5[[#This Row],[CustomerID]],Table2[],3,FALSE),"Not Found")</f>
        <v>1882</v>
      </c>
      <c r="AA964" s="22">
        <f>IFERROR(VLOOKUP($A964,Table2[],4,FALSE),"Not Found")</f>
        <v>0</v>
      </c>
      <c r="AB964" s="22">
        <f>IFERROR(VLOOKUP($A964,Table2[],5,FALSE),"Not Found")</f>
        <v>556</v>
      </c>
      <c r="AC964" s="22">
        <f>IFERROR(VLOOKUP($A964,Table2[],6,FALSE),"Not Found")</f>
        <v>103</v>
      </c>
      <c r="AD964" s="22">
        <f>IFERROR(VLOOKUP($A964,Table2[],7,FALSE),"Not Found")</f>
        <v>131</v>
      </c>
      <c r="AE964" s="22">
        <f>IFERROR(VLOOKUP($A964,Table2[],8,FALSE),"Not Found")</f>
        <v>73</v>
      </c>
      <c r="AF964" s="22">
        <f>IFERROR(VLOOKUP($A964,Table2[],9,FALSE),"Not Found")</f>
        <v>2600</v>
      </c>
      <c r="AG964">
        <f>IFERROR(VLOOKUP($A964,Table2[],10,FALSE),"Not Found")</f>
        <v>2</v>
      </c>
      <c r="AH964">
        <f>IFERROR(VLOOKUP($A964,Table2[],11,FALSE),"Not Found")</f>
        <v>6</v>
      </c>
      <c r="AI964">
        <f>IFERROR(VLOOKUP($A964,Table2[],12,FALSE),"Not Found")</f>
        <v>3</v>
      </c>
      <c r="AJ964">
        <f>IFERROR(VLOOKUP($A964,Table2[],13,FALSE),"Not Found")</f>
        <v>5</v>
      </c>
      <c r="AK964">
        <f>IFERROR(VLOOKUP($A964,Table2[],14,FALSE),"Not Found")</f>
        <v>4</v>
      </c>
      <c r="AL964">
        <f>INDEX('Marketing data'!E:E,MATCH($A964,'Marketing data'!B:B,0),1)</f>
        <v>0</v>
      </c>
      <c r="AM964">
        <f>INDEX('Marketing data'!F:F,MATCH($A964,'Marketing data'!B:B,0),1)</f>
        <v>0</v>
      </c>
      <c r="AN964">
        <f>INDEX(Table3[MC3],MATCH($A964,Table3[ID],0),1)</f>
        <v>1</v>
      </c>
      <c r="AO964">
        <f>INDEX(Table3[MC4],MATCH($A964,Table3[ID],0),1)</f>
        <v>0</v>
      </c>
      <c r="AP964">
        <f>INDEX(Table3[MC5],MATCH($A964,Table3[ID],0),1)</f>
        <v>0</v>
      </c>
      <c r="AQ964">
        <f>_xlfn.XLOOKUP($A964,Table3[ID],Table3[Complaint],"Not Found",0)</f>
        <v>0</v>
      </c>
      <c r="AR964">
        <f>_xlfn.XLOOKUP($A964,Table3[ID],Table3[Pilot],"Not Found",0)</f>
        <v>0</v>
      </c>
      <c r="AS964" s="6">
        <f>_xlfn.XLOOKUP($A964,Table3[ID],Table3[Enrollment],"Not Found",0)</f>
        <v>43668</v>
      </c>
    </row>
    <row r="965" spans="1:45" x14ac:dyDescent="0.25">
      <c r="A965">
        <v>1007</v>
      </c>
      <c r="B965" t="s">
        <v>1094</v>
      </c>
      <c r="C965" t="s">
        <v>124</v>
      </c>
      <c r="D965" t="s">
        <v>110</v>
      </c>
      <c r="E965" t="s">
        <v>105</v>
      </c>
      <c r="F965" t="s">
        <v>111</v>
      </c>
      <c r="G965" s="22">
        <v>25.45</v>
      </c>
      <c r="H965">
        <v>1</v>
      </c>
      <c r="I965">
        <v>1.2725</v>
      </c>
      <c r="J965" s="22">
        <v>26.7225</v>
      </c>
      <c r="K965" s="6">
        <v>43534</v>
      </c>
      <c r="L965" s="21">
        <v>0.75694444444444453</v>
      </c>
      <c r="M965" t="s">
        <v>116</v>
      </c>
      <c r="N965" s="22">
        <v>25.45</v>
      </c>
      <c r="O965">
        <v>4.7619047620000003</v>
      </c>
      <c r="P965" s="22">
        <v>1.2725</v>
      </c>
      <c r="Q965">
        <v>5.0999999999999996</v>
      </c>
      <c r="R965" t="str">
        <f>IFERROR(VLOOKUP(Table5[[#This Row],[CustomerID]],Table1[],16,FALSE),"Not Found")</f>
        <v>Divorced</v>
      </c>
      <c r="S965">
        <f>IFERROR(VLOOKUP(Table5[[#This Row],[CustomerID]],Table1[],5,FALSE),"Not Found")</f>
        <v>49</v>
      </c>
      <c r="T965" t="str">
        <f>IFERROR(VLOOKUP(Table5[[#This Row],[CustomerID]],Table1[],17,FALSE),"Not Found")</f>
        <v>Graduate</v>
      </c>
      <c r="U965">
        <f>_xlfn.XLOOKUP(Table5[[#This Row],[CustomerID]],Table1[ID],Table1[Kids],"Not Found",0)</f>
        <v>0</v>
      </c>
      <c r="V965">
        <f>_xlfn.XLOOKUP(Table5[[#This Row],[CustomerID]],Table1[ID],Table1[Teens],"Not found",0)</f>
        <v>1</v>
      </c>
      <c r="W965" s="16">
        <f>IFERROR(VLOOKUP(Table5[[#This Row],[CustomerID]],Table1[],2,FALSE),"Not Found")</f>
        <v>155635</v>
      </c>
      <c r="X965" t="str">
        <f>_xlfn.XLOOKUP(Table5[[#This Row],[CustomerID]],Table1[ID],Table1[State],"Not Found",0)</f>
        <v>State-California</v>
      </c>
      <c r="Y965">
        <f>_xlfn.XLOOKUP(Table5[[#This Row],[CustomerID]],Table2[ID],Table2[Recency/Days],"Not Found",0)</f>
        <v>34</v>
      </c>
      <c r="Z965" s="22">
        <f>IFERROR(VLOOKUP(Table5[[#This Row],[CustomerID]],Table2[],3,FALSE),"Not Found")</f>
        <v>657</v>
      </c>
      <c r="AA965" s="22">
        <f>IFERROR(VLOOKUP($A965,Table2[],4,FALSE),"Not Found")</f>
        <v>182</v>
      </c>
      <c r="AB965" s="22">
        <f>IFERROR(VLOOKUP($A965,Table2[],5,FALSE),"Not Found")</f>
        <v>459</v>
      </c>
      <c r="AC965" s="22">
        <f>IFERROR(VLOOKUP($A965,Table2[],6,FALSE),"Not Found")</f>
        <v>140</v>
      </c>
      <c r="AD965" s="22">
        <f>IFERROR(VLOOKUP($A965,Table2[],7,FALSE),"Not Found")</f>
        <v>137</v>
      </c>
      <c r="AE965" s="22">
        <f>IFERROR(VLOOKUP($A965,Table2[],8,FALSE),"Not Found")</f>
        <v>76</v>
      </c>
      <c r="AF965" s="22">
        <f>IFERROR(VLOOKUP($A965,Table2[],9,FALSE),"Not Found")</f>
        <v>1499</v>
      </c>
      <c r="AG965">
        <f>IFERROR(VLOOKUP($A965,Table2[],10,FALSE),"Not Found")</f>
        <v>4</v>
      </c>
      <c r="AH965">
        <f>IFERROR(VLOOKUP($A965,Table2[],11,FALSE),"Not Found")</f>
        <v>7</v>
      </c>
      <c r="AI965">
        <f>IFERROR(VLOOKUP($A965,Table2[],12,FALSE),"Not Found")</f>
        <v>3</v>
      </c>
      <c r="AJ965">
        <f>IFERROR(VLOOKUP($A965,Table2[],13,FALSE),"Not Found")</f>
        <v>7</v>
      </c>
      <c r="AK965">
        <f>IFERROR(VLOOKUP($A965,Table2[],14,FALSE),"Not Found")</f>
        <v>6</v>
      </c>
      <c r="AL965">
        <f>INDEX('Marketing data'!E:E,MATCH($A965,'Marketing data'!B:B,0),1)</f>
        <v>0</v>
      </c>
      <c r="AM965">
        <f>INDEX('Marketing data'!F:F,MATCH($A965,'Marketing data'!B:B,0),1)</f>
        <v>0</v>
      </c>
      <c r="AN965">
        <f>INDEX(Table3[MC3],MATCH($A965,Table3[ID],0),1)</f>
        <v>0</v>
      </c>
      <c r="AO965">
        <f>INDEX(Table3[MC4],MATCH($A965,Table3[ID],0),1)</f>
        <v>0</v>
      </c>
      <c r="AP965">
        <f>INDEX(Table3[MC5],MATCH($A965,Table3[ID],0),1)</f>
        <v>0</v>
      </c>
      <c r="AQ965">
        <f>_xlfn.XLOOKUP($A965,Table3[ID],Table3[Complaint],"Not Found",0)</f>
        <v>0</v>
      </c>
      <c r="AR965">
        <f>_xlfn.XLOOKUP($A965,Table3[ID],Table3[Pilot],"Not Found",0)</f>
        <v>0</v>
      </c>
      <c r="AS965" s="6">
        <f>_xlfn.XLOOKUP($A965,Table3[ID],Table3[Enrollment],"Not Found",0)</f>
        <v>43575</v>
      </c>
    </row>
    <row r="966" spans="1:45" x14ac:dyDescent="0.25">
      <c r="A966">
        <v>1478</v>
      </c>
      <c r="B966" t="s">
        <v>1095</v>
      </c>
      <c r="C966" t="s">
        <v>124</v>
      </c>
      <c r="D966" t="s">
        <v>110</v>
      </c>
      <c r="E966" t="s">
        <v>105</v>
      </c>
      <c r="F966" t="s">
        <v>125</v>
      </c>
      <c r="G966" s="22">
        <v>67.77</v>
      </c>
      <c r="H966">
        <v>1</v>
      </c>
      <c r="I966">
        <v>3.3885000000000001</v>
      </c>
      <c r="J966" s="22">
        <v>71.158500000000004</v>
      </c>
      <c r="K966" s="6">
        <v>43500</v>
      </c>
      <c r="L966" s="21">
        <v>0.86319444444444438</v>
      </c>
      <c r="M966" t="s">
        <v>116</v>
      </c>
      <c r="N966" s="22">
        <v>67.77</v>
      </c>
      <c r="O966">
        <v>4.7619047620000003</v>
      </c>
      <c r="P966" s="22">
        <v>3.3885000000000001</v>
      </c>
      <c r="Q966">
        <v>6.5</v>
      </c>
      <c r="R966" t="str">
        <f>IFERROR(VLOOKUP(Table5[[#This Row],[CustomerID]],Table1[],16,FALSE),"Not Found")</f>
        <v>Divorced</v>
      </c>
      <c r="S966">
        <f>IFERROR(VLOOKUP(Table5[[#This Row],[CustomerID]],Table1[],5,FALSE),"Not Found")</f>
        <v>76</v>
      </c>
      <c r="T966" t="str">
        <f>IFERROR(VLOOKUP(Table5[[#This Row],[CustomerID]],Table1[],17,FALSE),"Not Found")</f>
        <v>PhD</v>
      </c>
      <c r="U966">
        <f>_xlfn.XLOOKUP(Table5[[#This Row],[CustomerID]],Table1[ID],Table1[Kids],"Not Found",0)</f>
        <v>0</v>
      </c>
      <c r="V966">
        <f>_xlfn.XLOOKUP(Table5[[#This Row],[CustomerID]],Table1[ID],Table1[Teens],"Not found",0)</f>
        <v>0</v>
      </c>
      <c r="W966" s="16">
        <f>IFERROR(VLOOKUP(Table5[[#This Row],[CustomerID]],Table1[],2,FALSE),"Not Found")</f>
        <v>155614</v>
      </c>
      <c r="X966" t="str">
        <f>_xlfn.XLOOKUP(Table5[[#This Row],[CustomerID]],Table1[ID],Table1[State],"Not Found",0)</f>
        <v>State-New York</v>
      </c>
      <c r="Y966">
        <f>_xlfn.XLOOKUP(Table5[[#This Row],[CustomerID]],Table2[ID],Table2[Recency/Days],"Not Found",0)</f>
        <v>85</v>
      </c>
      <c r="Z966" s="22">
        <f>IFERROR(VLOOKUP(Table5[[#This Row],[CustomerID]],Table2[],3,FALSE),"Not Found")</f>
        <v>1410</v>
      </c>
      <c r="AA966" s="22">
        <f>IFERROR(VLOOKUP($A966,Table2[],4,FALSE),"Not Found")</f>
        <v>36</v>
      </c>
      <c r="AB966" s="22">
        <f>IFERROR(VLOOKUP($A966,Table2[],5,FALSE),"Not Found")</f>
        <v>367</v>
      </c>
      <c r="AC966" s="22">
        <f>IFERROR(VLOOKUP($A966,Table2[],6,FALSE),"Not Found")</f>
        <v>22</v>
      </c>
      <c r="AD966" s="22">
        <f>IFERROR(VLOOKUP($A966,Table2[],7,FALSE),"Not Found")</f>
        <v>0</v>
      </c>
      <c r="AE966" s="22">
        <f>IFERROR(VLOOKUP($A966,Table2[],8,FALSE),"Not Found")</f>
        <v>73</v>
      </c>
      <c r="AF966" s="22">
        <f>IFERROR(VLOOKUP($A966,Table2[],9,FALSE),"Not Found")</f>
        <v>1763</v>
      </c>
      <c r="AG966">
        <f>IFERROR(VLOOKUP($A966,Table2[],10,FALSE),"Not Found")</f>
        <v>1</v>
      </c>
      <c r="AH966">
        <f>IFERROR(VLOOKUP($A966,Table2[],11,FALSE),"Not Found")</f>
        <v>9</v>
      </c>
      <c r="AI966">
        <f>IFERROR(VLOOKUP($A966,Table2[],12,FALSE),"Not Found")</f>
        <v>4</v>
      </c>
      <c r="AJ966">
        <f>IFERROR(VLOOKUP($A966,Table2[],13,FALSE),"Not Found")</f>
        <v>6</v>
      </c>
      <c r="AK966">
        <f>IFERROR(VLOOKUP($A966,Table2[],14,FALSE),"Not Found")</f>
        <v>7</v>
      </c>
      <c r="AL966">
        <f>INDEX('Marketing data'!E:E,MATCH($A966,'Marketing data'!B:B,0),1)</f>
        <v>0</v>
      </c>
      <c r="AM966">
        <f>INDEX('Marketing data'!F:F,MATCH($A966,'Marketing data'!B:B,0),1)</f>
        <v>0</v>
      </c>
      <c r="AN966">
        <f>INDEX(Table3[MC3],MATCH($A966,Table3[ID],0),1)</f>
        <v>0</v>
      </c>
      <c r="AO966">
        <f>INDEX(Table3[MC4],MATCH($A966,Table3[ID],0),1)</f>
        <v>1</v>
      </c>
      <c r="AP966">
        <f>INDEX(Table3[MC5],MATCH($A966,Table3[ID],0),1)</f>
        <v>0</v>
      </c>
      <c r="AQ966">
        <f>_xlfn.XLOOKUP($A966,Table3[ID],Table3[Complaint],"Not Found",0)</f>
        <v>0</v>
      </c>
      <c r="AR966">
        <f>_xlfn.XLOOKUP($A966,Table3[ID],Table3[Pilot],"Not Found",0)</f>
        <v>0</v>
      </c>
      <c r="AS966" s="6">
        <f>_xlfn.XLOOKUP($A966,Table3[ID],Table3[Enrollment],"Not Found",0)</f>
        <v>43954</v>
      </c>
    </row>
    <row r="967" spans="1:45" x14ac:dyDescent="0.25">
      <c r="A967">
        <v>3165</v>
      </c>
      <c r="B967" t="s">
        <v>1096</v>
      </c>
      <c r="C967" t="s">
        <v>109</v>
      </c>
      <c r="D967" t="s">
        <v>104</v>
      </c>
      <c r="E967" t="s">
        <v>114</v>
      </c>
      <c r="F967" t="s">
        <v>125</v>
      </c>
      <c r="G967" s="22">
        <v>59.59</v>
      </c>
      <c r="H967">
        <v>4</v>
      </c>
      <c r="I967">
        <v>11.917999999999999</v>
      </c>
      <c r="J967" s="22">
        <v>250.27799999999999</v>
      </c>
      <c r="K967" s="6">
        <v>43484</v>
      </c>
      <c r="L967" s="21">
        <v>0.53194444444444444</v>
      </c>
      <c r="M967" t="s">
        <v>112</v>
      </c>
      <c r="N967" s="22">
        <v>238.36</v>
      </c>
      <c r="O967">
        <v>4.7619047620000003</v>
      </c>
      <c r="P967" s="22">
        <v>11.917999999999999</v>
      </c>
      <c r="Q967">
        <v>9.8000000000000007</v>
      </c>
      <c r="R967" t="str">
        <f>IFERROR(VLOOKUP(Table5[[#This Row],[CustomerID]],Table1[],16,FALSE),"Not Found")</f>
        <v>Together</v>
      </c>
      <c r="S967">
        <f>IFERROR(VLOOKUP(Table5[[#This Row],[CustomerID]],Table1[],5,FALSE),"Not Found")</f>
        <v>47</v>
      </c>
      <c r="T967" t="str">
        <f>IFERROR(VLOOKUP(Table5[[#This Row],[CustomerID]],Table1[],17,FALSE),"Not Found")</f>
        <v>Graduate</v>
      </c>
      <c r="U967">
        <f>_xlfn.XLOOKUP(Table5[[#This Row],[CustomerID]],Table1[ID],Table1[Kids],"Not Found",0)</f>
        <v>0</v>
      </c>
      <c r="V967">
        <f>_xlfn.XLOOKUP(Table5[[#This Row],[CustomerID]],Table1[ID],Table1[Teens],"Not found",0)</f>
        <v>1</v>
      </c>
      <c r="W967" s="16">
        <f>IFERROR(VLOOKUP(Table5[[#This Row],[CustomerID]],Table1[],2,FALSE),"Not Found")</f>
        <v>155593</v>
      </c>
      <c r="X967" t="str">
        <f>_xlfn.XLOOKUP(Table5[[#This Row],[CustomerID]],Table1[ID],Table1[State],"Not Found",0)</f>
        <v>State-Texas</v>
      </c>
      <c r="Y967">
        <f>_xlfn.XLOOKUP(Table5[[#This Row],[CustomerID]],Table2[ID],Table2[Recency/Days],"Not Found",0)</f>
        <v>63</v>
      </c>
      <c r="Z967" s="22">
        <f>IFERROR(VLOOKUP(Table5[[#This Row],[CustomerID]],Table2[],3,FALSE),"Not Found")</f>
        <v>820</v>
      </c>
      <c r="AA967" s="22">
        <f>IFERROR(VLOOKUP($A967,Table2[],4,FALSE),"Not Found")</f>
        <v>22</v>
      </c>
      <c r="AB967" s="22">
        <f>IFERROR(VLOOKUP($A967,Table2[],5,FALSE),"Not Found")</f>
        <v>347</v>
      </c>
      <c r="AC967" s="22">
        <f>IFERROR(VLOOKUP($A967,Table2[],6,FALSE),"Not Found")</f>
        <v>31</v>
      </c>
      <c r="AD967" s="22">
        <f>IFERROR(VLOOKUP($A967,Table2[],7,FALSE),"Not Found")</f>
        <v>11</v>
      </c>
      <c r="AE967" s="22">
        <f>IFERROR(VLOOKUP($A967,Table2[],8,FALSE),"Not Found")</f>
        <v>297</v>
      </c>
      <c r="AF967" s="22">
        <f>IFERROR(VLOOKUP($A967,Table2[],9,FALSE),"Not Found")</f>
        <v>935</v>
      </c>
      <c r="AG967">
        <f>IFERROR(VLOOKUP($A967,Table2[],10,FALSE),"Not Found")</f>
        <v>2</v>
      </c>
      <c r="AH967">
        <f>IFERROR(VLOOKUP($A967,Table2[],11,FALSE),"Not Found")</f>
        <v>6</v>
      </c>
      <c r="AI967">
        <f>IFERROR(VLOOKUP($A967,Table2[],12,FALSE),"Not Found")</f>
        <v>6</v>
      </c>
      <c r="AJ967">
        <f>IFERROR(VLOOKUP($A967,Table2[],13,FALSE),"Not Found")</f>
        <v>3</v>
      </c>
      <c r="AK967">
        <f>IFERROR(VLOOKUP($A967,Table2[],14,FALSE),"Not Found")</f>
        <v>6</v>
      </c>
      <c r="AL967">
        <f>INDEX('Marketing data'!E:E,MATCH($A967,'Marketing data'!B:B,0),1)</f>
        <v>0</v>
      </c>
      <c r="AM967">
        <f>INDEX('Marketing data'!F:F,MATCH($A967,'Marketing data'!B:B,0),1)</f>
        <v>0</v>
      </c>
      <c r="AN967">
        <f>INDEX(Table3[MC3],MATCH($A967,Table3[ID],0),1)</f>
        <v>1</v>
      </c>
      <c r="AO967">
        <f>INDEX(Table3[MC4],MATCH($A967,Table3[ID],0),1)</f>
        <v>0</v>
      </c>
      <c r="AP967">
        <f>INDEX(Table3[MC5],MATCH($A967,Table3[ID],0),1)</f>
        <v>0</v>
      </c>
      <c r="AQ967">
        <f>_xlfn.XLOOKUP($A967,Table3[ID],Table3[Complaint],"Not Found",0)</f>
        <v>0</v>
      </c>
      <c r="AR967">
        <f>_xlfn.XLOOKUP($A967,Table3[ID],Table3[Pilot],"Not Found",0)</f>
        <v>0</v>
      </c>
      <c r="AS967" s="6">
        <f>_xlfn.XLOOKUP($A967,Table3[ID],Table3[Enrollment],"Not Found",0)</f>
        <v>43856</v>
      </c>
    </row>
    <row r="968" spans="1:45" x14ac:dyDescent="0.25">
      <c r="A968">
        <v>1480</v>
      </c>
      <c r="B968" t="s">
        <v>1097</v>
      </c>
      <c r="C968" t="s">
        <v>103</v>
      </c>
      <c r="D968" t="s">
        <v>110</v>
      </c>
      <c r="E968" t="s">
        <v>114</v>
      </c>
      <c r="F968" t="s">
        <v>106</v>
      </c>
      <c r="G968" s="22">
        <v>58.15</v>
      </c>
      <c r="H968">
        <v>4</v>
      </c>
      <c r="I968">
        <v>11.63</v>
      </c>
      <c r="J968" s="22">
        <v>244.23</v>
      </c>
      <c r="K968" s="6">
        <v>43488</v>
      </c>
      <c r="L968" s="21">
        <v>0.73888888888888893</v>
      </c>
      <c r="M968" t="s">
        <v>112</v>
      </c>
      <c r="N968" s="22">
        <v>232.6</v>
      </c>
      <c r="O968">
        <v>4.7619047620000003</v>
      </c>
      <c r="P968" s="22">
        <v>11.63</v>
      </c>
      <c r="Q968">
        <v>8.4</v>
      </c>
      <c r="R968" t="str">
        <f>IFERROR(VLOOKUP(Table5[[#This Row],[CustomerID]],Table1[],16,FALSE),"Not Found")</f>
        <v>Divorced</v>
      </c>
      <c r="S968">
        <f>IFERROR(VLOOKUP(Table5[[#This Row],[CustomerID]],Table1[],5,FALSE),"Not Found")</f>
        <v>42</v>
      </c>
      <c r="T968" t="str">
        <f>IFERROR(VLOOKUP(Table5[[#This Row],[CustomerID]],Table1[],17,FALSE),"Not Found")</f>
        <v>Graduate</v>
      </c>
      <c r="U968">
        <f>_xlfn.XLOOKUP(Table5[[#This Row],[CustomerID]],Table1[ID],Table1[Kids],"Not Found",0)</f>
        <v>0</v>
      </c>
      <c r="V968">
        <f>_xlfn.XLOOKUP(Table5[[#This Row],[CustomerID]],Table1[ID],Table1[Teens],"Not found",0)</f>
        <v>1</v>
      </c>
      <c r="W968" s="16">
        <f>IFERROR(VLOOKUP(Table5[[#This Row],[CustomerID]],Table1[],2,FALSE),"Not Found")</f>
        <v>155563</v>
      </c>
      <c r="X968" t="str">
        <f>_xlfn.XLOOKUP(Table5[[#This Row],[CustomerID]],Table1[ID],Table1[State],"Not Found",0)</f>
        <v>State-Other</v>
      </c>
      <c r="Y968">
        <f>_xlfn.XLOOKUP(Table5[[#This Row],[CustomerID]],Table2[ID],Table2[Recency/Days],"Not Found",0)</f>
        <v>22</v>
      </c>
      <c r="Z968" s="22">
        <f>IFERROR(VLOOKUP(Table5[[#This Row],[CustomerID]],Table2[],3,FALSE),"Not Found")</f>
        <v>81</v>
      </c>
      <c r="AA968" s="22">
        <f>IFERROR(VLOOKUP($A968,Table2[],4,FALSE),"Not Found")</f>
        <v>3</v>
      </c>
      <c r="AB968" s="22">
        <f>IFERROR(VLOOKUP($A968,Table2[],5,FALSE),"Not Found")</f>
        <v>25</v>
      </c>
      <c r="AC968" s="22">
        <f>IFERROR(VLOOKUP($A968,Table2[],6,FALSE),"Not Found")</f>
        <v>6</v>
      </c>
      <c r="AD968" s="22">
        <f>IFERROR(VLOOKUP($A968,Table2[],7,FALSE),"Not Found")</f>
        <v>0</v>
      </c>
      <c r="AE968" s="22">
        <f>IFERROR(VLOOKUP($A968,Table2[],8,FALSE),"Not Found")</f>
        <v>6</v>
      </c>
      <c r="AF968" s="22">
        <f>IFERROR(VLOOKUP($A968,Table2[],9,FALSE),"Not Found")</f>
        <v>109</v>
      </c>
      <c r="AG968">
        <f>IFERROR(VLOOKUP($A968,Table2[],10,FALSE),"Not Found")</f>
        <v>1</v>
      </c>
      <c r="AH968">
        <f>IFERROR(VLOOKUP($A968,Table2[],11,FALSE),"Not Found")</f>
        <v>2</v>
      </c>
      <c r="AI968">
        <f>IFERROR(VLOOKUP($A968,Table2[],12,FALSE),"Not Found")</f>
        <v>0</v>
      </c>
      <c r="AJ968">
        <f>IFERROR(VLOOKUP($A968,Table2[],13,FALSE),"Not Found")</f>
        <v>3</v>
      </c>
      <c r="AK968">
        <f>IFERROR(VLOOKUP($A968,Table2[],14,FALSE),"Not Found")</f>
        <v>3</v>
      </c>
      <c r="AL968">
        <f>INDEX('Marketing data'!E:E,MATCH($A968,'Marketing data'!B:B,0),1)</f>
        <v>0</v>
      </c>
      <c r="AM968">
        <f>INDEX('Marketing data'!F:F,MATCH($A968,'Marketing data'!B:B,0),1)</f>
        <v>0</v>
      </c>
      <c r="AN968">
        <f>INDEX(Table3[MC3],MATCH($A968,Table3[ID],0),1)</f>
        <v>0</v>
      </c>
      <c r="AO968">
        <f>INDEX(Table3[MC4],MATCH($A968,Table3[ID],0),1)</f>
        <v>0</v>
      </c>
      <c r="AP968">
        <f>INDEX(Table3[MC5],MATCH($A968,Table3[ID],0),1)</f>
        <v>0</v>
      </c>
      <c r="AQ968">
        <f>_xlfn.XLOOKUP($A968,Table3[ID],Table3[Complaint],"Not Found",0)</f>
        <v>0</v>
      </c>
      <c r="AR968">
        <f>_xlfn.XLOOKUP($A968,Table3[ID],Table3[Pilot],"Not Found",0)</f>
        <v>0</v>
      </c>
      <c r="AS968" s="6">
        <f>_xlfn.XLOOKUP($A968,Table3[ID],Table3[Enrollment],"Not Found",0)</f>
        <v>44083</v>
      </c>
    </row>
    <row r="969" spans="1:45" x14ac:dyDescent="0.25">
      <c r="A969">
        <v>1388</v>
      </c>
      <c r="B969" t="s">
        <v>1098</v>
      </c>
      <c r="C969" t="s">
        <v>103</v>
      </c>
      <c r="D969" t="s">
        <v>104</v>
      </c>
      <c r="E969" t="s">
        <v>105</v>
      </c>
      <c r="F969" t="s">
        <v>118</v>
      </c>
      <c r="G969" s="22">
        <v>97.48</v>
      </c>
      <c r="H969">
        <v>9</v>
      </c>
      <c r="I969">
        <v>43.866</v>
      </c>
      <c r="J969" s="22">
        <v>921.18600000000004</v>
      </c>
      <c r="K969" s="6">
        <v>43538</v>
      </c>
      <c r="L969" s="21">
        <v>0.59652777777777777</v>
      </c>
      <c r="M969" t="s">
        <v>107</v>
      </c>
      <c r="N969" s="22">
        <v>877.32</v>
      </c>
      <c r="O969">
        <v>4.7619047620000003</v>
      </c>
      <c r="P969" s="22">
        <v>43.866</v>
      </c>
      <c r="Q969">
        <v>7.4</v>
      </c>
      <c r="R969" t="str">
        <f>IFERROR(VLOOKUP(Table5[[#This Row],[CustomerID]],Table1[],16,FALSE),"Not Found")</f>
        <v>Single</v>
      </c>
      <c r="S969">
        <f>IFERROR(VLOOKUP(Table5[[#This Row],[CustomerID]],Table1[],5,FALSE),"Not Found")</f>
        <v>65</v>
      </c>
      <c r="T969" t="str">
        <f>IFERROR(VLOOKUP(Table5[[#This Row],[CustomerID]],Table1[],17,FALSE),"Not Found")</f>
        <v>PhD</v>
      </c>
      <c r="U969">
        <f>_xlfn.XLOOKUP(Table5[[#This Row],[CustomerID]],Table1[ID],Table1[Kids],"Not Found",0)</f>
        <v>1</v>
      </c>
      <c r="V969">
        <f>_xlfn.XLOOKUP(Table5[[#This Row],[CustomerID]],Table1[ID],Table1[Teens],"Not found",0)</f>
        <v>2</v>
      </c>
      <c r="W969" s="16">
        <f>IFERROR(VLOOKUP(Table5[[#This Row],[CustomerID]],Table1[],2,FALSE),"Not Found")</f>
        <v>155521</v>
      </c>
      <c r="X969" t="str">
        <f>_xlfn.XLOOKUP(Table5[[#This Row],[CustomerID]],Table1[ID],Table1[State],"Not Found",0)</f>
        <v>State-New York</v>
      </c>
      <c r="Y969">
        <f>_xlfn.XLOOKUP(Table5[[#This Row],[CustomerID]],Table2[ID],Table2[Recency/Days],"Not Found",0)</f>
        <v>11</v>
      </c>
      <c r="Z969" s="22">
        <f>IFERROR(VLOOKUP(Table5[[#This Row],[CustomerID]],Table2[],3,FALSE),"Not Found")</f>
        <v>1165</v>
      </c>
      <c r="AA969" s="22">
        <f>IFERROR(VLOOKUP($A969,Table2[],4,FALSE),"Not Found")</f>
        <v>0</v>
      </c>
      <c r="AB969" s="22">
        <f>IFERROR(VLOOKUP($A969,Table2[],5,FALSE),"Not Found")</f>
        <v>73</v>
      </c>
      <c r="AC969" s="22">
        <f>IFERROR(VLOOKUP($A969,Table2[],6,FALSE),"Not Found")</f>
        <v>0</v>
      </c>
      <c r="AD969" s="22">
        <f>IFERROR(VLOOKUP($A969,Table2[],7,FALSE),"Not Found")</f>
        <v>0</v>
      </c>
      <c r="AE969" s="22">
        <f>IFERROR(VLOOKUP($A969,Table2[],8,FALSE),"Not Found")</f>
        <v>11</v>
      </c>
      <c r="AF969" s="22">
        <f>IFERROR(VLOOKUP($A969,Table2[],9,FALSE),"Not Found")</f>
        <v>1227</v>
      </c>
      <c r="AG969">
        <f>IFERROR(VLOOKUP($A969,Table2[],10,FALSE),"Not Found")</f>
        <v>9</v>
      </c>
      <c r="AH969">
        <f>IFERROR(VLOOKUP($A969,Table2[],11,FALSE),"Not Found")</f>
        <v>6</v>
      </c>
      <c r="AI969">
        <f>IFERROR(VLOOKUP($A969,Table2[],12,FALSE),"Not Found")</f>
        <v>3</v>
      </c>
      <c r="AJ969">
        <f>IFERROR(VLOOKUP($A969,Table2[],13,FALSE),"Not Found")</f>
        <v>6</v>
      </c>
      <c r="AK969">
        <f>IFERROR(VLOOKUP($A969,Table2[],14,FALSE),"Not Found")</f>
        <v>7</v>
      </c>
      <c r="AL969">
        <f>INDEX('Marketing data'!E:E,MATCH($A969,'Marketing data'!B:B,0),1)</f>
        <v>0</v>
      </c>
      <c r="AM969">
        <f>INDEX('Marketing data'!F:F,MATCH($A969,'Marketing data'!B:B,0),1)</f>
        <v>0</v>
      </c>
      <c r="AN969">
        <f>INDEX(Table3[MC3],MATCH($A969,Table3[ID],0),1)</f>
        <v>0</v>
      </c>
      <c r="AO969">
        <f>INDEX(Table3[MC4],MATCH($A969,Table3[ID],0),1)</f>
        <v>1</v>
      </c>
      <c r="AP969">
        <f>INDEX(Table3[MC5],MATCH($A969,Table3[ID],0),1)</f>
        <v>0</v>
      </c>
      <c r="AQ969">
        <f>_xlfn.XLOOKUP($A969,Table3[ID],Table3[Complaint],"Not Found",0)</f>
        <v>0</v>
      </c>
      <c r="AR969">
        <f>_xlfn.XLOOKUP($A969,Table3[ID],Table3[Pilot],"Not Found",0)</f>
        <v>1</v>
      </c>
      <c r="AS969" s="6">
        <f>_xlfn.XLOOKUP($A969,Table3[ID],Table3[Enrollment],"Not Found",0)</f>
        <v>43918</v>
      </c>
    </row>
    <row r="970" spans="1:45" x14ac:dyDescent="0.25">
      <c r="A970">
        <v>2544</v>
      </c>
      <c r="B970" t="s">
        <v>1099</v>
      </c>
      <c r="C970" t="s">
        <v>109</v>
      </c>
      <c r="D970" t="s">
        <v>110</v>
      </c>
      <c r="E970" t="s">
        <v>114</v>
      </c>
      <c r="F970" t="s">
        <v>106</v>
      </c>
      <c r="G970" s="22">
        <v>99.96</v>
      </c>
      <c r="H970">
        <v>7</v>
      </c>
      <c r="I970">
        <v>34.985999999999997</v>
      </c>
      <c r="J970" s="22">
        <v>734.70600000000002</v>
      </c>
      <c r="K970" s="6">
        <v>43488</v>
      </c>
      <c r="L970" s="21">
        <v>0.43958333333333338</v>
      </c>
      <c r="M970" t="s">
        <v>112</v>
      </c>
      <c r="N970" s="22">
        <v>699.72</v>
      </c>
      <c r="O970">
        <v>4.7619047620000003</v>
      </c>
      <c r="P970" s="22">
        <v>34.985999999999997</v>
      </c>
      <c r="Q970">
        <v>6.1</v>
      </c>
      <c r="R970" t="str">
        <f>IFERROR(VLOOKUP(Table5[[#This Row],[CustomerID]],Table1[],16,FALSE),"Not Found")</f>
        <v>Married</v>
      </c>
      <c r="S970">
        <f>IFERROR(VLOOKUP(Table5[[#This Row],[CustomerID]],Table1[],5,FALSE),"Not Found")</f>
        <v>70</v>
      </c>
      <c r="T970" t="str">
        <f>IFERROR(VLOOKUP(Table5[[#This Row],[CustomerID]],Table1[],17,FALSE),"Not Found")</f>
        <v>PhD</v>
      </c>
      <c r="U970">
        <f>_xlfn.XLOOKUP(Table5[[#This Row],[CustomerID]],Table1[ID],Table1[Kids],"Not Found",0)</f>
        <v>1</v>
      </c>
      <c r="V970">
        <f>_xlfn.XLOOKUP(Table5[[#This Row],[CustomerID]],Table1[ID],Table1[Teens],"Not found",0)</f>
        <v>1</v>
      </c>
      <c r="W970" s="16">
        <f>IFERROR(VLOOKUP(Table5[[#This Row],[CustomerID]],Table1[],2,FALSE),"Not Found")</f>
        <v>155517</v>
      </c>
      <c r="X970" t="str">
        <f>_xlfn.XLOOKUP(Table5[[#This Row],[CustomerID]],Table1[ID],Table1[State],"Not Found",0)</f>
        <v>State-Florida</v>
      </c>
      <c r="Y970">
        <f>_xlfn.XLOOKUP(Table5[[#This Row],[CustomerID]],Table2[ID],Table2[Recency/Days],"Not Found",0)</f>
        <v>53</v>
      </c>
      <c r="Z970" s="22">
        <f>IFERROR(VLOOKUP(Table5[[#This Row],[CustomerID]],Table2[],3,FALSE),"Not Found")</f>
        <v>1353</v>
      </c>
      <c r="AA970" s="22">
        <f>IFERROR(VLOOKUP($A970,Table2[],4,FALSE),"Not Found")</f>
        <v>0</v>
      </c>
      <c r="AB970" s="22">
        <f>IFERROR(VLOOKUP($A970,Table2[],5,FALSE),"Not Found")</f>
        <v>303</v>
      </c>
      <c r="AC970" s="22">
        <f>IFERROR(VLOOKUP($A970,Table2[],6,FALSE),"Not Found")</f>
        <v>0</v>
      </c>
      <c r="AD970" s="22">
        <f>IFERROR(VLOOKUP($A970,Table2[],7,FALSE),"Not Found")</f>
        <v>17</v>
      </c>
      <c r="AE970" s="22">
        <f>IFERROR(VLOOKUP($A970,Table2[],8,FALSE),"Not Found")</f>
        <v>101</v>
      </c>
      <c r="AF970" s="22">
        <f>IFERROR(VLOOKUP($A970,Table2[],9,FALSE),"Not Found")</f>
        <v>1572</v>
      </c>
      <c r="AG970">
        <f>IFERROR(VLOOKUP($A970,Table2[],10,FALSE),"Not Found")</f>
        <v>5</v>
      </c>
      <c r="AH970">
        <f>IFERROR(VLOOKUP($A970,Table2[],11,FALSE),"Not Found")</f>
        <v>11</v>
      </c>
      <c r="AI970">
        <f>IFERROR(VLOOKUP($A970,Table2[],12,FALSE),"Not Found")</f>
        <v>1</v>
      </c>
      <c r="AJ970">
        <f>IFERROR(VLOOKUP($A970,Table2[],13,FALSE),"Not Found")</f>
        <v>6</v>
      </c>
      <c r="AK970">
        <f>IFERROR(VLOOKUP($A970,Table2[],14,FALSE),"Not Found")</f>
        <v>9</v>
      </c>
      <c r="AL970">
        <f>INDEX('Marketing data'!E:E,MATCH($A970,'Marketing data'!B:B,0),1)</f>
        <v>0</v>
      </c>
      <c r="AM970">
        <f>INDEX('Marketing data'!F:F,MATCH($A970,'Marketing data'!B:B,0),1)</f>
        <v>0</v>
      </c>
      <c r="AN970">
        <f>INDEX(Table3[MC3],MATCH($A970,Table3[ID],0),1)</f>
        <v>0</v>
      </c>
      <c r="AO970">
        <f>INDEX(Table3[MC4],MATCH($A970,Table3[ID],0),1)</f>
        <v>0</v>
      </c>
      <c r="AP970">
        <f>INDEX(Table3[MC5],MATCH($A970,Table3[ID],0),1)</f>
        <v>0</v>
      </c>
      <c r="AQ970">
        <f>_xlfn.XLOOKUP($A970,Table3[ID],Table3[Complaint],"Not Found",0)</f>
        <v>0</v>
      </c>
      <c r="AR970">
        <f>_xlfn.XLOOKUP($A970,Table3[ID],Table3[Pilot],"Not Found",0)</f>
        <v>1</v>
      </c>
      <c r="AS970" s="6">
        <f>_xlfn.XLOOKUP($A970,Table3[ID],Table3[Enrollment],"Not Found",0)</f>
        <v>43528</v>
      </c>
    </row>
    <row r="971" spans="1:45" x14ac:dyDescent="0.25">
      <c r="A971">
        <v>2591</v>
      </c>
      <c r="B971" t="s">
        <v>1100</v>
      </c>
      <c r="C971" t="s">
        <v>109</v>
      </c>
      <c r="D971" t="s">
        <v>110</v>
      </c>
      <c r="E971" t="s">
        <v>114</v>
      </c>
      <c r="F971" t="s">
        <v>111</v>
      </c>
      <c r="G971" s="22">
        <v>96.37</v>
      </c>
      <c r="H971">
        <v>7</v>
      </c>
      <c r="I971">
        <v>33.729500000000002</v>
      </c>
      <c r="J971" s="22">
        <v>708.31949999999995</v>
      </c>
      <c r="K971" s="6">
        <v>43474</v>
      </c>
      <c r="L971" s="21">
        <v>0.4861111111111111</v>
      </c>
      <c r="M971" t="s">
        <v>112</v>
      </c>
      <c r="N971" s="22">
        <v>674.59</v>
      </c>
      <c r="O971">
        <v>4.7619047620000003</v>
      </c>
      <c r="P971" s="22">
        <v>33.729500000000002</v>
      </c>
      <c r="Q971">
        <v>6</v>
      </c>
      <c r="R971" t="str">
        <f>IFERROR(VLOOKUP(Table5[[#This Row],[CustomerID]],Table1[],16,FALSE),"Not Found")</f>
        <v>Married</v>
      </c>
      <c r="S971">
        <f>IFERROR(VLOOKUP(Table5[[#This Row],[CustomerID]],Table1[],5,FALSE),"Not Found")</f>
        <v>36</v>
      </c>
      <c r="T971" t="str">
        <f>IFERROR(VLOOKUP(Table5[[#This Row],[CustomerID]],Table1[],17,FALSE),"Not Found")</f>
        <v>Graduate</v>
      </c>
      <c r="U971">
        <f>_xlfn.XLOOKUP(Table5[[#This Row],[CustomerID]],Table1[ID],Table1[Kids],"Not Found",0)</f>
        <v>1</v>
      </c>
      <c r="V971">
        <f>_xlfn.XLOOKUP(Table5[[#This Row],[CustomerID]],Table1[ID],Table1[Teens],"Not found",0)</f>
        <v>0</v>
      </c>
      <c r="W971" s="16">
        <f>IFERROR(VLOOKUP(Table5[[#This Row],[CustomerID]],Table1[],2,FALSE),"Not Found")</f>
        <v>155434</v>
      </c>
      <c r="X971" t="str">
        <f>_xlfn.XLOOKUP(Table5[[#This Row],[CustomerID]],Table1[ID],Table1[State],"Not Found",0)</f>
        <v>State-California</v>
      </c>
      <c r="Y971">
        <f>_xlfn.XLOOKUP(Table5[[#This Row],[CustomerID]],Table2[ID],Table2[Recency/Days],"Not Found",0)</f>
        <v>21</v>
      </c>
      <c r="Z971" s="22">
        <f>IFERROR(VLOOKUP(Table5[[#This Row],[CustomerID]],Table2[],3,FALSE),"Not Found")</f>
        <v>667</v>
      </c>
      <c r="AA971" s="22">
        <f>IFERROR(VLOOKUP($A971,Table2[],4,FALSE),"Not Found")</f>
        <v>322</v>
      </c>
      <c r="AB971" s="22">
        <f>IFERROR(VLOOKUP($A971,Table2[],5,FALSE),"Not Found")</f>
        <v>603</v>
      </c>
      <c r="AC971" s="22">
        <f>IFERROR(VLOOKUP($A971,Table2[],6,FALSE),"Not Found")</f>
        <v>474</v>
      </c>
      <c r="AD971" s="22">
        <f>IFERROR(VLOOKUP($A971,Table2[],7,FALSE),"Not Found")</f>
        <v>193</v>
      </c>
      <c r="AE971" s="22">
        <f>IFERROR(VLOOKUP($A971,Table2[],8,FALSE),"Not Found")</f>
        <v>213</v>
      </c>
      <c r="AF971" s="22">
        <f>IFERROR(VLOOKUP($A971,Table2[],9,FALSE),"Not Found")</f>
        <v>2047</v>
      </c>
      <c r="AG971">
        <f>IFERROR(VLOOKUP($A971,Table2[],10,FALSE),"Not Found")</f>
        <v>3</v>
      </c>
      <c r="AH971">
        <f>IFERROR(VLOOKUP($A971,Table2[],11,FALSE),"Not Found")</f>
        <v>5</v>
      </c>
      <c r="AI971">
        <f>IFERROR(VLOOKUP($A971,Table2[],12,FALSE),"Not Found")</f>
        <v>3</v>
      </c>
      <c r="AJ971">
        <f>IFERROR(VLOOKUP($A971,Table2[],13,FALSE),"Not Found")</f>
        <v>13</v>
      </c>
      <c r="AK971">
        <f>IFERROR(VLOOKUP($A971,Table2[],14,FALSE),"Not Found")</f>
        <v>4</v>
      </c>
      <c r="AL971">
        <f>INDEX('Marketing data'!E:E,MATCH($A971,'Marketing data'!B:B,0),1)</f>
        <v>0</v>
      </c>
      <c r="AM971">
        <f>INDEX('Marketing data'!F:F,MATCH($A971,'Marketing data'!B:B,0),1)</f>
        <v>0</v>
      </c>
      <c r="AN971">
        <f>INDEX(Table3[MC3],MATCH($A971,Table3[ID],0),1)</f>
        <v>0</v>
      </c>
      <c r="AO971">
        <f>INDEX(Table3[MC4],MATCH($A971,Table3[ID],0),1)</f>
        <v>0</v>
      </c>
      <c r="AP971">
        <f>INDEX(Table3[MC5],MATCH($A971,Table3[ID],0),1)</f>
        <v>0</v>
      </c>
      <c r="AQ971">
        <f>_xlfn.XLOOKUP($A971,Table3[ID],Table3[Complaint],"Not Found",0)</f>
        <v>0</v>
      </c>
      <c r="AR971">
        <f>_xlfn.XLOOKUP($A971,Table3[ID],Table3[Pilot],"Not Found",0)</f>
        <v>0</v>
      </c>
      <c r="AS971" s="6">
        <f>_xlfn.XLOOKUP($A971,Table3[ID],Table3[Enrollment],"Not Found",0)</f>
        <v>43901</v>
      </c>
    </row>
    <row r="972" spans="1:45" x14ac:dyDescent="0.25">
      <c r="A972">
        <v>2694</v>
      </c>
      <c r="B972" t="s">
        <v>1101</v>
      </c>
      <c r="C972" t="s">
        <v>124</v>
      </c>
      <c r="D972" t="s">
        <v>110</v>
      </c>
      <c r="E972" t="s">
        <v>105</v>
      </c>
      <c r="F972" t="s">
        <v>127</v>
      </c>
      <c r="G972" s="22">
        <v>63.71</v>
      </c>
      <c r="H972">
        <v>5</v>
      </c>
      <c r="I972">
        <v>15.9275</v>
      </c>
      <c r="J972" s="22">
        <v>334.47750000000002</v>
      </c>
      <c r="K972" s="6">
        <v>43503</v>
      </c>
      <c r="L972" s="21">
        <v>0.8125</v>
      </c>
      <c r="M972" t="s">
        <v>107</v>
      </c>
      <c r="N972" s="22">
        <v>318.55</v>
      </c>
      <c r="O972">
        <v>4.7619047620000003</v>
      </c>
      <c r="P972" s="22">
        <v>15.9275</v>
      </c>
      <c r="Q972">
        <v>8.5</v>
      </c>
      <c r="R972" t="str">
        <f>IFERROR(VLOOKUP(Table5[[#This Row],[CustomerID]],Table1[],16,FALSE),"Not Found")</f>
        <v>Married</v>
      </c>
      <c r="S972">
        <f>IFERROR(VLOOKUP(Table5[[#This Row],[CustomerID]],Table1[],5,FALSE),"Not Found")</f>
        <v>44</v>
      </c>
      <c r="T972" t="str">
        <f>IFERROR(VLOOKUP(Table5[[#This Row],[CustomerID]],Table1[],17,FALSE),"Not Found")</f>
        <v>PhD</v>
      </c>
      <c r="U972">
        <f>_xlfn.XLOOKUP(Table5[[#This Row],[CustomerID]],Table1[ID],Table1[Kids],"Not Found",0)</f>
        <v>0</v>
      </c>
      <c r="V972">
        <f>_xlfn.XLOOKUP(Table5[[#This Row],[CustomerID]],Table1[ID],Table1[Teens],"Not found",0)</f>
        <v>1</v>
      </c>
      <c r="W972" s="16">
        <f>IFERROR(VLOOKUP(Table5[[#This Row],[CustomerID]],Table1[],2,FALSE),"Not Found")</f>
        <v>155424</v>
      </c>
      <c r="X972" t="str">
        <f>_xlfn.XLOOKUP(Table5[[#This Row],[CustomerID]],Table1[ID],Table1[State],"Not Found",0)</f>
        <v>State-Florida</v>
      </c>
      <c r="Y972">
        <f>_xlfn.XLOOKUP(Table5[[#This Row],[CustomerID]],Table2[ID],Table2[Recency/Days],"Not Found",0)</f>
        <v>6</v>
      </c>
      <c r="Z972" s="22">
        <f>IFERROR(VLOOKUP(Table5[[#This Row],[CustomerID]],Table2[],3,FALSE),"Not Found")</f>
        <v>1296</v>
      </c>
      <c r="AA972" s="22">
        <f>IFERROR(VLOOKUP($A972,Table2[],4,FALSE),"Not Found")</f>
        <v>171</v>
      </c>
      <c r="AB972" s="22">
        <f>IFERROR(VLOOKUP($A972,Table2[],5,FALSE),"Not Found")</f>
        <v>516</v>
      </c>
      <c r="AC972" s="22">
        <f>IFERROR(VLOOKUP($A972,Table2[],6,FALSE),"Not Found")</f>
        <v>28</v>
      </c>
      <c r="AD972" s="22">
        <f>IFERROR(VLOOKUP($A972,Table2[],7,FALSE),"Not Found")</f>
        <v>149</v>
      </c>
      <c r="AE972" s="22">
        <f>IFERROR(VLOOKUP($A972,Table2[],8,FALSE),"Not Found")</f>
        <v>300</v>
      </c>
      <c r="AF972" s="22">
        <f>IFERROR(VLOOKUP($A972,Table2[],9,FALSE),"Not Found")</f>
        <v>1859</v>
      </c>
      <c r="AG972">
        <f>IFERROR(VLOOKUP($A972,Table2[],10,FALSE),"Not Found")</f>
        <v>4</v>
      </c>
      <c r="AH972">
        <f>IFERROR(VLOOKUP($A972,Table2[],11,FALSE),"Not Found")</f>
        <v>7</v>
      </c>
      <c r="AI972">
        <f>IFERROR(VLOOKUP($A972,Table2[],12,FALSE),"Not Found")</f>
        <v>5</v>
      </c>
      <c r="AJ972">
        <f>IFERROR(VLOOKUP($A972,Table2[],13,FALSE),"Not Found")</f>
        <v>9</v>
      </c>
      <c r="AK972">
        <f>IFERROR(VLOOKUP($A972,Table2[],14,FALSE),"Not Found")</f>
        <v>6</v>
      </c>
      <c r="AL972">
        <f>INDEX('Marketing data'!E:E,MATCH($A972,'Marketing data'!B:B,0),1)</f>
        <v>0</v>
      </c>
      <c r="AM972">
        <f>INDEX('Marketing data'!F:F,MATCH($A972,'Marketing data'!B:B,0),1)</f>
        <v>0</v>
      </c>
      <c r="AN972">
        <f>INDEX(Table3[MC3],MATCH($A972,Table3[ID],0),1)</f>
        <v>1</v>
      </c>
      <c r="AO972">
        <f>INDEX(Table3[MC4],MATCH($A972,Table3[ID],0),1)</f>
        <v>0</v>
      </c>
      <c r="AP972">
        <f>INDEX(Table3[MC5],MATCH($A972,Table3[ID],0),1)</f>
        <v>0</v>
      </c>
      <c r="AQ972">
        <f>_xlfn.XLOOKUP($A972,Table3[ID],Table3[Complaint],"Not Found",0)</f>
        <v>0</v>
      </c>
      <c r="AR972">
        <f>_xlfn.XLOOKUP($A972,Table3[ID],Table3[Pilot],"Not Found",0)</f>
        <v>1</v>
      </c>
      <c r="AS972" s="6">
        <f>_xlfn.XLOOKUP($A972,Table3[ID],Table3[Enrollment],"Not Found",0)</f>
        <v>43587</v>
      </c>
    </row>
    <row r="973" spans="1:45" x14ac:dyDescent="0.25">
      <c r="A973">
        <v>1811</v>
      </c>
      <c r="B973" t="s">
        <v>1102</v>
      </c>
      <c r="C973" t="s">
        <v>124</v>
      </c>
      <c r="D973" t="s">
        <v>110</v>
      </c>
      <c r="E973" t="s">
        <v>105</v>
      </c>
      <c r="F973" t="s">
        <v>106</v>
      </c>
      <c r="G973" s="22">
        <v>14.76</v>
      </c>
      <c r="H973">
        <v>2</v>
      </c>
      <c r="I973">
        <v>1.476</v>
      </c>
      <c r="J973" s="22">
        <v>30.995999999999999</v>
      </c>
      <c r="K973" s="6">
        <v>43514</v>
      </c>
      <c r="L973" s="21">
        <v>0.61249999999999993</v>
      </c>
      <c r="M973" t="s">
        <v>107</v>
      </c>
      <c r="N973" s="22">
        <v>29.52</v>
      </c>
      <c r="O973">
        <v>4.7619047620000003</v>
      </c>
      <c r="P973" s="22">
        <v>1.476</v>
      </c>
      <c r="Q973">
        <v>4.3</v>
      </c>
      <c r="R973" t="str">
        <f>IFERROR(VLOOKUP(Table5[[#This Row],[CustomerID]],Table1[],16,FALSE),"Not Found")</f>
        <v>Divorced</v>
      </c>
      <c r="S973">
        <f>IFERROR(VLOOKUP(Table5[[#This Row],[CustomerID]],Table1[],5,FALSE),"Not Found")</f>
        <v>44</v>
      </c>
      <c r="T973" t="str">
        <f>IFERROR(VLOOKUP(Table5[[#This Row],[CustomerID]],Table1[],17,FALSE),"Not Found")</f>
        <v>PhD</v>
      </c>
      <c r="U973">
        <f>_xlfn.XLOOKUP(Table5[[#This Row],[CustomerID]],Table1[ID],Table1[Kids],"Not Found",0)</f>
        <v>1</v>
      </c>
      <c r="V973">
        <f>_xlfn.XLOOKUP(Table5[[#This Row],[CustomerID]],Table1[ID],Table1[Teens],"Not found",0)</f>
        <v>1</v>
      </c>
      <c r="W973" s="16">
        <f>IFERROR(VLOOKUP(Table5[[#This Row],[CustomerID]],Table1[],2,FALSE),"Not Found")</f>
        <v>155412</v>
      </c>
      <c r="X973" t="str">
        <f>_xlfn.XLOOKUP(Table5[[#This Row],[CustomerID]],Table1[ID],Table1[State],"Not Found",0)</f>
        <v>State-California</v>
      </c>
      <c r="Y973">
        <f>_xlfn.XLOOKUP(Table5[[#This Row],[CustomerID]],Table2[ID],Table2[Recency/Days],"Not Found",0)</f>
        <v>65</v>
      </c>
      <c r="Z973" s="22">
        <f>IFERROR(VLOOKUP(Table5[[#This Row],[CustomerID]],Table2[],3,FALSE),"Not Found")</f>
        <v>28</v>
      </c>
      <c r="AA973" s="22">
        <f>IFERROR(VLOOKUP($A973,Table2[],4,FALSE),"Not Found")</f>
        <v>14</v>
      </c>
      <c r="AB973" s="22">
        <f>IFERROR(VLOOKUP($A973,Table2[],5,FALSE),"Not Found")</f>
        <v>79</v>
      </c>
      <c r="AC973" s="22">
        <f>IFERROR(VLOOKUP($A973,Table2[],6,FALSE),"Not Found")</f>
        <v>31</v>
      </c>
      <c r="AD973" s="22">
        <f>IFERROR(VLOOKUP($A973,Table2[],7,FALSE),"Not Found")</f>
        <v>3</v>
      </c>
      <c r="AE973" s="22">
        <f>IFERROR(VLOOKUP($A973,Table2[],8,FALSE),"Not Found")</f>
        <v>22</v>
      </c>
      <c r="AF973" s="22">
        <f>IFERROR(VLOOKUP($A973,Table2[],9,FALSE),"Not Found")</f>
        <v>132</v>
      </c>
      <c r="AG973">
        <f>IFERROR(VLOOKUP($A973,Table2[],10,FALSE),"Not Found")</f>
        <v>1</v>
      </c>
      <c r="AH973">
        <f>IFERROR(VLOOKUP($A973,Table2[],11,FALSE),"Not Found")</f>
        <v>2</v>
      </c>
      <c r="AI973">
        <f>IFERROR(VLOOKUP($A973,Table2[],12,FALSE),"Not Found")</f>
        <v>0</v>
      </c>
      <c r="AJ973">
        <f>IFERROR(VLOOKUP($A973,Table2[],13,FALSE),"Not Found")</f>
        <v>3</v>
      </c>
      <c r="AK973">
        <f>IFERROR(VLOOKUP($A973,Table2[],14,FALSE),"Not Found")</f>
        <v>5</v>
      </c>
      <c r="AL973">
        <f>INDEX('Marketing data'!E:E,MATCH($A973,'Marketing data'!B:B,0),1)</f>
        <v>0</v>
      </c>
      <c r="AM973">
        <f>INDEX('Marketing data'!F:F,MATCH($A973,'Marketing data'!B:B,0),1)</f>
        <v>0</v>
      </c>
      <c r="AN973">
        <f>INDEX(Table3[MC3],MATCH($A973,Table3[ID],0),1)</f>
        <v>0</v>
      </c>
      <c r="AO973">
        <f>INDEX(Table3[MC4],MATCH($A973,Table3[ID],0),1)</f>
        <v>0</v>
      </c>
      <c r="AP973">
        <f>INDEX(Table3[MC5],MATCH($A973,Table3[ID],0),1)</f>
        <v>0</v>
      </c>
      <c r="AQ973">
        <f>_xlfn.XLOOKUP($A973,Table3[ID],Table3[Complaint],"Not Found",0)</f>
        <v>0</v>
      </c>
      <c r="AR973">
        <f>_xlfn.XLOOKUP($A973,Table3[ID],Table3[Pilot],"Not Found",0)</f>
        <v>0</v>
      </c>
      <c r="AS973" s="6">
        <f>_xlfn.XLOOKUP($A973,Table3[ID],Table3[Enrollment],"Not Found",0)</f>
        <v>43949</v>
      </c>
    </row>
    <row r="974" spans="1:45" x14ac:dyDescent="0.25">
      <c r="A974">
        <v>1148</v>
      </c>
      <c r="B974" t="s">
        <v>1103</v>
      </c>
      <c r="C974" t="s">
        <v>124</v>
      </c>
      <c r="D974" t="s">
        <v>104</v>
      </c>
      <c r="E974" t="s">
        <v>114</v>
      </c>
      <c r="F974" t="s">
        <v>106</v>
      </c>
      <c r="G974" s="22">
        <v>62</v>
      </c>
      <c r="H974">
        <v>8</v>
      </c>
      <c r="I974">
        <v>24.8</v>
      </c>
      <c r="J974" s="22">
        <v>520.79999999999995</v>
      </c>
      <c r="K974" s="6">
        <v>43468</v>
      </c>
      <c r="L974" s="21">
        <v>0.79722222222222217</v>
      </c>
      <c r="M974" t="s">
        <v>116</v>
      </c>
      <c r="N974" s="22">
        <v>496</v>
      </c>
      <c r="O974">
        <v>4.7619047620000003</v>
      </c>
      <c r="P974" s="22">
        <v>24.8</v>
      </c>
      <c r="Q974">
        <v>6.2</v>
      </c>
      <c r="R974" t="str">
        <f>IFERROR(VLOOKUP(Table5[[#This Row],[CustomerID]],Table1[],16,FALSE),"Not Found")</f>
        <v>Together</v>
      </c>
      <c r="S974">
        <f>IFERROR(VLOOKUP(Table5[[#This Row],[CustomerID]],Table1[],5,FALSE),"Not Found")</f>
        <v>43</v>
      </c>
      <c r="T974" t="str">
        <f>IFERROR(VLOOKUP(Table5[[#This Row],[CustomerID]],Table1[],17,FALSE),"Not Found")</f>
        <v>Graduate</v>
      </c>
      <c r="U974">
        <f>_xlfn.XLOOKUP(Table5[[#This Row],[CustomerID]],Table1[ID],Table1[Kids],"Not Found",0)</f>
        <v>0</v>
      </c>
      <c r="V974">
        <f>_xlfn.XLOOKUP(Table5[[#This Row],[CustomerID]],Table1[ID],Table1[Teens],"Not found",0)</f>
        <v>1</v>
      </c>
      <c r="W974" s="16">
        <f>IFERROR(VLOOKUP(Table5[[#This Row],[CustomerID]],Table1[],2,FALSE),"Not Found")</f>
        <v>155375</v>
      </c>
      <c r="X974" t="str">
        <f>_xlfn.XLOOKUP(Table5[[#This Row],[CustomerID]],Table1[ID],Table1[State],"Not Found",0)</f>
        <v>State-New York</v>
      </c>
      <c r="Y974">
        <f>_xlfn.XLOOKUP(Table5[[#This Row],[CustomerID]],Table2[ID],Table2[Recency/Days],"Not Found",0)</f>
        <v>3</v>
      </c>
      <c r="Z974" s="22">
        <f>IFERROR(VLOOKUP(Table5[[#This Row],[CustomerID]],Table2[],3,FALSE),"Not Found")</f>
        <v>118</v>
      </c>
      <c r="AA974" s="22">
        <f>IFERROR(VLOOKUP($A974,Table2[],4,FALSE),"Not Found")</f>
        <v>31</v>
      </c>
      <c r="AB974" s="22">
        <f>IFERROR(VLOOKUP($A974,Table2[],5,FALSE),"Not Found")</f>
        <v>160</v>
      </c>
      <c r="AC974" s="22">
        <f>IFERROR(VLOOKUP($A974,Table2[],6,FALSE),"Not Found")</f>
        <v>28</v>
      </c>
      <c r="AD974" s="22">
        <f>IFERROR(VLOOKUP($A974,Table2[],7,FALSE),"Not Found")</f>
        <v>79</v>
      </c>
      <c r="AE974" s="22">
        <f>IFERROR(VLOOKUP($A974,Table2[],8,FALSE),"Not Found")</f>
        <v>39</v>
      </c>
      <c r="AF974" s="22">
        <f>IFERROR(VLOOKUP($A974,Table2[],9,FALSE),"Not Found")</f>
        <v>376</v>
      </c>
      <c r="AG974">
        <f>IFERROR(VLOOKUP($A974,Table2[],10,FALSE),"Not Found")</f>
        <v>1</v>
      </c>
      <c r="AH974">
        <f>IFERROR(VLOOKUP($A974,Table2[],11,FALSE),"Not Found")</f>
        <v>1</v>
      </c>
      <c r="AI974">
        <f>IFERROR(VLOOKUP($A974,Table2[],12,FALSE),"Not Found")</f>
        <v>1</v>
      </c>
      <c r="AJ974">
        <f>IFERROR(VLOOKUP($A974,Table2[],13,FALSE),"Not Found")</f>
        <v>6</v>
      </c>
      <c r="AK974">
        <f>IFERROR(VLOOKUP($A974,Table2[],14,FALSE),"Not Found")</f>
        <v>2</v>
      </c>
      <c r="AL974">
        <f>INDEX('Marketing data'!E:E,MATCH($A974,'Marketing data'!B:B,0),1)</f>
        <v>0</v>
      </c>
      <c r="AM974">
        <f>INDEX('Marketing data'!F:F,MATCH($A974,'Marketing data'!B:B,0),1)</f>
        <v>0</v>
      </c>
      <c r="AN974">
        <f>INDEX(Table3[MC3],MATCH($A974,Table3[ID],0),1)</f>
        <v>0</v>
      </c>
      <c r="AO974">
        <f>INDEX(Table3[MC4],MATCH($A974,Table3[ID],0),1)</f>
        <v>0</v>
      </c>
      <c r="AP974">
        <f>INDEX(Table3[MC5],MATCH($A974,Table3[ID],0),1)</f>
        <v>0</v>
      </c>
      <c r="AQ974">
        <f>_xlfn.XLOOKUP($A974,Table3[ID],Table3[Complaint],"Not Found",0)</f>
        <v>0</v>
      </c>
      <c r="AR974">
        <f>_xlfn.XLOOKUP($A974,Table3[ID],Table3[Pilot],"Not Found",0)</f>
        <v>0</v>
      </c>
      <c r="AS974" s="6">
        <f>_xlfn.XLOOKUP($A974,Table3[ID],Table3[Enrollment],"Not Found",0)</f>
        <v>43913</v>
      </c>
    </row>
    <row r="975" spans="1:45" x14ac:dyDescent="0.25">
      <c r="A975">
        <v>1838</v>
      </c>
      <c r="B975" t="s">
        <v>1104</v>
      </c>
      <c r="C975" t="s">
        <v>109</v>
      </c>
      <c r="D975" t="s">
        <v>104</v>
      </c>
      <c r="E975" t="s">
        <v>114</v>
      </c>
      <c r="F975" t="s">
        <v>111</v>
      </c>
      <c r="G975" s="22">
        <v>82.34</v>
      </c>
      <c r="H975">
        <v>10</v>
      </c>
      <c r="I975">
        <v>41.17</v>
      </c>
      <c r="J975" s="22">
        <v>864.57</v>
      </c>
      <c r="K975" s="6">
        <v>43553</v>
      </c>
      <c r="L975" s="21">
        <v>0.79999999999999993</v>
      </c>
      <c r="M975" t="s">
        <v>107</v>
      </c>
      <c r="N975" s="22">
        <v>823.4</v>
      </c>
      <c r="O975">
        <v>4.7619047620000003</v>
      </c>
      <c r="P975" s="22">
        <v>41.17</v>
      </c>
      <c r="Q975">
        <v>4.3</v>
      </c>
      <c r="R975" t="str">
        <f>IFERROR(VLOOKUP(Table5[[#This Row],[CustomerID]],Table1[],16,FALSE),"Not Found")</f>
        <v>Married</v>
      </c>
      <c r="S975">
        <f>IFERROR(VLOOKUP(Table5[[#This Row],[CustomerID]],Table1[],5,FALSE),"Not Found")</f>
        <v>35</v>
      </c>
      <c r="T975" t="str">
        <f>IFERROR(VLOOKUP(Table5[[#This Row],[CustomerID]],Table1[],17,FALSE),"Not Found")</f>
        <v>Graduate</v>
      </c>
      <c r="U975">
        <f>_xlfn.XLOOKUP(Table5[[#This Row],[CustomerID]],Table1[ID],Table1[Kids],"Not Found",0)</f>
        <v>2</v>
      </c>
      <c r="V975">
        <f>_xlfn.XLOOKUP(Table5[[#This Row],[CustomerID]],Table1[ID],Table1[Teens],"Not found",0)</f>
        <v>0</v>
      </c>
      <c r="W975" s="16">
        <f>IFERROR(VLOOKUP(Table5[[#This Row],[CustomerID]],Table1[],2,FALSE),"Not Found")</f>
        <v>155357</v>
      </c>
      <c r="X975" t="str">
        <f>_xlfn.XLOOKUP(Table5[[#This Row],[CustomerID]],Table1[ID],Table1[State],"Not Found",0)</f>
        <v>State-New York</v>
      </c>
      <c r="Y975">
        <f>_xlfn.XLOOKUP(Table5[[#This Row],[CustomerID]],Table2[ID],Table2[Recency/Days],"Not Found",0)</f>
        <v>66</v>
      </c>
      <c r="Z975" s="22">
        <f>IFERROR(VLOOKUP(Table5[[#This Row],[CustomerID]],Table2[],3,FALSE),"Not Found")</f>
        <v>1050</v>
      </c>
      <c r="AA975" s="22">
        <f>IFERROR(VLOOKUP($A975,Table2[],4,FALSE),"Not Found")</f>
        <v>180</v>
      </c>
      <c r="AB975" s="22">
        <f>IFERROR(VLOOKUP($A975,Table2[],5,FALSE),"Not Found")</f>
        <v>326</v>
      </c>
      <c r="AC975" s="22">
        <f>IFERROR(VLOOKUP($A975,Table2[],6,FALSE),"Not Found")</f>
        <v>236</v>
      </c>
      <c r="AD975" s="22">
        <f>IFERROR(VLOOKUP($A975,Table2[],7,FALSE),"Not Found")</f>
        <v>70</v>
      </c>
      <c r="AE975" s="22">
        <f>IFERROR(VLOOKUP($A975,Table2[],8,FALSE),"Not Found")</f>
        <v>180</v>
      </c>
      <c r="AF975" s="22">
        <f>IFERROR(VLOOKUP($A975,Table2[],9,FALSE),"Not Found")</f>
        <v>1681</v>
      </c>
      <c r="AG975">
        <f>IFERROR(VLOOKUP($A975,Table2[],10,FALSE),"Not Found")</f>
        <v>3</v>
      </c>
      <c r="AH975">
        <f>IFERROR(VLOOKUP($A975,Table2[],11,FALSE),"Not Found")</f>
        <v>6</v>
      </c>
      <c r="AI975">
        <f>IFERROR(VLOOKUP($A975,Table2[],12,FALSE),"Not Found")</f>
        <v>2</v>
      </c>
      <c r="AJ975">
        <f>IFERROR(VLOOKUP($A975,Table2[],13,FALSE),"Not Found")</f>
        <v>11</v>
      </c>
      <c r="AK975">
        <f>IFERROR(VLOOKUP($A975,Table2[],14,FALSE),"Not Found")</f>
        <v>5</v>
      </c>
      <c r="AL975">
        <f>INDEX('Marketing data'!E:E,MATCH($A975,'Marketing data'!B:B,0),1)</f>
        <v>0</v>
      </c>
      <c r="AM975">
        <f>INDEX('Marketing data'!F:F,MATCH($A975,'Marketing data'!B:B,0),1)</f>
        <v>0</v>
      </c>
      <c r="AN975">
        <f>INDEX(Table3[MC3],MATCH($A975,Table3[ID],0),1)</f>
        <v>0</v>
      </c>
      <c r="AO975">
        <f>INDEX(Table3[MC4],MATCH($A975,Table3[ID],0),1)</f>
        <v>0</v>
      </c>
      <c r="AP975">
        <f>INDEX(Table3[MC5],MATCH($A975,Table3[ID],0),1)</f>
        <v>0</v>
      </c>
      <c r="AQ975">
        <f>_xlfn.XLOOKUP($A975,Table3[ID],Table3[Complaint],"Not Found",0)</f>
        <v>0</v>
      </c>
      <c r="AR975">
        <f>_xlfn.XLOOKUP($A975,Table3[ID],Table3[Pilot],"Not Found",0)</f>
        <v>0</v>
      </c>
      <c r="AS975" s="6">
        <f>_xlfn.XLOOKUP($A975,Table3[ID],Table3[Enrollment],"Not Found",0)</f>
        <v>43673</v>
      </c>
    </row>
    <row r="976" spans="1:45" x14ac:dyDescent="0.25">
      <c r="A976">
        <v>1828</v>
      </c>
      <c r="B976" t="s">
        <v>1105</v>
      </c>
      <c r="C976" t="s">
        <v>124</v>
      </c>
      <c r="D976" t="s">
        <v>104</v>
      </c>
      <c r="E976" t="s">
        <v>114</v>
      </c>
      <c r="F976" t="s">
        <v>106</v>
      </c>
      <c r="G976" s="22">
        <v>75.37</v>
      </c>
      <c r="H976">
        <v>8</v>
      </c>
      <c r="I976">
        <v>30.148</v>
      </c>
      <c r="J976" s="22">
        <v>633.10799999999995</v>
      </c>
      <c r="K976" s="6">
        <v>43493</v>
      </c>
      <c r="L976" s="21">
        <v>0.65694444444444444</v>
      </c>
      <c r="M976" t="s">
        <v>116</v>
      </c>
      <c r="N976" s="22">
        <v>602.96</v>
      </c>
      <c r="O976">
        <v>4.7619047620000003</v>
      </c>
      <c r="P976" s="22">
        <v>30.148</v>
      </c>
      <c r="Q976">
        <v>8.4</v>
      </c>
      <c r="R976" t="str">
        <f>IFERROR(VLOOKUP(Table5[[#This Row],[CustomerID]],Table1[],16,FALSE),"Not Found")</f>
        <v>Single</v>
      </c>
      <c r="S976">
        <f>IFERROR(VLOOKUP(Table5[[#This Row],[CustomerID]],Table1[],5,FALSE),"Not Found")</f>
        <v>64</v>
      </c>
      <c r="T976" t="str">
        <f>IFERROR(VLOOKUP(Table5[[#This Row],[CustomerID]],Table1[],17,FALSE),"Not Found")</f>
        <v>Master</v>
      </c>
      <c r="U976">
        <f>_xlfn.XLOOKUP(Table5[[#This Row],[CustomerID]],Table1[ID],Table1[Kids],"Not Found",0)</f>
        <v>0</v>
      </c>
      <c r="V976">
        <f>_xlfn.XLOOKUP(Table5[[#This Row],[CustomerID]],Table1[ID],Table1[Teens],"Not found",0)</f>
        <v>1</v>
      </c>
      <c r="W976" s="16">
        <f>IFERROR(VLOOKUP(Table5[[#This Row],[CustomerID]],Table1[],2,FALSE),"Not Found")</f>
        <v>155284</v>
      </c>
      <c r="X976" t="str">
        <f>_xlfn.XLOOKUP(Table5[[#This Row],[CustomerID]],Table1[ID],Table1[State],"Not Found",0)</f>
        <v>State-Other</v>
      </c>
      <c r="Y976">
        <f>_xlfn.XLOOKUP(Table5[[#This Row],[CustomerID]],Table2[ID],Table2[Recency/Days],"Not Found",0)</f>
        <v>60</v>
      </c>
      <c r="Z976" s="22">
        <f>IFERROR(VLOOKUP(Table5[[#This Row],[CustomerID]],Table2[],3,FALSE),"Not Found")</f>
        <v>1536</v>
      </c>
      <c r="AA976" s="22">
        <f>IFERROR(VLOOKUP($A976,Table2[],4,FALSE),"Not Found")</f>
        <v>20</v>
      </c>
      <c r="AB976" s="22">
        <f>IFERROR(VLOOKUP($A976,Table2[],5,FALSE),"Not Found")</f>
        <v>393</v>
      </c>
      <c r="AC976" s="22">
        <f>IFERROR(VLOOKUP($A976,Table2[],6,FALSE),"Not Found")</f>
        <v>0</v>
      </c>
      <c r="AD976" s="22">
        <f>IFERROR(VLOOKUP($A976,Table2[],7,FALSE),"Not Found")</f>
        <v>20</v>
      </c>
      <c r="AE976" s="22">
        <f>IFERROR(VLOOKUP($A976,Table2[],8,FALSE),"Not Found")</f>
        <v>177</v>
      </c>
      <c r="AF976" s="22">
        <f>IFERROR(VLOOKUP($A976,Table2[],9,FALSE),"Not Found")</f>
        <v>1792</v>
      </c>
      <c r="AG976">
        <f>IFERROR(VLOOKUP($A976,Table2[],10,FALSE),"Not Found")</f>
        <v>3</v>
      </c>
      <c r="AH976">
        <f>IFERROR(VLOOKUP($A976,Table2[],11,FALSE),"Not Found")</f>
        <v>7</v>
      </c>
      <c r="AI976">
        <f>IFERROR(VLOOKUP($A976,Table2[],12,FALSE),"Not Found")</f>
        <v>5</v>
      </c>
      <c r="AJ976">
        <f>IFERROR(VLOOKUP($A976,Table2[],13,FALSE),"Not Found")</f>
        <v>8</v>
      </c>
      <c r="AK976">
        <f>IFERROR(VLOOKUP($A976,Table2[],14,FALSE),"Not Found")</f>
        <v>5</v>
      </c>
      <c r="AL976">
        <f>INDEX('Marketing data'!E:E,MATCH($A976,'Marketing data'!B:B,0),1)</f>
        <v>0</v>
      </c>
      <c r="AM976">
        <f>INDEX('Marketing data'!F:F,MATCH($A976,'Marketing data'!B:B,0),1)</f>
        <v>0</v>
      </c>
      <c r="AN976">
        <f>INDEX(Table3[MC3],MATCH($A976,Table3[ID],0),1)</f>
        <v>0</v>
      </c>
      <c r="AO976">
        <f>INDEX(Table3[MC4],MATCH($A976,Table3[ID],0),1)</f>
        <v>0</v>
      </c>
      <c r="AP976">
        <f>INDEX(Table3[MC5],MATCH($A976,Table3[ID],0),1)</f>
        <v>0</v>
      </c>
      <c r="AQ976">
        <f>_xlfn.XLOOKUP($A976,Table3[ID],Table3[Complaint],"Not Found",0)</f>
        <v>0</v>
      </c>
      <c r="AR976">
        <f>_xlfn.XLOOKUP($A976,Table3[ID],Table3[Pilot],"Not Found",0)</f>
        <v>0</v>
      </c>
      <c r="AS976" s="6">
        <f>_xlfn.XLOOKUP($A976,Table3[ID],Table3[Enrollment],"Not Found",0)</f>
        <v>43616</v>
      </c>
    </row>
    <row r="977" spans="1:45" x14ac:dyDescent="0.25">
      <c r="A977">
        <v>1630</v>
      </c>
      <c r="B977" t="s">
        <v>1106</v>
      </c>
      <c r="C977" t="s">
        <v>103</v>
      </c>
      <c r="D977" t="s">
        <v>110</v>
      </c>
      <c r="E977" t="s">
        <v>105</v>
      </c>
      <c r="F977" t="s">
        <v>125</v>
      </c>
      <c r="G977" s="22">
        <v>56.56</v>
      </c>
      <c r="H977">
        <v>5</v>
      </c>
      <c r="I977">
        <v>14.14</v>
      </c>
      <c r="J977" s="22">
        <v>296.94</v>
      </c>
      <c r="K977" s="6">
        <v>43546</v>
      </c>
      <c r="L977" s="21">
        <v>0.79583333333333339</v>
      </c>
      <c r="M977" t="s">
        <v>116</v>
      </c>
      <c r="N977" s="22">
        <v>282.8</v>
      </c>
      <c r="O977">
        <v>4.7619047620000003</v>
      </c>
      <c r="P977" s="22">
        <v>14.14</v>
      </c>
      <c r="Q977">
        <v>4.5</v>
      </c>
      <c r="R977" t="str">
        <f>IFERROR(VLOOKUP(Table5[[#This Row],[CustomerID]],Table1[],16,FALSE),"Not Found")</f>
        <v>Divorced</v>
      </c>
      <c r="S977">
        <f>IFERROR(VLOOKUP(Table5[[#This Row],[CustomerID]],Table1[],5,FALSE),"Not Found")</f>
        <v>50</v>
      </c>
      <c r="T977" t="str">
        <f>IFERROR(VLOOKUP(Table5[[#This Row],[CustomerID]],Table1[],17,FALSE),"Not Found")</f>
        <v>Master</v>
      </c>
      <c r="U977">
        <f>_xlfn.XLOOKUP(Table5[[#This Row],[CustomerID]],Table1[ID],Table1[Kids],"Not Found",0)</f>
        <v>1</v>
      </c>
      <c r="V977">
        <f>_xlfn.XLOOKUP(Table5[[#This Row],[CustomerID]],Table1[ID],Table1[Teens],"Not found",0)</f>
        <v>0</v>
      </c>
      <c r="W977" s="16">
        <f>IFERROR(VLOOKUP(Table5[[#This Row],[CustomerID]],Table1[],2,FALSE),"Not Found")</f>
        <v>155282</v>
      </c>
      <c r="X977" t="str">
        <f>_xlfn.XLOOKUP(Table5[[#This Row],[CustomerID]],Table1[ID],Table1[State],"Not Found",0)</f>
        <v>State-Other</v>
      </c>
      <c r="Y977">
        <f>_xlfn.XLOOKUP(Table5[[#This Row],[CustomerID]],Table2[ID],Table2[Recency/Days],"Not Found",0)</f>
        <v>9</v>
      </c>
      <c r="Z977" s="22">
        <f>IFERROR(VLOOKUP(Table5[[#This Row],[CustomerID]],Table2[],3,FALSE),"Not Found")</f>
        <v>351</v>
      </c>
      <c r="AA977" s="22">
        <f>IFERROR(VLOOKUP($A977,Table2[],4,FALSE),"Not Found")</f>
        <v>17</v>
      </c>
      <c r="AB977" s="22">
        <f>IFERROR(VLOOKUP($A977,Table2[],5,FALSE),"Not Found")</f>
        <v>205</v>
      </c>
      <c r="AC977" s="22">
        <f>IFERROR(VLOOKUP($A977,Table2[],6,FALSE),"Not Found")</f>
        <v>22</v>
      </c>
      <c r="AD977" s="22">
        <f>IFERROR(VLOOKUP($A977,Table2[],7,FALSE),"Not Found")</f>
        <v>11</v>
      </c>
      <c r="AE977" s="22">
        <f>IFERROR(VLOOKUP($A977,Table2[],8,FALSE),"Not Found")</f>
        <v>53</v>
      </c>
      <c r="AF977" s="22">
        <f>IFERROR(VLOOKUP($A977,Table2[],9,FALSE),"Not Found")</f>
        <v>553</v>
      </c>
      <c r="AG977">
        <f>IFERROR(VLOOKUP($A977,Table2[],10,FALSE),"Not Found")</f>
        <v>1</v>
      </c>
      <c r="AH977">
        <f>IFERROR(VLOOKUP($A977,Table2[],11,FALSE),"Not Found")</f>
        <v>3</v>
      </c>
      <c r="AI977">
        <f>IFERROR(VLOOKUP($A977,Table2[],12,FALSE),"Not Found")</f>
        <v>1</v>
      </c>
      <c r="AJ977">
        <f>IFERROR(VLOOKUP($A977,Table2[],13,FALSE),"Not Found")</f>
        <v>6</v>
      </c>
      <c r="AK977">
        <f>IFERROR(VLOOKUP($A977,Table2[],14,FALSE),"Not Found")</f>
        <v>4</v>
      </c>
      <c r="AL977">
        <f>INDEX('Marketing data'!E:E,MATCH($A977,'Marketing data'!B:B,0),1)</f>
        <v>0</v>
      </c>
      <c r="AM977">
        <f>INDEX('Marketing data'!F:F,MATCH($A977,'Marketing data'!B:B,0),1)</f>
        <v>0</v>
      </c>
      <c r="AN977">
        <f>INDEX(Table3[MC3],MATCH($A977,Table3[ID],0),1)</f>
        <v>0</v>
      </c>
      <c r="AO977">
        <f>INDEX(Table3[MC4],MATCH($A977,Table3[ID],0),1)</f>
        <v>0</v>
      </c>
      <c r="AP977">
        <f>INDEX(Table3[MC5],MATCH($A977,Table3[ID],0),1)</f>
        <v>0</v>
      </c>
      <c r="AQ977">
        <f>_xlfn.XLOOKUP($A977,Table3[ID],Table3[Complaint],"Not Found",0)</f>
        <v>0</v>
      </c>
      <c r="AR977">
        <f>_xlfn.XLOOKUP($A977,Table3[ID],Table3[Pilot],"Not Found",0)</f>
        <v>0</v>
      </c>
      <c r="AS977" s="6">
        <f>_xlfn.XLOOKUP($A977,Table3[ID],Table3[Enrollment],"Not Found",0)</f>
        <v>43970</v>
      </c>
    </row>
    <row r="978" spans="1:45" x14ac:dyDescent="0.25">
      <c r="A978">
        <v>1788</v>
      </c>
      <c r="B978" t="s">
        <v>1107</v>
      </c>
      <c r="C978" t="s">
        <v>124</v>
      </c>
      <c r="D978" t="s">
        <v>110</v>
      </c>
      <c r="E978" t="s">
        <v>105</v>
      </c>
      <c r="F978" t="s">
        <v>118</v>
      </c>
      <c r="G978" s="22">
        <v>76.599999999999994</v>
      </c>
      <c r="H978">
        <v>10</v>
      </c>
      <c r="I978">
        <v>38.299999999999997</v>
      </c>
      <c r="J978" s="22">
        <v>804.3</v>
      </c>
      <c r="K978" s="6">
        <v>43489</v>
      </c>
      <c r="L978" s="21">
        <v>0.75694444444444453</v>
      </c>
      <c r="M978" t="s">
        <v>107</v>
      </c>
      <c r="N978" s="22">
        <v>766</v>
      </c>
      <c r="O978">
        <v>4.7619047620000003</v>
      </c>
      <c r="P978" s="22">
        <v>38.299999999999997</v>
      </c>
      <c r="Q978">
        <v>6</v>
      </c>
      <c r="R978" t="str">
        <f>IFERROR(VLOOKUP(Table5[[#This Row],[CustomerID]],Table1[],16,FALSE),"Not Found")</f>
        <v>Married</v>
      </c>
      <c r="S978">
        <f>IFERROR(VLOOKUP(Table5[[#This Row],[CustomerID]],Table1[],5,FALSE),"Not Found")</f>
        <v>63</v>
      </c>
      <c r="T978" t="str">
        <f>IFERROR(VLOOKUP(Table5[[#This Row],[CustomerID]],Table1[],17,FALSE),"Not Found")</f>
        <v>Graduate</v>
      </c>
      <c r="U978">
        <f>_xlfn.XLOOKUP(Table5[[#This Row],[CustomerID]],Table1[ID],Table1[Kids],"Not Found",0)</f>
        <v>0</v>
      </c>
      <c r="V978">
        <f>_xlfn.XLOOKUP(Table5[[#This Row],[CustomerID]],Table1[ID],Table1[Teens],"Not found",0)</f>
        <v>1</v>
      </c>
      <c r="W978" s="16">
        <f>IFERROR(VLOOKUP(Table5[[#This Row],[CustomerID]],Table1[],2,FALSE),"Not Found")</f>
        <v>155267</v>
      </c>
      <c r="X978" t="str">
        <f>_xlfn.XLOOKUP(Table5[[#This Row],[CustomerID]],Table1[ID],Table1[State],"Not Found",0)</f>
        <v>State-Florida</v>
      </c>
      <c r="Y978">
        <f>_xlfn.XLOOKUP(Table5[[#This Row],[CustomerID]],Table2[ID],Table2[Recency/Days],"Not Found",0)</f>
        <v>28</v>
      </c>
      <c r="Z978" s="22">
        <f>IFERROR(VLOOKUP(Table5[[#This Row],[CustomerID]],Table2[],3,FALSE),"Not Found")</f>
        <v>452</v>
      </c>
      <c r="AA978" s="22">
        <f>IFERROR(VLOOKUP($A978,Table2[],4,FALSE),"Not Found")</f>
        <v>79</v>
      </c>
      <c r="AB978" s="22">
        <f>IFERROR(VLOOKUP($A978,Table2[],5,FALSE),"Not Found")</f>
        <v>382</v>
      </c>
      <c r="AC978" s="22">
        <f>IFERROR(VLOOKUP($A978,Table2[],6,FALSE),"Not Found")</f>
        <v>90</v>
      </c>
      <c r="AD978" s="22">
        <f>IFERROR(VLOOKUP($A978,Table2[],7,FALSE),"Not Found")</f>
        <v>8</v>
      </c>
      <c r="AE978" s="22">
        <f>IFERROR(VLOOKUP($A978,Table2[],8,FALSE),"Not Found")</f>
        <v>126</v>
      </c>
      <c r="AF978" s="22">
        <f>IFERROR(VLOOKUP($A978,Table2[],9,FALSE),"Not Found")</f>
        <v>885</v>
      </c>
      <c r="AG978">
        <f>IFERROR(VLOOKUP($A978,Table2[],10,FALSE),"Not Found")</f>
        <v>4</v>
      </c>
      <c r="AH978">
        <f>IFERROR(VLOOKUP($A978,Table2[],11,FALSE),"Not Found")</f>
        <v>3</v>
      </c>
      <c r="AI978">
        <f>IFERROR(VLOOKUP($A978,Table2[],12,FALSE),"Not Found")</f>
        <v>4</v>
      </c>
      <c r="AJ978">
        <f>IFERROR(VLOOKUP($A978,Table2[],13,FALSE),"Not Found")</f>
        <v>6</v>
      </c>
      <c r="AK978">
        <f>IFERROR(VLOOKUP($A978,Table2[],14,FALSE),"Not Found")</f>
        <v>3</v>
      </c>
      <c r="AL978">
        <f>INDEX('Marketing data'!E:E,MATCH($A978,'Marketing data'!B:B,0),1)</f>
        <v>0</v>
      </c>
      <c r="AM978">
        <f>INDEX('Marketing data'!F:F,MATCH($A978,'Marketing data'!B:B,0),1)</f>
        <v>0</v>
      </c>
      <c r="AN978">
        <f>INDEX(Table3[MC3],MATCH($A978,Table3[ID],0),1)</f>
        <v>0</v>
      </c>
      <c r="AO978">
        <f>INDEX(Table3[MC4],MATCH($A978,Table3[ID],0),1)</f>
        <v>0</v>
      </c>
      <c r="AP978">
        <f>INDEX(Table3[MC5],MATCH($A978,Table3[ID],0),1)</f>
        <v>0</v>
      </c>
      <c r="AQ978">
        <f>_xlfn.XLOOKUP($A978,Table3[ID],Table3[Complaint],"Not Found",0)</f>
        <v>0</v>
      </c>
      <c r="AR978">
        <f>_xlfn.XLOOKUP($A978,Table3[ID],Table3[Pilot],"Not Found",0)</f>
        <v>0</v>
      </c>
      <c r="AS978" s="6">
        <f>_xlfn.XLOOKUP($A978,Table3[ID],Table3[Enrollment],"Not Found",0)</f>
        <v>43917</v>
      </c>
    </row>
    <row r="979" spans="1:45" x14ac:dyDescent="0.25">
      <c r="A979">
        <v>1876</v>
      </c>
      <c r="B979" t="s">
        <v>1108</v>
      </c>
      <c r="C979" t="s">
        <v>103</v>
      </c>
      <c r="D979" t="s">
        <v>110</v>
      </c>
      <c r="E979" t="s">
        <v>114</v>
      </c>
      <c r="F979" t="s">
        <v>111</v>
      </c>
      <c r="G979" s="22">
        <v>58.03</v>
      </c>
      <c r="H979">
        <v>2</v>
      </c>
      <c r="I979">
        <v>5.8029999999999999</v>
      </c>
      <c r="J979" s="22">
        <v>121.863</v>
      </c>
      <c r="K979" s="6">
        <v>43534</v>
      </c>
      <c r="L979" s="21">
        <v>0.8652777777777777</v>
      </c>
      <c r="M979" t="s">
        <v>107</v>
      </c>
      <c r="N979" s="22">
        <v>116.06</v>
      </c>
      <c r="O979">
        <v>4.7619047620000003</v>
      </c>
      <c r="P979" s="22">
        <v>5.8029999999999999</v>
      </c>
      <c r="Q979">
        <v>8.8000000000000007</v>
      </c>
      <c r="R979" t="str">
        <f>IFERROR(VLOOKUP(Table5[[#This Row],[CustomerID]],Table1[],16,FALSE),"Not Found")</f>
        <v>Single</v>
      </c>
      <c r="S979">
        <f>IFERROR(VLOOKUP(Table5[[#This Row],[CustomerID]],Table1[],5,FALSE),"Not Found")</f>
        <v>48</v>
      </c>
      <c r="T979" t="str">
        <f>IFERROR(VLOOKUP(Table5[[#This Row],[CustomerID]],Table1[],17,FALSE),"Not Found")</f>
        <v>PhD</v>
      </c>
      <c r="U979">
        <f>_xlfn.XLOOKUP(Table5[[#This Row],[CustomerID]],Table1[ID],Table1[Kids],"Not Found",0)</f>
        <v>0</v>
      </c>
      <c r="V979">
        <f>_xlfn.XLOOKUP(Table5[[#This Row],[CustomerID]],Table1[ID],Table1[Teens],"Not found",0)</f>
        <v>1</v>
      </c>
      <c r="W979" s="16">
        <f>IFERROR(VLOOKUP(Table5[[#This Row],[CustomerID]],Table1[],2,FALSE),"Not Found")</f>
        <v>155260</v>
      </c>
      <c r="X979" t="str">
        <f>_xlfn.XLOOKUP(Table5[[#This Row],[CustomerID]],Table1[ID],Table1[State],"Not Found",0)</f>
        <v>State-Other</v>
      </c>
      <c r="Y979">
        <f>_xlfn.XLOOKUP(Table5[[#This Row],[CustomerID]],Table2[ID],Table2[Recency/Days],"Not Found",0)</f>
        <v>81</v>
      </c>
      <c r="Z979" s="22">
        <f>IFERROR(VLOOKUP(Table5[[#This Row],[CustomerID]],Table2[],3,FALSE),"Not Found")</f>
        <v>2318</v>
      </c>
      <c r="AA979" s="22">
        <f>IFERROR(VLOOKUP($A979,Table2[],4,FALSE),"Not Found")</f>
        <v>22</v>
      </c>
      <c r="AB979" s="22">
        <f>IFERROR(VLOOKUP($A979,Table2[],5,FALSE),"Not Found")</f>
        <v>149</v>
      </c>
      <c r="AC979" s="22">
        <f>IFERROR(VLOOKUP($A979,Table2[],6,FALSE),"Not Found")</f>
        <v>31</v>
      </c>
      <c r="AD979" s="22">
        <f>IFERROR(VLOOKUP($A979,Table2[],7,FALSE),"Not Found")</f>
        <v>0</v>
      </c>
      <c r="AE979" s="22">
        <f>IFERROR(VLOOKUP($A979,Table2[],8,FALSE),"Not Found")</f>
        <v>680</v>
      </c>
      <c r="AF979" s="22">
        <f>IFERROR(VLOOKUP($A979,Table2[],9,FALSE),"Not Found")</f>
        <v>1840</v>
      </c>
      <c r="AG979">
        <f>IFERROR(VLOOKUP($A979,Table2[],10,FALSE),"Not Found")</f>
        <v>2</v>
      </c>
      <c r="AH979">
        <f>IFERROR(VLOOKUP($A979,Table2[],11,FALSE),"Not Found")</f>
        <v>8</v>
      </c>
      <c r="AI979">
        <f>IFERROR(VLOOKUP($A979,Table2[],12,FALSE),"Not Found")</f>
        <v>10</v>
      </c>
      <c r="AJ979">
        <f>IFERROR(VLOOKUP($A979,Table2[],13,FALSE),"Not Found")</f>
        <v>5</v>
      </c>
      <c r="AK979">
        <f>IFERROR(VLOOKUP($A979,Table2[],14,FALSE),"Not Found")</f>
        <v>6</v>
      </c>
      <c r="AL979">
        <f>INDEX('Marketing data'!E:E,MATCH($A979,'Marketing data'!B:B,0),1)</f>
        <v>0</v>
      </c>
      <c r="AM979">
        <f>INDEX('Marketing data'!F:F,MATCH($A979,'Marketing data'!B:B,0),1)</f>
        <v>0</v>
      </c>
      <c r="AN979">
        <f>INDEX(Table3[MC3],MATCH($A979,Table3[ID],0),1)</f>
        <v>0</v>
      </c>
      <c r="AO979">
        <f>INDEX(Table3[MC4],MATCH($A979,Table3[ID],0),1)</f>
        <v>0</v>
      </c>
      <c r="AP979">
        <f>INDEX(Table3[MC5],MATCH($A979,Table3[ID],0),1)</f>
        <v>0</v>
      </c>
      <c r="AQ979">
        <f>_xlfn.XLOOKUP($A979,Table3[ID],Table3[Complaint],"Not Found",0)</f>
        <v>0</v>
      </c>
      <c r="AR979">
        <f>_xlfn.XLOOKUP($A979,Table3[ID],Table3[Pilot],"Not Found",0)</f>
        <v>0</v>
      </c>
      <c r="AS979" s="6">
        <f>_xlfn.XLOOKUP($A979,Table3[ID],Table3[Enrollment],"Not Found",0)</f>
        <v>43604</v>
      </c>
    </row>
    <row r="980" spans="1:45" x14ac:dyDescent="0.25">
      <c r="A980">
        <v>1692</v>
      </c>
      <c r="B980" t="s">
        <v>1109</v>
      </c>
      <c r="C980" t="s">
        <v>124</v>
      </c>
      <c r="D980" t="s">
        <v>110</v>
      </c>
      <c r="E980" t="s">
        <v>114</v>
      </c>
      <c r="F980" t="s">
        <v>127</v>
      </c>
      <c r="G980" s="22">
        <v>17.489999999999998</v>
      </c>
      <c r="H980">
        <v>10</v>
      </c>
      <c r="I980">
        <v>8.7449999999999992</v>
      </c>
      <c r="J980" s="22">
        <v>183.64500000000001</v>
      </c>
      <c r="K980" s="6">
        <v>43518</v>
      </c>
      <c r="L980" s="21">
        <v>0.77430555555555547</v>
      </c>
      <c r="M980" t="s">
        <v>107</v>
      </c>
      <c r="N980" s="22">
        <v>174.9</v>
      </c>
      <c r="O980">
        <v>4.7619047620000003</v>
      </c>
      <c r="P980" s="22">
        <v>8.7449999999999992</v>
      </c>
      <c r="Q980">
        <v>6.6</v>
      </c>
      <c r="R980" t="str">
        <f>IFERROR(VLOOKUP(Table5[[#This Row],[CustomerID]],Table1[],16,FALSE),"Not Found")</f>
        <v>Single</v>
      </c>
      <c r="S980">
        <f>IFERROR(VLOOKUP(Table5[[#This Row],[CustomerID]],Table1[],5,FALSE),"Not Found")</f>
        <v>55</v>
      </c>
      <c r="T980" t="str">
        <f>IFERROR(VLOOKUP(Table5[[#This Row],[CustomerID]],Table1[],17,FALSE),"Not Found")</f>
        <v>Master</v>
      </c>
      <c r="U980">
        <f>_xlfn.XLOOKUP(Table5[[#This Row],[CustomerID]],Table1[ID],Table1[Kids],"Not Found",0)</f>
        <v>0</v>
      </c>
      <c r="V980">
        <f>_xlfn.XLOOKUP(Table5[[#This Row],[CustomerID]],Table1[ID],Table1[Teens],"Not found",0)</f>
        <v>1</v>
      </c>
      <c r="W980" s="16">
        <f>IFERROR(VLOOKUP(Table5[[#This Row],[CustomerID]],Table1[],2,FALSE),"Not Found")</f>
        <v>155250</v>
      </c>
      <c r="X980" t="str">
        <f>_xlfn.XLOOKUP(Table5[[#This Row],[CustomerID]],Table1[ID],Table1[State],"Not Found",0)</f>
        <v>State-Florida</v>
      </c>
      <c r="Y980">
        <f>_xlfn.XLOOKUP(Table5[[#This Row],[CustomerID]],Table2[ID],Table2[Recency/Days],"Not Found",0)</f>
        <v>49</v>
      </c>
      <c r="Z980" s="22">
        <f>IFERROR(VLOOKUP(Table5[[#This Row],[CustomerID]],Table2[],3,FALSE),"Not Found")</f>
        <v>1866</v>
      </c>
      <c r="AA980" s="22">
        <f>IFERROR(VLOOKUP($A980,Table2[],4,FALSE),"Not Found")</f>
        <v>163</v>
      </c>
      <c r="AB980" s="22">
        <f>IFERROR(VLOOKUP($A980,Table2[],5,FALSE),"Not Found")</f>
        <v>233</v>
      </c>
      <c r="AC980" s="22">
        <f>IFERROR(VLOOKUP($A980,Table2[],6,FALSE),"Not Found")</f>
        <v>90</v>
      </c>
      <c r="AD980" s="22">
        <f>IFERROR(VLOOKUP($A980,Table2[],7,FALSE),"Not Found")</f>
        <v>0</v>
      </c>
      <c r="AE980" s="22">
        <f>IFERROR(VLOOKUP($A980,Table2[],8,FALSE),"Not Found")</f>
        <v>185</v>
      </c>
      <c r="AF980" s="22">
        <f>IFERROR(VLOOKUP($A980,Table2[],9,FALSE),"Not Found")</f>
        <v>2166</v>
      </c>
      <c r="AG980">
        <f>IFERROR(VLOOKUP($A980,Table2[],10,FALSE),"Not Found")</f>
        <v>4</v>
      </c>
      <c r="AH980">
        <f>IFERROR(VLOOKUP($A980,Table2[],11,FALSE),"Not Found")</f>
        <v>7</v>
      </c>
      <c r="AI980">
        <f>IFERROR(VLOOKUP($A980,Table2[],12,FALSE),"Not Found")</f>
        <v>5</v>
      </c>
      <c r="AJ980">
        <f>IFERROR(VLOOKUP($A980,Table2[],13,FALSE),"Not Found")</f>
        <v>10</v>
      </c>
      <c r="AK980">
        <f>IFERROR(VLOOKUP($A980,Table2[],14,FALSE),"Not Found")</f>
        <v>5</v>
      </c>
      <c r="AL980">
        <f>INDEX('Marketing data'!E:E,MATCH($A980,'Marketing data'!B:B,0),1)</f>
        <v>0</v>
      </c>
      <c r="AM980">
        <f>INDEX('Marketing data'!F:F,MATCH($A980,'Marketing data'!B:B,0),1)</f>
        <v>0</v>
      </c>
      <c r="AN980">
        <f>INDEX(Table3[MC3],MATCH($A980,Table3[ID],0),1)</f>
        <v>0</v>
      </c>
      <c r="AO980">
        <f>INDEX(Table3[MC4],MATCH($A980,Table3[ID],0),1)</f>
        <v>0</v>
      </c>
      <c r="AP980">
        <f>INDEX(Table3[MC5],MATCH($A980,Table3[ID],0),1)</f>
        <v>0</v>
      </c>
      <c r="AQ980">
        <f>_xlfn.XLOOKUP($A980,Table3[ID],Table3[Complaint],"Not Found",0)</f>
        <v>0</v>
      </c>
      <c r="AR980">
        <f>_xlfn.XLOOKUP($A980,Table3[ID],Table3[Pilot],"Not Found",0)</f>
        <v>0</v>
      </c>
      <c r="AS980" s="6">
        <f>_xlfn.XLOOKUP($A980,Table3[ID],Table3[Enrollment],"Not Found",0)</f>
        <v>43552</v>
      </c>
    </row>
    <row r="981" spans="1:45" x14ac:dyDescent="0.25">
      <c r="A981">
        <v>2217</v>
      </c>
      <c r="B981" t="s">
        <v>1110</v>
      </c>
      <c r="C981" t="s">
        <v>109</v>
      </c>
      <c r="D981" t="s">
        <v>104</v>
      </c>
      <c r="E981" t="s">
        <v>105</v>
      </c>
      <c r="F981" t="s">
        <v>111</v>
      </c>
      <c r="G981" s="22">
        <v>60.95</v>
      </c>
      <c r="H981">
        <v>1</v>
      </c>
      <c r="I981">
        <v>3.0474999999999999</v>
      </c>
      <c r="J981" s="22">
        <v>63.997500000000002</v>
      </c>
      <c r="K981" s="6">
        <v>43514</v>
      </c>
      <c r="L981" s="21">
        <v>0.4861111111111111</v>
      </c>
      <c r="M981" t="s">
        <v>107</v>
      </c>
      <c r="N981" s="22">
        <v>60.95</v>
      </c>
      <c r="O981">
        <v>4.7619047620000003</v>
      </c>
      <c r="P981" s="22">
        <v>3.0474999999999999</v>
      </c>
      <c r="Q981">
        <v>5.9</v>
      </c>
      <c r="R981" t="str">
        <f>IFERROR(VLOOKUP(Table5[[#This Row],[CustomerID]],Table1[],16,FALSE),"Not Found")</f>
        <v>Together</v>
      </c>
      <c r="S981">
        <f>IFERROR(VLOOKUP(Table5[[#This Row],[CustomerID]],Table1[],5,FALSE),"Not Found")</f>
        <v>64</v>
      </c>
      <c r="T981" t="str">
        <f>IFERROR(VLOOKUP(Table5[[#This Row],[CustomerID]],Table1[],17,FALSE),"Not Found")</f>
        <v>Master</v>
      </c>
      <c r="U981">
        <f>_xlfn.XLOOKUP(Table5[[#This Row],[CustomerID]],Table1[ID],Table1[Kids],"Not Found",0)</f>
        <v>0</v>
      </c>
      <c r="V981">
        <f>_xlfn.XLOOKUP(Table5[[#This Row],[CustomerID]],Table1[ID],Table1[Teens],"Not found",0)</f>
        <v>1</v>
      </c>
      <c r="W981" s="16">
        <f>IFERROR(VLOOKUP(Table5[[#This Row],[CustomerID]],Table1[],2,FALSE),"Not Found")</f>
        <v>155249</v>
      </c>
      <c r="X981" t="str">
        <f>_xlfn.XLOOKUP(Table5[[#This Row],[CustomerID]],Table1[ID],Table1[State],"Not Found",0)</f>
        <v>State-Texas</v>
      </c>
      <c r="Y981">
        <f>_xlfn.XLOOKUP(Table5[[#This Row],[CustomerID]],Table2[ID],Table2[Recency/Days],"Not Found",0)</f>
        <v>81</v>
      </c>
      <c r="Z981" s="22">
        <f>IFERROR(VLOOKUP(Table5[[#This Row],[CustomerID]],Table2[],3,FALSE),"Not Found")</f>
        <v>273</v>
      </c>
      <c r="AA981" s="22">
        <f>IFERROR(VLOOKUP($A981,Table2[],4,FALSE),"Not Found")</f>
        <v>3</v>
      </c>
      <c r="AB981" s="22">
        <f>IFERROR(VLOOKUP($A981,Table2[],5,FALSE),"Not Found")</f>
        <v>53</v>
      </c>
      <c r="AC981" s="22">
        <f>IFERROR(VLOOKUP($A981,Table2[],6,FALSE),"Not Found")</f>
        <v>6</v>
      </c>
      <c r="AD981" s="22">
        <f>IFERROR(VLOOKUP($A981,Table2[],7,FALSE),"Not Found")</f>
        <v>0</v>
      </c>
      <c r="AE981" s="22">
        <f>IFERROR(VLOOKUP($A981,Table2[],8,FALSE),"Not Found")</f>
        <v>31</v>
      </c>
      <c r="AF981" s="22">
        <f>IFERROR(VLOOKUP($A981,Table2[],9,FALSE),"Not Found")</f>
        <v>303</v>
      </c>
      <c r="AG981">
        <f>IFERROR(VLOOKUP($A981,Table2[],10,FALSE),"Not Found")</f>
        <v>1</v>
      </c>
      <c r="AH981">
        <f>IFERROR(VLOOKUP($A981,Table2[],11,FALSE),"Not Found")</f>
        <v>2</v>
      </c>
      <c r="AI981">
        <f>IFERROR(VLOOKUP($A981,Table2[],12,FALSE),"Not Found")</f>
        <v>1</v>
      </c>
      <c r="AJ981">
        <f>IFERROR(VLOOKUP($A981,Table2[],13,FALSE),"Not Found")</f>
        <v>4</v>
      </c>
      <c r="AK981">
        <f>IFERROR(VLOOKUP($A981,Table2[],14,FALSE),"Not Found")</f>
        <v>3</v>
      </c>
      <c r="AL981">
        <f>INDEX('Marketing data'!E:E,MATCH($A981,'Marketing data'!B:B,0),1)</f>
        <v>0</v>
      </c>
      <c r="AM981">
        <f>INDEX('Marketing data'!F:F,MATCH($A981,'Marketing data'!B:B,0),1)</f>
        <v>0</v>
      </c>
      <c r="AN981">
        <f>INDEX(Table3[MC3],MATCH($A981,Table3[ID],0),1)</f>
        <v>0</v>
      </c>
      <c r="AO981">
        <f>INDEX(Table3[MC4],MATCH($A981,Table3[ID],0),1)</f>
        <v>0</v>
      </c>
      <c r="AP981">
        <f>INDEX(Table3[MC5],MATCH($A981,Table3[ID],0),1)</f>
        <v>0</v>
      </c>
      <c r="AQ981">
        <f>_xlfn.XLOOKUP($A981,Table3[ID],Table3[Complaint],"Not Found",0)</f>
        <v>0</v>
      </c>
      <c r="AR981">
        <f>_xlfn.XLOOKUP($A981,Table3[ID],Table3[Pilot],"Not Found",0)</f>
        <v>0</v>
      </c>
      <c r="AS981" s="6">
        <f>_xlfn.XLOOKUP($A981,Table3[ID],Table3[Enrollment],"Not Found",0)</f>
        <v>44095</v>
      </c>
    </row>
    <row r="982" spans="1:45" x14ac:dyDescent="0.25">
      <c r="A982">
        <v>1919</v>
      </c>
      <c r="B982" t="s">
        <v>1111</v>
      </c>
      <c r="C982" t="s">
        <v>109</v>
      </c>
      <c r="D982" t="s">
        <v>110</v>
      </c>
      <c r="E982" t="s">
        <v>114</v>
      </c>
      <c r="F982" t="s">
        <v>106</v>
      </c>
      <c r="G982" s="22">
        <v>40.35</v>
      </c>
      <c r="H982">
        <v>1</v>
      </c>
      <c r="I982">
        <v>2.0175000000000001</v>
      </c>
      <c r="J982" s="22">
        <v>42.3675</v>
      </c>
      <c r="K982" s="6">
        <v>43494</v>
      </c>
      <c r="L982" s="21">
        <v>0.57361111111111118</v>
      </c>
      <c r="M982" t="s">
        <v>107</v>
      </c>
      <c r="N982" s="22">
        <v>40.35</v>
      </c>
      <c r="O982">
        <v>4.7619047620000003</v>
      </c>
      <c r="P982" s="22">
        <v>2.0175000000000001</v>
      </c>
      <c r="Q982">
        <v>6.2</v>
      </c>
      <c r="R982" t="str">
        <f>IFERROR(VLOOKUP(Table5[[#This Row],[CustomerID]],Table1[],16,FALSE),"Not Found")</f>
        <v>Single</v>
      </c>
      <c r="S982">
        <f>IFERROR(VLOOKUP(Table5[[#This Row],[CustomerID]],Table1[],5,FALSE),"Not Found")</f>
        <v>49</v>
      </c>
      <c r="T982" t="str">
        <f>IFERROR(VLOOKUP(Table5[[#This Row],[CustomerID]],Table1[],17,FALSE),"Not Found")</f>
        <v>Graduate</v>
      </c>
      <c r="U982">
        <f>_xlfn.XLOOKUP(Table5[[#This Row],[CustomerID]],Table1[ID],Table1[Kids],"Not Found",0)</f>
        <v>0</v>
      </c>
      <c r="V982">
        <f>_xlfn.XLOOKUP(Table5[[#This Row],[CustomerID]],Table1[ID],Table1[Teens],"Not found",0)</f>
        <v>1</v>
      </c>
      <c r="W982" s="16">
        <f>IFERROR(VLOOKUP(Table5[[#This Row],[CustomerID]],Table1[],2,FALSE),"Not Found")</f>
        <v>155239</v>
      </c>
      <c r="X982" t="str">
        <f>_xlfn.XLOOKUP(Table5[[#This Row],[CustomerID]],Table1[ID],Table1[State],"Not Found",0)</f>
        <v>State-California</v>
      </c>
      <c r="Y982">
        <f>_xlfn.XLOOKUP(Table5[[#This Row],[CustomerID]],Table2[ID],Table2[Recency/Days],"Not Found",0)</f>
        <v>59</v>
      </c>
      <c r="Z982" s="22">
        <f>IFERROR(VLOOKUP(Table5[[#This Row],[CustomerID]],Table2[],3,FALSE),"Not Found")</f>
        <v>1043</v>
      </c>
      <c r="AA982" s="22">
        <f>IFERROR(VLOOKUP($A982,Table2[],4,FALSE),"Not Found")</f>
        <v>48</v>
      </c>
      <c r="AB982" s="22">
        <f>IFERROR(VLOOKUP($A982,Table2[],5,FALSE),"Not Found")</f>
        <v>669</v>
      </c>
      <c r="AC982" s="22">
        <f>IFERROR(VLOOKUP($A982,Table2[],6,FALSE),"Not Found")</f>
        <v>65</v>
      </c>
      <c r="AD982" s="22">
        <f>IFERROR(VLOOKUP($A982,Table2[],7,FALSE),"Not Found")</f>
        <v>67</v>
      </c>
      <c r="AE982" s="22">
        <f>IFERROR(VLOOKUP($A982,Table2[],8,FALSE),"Not Found")</f>
        <v>298</v>
      </c>
      <c r="AF982" s="22">
        <f>IFERROR(VLOOKUP($A982,Table2[],9,FALSE),"Not Found")</f>
        <v>1593</v>
      </c>
      <c r="AG982">
        <f>IFERROR(VLOOKUP($A982,Table2[],10,FALSE),"Not Found")</f>
        <v>3</v>
      </c>
      <c r="AH982">
        <f>IFERROR(VLOOKUP($A982,Table2[],11,FALSE),"Not Found")</f>
        <v>7</v>
      </c>
      <c r="AI982">
        <f>IFERROR(VLOOKUP($A982,Table2[],12,FALSE),"Not Found")</f>
        <v>5</v>
      </c>
      <c r="AJ982">
        <f>IFERROR(VLOOKUP($A982,Table2[],13,FALSE),"Not Found")</f>
        <v>11</v>
      </c>
      <c r="AK982">
        <f>IFERROR(VLOOKUP($A982,Table2[],14,FALSE),"Not Found")</f>
        <v>5</v>
      </c>
      <c r="AL982">
        <f>INDEX('Marketing data'!E:E,MATCH($A982,'Marketing data'!B:B,0),1)</f>
        <v>0</v>
      </c>
      <c r="AM982">
        <f>INDEX('Marketing data'!F:F,MATCH($A982,'Marketing data'!B:B,0),1)</f>
        <v>0</v>
      </c>
      <c r="AN982">
        <f>INDEX(Table3[MC3],MATCH($A982,Table3[ID],0),1)</f>
        <v>0</v>
      </c>
      <c r="AO982">
        <f>INDEX(Table3[MC4],MATCH($A982,Table3[ID],0),1)</f>
        <v>0</v>
      </c>
      <c r="AP982">
        <f>INDEX(Table3[MC5],MATCH($A982,Table3[ID],0),1)</f>
        <v>0</v>
      </c>
      <c r="AQ982">
        <f>_xlfn.XLOOKUP($A982,Table3[ID],Table3[Complaint],"Not Found",0)</f>
        <v>0</v>
      </c>
      <c r="AR982">
        <f>_xlfn.XLOOKUP($A982,Table3[ID],Table3[Pilot],"Not Found",0)</f>
        <v>0</v>
      </c>
      <c r="AS982" s="6">
        <f>_xlfn.XLOOKUP($A982,Table3[ID],Table3[Enrollment],"Not Found",0)</f>
        <v>43818</v>
      </c>
    </row>
    <row r="983" spans="1:45" x14ac:dyDescent="0.25">
      <c r="A983">
        <v>1326</v>
      </c>
      <c r="B983" t="s">
        <v>1112</v>
      </c>
      <c r="C983" t="s">
        <v>124</v>
      </c>
      <c r="D983" t="s">
        <v>110</v>
      </c>
      <c r="E983" t="s">
        <v>105</v>
      </c>
      <c r="F983" t="s">
        <v>115</v>
      </c>
      <c r="G983" s="22">
        <v>97.38</v>
      </c>
      <c r="H983">
        <v>10</v>
      </c>
      <c r="I983">
        <v>48.69</v>
      </c>
      <c r="J983" s="22">
        <v>1022.49</v>
      </c>
      <c r="K983" s="6">
        <v>43526</v>
      </c>
      <c r="L983" s="21">
        <v>0.71944444444444444</v>
      </c>
      <c r="M983" t="s">
        <v>107</v>
      </c>
      <c r="N983" s="22">
        <v>973.8</v>
      </c>
      <c r="O983">
        <v>4.7619047620000003</v>
      </c>
      <c r="P983" s="22">
        <v>48.69</v>
      </c>
      <c r="Q983">
        <v>4.4000000000000004</v>
      </c>
      <c r="R983" t="str">
        <f>IFERROR(VLOOKUP(Table5[[#This Row],[CustomerID]],Table1[],16,FALSE),"Not Found")</f>
        <v>Married</v>
      </c>
      <c r="S983">
        <f>IFERROR(VLOOKUP(Table5[[#This Row],[CustomerID]],Table1[],5,FALSE),"Not Found")</f>
        <v>51</v>
      </c>
      <c r="T983" t="str">
        <f>IFERROR(VLOOKUP(Table5[[#This Row],[CustomerID]],Table1[],17,FALSE),"Not Found")</f>
        <v>PhD</v>
      </c>
      <c r="U983">
        <f>_xlfn.XLOOKUP(Table5[[#This Row],[CustomerID]],Table1[ID],Table1[Kids],"Not Found",0)</f>
        <v>0</v>
      </c>
      <c r="V983">
        <f>_xlfn.XLOOKUP(Table5[[#This Row],[CustomerID]],Table1[ID],Table1[Teens],"Not found",0)</f>
        <v>1</v>
      </c>
      <c r="W983" s="16">
        <f>IFERROR(VLOOKUP(Table5[[#This Row],[CustomerID]],Table1[],2,FALSE),"Not Found")</f>
        <v>155212</v>
      </c>
      <c r="X983" t="str">
        <f>_xlfn.XLOOKUP(Table5[[#This Row],[CustomerID]],Table1[ID],Table1[State],"Not Found",0)</f>
        <v>State-Florida</v>
      </c>
      <c r="Y983">
        <f>_xlfn.XLOOKUP(Table5[[#This Row],[CustomerID]],Table2[ID],Table2[Recency/Days],"Not Found",0)</f>
        <v>65</v>
      </c>
      <c r="Z983" s="22">
        <f>IFERROR(VLOOKUP(Table5[[#This Row],[CustomerID]],Table2[],3,FALSE),"Not Found")</f>
        <v>3101</v>
      </c>
      <c r="AA983" s="22">
        <f>IFERROR(VLOOKUP($A983,Table2[],4,FALSE),"Not Found")</f>
        <v>0</v>
      </c>
      <c r="AB983" s="22">
        <f>IFERROR(VLOOKUP($A983,Table2[],5,FALSE),"Not Found")</f>
        <v>127</v>
      </c>
      <c r="AC983" s="22">
        <f>IFERROR(VLOOKUP($A983,Table2[],6,FALSE),"Not Found")</f>
        <v>0</v>
      </c>
      <c r="AD983" s="22">
        <f>IFERROR(VLOOKUP($A983,Table2[],7,FALSE),"Not Found")</f>
        <v>0</v>
      </c>
      <c r="AE983" s="22">
        <f>IFERROR(VLOOKUP($A983,Table2[],8,FALSE),"Not Found")</f>
        <v>96</v>
      </c>
      <c r="AF983" s="22">
        <f>IFERROR(VLOOKUP($A983,Table2[],9,FALSE),"Not Found")</f>
        <v>3132</v>
      </c>
      <c r="AG983">
        <f>IFERROR(VLOOKUP($A983,Table2[],10,FALSE),"Not Found")</f>
        <v>3</v>
      </c>
      <c r="AH983">
        <f>IFERROR(VLOOKUP($A983,Table2[],11,FALSE),"Not Found")</f>
        <v>4</v>
      </c>
      <c r="AI983">
        <f>IFERROR(VLOOKUP($A983,Table2[],12,FALSE),"Not Found")</f>
        <v>2</v>
      </c>
      <c r="AJ983">
        <f>IFERROR(VLOOKUP($A983,Table2[],13,FALSE),"Not Found")</f>
        <v>11</v>
      </c>
      <c r="AK983">
        <f>IFERROR(VLOOKUP($A983,Table2[],14,FALSE),"Not Found")</f>
        <v>8</v>
      </c>
      <c r="AL983">
        <f>INDEX('Marketing data'!E:E,MATCH($A983,'Marketing data'!B:B,0),1)</f>
        <v>0</v>
      </c>
      <c r="AM983">
        <f>INDEX('Marketing data'!F:F,MATCH($A983,'Marketing data'!B:B,0),1)</f>
        <v>1</v>
      </c>
      <c r="AN983">
        <f>INDEX(Table3[MC3],MATCH($A983,Table3[ID],0),1)</f>
        <v>0</v>
      </c>
      <c r="AO983">
        <f>INDEX(Table3[MC4],MATCH($A983,Table3[ID],0),1)</f>
        <v>1</v>
      </c>
      <c r="AP983">
        <f>INDEX(Table3[MC5],MATCH($A983,Table3[ID],0),1)</f>
        <v>0</v>
      </c>
      <c r="AQ983">
        <f>_xlfn.XLOOKUP($A983,Table3[ID],Table3[Complaint],"Not Found",0)</f>
        <v>0</v>
      </c>
      <c r="AR983">
        <f>_xlfn.XLOOKUP($A983,Table3[ID],Table3[Pilot],"Not Found",0)</f>
        <v>0</v>
      </c>
      <c r="AS983" s="6">
        <f>_xlfn.XLOOKUP($A983,Table3[ID],Table3[Enrollment],"Not Found",0)</f>
        <v>43585</v>
      </c>
    </row>
    <row r="984" spans="1:45" x14ac:dyDescent="0.25">
      <c r="A984">
        <v>2901</v>
      </c>
      <c r="B984" t="s">
        <v>1113</v>
      </c>
      <c r="C984" t="s">
        <v>103</v>
      </c>
      <c r="D984" t="s">
        <v>104</v>
      </c>
      <c r="E984" t="s">
        <v>114</v>
      </c>
      <c r="F984" t="s">
        <v>125</v>
      </c>
      <c r="G984" s="22">
        <v>31.84</v>
      </c>
      <c r="H984">
        <v>1</v>
      </c>
      <c r="I984">
        <v>1.5920000000000001</v>
      </c>
      <c r="J984" s="22">
        <v>33.432000000000002</v>
      </c>
      <c r="K984" s="6">
        <v>43505</v>
      </c>
      <c r="L984" s="21">
        <v>0.55694444444444446</v>
      </c>
      <c r="M984" t="s">
        <v>112</v>
      </c>
      <c r="N984" s="22">
        <v>31.84</v>
      </c>
      <c r="O984">
        <v>4.7619047620000003</v>
      </c>
      <c r="P984" s="22">
        <v>1.5920000000000001</v>
      </c>
      <c r="Q984">
        <v>7.7</v>
      </c>
      <c r="R984" t="str">
        <f>IFERROR(VLOOKUP(Table5[[#This Row],[CustomerID]],Table1[],16,FALSE),"Not Found")</f>
        <v>Married</v>
      </c>
      <c r="S984">
        <f>IFERROR(VLOOKUP(Table5[[#This Row],[CustomerID]],Table1[],5,FALSE),"Not Found")</f>
        <v>51</v>
      </c>
      <c r="T984" t="str">
        <f>IFERROR(VLOOKUP(Table5[[#This Row],[CustomerID]],Table1[],17,FALSE),"Not Found")</f>
        <v>PhD</v>
      </c>
      <c r="U984">
        <f>_xlfn.XLOOKUP(Table5[[#This Row],[CustomerID]],Table1[ID],Table1[Kids],"Not Found",0)</f>
        <v>0</v>
      </c>
      <c r="V984">
        <f>_xlfn.XLOOKUP(Table5[[#This Row],[CustomerID]],Table1[ID],Table1[Teens],"Not found",0)</f>
        <v>1</v>
      </c>
      <c r="W984" s="16">
        <f>IFERROR(VLOOKUP(Table5[[#This Row],[CustomerID]],Table1[],2,FALSE),"Not Found")</f>
        <v>155212</v>
      </c>
      <c r="X984" t="str">
        <f>_xlfn.XLOOKUP(Table5[[#This Row],[CustomerID]],Table1[ID],Table1[State],"Not Found",0)</f>
        <v>State-Texas</v>
      </c>
      <c r="Y984">
        <f>_xlfn.XLOOKUP(Table5[[#This Row],[CustomerID]],Table2[ID],Table2[Recency/Days],"Not Found",0)</f>
        <v>65</v>
      </c>
      <c r="Z984" s="22">
        <f>IFERROR(VLOOKUP(Table5[[#This Row],[CustomerID]],Table2[],3,FALSE),"Not Found")</f>
        <v>3101</v>
      </c>
      <c r="AA984" s="22">
        <f>IFERROR(VLOOKUP($A984,Table2[],4,FALSE),"Not Found")</f>
        <v>0</v>
      </c>
      <c r="AB984" s="22">
        <f>IFERROR(VLOOKUP($A984,Table2[],5,FALSE),"Not Found")</f>
        <v>127</v>
      </c>
      <c r="AC984" s="22">
        <f>IFERROR(VLOOKUP($A984,Table2[],6,FALSE),"Not Found")</f>
        <v>0</v>
      </c>
      <c r="AD984" s="22">
        <f>IFERROR(VLOOKUP($A984,Table2[],7,FALSE),"Not Found")</f>
        <v>0</v>
      </c>
      <c r="AE984" s="22">
        <f>IFERROR(VLOOKUP($A984,Table2[],8,FALSE),"Not Found")</f>
        <v>96</v>
      </c>
      <c r="AF984" s="22">
        <f>IFERROR(VLOOKUP($A984,Table2[],9,FALSE),"Not Found")</f>
        <v>3132</v>
      </c>
      <c r="AG984">
        <f>IFERROR(VLOOKUP($A984,Table2[],10,FALSE),"Not Found")</f>
        <v>3</v>
      </c>
      <c r="AH984">
        <f>IFERROR(VLOOKUP($A984,Table2[],11,FALSE),"Not Found")</f>
        <v>4</v>
      </c>
      <c r="AI984">
        <f>IFERROR(VLOOKUP($A984,Table2[],12,FALSE),"Not Found")</f>
        <v>2</v>
      </c>
      <c r="AJ984">
        <f>IFERROR(VLOOKUP($A984,Table2[],13,FALSE),"Not Found")</f>
        <v>11</v>
      </c>
      <c r="AK984">
        <f>IFERROR(VLOOKUP($A984,Table2[],14,FALSE),"Not Found")</f>
        <v>8</v>
      </c>
      <c r="AL984">
        <f>INDEX('Marketing data'!E:E,MATCH($A984,'Marketing data'!B:B,0),1)</f>
        <v>0</v>
      </c>
      <c r="AM984">
        <f>INDEX('Marketing data'!F:F,MATCH($A984,'Marketing data'!B:B,0),1)</f>
        <v>1</v>
      </c>
      <c r="AN984">
        <f>INDEX(Table3[MC3],MATCH($A984,Table3[ID],0),1)</f>
        <v>0</v>
      </c>
      <c r="AO984">
        <f>INDEX(Table3[MC4],MATCH($A984,Table3[ID],0),1)</f>
        <v>1</v>
      </c>
      <c r="AP984">
        <f>INDEX(Table3[MC5],MATCH($A984,Table3[ID],0),1)</f>
        <v>0</v>
      </c>
      <c r="AQ984">
        <f>_xlfn.XLOOKUP($A984,Table3[ID],Table3[Complaint],"Not Found",0)</f>
        <v>0</v>
      </c>
      <c r="AR984">
        <f>_xlfn.XLOOKUP($A984,Table3[ID],Table3[Pilot],"Not Found",0)</f>
        <v>0</v>
      </c>
      <c r="AS984" s="6">
        <f>_xlfn.XLOOKUP($A984,Table3[ID],Table3[Enrollment],"Not Found",0)</f>
        <v>43585</v>
      </c>
    </row>
    <row r="985" spans="1:45" x14ac:dyDescent="0.25">
      <c r="A985">
        <v>2236</v>
      </c>
      <c r="B985" t="s">
        <v>1114</v>
      </c>
      <c r="C985" t="s">
        <v>103</v>
      </c>
      <c r="D985" t="s">
        <v>110</v>
      </c>
      <c r="E985" t="s">
        <v>114</v>
      </c>
      <c r="F985" t="s">
        <v>115</v>
      </c>
      <c r="G985" s="22">
        <v>65.819999999999993</v>
      </c>
      <c r="H985">
        <v>1</v>
      </c>
      <c r="I985">
        <v>3.2909999999999999</v>
      </c>
      <c r="J985" s="22">
        <v>69.111000000000004</v>
      </c>
      <c r="K985" s="6">
        <v>43518</v>
      </c>
      <c r="L985" s="21">
        <v>0.6479166666666667</v>
      </c>
      <c r="M985" t="s">
        <v>112</v>
      </c>
      <c r="N985" s="22">
        <v>65.819999999999993</v>
      </c>
      <c r="O985">
        <v>4.7619047620000003</v>
      </c>
      <c r="P985" s="22">
        <v>3.2909999999999999</v>
      </c>
      <c r="Q985">
        <v>4.0999999999999996</v>
      </c>
      <c r="R985" t="str">
        <f>IFERROR(VLOOKUP(Table5[[#This Row],[CustomerID]],Table1[],16,FALSE),"Not Found")</f>
        <v>Married</v>
      </c>
      <c r="S985">
        <f>IFERROR(VLOOKUP(Table5[[#This Row],[CustomerID]],Table1[],5,FALSE),"Not Found")</f>
        <v>50</v>
      </c>
      <c r="T985" t="str">
        <f>IFERROR(VLOOKUP(Table5[[#This Row],[CustomerID]],Table1[],17,FALSE),"Not Found")</f>
        <v>PhD</v>
      </c>
      <c r="U985">
        <f>_xlfn.XLOOKUP(Table5[[#This Row],[CustomerID]],Table1[ID],Table1[Kids],"Not Found",0)</f>
        <v>1</v>
      </c>
      <c r="V985">
        <f>_xlfn.XLOOKUP(Table5[[#This Row],[CustomerID]],Table1[ID],Table1[Teens],"Not found",0)</f>
        <v>1</v>
      </c>
      <c r="W985" s="16">
        <f>IFERROR(VLOOKUP(Table5[[#This Row],[CustomerID]],Table1[],2,FALSE),"Not Found")</f>
        <v>155158</v>
      </c>
      <c r="X985" t="str">
        <f>_xlfn.XLOOKUP(Table5[[#This Row],[CustomerID]],Table1[ID],Table1[State],"Not Found",0)</f>
        <v>State-Other</v>
      </c>
      <c r="Y985">
        <f>_xlfn.XLOOKUP(Table5[[#This Row],[CustomerID]],Table2[ID],Table2[Recency/Days],"Not Found",0)</f>
        <v>72</v>
      </c>
      <c r="Z985" s="22">
        <f>IFERROR(VLOOKUP(Table5[[#This Row],[CustomerID]],Table2[],3,FALSE),"Not Found")</f>
        <v>824</v>
      </c>
      <c r="AA985" s="22">
        <f>IFERROR(VLOOKUP($A985,Table2[],4,FALSE),"Not Found")</f>
        <v>0</v>
      </c>
      <c r="AB985" s="22">
        <f>IFERROR(VLOOKUP($A985,Table2[],5,FALSE),"Not Found")</f>
        <v>245</v>
      </c>
      <c r="AC985" s="22">
        <f>IFERROR(VLOOKUP($A985,Table2[],6,FALSE),"Not Found")</f>
        <v>11</v>
      </c>
      <c r="AD985" s="22">
        <f>IFERROR(VLOOKUP($A985,Table2[],7,FALSE),"Not Found")</f>
        <v>31</v>
      </c>
      <c r="AE985" s="22">
        <f>IFERROR(VLOOKUP($A985,Table2[],8,FALSE),"Not Found")</f>
        <v>65</v>
      </c>
      <c r="AF985" s="22">
        <f>IFERROR(VLOOKUP($A985,Table2[],9,FALSE),"Not Found")</f>
        <v>1046</v>
      </c>
      <c r="AG985">
        <f>IFERROR(VLOOKUP($A985,Table2[],10,FALSE),"Not Found")</f>
        <v>4</v>
      </c>
      <c r="AH985">
        <f>IFERROR(VLOOKUP($A985,Table2[],11,FALSE),"Not Found")</f>
        <v>7</v>
      </c>
      <c r="AI985">
        <f>IFERROR(VLOOKUP($A985,Table2[],12,FALSE),"Not Found")</f>
        <v>2</v>
      </c>
      <c r="AJ985">
        <f>IFERROR(VLOOKUP($A985,Table2[],13,FALSE),"Not Found")</f>
        <v>5</v>
      </c>
      <c r="AK985">
        <f>IFERROR(VLOOKUP($A985,Table2[],14,FALSE),"Not Found")</f>
        <v>7</v>
      </c>
      <c r="AL985">
        <f>INDEX('Marketing data'!E:E,MATCH($A985,'Marketing data'!B:B,0),1)</f>
        <v>0</v>
      </c>
      <c r="AM985">
        <f>INDEX('Marketing data'!F:F,MATCH($A985,'Marketing data'!B:B,0),1)</f>
        <v>0</v>
      </c>
      <c r="AN985">
        <f>INDEX(Table3[MC3],MATCH($A985,Table3[ID],0),1)</f>
        <v>0</v>
      </c>
      <c r="AO985">
        <f>INDEX(Table3[MC4],MATCH($A985,Table3[ID],0),1)</f>
        <v>0</v>
      </c>
      <c r="AP985">
        <f>INDEX(Table3[MC5],MATCH($A985,Table3[ID],0),1)</f>
        <v>0</v>
      </c>
      <c r="AQ985">
        <f>_xlfn.XLOOKUP($A985,Table3[ID],Table3[Complaint],"Not Found",0)</f>
        <v>0</v>
      </c>
      <c r="AR985">
        <f>_xlfn.XLOOKUP($A985,Table3[ID],Table3[Pilot],"Not Found",0)</f>
        <v>1</v>
      </c>
      <c r="AS985" s="6">
        <f>_xlfn.XLOOKUP($A985,Table3[ID],Table3[Enrollment],"Not Found",0)</f>
        <v>43469</v>
      </c>
    </row>
    <row r="986" spans="1:45" x14ac:dyDescent="0.25">
      <c r="A986">
        <v>2678</v>
      </c>
      <c r="B986" t="s">
        <v>1115</v>
      </c>
      <c r="C986" t="s">
        <v>103</v>
      </c>
      <c r="D986" t="s">
        <v>104</v>
      </c>
      <c r="E986" t="s">
        <v>105</v>
      </c>
      <c r="F986" t="s">
        <v>127</v>
      </c>
      <c r="G986" s="22">
        <v>88.34</v>
      </c>
      <c r="H986">
        <v>7</v>
      </c>
      <c r="I986">
        <v>30.919</v>
      </c>
      <c r="J986" s="22">
        <v>649.29899999999998</v>
      </c>
      <c r="K986" s="6">
        <v>43514</v>
      </c>
      <c r="L986" s="21">
        <v>0.56111111111111112</v>
      </c>
      <c r="M986" t="s">
        <v>112</v>
      </c>
      <c r="N986" s="22">
        <v>618.38</v>
      </c>
      <c r="O986">
        <v>4.7619047620000003</v>
      </c>
      <c r="P986" s="22">
        <v>30.919</v>
      </c>
      <c r="Q986">
        <v>6.6</v>
      </c>
      <c r="R986" t="str">
        <f>IFERROR(VLOOKUP(Table5[[#This Row],[CustomerID]],Table1[],16,FALSE),"Not Found")</f>
        <v>Together</v>
      </c>
      <c r="S986">
        <f>IFERROR(VLOOKUP(Table5[[#This Row],[CustomerID]],Table1[],5,FALSE),"Not Found")</f>
        <v>47</v>
      </c>
      <c r="T986" t="str">
        <f>IFERROR(VLOOKUP(Table5[[#This Row],[CustomerID]],Table1[],17,FALSE),"Not Found")</f>
        <v>PhD</v>
      </c>
      <c r="U986">
        <f>_xlfn.XLOOKUP(Table5[[#This Row],[CustomerID]],Table1[ID],Table1[Kids],"Not Found",0)</f>
        <v>0</v>
      </c>
      <c r="V986">
        <f>_xlfn.XLOOKUP(Table5[[#This Row],[CustomerID]],Table1[ID],Table1[Teens],"Not found",0)</f>
        <v>1</v>
      </c>
      <c r="W986" s="16">
        <f>IFERROR(VLOOKUP(Table5[[#This Row],[CustomerID]],Table1[],2,FALSE),"Not Found")</f>
        <v>155012</v>
      </c>
      <c r="X986" t="str">
        <f>_xlfn.XLOOKUP(Table5[[#This Row],[CustomerID]],Table1[ID],Table1[State],"Not Found",0)</f>
        <v>State-New York</v>
      </c>
      <c r="Y986">
        <f>_xlfn.XLOOKUP(Table5[[#This Row],[CustomerID]],Table2[ID],Table2[Recency/Days],"Not Found",0)</f>
        <v>85</v>
      </c>
      <c r="Z986" s="22">
        <f>IFERROR(VLOOKUP(Table5[[#This Row],[CustomerID]],Table2[],3,FALSE),"Not Found")</f>
        <v>1640</v>
      </c>
      <c r="AA986" s="22">
        <f>IFERROR(VLOOKUP($A986,Table2[],4,FALSE),"Not Found")</f>
        <v>0</v>
      </c>
      <c r="AB986" s="22">
        <f>IFERROR(VLOOKUP($A986,Table2[],5,FALSE),"Not Found")</f>
        <v>183</v>
      </c>
      <c r="AC986" s="22">
        <f>IFERROR(VLOOKUP($A986,Table2[],6,FALSE),"Not Found")</f>
        <v>0</v>
      </c>
      <c r="AD986" s="22">
        <f>IFERROR(VLOOKUP($A986,Table2[],7,FALSE),"Not Found")</f>
        <v>0</v>
      </c>
      <c r="AE986" s="22">
        <f>IFERROR(VLOOKUP($A986,Table2[],8,FALSE),"Not Found")</f>
        <v>37</v>
      </c>
      <c r="AF986" s="22">
        <f>IFERROR(VLOOKUP($A986,Table2[],9,FALSE),"Not Found")</f>
        <v>1786</v>
      </c>
      <c r="AG986">
        <f>IFERROR(VLOOKUP($A986,Table2[],10,FALSE),"Not Found")</f>
        <v>6</v>
      </c>
      <c r="AH986">
        <f>IFERROR(VLOOKUP($A986,Table2[],11,FALSE),"Not Found")</f>
        <v>8</v>
      </c>
      <c r="AI986">
        <f>IFERROR(VLOOKUP($A986,Table2[],12,FALSE),"Not Found")</f>
        <v>2</v>
      </c>
      <c r="AJ986">
        <f>IFERROR(VLOOKUP($A986,Table2[],13,FALSE),"Not Found")</f>
        <v>9</v>
      </c>
      <c r="AK986">
        <f>IFERROR(VLOOKUP($A986,Table2[],14,FALSE),"Not Found")</f>
        <v>5</v>
      </c>
      <c r="AL986">
        <f>INDEX('Marketing data'!E:E,MATCH($A986,'Marketing data'!B:B,0),1)</f>
        <v>0</v>
      </c>
      <c r="AM986">
        <f>INDEX('Marketing data'!F:F,MATCH($A986,'Marketing data'!B:B,0),1)</f>
        <v>0</v>
      </c>
      <c r="AN986">
        <f>INDEX(Table3[MC3],MATCH($A986,Table3[ID],0),1)</f>
        <v>0</v>
      </c>
      <c r="AO986">
        <f>INDEX(Table3[MC4],MATCH($A986,Table3[ID],0),1)</f>
        <v>0</v>
      </c>
      <c r="AP986">
        <f>INDEX(Table3[MC5],MATCH($A986,Table3[ID],0),1)</f>
        <v>0</v>
      </c>
      <c r="AQ986">
        <f>_xlfn.XLOOKUP($A986,Table3[ID],Table3[Complaint],"Not Found",0)</f>
        <v>0</v>
      </c>
      <c r="AR986">
        <f>_xlfn.XLOOKUP($A986,Table3[ID],Table3[Pilot],"Not Found",0)</f>
        <v>0</v>
      </c>
      <c r="AS986" s="6">
        <f>_xlfn.XLOOKUP($A986,Table3[ID],Table3[Enrollment],"Not Found",0)</f>
        <v>44068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80C4-6B63-4E78-AF15-B80F5C0D9C61}">
  <sheetPr>
    <tabColor rgb="FFFFC000"/>
  </sheetPr>
  <dimension ref="A1"/>
  <sheetViews>
    <sheetView showGridLines="0" showRowColHeaders="0" tabSelected="1" topLeftCell="A7" workbookViewId="0">
      <selection activeCell="A64" sqref="A64:XFD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2E299-7771-4CC3-9BF3-25E36EF1AF35}">
  <dimension ref="A3:B9"/>
  <sheetViews>
    <sheetView rightToLeft="1" workbookViewId="0">
      <selection activeCell="B16" sqref="B16"/>
    </sheetView>
  </sheetViews>
  <sheetFormatPr defaultRowHeight="15" x14ac:dyDescent="0.25"/>
  <cols>
    <col min="1" max="1" width="11.28515625" bestFit="1" customWidth="1"/>
    <col min="2" max="2" width="24.42578125" bestFit="1" customWidth="1"/>
  </cols>
  <sheetData>
    <row r="3" spans="1:2" x14ac:dyDescent="0.25">
      <c r="A3" s="18" t="s">
        <v>1143</v>
      </c>
      <c r="B3" t="s">
        <v>1148</v>
      </c>
    </row>
    <row r="4" spans="1:2" x14ac:dyDescent="0.25">
      <c r="A4" s="19" t="s">
        <v>10</v>
      </c>
      <c r="B4" s="16">
        <v>120306.25925925926</v>
      </c>
    </row>
    <row r="5" spans="1:2" x14ac:dyDescent="0.25">
      <c r="A5" s="19" t="s">
        <v>1147</v>
      </c>
      <c r="B5" s="16">
        <v>147625.33333333334</v>
      </c>
    </row>
    <row r="6" spans="1:2" x14ac:dyDescent="0.25">
      <c r="A6" s="19" t="s">
        <v>40</v>
      </c>
      <c r="B6" s="16">
        <v>152036.41018766756</v>
      </c>
    </row>
    <row r="7" spans="1:2" x14ac:dyDescent="0.25">
      <c r="A7" s="19" t="s">
        <v>11</v>
      </c>
      <c r="B7" s="16">
        <v>152654.58630136985</v>
      </c>
    </row>
    <row r="8" spans="1:2" x14ac:dyDescent="0.25">
      <c r="A8" s="19" t="s">
        <v>12</v>
      </c>
      <c r="B8" s="16">
        <v>155243.60167714884</v>
      </c>
    </row>
    <row r="9" spans="1:2" x14ac:dyDescent="0.25">
      <c r="A9" s="19" t="s">
        <v>1144</v>
      </c>
      <c r="B9" s="16">
        <v>151660.74062358789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0FD38-1F49-48A9-997C-38CF3DB8041A}">
  <dimension ref="A3:F60"/>
  <sheetViews>
    <sheetView rightToLeft="1" topLeftCell="A7" workbookViewId="0">
      <selection activeCell="H25" sqref="H25"/>
    </sheetView>
  </sheetViews>
  <sheetFormatPr defaultRowHeight="15" x14ac:dyDescent="0.25"/>
  <cols>
    <col min="1" max="1" width="11.28515625" bestFit="1" customWidth="1"/>
    <col min="2" max="2" width="24.42578125" bestFit="1" customWidth="1"/>
  </cols>
  <sheetData>
    <row r="3" spans="1:6" x14ac:dyDescent="0.25">
      <c r="A3" s="18" t="s">
        <v>1143</v>
      </c>
      <c r="B3" t="s">
        <v>1148</v>
      </c>
    </row>
    <row r="4" spans="1:6" x14ac:dyDescent="0.25">
      <c r="A4" s="19">
        <v>24</v>
      </c>
      <c r="B4" s="16">
        <v>110960.5</v>
      </c>
      <c r="E4" s="19">
        <v>24</v>
      </c>
      <c r="F4" s="16">
        <v>110960.5</v>
      </c>
    </row>
    <row r="5" spans="1:6" x14ac:dyDescent="0.25">
      <c r="A5" s="19">
        <v>25</v>
      </c>
      <c r="B5" s="16">
        <v>160937</v>
      </c>
      <c r="E5" s="19">
        <v>25</v>
      </c>
      <c r="F5" s="16">
        <v>160937</v>
      </c>
    </row>
    <row r="6" spans="1:6" x14ac:dyDescent="0.25">
      <c r="A6" s="19">
        <v>26</v>
      </c>
      <c r="B6" s="16">
        <v>185449.33333333334</v>
      </c>
      <c r="E6" s="19">
        <v>26</v>
      </c>
      <c r="F6" s="16">
        <v>185449.33333333334</v>
      </c>
    </row>
    <row r="7" spans="1:6" x14ac:dyDescent="0.25">
      <c r="A7" s="19">
        <v>27</v>
      </c>
      <c r="B7" s="16">
        <v>174139.8</v>
      </c>
      <c r="E7" s="19">
        <v>27</v>
      </c>
      <c r="F7" s="16">
        <v>174139.8</v>
      </c>
    </row>
    <row r="8" spans="1:6" x14ac:dyDescent="0.25">
      <c r="A8" s="19">
        <v>28</v>
      </c>
      <c r="B8" s="16">
        <v>147830.15384615384</v>
      </c>
      <c r="E8" s="19">
        <v>28</v>
      </c>
      <c r="F8" s="16">
        <v>147830.15384615384</v>
      </c>
    </row>
    <row r="9" spans="1:6" x14ac:dyDescent="0.25">
      <c r="A9" s="19">
        <v>29</v>
      </c>
      <c r="B9" s="16">
        <v>160900.33333333334</v>
      </c>
      <c r="E9" s="19">
        <v>29</v>
      </c>
      <c r="F9" s="16">
        <v>160900.33333333334</v>
      </c>
    </row>
    <row r="10" spans="1:6" x14ac:dyDescent="0.25">
      <c r="A10" s="19">
        <v>30</v>
      </c>
      <c r="B10" s="16">
        <v>140919.27777777778</v>
      </c>
      <c r="E10" s="19">
        <v>30</v>
      </c>
      <c r="F10" s="16">
        <v>140919.27777777778</v>
      </c>
    </row>
    <row r="11" spans="1:6" x14ac:dyDescent="0.25">
      <c r="A11" s="19">
        <v>31</v>
      </c>
      <c r="B11" s="16">
        <v>142250.1724137931</v>
      </c>
      <c r="E11" s="19">
        <v>31</v>
      </c>
      <c r="F11" s="16">
        <v>142250.1724137931</v>
      </c>
    </row>
    <row r="12" spans="1:6" x14ac:dyDescent="0.25">
      <c r="A12" s="19">
        <v>32</v>
      </c>
      <c r="B12" s="16">
        <v>147947.75862068965</v>
      </c>
      <c r="E12" s="19">
        <v>32</v>
      </c>
      <c r="F12" s="16">
        <v>147947.75862068965</v>
      </c>
    </row>
    <row r="13" spans="1:6" x14ac:dyDescent="0.25">
      <c r="A13" s="19">
        <v>33</v>
      </c>
      <c r="B13" s="16">
        <v>146888.66666666666</v>
      </c>
      <c r="E13" s="19">
        <v>33</v>
      </c>
      <c r="F13" s="16">
        <v>146888.66666666666</v>
      </c>
    </row>
    <row r="14" spans="1:6" x14ac:dyDescent="0.25">
      <c r="A14" s="19">
        <v>34</v>
      </c>
      <c r="B14" s="16">
        <v>143811.21428571429</v>
      </c>
      <c r="E14" s="19">
        <v>34</v>
      </c>
      <c r="F14" s="16">
        <v>143811.21428571429</v>
      </c>
    </row>
    <row r="15" spans="1:6" x14ac:dyDescent="0.25">
      <c r="A15" s="19">
        <v>35</v>
      </c>
      <c r="B15" s="16">
        <v>139192.9375</v>
      </c>
      <c r="E15" s="19">
        <v>35</v>
      </c>
      <c r="F15" s="16">
        <v>139192.9375</v>
      </c>
    </row>
    <row r="16" spans="1:6" x14ac:dyDescent="0.25">
      <c r="A16" s="19">
        <v>36</v>
      </c>
      <c r="B16" s="16">
        <v>139684.41025641025</v>
      </c>
      <c r="E16" s="19">
        <v>36</v>
      </c>
      <c r="F16" s="16">
        <v>139684.41025641025</v>
      </c>
    </row>
    <row r="17" spans="1:6" x14ac:dyDescent="0.25">
      <c r="A17" s="19">
        <v>37</v>
      </c>
      <c r="B17" s="16">
        <v>147996.39024390245</v>
      </c>
      <c r="E17" s="19">
        <v>37</v>
      </c>
      <c r="F17" s="16">
        <v>147996.39024390245</v>
      </c>
    </row>
    <row r="18" spans="1:6" x14ac:dyDescent="0.25">
      <c r="A18" s="19">
        <v>38</v>
      </c>
      <c r="B18" s="16">
        <v>150169.39534883722</v>
      </c>
      <c r="E18" s="19">
        <v>38</v>
      </c>
      <c r="F18" s="16">
        <v>150169.39534883722</v>
      </c>
    </row>
    <row r="19" spans="1:6" x14ac:dyDescent="0.25">
      <c r="A19" s="19">
        <v>39</v>
      </c>
      <c r="B19" s="16">
        <v>146894.92105263157</v>
      </c>
      <c r="E19" s="19">
        <v>39</v>
      </c>
      <c r="F19" s="16">
        <v>146894.92105263157</v>
      </c>
    </row>
    <row r="20" spans="1:6" x14ac:dyDescent="0.25">
      <c r="A20" s="19">
        <v>40</v>
      </c>
      <c r="B20" s="16">
        <v>149927.02564102566</v>
      </c>
      <c r="E20" s="19">
        <v>40</v>
      </c>
      <c r="F20" s="16">
        <v>149927.02564102566</v>
      </c>
    </row>
    <row r="21" spans="1:6" x14ac:dyDescent="0.25">
      <c r="A21" s="19">
        <v>41</v>
      </c>
      <c r="B21" s="16">
        <v>144956.52830188681</v>
      </c>
      <c r="E21" s="19">
        <v>41</v>
      </c>
      <c r="F21" s="16">
        <v>144956.52830188681</v>
      </c>
    </row>
    <row r="22" spans="1:6" x14ac:dyDescent="0.25">
      <c r="A22" s="19">
        <v>42</v>
      </c>
      <c r="B22" s="16">
        <v>146012.43421052632</v>
      </c>
      <c r="E22" s="19">
        <v>42</v>
      </c>
      <c r="F22" s="16">
        <v>146012.43421052632</v>
      </c>
    </row>
    <row r="23" spans="1:6" x14ac:dyDescent="0.25">
      <c r="A23" s="19">
        <v>43</v>
      </c>
      <c r="B23" s="16">
        <v>148682.92000000001</v>
      </c>
      <c r="E23" s="19">
        <v>43</v>
      </c>
      <c r="F23" s="16">
        <v>148682.92000000001</v>
      </c>
    </row>
    <row r="24" spans="1:6" x14ac:dyDescent="0.25">
      <c r="A24" s="19">
        <v>44</v>
      </c>
      <c r="B24" s="16">
        <v>146234.01136363635</v>
      </c>
      <c r="E24" s="19">
        <v>44</v>
      </c>
      <c r="F24" s="16">
        <v>146234.01136363635</v>
      </c>
    </row>
    <row r="25" spans="1:6" x14ac:dyDescent="0.25">
      <c r="A25" s="19">
        <v>45</v>
      </c>
      <c r="B25" s="16">
        <v>151179.24390243902</v>
      </c>
      <c r="E25" s="19">
        <v>45</v>
      </c>
      <c r="F25" s="16">
        <v>151179.24390243902</v>
      </c>
    </row>
    <row r="26" spans="1:6" x14ac:dyDescent="0.25">
      <c r="A26" s="19">
        <v>46</v>
      </c>
      <c r="B26" s="16">
        <v>148562.32857142857</v>
      </c>
      <c r="E26" s="19">
        <v>46</v>
      </c>
      <c r="F26" s="16">
        <v>148562.32857142857</v>
      </c>
    </row>
    <row r="27" spans="1:6" x14ac:dyDescent="0.25">
      <c r="A27" s="19">
        <v>47</v>
      </c>
      <c r="B27" s="16">
        <v>145670.09859154929</v>
      </c>
      <c r="E27" s="19">
        <v>47</v>
      </c>
      <c r="F27" s="16">
        <v>145670.09859154929</v>
      </c>
    </row>
    <row r="28" spans="1:6" x14ac:dyDescent="0.25">
      <c r="A28" s="19">
        <v>48</v>
      </c>
      <c r="B28" s="16">
        <v>151229.81012658228</v>
      </c>
      <c r="E28" s="19">
        <v>48</v>
      </c>
      <c r="F28" s="16">
        <v>151229.81012658228</v>
      </c>
    </row>
    <row r="29" spans="1:6" x14ac:dyDescent="0.25">
      <c r="A29" s="19">
        <v>49</v>
      </c>
      <c r="B29" s="16">
        <v>148079.8705882353</v>
      </c>
      <c r="E29" s="19">
        <v>49</v>
      </c>
      <c r="F29" s="16">
        <v>148079.8705882353</v>
      </c>
    </row>
    <row r="30" spans="1:6" x14ac:dyDescent="0.25">
      <c r="A30" s="19">
        <v>50</v>
      </c>
      <c r="B30" s="16">
        <v>152519.14473684211</v>
      </c>
      <c r="E30" s="19">
        <v>50</v>
      </c>
      <c r="F30" s="16">
        <v>152519.14473684211</v>
      </c>
    </row>
    <row r="31" spans="1:6" x14ac:dyDescent="0.25">
      <c r="A31" s="19">
        <v>51</v>
      </c>
      <c r="B31" s="16">
        <v>151205.62857142856</v>
      </c>
      <c r="E31" s="19">
        <v>51</v>
      </c>
      <c r="F31" s="16">
        <v>151205.62857142856</v>
      </c>
    </row>
    <row r="32" spans="1:6" x14ac:dyDescent="0.25">
      <c r="A32" s="19">
        <v>52</v>
      </c>
      <c r="B32" s="16">
        <v>148597.45098039217</v>
      </c>
      <c r="E32" s="19">
        <v>52</v>
      </c>
      <c r="F32" s="16">
        <v>148597.45098039217</v>
      </c>
    </row>
    <row r="33" spans="1:6" x14ac:dyDescent="0.25">
      <c r="A33" s="19">
        <v>53</v>
      </c>
      <c r="B33" s="16">
        <v>154033.7111111111</v>
      </c>
      <c r="E33" s="19">
        <v>53</v>
      </c>
      <c r="F33" s="16">
        <v>154033.7111111111</v>
      </c>
    </row>
    <row r="34" spans="1:6" x14ac:dyDescent="0.25">
      <c r="A34" s="19">
        <v>54</v>
      </c>
      <c r="B34" s="16">
        <v>150960.46</v>
      </c>
      <c r="E34" s="19">
        <v>54</v>
      </c>
      <c r="F34" s="16">
        <v>150960.46</v>
      </c>
    </row>
    <row r="35" spans="1:6" x14ac:dyDescent="0.25">
      <c r="A35" s="19">
        <v>55</v>
      </c>
      <c r="B35" s="16">
        <v>155668.66216216216</v>
      </c>
      <c r="E35" s="19">
        <v>55</v>
      </c>
      <c r="F35" s="16">
        <v>155668.66216216216</v>
      </c>
    </row>
    <row r="36" spans="1:6" x14ac:dyDescent="0.25">
      <c r="A36" s="19">
        <v>56</v>
      </c>
      <c r="B36" s="16">
        <v>156473.90243902439</v>
      </c>
      <c r="E36" s="19">
        <v>56</v>
      </c>
      <c r="F36" s="16">
        <v>156473.90243902439</v>
      </c>
    </row>
    <row r="37" spans="1:6" x14ac:dyDescent="0.25">
      <c r="A37" s="19">
        <v>57</v>
      </c>
      <c r="B37" s="16">
        <v>148815.86363636365</v>
      </c>
      <c r="E37" s="19">
        <v>57</v>
      </c>
      <c r="F37" s="16">
        <v>148815.86363636365</v>
      </c>
    </row>
    <row r="38" spans="1:6" x14ac:dyDescent="0.25">
      <c r="A38" s="19">
        <v>58</v>
      </c>
      <c r="B38" s="16">
        <v>160931.95555555556</v>
      </c>
      <c r="E38" s="19">
        <v>58</v>
      </c>
      <c r="F38" s="16">
        <v>160931.95555555556</v>
      </c>
    </row>
    <row r="39" spans="1:6" x14ac:dyDescent="0.25">
      <c r="A39" s="19">
        <v>59</v>
      </c>
      <c r="B39" s="16">
        <v>157161.05714285714</v>
      </c>
      <c r="E39" s="19">
        <v>59</v>
      </c>
      <c r="F39" s="16">
        <v>157161.05714285714</v>
      </c>
    </row>
    <row r="40" spans="1:6" x14ac:dyDescent="0.25">
      <c r="A40" s="19">
        <v>60</v>
      </c>
      <c r="B40" s="16">
        <v>154817.63265306121</v>
      </c>
      <c r="E40" s="19">
        <v>60</v>
      </c>
      <c r="F40" s="16">
        <v>154817.63265306121</v>
      </c>
    </row>
    <row r="41" spans="1:6" x14ac:dyDescent="0.25">
      <c r="A41" s="19">
        <v>61</v>
      </c>
      <c r="B41" s="16">
        <v>156324.07999999999</v>
      </c>
      <c r="E41" s="19">
        <v>61</v>
      </c>
      <c r="F41" s="16">
        <v>156324.07999999999</v>
      </c>
    </row>
    <row r="42" spans="1:6" x14ac:dyDescent="0.25">
      <c r="A42" s="19">
        <v>62</v>
      </c>
      <c r="B42" s="16">
        <v>158603.71153846153</v>
      </c>
      <c r="E42" s="19">
        <v>62</v>
      </c>
      <c r="F42" s="16">
        <v>158603.71153846153</v>
      </c>
    </row>
    <row r="43" spans="1:6" x14ac:dyDescent="0.25">
      <c r="A43" s="19">
        <v>63</v>
      </c>
      <c r="B43" s="16">
        <v>154020.26829268291</v>
      </c>
      <c r="E43" s="19">
        <v>63</v>
      </c>
      <c r="F43" s="16">
        <v>154020.26829268291</v>
      </c>
    </row>
    <row r="44" spans="1:6" x14ac:dyDescent="0.25">
      <c r="A44" s="19">
        <v>64</v>
      </c>
      <c r="B44" s="16">
        <v>156706.6</v>
      </c>
      <c r="E44" s="19">
        <v>64</v>
      </c>
      <c r="F44" s="16">
        <v>156706.6</v>
      </c>
    </row>
    <row r="45" spans="1:6" x14ac:dyDescent="0.25">
      <c r="A45" s="19">
        <v>65</v>
      </c>
      <c r="B45" s="16">
        <v>157611.375</v>
      </c>
      <c r="E45" s="19">
        <v>65</v>
      </c>
      <c r="F45" s="16">
        <v>157611.375</v>
      </c>
    </row>
    <row r="46" spans="1:6" x14ac:dyDescent="0.25">
      <c r="A46" s="19">
        <v>66</v>
      </c>
      <c r="B46" s="16">
        <v>158628.38775510204</v>
      </c>
      <c r="E46" s="19">
        <v>66</v>
      </c>
      <c r="F46" s="16">
        <v>158628.38775510204</v>
      </c>
    </row>
    <row r="47" spans="1:6" x14ac:dyDescent="0.25">
      <c r="A47" s="19">
        <v>67</v>
      </c>
      <c r="B47" s="16">
        <v>157810</v>
      </c>
      <c r="E47" s="19">
        <v>67</v>
      </c>
      <c r="F47" s="16">
        <v>157810</v>
      </c>
    </row>
    <row r="48" spans="1:6" x14ac:dyDescent="0.25">
      <c r="A48" s="19">
        <v>68</v>
      </c>
      <c r="B48" s="16">
        <v>156903.67307692306</v>
      </c>
      <c r="E48" s="19">
        <v>68</v>
      </c>
      <c r="F48" s="16">
        <v>156903.67307692306</v>
      </c>
    </row>
    <row r="49" spans="1:6" x14ac:dyDescent="0.25">
      <c r="A49" s="19">
        <v>69</v>
      </c>
      <c r="B49" s="16">
        <v>155999.85714285713</v>
      </c>
      <c r="E49" s="19">
        <v>69</v>
      </c>
      <c r="F49" s="16">
        <v>155999.85714285713</v>
      </c>
    </row>
    <row r="50" spans="1:6" x14ac:dyDescent="0.25">
      <c r="A50" s="19">
        <v>70</v>
      </c>
      <c r="B50" s="16">
        <v>150197.1724137931</v>
      </c>
      <c r="E50" s="19">
        <v>70</v>
      </c>
      <c r="F50" s="16">
        <v>150197.1724137931</v>
      </c>
    </row>
    <row r="51" spans="1:6" x14ac:dyDescent="0.25">
      <c r="A51" s="19">
        <v>71</v>
      </c>
      <c r="B51" s="16">
        <v>158258.3448275862</v>
      </c>
      <c r="E51" s="19">
        <v>71</v>
      </c>
      <c r="F51" s="16">
        <v>158258.3448275862</v>
      </c>
    </row>
    <row r="52" spans="1:6" x14ac:dyDescent="0.25">
      <c r="A52" s="19">
        <v>72</v>
      </c>
      <c r="B52" s="16">
        <v>165405.04761904763</v>
      </c>
      <c r="E52" s="19">
        <v>72</v>
      </c>
      <c r="F52" s="16">
        <v>165405.04761904763</v>
      </c>
    </row>
    <row r="53" spans="1:6" x14ac:dyDescent="0.25">
      <c r="A53" s="19">
        <v>73</v>
      </c>
      <c r="B53" s="16">
        <v>166327.5625</v>
      </c>
      <c r="E53" s="19">
        <v>73</v>
      </c>
      <c r="F53" s="16">
        <v>166327.5625</v>
      </c>
    </row>
    <row r="54" spans="1:6" x14ac:dyDescent="0.25">
      <c r="A54" s="19">
        <v>74</v>
      </c>
      <c r="B54" s="16">
        <v>160312.29411764705</v>
      </c>
      <c r="E54" s="19">
        <v>74</v>
      </c>
      <c r="F54" s="16">
        <v>160312.29411764705</v>
      </c>
    </row>
    <row r="55" spans="1:6" x14ac:dyDescent="0.25">
      <c r="A55" s="19">
        <v>75</v>
      </c>
      <c r="B55" s="16">
        <v>170375.375</v>
      </c>
      <c r="E55" s="19">
        <v>75</v>
      </c>
      <c r="F55" s="16">
        <v>170375.375</v>
      </c>
    </row>
    <row r="56" spans="1:6" x14ac:dyDescent="0.25">
      <c r="A56" s="19">
        <v>76</v>
      </c>
      <c r="B56" s="16">
        <v>166477.14285714287</v>
      </c>
      <c r="E56" s="19">
        <v>76</v>
      </c>
      <c r="F56" s="16">
        <v>166477.14285714287</v>
      </c>
    </row>
    <row r="57" spans="1:6" x14ac:dyDescent="0.25">
      <c r="A57" s="19">
        <v>77</v>
      </c>
      <c r="B57" s="16">
        <v>162324.16666666666</v>
      </c>
      <c r="E57" s="19">
        <v>77</v>
      </c>
      <c r="F57" s="16">
        <v>162324.16666666666</v>
      </c>
    </row>
    <row r="58" spans="1:6" x14ac:dyDescent="0.25">
      <c r="A58" s="19">
        <v>79</v>
      </c>
      <c r="B58" s="16">
        <v>193027</v>
      </c>
      <c r="E58" s="19">
        <v>79</v>
      </c>
      <c r="F58" s="16">
        <v>193027</v>
      </c>
    </row>
    <row r="59" spans="1:6" x14ac:dyDescent="0.25">
      <c r="A59" s="19">
        <v>80</v>
      </c>
      <c r="B59" s="16">
        <v>151141</v>
      </c>
      <c r="E59" s="19">
        <v>80</v>
      </c>
      <c r="F59" s="16">
        <v>151141</v>
      </c>
    </row>
    <row r="60" spans="1:6" x14ac:dyDescent="0.25">
      <c r="A60" s="19" t="s">
        <v>1144</v>
      </c>
      <c r="B60" s="16">
        <v>151660.74062358789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CF975-6C3F-4137-ADB2-3B298BEE5DFD}">
  <sheetPr>
    <tabColor rgb="FF00B050"/>
  </sheetPr>
  <dimension ref="A3:B8"/>
  <sheetViews>
    <sheetView rightToLeft="1" workbookViewId="0">
      <selection activeCell="B5" sqref="B5"/>
    </sheetView>
  </sheetViews>
  <sheetFormatPr defaultRowHeight="15" x14ac:dyDescent="0.25"/>
  <cols>
    <col min="1" max="1" width="15" bestFit="1" customWidth="1"/>
    <col min="2" max="2" width="8" bestFit="1" customWidth="1"/>
    <col min="3" max="3" width="13.28515625" bestFit="1" customWidth="1"/>
    <col min="4" max="4" width="15" bestFit="1" customWidth="1"/>
    <col min="5" max="5" width="14.140625" bestFit="1" customWidth="1"/>
    <col min="6" max="1162" width="16.28515625" bestFit="1" customWidth="1"/>
    <col min="1163" max="1164" width="11.28515625" bestFit="1" customWidth="1"/>
  </cols>
  <sheetData>
    <row r="3" spans="1:2" x14ac:dyDescent="0.25">
      <c r="A3" s="18" t="s">
        <v>1157</v>
      </c>
    </row>
    <row r="4" spans="1:2" x14ac:dyDescent="0.25">
      <c r="A4" s="19" t="s">
        <v>1151</v>
      </c>
      <c r="B4">
        <v>1724876</v>
      </c>
    </row>
    <row r="5" spans="1:2" x14ac:dyDescent="0.25">
      <c r="A5" s="19" t="s">
        <v>1154</v>
      </c>
      <c r="B5">
        <v>983938</v>
      </c>
    </row>
    <row r="6" spans="1:2" x14ac:dyDescent="0.25">
      <c r="A6" s="19" t="s">
        <v>1155</v>
      </c>
      <c r="B6">
        <v>219520</v>
      </c>
    </row>
    <row r="7" spans="1:2" x14ac:dyDescent="0.25">
      <c r="A7" s="19" t="s">
        <v>1156</v>
      </c>
      <c r="B7">
        <v>156976</v>
      </c>
    </row>
    <row r="8" spans="1:2" x14ac:dyDescent="0.25">
      <c r="A8" s="19" t="s">
        <v>1153</v>
      </c>
      <c r="B8">
        <v>153519</v>
      </c>
    </row>
  </sheetData>
  <sortState xmlns:xlrd2="http://schemas.microsoft.com/office/spreadsheetml/2017/richdata2" ref="A3:B8">
    <sortCondition descending="1" ref="B5"/>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AFFE4-189A-4E11-8913-5521AEA6D64C}">
  <sheetPr>
    <tabColor rgb="FF00B050"/>
  </sheetPr>
  <dimension ref="A3:B5"/>
  <sheetViews>
    <sheetView rightToLeft="1" workbookViewId="0">
      <selection sqref="A1:A1048576"/>
    </sheetView>
  </sheetViews>
  <sheetFormatPr defaultRowHeight="15" x14ac:dyDescent="0.25"/>
  <cols>
    <col min="1" max="1" width="15.85546875" bestFit="1" customWidth="1"/>
    <col min="2" max="2" width="8" bestFit="1" customWidth="1"/>
  </cols>
  <sheetData>
    <row r="3" spans="1:2" x14ac:dyDescent="0.25">
      <c r="A3" s="18" t="s">
        <v>1157</v>
      </c>
    </row>
    <row r="4" spans="1:2" x14ac:dyDescent="0.25">
      <c r="A4" s="19" t="s">
        <v>1159</v>
      </c>
      <c r="B4">
        <v>2963698</v>
      </c>
    </row>
    <row r="5" spans="1:2" x14ac:dyDescent="0.25">
      <c r="A5" s="19" t="s">
        <v>1160</v>
      </c>
      <c r="B5">
        <v>275089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38AFE-2F22-4434-94D5-6E3BE0BB6356}">
  <sheetPr>
    <tabColor rgb="FF00B050"/>
  </sheetPr>
  <dimension ref="A1:W2209"/>
  <sheetViews>
    <sheetView showGridLines="0" topLeftCell="E1" workbookViewId="0">
      <selection activeCell="H14" sqref="H14"/>
    </sheetView>
  </sheetViews>
  <sheetFormatPr defaultColWidth="8.85546875" defaultRowHeight="15" x14ac:dyDescent="0.25"/>
  <cols>
    <col min="1" max="1" width="14.5703125" style="2" customWidth="1"/>
    <col min="2" max="2" width="15.7109375" style="2" bestFit="1" customWidth="1"/>
    <col min="3" max="3" width="10.140625" style="23" bestFit="1" customWidth="1"/>
    <col min="4" max="4" width="8.5703125" style="23" bestFit="1" customWidth="1"/>
    <col min="5" max="5" width="11.140625" style="23" bestFit="1" customWidth="1"/>
    <col min="6" max="6" width="10.42578125" style="23" customWidth="1"/>
    <col min="7" max="7" width="9.5703125" style="23" customWidth="1"/>
    <col min="8" max="8" width="11.28515625" style="23" customWidth="1"/>
    <col min="9" max="9" width="9.85546875" style="23" customWidth="1"/>
    <col min="10" max="10" width="13" style="2" customWidth="1"/>
    <col min="11" max="11" width="10.7109375" style="2" customWidth="1"/>
    <col min="12" max="12" width="9.7109375" style="2" customWidth="1"/>
    <col min="13" max="13" width="7.85546875" style="2" customWidth="1"/>
    <col min="14" max="14" width="26.140625" style="9" bestFit="1" customWidth="1"/>
    <col min="15" max="16384" width="8.85546875" style="2"/>
  </cols>
  <sheetData>
    <row r="1" spans="1:23" x14ac:dyDescent="0.25">
      <c r="A1" s="2" t="s">
        <v>0</v>
      </c>
      <c r="B1" s="2" t="s">
        <v>1118</v>
      </c>
      <c r="C1" s="23" t="s">
        <v>85</v>
      </c>
      <c r="D1" s="23" t="s">
        <v>15</v>
      </c>
      <c r="E1" s="23" t="s">
        <v>16</v>
      </c>
      <c r="F1" s="23" t="s">
        <v>17</v>
      </c>
      <c r="G1" s="23" t="s">
        <v>18</v>
      </c>
      <c r="H1" s="23" t="s">
        <v>19</v>
      </c>
      <c r="I1" s="23" t="s">
        <v>20</v>
      </c>
      <c r="J1" s="2" t="s">
        <v>1120</v>
      </c>
      <c r="K1" s="2" t="s">
        <v>22</v>
      </c>
      <c r="L1" s="2" t="s">
        <v>23</v>
      </c>
      <c r="M1" s="2" t="s">
        <v>24</v>
      </c>
      <c r="N1" s="9" t="s">
        <v>1119</v>
      </c>
    </row>
    <row r="2" spans="1:23" x14ac:dyDescent="0.25">
      <c r="A2" s="24">
        <v>1428</v>
      </c>
      <c r="B2" s="2">
        <v>99</v>
      </c>
      <c r="C2" s="23">
        <v>0</v>
      </c>
      <c r="D2" s="23">
        <v>36</v>
      </c>
      <c r="E2" s="23">
        <v>18</v>
      </c>
      <c r="F2" s="23">
        <v>42</v>
      </c>
      <c r="G2" s="23">
        <v>36</v>
      </c>
      <c r="H2" s="23">
        <v>72</v>
      </c>
      <c r="I2" s="23">
        <v>60</v>
      </c>
      <c r="J2" s="9">
        <v>1</v>
      </c>
      <c r="K2" s="2">
        <v>1</v>
      </c>
      <c r="L2" s="2">
        <v>0</v>
      </c>
      <c r="M2" s="2">
        <v>3</v>
      </c>
      <c r="N2" s="9">
        <v>8</v>
      </c>
    </row>
    <row r="3" spans="1:23" x14ac:dyDescent="0.25">
      <c r="A3" s="24">
        <v>2152</v>
      </c>
      <c r="B3" s="2">
        <v>99</v>
      </c>
      <c r="C3" s="23">
        <v>0</v>
      </c>
      <c r="D3" s="23">
        <v>36</v>
      </c>
      <c r="E3" s="23">
        <v>18</v>
      </c>
      <c r="F3" s="23">
        <v>42</v>
      </c>
      <c r="G3" s="23">
        <v>36</v>
      </c>
      <c r="H3" s="23">
        <v>72</v>
      </c>
      <c r="I3" s="23">
        <v>60</v>
      </c>
      <c r="J3" s="9">
        <v>1</v>
      </c>
      <c r="K3" s="2">
        <v>1</v>
      </c>
      <c r="L3" s="2">
        <v>0</v>
      </c>
      <c r="M3" s="2">
        <v>3</v>
      </c>
      <c r="N3" s="9">
        <v>8</v>
      </c>
    </row>
    <row r="4" spans="1:23" x14ac:dyDescent="0.25">
      <c r="A4" s="24">
        <v>2014</v>
      </c>
      <c r="B4" s="2">
        <v>99</v>
      </c>
      <c r="C4" s="23">
        <v>21</v>
      </c>
      <c r="D4" s="23">
        <v>42</v>
      </c>
      <c r="E4" s="23">
        <v>55</v>
      </c>
      <c r="F4" s="23">
        <v>13</v>
      </c>
      <c r="G4" s="23">
        <v>34</v>
      </c>
      <c r="H4" s="23">
        <v>68</v>
      </c>
      <c r="I4" s="23">
        <v>97</v>
      </c>
      <c r="J4" s="9">
        <v>1</v>
      </c>
      <c r="K4" s="2">
        <v>1</v>
      </c>
      <c r="L4" s="2">
        <v>0</v>
      </c>
      <c r="M4" s="2">
        <v>3</v>
      </c>
      <c r="N4" s="9">
        <v>8</v>
      </c>
    </row>
    <row r="5" spans="1:23" x14ac:dyDescent="0.25">
      <c r="A5" s="24">
        <v>2660</v>
      </c>
      <c r="B5" s="2">
        <v>99</v>
      </c>
      <c r="C5" s="23">
        <v>81</v>
      </c>
      <c r="D5" s="23">
        <v>0</v>
      </c>
      <c r="E5" s="23">
        <v>27</v>
      </c>
      <c r="F5" s="23">
        <v>0</v>
      </c>
      <c r="G5" s="23">
        <v>3</v>
      </c>
      <c r="H5" s="23">
        <v>13</v>
      </c>
      <c r="I5" s="23">
        <v>98</v>
      </c>
      <c r="J5" s="9">
        <v>1</v>
      </c>
      <c r="K5" s="2">
        <v>1</v>
      </c>
      <c r="L5" s="2">
        <v>0</v>
      </c>
      <c r="M5" s="2">
        <v>3</v>
      </c>
      <c r="N5" s="9">
        <v>5</v>
      </c>
    </row>
    <row r="6" spans="1:23" x14ac:dyDescent="0.25">
      <c r="A6" s="24">
        <v>1196</v>
      </c>
      <c r="B6" s="2">
        <v>99</v>
      </c>
      <c r="C6" s="23">
        <v>175</v>
      </c>
      <c r="D6" s="23">
        <v>0</v>
      </c>
      <c r="E6" s="23">
        <v>23</v>
      </c>
      <c r="F6" s="23">
        <v>0</v>
      </c>
      <c r="G6" s="23">
        <v>0</v>
      </c>
      <c r="H6" s="23">
        <v>13</v>
      </c>
      <c r="I6" s="23">
        <v>184</v>
      </c>
      <c r="J6" s="9">
        <v>1</v>
      </c>
      <c r="K6" s="2">
        <v>2</v>
      </c>
      <c r="L6" s="2">
        <v>0</v>
      </c>
      <c r="M6" s="2">
        <v>3</v>
      </c>
      <c r="N6" s="9">
        <v>6</v>
      </c>
    </row>
    <row r="7" spans="1:23" x14ac:dyDescent="0.25">
      <c r="A7" s="24">
        <v>1706</v>
      </c>
      <c r="B7" s="2">
        <v>99</v>
      </c>
      <c r="C7" s="23">
        <v>175</v>
      </c>
      <c r="D7" s="23">
        <v>0</v>
      </c>
      <c r="E7" s="23">
        <v>23</v>
      </c>
      <c r="F7" s="23">
        <v>0</v>
      </c>
      <c r="G7" s="23">
        <v>0</v>
      </c>
      <c r="H7" s="23">
        <v>13</v>
      </c>
      <c r="I7" s="23">
        <v>184</v>
      </c>
      <c r="J7" s="9">
        <v>1</v>
      </c>
      <c r="K7" s="2">
        <v>2</v>
      </c>
      <c r="L7" s="2">
        <v>0</v>
      </c>
      <c r="M7" s="2">
        <v>3</v>
      </c>
      <c r="N7" s="9">
        <v>6</v>
      </c>
    </row>
    <row r="8" spans="1:23" x14ac:dyDescent="0.25">
      <c r="A8" s="24">
        <v>1037</v>
      </c>
      <c r="B8" s="2">
        <v>99</v>
      </c>
      <c r="C8" s="23">
        <v>185</v>
      </c>
      <c r="D8" s="23">
        <v>0</v>
      </c>
      <c r="E8" s="23">
        <v>20</v>
      </c>
      <c r="F8" s="23">
        <v>7</v>
      </c>
      <c r="G8" s="23">
        <v>0</v>
      </c>
      <c r="H8" s="23">
        <v>13</v>
      </c>
      <c r="I8" s="23">
        <v>198</v>
      </c>
      <c r="J8" s="9">
        <v>2</v>
      </c>
      <c r="K8" s="2">
        <v>1</v>
      </c>
      <c r="L8" s="2">
        <v>1</v>
      </c>
      <c r="M8" s="2">
        <v>3</v>
      </c>
      <c r="N8" s="9">
        <v>5</v>
      </c>
    </row>
    <row r="9" spans="1:23" x14ac:dyDescent="0.25">
      <c r="A9" s="24">
        <v>1590</v>
      </c>
      <c r="B9" s="2">
        <v>99</v>
      </c>
      <c r="C9" s="23">
        <v>185</v>
      </c>
      <c r="D9" s="23">
        <v>0</v>
      </c>
      <c r="E9" s="23">
        <v>20</v>
      </c>
      <c r="F9" s="23">
        <v>7</v>
      </c>
      <c r="G9" s="23">
        <v>0</v>
      </c>
      <c r="H9" s="23">
        <v>13</v>
      </c>
      <c r="I9" s="23">
        <v>198</v>
      </c>
      <c r="J9" s="9">
        <v>2</v>
      </c>
      <c r="K9" s="2">
        <v>1</v>
      </c>
      <c r="L9" s="2">
        <v>1</v>
      </c>
      <c r="M9" s="2">
        <v>3</v>
      </c>
      <c r="N9" s="9">
        <v>5</v>
      </c>
    </row>
    <row r="10" spans="1:23" x14ac:dyDescent="0.25">
      <c r="A10" s="24">
        <v>2449</v>
      </c>
      <c r="B10" s="2">
        <v>99</v>
      </c>
      <c r="C10" s="23">
        <v>347</v>
      </c>
      <c r="D10" s="23">
        <v>49</v>
      </c>
      <c r="E10" s="23">
        <v>1136</v>
      </c>
      <c r="F10" s="23">
        <v>386</v>
      </c>
      <c r="G10" s="23">
        <v>0</v>
      </c>
      <c r="H10" s="23">
        <v>296</v>
      </c>
      <c r="I10" s="23">
        <v>1623</v>
      </c>
      <c r="J10" s="9">
        <v>1</v>
      </c>
      <c r="K10" s="2">
        <v>8</v>
      </c>
      <c r="L10" s="2">
        <v>5</v>
      </c>
      <c r="M10" s="2">
        <v>4</v>
      </c>
      <c r="N10" s="9">
        <v>7</v>
      </c>
    </row>
    <row r="11" spans="1:23" x14ac:dyDescent="0.25">
      <c r="A11" s="24">
        <v>1475</v>
      </c>
      <c r="B11" s="2">
        <v>99</v>
      </c>
      <c r="C11" s="23">
        <v>584</v>
      </c>
      <c r="D11" s="23">
        <v>6</v>
      </c>
      <c r="E11" s="23">
        <v>278</v>
      </c>
      <c r="F11" s="23">
        <v>47</v>
      </c>
      <c r="G11" s="23">
        <v>16</v>
      </c>
      <c r="H11" s="23">
        <v>44</v>
      </c>
      <c r="I11" s="23">
        <v>888</v>
      </c>
      <c r="J11" s="9">
        <v>2</v>
      </c>
      <c r="K11" s="2">
        <v>6</v>
      </c>
      <c r="L11" s="2">
        <v>1</v>
      </c>
      <c r="M11" s="2">
        <v>5</v>
      </c>
      <c r="N11" s="9">
        <v>8</v>
      </c>
    </row>
    <row r="12" spans="1:23" x14ac:dyDescent="0.25">
      <c r="A12" s="24">
        <v>2869</v>
      </c>
      <c r="B12" s="2">
        <v>99</v>
      </c>
      <c r="C12" s="23">
        <v>665</v>
      </c>
      <c r="D12" s="23">
        <v>209</v>
      </c>
      <c r="E12" s="23">
        <v>506</v>
      </c>
      <c r="F12" s="23">
        <v>431</v>
      </c>
      <c r="G12" s="23">
        <v>34</v>
      </c>
      <c r="H12" s="23">
        <v>105</v>
      </c>
      <c r="I12" s="23">
        <v>1741</v>
      </c>
      <c r="J12" s="9">
        <v>1</v>
      </c>
      <c r="K12" s="2">
        <v>2</v>
      </c>
      <c r="L12" s="2">
        <v>3</v>
      </c>
      <c r="M12" s="2">
        <v>5</v>
      </c>
      <c r="N12" s="9">
        <v>1</v>
      </c>
    </row>
    <row r="13" spans="1:23" x14ac:dyDescent="0.25">
      <c r="A13" s="24">
        <v>2518</v>
      </c>
      <c r="B13" s="2">
        <v>99</v>
      </c>
      <c r="C13" s="23">
        <v>673</v>
      </c>
      <c r="D13" s="23">
        <v>96</v>
      </c>
      <c r="E13" s="23">
        <v>1766</v>
      </c>
      <c r="F13" s="23">
        <v>375</v>
      </c>
      <c r="G13" s="23">
        <v>416</v>
      </c>
      <c r="H13" s="23">
        <v>159</v>
      </c>
      <c r="I13" s="23">
        <v>3167</v>
      </c>
      <c r="J13" s="9">
        <v>1</v>
      </c>
      <c r="K13" s="2">
        <v>5</v>
      </c>
      <c r="L13" s="2">
        <v>4</v>
      </c>
      <c r="M13" s="2">
        <v>10</v>
      </c>
      <c r="N13" s="9">
        <v>3</v>
      </c>
    </row>
    <row r="14" spans="1:23" x14ac:dyDescent="0.25">
      <c r="A14" s="24">
        <v>1681</v>
      </c>
      <c r="B14" s="2">
        <v>99</v>
      </c>
      <c r="C14" s="23">
        <v>728</v>
      </c>
      <c r="D14" s="23">
        <v>25</v>
      </c>
      <c r="E14" s="23">
        <v>701</v>
      </c>
      <c r="F14" s="23">
        <v>75</v>
      </c>
      <c r="G14" s="23">
        <v>59</v>
      </c>
      <c r="H14" s="23">
        <v>77</v>
      </c>
      <c r="I14" s="23">
        <v>1510</v>
      </c>
      <c r="J14" s="9">
        <v>3</v>
      </c>
      <c r="K14" s="2">
        <v>9</v>
      </c>
      <c r="L14" s="2">
        <v>3</v>
      </c>
      <c r="M14" s="2">
        <v>5</v>
      </c>
      <c r="N14" s="9">
        <v>4</v>
      </c>
    </row>
    <row r="15" spans="1:23" x14ac:dyDescent="0.25">
      <c r="A15" s="24">
        <v>1667</v>
      </c>
      <c r="B15" s="2">
        <v>99</v>
      </c>
      <c r="C15" s="23">
        <v>932</v>
      </c>
      <c r="D15" s="23">
        <v>45</v>
      </c>
      <c r="E15" s="23">
        <v>316</v>
      </c>
      <c r="F15" s="23">
        <v>118</v>
      </c>
      <c r="G15" s="23">
        <v>120</v>
      </c>
      <c r="H15" s="23">
        <v>195</v>
      </c>
      <c r="I15" s="23">
        <v>1335</v>
      </c>
      <c r="J15" s="9">
        <v>2</v>
      </c>
      <c r="K15" s="2">
        <v>5</v>
      </c>
      <c r="L15" s="2">
        <v>2</v>
      </c>
      <c r="M15" s="2">
        <v>11</v>
      </c>
      <c r="N15" s="9">
        <v>4</v>
      </c>
    </row>
    <row r="16" spans="1:23" x14ac:dyDescent="0.25">
      <c r="A16" s="24">
        <v>2795</v>
      </c>
      <c r="B16" s="2">
        <v>99</v>
      </c>
      <c r="C16" s="23">
        <v>941</v>
      </c>
      <c r="D16" s="23">
        <v>44</v>
      </c>
      <c r="E16" s="23">
        <v>1034</v>
      </c>
      <c r="F16" s="23">
        <v>208</v>
      </c>
      <c r="G16" s="23">
        <v>91</v>
      </c>
      <c r="H16" s="23">
        <v>158</v>
      </c>
      <c r="I16" s="23">
        <v>2159</v>
      </c>
      <c r="J16" s="9">
        <v>3</v>
      </c>
      <c r="K16" s="2">
        <v>5</v>
      </c>
      <c r="L16" s="2">
        <v>3</v>
      </c>
      <c r="M16" s="2">
        <v>5</v>
      </c>
      <c r="N16" s="9">
        <v>4</v>
      </c>
      <c r="P16" s="25" t="s">
        <v>1158</v>
      </c>
      <c r="Q16" s="26"/>
      <c r="R16" s="26"/>
      <c r="S16" s="26"/>
      <c r="T16" s="26"/>
      <c r="U16" s="26"/>
      <c r="V16" s="26"/>
      <c r="W16" s="27"/>
    </row>
    <row r="17" spans="1:23" x14ac:dyDescent="0.25">
      <c r="A17" s="24">
        <v>2775</v>
      </c>
      <c r="B17" s="2">
        <v>99</v>
      </c>
      <c r="C17" s="23">
        <v>1031</v>
      </c>
      <c r="D17" s="23">
        <v>86</v>
      </c>
      <c r="E17" s="23">
        <v>635</v>
      </c>
      <c r="F17" s="23">
        <v>428</v>
      </c>
      <c r="G17" s="23">
        <v>86</v>
      </c>
      <c r="H17" s="23">
        <v>416</v>
      </c>
      <c r="I17" s="23">
        <v>1850</v>
      </c>
      <c r="J17" s="9">
        <v>2</v>
      </c>
      <c r="K17" s="2">
        <v>7</v>
      </c>
      <c r="L17" s="2">
        <v>7</v>
      </c>
      <c r="M17" s="2">
        <v>10</v>
      </c>
      <c r="N17" s="9">
        <v>3</v>
      </c>
      <c r="P17" s="28"/>
      <c r="Q17" s="29"/>
      <c r="R17" s="29"/>
      <c r="S17" s="29"/>
      <c r="T17" s="29"/>
      <c r="U17" s="29"/>
      <c r="V17" s="29"/>
      <c r="W17" s="30"/>
    </row>
    <row r="18" spans="1:23" x14ac:dyDescent="0.25">
      <c r="A18" s="24">
        <v>1529</v>
      </c>
      <c r="B18" s="2">
        <v>98</v>
      </c>
      <c r="C18" s="23">
        <v>40</v>
      </c>
      <c r="D18" s="23">
        <v>20</v>
      </c>
      <c r="E18" s="23">
        <v>51</v>
      </c>
      <c r="F18" s="23">
        <v>30</v>
      </c>
      <c r="G18" s="23">
        <v>35</v>
      </c>
      <c r="H18" s="23">
        <v>30</v>
      </c>
      <c r="I18" s="23">
        <v>146</v>
      </c>
      <c r="J18" s="9">
        <v>2</v>
      </c>
      <c r="K18" s="2">
        <v>2</v>
      </c>
      <c r="L18" s="2">
        <v>0</v>
      </c>
      <c r="M18" s="2">
        <v>4</v>
      </c>
      <c r="N18" s="9">
        <v>5</v>
      </c>
      <c r="P18" s="28"/>
      <c r="Q18" s="29"/>
      <c r="R18" s="29"/>
      <c r="S18" s="29"/>
      <c r="T18" s="29"/>
      <c r="U18" s="29"/>
      <c r="V18" s="29"/>
      <c r="W18" s="30"/>
    </row>
    <row r="19" spans="1:23" x14ac:dyDescent="0.25">
      <c r="A19" s="24">
        <v>3004</v>
      </c>
      <c r="B19" s="2">
        <v>98</v>
      </c>
      <c r="C19" s="23">
        <v>72</v>
      </c>
      <c r="D19" s="23">
        <v>244</v>
      </c>
      <c r="E19" s="23">
        <v>244</v>
      </c>
      <c r="F19" s="23">
        <v>186</v>
      </c>
      <c r="G19" s="23">
        <v>201</v>
      </c>
      <c r="H19" s="23">
        <v>487</v>
      </c>
      <c r="I19" s="23">
        <v>459</v>
      </c>
      <c r="J19" s="9">
        <v>4</v>
      </c>
      <c r="K19" s="2">
        <v>2</v>
      </c>
      <c r="L19" s="2">
        <v>1</v>
      </c>
      <c r="M19" s="2">
        <v>3</v>
      </c>
      <c r="N19" s="9">
        <v>9</v>
      </c>
      <c r="P19" s="31"/>
      <c r="Q19" s="32"/>
      <c r="R19" s="32"/>
      <c r="S19" s="32"/>
      <c r="T19" s="32"/>
      <c r="U19" s="32"/>
      <c r="V19" s="32"/>
      <c r="W19" s="33"/>
    </row>
    <row r="20" spans="1:23" x14ac:dyDescent="0.25">
      <c r="A20" s="24">
        <v>2687</v>
      </c>
      <c r="B20" s="2">
        <v>98</v>
      </c>
      <c r="C20" s="23">
        <v>151</v>
      </c>
      <c r="D20" s="23">
        <v>7</v>
      </c>
      <c r="E20" s="23">
        <v>38</v>
      </c>
      <c r="F20" s="23">
        <v>7</v>
      </c>
      <c r="G20" s="23">
        <v>10</v>
      </c>
      <c r="H20" s="23">
        <v>24</v>
      </c>
      <c r="I20" s="23">
        <v>189</v>
      </c>
      <c r="J20" s="9">
        <v>1</v>
      </c>
      <c r="K20" s="2">
        <v>1</v>
      </c>
      <c r="L20" s="2">
        <v>0</v>
      </c>
      <c r="M20" s="2">
        <v>4</v>
      </c>
      <c r="N20" s="9">
        <v>5</v>
      </c>
    </row>
    <row r="21" spans="1:23" x14ac:dyDescent="0.25">
      <c r="A21" s="24">
        <v>2136</v>
      </c>
      <c r="B21" s="2">
        <v>98</v>
      </c>
      <c r="C21" s="23">
        <v>187</v>
      </c>
      <c r="D21" s="23">
        <v>0</v>
      </c>
      <c r="E21" s="23">
        <v>59</v>
      </c>
      <c r="F21" s="23">
        <v>0</v>
      </c>
      <c r="G21" s="23">
        <v>0</v>
      </c>
      <c r="H21" s="23">
        <v>11</v>
      </c>
      <c r="I21" s="23">
        <v>235</v>
      </c>
      <c r="J21" s="9">
        <v>4</v>
      </c>
      <c r="K21" s="2">
        <v>2</v>
      </c>
      <c r="L21" s="2">
        <v>1</v>
      </c>
      <c r="M21" s="2">
        <v>3</v>
      </c>
      <c r="N21" s="9">
        <v>7</v>
      </c>
    </row>
    <row r="22" spans="1:23" x14ac:dyDescent="0.25">
      <c r="A22" s="24">
        <v>3133</v>
      </c>
      <c r="B22" s="2">
        <v>98</v>
      </c>
      <c r="C22" s="23">
        <v>258</v>
      </c>
      <c r="D22" s="23">
        <v>4</v>
      </c>
      <c r="E22" s="23">
        <v>83</v>
      </c>
      <c r="F22" s="23">
        <v>17</v>
      </c>
      <c r="G22" s="23">
        <v>0</v>
      </c>
      <c r="H22" s="23">
        <v>29</v>
      </c>
      <c r="I22" s="23">
        <v>333</v>
      </c>
      <c r="J22" s="9">
        <v>2</v>
      </c>
      <c r="K22" s="2">
        <v>2</v>
      </c>
      <c r="L22" s="2">
        <v>1</v>
      </c>
      <c r="M22" s="2">
        <v>3</v>
      </c>
      <c r="N22" s="9">
        <v>8</v>
      </c>
    </row>
    <row r="23" spans="1:23" x14ac:dyDescent="0.25">
      <c r="A23" s="24">
        <v>1906</v>
      </c>
      <c r="B23" s="2">
        <v>98</v>
      </c>
      <c r="C23" s="23">
        <v>372</v>
      </c>
      <c r="D23" s="23">
        <v>143</v>
      </c>
      <c r="E23" s="23">
        <v>1106</v>
      </c>
      <c r="F23" s="23">
        <v>51</v>
      </c>
      <c r="G23" s="23">
        <v>122</v>
      </c>
      <c r="H23" s="23">
        <v>586</v>
      </c>
      <c r="I23" s="23">
        <v>1208</v>
      </c>
      <c r="J23" s="9">
        <v>3</v>
      </c>
      <c r="K23" s="2">
        <v>6</v>
      </c>
      <c r="L23" s="2">
        <v>1</v>
      </c>
      <c r="M23" s="2">
        <v>6</v>
      </c>
      <c r="N23" s="9">
        <v>8</v>
      </c>
    </row>
    <row r="24" spans="1:23" x14ac:dyDescent="0.25">
      <c r="A24" s="24">
        <v>2684</v>
      </c>
      <c r="B24" s="2">
        <v>98</v>
      </c>
      <c r="C24" s="23">
        <v>566</v>
      </c>
      <c r="D24" s="23">
        <v>34</v>
      </c>
      <c r="E24" s="23">
        <v>88</v>
      </c>
      <c r="F24" s="23">
        <v>9</v>
      </c>
      <c r="G24" s="23">
        <v>34</v>
      </c>
      <c r="H24" s="23">
        <v>20</v>
      </c>
      <c r="I24" s="23">
        <v>711</v>
      </c>
      <c r="J24" s="9">
        <v>1</v>
      </c>
      <c r="K24" s="2">
        <v>3</v>
      </c>
      <c r="L24" s="2">
        <v>3</v>
      </c>
      <c r="M24" s="2">
        <v>5</v>
      </c>
      <c r="N24" s="9">
        <v>3</v>
      </c>
    </row>
    <row r="25" spans="1:23" x14ac:dyDescent="0.25">
      <c r="A25" s="24">
        <v>2037</v>
      </c>
      <c r="B25" s="2">
        <v>98</v>
      </c>
      <c r="C25" s="23">
        <v>643</v>
      </c>
      <c r="D25" s="23">
        <v>17</v>
      </c>
      <c r="E25" s="23">
        <v>178</v>
      </c>
      <c r="F25" s="23">
        <v>0</v>
      </c>
      <c r="G25" s="23">
        <v>17</v>
      </c>
      <c r="H25" s="23">
        <v>50</v>
      </c>
      <c r="I25" s="23">
        <v>804</v>
      </c>
      <c r="J25" s="9">
        <v>4</v>
      </c>
      <c r="K25" s="2">
        <v>6</v>
      </c>
      <c r="L25" s="2">
        <v>1</v>
      </c>
      <c r="M25" s="2">
        <v>4</v>
      </c>
      <c r="N25" s="9">
        <v>8</v>
      </c>
    </row>
    <row r="26" spans="1:23" x14ac:dyDescent="0.25">
      <c r="A26" s="24">
        <v>3016</v>
      </c>
      <c r="B26" s="2">
        <v>98</v>
      </c>
      <c r="C26" s="23">
        <v>953</v>
      </c>
      <c r="D26" s="23">
        <v>196</v>
      </c>
      <c r="E26" s="23">
        <v>1431</v>
      </c>
      <c r="F26" s="23">
        <v>35</v>
      </c>
      <c r="G26" s="23">
        <v>224</v>
      </c>
      <c r="H26" s="23">
        <v>224</v>
      </c>
      <c r="I26" s="23">
        <v>2615</v>
      </c>
      <c r="J26" s="9">
        <v>10</v>
      </c>
      <c r="K26" s="2">
        <v>4</v>
      </c>
      <c r="L26" s="2">
        <v>6</v>
      </c>
      <c r="M26" s="2">
        <v>9</v>
      </c>
      <c r="N26" s="9">
        <v>7</v>
      </c>
    </row>
    <row r="27" spans="1:23" x14ac:dyDescent="0.25">
      <c r="A27" s="24">
        <v>1777</v>
      </c>
      <c r="B27" s="2">
        <v>98</v>
      </c>
      <c r="C27" s="23">
        <v>1159</v>
      </c>
      <c r="D27" s="23">
        <v>68</v>
      </c>
      <c r="E27" s="23">
        <v>329</v>
      </c>
      <c r="F27" s="23">
        <v>182</v>
      </c>
      <c r="G27" s="23">
        <v>34</v>
      </c>
      <c r="H27" s="23">
        <v>85</v>
      </c>
      <c r="I27" s="23">
        <v>1687</v>
      </c>
      <c r="J27" s="9">
        <v>3</v>
      </c>
      <c r="K27" s="2">
        <v>10</v>
      </c>
      <c r="L27" s="2">
        <v>3</v>
      </c>
      <c r="M27" s="2">
        <v>7</v>
      </c>
      <c r="N27" s="9">
        <v>6</v>
      </c>
    </row>
    <row r="28" spans="1:23" x14ac:dyDescent="0.25">
      <c r="A28" s="24">
        <v>1180</v>
      </c>
      <c r="B28" s="2">
        <v>98</v>
      </c>
      <c r="C28" s="23">
        <v>1162</v>
      </c>
      <c r="D28" s="23">
        <v>55</v>
      </c>
      <c r="E28" s="23">
        <v>1077</v>
      </c>
      <c r="F28" s="23">
        <v>366</v>
      </c>
      <c r="G28" s="23">
        <v>282</v>
      </c>
      <c r="H28" s="23">
        <v>254</v>
      </c>
      <c r="I28" s="23">
        <v>2688</v>
      </c>
      <c r="J28" s="9">
        <v>1</v>
      </c>
      <c r="K28" s="2">
        <v>8</v>
      </c>
      <c r="L28" s="2">
        <v>7</v>
      </c>
      <c r="M28" s="2">
        <v>12</v>
      </c>
      <c r="N28" s="9">
        <v>3</v>
      </c>
    </row>
    <row r="29" spans="1:23" x14ac:dyDescent="0.25">
      <c r="A29" s="24">
        <v>1818</v>
      </c>
      <c r="B29" s="2">
        <v>98</v>
      </c>
      <c r="C29" s="23">
        <v>1252</v>
      </c>
      <c r="D29" s="23">
        <v>111</v>
      </c>
      <c r="E29" s="23">
        <v>1721</v>
      </c>
      <c r="F29" s="23">
        <v>62</v>
      </c>
      <c r="G29" s="23">
        <v>69</v>
      </c>
      <c r="H29" s="23">
        <v>416</v>
      </c>
      <c r="I29" s="23">
        <v>2800</v>
      </c>
      <c r="J29" s="9">
        <v>1</v>
      </c>
      <c r="K29" s="2">
        <v>7</v>
      </c>
      <c r="L29" s="2">
        <v>7</v>
      </c>
      <c r="M29" s="2">
        <v>12</v>
      </c>
      <c r="N29" s="9">
        <v>3</v>
      </c>
    </row>
    <row r="30" spans="1:23" x14ac:dyDescent="0.25">
      <c r="A30" s="24">
        <v>1671</v>
      </c>
      <c r="B30" s="2">
        <v>98</v>
      </c>
      <c r="C30" s="23">
        <v>1366</v>
      </c>
      <c r="D30" s="23">
        <v>0</v>
      </c>
      <c r="E30" s="23">
        <v>71</v>
      </c>
      <c r="F30" s="23">
        <v>18</v>
      </c>
      <c r="G30" s="23">
        <v>0</v>
      </c>
      <c r="H30" s="23">
        <v>12</v>
      </c>
      <c r="I30" s="23">
        <v>1443</v>
      </c>
      <c r="J30" s="9">
        <v>6</v>
      </c>
      <c r="K30" s="2">
        <v>4</v>
      </c>
      <c r="L30" s="2">
        <v>5</v>
      </c>
      <c r="M30" s="2">
        <v>7</v>
      </c>
      <c r="N30" s="9">
        <v>6</v>
      </c>
    </row>
    <row r="31" spans="1:23" x14ac:dyDescent="0.25">
      <c r="A31" s="24">
        <v>2353</v>
      </c>
      <c r="B31" s="2">
        <v>98</v>
      </c>
      <c r="C31" s="23">
        <v>1366</v>
      </c>
      <c r="D31" s="23">
        <v>0</v>
      </c>
      <c r="E31" s="23">
        <v>71</v>
      </c>
      <c r="F31" s="23">
        <v>18</v>
      </c>
      <c r="G31" s="23">
        <v>0</v>
      </c>
      <c r="H31" s="23">
        <v>12</v>
      </c>
      <c r="I31" s="23">
        <v>1443</v>
      </c>
      <c r="J31" s="9">
        <v>6</v>
      </c>
      <c r="K31" s="2">
        <v>4</v>
      </c>
      <c r="L31" s="2">
        <v>5</v>
      </c>
      <c r="M31" s="2">
        <v>7</v>
      </c>
      <c r="N31" s="9">
        <v>6</v>
      </c>
    </row>
    <row r="32" spans="1:23" x14ac:dyDescent="0.25">
      <c r="A32" s="24">
        <v>2100</v>
      </c>
      <c r="B32" s="2">
        <v>98</v>
      </c>
      <c r="C32" s="23">
        <v>1588</v>
      </c>
      <c r="D32" s="23">
        <v>34</v>
      </c>
      <c r="E32" s="23">
        <v>184</v>
      </c>
      <c r="F32" s="23">
        <v>72</v>
      </c>
      <c r="G32" s="23">
        <v>16</v>
      </c>
      <c r="H32" s="23">
        <v>91</v>
      </c>
      <c r="I32" s="23">
        <v>1804</v>
      </c>
      <c r="J32" s="9">
        <v>5</v>
      </c>
      <c r="K32" s="2">
        <v>11</v>
      </c>
      <c r="L32" s="2">
        <v>1</v>
      </c>
      <c r="M32" s="2">
        <v>6</v>
      </c>
      <c r="N32" s="9">
        <v>9</v>
      </c>
    </row>
    <row r="33" spans="1:23" x14ac:dyDescent="0.25">
      <c r="A33" s="24">
        <v>2030</v>
      </c>
      <c r="B33" s="2">
        <v>98</v>
      </c>
      <c r="C33" s="23">
        <v>1746</v>
      </c>
      <c r="D33" s="23">
        <v>42</v>
      </c>
      <c r="E33" s="23">
        <v>295</v>
      </c>
      <c r="F33" s="23">
        <v>55</v>
      </c>
      <c r="G33" s="23">
        <v>19</v>
      </c>
      <c r="H33" s="23">
        <v>84</v>
      </c>
      <c r="I33" s="23">
        <v>2074</v>
      </c>
      <c r="J33" s="9">
        <v>6</v>
      </c>
      <c r="K33" s="2">
        <v>6</v>
      </c>
      <c r="L33" s="2">
        <v>2</v>
      </c>
      <c r="M33" s="2">
        <v>11</v>
      </c>
      <c r="N33" s="9">
        <v>5</v>
      </c>
    </row>
    <row r="34" spans="1:23" x14ac:dyDescent="0.25">
      <c r="A34" s="24">
        <v>2242</v>
      </c>
      <c r="B34" s="2">
        <v>98</v>
      </c>
      <c r="C34" s="23">
        <v>2065</v>
      </c>
      <c r="D34" s="23">
        <v>36</v>
      </c>
      <c r="E34" s="23">
        <v>1413</v>
      </c>
      <c r="F34" s="23">
        <v>48</v>
      </c>
      <c r="G34" s="23">
        <v>71</v>
      </c>
      <c r="H34" s="23">
        <v>107</v>
      </c>
      <c r="I34" s="23">
        <v>3526</v>
      </c>
      <c r="J34" s="9">
        <v>1</v>
      </c>
      <c r="K34" s="2">
        <v>6</v>
      </c>
      <c r="L34" s="2">
        <v>2</v>
      </c>
      <c r="M34" s="2">
        <v>8</v>
      </c>
      <c r="N34" s="9">
        <v>2</v>
      </c>
    </row>
    <row r="35" spans="1:23" x14ac:dyDescent="0.25">
      <c r="A35" s="24">
        <v>1227</v>
      </c>
      <c r="B35" s="2">
        <v>98</v>
      </c>
      <c r="C35" s="23">
        <v>2128</v>
      </c>
      <c r="D35" s="23">
        <v>144</v>
      </c>
      <c r="E35" s="23">
        <v>1788</v>
      </c>
      <c r="F35" s="23">
        <v>439</v>
      </c>
      <c r="G35" s="23">
        <v>385</v>
      </c>
      <c r="H35" s="23">
        <v>47</v>
      </c>
      <c r="I35" s="23">
        <v>4836</v>
      </c>
      <c r="J35" s="9">
        <v>1</v>
      </c>
      <c r="K35" s="2">
        <v>6</v>
      </c>
      <c r="L35" s="2">
        <v>5</v>
      </c>
      <c r="M35" s="2">
        <v>10</v>
      </c>
      <c r="N35" s="9">
        <v>3</v>
      </c>
    </row>
    <row r="36" spans="1:23" x14ac:dyDescent="0.25">
      <c r="A36" s="24">
        <v>2218</v>
      </c>
      <c r="B36" s="2">
        <v>98</v>
      </c>
      <c r="C36" s="23">
        <v>2171</v>
      </c>
      <c r="D36" s="23">
        <v>33</v>
      </c>
      <c r="E36" s="23">
        <v>902</v>
      </c>
      <c r="F36" s="23">
        <v>216</v>
      </c>
      <c r="G36" s="23">
        <v>65</v>
      </c>
      <c r="H36" s="23">
        <v>166</v>
      </c>
      <c r="I36" s="23">
        <v>3221</v>
      </c>
      <c r="J36" s="9">
        <v>1</v>
      </c>
      <c r="K36" s="2">
        <v>5</v>
      </c>
      <c r="L36" s="2">
        <v>6</v>
      </c>
      <c r="M36" s="2">
        <v>12</v>
      </c>
      <c r="N36" s="9">
        <v>2</v>
      </c>
      <c r="P36" s="34" t="s">
        <v>1161</v>
      </c>
      <c r="Q36" s="35"/>
      <c r="R36" s="35"/>
      <c r="S36" s="35"/>
      <c r="T36" s="35"/>
      <c r="U36" s="35"/>
      <c r="V36" s="35"/>
      <c r="W36" s="36"/>
    </row>
    <row r="37" spans="1:23" x14ac:dyDescent="0.25">
      <c r="A37" s="24">
        <v>3094</v>
      </c>
      <c r="B37" s="2">
        <v>98</v>
      </c>
      <c r="C37" s="23">
        <v>2171</v>
      </c>
      <c r="D37" s="23">
        <v>33</v>
      </c>
      <c r="E37" s="23">
        <v>902</v>
      </c>
      <c r="F37" s="23">
        <v>216</v>
      </c>
      <c r="G37" s="23">
        <v>65</v>
      </c>
      <c r="H37" s="23">
        <v>166</v>
      </c>
      <c r="I37" s="23">
        <v>3221</v>
      </c>
      <c r="J37" s="9">
        <v>1</v>
      </c>
      <c r="K37" s="2">
        <v>5</v>
      </c>
      <c r="L37" s="2">
        <v>6</v>
      </c>
      <c r="M37" s="2">
        <v>12</v>
      </c>
      <c r="N37" s="9">
        <v>2</v>
      </c>
      <c r="P37" s="37"/>
      <c r="Q37" s="38"/>
      <c r="R37" s="38"/>
      <c r="S37" s="38"/>
      <c r="T37" s="38"/>
      <c r="U37" s="38"/>
      <c r="V37" s="38"/>
      <c r="W37" s="39"/>
    </row>
    <row r="38" spans="1:23" x14ac:dyDescent="0.25">
      <c r="A38" s="24">
        <v>2757</v>
      </c>
      <c r="B38" s="2">
        <v>98</v>
      </c>
      <c r="C38" s="23">
        <v>2344</v>
      </c>
      <c r="D38" s="23">
        <v>352</v>
      </c>
      <c r="E38" s="23">
        <v>428</v>
      </c>
      <c r="F38" s="23">
        <v>92</v>
      </c>
      <c r="G38" s="23">
        <v>117</v>
      </c>
      <c r="H38" s="23">
        <v>76</v>
      </c>
      <c r="I38" s="23">
        <v>3257</v>
      </c>
      <c r="J38" s="9">
        <v>1</v>
      </c>
      <c r="K38" s="2">
        <v>9</v>
      </c>
      <c r="L38" s="2">
        <v>4</v>
      </c>
      <c r="M38" s="2">
        <v>10</v>
      </c>
      <c r="N38" s="9">
        <v>6</v>
      </c>
      <c r="P38" s="40"/>
      <c r="Q38" s="41"/>
      <c r="R38" s="41"/>
      <c r="S38" s="41"/>
      <c r="T38" s="41"/>
      <c r="U38" s="41"/>
      <c r="V38" s="41"/>
      <c r="W38" s="42"/>
    </row>
    <row r="39" spans="1:23" x14ac:dyDescent="0.25">
      <c r="A39" s="24">
        <v>2347</v>
      </c>
      <c r="B39" s="2">
        <v>97</v>
      </c>
      <c r="C39" s="23">
        <v>18</v>
      </c>
      <c r="D39" s="23">
        <v>15</v>
      </c>
      <c r="E39" s="23">
        <v>36</v>
      </c>
      <c r="F39" s="23">
        <v>7</v>
      </c>
      <c r="G39" s="23">
        <v>7</v>
      </c>
      <c r="H39" s="23">
        <v>25</v>
      </c>
      <c r="I39" s="23">
        <v>58</v>
      </c>
      <c r="J39" s="9">
        <v>1</v>
      </c>
      <c r="K39" s="2">
        <v>1</v>
      </c>
      <c r="L39" s="2">
        <v>0</v>
      </c>
      <c r="M39" s="2">
        <v>3</v>
      </c>
      <c r="N39" s="9">
        <v>8</v>
      </c>
    </row>
    <row r="40" spans="1:23" x14ac:dyDescent="0.25">
      <c r="A40" s="24">
        <v>2255</v>
      </c>
      <c r="B40" s="2">
        <v>97</v>
      </c>
      <c r="C40" s="23">
        <v>31</v>
      </c>
      <c r="D40" s="23">
        <v>31</v>
      </c>
      <c r="E40" s="23">
        <v>151</v>
      </c>
      <c r="F40" s="23">
        <v>63</v>
      </c>
      <c r="G40" s="23">
        <v>78</v>
      </c>
      <c r="H40" s="23">
        <v>42</v>
      </c>
      <c r="I40" s="23">
        <v>313</v>
      </c>
      <c r="J40" s="9">
        <v>3</v>
      </c>
      <c r="K40" s="2">
        <v>2</v>
      </c>
      <c r="L40" s="2">
        <v>1</v>
      </c>
      <c r="M40" s="2">
        <v>3</v>
      </c>
      <c r="N40" s="9">
        <v>8</v>
      </c>
    </row>
    <row r="41" spans="1:23" x14ac:dyDescent="0.25">
      <c r="A41" s="24">
        <v>3013</v>
      </c>
      <c r="B41" s="2">
        <v>97</v>
      </c>
      <c r="C41" s="23">
        <v>39</v>
      </c>
      <c r="D41" s="23">
        <v>0</v>
      </c>
      <c r="E41" s="23">
        <v>129</v>
      </c>
      <c r="F41" s="23">
        <v>54</v>
      </c>
      <c r="G41" s="23">
        <v>18</v>
      </c>
      <c r="H41" s="23">
        <v>43</v>
      </c>
      <c r="I41" s="23">
        <v>197</v>
      </c>
      <c r="J41" s="9">
        <v>1</v>
      </c>
      <c r="K41" s="2">
        <v>2</v>
      </c>
      <c r="L41" s="2">
        <v>0</v>
      </c>
      <c r="M41" s="2">
        <v>3</v>
      </c>
      <c r="N41" s="9">
        <v>7</v>
      </c>
    </row>
    <row r="42" spans="1:23" x14ac:dyDescent="0.25">
      <c r="A42" s="24">
        <v>3029</v>
      </c>
      <c r="B42" s="2">
        <v>97</v>
      </c>
      <c r="C42" s="23">
        <v>76</v>
      </c>
      <c r="D42" s="23">
        <v>0</v>
      </c>
      <c r="E42" s="23">
        <v>34</v>
      </c>
      <c r="F42" s="23">
        <v>9</v>
      </c>
      <c r="G42" s="23">
        <v>0</v>
      </c>
      <c r="H42" s="23">
        <v>46</v>
      </c>
      <c r="I42" s="23">
        <v>73</v>
      </c>
      <c r="J42" s="9">
        <v>1</v>
      </c>
      <c r="K42" s="2">
        <v>1</v>
      </c>
      <c r="L42" s="2">
        <v>0</v>
      </c>
      <c r="M42" s="2">
        <v>3</v>
      </c>
      <c r="N42" s="9">
        <v>4</v>
      </c>
    </row>
    <row r="43" spans="1:23" x14ac:dyDescent="0.25">
      <c r="A43" s="24">
        <v>2277</v>
      </c>
      <c r="B43" s="2">
        <v>97</v>
      </c>
      <c r="C43" s="23">
        <v>79</v>
      </c>
      <c r="D43" s="23">
        <v>8</v>
      </c>
      <c r="E43" s="23">
        <v>55</v>
      </c>
      <c r="F43" s="23">
        <v>12</v>
      </c>
      <c r="G43" s="23">
        <v>0</v>
      </c>
      <c r="H43" s="23">
        <v>39</v>
      </c>
      <c r="I43" s="23">
        <v>114</v>
      </c>
      <c r="J43" s="9">
        <v>1</v>
      </c>
      <c r="K43" s="2">
        <v>2</v>
      </c>
      <c r="L43" s="2">
        <v>0</v>
      </c>
      <c r="M43" s="2">
        <v>2</v>
      </c>
      <c r="N43" s="9">
        <v>9</v>
      </c>
    </row>
    <row r="44" spans="1:23" x14ac:dyDescent="0.25">
      <c r="A44" s="24">
        <v>2955</v>
      </c>
      <c r="B44" s="2">
        <v>97</v>
      </c>
      <c r="C44" s="23">
        <v>142</v>
      </c>
      <c r="D44" s="23">
        <v>172</v>
      </c>
      <c r="E44" s="23">
        <v>314</v>
      </c>
      <c r="F44" s="23">
        <v>56</v>
      </c>
      <c r="G44" s="23">
        <v>71</v>
      </c>
      <c r="H44" s="23">
        <v>223</v>
      </c>
      <c r="I44" s="23">
        <v>532</v>
      </c>
      <c r="J44" s="9">
        <v>3</v>
      </c>
      <c r="K44" s="2">
        <v>4</v>
      </c>
      <c r="L44" s="2">
        <v>0</v>
      </c>
      <c r="M44" s="2">
        <v>4</v>
      </c>
      <c r="N44" s="9">
        <v>9</v>
      </c>
    </row>
    <row r="45" spans="1:23" x14ac:dyDescent="0.25">
      <c r="A45" s="24">
        <v>2980</v>
      </c>
      <c r="B45" s="2">
        <v>97</v>
      </c>
      <c r="C45" s="23">
        <v>150</v>
      </c>
      <c r="D45" s="23">
        <v>0</v>
      </c>
      <c r="E45" s="23">
        <v>56</v>
      </c>
      <c r="F45" s="23">
        <v>9</v>
      </c>
      <c r="G45" s="23">
        <v>0</v>
      </c>
      <c r="H45" s="23">
        <v>9</v>
      </c>
      <c r="I45" s="23">
        <v>206</v>
      </c>
      <c r="J45" s="9">
        <v>2</v>
      </c>
      <c r="K45" s="2">
        <v>2</v>
      </c>
      <c r="L45" s="2">
        <v>0</v>
      </c>
      <c r="M45" s="2">
        <v>3</v>
      </c>
      <c r="N45" s="9">
        <v>8</v>
      </c>
    </row>
    <row r="46" spans="1:23" x14ac:dyDescent="0.25">
      <c r="A46" s="24">
        <v>2715</v>
      </c>
      <c r="B46" s="2">
        <v>97</v>
      </c>
      <c r="C46" s="23">
        <v>380</v>
      </c>
      <c r="D46" s="23">
        <v>3</v>
      </c>
      <c r="E46" s="23">
        <v>34</v>
      </c>
      <c r="F46" s="23">
        <v>0</v>
      </c>
      <c r="G46" s="23">
        <v>8</v>
      </c>
      <c r="H46" s="23">
        <v>89</v>
      </c>
      <c r="I46" s="23">
        <v>335</v>
      </c>
      <c r="J46" s="9">
        <v>2</v>
      </c>
      <c r="K46" s="2">
        <v>4</v>
      </c>
      <c r="L46" s="2">
        <v>1</v>
      </c>
      <c r="M46" s="2">
        <v>3</v>
      </c>
      <c r="N46" s="9">
        <v>6</v>
      </c>
    </row>
    <row r="47" spans="1:23" x14ac:dyDescent="0.25">
      <c r="A47" s="24">
        <v>1244</v>
      </c>
      <c r="B47" s="2">
        <v>97</v>
      </c>
      <c r="C47" s="23">
        <v>438</v>
      </c>
      <c r="D47" s="23">
        <v>105</v>
      </c>
      <c r="E47" s="23">
        <v>276</v>
      </c>
      <c r="F47" s="23">
        <v>89</v>
      </c>
      <c r="G47" s="23">
        <v>76</v>
      </c>
      <c r="H47" s="23">
        <v>38</v>
      </c>
      <c r="I47" s="23">
        <v>946</v>
      </c>
      <c r="J47" s="9">
        <v>4</v>
      </c>
      <c r="K47" s="2">
        <v>3</v>
      </c>
      <c r="L47" s="2">
        <v>2</v>
      </c>
      <c r="M47" s="2">
        <v>7</v>
      </c>
      <c r="N47" s="9">
        <v>3</v>
      </c>
    </row>
    <row r="48" spans="1:23" x14ac:dyDescent="0.25">
      <c r="A48" s="24">
        <v>1494</v>
      </c>
      <c r="B48" s="2">
        <v>97</v>
      </c>
      <c r="C48" s="23">
        <v>447</v>
      </c>
      <c r="D48" s="23">
        <v>4</v>
      </c>
      <c r="E48" s="23">
        <v>197</v>
      </c>
      <c r="F48" s="23">
        <v>0</v>
      </c>
      <c r="G48" s="23">
        <v>4</v>
      </c>
      <c r="H48" s="23">
        <v>109</v>
      </c>
      <c r="I48" s="23">
        <v>542</v>
      </c>
      <c r="J48" s="9">
        <v>3</v>
      </c>
      <c r="K48" s="2">
        <v>4</v>
      </c>
      <c r="L48" s="2">
        <v>2</v>
      </c>
      <c r="M48" s="2">
        <v>3</v>
      </c>
      <c r="N48" s="9">
        <v>7</v>
      </c>
    </row>
    <row r="49" spans="1:14" x14ac:dyDescent="0.25">
      <c r="A49" s="24">
        <v>2116</v>
      </c>
      <c r="B49" s="2">
        <v>97</v>
      </c>
      <c r="C49" s="23">
        <v>500</v>
      </c>
      <c r="D49" s="23">
        <v>15</v>
      </c>
      <c r="E49" s="23">
        <v>322</v>
      </c>
      <c r="F49" s="23">
        <v>33</v>
      </c>
      <c r="G49" s="23">
        <v>24</v>
      </c>
      <c r="H49" s="23">
        <v>87</v>
      </c>
      <c r="I49" s="23">
        <v>808</v>
      </c>
      <c r="J49" s="9">
        <v>2</v>
      </c>
      <c r="K49" s="2">
        <v>5</v>
      </c>
      <c r="L49" s="2">
        <v>1</v>
      </c>
      <c r="M49" s="2">
        <v>6</v>
      </c>
      <c r="N49" s="9">
        <v>6</v>
      </c>
    </row>
    <row r="50" spans="1:14" x14ac:dyDescent="0.25">
      <c r="A50" s="24">
        <v>2511</v>
      </c>
      <c r="B50" s="2">
        <v>97</v>
      </c>
      <c r="C50" s="23">
        <v>550</v>
      </c>
      <c r="D50" s="23">
        <v>106</v>
      </c>
      <c r="E50" s="23">
        <v>534</v>
      </c>
      <c r="F50" s="23">
        <v>127</v>
      </c>
      <c r="G50" s="23">
        <v>79</v>
      </c>
      <c r="H50" s="23">
        <v>26</v>
      </c>
      <c r="I50" s="23">
        <v>1369</v>
      </c>
      <c r="J50" s="9">
        <v>6</v>
      </c>
      <c r="K50" s="2">
        <v>5</v>
      </c>
      <c r="L50" s="2">
        <v>1</v>
      </c>
      <c r="M50" s="2">
        <v>5</v>
      </c>
      <c r="N50" s="9">
        <v>9</v>
      </c>
    </row>
    <row r="51" spans="1:14" x14ac:dyDescent="0.25">
      <c r="A51" s="24">
        <v>2801</v>
      </c>
      <c r="B51" s="2">
        <v>97</v>
      </c>
      <c r="C51" s="23">
        <v>760</v>
      </c>
      <c r="D51" s="23">
        <v>17</v>
      </c>
      <c r="E51" s="23">
        <v>154</v>
      </c>
      <c r="F51" s="23">
        <v>23</v>
      </c>
      <c r="G51" s="23">
        <v>9</v>
      </c>
      <c r="H51" s="23">
        <v>142</v>
      </c>
      <c r="I51" s="23">
        <v>820</v>
      </c>
      <c r="J51" s="9">
        <v>2</v>
      </c>
      <c r="K51" s="2">
        <v>5</v>
      </c>
      <c r="L51" s="2">
        <v>2</v>
      </c>
      <c r="M51" s="2">
        <v>6</v>
      </c>
      <c r="N51" s="9">
        <v>5</v>
      </c>
    </row>
    <row r="52" spans="1:14" x14ac:dyDescent="0.25">
      <c r="A52" s="24">
        <v>1228</v>
      </c>
      <c r="B52" s="2">
        <v>97</v>
      </c>
      <c r="C52" s="23">
        <v>970</v>
      </c>
      <c r="D52" s="23">
        <v>289</v>
      </c>
      <c r="E52" s="23">
        <v>701</v>
      </c>
      <c r="F52" s="23">
        <v>190</v>
      </c>
      <c r="G52" s="23">
        <v>315</v>
      </c>
      <c r="H52" s="23">
        <v>96</v>
      </c>
      <c r="I52" s="23">
        <v>2369</v>
      </c>
      <c r="J52" s="9">
        <v>2</v>
      </c>
      <c r="K52" s="2">
        <v>6</v>
      </c>
      <c r="L52" s="2">
        <v>4</v>
      </c>
      <c r="M52" s="2">
        <v>4</v>
      </c>
      <c r="N52" s="9">
        <v>3</v>
      </c>
    </row>
    <row r="53" spans="1:14" x14ac:dyDescent="0.25">
      <c r="A53" s="24">
        <v>2846</v>
      </c>
      <c r="B53" s="2">
        <v>97</v>
      </c>
      <c r="C53" s="23">
        <v>1001</v>
      </c>
      <c r="D53" s="23">
        <v>418</v>
      </c>
      <c r="E53" s="23">
        <v>372</v>
      </c>
      <c r="F53" s="23">
        <v>364</v>
      </c>
      <c r="G53" s="23">
        <v>255</v>
      </c>
      <c r="H53" s="23">
        <v>139</v>
      </c>
      <c r="I53" s="23">
        <v>2272</v>
      </c>
      <c r="J53" s="9">
        <v>2</v>
      </c>
      <c r="K53" s="2">
        <v>7</v>
      </c>
      <c r="L53" s="2">
        <v>6</v>
      </c>
      <c r="M53" s="2">
        <v>11</v>
      </c>
      <c r="N53" s="9">
        <v>4</v>
      </c>
    </row>
    <row r="54" spans="1:14" x14ac:dyDescent="0.25">
      <c r="A54" s="24">
        <v>1878</v>
      </c>
      <c r="B54" s="2">
        <v>97</v>
      </c>
      <c r="C54" s="23">
        <v>1721</v>
      </c>
      <c r="D54" s="23">
        <v>314</v>
      </c>
      <c r="E54" s="23">
        <v>806</v>
      </c>
      <c r="F54" s="23">
        <v>364</v>
      </c>
      <c r="G54" s="23">
        <v>385</v>
      </c>
      <c r="H54" s="23">
        <v>139</v>
      </c>
      <c r="I54" s="23">
        <v>3451</v>
      </c>
      <c r="J54" s="9">
        <v>2</v>
      </c>
      <c r="K54" s="2">
        <v>10</v>
      </c>
      <c r="L54" s="2">
        <v>6</v>
      </c>
      <c r="M54" s="2">
        <v>7</v>
      </c>
      <c r="N54" s="9">
        <v>4</v>
      </c>
    </row>
    <row r="55" spans="1:14" x14ac:dyDescent="0.25">
      <c r="A55" s="24">
        <v>2773</v>
      </c>
      <c r="B55" s="2">
        <v>97</v>
      </c>
      <c r="C55" s="23">
        <v>1892</v>
      </c>
      <c r="D55" s="23">
        <v>67</v>
      </c>
      <c r="E55" s="23">
        <v>180</v>
      </c>
      <c r="F55" s="23">
        <v>28</v>
      </c>
      <c r="G55" s="23">
        <v>113</v>
      </c>
      <c r="H55" s="23">
        <v>44</v>
      </c>
      <c r="I55" s="23">
        <v>2237</v>
      </c>
      <c r="J55" s="9">
        <v>2</v>
      </c>
      <c r="K55" s="2">
        <v>6</v>
      </c>
      <c r="L55" s="2">
        <v>3</v>
      </c>
      <c r="M55" s="2">
        <v>4</v>
      </c>
      <c r="N55" s="9">
        <v>4</v>
      </c>
    </row>
    <row r="56" spans="1:14" x14ac:dyDescent="0.25">
      <c r="A56" s="24">
        <v>2233</v>
      </c>
      <c r="B56" s="2">
        <v>97</v>
      </c>
      <c r="C56" s="23">
        <v>2295</v>
      </c>
      <c r="D56" s="23">
        <v>135</v>
      </c>
      <c r="E56" s="23">
        <v>606</v>
      </c>
      <c r="F56" s="23">
        <v>263</v>
      </c>
      <c r="G56" s="23">
        <v>135</v>
      </c>
      <c r="H56" s="23">
        <v>62</v>
      </c>
      <c r="I56" s="23">
        <v>3372</v>
      </c>
      <c r="J56" s="9">
        <v>2</v>
      </c>
      <c r="K56" s="2">
        <v>11</v>
      </c>
      <c r="L56" s="2">
        <v>10</v>
      </c>
      <c r="M56" s="2">
        <v>11</v>
      </c>
      <c r="N56" s="9">
        <v>6</v>
      </c>
    </row>
    <row r="57" spans="1:14" x14ac:dyDescent="0.25">
      <c r="A57" s="24">
        <v>2644</v>
      </c>
      <c r="B57" s="2">
        <v>97</v>
      </c>
      <c r="C57" s="23">
        <v>2295</v>
      </c>
      <c r="D57" s="23">
        <v>135</v>
      </c>
      <c r="E57" s="23">
        <v>606</v>
      </c>
      <c r="F57" s="23">
        <v>263</v>
      </c>
      <c r="G57" s="23">
        <v>135</v>
      </c>
      <c r="H57" s="23">
        <v>62</v>
      </c>
      <c r="I57" s="23">
        <v>3372</v>
      </c>
      <c r="J57" s="9">
        <v>2</v>
      </c>
      <c r="K57" s="2">
        <v>11</v>
      </c>
      <c r="L57" s="2">
        <v>10</v>
      </c>
      <c r="M57" s="2">
        <v>11</v>
      </c>
      <c r="N57" s="9">
        <v>6</v>
      </c>
    </row>
    <row r="58" spans="1:14" x14ac:dyDescent="0.25">
      <c r="A58" s="24">
        <v>1807</v>
      </c>
      <c r="B58" s="2">
        <v>97</v>
      </c>
      <c r="C58" s="23">
        <v>2648</v>
      </c>
      <c r="D58" s="23">
        <v>31</v>
      </c>
      <c r="E58" s="23">
        <v>594</v>
      </c>
      <c r="F58" s="23">
        <v>41</v>
      </c>
      <c r="G58" s="23">
        <v>0</v>
      </c>
      <c r="H58" s="23">
        <v>31</v>
      </c>
      <c r="I58" s="23">
        <v>3284</v>
      </c>
      <c r="J58" s="9">
        <v>3</v>
      </c>
      <c r="K58" s="2">
        <v>3</v>
      </c>
      <c r="L58" s="2">
        <v>4</v>
      </c>
      <c r="M58" s="2">
        <v>7</v>
      </c>
      <c r="N58" s="9">
        <v>5</v>
      </c>
    </row>
    <row r="59" spans="1:14" x14ac:dyDescent="0.25">
      <c r="A59" s="24">
        <v>1167</v>
      </c>
      <c r="B59" s="2">
        <v>96</v>
      </c>
      <c r="C59" s="23">
        <v>7</v>
      </c>
      <c r="D59" s="23">
        <v>0</v>
      </c>
      <c r="E59" s="23">
        <v>18</v>
      </c>
      <c r="F59" s="23">
        <v>7</v>
      </c>
      <c r="G59" s="23">
        <v>0</v>
      </c>
      <c r="H59" s="23">
        <v>4</v>
      </c>
      <c r="I59" s="23">
        <v>29</v>
      </c>
      <c r="J59" s="9">
        <v>1</v>
      </c>
      <c r="K59" s="2">
        <v>0</v>
      </c>
      <c r="L59" s="2">
        <v>0</v>
      </c>
      <c r="M59" s="2">
        <v>3</v>
      </c>
      <c r="N59" s="9">
        <v>2</v>
      </c>
    </row>
    <row r="60" spans="1:14" x14ac:dyDescent="0.25">
      <c r="A60" s="24">
        <v>1423</v>
      </c>
      <c r="B60" s="2">
        <v>96</v>
      </c>
      <c r="C60" s="23">
        <v>14</v>
      </c>
      <c r="D60" s="23">
        <v>158</v>
      </c>
      <c r="E60" s="23">
        <v>72</v>
      </c>
      <c r="F60" s="23">
        <v>57</v>
      </c>
      <c r="G60" s="23">
        <v>86</v>
      </c>
      <c r="H60" s="23">
        <v>129</v>
      </c>
      <c r="I60" s="23">
        <v>258</v>
      </c>
      <c r="J60" s="9">
        <v>2</v>
      </c>
      <c r="K60" s="2">
        <v>2</v>
      </c>
      <c r="L60" s="2">
        <v>0</v>
      </c>
      <c r="M60" s="2">
        <v>3</v>
      </c>
      <c r="N60" s="9">
        <v>8</v>
      </c>
    </row>
    <row r="61" spans="1:14" x14ac:dyDescent="0.25">
      <c r="A61" s="24">
        <v>2414</v>
      </c>
      <c r="B61" s="2">
        <v>96</v>
      </c>
      <c r="C61" s="23">
        <v>47</v>
      </c>
      <c r="D61" s="23">
        <v>121</v>
      </c>
      <c r="E61" s="23">
        <v>37</v>
      </c>
      <c r="F61" s="23">
        <v>10</v>
      </c>
      <c r="G61" s="23">
        <v>87</v>
      </c>
      <c r="H61" s="23">
        <v>117</v>
      </c>
      <c r="I61" s="23">
        <v>184</v>
      </c>
      <c r="J61" s="9">
        <v>1</v>
      </c>
      <c r="K61" s="2">
        <v>1</v>
      </c>
      <c r="L61" s="2">
        <v>1</v>
      </c>
      <c r="M61" s="2">
        <v>4</v>
      </c>
      <c r="N61" s="9">
        <v>2</v>
      </c>
    </row>
    <row r="62" spans="1:14" x14ac:dyDescent="0.25">
      <c r="A62" s="24">
        <v>3150</v>
      </c>
      <c r="B62" s="2">
        <v>96</v>
      </c>
      <c r="C62" s="23">
        <v>47</v>
      </c>
      <c r="D62" s="23">
        <v>121</v>
      </c>
      <c r="E62" s="23">
        <v>37</v>
      </c>
      <c r="F62" s="23">
        <v>10</v>
      </c>
      <c r="G62" s="23">
        <v>87</v>
      </c>
      <c r="H62" s="23">
        <v>117</v>
      </c>
      <c r="I62" s="23">
        <v>184</v>
      </c>
      <c r="J62" s="9">
        <v>1</v>
      </c>
      <c r="K62" s="2">
        <v>1</v>
      </c>
      <c r="L62" s="2">
        <v>1</v>
      </c>
      <c r="M62" s="2">
        <v>4</v>
      </c>
      <c r="N62" s="9">
        <v>2</v>
      </c>
    </row>
    <row r="63" spans="1:14" x14ac:dyDescent="0.25">
      <c r="A63" s="24">
        <v>1830</v>
      </c>
      <c r="B63" s="2">
        <v>96</v>
      </c>
      <c r="C63" s="23">
        <v>61</v>
      </c>
      <c r="D63" s="23">
        <v>15</v>
      </c>
      <c r="E63" s="23">
        <v>115</v>
      </c>
      <c r="F63" s="23">
        <v>0</v>
      </c>
      <c r="G63" s="23">
        <v>76</v>
      </c>
      <c r="H63" s="23">
        <v>137</v>
      </c>
      <c r="I63" s="23">
        <v>130</v>
      </c>
      <c r="J63" s="9">
        <v>4</v>
      </c>
      <c r="K63" s="2">
        <v>3</v>
      </c>
      <c r="L63" s="2">
        <v>1</v>
      </c>
      <c r="M63" s="2">
        <v>3</v>
      </c>
      <c r="N63" s="9">
        <v>5</v>
      </c>
    </row>
    <row r="64" spans="1:14" x14ac:dyDescent="0.25">
      <c r="A64" s="24">
        <v>3041</v>
      </c>
      <c r="B64" s="2">
        <v>96</v>
      </c>
      <c r="C64" s="23">
        <v>79</v>
      </c>
      <c r="D64" s="23">
        <v>4</v>
      </c>
      <c r="E64" s="23">
        <v>83</v>
      </c>
      <c r="F64" s="23">
        <v>66</v>
      </c>
      <c r="G64" s="23">
        <v>58</v>
      </c>
      <c r="H64" s="23">
        <v>116</v>
      </c>
      <c r="I64" s="23">
        <v>174</v>
      </c>
      <c r="J64" s="9">
        <v>2</v>
      </c>
      <c r="K64" s="2">
        <v>3</v>
      </c>
      <c r="L64" s="2">
        <v>0</v>
      </c>
      <c r="M64" s="2">
        <v>4</v>
      </c>
      <c r="N64" s="9">
        <v>5</v>
      </c>
    </row>
    <row r="65" spans="1:14" x14ac:dyDescent="0.25">
      <c r="A65" s="24">
        <v>1860</v>
      </c>
      <c r="B65" s="2">
        <v>96</v>
      </c>
      <c r="C65" s="23">
        <v>82</v>
      </c>
      <c r="D65" s="23">
        <v>157</v>
      </c>
      <c r="E65" s="23">
        <v>260</v>
      </c>
      <c r="F65" s="23">
        <v>205</v>
      </c>
      <c r="G65" s="23">
        <v>123</v>
      </c>
      <c r="H65" s="23">
        <v>48</v>
      </c>
      <c r="I65" s="23">
        <v>780</v>
      </c>
      <c r="J65" s="9">
        <v>4</v>
      </c>
      <c r="K65" s="2">
        <v>3</v>
      </c>
      <c r="L65" s="2">
        <v>1</v>
      </c>
      <c r="M65" s="2">
        <v>3</v>
      </c>
      <c r="N65" s="9">
        <v>9</v>
      </c>
    </row>
    <row r="66" spans="1:14" x14ac:dyDescent="0.25">
      <c r="A66" s="24">
        <v>1473</v>
      </c>
      <c r="B66" s="2">
        <v>96</v>
      </c>
      <c r="C66" s="23">
        <v>108</v>
      </c>
      <c r="D66" s="23">
        <v>5</v>
      </c>
      <c r="E66" s="23">
        <v>488</v>
      </c>
      <c r="F66" s="23">
        <v>131</v>
      </c>
      <c r="G66" s="23">
        <v>131</v>
      </c>
      <c r="H66" s="23">
        <v>63</v>
      </c>
      <c r="I66" s="23">
        <v>799</v>
      </c>
      <c r="J66" s="9">
        <v>1</v>
      </c>
      <c r="K66" s="2">
        <v>4</v>
      </c>
      <c r="L66" s="2">
        <v>1</v>
      </c>
      <c r="M66" s="2">
        <v>4</v>
      </c>
      <c r="N66" s="9">
        <v>8</v>
      </c>
    </row>
    <row r="67" spans="1:14" x14ac:dyDescent="0.25">
      <c r="A67" s="24">
        <v>1767</v>
      </c>
      <c r="B67" s="2">
        <v>96</v>
      </c>
      <c r="C67" s="23">
        <v>123</v>
      </c>
      <c r="D67" s="23">
        <v>14</v>
      </c>
      <c r="E67" s="23">
        <v>130</v>
      </c>
      <c r="F67" s="23">
        <v>0</v>
      </c>
      <c r="G67" s="23">
        <v>14</v>
      </c>
      <c r="H67" s="23">
        <v>41</v>
      </c>
      <c r="I67" s="23">
        <v>239</v>
      </c>
      <c r="J67" s="9">
        <v>5</v>
      </c>
      <c r="K67" s="2">
        <v>3</v>
      </c>
      <c r="L67" s="2">
        <v>0</v>
      </c>
      <c r="M67" s="2">
        <v>4</v>
      </c>
      <c r="N67" s="9">
        <v>7</v>
      </c>
    </row>
    <row r="68" spans="1:14" x14ac:dyDescent="0.25">
      <c r="A68" s="24">
        <v>2572</v>
      </c>
      <c r="B68" s="2">
        <v>96</v>
      </c>
      <c r="C68" s="23">
        <v>123</v>
      </c>
      <c r="D68" s="23">
        <v>14</v>
      </c>
      <c r="E68" s="23">
        <v>130</v>
      </c>
      <c r="F68" s="23">
        <v>0</v>
      </c>
      <c r="G68" s="23">
        <v>14</v>
      </c>
      <c r="H68" s="23">
        <v>41</v>
      </c>
      <c r="I68" s="23">
        <v>239</v>
      </c>
      <c r="J68" s="9">
        <v>5</v>
      </c>
      <c r="K68" s="2">
        <v>3</v>
      </c>
      <c r="L68" s="2">
        <v>0</v>
      </c>
      <c r="M68" s="2">
        <v>4</v>
      </c>
      <c r="N68" s="9">
        <v>7</v>
      </c>
    </row>
    <row r="69" spans="1:14" x14ac:dyDescent="0.25">
      <c r="A69" s="24">
        <v>1937</v>
      </c>
      <c r="B69" s="2">
        <v>96</v>
      </c>
      <c r="C69" s="23">
        <v>307</v>
      </c>
      <c r="D69" s="23">
        <v>72</v>
      </c>
      <c r="E69" s="23">
        <v>118</v>
      </c>
      <c r="F69" s="23">
        <v>11</v>
      </c>
      <c r="G69" s="23">
        <v>390</v>
      </c>
      <c r="H69" s="23">
        <v>372</v>
      </c>
      <c r="I69" s="23">
        <v>527</v>
      </c>
      <c r="J69" s="9">
        <v>3</v>
      </c>
      <c r="K69" s="2">
        <v>5</v>
      </c>
      <c r="L69" s="2">
        <v>2</v>
      </c>
      <c r="M69" s="2">
        <v>6</v>
      </c>
      <c r="N69" s="9">
        <v>5</v>
      </c>
    </row>
    <row r="70" spans="1:14" x14ac:dyDescent="0.25">
      <c r="A70" s="24">
        <v>2350</v>
      </c>
      <c r="B70" s="2">
        <v>96</v>
      </c>
      <c r="C70" s="23">
        <v>392</v>
      </c>
      <c r="D70" s="23">
        <v>16</v>
      </c>
      <c r="E70" s="23">
        <v>143</v>
      </c>
      <c r="F70" s="23">
        <v>30</v>
      </c>
      <c r="G70" s="23">
        <v>22</v>
      </c>
      <c r="H70" s="23">
        <v>47</v>
      </c>
      <c r="I70" s="23">
        <v>557</v>
      </c>
      <c r="J70" s="9">
        <v>2</v>
      </c>
      <c r="K70" s="2">
        <v>4</v>
      </c>
      <c r="L70" s="2">
        <v>1</v>
      </c>
      <c r="M70" s="2">
        <v>5</v>
      </c>
      <c r="N70" s="9">
        <v>5</v>
      </c>
    </row>
    <row r="71" spans="1:14" x14ac:dyDescent="0.25">
      <c r="A71" s="24">
        <v>2925</v>
      </c>
      <c r="B71" s="2">
        <v>96</v>
      </c>
      <c r="C71" s="23">
        <v>426</v>
      </c>
      <c r="D71" s="23">
        <v>0</v>
      </c>
      <c r="E71" s="23">
        <v>21</v>
      </c>
      <c r="F71" s="23">
        <v>0</v>
      </c>
      <c r="G71" s="23">
        <v>0</v>
      </c>
      <c r="H71" s="23">
        <v>18</v>
      </c>
      <c r="I71" s="23">
        <v>429</v>
      </c>
      <c r="J71" s="9">
        <v>1</v>
      </c>
      <c r="K71" s="2">
        <v>3</v>
      </c>
      <c r="L71" s="2">
        <v>1</v>
      </c>
      <c r="M71" s="2">
        <v>4</v>
      </c>
      <c r="N71" s="9">
        <v>5</v>
      </c>
    </row>
    <row r="72" spans="1:14" x14ac:dyDescent="0.25">
      <c r="A72" s="24">
        <v>1141</v>
      </c>
      <c r="B72" s="2">
        <v>96</v>
      </c>
      <c r="C72" s="23">
        <v>872</v>
      </c>
      <c r="D72" s="23">
        <v>43</v>
      </c>
      <c r="E72" s="23">
        <v>121</v>
      </c>
      <c r="F72" s="23">
        <v>58</v>
      </c>
      <c r="G72" s="23">
        <v>33</v>
      </c>
      <c r="H72" s="23">
        <v>33</v>
      </c>
      <c r="I72" s="23">
        <v>1094</v>
      </c>
      <c r="J72" s="9">
        <v>4</v>
      </c>
      <c r="K72" s="2">
        <v>8</v>
      </c>
      <c r="L72" s="2">
        <v>1</v>
      </c>
      <c r="M72" s="2">
        <v>6</v>
      </c>
      <c r="N72" s="9">
        <v>6</v>
      </c>
    </row>
    <row r="73" spans="1:14" x14ac:dyDescent="0.25">
      <c r="A73" s="24">
        <v>1987</v>
      </c>
      <c r="B73" s="2">
        <v>96</v>
      </c>
      <c r="C73" s="23">
        <v>1002</v>
      </c>
      <c r="D73" s="23">
        <v>116</v>
      </c>
      <c r="E73" s="23">
        <v>727</v>
      </c>
      <c r="F73" s="23">
        <v>51</v>
      </c>
      <c r="G73" s="23">
        <v>96</v>
      </c>
      <c r="H73" s="23">
        <v>177</v>
      </c>
      <c r="I73" s="23">
        <v>1816</v>
      </c>
      <c r="J73" s="9">
        <v>2</v>
      </c>
      <c r="K73" s="2">
        <v>6</v>
      </c>
      <c r="L73" s="2">
        <v>5</v>
      </c>
      <c r="M73" s="2">
        <v>10</v>
      </c>
      <c r="N73" s="9">
        <v>3</v>
      </c>
    </row>
    <row r="74" spans="1:14" x14ac:dyDescent="0.25">
      <c r="A74" s="24">
        <v>2191</v>
      </c>
      <c r="B74" s="2">
        <v>96</v>
      </c>
      <c r="C74" s="23">
        <v>1041</v>
      </c>
      <c r="D74" s="23">
        <v>10</v>
      </c>
      <c r="E74" s="23">
        <v>81</v>
      </c>
      <c r="F74" s="23">
        <v>13</v>
      </c>
      <c r="G74" s="23">
        <v>10</v>
      </c>
      <c r="H74" s="23">
        <v>67</v>
      </c>
      <c r="I74" s="23">
        <v>1088</v>
      </c>
      <c r="J74" s="9">
        <v>2</v>
      </c>
      <c r="K74" s="2">
        <v>5</v>
      </c>
      <c r="L74" s="2">
        <v>1</v>
      </c>
      <c r="M74" s="2">
        <v>7</v>
      </c>
      <c r="N74" s="9">
        <v>7</v>
      </c>
    </row>
    <row r="75" spans="1:14" x14ac:dyDescent="0.25">
      <c r="A75" s="24">
        <v>1028</v>
      </c>
      <c r="B75" s="2">
        <v>96</v>
      </c>
      <c r="C75" s="23">
        <v>1492</v>
      </c>
      <c r="D75" s="23">
        <v>218</v>
      </c>
      <c r="E75" s="23">
        <v>1748</v>
      </c>
      <c r="F75" s="23">
        <v>46</v>
      </c>
      <c r="G75" s="23">
        <v>144</v>
      </c>
      <c r="H75" s="23">
        <v>0</v>
      </c>
      <c r="I75" s="23">
        <v>3648</v>
      </c>
      <c r="J75" s="9">
        <v>1</v>
      </c>
      <c r="K75" s="2">
        <v>6</v>
      </c>
      <c r="L75" s="2">
        <v>9</v>
      </c>
      <c r="M75" s="2">
        <v>10</v>
      </c>
      <c r="N75" s="9">
        <v>2</v>
      </c>
    </row>
    <row r="76" spans="1:14" x14ac:dyDescent="0.25">
      <c r="A76" s="24">
        <v>2187</v>
      </c>
      <c r="B76" s="2">
        <v>96</v>
      </c>
      <c r="C76" s="23">
        <v>1492</v>
      </c>
      <c r="D76" s="23">
        <v>218</v>
      </c>
      <c r="E76" s="23">
        <v>1748</v>
      </c>
      <c r="F76" s="23">
        <v>46</v>
      </c>
      <c r="G76" s="23">
        <v>144</v>
      </c>
      <c r="H76" s="23">
        <v>0</v>
      </c>
      <c r="I76" s="23">
        <v>3648</v>
      </c>
      <c r="J76" s="9">
        <v>1</v>
      </c>
      <c r="K76" s="2">
        <v>6</v>
      </c>
      <c r="L76" s="2">
        <v>9</v>
      </c>
      <c r="M76" s="2">
        <v>10</v>
      </c>
      <c r="N76" s="9">
        <v>2</v>
      </c>
    </row>
    <row r="77" spans="1:14" x14ac:dyDescent="0.25">
      <c r="A77" s="24">
        <v>2462</v>
      </c>
      <c r="B77" s="2">
        <v>96</v>
      </c>
      <c r="C77" s="23">
        <v>1697</v>
      </c>
      <c r="D77" s="23">
        <v>287</v>
      </c>
      <c r="E77" s="23">
        <v>1552</v>
      </c>
      <c r="F77" s="23">
        <v>45</v>
      </c>
      <c r="G77" s="23">
        <v>34</v>
      </c>
      <c r="H77" s="23">
        <v>70</v>
      </c>
      <c r="I77" s="23">
        <v>3545</v>
      </c>
      <c r="J77" s="9">
        <v>1</v>
      </c>
      <c r="K77" s="2">
        <v>4</v>
      </c>
      <c r="L77" s="2">
        <v>6</v>
      </c>
      <c r="M77" s="2">
        <v>4</v>
      </c>
      <c r="N77" s="9">
        <v>2</v>
      </c>
    </row>
    <row r="78" spans="1:14" x14ac:dyDescent="0.25">
      <c r="A78" s="24">
        <v>1689</v>
      </c>
      <c r="B78" s="2">
        <v>96</v>
      </c>
      <c r="C78" s="23">
        <v>1785</v>
      </c>
      <c r="D78" s="23">
        <v>0</v>
      </c>
      <c r="E78" s="23">
        <v>113</v>
      </c>
      <c r="F78" s="23">
        <v>0</v>
      </c>
      <c r="G78" s="23">
        <v>0</v>
      </c>
      <c r="H78" s="23">
        <v>479</v>
      </c>
      <c r="I78" s="23">
        <v>1419</v>
      </c>
      <c r="J78" s="9">
        <v>3</v>
      </c>
      <c r="K78" s="2">
        <v>2</v>
      </c>
      <c r="L78" s="2">
        <v>4</v>
      </c>
      <c r="M78" s="2">
        <v>5</v>
      </c>
      <c r="N78" s="9">
        <v>7</v>
      </c>
    </row>
    <row r="79" spans="1:14" x14ac:dyDescent="0.25">
      <c r="A79" s="24">
        <v>1668</v>
      </c>
      <c r="B79" s="2">
        <v>96</v>
      </c>
      <c r="C79" s="23">
        <v>1934</v>
      </c>
      <c r="D79" s="23">
        <v>219</v>
      </c>
      <c r="E79" s="23">
        <v>1803</v>
      </c>
      <c r="F79" s="23">
        <v>286</v>
      </c>
      <c r="G79" s="23">
        <v>219</v>
      </c>
      <c r="H79" s="23">
        <v>86</v>
      </c>
      <c r="I79" s="23">
        <v>4376</v>
      </c>
      <c r="J79" s="9">
        <v>1</v>
      </c>
      <c r="K79" s="2">
        <v>5</v>
      </c>
      <c r="L79" s="2">
        <v>6</v>
      </c>
      <c r="M79" s="2">
        <v>10</v>
      </c>
      <c r="N79" s="9">
        <v>2</v>
      </c>
    </row>
    <row r="80" spans="1:14" x14ac:dyDescent="0.25">
      <c r="A80" s="24">
        <v>1865</v>
      </c>
      <c r="B80" s="2">
        <v>96</v>
      </c>
      <c r="C80" s="23">
        <v>1934</v>
      </c>
      <c r="D80" s="23">
        <v>219</v>
      </c>
      <c r="E80" s="23">
        <v>1803</v>
      </c>
      <c r="F80" s="23">
        <v>286</v>
      </c>
      <c r="G80" s="23">
        <v>219</v>
      </c>
      <c r="H80" s="23">
        <v>86</v>
      </c>
      <c r="I80" s="23">
        <v>4376</v>
      </c>
      <c r="J80" s="9">
        <v>1</v>
      </c>
      <c r="K80" s="2">
        <v>5</v>
      </c>
      <c r="L80" s="2">
        <v>6</v>
      </c>
      <c r="M80" s="2">
        <v>10</v>
      </c>
      <c r="N80" s="9">
        <v>2</v>
      </c>
    </row>
    <row r="81" spans="1:14" x14ac:dyDescent="0.25">
      <c r="A81" s="24">
        <v>2132</v>
      </c>
      <c r="B81" s="2">
        <v>96</v>
      </c>
      <c r="C81" s="23">
        <v>2213</v>
      </c>
      <c r="D81" s="23">
        <v>311</v>
      </c>
      <c r="E81" s="23">
        <v>484</v>
      </c>
      <c r="F81" s="23">
        <v>225</v>
      </c>
      <c r="G81" s="23">
        <v>276</v>
      </c>
      <c r="H81" s="23">
        <v>91</v>
      </c>
      <c r="I81" s="23">
        <v>3418</v>
      </c>
      <c r="J81" s="9">
        <v>3</v>
      </c>
      <c r="K81" s="2">
        <v>10</v>
      </c>
      <c r="L81" s="2">
        <v>4</v>
      </c>
      <c r="M81" s="2">
        <v>7</v>
      </c>
      <c r="N81" s="9">
        <v>6</v>
      </c>
    </row>
    <row r="82" spans="1:14" x14ac:dyDescent="0.25">
      <c r="A82" s="24">
        <v>2064</v>
      </c>
      <c r="B82" s="2">
        <v>95</v>
      </c>
      <c r="C82" s="23">
        <v>17</v>
      </c>
      <c r="D82" s="23">
        <v>0</v>
      </c>
      <c r="E82" s="23">
        <v>28</v>
      </c>
      <c r="F82" s="23">
        <v>7</v>
      </c>
      <c r="G82" s="23">
        <v>0</v>
      </c>
      <c r="H82" s="23">
        <v>0</v>
      </c>
      <c r="I82" s="23">
        <v>52</v>
      </c>
      <c r="J82" s="9">
        <v>1</v>
      </c>
      <c r="K82" s="2">
        <v>0</v>
      </c>
      <c r="L82" s="2">
        <v>0</v>
      </c>
      <c r="M82" s="2">
        <v>3</v>
      </c>
      <c r="N82" s="9">
        <v>4</v>
      </c>
    </row>
    <row r="83" spans="1:14" x14ac:dyDescent="0.25">
      <c r="A83" s="24">
        <v>2671</v>
      </c>
      <c r="B83" s="2">
        <v>95</v>
      </c>
      <c r="C83" s="23">
        <v>37</v>
      </c>
      <c r="D83" s="23">
        <v>3</v>
      </c>
      <c r="E83" s="23">
        <v>14</v>
      </c>
      <c r="F83" s="23">
        <v>7</v>
      </c>
      <c r="G83" s="23">
        <v>0</v>
      </c>
      <c r="H83" s="23">
        <v>24</v>
      </c>
      <c r="I83" s="23">
        <v>37</v>
      </c>
      <c r="J83" s="9">
        <v>1</v>
      </c>
      <c r="K83" s="2">
        <v>1</v>
      </c>
      <c r="L83" s="2">
        <v>0</v>
      </c>
      <c r="M83" s="2">
        <v>2</v>
      </c>
      <c r="N83" s="9">
        <v>7</v>
      </c>
    </row>
    <row r="84" spans="1:14" x14ac:dyDescent="0.25">
      <c r="A84" s="24">
        <v>2884</v>
      </c>
      <c r="B84" s="2">
        <v>95</v>
      </c>
      <c r="C84" s="23">
        <v>63</v>
      </c>
      <c r="D84" s="23">
        <v>17</v>
      </c>
      <c r="E84" s="23">
        <v>54</v>
      </c>
      <c r="F84" s="23">
        <v>0</v>
      </c>
      <c r="G84" s="23">
        <v>0</v>
      </c>
      <c r="H84" s="23">
        <v>79</v>
      </c>
      <c r="I84" s="23">
        <v>54</v>
      </c>
      <c r="J84" s="9">
        <v>1</v>
      </c>
      <c r="K84" s="2">
        <v>1</v>
      </c>
      <c r="L84" s="2">
        <v>1</v>
      </c>
      <c r="M84" s="2">
        <v>2</v>
      </c>
      <c r="N84" s="9">
        <v>7</v>
      </c>
    </row>
    <row r="85" spans="1:14" x14ac:dyDescent="0.25">
      <c r="A85" s="24">
        <v>1080</v>
      </c>
      <c r="B85" s="2">
        <v>95</v>
      </c>
      <c r="C85" s="23">
        <v>75</v>
      </c>
      <c r="D85" s="23">
        <v>35</v>
      </c>
      <c r="E85" s="23">
        <v>62</v>
      </c>
      <c r="F85" s="23">
        <v>44</v>
      </c>
      <c r="G85" s="23">
        <v>18</v>
      </c>
      <c r="H85" s="23">
        <v>13</v>
      </c>
      <c r="I85" s="23">
        <v>220</v>
      </c>
      <c r="J85" s="9">
        <v>2</v>
      </c>
      <c r="K85" s="2">
        <v>1</v>
      </c>
      <c r="L85" s="2">
        <v>0</v>
      </c>
      <c r="M85" s="2">
        <v>4</v>
      </c>
      <c r="N85" s="9">
        <v>7</v>
      </c>
    </row>
    <row r="86" spans="1:14" x14ac:dyDescent="0.25">
      <c r="A86" s="24">
        <v>1245</v>
      </c>
      <c r="B86" s="2">
        <v>95</v>
      </c>
      <c r="C86" s="23">
        <v>76</v>
      </c>
      <c r="D86" s="23">
        <v>25</v>
      </c>
      <c r="E86" s="23">
        <v>13</v>
      </c>
      <c r="F86" s="23">
        <v>63</v>
      </c>
      <c r="G86" s="23">
        <v>38</v>
      </c>
      <c r="H86" s="23">
        <v>63</v>
      </c>
      <c r="I86" s="23">
        <v>152</v>
      </c>
      <c r="J86" s="9">
        <v>4</v>
      </c>
      <c r="K86" s="2">
        <v>2</v>
      </c>
      <c r="L86" s="2">
        <v>0</v>
      </c>
      <c r="M86" s="2">
        <v>4</v>
      </c>
      <c r="N86" s="9">
        <v>5</v>
      </c>
    </row>
    <row r="87" spans="1:14" x14ac:dyDescent="0.25">
      <c r="A87" s="24">
        <v>2782</v>
      </c>
      <c r="B87" s="2">
        <v>95</v>
      </c>
      <c r="C87" s="23">
        <v>76</v>
      </c>
      <c r="D87" s="23">
        <v>25</v>
      </c>
      <c r="E87" s="23">
        <v>13</v>
      </c>
      <c r="F87" s="23">
        <v>63</v>
      </c>
      <c r="G87" s="23">
        <v>38</v>
      </c>
      <c r="H87" s="23">
        <v>63</v>
      </c>
      <c r="I87" s="23">
        <v>152</v>
      </c>
      <c r="J87" s="9">
        <v>4</v>
      </c>
      <c r="K87" s="2">
        <v>2</v>
      </c>
      <c r="L87" s="2">
        <v>0</v>
      </c>
      <c r="M87" s="2">
        <v>4</v>
      </c>
      <c r="N87" s="9">
        <v>5</v>
      </c>
    </row>
    <row r="88" spans="1:14" x14ac:dyDescent="0.25">
      <c r="A88" s="24">
        <v>2083</v>
      </c>
      <c r="B88" s="2">
        <v>95</v>
      </c>
      <c r="C88" s="23">
        <v>432</v>
      </c>
      <c r="D88" s="23">
        <v>68</v>
      </c>
      <c r="E88" s="23">
        <v>741</v>
      </c>
      <c r="F88" s="23">
        <v>90</v>
      </c>
      <c r="G88" s="23">
        <v>68</v>
      </c>
      <c r="H88" s="23">
        <v>194</v>
      </c>
      <c r="I88" s="23">
        <v>1205</v>
      </c>
      <c r="J88" s="9">
        <v>6</v>
      </c>
      <c r="K88" s="2">
        <v>7</v>
      </c>
      <c r="L88" s="2">
        <v>2</v>
      </c>
      <c r="M88" s="2">
        <v>5</v>
      </c>
      <c r="N88" s="9">
        <v>8</v>
      </c>
    </row>
    <row r="89" spans="1:14" x14ac:dyDescent="0.25">
      <c r="A89" s="24">
        <v>2723</v>
      </c>
      <c r="B89" s="2">
        <v>95</v>
      </c>
      <c r="C89" s="23">
        <v>758</v>
      </c>
      <c r="D89" s="23">
        <v>51</v>
      </c>
      <c r="E89" s="23">
        <v>501</v>
      </c>
      <c r="F89" s="23">
        <v>248</v>
      </c>
      <c r="G89" s="23">
        <v>224</v>
      </c>
      <c r="H89" s="23">
        <v>362</v>
      </c>
      <c r="I89" s="23">
        <v>1419</v>
      </c>
      <c r="J89" s="9">
        <v>3</v>
      </c>
      <c r="K89" s="2">
        <v>7</v>
      </c>
      <c r="L89" s="2">
        <v>3</v>
      </c>
      <c r="M89" s="2">
        <v>10</v>
      </c>
      <c r="N89" s="9">
        <v>5</v>
      </c>
    </row>
    <row r="90" spans="1:14" x14ac:dyDescent="0.25">
      <c r="A90" s="24">
        <v>1105</v>
      </c>
      <c r="B90" s="2">
        <v>95</v>
      </c>
      <c r="C90" s="23">
        <v>1060</v>
      </c>
      <c r="D90" s="23">
        <v>95</v>
      </c>
      <c r="E90" s="23">
        <v>270</v>
      </c>
      <c r="F90" s="23">
        <v>63</v>
      </c>
      <c r="G90" s="23">
        <v>43</v>
      </c>
      <c r="H90" s="23">
        <v>48</v>
      </c>
      <c r="I90" s="23">
        <v>1483</v>
      </c>
      <c r="J90" s="9">
        <v>1</v>
      </c>
      <c r="K90" s="2">
        <v>6</v>
      </c>
      <c r="L90" s="2">
        <v>7</v>
      </c>
      <c r="M90" s="2">
        <v>11</v>
      </c>
      <c r="N90" s="9">
        <v>3</v>
      </c>
    </row>
    <row r="91" spans="1:14" x14ac:dyDescent="0.25">
      <c r="A91" s="24">
        <v>2020</v>
      </c>
      <c r="B91" s="2">
        <v>95</v>
      </c>
      <c r="C91" s="23">
        <v>1112</v>
      </c>
      <c r="D91" s="23">
        <v>0</v>
      </c>
      <c r="E91" s="23">
        <v>415</v>
      </c>
      <c r="F91" s="23">
        <v>40</v>
      </c>
      <c r="G91" s="23">
        <v>81</v>
      </c>
      <c r="H91" s="23">
        <v>381</v>
      </c>
      <c r="I91" s="23">
        <v>1266</v>
      </c>
      <c r="J91" s="9">
        <v>4</v>
      </c>
      <c r="K91" s="2">
        <v>6</v>
      </c>
      <c r="L91" s="2">
        <v>3</v>
      </c>
      <c r="M91" s="2">
        <v>8</v>
      </c>
      <c r="N91" s="9">
        <v>5</v>
      </c>
    </row>
    <row r="92" spans="1:14" x14ac:dyDescent="0.25">
      <c r="A92" s="24">
        <v>1324</v>
      </c>
      <c r="B92" s="2">
        <v>95</v>
      </c>
      <c r="C92" s="23">
        <v>1120</v>
      </c>
      <c r="D92" s="23">
        <v>47</v>
      </c>
      <c r="E92" s="23">
        <v>2044</v>
      </c>
      <c r="F92" s="23">
        <v>184</v>
      </c>
      <c r="G92" s="23">
        <v>290</v>
      </c>
      <c r="H92" s="23">
        <v>93</v>
      </c>
      <c r="I92" s="23">
        <v>3591</v>
      </c>
      <c r="J92" s="9">
        <v>1</v>
      </c>
      <c r="K92" s="2">
        <v>4</v>
      </c>
      <c r="L92" s="2">
        <v>5</v>
      </c>
      <c r="M92" s="2">
        <v>11</v>
      </c>
      <c r="N92" s="9">
        <v>3</v>
      </c>
    </row>
    <row r="93" spans="1:14" x14ac:dyDescent="0.25">
      <c r="A93" s="24">
        <v>2586</v>
      </c>
      <c r="B93" s="2">
        <v>95</v>
      </c>
      <c r="C93" s="23">
        <v>1120</v>
      </c>
      <c r="D93" s="23">
        <v>47</v>
      </c>
      <c r="E93" s="23">
        <v>2044</v>
      </c>
      <c r="F93" s="23">
        <v>184</v>
      </c>
      <c r="G93" s="23">
        <v>290</v>
      </c>
      <c r="H93" s="23">
        <v>93</v>
      </c>
      <c r="I93" s="23">
        <v>3591</v>
      </c>
      <c r="J93" s="9">
        <v>1</v>
      </c>
      <c r="K93" s="2">
        <v>4</v>
      </c>
      <c r="L93" s="2">
        <v>5</v>
      </c>
      <c r="M93" s="2">
        <v>11</v>
      </c>
      <c r="N93" s="9">
        <v>3</v>
      </c>
    </row>
    <row r="94" spans="1:14" x14ac:dyDescent="0.25">
      <c r="A94" s="24">
        <v>1334</v>
      </c>
      <c r="B94" s="2">
        <v>95</v>
      </c>
      <c r="C94" s="23">
        <v>1191</v>
      </c>
      <c r="D94" s="23">
        <v>79</v>
      </c>
      <c r="E94" s="23">
        <v>614</v>
      </c>
      <c r="F94" s="23">
        <v>26</v>
      </c>
      <c r="G94" s="23">
        <v>79</v>
      </c>
      <c r="H94" s="23">
        <v>19</v>
      </c>
      <c r="I94" s="23">
        <v>1971</v>
      </c>
      <c r="J94" s="9">
        <v>4</v>
      </c>
      <c r="K94" s="2">
        <v>6</v>
      </c>
      <c r="L94" s="2">
        <v>7</v>
      </c>
      <c r="M94" s="2">
        <v>9</v>
      </c>
      <c r="N94" s="9">
        <v>4</v>
      </c>
    </row>
    <row r="95" spans="1:14" x14ac:dyDescent="0.25">
      <c r="A95" s="24">
        <v>3047</v>
      </c>
      <c r="B95" s="2">
        <v>95</v>
      </c>
      <c r="C95" s="23">
        <v>1529</v>
      </c>
      <c r="D95" s="23">
        <v>293</v>
      </c>
      <c r="E95" s="23">
        <v>1010</v>
      </c>
      <c r="F95" s="23">
        <v>295</v>
      </c>
      <c r="G95" s="23">
        <v>195</v>
      </c>
      <c r="H95" s="23">
        <v>227</v>
      </c>
      <c r="I95" s="23">
        <v>3094</v>
      </c>
      <c r="J95" s="9">
        <v>1</v>
      </c>
      <c r="K95" s="2">
        <v>9</v>
      </c>
      <c r="L95" s="2">
        <v>6</v>
      </c>
      <c r="M95" s="2">
        <v>5</v>
      </c>
      <c r="N95" s="9">
        <v>5</v>
      </c>
    </row>
    <row r="96" spans="1:14" x14ac:dyDescent="0.25">
      <c r="A96" s="24">
        <v>1856</v>
      </c>
      <c r="B96" s="2">
        <v>95</v>
      </c>
      <c r="C96" s="23">
        <v>1721</v>
      </c>
      <c r="D96" s="23">
        <v>49</v>
      </c>
      <c r="E96" s="23">
        <v>1119</v>
      </c>
      <c r="F96" s="23">
        <v>470</v>
      </c>
      <c r="G96" s="23">
        <v>320</v>
      </c>
      <c r="H96" s="23">
        <v>74</v>
      </c>
      <c r="I96" s="23">
        <v>3605</v>
      </c>
      <c r="J96" s="9">
        <v>1</v>
      </c>
      <c r="K96" s="2">
        <v>4</v>
      </c>
      <c r="L96" s="2">
        <v>8</v>
      </c>
      <c r="M96" s="2">
        <v>5</v>
      </c>
      <c r="N96" s="9">
        <v>2</v>
      </c>
    </row>
    <row r="97" spans="1:14" x14ac:dyDescent="0.25">
      <c r="A97" s="24">
        <v>2259</v>
      </c>
      <c r="B97" s="2">
        <v>95</v>
      </c>
      <c r="C97" s="23">
        <v>1763</v>
      </c>
      <c r="D97" s="23">
        <v>50</v>
      </c>
      <c r="E97" s="23">
        <v>254</v>
      </c>
      <c r="F97" s="23">
        <v>132</v>
      </c>
      <c r="G97" s="23">
        <v>151</v>
      </c>
      <c r="H97" s="23">
        <v>502</v>
      </c>
      <c r="I97" s="23">
        <v>1847</v>
      </c>
      <c r="J97" s="9">
        <v>0</v>
      </c>
      <c r="K97" s="2">
        <v>6</v>
      </c>
      <c r="L97" s="2">
        <v>7</v>
      </c>
      <c r="M97" s="2">
        <v>9</v>
      </c>
      <c r="N97" s="9">
        <v>3</v>
      </c>
    </row>
    <row r="98" spans="1:14" x14ac:dyDescent="0.25">
      <c r="A98" s="24">
        <v>2520</v>
      </c>
      <c r="B98" s="2">
        <v>95</v>
      </c>
      <c r="C98" s="23">
        <v>1845</v>
      </c>
      <c r="D98" s="23">
        <v>0</v>
      </c>
      <c r="E98" s="23">
        <v>336</v>
      </c>
      <c r="F98" s="23">
        <v>29</v>
      </c>
      <c r="G98" s="23">
        <v>20</v>
      </c>
      <c r="H98" s="23">
        <v>88</v>
      </c>
      <c r="I98" s="23">
        <v>2143</v>
      </c>
      <c r="J98" s="9">
        <v>3</v>
      </c>
      <c r="K98" s="2">
        <v>9</v>
      </c>
      <c r="L98" s="2">
        <v>2</v>
      </c>
      <c r="M98" s="2">
        <v>10</v>
      </c>
      <c r="N98" s="9">
        <v>7</v>
      </c>
    </row>
    <row r="99" spans="1:14" x14ac:dyDescent="0.25">
      <c r="A99" s="24">
        <v>1505</v>
      </c>
      <c r="B99" s="2">
        <v>95</v>
      </c>
      <c r="C99" s="23">
        <v>2319</v>
      </c>
      <c r="D99" s="23">
        <v>172</v>
      </c>
      <c r="E99" s="23">
        <v>829</v>
      </c>
      <c r="F99" s="23">
        <v>132</v>
      </c>
      <c r="G99" s="23">
        <v>33</v>
      </c>
      <c r="H99" s="23">
        <v>413</v>
      </c>
      <c r="I99" s="23">
        <v>3072</v>
      </c>
      <c r="J99" s="9">
        <v>1</v>
      </c>
      <c r="K99" s="2">
        <v>2</v>
      </c>
      <c r="L99" s="2">
        <v>4</v>
      </c>
      <c r="M99" s="2">
        <v>6</v>
      </c>
      <c r="N99" s="9">
        <v>5</v>
      </c>
    </row>
    <row r="100" spans="1:14" x14ac:dyDescent="0.25">
      <c r="A100" s="24">
        <v>1843</v>
      </c>
      <c r="B100" s="2">
        <v>94</v>
      </c>
      <c r="C100" s="23">
        <v>0</v>
      </c>
      <c r="D100" s="23">
        <v>29</v>
      </c>
      <c r="E100" s="23">
        <v>43</v>
      </c>
      <c r="F100" s="23">
        <v>57</v>
      </c>
      <c r="G100" s="23">
        <v>14</v>
      </c>
      <c r="H100" s="23">
        <v>72</v>
      </c>
      <c r="I100" s="23">
        <v>72</v>
      </c>
      <c r="J100" s="9">
        <v>1</v>
      </c>
      <c r="K100" s="2">
        <v>0</v>
      </c>
      <c r="L100" s="2">
        <v>0</v>
      </c>
      <c r="M100" s="2">
        <v>3</v>
      </c>
      <c r="N100" s="9">
        <v>6</v>
      </c>
    </row>
    <row r="101" spans="1:14" x14ac:dyDescent="0.25">
      <c r="A101" s="24">
        <v>1097</v>
      </c>
      <c r="B101" s="2">
        <v>94</v>
      </c>
      <c r="C101" s="23">
        <v>5</v>
      </c>
      <c r="D101" s="23">
        <v>15</v>
      </c>
      <c r="E101" s="23">
        <v>30</v>
      </c>
      <c r="F101" s="23">
        <v>51</v>
      </c>
      <c r="G101" s="23">
        <v>0</v>
      </c>
      <c r="H101" s="23">
        <v>46</v>
      </c>
      <c r="I101" s="23">
        <v>56</v>
      </c>
      <c r="J101" s="9">
        <v>1</v>
      </c>
      <c r="K101" s="2">
        <v>1</v>
      </c>
      <c r="L101" s="2">
        <v>0</v>
      </c>
      <c r="M101" s="2">
        <v>3</v>
      </c>
      <c r="N101" s="9">
        <v>5</v>
      </c>
    </row>
    <row r="102" spans="1:14" x14ac:dyDescent="0.25">
      <c r="A102" s="24">
        <v>2619</v>
      </c>
      <c r="B102" s="2">
        <v>94</v>
      </c>
      <c r="C102" s="23">
        <v>5</v>
      </c>
      <c r="D102" s="23">
        <v>15</v>
      </c>
      <c r="E102" s="23">
        <v>30</v>
      </c>
      <c r="F102" s="23">
        <v>51</v>
      </c>
      <c r="G102" s="23">
        <v>0</v>
      </c>
      <c r="H102" s="23">
        <v>46</v>
      </c>
      <c r="I102" s="23">
        <v>56</v>
      </c>
      <c r="J102" s="9">
        <v>1</v>
      </c>
      <c r="K102" s="2">
        <v>1</v>
      </c>
      <c r="L102" s="2">
        <v>0</v>
      </c>
      <c r="M102" s="2">
        <v>3</v>
      </c>
      <c r="N102" s="9">
        <v>5</v>
      </c>
    </row>
    <row r="103" spans="1:14" x14ac:dyDescent="0.25">
      <c r="A103" s="24">
        <v>2166</v>
      </c>
      <c r="B103" s="2">
        <v>94</v>
      </c>
      <c r="C103" s="23">
        <v>27</v>
      </c>
      <c r="D103" s="23">
        <v>22</v>
      </c>
      <c r="E103" s="23">
        <v>44</v>
      </c>
      <c r="F103" s="23">
        <v>11</v>
      </c>
      <c r="G103" s="23">
        <v>0</v>
      </c>
      <c r="H103" s="23">
        <v>27</v>
      </c>
      <c r="I103" s="23">
        <v>77</v>
      </c>
      <c r="J103" s="9">
        <v>1</v>
      </c>
      <c r="K103" s="2">
        <v>1</v>
      </c>
      <c r="L103" s="2">
        <v>0</v>
      </c>
      <c r="M103" s="2">
        <v>3</v>
      </c>
      <c r="N103" s="9">
        <v>5</v>
      </c>
    </row>
    <row r="104" spans="1:14" x14ac:dyDescent="0.25">
      <c r="A104" s="24">
        <v>1573</v>
      </c>
      <c r="B104" s="2">
        <v>94</v>
      </c>
      <c r="C104" s="23">
        <v>41</v>
      </c>
      <c r="D104" s="23">
        <v>46</v>
      </c>
      <c r="E104" s="23">
        <v>46</v>
      </c>
      <c r="F104" s="23">
        <v>10</v>
      </c>
      <c r="G104" s="23">
        <v>26</v>
      </c>
      <c r="H104" s="23">
        <v>113</v>
      </c>
      <c r="I104" s="23">
        <v>56</v>
      </c>
      <c r="J104" s="9">
        <v>1</v>
      </c>
      <c r="K104" s="2">
        <v>1</v>
      </c>
      <c r="L104" s="2">
        <v>1</v>
      </c>
      <c r="M104" s="2">
        <v>3</v>
      </c>
      <c r="N104" s="9">
        <v>4</v>
      </c>
    </row>
    <row r="105" spans="1:14" x14ac:dyDescent="0.25">
      <c r="A105" s="24">
        <v>1611</v>
      </c>
      <c r="B105" s="2">
        <v>94</v>
      </c>
      <c r="C105" s="23">
        <v>74</v>
      </c>
      <c r="D105" s="23">
        <v>70</v>
      </c>
      <c r="E105" s="23">
        <v>129</v>
      </c>
      <c r="F105" s="23">
        <v>94</v>
      </c>
      <c r="G105" s="23">
        <v>4</v>
      </c>
      <c r="H105" s="23">
        <v>31</v>
      </c>
      <c r="I105" s="23">
        <v>339</v>
      </c>
      <c r="J105" s="9">
        <v>3</v>
      </c>
      <c r="K105" s="2">
        <v>3</v>
      </c>
      <c r="L105" s="2">
        <v>0</v>
      </c>
      <c r="M105" s="2">
        <v>3</v>
      </c>
      <c r="N105" s="9">
        <v>9</v>
      </c>
    </row>
    <row r="106" spans="1:14" x14ac:dyDescent="0.25">
      <c r="A106" s="24">
        <v>1889</v>
      </c>
      <c r="B106" s="2">
        <v>94</v>
      </c>
      <c r="C106" s="23">
        <v>90</v>
      </c>
      <c r="D106" s="23">
        <v>0</v>
      </c>
      <c r="E106" s="23">
        <v>90</v>
      </c>
      <c r="F106" s="23">
        <v>0</v>
      </c>
      <c r="G106" s="23">
        <v>15</v>
      </c>
      <c r="H106" s="23">
        <v>12</v>
      </c>
      <c r="I106" s="23">
        <v>182</v>
      </c>
      <c r="J106" s="9">
        <v>1</v>
      </c>
      <c r="K106" s="2">
        <v>2</v>
      </c>
      <c r="L106" s="2">
        <v>0</v>
      </c>
      <c r="M106" s="2">
        <v>3</v>
      </c>
      <c r="N106" s="9">
        <v>5</v>
      </c>
    </row>
    <row r="107" spans="1:14" x14ac:dyDescent="0.25">
      <c r="A107" s="24">
        <v>1815</v>
      </c>
      <c r="B107" s="2">
        <v>94</v>
      </c>
      <c r="C107" s="23">
        <v>96</v>
      </c>
      <c r="D107" s="23">
        <v>4</v>
      </c>
      <c r="E107" s="23">
        <v>34</v>
      </c>
      <c r="F107" s="23">
        <v>8</v>
      </c>
      <c r="G107" s="23">
        <v>4</v>
      </c>
      <c r="H107" s="23">
        <v>4</v>
      </c>
      <c r="I107" s="23">
        <v>141</v>
      </c>
      <c r="J107" s="9">
        <v>2</v>
      </c>
      <c r="K107" s="2">
        <v>1</v>
      </c>
      <c r="L107" s="2">
        <v>0</v>
      </c>
      <c r="M107" s="2">
        <v>3</v>
      </c>
      <c r="N107" s="9">
        <v>8</v>
      </c>
    </row>
    <row r="108" spans="1:14" x14ac:dyDescent="0.25">
      <c r="A108" s="24">
        <v>1600</v>
      </c>
      <c r="B108" s="2">
        <v>94</v>
      </c>
      <c r="C108" s="23">
        <v>102</v>
      </c>
      <c r="D108" s="23">
        <v>0</v>
      </c>
      <c r="E108" s="23">
        <v>19</v>
      </c>
      <c r="F108" s="23">
        <v>0</v>
      </c>
      <c r="G108" s="23">
        <v>0</v>
      </c>
      <c r="H108" s="23">
        <v>11</v>
      </c>
      <c r="I108" s="23">
        <v>110</v>
      </c>
      <c r="J108" s="9">
        <v>2</v>
      </c>
      <c r="K108" s="2">
        <v>1</v>
      </c>
      <c r="L108" s="2">
        <v>0</v>
      </c>
      <c r="M108" s="2">
        <v>3</v>
      </c>
      <c r="N108" s="9">
        <v>8</v>
      </c>
    </row>
    <row r="109" spans="1:14" x14ac:dyDescent="0.25">
      <c r="A109" s="24">
        <v>2352</v>
      </c>
      <c r="B109" s="2">
        <v>94</v>
      </c>
      <c r="C109" s="23">
        <v>102</v>
      </c>
      <c r="D109" s="23">
        <v>0</v>
      </c>
      <c r="E109" s="23">
        <v>19</v>
      </c>
      <c r="F109" s="23">
        <v>0</v>
      </c>
      <c r="G109" s="23">
        <v>0</v>
      </c>
      <c r="H109" s="23">
        <v>11</v>
      </c>
      <c r="I109" s="23">
        <v>110</v>
      </c>
      <c r="J109" s="9">
        <v>2</v>
      </c>
      <c r="K109" s="2">
        <v>1</v>
      </c>
      <c r="L109" s="2">
        <v>0</v>
      </c>
      <c r="M109" s="2">
        <v>3</v>
      </c>
      <c r="N109" s="9">
        <v>8</v>
      </c>
    </row>
    <row r="110" spans="1:14" x14ac:dyDescent="0.25">
      <c r="A110" s="24">
        <v>2108</v>
      </c>
      <c r="B110" s="2">
        <v>94</v>
      </c>
      <c r="C110" s="23">
        <v>128</v>
      </c>
      <c r="D110" s="23">
        <v>0</v>
      </c>
      <c r="E110" s="23">
        <v>53</v>
      </c>
      <c r="F110" s="23">
        <v>9</v>
      </c>
      <c r="G110" s="23">
        <v>3</v>
      </c>
      <c r="H110" s="23">
        <v>50</v>
      </c>
      <c r="I110" s="23">
        <v>144</v>
      </c>
      <c r="J110" s="9">
        <v>2</v>
      </c>
      <c r="K110" s="2">
        <v>1</v>
      </c>
      <c r="L110" s="2">
        <v>1</v>
      </c>
      <c r="M110" s="2">
        <v>3</v>
      </c>
      <c r="N110" s="9">
        <v>3</v>
      </c>
    </row>
    <row r="111" spans="1:14" x14ac:dyDescent="0.25">
      <c r="A111" s="24">
        <v>2248</v>
      </c>
      <c r="B111" s="2">
        <v>94</v>
      </c>
      <c r="C111" s="23">
        <v>152</v>
      </c>
      <c r="D111" s="23">
        <v>24</v>
      </c>
      <c r="E111" s="23">
        <v>55</v>
      </c>
      <c r="F111" s="23">
        <v>37</v>
      </c>
      <c r="G111" s="23">
        <v>49</v>
      </c>
      <c r="H111" s="23">
        <v>195</v>
      </c>
      <c r="I111" s="23">
        <v>122</v>
      </c>
      <c r="J111" s="9">
        <v>3</v>
      </c>
      <c r="K111" s="2">
        <v>2</v>
      </c>
      <c r="L111" s="2">
        <v>1</v>
      </c>
      <c r="M111" s="2">
        <v>3</v>
      </c>
      <c r="N111" s="9">
        <v>7</v>
      </c>
    </row>
    <row r="112" spans="1:14" x14ac:dyDescent="0.25">
      <c r="A112" s="24">
        <v>2174</v>
      </c>
      <c r="B112" s="2">
        <v>94</v>
      </c>
      <c r="C112" s="23">
        <v>227</v>
      </c>
      <c r="D112" s="23">
        <v>34</v>
      </c>
      <c r="E112" s="23">
        <v>89</v>
      </c>
      <c r="F112" s="23">
        <v>26</v>
      </c>
      <c r="G112" s="23">
        <v>16</v>
      </c>
      <c r="H112" s="23">
        <v>26</v>
      </c>
      <c r="I112" s="23">
        <v>365</v>
      </c>
      <c r="J112" s="9">
        <v>1</v>
      </c>
      <c r="K112" s="2">
        <v>4</v>
      </c>
      <c r="L112" s="2">
        <v>0</v>
      </c>
      <c r="M112" s="2">
        <v>4</v>
      </c>
      <c r="N112" s="9">
        <v>5</v>
      </c>
    </row>
    <row r="113" spans="1:14" x14ac:dyDescent="0.25">
      <c r="A113" s="24">
        <v>1676</v>
      </c>
      <c r="B113" s="2">
        <v>94</v>
      </c>
      <c r="C113" s="23">
        <v>241</v>
      </c>
      <c r="D113" s="23">
        <v>10</v>
      </c>
      <c r="E113" s="23">
        <v>47</v>
      </c>
      <c r="F113" s="23">
        <v>8</v>
      </c>
      <c r="G113" s="23">
        <v>8</v>
      </c>
      <c r="H113" s="23">
        <v>16</v>
      </c>
      <c r="I113" s="23">
        <v>298</v>
      </c>
      <c r="J113" s="9">
        <v>1</v>
      </c>
      <c r="K113" s="2">
        <v>2</v>
      </c>
      <c r="L113" s="2">
        <v>1</v>
      </c>
      <c r="M113" s="2">
        <v>4</v>
      </c>
      <c r="N113" s="9">
        <v>3</v>
      </c>
    </row>
    <row r="114" spans="1:14" x14ac:dyDescent="0.25">
      <c r="A114" s="24">
        <v>2919</v>
      </c>
      <c r="B114" s="2">
        <v>94</v>
      </c>
      <c r="C114" s="23">
        <v>265</v>
      </c>
      <c r="D114" s="23">
        <v>23</v>
      </c>
      <c r="E114" s="23">
        <v>148</v>
      </c>
      <c r="F114" s="23">
        <v>12</v>
      </c>
      <c r="G114" s="23">
        <v>23</v>
      </c>
      <c r="H114" s="23">
        <v>160</v>
      </c>
      <c r="I114" s="23">
        <v>312</v>
      </c>
      <c r="J114" s="9">
        <v>2</v>
      </c>
      <c r="K114" s="2">
        <v>2</v>
      </c>
      <c r="L114" s="2">
        <v>2</v>
      </c>
      <c r="M114" s="2">
        <v>3</v>
      </c>
      <c r="N114" s="9">
        <v>7</v>
      </c>
    </row>
    <row r="115" spans="1:14" x14ac:dyDescent="0.25">
      <c r="A115" s="24">
        <v>1138</v>
      </c>
      <c r="B115" s="2">
        <v>94</v>
      </c>
      <c r="C115" s="23">
        <v>278</v>
      </c>
      <c r="D115" s="23">
        <v>11</v>
      </c>
      <c r="E115" s="23">
        <v>342</v>
      </c>
      <c r="F115" s="23">
        <v>46</v>
      </c>
      <c r="G115" s="23">
        <v>4</v>
      </c>
      <c r="H115" s="23">
        <v>122</v>
      </c>
      <c r="I115" s="23">
        <v>559</v>
      </c>
      <c r="J115" s="9">
        <v>7</v>
      </c>
      <c r="K115" s="2">
        <v>4</v>
      </c>
      <c r="L115" s="2">
        <v>1</v>
      </c>
      <c r="M115" s="2">
        <v>4</v>
      </c>
      <c r="N115" s="9">
        <v>8</v>
      </c>
    </row>
    <row r="116" spans="1:14" x14ac:dyDescent="0.25">
      <c r="A116" s="24">
        <v>1367</v>
      </c>
      <c r="B116" s="2">
        <v>94</v>
      </c>
      <c r="C116" s="23">
        <v>278</v>
      </c>
      <c r="D116" s="23">
        <v>11</v>
      </c>
      <c r="E116" s="23">
        <v>342</v>
      </c>
      <c r="F116" s="23">
        <v>46</v>
      </c>
      <c r="G116" s="23">
        <v>4</v>
      </c>
      <c r="H116" s="23">
        <v>122</v>
      </c>
      <c r="I116" s="23">
        <v>559</v>
      </c>
      <c r="J116" s="9">
        <v>7</v>
      </c>
      <c r="K116" s="2">
        <v>4</v>
      </c>
      <c r="L116" s="2">
        <v>1</v>
      </c>
      <c r="M116" s="2">
        <v>4</v>
      </c>
      <c r="N116" s="9">
        <v>8</v>
      </c>
    </row>
    <row r="117" spans="1:14" x14ac:dyDescent="0.25">
      <c r="A117" s="24">
        <v>3135</v>
      </c>
      <c r="B117" s="2">
        <v>94</v>
      </c>
      <c r="C117" s="23">
        <v>340</v>
      </c>
      <c r="D117" s="23">
        <v>59</v>
      </c>
      <c r="E117" s="23">
        <v>1715</v>
      </c>
      <c r="F117" s="23">
        <v>0</v>
      </c>
      <c r="G117" s="23">
        <v>59</v>
      </c>
      <c r="H117" s="23">
        <v>117</v>
      </c>
      <c r="I117" s="23">
        <v>2055</v>
      </c>
      <c r="J117" s="9">
        <v>0</v>
      </c>
      <c r="K117" s="2">
        <v>4</v>
      </c>
      <c r="L117" s="2">
        <v>3</v>
      </c>
      <c r="M117" s="2">
        <v>7</v>
      </c>
      <c r="N117" s="9">
        <v>3</v>
      </c>
    </row>
    <row r="118" spans="1:14" x14ac:dyDescent="0.25">
      <c r="A118" s="24">
        <v>1005</v>
      </c>
      <c r="B118" s="2">
        <v>94</v>
      </c>
      <c r="C118" s="23">
        <v>470</v>
      </c>
      <c r="D118" s="23">
        <v>117</v>
      </c>
      <c r="E118" s="23">
        <v>320</v>
      </c>
      <c r="F118" s="23">
        <v>125</v>
      </c>
      <c r="G118" s="23">
        <v>73</v>
      </c>
      <c r="H118" s="23">
        <v>41</v>
      </c>
      <c r="I118" s="23">
        <v>1064</v>
      </c>
      <c r="J118" s="9">
        <v>5</v>
      </c>
      <c r="K118" s="2">
        <v>5</v>
      </c>
      <c r="L118" s="2">
        <v>3</v>
      </c>
      <c r="M118" s="2">
        <v>6</v>
      </c>
      <c r="N118" s="9">
        <v>5</v>
      </c>
    </row>
    <row r="119" spans="1:14" x14ac:dyDescent="0.25">
      <c r="A119" s="24">
        <v>2877</v>
      </c>
      <c r="B119" s="2">
        <v>94</v>
      </c>
      <c r="C119" s="23">
        <v>643</v>
      </c>
      <c r="D119" s="23">
        <v>17</v>
      </c>
      <c r="E119" s="23">
        <v>189</v>
      </c>
      <c r="F119" s="23">
        <v>47</v>
      </c>
      <c r="G119" s="23">
        <v>17</v>
      </c>
      <c r="H119" s="23">
        <v>26</v>
      </c>
      <c r="I119" s="23">
        <v>886</v>
      </c>
      <c r="J119" s="9">
        <v>1</v>
      </c>
      <c r="K119" s="2">
        <v>4</v>
      </c>
      <c r="L119" s="2">
        <v>4</v>
      </c>
      <c r="M119" s="2">
        <v>6</v>
      </c>
      <c r="N119" s="9">
        <v>2</v>
      </c>
    </row>
    <row r="120" spans="1:14" x14ac:dyDescent="0.25">
      <c r="A120" s="24">
        <v>1576</v>
      </c>
      <c r="B120" s="2">
        <v>94</v>
      </c>
      <c r="C120" s="23">
        <v>710</v>
      </c>
      <c r="D120" s="23">
        <v>309</v>
      </c>
      <c r="E120" s="23">
        <v>1544</v>
      </c>
      <c r="F120" s="23">
        <v>321</v>
      </c>
      <c r="G120" s="23">
        <v>309</v>
      </c>
      <c r="H120" s="23">
        <v>401</v>
      </c>
      <c r="I120" s="23">
        <v>2791</v>
      </c>
      <c r="J120" s="9">
        <v>1</v>
      </c>
      <c r="K120" s="2">
        <v>3</v>
      </c>
      <c r="L120" s="2">
        <v>7</v>
      </c>
      <c r="M120" s="2">
        <v>9</v>
      </c>
      <c r="N120" s="9">
        <v>1</v>
      </c>
    </row>
    <row r="121" spans="1:14" x14ac:dyDescent="0.25">
      <c r="A121" s="24">
        <v>1938</v>
      </c>
      <c r="B121" s="2">
        <v>94</v>
      </c>
      <c r="C121" s="23">
        <v>753</v>
      </c>
      <c r="D121" s="23">
        <v>14</v>
      </c>
      <c r="E121" s="23">
        <v>667</v>
      </c>
      <c r="F121" s="23">
        <v>197</v>
      </c>
      <c r="G121" s="23">
        <v>117</v>
      </c>
      <c r="H121" s="23">
        <v>238</v>
      </c>
      <c r="I121" s="23">
        <v>1511</v>
      </c>
      <c r="J121" s="9">
        <v>4</v>
      </c>
      <c r="K121" s="2">
        <v>5</v>
      </c>
      <c r="L121" s="2">
        <v>5</v>
      </c>
      <c r="M121" s="2">
        <v>8</v>
      </c>
      <c r="N121" s="9">
        <v>5</v>
      </c>
    </row>
    <row r="122" spans="1:14" x14ac:dyDescent="0.25">
      <c r="A122" s="24">
        <v>1812</v>
      </c>
      <c r="B122" s="2">
        <v>94</v>
      </c>
      <c r="C122" s="23">
        <v>1070</v>
      </c>
      <c r="D122" s="23">
        <v>49</v>
      </c>
      <c r="E122" s="23">
        <v>476</v>
      </c>
      <c r="F122" s="23">
        <v>21</v>
      </c>
      <c r="G122" s="23">
        <v>15</v>
      </c>
      <c r="H122" s="23">
        <v>442</v>
      </c>
      <c r="I122" s="23">
        <v>1189</v>
      </c>
      <c r="J122" s="9">
        <v>1</v>
      </c>
      <c r="K122" s="2">
        <v>6</v>
      </c>
      <c r="L122" s="2">
        <v>4</v>
      </c>
      <c r="M122" s="2">
        <v>7</v>
      </c>
      <c r="N122" s="9">
        <v>6</v>
      </c>
    </row>
    <row r="123" spans="1:14" x14ac:dyDescent="0.25">
      <c r="A123" s="24">
        <v>1886</v>
      </c>
      <c r="B123" s="2">
        <v>94</v>
      </c>
      <c r="C123" s="23">
        <v>1075</v>
      </c>
      <c r="D123" s="23">
        <v>200</v>
      </c>
      <c r="E123" s="23">
        <v>851</v>
      </c>
      <c r="F123" s="23">
        <v>422</v>
      </c>
      <c r="G123" s="23">
        <v>24</v>
      </c>
      <c r="H123" s="23">
        <v>524</v>
      </c>
      <c r="I123" s="23">
        <v>2047</v>
      </c>
      <c r="J123" s="9">
        <v>1</v>
      </c>
      <c r="K123" s="2">
        <v>3</v>
      </c>
      <c r="L123" s="2">
        <v>4</v>
      </c>
      <c r="M123" s="2">
        <v>10</v>
      </c>
      <c r="N123" s="9">
        <v>0</v>
      </c>
    </row>
    <row r="124" spans="1:14" x14ac:dyDescent="0.25">
      <c r="A124" s="24">
        <v>3011</v>
      </c>
      <c r="B124" s="2">
        <v>94</v>
      </c>
      <c r="C124" s="23">
        <v>1292</v>
      </c>
      <c r="D124" s="23">
        <v>191</v>
      </c>
      <c r="E124" s="23">
        <v>598</v>
      </c>
      <c r="F124" s="23">
        <v>216</v>
      </c>
      <c r="G124" s="23">
        <v>142</v>
      </c>
      <c r="H124" s="23">
        <v>142</v>
      </c>
      <c r="I124" s="23">
        <v>2297</v>
      </c>
      <c r="J124" s="9">
        <v>4</v>
      </c>
      <c r="K124" s="2">
        <v>10</v>
      </c>
      <c r="L124" s="2">
        <v>3</v>
      </c>
      <c r="M124" s="2">
        <v>12</v>
      </c>
      <c r="N124" s="9">
        <v>6</v>
      </c>
    </row>
    <row r="125" spans="1:14" x14ac:dyDescent="0.25">
      <c r="A125" s="24">
        <v>2284</v>
      </c>
      <c r="B125" s="2">
        <v>94</v>
      </c>
      <c r="C125" s="23">
        <v>1308</v>
      </c>
      <c r="D125" s="23">
        <v>173</v>
      </c>
      <c r="E125" s="23">
        <v>901</v>
      </c>
      <c r="F125" s="23">
        <v>225</v>
      </c>
      <c r="G125" s="23">
        <v>347</v>
      </c>
      <c r="H125" s="23">
        <v>173</v>
      </c>
      <c r="I125" s="23">
        <v>2782</v>
      </c>
      <c r="J125" s="9">
        <v>1</v>
      </c>
      <c r="K125" s="2">
        <v>5</v>
      </c>
      <c r="L125" s="2">
        <v>5</v>
      </c>
      <c r="M125" s="2">
        <v>8</v>
      </c>
      <c r="N125" s="9">
        <v>3</v>
      </c>
    </row>
    <row r="126" spans="1:14" x14ac:dyDescent="0.25">
      <c r="A126" s="24">
        <v>2008</v>
      </c>
      <c r="B126" s="2">
        <v>93</v>
      </c>
      <c r="C126" s="23">
        <v>31</v>
      </c>
      <c r="D126" s="23">
        <v>61</v>
      </c>
      <c r="E126" s="23">
        <v>84</v>
      </c>
      <c r="F126" s="23">
        <v>145</v>
      </c>
      <c r="G126" s="23">
        <v>92</v>
      </c>
      <c r="H126" s="23">
        <v>199</v>
      </c>
      <c r="I126" s="23">
        <v>214</v>
      </c>
      <c r="J126" s="9">
        <v>2</v>
      </c>
      <c r="K126" s="2">
        <v>2</v>
      </c>
      <c r="L126" s="2">
        <v>1</v>
      </c>
      <c r="M126" s="2">
        <v>2</v>
      </c>
      <c r="N126" s="9">
        <v>9</v>
      </c>
    </row>
    <row r="127" spans="1:14" x14ac:dyDescent="0.25">
      <c r="A127" s="24">
        <v>1181</v>
      </c>
      <c r="B127" s="2">
        <v>93</v>
      </c>
      <c r="C127" s="23">
        <v>82</v>
      </c>
      <c r="D127" s="23">
        <v>11</v>
      </c>
      <c r="E127" s="23">
        <v>75</v>
      </c>
      <c r="F127" s="23">
        <v>11</v>
      </c>
      <c r="G127" s="23">
        <v>68</v>
      </c>
      <c r="H127" s="23">
        <v>79</v>
      </c>
      <c r="I127" s="23">
        <v>168</v>
      </c>
      <c r="J127" s="9">
        <v>2</v>
      </c>
      <c r="K127" s="2">
        <v>3</v>
      </c>
      <c r="L127" s="2">
        <v>0</v>
      </c>
      <c r="M127" s="2">
        <v>3</v>
      </c>
      <c r="N127" s="9">
        <v>8</v>
      </c>
    </row>
    <row r="128" spans="1:14" x14ac:dyDescent="0.25">
      <c r="A128" s="24">
        <v>1608</v>
      </c>
      <c r="B128" s="2">
        <v>93</v>
      </c>
      <c r="C128" s="23">
        <v>83</v>
      </c>
      <c r="D128" s="23">
        <v>17</v>
      </c>
      <c r="E128" s="23">
        <v>125</v>
      </c>
      <c r="F128" s="23">
        <v>17</v>
      </c>
      <c r="G128" s="23">
        <v>8</v>
      </c>
      <c r="H128" s="23">
        <v>50</v>
      </c>
      <c r="I128" s="23">
        <v>200</v>
      </c>
      <c r="J128" s="9">
        <v>2</v>
      </c>
      <c r="K128" s="2">
        <v>2</v>
      </c>
      <c r="L128" s="2">
        <v>0</v>
      </c>
      <c r="M128" s="2">
        <v>3</v>
      </c>
      <c r="N128" s="9">
        <v>6</v>
      </c>
    </row>
    <row r="129" spans="1:14" x14ac:dyDescent="0.25">
      <c r="A129" s="24">
        <v>1208</v>
      </c>
      <c r="B129" s="2">
        <v>93</v>
      </c>
      <c r="C129" s="23">
        <v>96</v>
      </c>
      <c r="D129" s="23">
        <v>35</v>
      </c>
      <c r="E129" s="23">
        <v>80</v>
      </c>
      <c r="F129" s="23">
        <v>93</v>
      </c>
      <c r="G129" s="23">
        <v>3</v>
      </c>
      <c r="H129" s="23">
        <v>58</v>
      </c>
      <c r="I129" s="23">
        <v>251</v>
      </c>
      <c r="J129" s="9">
        <v>1</v>
      </c>
      <c r="K129" s="2">
        <v>1</v>
      </c>
      <c r="L129" s="2">
        <v>1</v>
      </c>
      <c r="M129" s="2">
        <v>4</v>
      </c>
      <c r="N129" s="9">
        <v>3</v>
      </c>
    </row>
    <row r="130" spans="1:14" x14ac:dyDescent="0.25">
      <c r="A130" s="24">
        <v>3036</v>
      </c>
      <c r="B130" s="2">
        <v>93</v>
      </c>
      <c r="C130" s="23">
        <v>97</v>
      </c>
      <c r="D130" s="23">
        <v>3</v>
      </c>
      <c r="E130" s="23">
        <v>37</v>
      </c>
      <c r="F130" s="23">
        <v>0</v>
      </c>
      <c r="G130" s="23">
        <v>0</v>
      </c>
      <c r="H130" s="23">
        <v>0</v>
      </c>
      <c r="I130" s="23">
        <v>137</v>
      </c>
      <c r="J130" s="9">
        <v>2</v>
      </c>
      <c r="K130" s="2">
        <v>2</v>
      </c>
      <c r="L130" s="2">
        <v>0</v>
      </c>
      <c r="M130" s="2">
        <v>3</v>
      </c>
      <c r="N130" s="9">
        <v>4</v>
      </c>
    </row>
    <row r="131" spans="1:14" x14ac:dyDescent="0.25">
      <c r="A131" s="24">
        <v>2906</v>
      </c>
      <c r="B131" s="2">
        <v>93</v>
      </c>
      <c r="C131" s="23">
        <v>402</v>
      </c>
      <c r="D131" s="23">
        <v>77</v>
      </c>
      <c r="E131" s="23">
        <v>315</v>
      </c>
      <c r="F131" s="23">
        <v>20</v>
      </c>
      <c r="G131" s="23">
        <v>42</v>
      </c>
      <c r="H131" s="23">
        <v>171</v>
      </c>
      <c r="I131" s="23">
        <v>685</v>
      </c>
      <c r="J131" s="9">
        <v>2</v>
      </c>
      <c r="K131" s="2">
        <v>4</v>
      </c>
      <c r="L131" s="2">
        <v>2</v>
      </c>
      <c r="M131" s="2">
        <v>7</v>
      </c>
      <c r="N131" s="9">
        <v>3</v>
      </c>
    </row>
    <row r="132" spans="1:14" x14ac:dyDescent="0.25">
      <c r="A132" s="24">
        <v>2156</v>
      </c>
      <c r="B132" s="2">
        <v>93</v>
      </c>
      <c r="C132" s="23">
        <v>573</v>
      </c>
      <c r="D132" s="23">
        <v>6</v>
      </c>
      <c r="E132" s="23">
        <v>59</v>
      </c>
      <c r="F132" s="23">
        <v>25</v>
      </c>
      <c r="G132" s="23">
        <v>25</v>
      </c>
      <c r="H132" s="23">
        <v>12</v>
      </c>
      <c r="I132" s="23">
        <v>675</v>
      </c>
      <c r="J132" s="9">
        <v>3</v>
      </c>
      <c r="K132" s="2">
        <v>2</v>
      </c>
      <c r="L132" s="2">
        <v>2</v>
      </c>
      <c r="M132" s="2">
        <v>6</v>
      </c>
      <c r="N132" s="9">
        <v>5</v>
      </c>
    </row>
    <row r="133" spans="1:14" x14ac:dyDescent="0.25">
      <c r="A133" s="24">
        <v>1873</v>
      </c>
      <c r="B133" s="2">
        <v>93</v>
      </c>
      <c r="C133" s="23">
        <v>588</v>
      </c>
      <c r="D133" s="23">
        <v>71</v>
      </c>
      <c r="E133" s="23">
        <v>1028</v>
      </c>
      <c r="F133" s="23">
        <v>92</v>
      </c>
      <c r="G133" s="23">
        <v>129</v>
      </c>
      <c r="H133" s="23">
        <v>403</v>
      </c>
      <c r="I133" s="23">
        <v>1505</v>
      </c>
      <c r="J133" s="9">
        <v>1</v>
      </c>
      <c r="K133" s="2">
        <v>3</v>
      </c>
      <c r="L133" s="2">
        <v>10</v>
      </c>
      <c r="M133" s="2">
        <v>11</v>
      </c>
      <c r="N133" s="9">
        <v>1</v>
      </c>
    </row>
    <row r="134" spans="1:14" x14ac:dyDescent="0.25">
      <c r="A134" s="24">
        <v>1496</v>
      </c>
      <c r="B134" s="2">
        <v>93</v>
      </c>
      <c r="C134" s="23">
        <v>725</v>
      </c>
      <c r="D134" s="23">
        <v>52</v>
      </c>
      <c r="E134" s="23">
        <v>207</v>
      </c>
      <c r="F134" s="23">
        <v>24</v>
      </c>
      <c r="G134" s="23">
        <v>30</v>
      </c>
      <c r="H134" s="23">
        <v>18</v>
      </c>
      <c r="I134" s="23">
        <v>1020</v>
      </c>
      <c r="J134" s="9">
        <v>3</v>
      </c>
      <c r="K134" s="2">
        <v>6</v>
      </c>
      <c r="L134" s="2">
        <v>2</v>
      </c>
      <c r="M134" s="2">
        <v>5</v>
      </c>
      <c r="N134" s="9">
        <v>7</v>
      </c>
    </row>
    <row r="135" spans="1:14" x14ac:dyDescent="0.25">
      <c r="A135" s="24">
        <v>1907</v>
      </c>
      <c r="B135" s="2">
        <v>93</v>
      </c>
      <c r="C135" s="23">
        <v>851</v>
      </c>
      <c r="D135" s="23">
        <v>53</v>
      </c>
      <c r="E135" s="23">
        <v>879</v>
      </c>
      <c r="F135" s="23">
        <v>572</v>
      </c>
      <c r="G135" s="23">
        <v>27</v>
      </c>
      <c r="H135" s="23">
        <v>247</v>
      </c>
      <c r="I135" s="23">
        <v>2136</v>
      </c>
      <c r="J135" s="9">
        <v>1</v>
      </c>
      <c r="K135" s="2">
        <v>4</v>
      </c>
      <c r="L135" s="2">
        <v>5</v>
      </c>
      <c r="M135" s="2">
        <v>9</v>
      </c>
      <c r="N135" s="9">
        <v>2</v>
      </c>
    </row>
    <row r="136" spans="1:14" x14ac:dyDescent="0.25">
      <c r="A136" s="24">
        <v>1468</v>
      </c>
      <c r="B136" s="2">
        <v>93</v>
      </c>
      <c r="C136" s="23">
        <v>896</v>
      </c>
      <c r="D136" s="23">
        <v>62</v>
      </c>
      <c r="E136" s="23">
        <v>220</v>
      </c>
      <c r="F136" s="23">
        <v>264</v>
      </c>
      <c r="G136" s="23">
        <v>163</v>
      </c>
      <c r="H136" s="23">
        <v>40</v>
      </c>
      <c r="I136" s="23">
        <v>1566</v>
      </c>
      <c r="J136" s="9">
        <v>1</v>
      </c>
      <c r="K136" s="2">
        <v>5</v>
      </c>
      <c r="L136" s="2">
        <v>9</v>
      </c>
      <c r="M136" s="2">
        <v>4</v>
      </c>
      <c r="N136" s="9">
        <v>3</v>
      </c>
    </row>
    <row r="137" spans="1:14" x14ac:dyDescent="0.25">
      <c r="A137" s="24">
        <v>1462</v>
      </c>
      <c r="B137" s="2">
        <v>93</v>
      </c>
      <c r="C137" s="23">
        <v>969</v>
      </c>
      <c r="D137" s="23">
        <v>57</v>
      </c>
      <c r="E137" s="23">
        <v>102</v>
      </c>
      <c r="F137" s="23">
        <v>16</v>
      </c>
      <c r="G137" s="23">
        <v>0</v>
      </c>
      <c r="H137" s="23">
        <v>240</v>
      </c>
      <c r="I137" s="23">
        <v>904</v>
      </c>
      <c r="J137" s="9">
        <v>4</v>
      </c>
      <c r="K137" s="2">
        <v>6</v>
      </c>
      <c r="L137" s="2">
        <v>2</v>
      </c>
      <c r="M137" s="2">
        <v>7</v>
      </c>
      <c r="N137" s="9">
        <v>5</v>
      </c>
    </row>
    <row r="138" spans="1:14" x14ac:dyDescent="0.25">
      <c r="A138" s="24">
        <v>2422</v>
      </c>
      <c r="B138" s="2">
        <v>93</v>
      </c>
      <c r="C138" s="23">
        <v>1100</v>
      </c>
      <c r="D138" s="23">
        <v>80</v>
      </c>
      <c r="E138" s="23">
        <v>1262</v>
      </c>
      <c r="F138" s="23">
        <v>164</v>
      </c>
      <c r="G138" s="23">
        <v>365</v>
      </c>
      <c r="H138" s="23">
        <v>39</v>
      </c>
      <c r="I138" s="23">
        <v>2932</v>
      </c>
      <c r="J138" s="9">
        <v>1</v>
      </c>
      <c r="K138" s="2">
        <v>4</v>
      </c>
      <c r="L138" s="2">
        <v>4</v>
      </c>
      <c r="M138" s="2">
        <v>9</v>
      </c>
      <c r="N138" s="9">
        <v>2</v>
      </c>
    </row>
    <row r="139" spans="1:14" x14ac:dyDescent="0.25">
      <c r="A139" s="24">
        <v>2050</v>
      </c>
      <c r="B139" s="2">
        <v>93</v>
      </c>
      <c r="C139" s="23">
        <v>1106</v>
      </c>
      <c r="D139" s="23">
        <v>110</v>
      </c>
      <c r="E139" s="23">
        <v>952</v>
      </c>
      <c r="F139" s="23">
        <v>27</v>
      </c>
      <c r="G139" s="23">
        <v>20</v>
      </c>
      <c r="H139" s="23">
        <v>42</v>
      </c>
      <c r="I139" s="23">
        <v>2173</v>
      </c>
      <c r="J139" s="9">
        <v>1</v>
      </c>
      <c r="K139" s="2">
        <v>3</v>
      </c>
      <c r="L139" s="2">
        <v>7</v>
      </c>
      <c r="M139" s="2">
        <v>13</v>
      </c>
      <c r="N139" s="9">
        <v>2</v>
      </c>
    </row>
    <row r="140" spans="1:14" x14ac:dyDescent="0.25">
      <c r="A140" s="24">
        <v>1295</v>
      </c>
      <c r="B140" s="2">
        <v>93</v>
      </c>
      <c r="C140" s="23">
        <v>1303</v>
      </c>
      <c r="D140" s="23">
        <v>0</v>
      </c>
      <c r="E140" s="23">
        <v>69</v>
      </c>
      <c r="F140" s="23">
        <v>0</v>
      </c>
      <c r="G140" s="23">
        <v>0</v>
      </c>
      <c r="H140" s="23">
        <v>26</v>
      </c>
      <c r="I140" s="23">
        <v>1347</v>
      </c>
      <c r="J140" s="9">
        <v>1</v>
      </c>
      <c r="K140" s="2">
        <v>8</v>
      </c>
      <c r="L140" s="2">
        <v>3</v>
      </c>
      <c r="M140" s="2">
        <v>6</v>
      </c>
      <c r="N140" s="9">
        <v>7</v>
      </c>
    </row>
    <row r="141" spans="1:14" x14ac:dyDescent="0.25">
      <c r="A141" s="24">
        <v>1335</v>
      </c>
      <c r="B141" s="2">
        <v>93</v>
      </c>
      <c r="C141" s="23">
        <v>1568</v>
      </c>
      <c r="D141" s="23">
        <v>191</v>
      </c>
      <c r="E141" s="23">
        <v>1087</v>
      </c>
      <c r="F141" s="23">
        <v>124</v>
      </c>
      <c r="G141" s="23">
        <v>256</v>
      </c>
      <c r="H141" s="23">
        <v>222</v>
      </c>
      <c r="I141" s="23">
        <v>3004</v>
      </c>
      <c r="J141" s="9">
        <v>2</v>
      </c>
      <c r="K141" s="2">
        <v>8</v>
      </c>
      <c r="L141" s="2">
        <v>4</v>
      </c>
      <c r="M141" s="2">
        <v>8</v>
      </c>
      <c r="N141" s="9">
        <v>4</v>
      </c>
    </row>
    <row r="142" spans="1:14" x14ac:dyDescent="0.25">
      <c r="A142" s="24">
        <v>1686</v>
      </c>
      <c r="B142" s="2">
        <v>93</v>
      </c>
      <c r="C142" s="23">
        <v>1568</v>
      </c>
      <c r="D142" s="23">
        <v>191</v>
      </c>
      <c r="E142" s="23">
        <v>1087</v>
      </c>
      <c r="F142" s="23">
        <v>124</v>
      </c>
      <c r="G142" s="23">
        <v>256</v>
      </c>
      <c r="H142" s="23">
        <v>222</v>
      </c>
      <c r="I142" s="23">
        <v>3004</v>
      </c>
      <c r="J142" s="9">
        <v>2</v>
      </c>
      <c r="K142" s="2">
        <v>8</v>
      </c>
      <c r="L142" s="2">
        <v>4</v>
      </c>
      <c r="M142" s="2">
        <v>8</v>
      </c>
      <c r="N142" s="9">
        <v>4</v>
      </c>
    </row>
    <row r="143" spans="1:14" x14ac:dyDescent="0.25">
      <c r="A143" s="24">
        <v>3087</v>
      </c>
      <c r="B143" s="2">
        <v>93</v>
      </c>
      <c r="C143" s="23">
        <v>1946</v>
      </c>
      <c r="D143" s="23">
        <v>100</v>
      </c>
      <c r="E143" s="23">
        <v>1073</v>
      </c>
      <c r="F143" s="23">
        <v>131</v>
      </c>
      <c r="G143" s="23">
        <v>134</v>
      </c>
      <c r="H143" s="23">
        <v>367</v>
      </c>
      <c r="I143" s="23">
        <v>3017</v>
      </c>
      <c r="J143" s="9">
        <v>1</v>
      </c>
      <c r="K143" s="2">
        <v>3</v>
      </c>
      <c r="L143" s="2">
        <v>10</v>
      </c>
      <c r="M143" s="2">
        <v>8</v>
      </c>
      <c r="N143" s="9">
        <v>2</v>
      </c>
    </row>
    <row r="144" spans="1:14" x14ac:dyDescent="0.25">
      <c r="A144" s="24">
        <v>2423</v>
      </c>
      <c r="B144" s="2">
        <v>93</v>
      </c>
      <c r="C144" s="23">
        <v>2065</v>
      </c>
      <c r="D144" s="23">
        <v>23</v>
      </c>
      <c r="E144" s="23">
        <v>286</v>
      </c>
      <c r="F144" s="23">
        <v>32</v>
      </c>
      <c r="G144" s="23">
        <v>0</v>
      </c>
      <c r="H144" s="23">
        <v>136</v>
      </c>
      <c r="I144" s="23">
        <v>2270</v>
      </c>
      <c r="J144" s="9">
        <v>4</v>
      </c>
      <c r="K144" s="2">
        <v>10</v>
      </c>
      <c r="L144" s="2">
        <v>7</v>
      </c>
      <c r="M144" s="2">
        <v>5</v>
      </c>
      <c r="N144" s="9">
        <v>8</v>
      </c>
    </row>
    <row r="145" spans="1:14" x14ac:dyDescent="0.25">
      <c r="A145" s="24">
        <v>2888</v>
      </c>
      <c r="B145" s="2">
        <v>93</v>
      </c>
      <c r="C145" s="23">
        <v>2323</v>
      </c>
      <c r="D145" s="23">
        <v>114</v>
      </c>
      <c r="E145" s="23">
        <v>1142</v>
      </c>
      <c r="F145" s="23">
        <v>148</v>
      </c>
      <c r="G145" s="23">
        <v>114</v>
      </c>
      <c r="H145" s="23">
        <v>304</v>
      </c>
      <c r="I145" s="23">
        <v>3538</v>
      </c>
      <c r="J145" s="9">
        <v>3</v>
      </c>
      <c r="K145" s="2">
        <v>5</v>
      </c>
      <c r="L145" s="2">
        <v>5</v>
      </c>
      <c r="M145" s="2">
        <v>5</v>
      </c>
      <c r="N145" s="9">
        <v>8</v>
      </c>
    </row>
    <row r="146" spans="1:14" x14ac:dyDescent="0.25">
      <c r="A146" s="24">
        <v>2542</v>
      </c>
      <c r="B146" s="2">
        <v>93</v>
      </c>
      <c r="C146" s="23">
        <v>2379</v>
      </c>
      <c r="D146" s="23">
        <v>161</v>
      </c>
      <c r="E146" s="23">
        <v>651</v>
      </c>
      <c r="F146" s="23">
        <v>0</v>
      </c>
      <c r="G146" s="23">
        <v>31</v>
      </c>
      <c r="H146" s="23">
        <v>31</v>
      </c>
      <c r="I146" s="23">
        <v>3191</v>
      </c>
      <c r="J146" s="9">
        <v>4</v>
      </c>
      <c r="K146" s="2">
        <v>5</v>
      </c>
      <c r="L146" s="2">
        <v>4</v>
      </c>
      <c r="M146" s="2">
        <v>10</v>
      </c>
      <c r="N146" s="9">
        <v>4</v>
      </c>
    </row>
    <row r="147" spans="1:14" x14ac:dyDescent="0.25">
      <c r="A147" s="24">
        <v>1363</v>
      </c>
      <c r="B147" s="2">
        <v>92</v>
      </c>
      <c r="C147" s="23">
        <v>13</v>
      </c>
      <c r="D147" s="23">
        <v>38</v>
      </c>
      <c r="E147" s="23">
        <v>55</v>
      </c>
      <c r="F147" s="23">
        <v>8</v>
      </c>
      <c r="G147" s="23">
        <v>51</v>
      </c>
      <c r="H147" s="23">
        <v>51</v>
      </c>
      <c r="I147" s="23">
        <v>115</v>
      </c>
      <c r="J147" s="9">
        <v>1</v>
      </c>
      <c r="K147" s="2">
        <v>1</v>
      </c>
      <c r="L147" s="2">
        <v>0</v>
      </c>
      <c r="M147" s="2">
        <v>3</v>
      </c>
      <c r="N147" s="9">
        <v>7</v>
      </c>
    </row>
    <row r="148" spans="1:14" x14ac:dyDescent="0.25">
      <c r="A148" s="24">
        <v>1929</v>
      </c>
      <c r="B148" s="2">
        <v>92</v>
      </c>
      <c r="C148" s="23">
        <v>21</v>
      </c>
      <c r="D148" s="23">
        <v>7</v>
      </c>
      <c r="E148" s="23">
        <v>63</v>
      </c>
      <c r="F148" s="23">
        <v>7</v>
      </c>
      <c r="G148" s="23">
        <v>28</v>
      </c>
      <c r="H148" s="23">
        <v>49</v>
      </c>
      <c r="I148" s="23">
        <v>77</v>
      </c>
      <c r="J148" s="9">
        <v>1</v>
      </c>
      <c r="K148" s="2">
        <v>2</v>
      </c>
      <c r="L148" s="2">
        <v>0</v>
      </c>
      <c r="M148" s="2">
        <v>3</v>
      </c>
      <c r="N148" s="9">
        <v>4</v>
      </c>
    </row>
    <row r="149" spans="1:14" x14ac:dyDescent="0.25">
      <c r="A149" s="24">
        <v>2510</v>
      </c>
      <c r="B149" s="2">
        <v>92</v>
      </c>
      <c r="C149" s="23">
        <v>26</v>
      </c>
      <c r="D149" s="23">
        <v>190</v>
      </c>
      <c r="E149" s="23">
        <v>37</v>
      </c>
      <c r="F149" s="23">
        <v>0</v>
      </c>
      <c r="G149" s="23">
        <v>53</v>
      </c>
      <c r="H149" s="23">
        <v>238</v>
      </c>
      <c r="I149" s="23">
        <v>69</v>
      </c>
      <c r="J149" s="9">
        <v>2</v>
      </c>
      <c r="K149" s="2">
        <v>3</v>
      </c>
      <c r="L149" s="2">
        <v>0</v>
      </c>
      <c r="M149" s="2">
        <v>3</v>
      </c>
      <c r="N149" s="9">
        <v>8</v>
      </c>
    </row>
    <row r="150" spans="1:14" x14ac:dyDescent="0.25">
      <c r="A150" s="24">
        <v>1045</v>
      </c>
      <c r="B150" s="2">
        <v>92</v>
      </c>
      <c r="C150" s="23">
        <v>44</v>
      </c>
      <c r="D150" s="23">
        <v>20</v>
      </c>
      <c r="E150" s="23">
        <v>51</v>
      </c>
      <c r="F150" s="23">
        <v>10</v>
      </c>
      <c r="G150" s="23">
        <v>17</v>
      </c>
      <c r="H150" s="23">
        <v>44</v>
      </c>
      <c r="I150" s="23">
        <v>98</v>
      </c>
      <c r="J150" s="9">
        <v>1</v>
      </c>
      <c r="K150" s="2">
        <v>2</v>
      </c>
      <c r="L150" s="2">
        <v>0</v>
      </c>
      <c r="M150" s="2">
        <v>2</v>
      </c>
      <c r="N150" s="9">
        <v>10</v>
      </c>
    </row>
    <row r="151" spans="1:14" x14ac:dyDescent="0.25">
      <c r="A151" s="24">
        <v>1484</v>
      </c>
      <c r="B151" s="2">
        <v>92</v>
      </c>
      <c r="C151" s="23">
        <v>61</v>
      </c>
      <c r="D151" s="23">
        <v>9</v>
      </c>
      <c r="E151" s="23">
        <v>98</v>
      </c>
      <c r="F151" s="23">
        <v>19</v>
      </c>
      <c r="G151" s="23">
        <v>0</v>
      </c>
      <c r="H151" s="23">
        <v>112</v>
      </c>
      <c r="I151" s="23">
        <v>75</v>
      </c>
      <c r="J151" s="9">
        <v>2</v>
      </c>
      <c r="K151" s="2">
        <v>1</v>
      </c>
      <c r="L151" s="2">
        <v>1</v>
      </c>
      <c r="M151" s="2">
        <v>2</v>
      </c>
      <c r="N151" s="9">
        <v>8</v>
      </c>
    </row>
    <row r="152" spans="1:14" x14ac:dyDescent="0.25">
      <c r="A152" s="24">
        <v>1604</v>
      </c>
      <c r="B152" s="2">
        <v>92</v>
      </c>
      <c r="C152" s="23">
        <v>71</v>
      </c>
      <c r="D152" s="23">
        <v>33</v>
      </c>
      <c r="E152" s="23">
        <v>50</v>
      </c>
      <c r="F152" s="23">
        <v>46</v>
      </c>
      <c r="G152" s="23">
        <v>62</v>
      </c>
      <c r="H152" s="23">
        <v>133</v>
      </c>
      <c r="I152" s="23">
        <v>129</v>
      </c>
      <c r="J152" s="9">
        <v>1</v>
      </c>
      <c r="K152" s="2">
        <v>2</v>
      </c>
      <c r="L152" s="2">
        <v>1</v>
      </c>
      <c r="M152" s="2">
        <v>2</v>
      </c>
      <c r="N152" s="9">
        <v>7</v>
      </c>
    </row>
    <row r="153" spans="1:14" x14ac:dyDescent="0.25">
      <c r="A153" s="24">
        <v>2054</v>
      </c>
      <c r="B153" s="2">
        <v>92</v>
      </c>
      <c r="C153" s="23">
        <v>113</v>
      </c>
      <c r="D153" s="23">
        <v>0</v>
      </c>
      <c r="E153" s="23">
        <v>18</v>
      </c>
      <c r="F153" s="23">
        <v>7</v>
      </c>
      <c r="G153" s="23">
        <v>0</v>
      </c>
      <c r="H153" s="23">
        <v>28</v>
      </c>
      <c r="I153" s="23">
        <v>109</v>
      </c>
      <c r="J153" s="9">
        <v>2</v>
      </c>
      <c r="K153" s="2">
        <v>2</v>
      </c>
      <c r="L153" s="2">
        <v>0</v>
      </c>
      <c r="M153" s="2">
        <v>3</v>
      </c>
      <c r="N153" s="9">
        <v>5</v>
      </c>
    </row>
    <row r="154" spans="1:14" x14ac:dyDescent="0.25">
      <c r="A154" s="24">
        <v>2022</v>
      </c>
      <c r="B154" s="2">
        <v>92</v>
      </c>
      <c r="C154" s="23">
        <v>121</v>
      </c>
      <c r="D154" s="23">
        <v>4</v>
      </c>
      <c r="E154" s="23">
        <v>50</v>
      </c>
      <c r="F154" s="23">
        <v>0</v>
      </c>
      <c r="G154" s="23">
        <v>0</v>
      </c>
      <c r="H154" s="23">
        <v>18</v>
      </c>
      <c r="I154" s="23">
        <v>157</v>
      </c>
      <c r="J154" s="9">
        <v>3</v>
      </c>
      <c r="K154" s="2">
        <v>2</v>
      </c>
      <c r="L154" s="2">
        <v>0</v>
      </c>
      <c r="M154" s="2">
        <v>3</v>
      </c>
      <c r="N154" s="9">
        <v>8</v>
      </c>
    </row>
    <row r="155" spans="1:14" x14ac:dyDescent="0.25">
      <c r="A155" s="24">
        <v>2547</v>
      </c>
      <c r="B155" s="2">
        <v>92</v>
      </c>
      <c r="C155" s="23">
        <v>121</v>
      </c>
      <c r="D155" s="23">
        <v>4</v>
      </c>
      <c r="E155" s="23">
        <v>50</v>
      </c>
      <c r="F155" s="23">
        <v>0</v>
      </c>
      <c r="G155" s="23">
        <v>0</v>
      </c>
      <c r="H155" s="23">
        <v>18</v>
      </c>
      <c r="I155" s="23">
        <v>157</v>
      </c>
      <c r="J155" s="9">
        <v>3</v>
      </c>
      <c r="K155" s="2">
        <v>2</v>
      </c>
      <c r="L155" s="2">
        <v>0</v>
      </c>
      <c r="M155" s="2">
        <v>3</v>
      </c>
      <c r="N155" s="9">
        <v>8</v>
      </c>
    </row>
    <row r="156" spans="1:14" x14ac:dyDescent="0.25">
      <c r="A156" s="24">
        <v>1240</v>
      </c>
      <c r="B156" s="2">
        <v>92</v>
      </c>
      <c r="C156" s="23">
        <v>215</v>
      </c>
      <c r="D156" s="23">
        <v>224</v>
      </c>
      <c r="E156" s="23">
        <v>248</v>
      </c>
      <c r="F156" s="23">
        <v>100</v>
      </c>
      <c r="G156" s="23">
        <v>96</v>
      </c>
      <c r="H156" s="23">
        <v>119</v>
      </c>
      <c r="I156" s="23">
        <v>764</v>
      </c>
      <c r="J156" s="9">
        <v>2</v>
      </c>
      <c r="K156" s="2">
        <v>3</v>
      </c>
      <c r="L156" s="2">
        <v>1</v>
      </c>
      <c r="M156" s="2">
        <v>5</v>
      </c>
      <c r="N156" s="9">
        <v>6</v>
      </c>
    </row>
    <row r="157" spans="1:14" x14ac:dyDescent="0.25">
      <c r="A157" s="24">
        <v>1639</v>
      </c>
      <c r="B157" s="2">
        <v>92</v>
      </c>
      <c r="C157" s="23">
        <v>215</v>
      </c>
      <c r="D157" s="23">
        <v>224</v>
      </c>
      <c r="E157" s="23">
        <v>248</v>
      </c>
      <c r="F157" s="23">
        <v>100</v>
      </c>
      <c r="G157" s="23">
        <v>96</v>
      </c>
      <c r="H157" s="23">
        <v>119</v>
      </c>
      <c r="I157" s="23">
        <v>764</v>
      </c>
      <c r="J157" s="9">
        <v>2</v>
      </c>
      <c r="K157" s="2">
        <v>3</v>
      </c>
      <c r="L157" s="2">
        <v>1</v>
      </c>
      <c r="M157" s="2">
        <v>5</v>
      </c>
      <c r="N157" s="9">
        <v>6</v>
      </c>
    </row>
    <row r="158" spans="1:14" x14ac:dyDescent="0.25">
      <c r="A158" s="24">
        <v>1430</v>
      </c>
      <c r="B158" s="2">
        <v>92</v>
      </c>
      <c r="C158" s="23">
        <v>254</v>
      </c>
      <c r="D158" s="23">
        <v>47</v>
      </c>
      <c r="E158" s="23">
        <v>248</v>
      </c>
      <c r="F158" s="23">
        <v>44</v>
      </c>
      <c r="G158" s="23">
        <v>17</v>
      </c>
      <c r="H158" s="23">
        <v>33</v>
      </c>
      <c r="I158" s="23">
        <v>576</v>
      </c>
      <c r="J158" s="9">
        <v>2</v>
      </c>
      <c r="K158" s="2">
        <v>5</v>
      </c>
      <c r="L158" s="2">
        <v>0</v>
      </c>
      <c r="M158" s="2">
        <v>4</v>
      </c>
      <c r="N158" s="9">
        <v>8</v>
      </c>
    </row>
    <row r="159" spans="1:14" x14ac:dyDescent="0.25">
      <c r="A159" s="24">
        <v>2234</v>
      </c>
      <c r="B159" s="2">
        <v>92</v>
      </c>
      <c r="C159" s="23">
        <v>311</v>
      </c>
      <c r="D159" s="23">
        <v>63</v>
      </c>
      <c r="E159" s="23">
        <v>984</v>
      </c>
      <c r="F159" s="23">
        <v>30</v>
      </c>
      <c r="G159" s="23">
        <v>456</v>
      </c>
      <c r="H159" s="23">
        <v>166</v>
      </c>
      <c r="I159" s="23">
        <v>1679</v>
      </c>
      <c r="J159" s="9">
        <v>2</v>
      </c>
      <c r="K159" s="2">
        <v>7</v>
      </c>
      <c r="L159" s="2">
        <v>3</v>
      </c>
      <c r="M159" s="2">
        <v>5</v>
      </c>
      <c r="N159" s="9">
        <v>4</v>
      </c>
    </row>
    <row r="160" spans="1:14" x14ac:dyDescent="0.25">
      <c r="A160" s="24">
        <v>2589</v>
      </c>
      <c r="B160" s="2">
        <v>92</v>
      </c>
      <c r="C160" s="23">
        <v>395</v>
      </c>
      <c r="D160" s="23">
        <v>8</v>
      </c>
      <c r="E160" s="23">
        <v>505</v>
      </c>
      <c r="F160" s="23">
        <v>91</v>
      </c>
      <c r="G160" s="23">
        <v>28</v>
      </c>
      <c r="H160" s="23">
        <v>39</v>
      </c>
      <c r="I160" s="23">
        <v>986</v>
      </c>
      <c r="J160" s="9">
        <v>4</v>
      </c>
      <c r="K160" s="2">
        <v>5</v>
      </c>
      <c r="L160" s="2">
        <v>1</v>
      </c>
      <c r="M160" s="2">
        <v>5</v>
      </c>
      <c r="N160" s="9">
        <v>8</v>
      </c>
    </row>
    <row r="161" spans="1:14" x14ac:dyDescent="0.25">
      <c r="A161" s="24">
        <v>1745</v>
      </c>
      <c r="B161" s="2">
        <v>92</v>
      </c>
      <c r="C161" s="23">
        <v>473</v>
      </c>
      <c r="D161" s="23">
        <v>82</v>
      </c>
      <c r="E161" s="23">
        <v>711</v>
      </c>
      <c r="F161" s="23">
        <v>107</v>
      </c>
      <c r="G161" s="23">
        <v>40</v>
      </c>
      <c r="H161" s="23">
        <v>529</v>
      </c>
      <c r="I161" s="23">
        <v>883</v>
      </c>
      <c r="J161" s="9">
        <v>1</v>
      </c>
      <c r="K161" s="2">
        <v>2</v>
      </c>
      <c r="L161" s="2">
        <v>11</v>
      </c>
      <c r="M161" s="2">
        <v>5</v>
      </c>
      <c r="N161" s="9">
        <v>1</v>
      </c>
    </row>
    <row r="162" spans="1:14" x14ac:dyDescent="0.25">
      <c r="A162" s="24">
        <v>1915</v>
      </c>
      <c r="B162" s="2">
        <v>92</v>
      </c>
      <c r="C162" s="23">
        <v>473</v>
      </c>
      <c r="D162" s="23">
        <v>82</v>
      </c>
      <c r="E162" s="23">
        <v>711</v>
      </c>
      <c r="F162" s="23">
        <v>107</v>
      </c>
      <c r="G162" s="23">
        <v>40</v>
      </c>
      <c r="H162" s="23">
        <v>529</v>
      </c>
      <c r="I162" s="23">
        <v>883</v>
      </c>
      <c r="J162" s="9">
        <v>1</v>
      </c>
      <c r="K162" s="2">
        <v>2</v>
      </c>
      <c r="L162" s="2">
        <v>11</v>
      </c>
      <c r="M162" s="2">
        <v>5</v>
      </c>
      <c r="N162" s="9">
        <v>1</v>
      </c>
    </row>
    <row r="163" spans="1:14" x14ac:dyDescent="0.25">
      <c r="A163" s="24">
        <v>2376</v>
      </c>
      <c r="B163" s="2">
        <v>92</v>
      </c>
      <c r="C163" s="23">
        <v>533</v>
      </c>
      <c r="D163" s="23">
        <v>5</v>
      </c>
      <c r="E163" s="23">
        <v>114</v>
      </c>
      <c r="F163" s="23">
        <v>8</v>
      </c>
      <c r="G163" s="23">
        <v>13</v>
      </c>
      <c r="H163" s="23">
        <v>93</v>
      </c>
      <c r="I163" s="23">
        <v>581</v>
      </c>
      <c r="J163" s="9">
        <v>4</v>
      </c>
      <c r="K163" s="2">
        <v>5</v>
      </c>
      <c r="L163" s="2">
        <v>1</v>
      </c>
      <c r="M163" s="2">
        <v>5</v>
      </c>
      <c r="N163" s="9">
        <v>6</v>
      </c>
    </row>
    <row r="164" spans="1:14" x14ac:dyDescent="0.25">
      <c r="A164" s="24">
        <v>2412</v>
      </c>
      <c r="B164" s="2">
        <v>92</v>
      </c>
      <c r="C164" s="23">
        <v>533</v>
      </c>
      <c r="D164" s="23">
        <v>5</v>
      </c>
      <c r="E164" s="23">
        <v>114</v>
      </c>
      <c r="F164" s="23">
        <v>8</v>
      </c>
      <c r="G164" s="23">
        <v>13</v>
      </c>
      <c r="H164" s="23">
        <v>93</v>
      </c>
      <c r="I164" s="23">
        <v>581</v>
      </c>
      <c r="J164" s="9">
        <v>4</v>
      </c>
      <c r="K164" s="2">
        <v>5</v>
      </c>
      <c r="L164" s="2">
        <v>1</v>
      </c>
      <c r="M164" s="2">
        <v>5</v>
      </c>
      <c r="N164" s="9">
        <v>6</v>
      </c>
    </row>
    <row r="165" spans="1:14" x14ac:dyDescent="0.25">
      <c r="A165" s="24">
        <v>3083</v>
      </c>
      <c r="B165" s="2">
        <v>92</v>
      </c>
      <c r="C165" s="23">
        <v>599</v>
      </c>
      <c r="D165" s="23">
        <v>10</v>
      </c>
      <c r="E165" s="23">
        <v>574</v>
      </c>
      <c r="F165" s="23">
        <v>64</v>
      </c>
      <c r="G165" s="23">
        <v>10</v>
      </c>
      <c r="H165" s="23">
        <v>137</v>
      </c>
      <c r="I165" s="23">
        <v>1118</v>
      </c>
      <c r="J165" s="9">
        <v>5</v>
      </c>
      <c r="K165" s="2">
        <v>7</v>
      </c>
      <c r="L165" s="2">
        <v>1</v>
      </c>
      <c r="M165" s="2">
        <v>6</v>
      </c>
      <c r="N165" s="9">
        <v>7</v>
      </c>
    </row>
    <row r="166" spans="1:14" x14ac:dyDescent="0.25">
      <c r="A166" s="24">
        <v>3015</v>
      </c>
      <c r="B166" s="2">
        <v>92</v>
      </c>
      <c r="C166" s="23">
        <v>608</v>
      </c>
      <c r="D166" s="23">
        <v>141</v>
      </c>
      <c r="E166" s="23">
        <v>593</v>
      </c>
      <c r="F166" s="23">
        <v>166</v>
      </c>
      <c r="G166" s="23">
        <v>126</v>
      </c>
      <c r="H166" s="23">
        <v>448</v>
      </c>
      <c r="I166" s="23">
        <v>1186</v>
      </c>
      <c r="J166" s="9">
        <v>1</v>
      </c>
      <c r="K166" s="2">
        <v>5</v>
      </c>
      <c r="L166" s="2">
        <v>4</v>
      </c>
      <c r="M166" s="2">
        <v>8</v>
      </c>
      <c r="N166" s="9">
        <v>4</v>
      </c>
    </row>
    <row r="167" spans="1:14" x14ac:dyDescent="0.25">
      <c r="A167" s="24">
        <v>2688</v>
      </c>
      <c r="B167" s="2">
        <v>92</v>
      </c>
      <c r="C167" s="23">
        <v>767</v>
      </c>
      <c r="D167" s="23">
        <v>114</v>
      </c>
      <c r="E167" s="23">
        <v>2100</v>
      </c>
      <c r="F167" s="23">
        <v>464</v>
      </c>
      <c r="G167" s="23">
        <v>79</v>
      </c>
      <c r="H167" s="23">
        <v>58</v>
      </c>
      <c r="I167" s="23">
        <v>3467</v>
      </c>
      <c r="J167" s="9">
        <v>1</v>
      </c>
      <c r="K167" s="2">
        <v>5</v>
      </c>
      <c r="L167" s="2">
        <v>8</v>
      </c>
      <c r="M167" s="2">
        <v>12</v>
      </c>
      <c r="N167" s="9">
        <v>3</v>
      </c>
    </row>
    <row r="168" spans="1:14" x14ac:dyDescent="0.25">
      <c r="A168" s="24">
        <v>2988</v>
      </c>
      <c r="B168" s="2">
        <v>92</v>
      </c>
      <c r="C168" s="23">
        <v>890</v>
      </c>
      <c r="D168" s="23">
        <v>476</v>
      </c>
      <c r="E168" s="23">
        <v>476</v>
      </c>
      <c r="F168" s="23">
        <v>812</v>
      </c>
      <c r="G168" s="23">
        <v>504</v>
      </c>
      <c r="H168" s="23">
        <v>117</v>
      </c>
      <c r="I168" s="23">
        <v>3041</v>
      </c>
      <c r="J168" s="9">
        <v>6</v>
      </c>
      <c r="K168" s="2">
        <v>11</v>
      </c>
      <c r="L168" s="2">
        <v>2</v>
      </c>
      <c r="M168" s="2">
        <v>8</v>
      </c>
      <c r="N168" s="9">
        <v>9</v>
      </c>
    </row>
    <row r="169" spans="1:14" x14ac:dyDescent="0.25">
      <c r="A169" s="24">
        <v>1732</v>
      </c>
      <c r="B169" s="2">
        <v>92</v>
      </c>
      <c r="C169" s="23">
        <v>1029</v>
      </c>
      <c r="D169" s="23">
        <v>24</v>
      </c>
      <c r="E169" s="23">
        <v>194</v>
      </c>
      <c r="F169" s="23">
        <v>50</v>
      </c>
      <c r="G169" s="23">
        <v>12</v>
      </c>
      <c r="H169" s="23">
        <v>12</v>
      </c>
      <c r="I169" s="23">
        <v>1297</v>
      </c>
      <c r="J169" s="9">
        <v>2</v>
      </c>
      <c r="K169" s="2">
        <v>3</v>
      </c>
      <c r="L169" s="2">
        <v>2</v>
      </c>
      <c r="M169" s="2">
        <v>10</v>
      </c>
      <c r="N169" s="9">
        <v>3</v>
      </c>
    </row>
    <row r="170" spans="1:14" x14ac:dyDescent="0.25">
      <c r="A170" s="24">
        <v>1471</v>
      </c>
      <c r="B170" s="2">
        <v>92</v>
      </c>
      <c r="C170" s="23">
        <v>1337</v>
      </c>
      <c r="D170" s="23">
        <v>32</v>
      </c>
      <c r="E170" s="23">
        <v>290</v>
      </c>
      <c r="F170" s="23">
        <v>43</v>
      </c>
      <c r="G170" s="23">
        <v>16</v>
      </c>
      <c r="H170" s="23">
        <v>240</v>
      </c>
      <c r="I170" s="23">
        <v>1479</v>
      </c>
      <c r="J170" s="9">
        <v>2</v>
      </c>
      <c r="K170" s="2">
        <v>7</v>
      </c>
      <c r="L170" s="2">
        <v>2</v>
      </c>
      <c r="M170" s="2">
        <v>10</v>
      </c>
      <c r="N170" s="9">
        <v>6</v>
      </c>
    </row>
    <row r="171" spans="1:14" x14ac:dyDescent="0.25">
      <c r="A171" s="24">
        <v>3038</v>
      </c>
      <c r="B171" s="2">
        <v>92</v>
      </c>
      <c r="C171" s="23">
        <v>1355</v>
      </c>
      <c r="D171" s="23">
        <v>87</v>
      </c>
      <c r="E171" s="23">
        <v>331</v>
      </c>
      <c r="F171" s="23">
        <v>57</v>
      </c>
      <c r="G171" s="23">
        <v>376</v>
      </c>
      <c r="H171" s="23">
        <v>267</v>
      </c>
      <c r="I171" s="23">
        <v>1941</v>
      </c>
      <c r="J171" s="9">
        <v>2</v>
      </c>
      <c r="K171" s="2">
        <v>4</v>
      </c>
      <c r="L171" s="2">
        <v>5</v>
      </c>
      <c r="M171" s="2">
        <v>4</v>
      </c>
      <c r="N171" s="9">
        <v>2</v>
      </c>
    </row>
    <row r="172" spans="1:14" x14ac:dyDescent="0.25">
      <c r="A172" s="24">
        <v>2803</v>
      </c>
      <c r="B172" s="2">
        <v>92</v>
      </c>
      <c r="C172" s="23">
        <v>1509</v>
      </c>
      <c r="D172" s="23">
        <v>206</v>
      </c>
      <c r="E172" s="23">
        <v>1648</v>
      </c>
      <c r="F172" s="23">
        <v>87</v>
      </c>
      <c r="G172" s="23">
        <v>0</v>
      </c>
      <c r="H172" s="23">
        <v>206</v>
      </c>
      <c r="I172" s="23">
        <v>3244</v>
      </c>
      <c r="J172" s="9">
        <v>1</v>
      </c>
      <c r="K172" s="2">
        <v>3</v>
      </c>
      <c r="L172" s="2">
        <v>11</v>
      </c>
      <c r="M172" s="2">
        <v>9</v>
      </c>
      <c r="N172" s="9">
        <v>1</v>
      </c>
    </row>
    <row r="173" spans="1:14" x14ac:dyDescent="0.25">
      <c r="A173" s="24">
        <v>2488</v>
      </c>
      <c r="B173" s="2">
        <v>92</v>
      </c>
      <c r="C173" s="23">
        <v>1914</v>
      </c>
      <c r="D173" s="23">
        <v>179</v>
      </c>
      <c r="E173" s="23">
        <v>1010</v>
      </c>
      <c r="F173" s="23">
        <v>234</v>
      </c>
      <c r="G173" s="23">
        <v>323</v>
      </c>
      <c r="H173" s="23">
        <v>253</v>
      </c>
      <c r="I173" s="23">
        <v>3408</v>
      </c>
      <c r="J173" s="9">
        <v>3</v>
      </c>
      <c r="K173" s="2">
        <v>10</v>
      </c>
      <c r="L173" s="2">
        <v>4</v>
      </c>
      <c r="M173" s="2">
        <v>9</v>
      </c>
      <c r="N173" s="9">
        <v>7</v>
      </c>
    </row>
    <row r="174" spans="1:14" x14ac:dyDescent="0.25">
      <c r="A174" s="24">
        <v>1453</v>
      </c>
      <c r="B174" s="2">
        <v>92</v>
      </c>
      <c r="C174" s="23">
        <v>1936</v>
      </c>
      <c r="D174" s="23">
        <v>24</v>
      </c>
      <c r="E174" s="23">
        <v>503</v>
      </c>
      <c r="F174" s="23">
        <v>33</v>
      </c>
      <c r="G174" s="23">
        <v>24</v>
      </c>
      <c r="H174" s="23">
        <v>176</v>
      </c>
      <c r="I174" s="23">
        <v>2345</v>
      </c>
      <c r="J174" s="9">
        <v>3</v>
      </c>
      <c r="K174" s="2">
        <v>7</v>
      </c>
      <c r="L174" s="2">
        <v>3</v>
      </c>
      <c r="M174" s="2">
        <v>12</v>
      </c>
      <c r="N174" s="9">
        <v>7</v>
      </c>
    </row>
    <row r="175" spans="1:14" x14ac:dyDescent="0.25">
      <c r="A175" s="24">
        <v>2595</v>
      </c>
      <c r="B175" s="2">
        <v>92</v>
      </c>
      <c r="C175" s="23">
        <v>2472</v>
      </c>
      <c r="D175" s="23">
        <v>0</v>
      </c>
      <c r="E175" s="23">
        <v>219</v>
      </c>
      <c r="F175" s="23">
        <v>35</v>
      </c>
      <c r="G175" s="23">
        <v>26</v>
      </c>
      <c r="H175" s="23">
        <v>575</v>
      </c>
      <c r="I175" s="23">
        <v>2177</v>
      </c>
      <c r="J175" s="9">
        <v>7</v>
      </c>
      <c r="K175" s="2">
        <v>9</v>
      </c>
      <c r="L175" s="2">
        <v>6</v>
      </c>
      <c r="M175" s="2">
        <v>9</v>
      </c>
      <c r="N175" s="9">
        <v>8</v>
      </c>
    </row>
    <row r="176" spans="1:14" x14ac:dyDescent="0.25">
      <c r="A176" s="24">
        <v>2274</v>
      </c>
      <c r="B176" s="2">
        <v>91</v>
      </c>
      <c r="C176" s="23">
        <v>13</v>
      </c>
      <c r="D176" s="23">
        <v>0</v>
      </c>
      <c r="E176" s="23">
        <v>17</v>
      </c>
      <c r="F176" s="23">
        <v>0</v>
      </c>
      <c r="G176" s="23">
        <v>3</v>
      </c>
      <c r="H176" s="23">
        <v>17</v>
      </c>
      <c r="I176" s="23">
        <v>17</v>
      </c>
      <c r="J176" s="9">
        <v>1</v>
      </c>
      <c r="K176" s="2">
        <v>1</v>
      </c>
      <c r="L176" s="2">
        <v>0</v>
      </c>
      <c r="M176" s="2">
        <v>2</v>
      </c>
      <c r="N176" s="9">
        <v>7</v>
      </c>
    </row>
    <row r="177" spans="1:14" x14ac:dyDescent="0.25">
      <c r="A177" s="24">
        <v>2049</v>
      </c>
      <c r="B177" s="2">
        <v>91</v>
      </c>
      <c r="C177" s="23">
        <v>16</v>
      </c>
      <c r="D177" s="23">
        <v>11</v>
      </c>
      <c r="E177" s="23">
        <v>38</v>
      </c>
      <c r="F177" s="23">
        <v>0</v>
      </c>
      <c r="G177" s="23">
        <v>22</v>
      </c>
      <c r="H177" s="23">
        <v>11</v>
      </c>
      <c r="I177" s="23">
        <v>77</v>
      </c>
      <c r="J177" s="9">
        <v>1</v>
      </c>
      <c r="K177" s="2">
        <v>1</v>
      </c>
      <c r="L177" s="2">
        <v>0</v>
      </c>
      <c r="M177" s="2">
        <v>2</v>
      </c>
      <c r="N177" s="9">
        <v>8</v>
      </c>
    </row>
    <row r="178" spans="1:14" x14ac:dyDescent="0.25">
      <c r="A178" s="24">
        <v>1457</v>
      </c>
      <c r="B178" s="2">
        <v>91</v>
      </c>
      <c r="C178" s="23">
        <v>79</v>
      </c>
      <c r="D178" s="23">
        <v>4</v>
      </c>
      <c r="E178" s="23">
        <v>47</v>
      </c>
      <c r="F178" s="23">
        <v>14</v>
      </c>
      <c r="G178" s="23">
        <v>0</v>
      </c>
      <c r="H178" s="23">
        <v>14</v>
      </c>
      <c r="I178" s="23">
        <v>130</v>
      </c>
      <c r="J178" s="9">
        <v>2</v>
      </c>
      <c r="K178" s="2">
        <v>1</v>
      </c>
      <c r="L178" s="2">
        <v>0</v>
      </c>
      <c r="M178" s="2">
        <v>3</v>
      </c>
      <c r="N178" s="9">
        <v>7</v>
      </c>
    </row>
    <row r="179" spans="1:14" x14ac:dyDescent="0.25">
      <c r="A179" s="24">
        <v>2512</v>
      </c>
      <c r="B179" s="2">
        <v>91</v>
      </c>
      <c r="C179" s="23">
        <v>106</v>
      </c>
      <c r="D179" s="23">
        <v>0</v>
      </c>
      <c r="E179" s="23">
        <v>83</v>
      </c>
      <c r="F179" s="23">
        <v>24</v>
      </c>
      <c r="G179" s="23">
        <v>0</v>
      </c>
      <c r="H179" s="23">
        <v>47</v>
      </c>
      <c r="I179" s="23">
        <v>165</v>
      </c>
      <c r="J179" s="9">
        <v>1</v>
      </c>
      <c r="K179" s="2">
        <v>1</v>
      </c>
      <c r="L179" s="2">
        <v>1</v>
      </c>
      <c r="M179" s="2">
        <v>2</v>
      </c>
      <c r="N179" s="9">
        <v>8</v>
      </c>
    </row>
    <row r="180" spans="1:14" x14ac:dyDescent="0.25">
      <c r="A180" s="24">
        <v>2027</v>
      </c>
      <c r="B180" s="2">
        <v>91</v>
      </c>
      <c r="C180" s="23">
        <v>119</v>
      </c>
      <c r="D180" s="23">
        <v>44</v>
      </c>
      <c r="E180" s="23">
        <v>131</v>
      </c>
      <c r="F180" s="23">
        <v>52</v>
      </c>
      <c r="G180" s="23">
        <v>24</v>
      </c>
      <c r="H180" s="23">
        <v>115</v>
      </c>
      <c r="I180" s="23">
        <v>255</v>
      </c>
      <c r="J180" s="9">
        <v>1</v>
      </c>
      <c r="K180" s="2">
        <v>2</v>
      </c>
      <c r="L180" s="2">
        <v>0</v>
      </c>
      <c r="M180" s="2">
        <v>4</v>
      </c>
      <c r="N180" s="9">
        <v>4</v>
      </c>
    </row>
    <row r="181" spans="1:14" x14ac:dyDescent="0.25">
      <c r="A181" s="24">
        <v>1749</v>
      </c>
      <c r="B181" s="2">
        <v>91</v>
      </c>
      <c r="C181" s="23">
        <v>135</v>
      </c>
      <c r="D181" s="23">
        <v>38</v>
      </c>
      <c r="E181" s="23">
        <v>72</v>
      </c>
      <c r="F181" s="23">
        <v>91</v>
      </c>
      <c r="G181" s="23">
        <v>47</v>
      </c>
      <c r="H181" s="23">
        <v>191</v>
      </c>
      <c r="I181" s="23">
        <v>191</v>
      </c>
      <c r="J181" s="9">
        <v>1</v>
      </c>
      <c r="K181" s="2">
        <v>2</v>
      </c>
      <c r="L181" s="2">
        <v>1</v>
      </c>
      <c r="M181" s="2">
        <v>4</v>
      </c>
      <c r="N181" s="9">
        <v>4</v>
      </c>
    </row>
    <row r="182" spans="1:14" x14ac:dyDescent="0.25">
      <c r="A182" s="24">
        <v>2177</v>
      </c>
      <c r="B182" s="2">
        <v>91</v>
      </c>
      <c r="C182" s="23">
        <v>135</v>
      </c>
      <c r="D182" s="23">
        <v>38</v>
      </c>
      <c r="E182" s="23">
        <v>72</v>
      </c>
      <c r="F182" s="23">
        <v>91</v>
      </c>
      <c r="G182" s="23">
        <v>47</v>
      </c>
      <c r="H182" s="23">
        <v>191</v>
      </c>
      <c r="I182" s="23">
        <v>191</v>
      </c>
      <c r="J182" s="9">
        <v>1</v>
      </c>
      <c r="K182" s="2">
        <v>2</v>
      </c>
      <c r="L182" s="2">
        <v>1</v>
      </c>
      <c r="M182" s="2">
        <v>4</v>
      </c>
      <c r="N182" s="9">
        <v>4</v>
      </c>
    </row>
    <row r="183" spans="1:14" x14ac:dyDescent="0.25">
      <c r="A183" s="24">
        <v>2072</v>
      </c>
      <c r="B183" s="2">
        <v>91</v>
      </c>
      <c r="C183" s="23">
        <v>242</v>
      </c>
      <c r="D183" s="23">
        <v>28</v>
      </c>
      <c r="E183" s="23">
        <v>64</v>
      </c>
      <c r="F183" s="23">
        <v>67</v>
      </c>
      <c r="G183" s="23">
        <v>28</v>
      </c>
      <c r="H183" s="23">
        <v>43</v>
      </c>
      <c r="I183" s="23">
        <v>387</v>
      </c>
      <c r="J183" s="9">
        <v>2</v>
      </c>
      <c r="K183" s="2">
        <v>2</v>
      </c>
      <c r="L183" s="2">
        <v>1</v>
      </c>
      <c r="M183" s="2">
        <v>4</v>
      </c>
      <c r="N183" s="9">
        <v>5</v>
      </c>
    </row>
    <row r="184" spans="1:14" x14ac:dyDescent="0.25">
      <c r="A184" s="24">
        <v>1152</v>
      </c>
      <c r="B184" s="2">
        <v>91</v>
      </c>
      <c r="C184" s="23">
        <v>281</v>
      </c>
      <c r="D184" s="23">
        <v>16</v>
      </c>
      <c r="E184" s="23">
        <v>260</v>
      </c>
      <c r="F184" s="23">
        <v>37</v>
      </c>
      <c r="G184" s="23">
        <v>21</v>
      </c>
      <c r="H184" s="23">
        <v>27</v>
      </c>
      <c r="I184" s="23">
        <v>589</v>
      </c>
      <c r="J184" s="9">
        <v>4</v>
      </c>
      <c r="K184" s="2">
        <v>3</v>
      </c>
      <c r="L184" s="2">
        <v>0</v>
      </c>
      <c r="M184" s="2">
        <v>4</v>
      </c>
      <c r="N184" s="9">
        <v>8</v>
      </c>
    </row>
    <row r="185" spans="1:14" x14ac:dyDescent="0.25">
      <c r="A185" s="24">
        <v>1433</v>
      </c>
      <c r="B185" s="2">
        <v>91</v>
      </c>
      <c r="C185" s="23">
        <v>581</v>
      </c>
      <c r="D185" s="23">
        <v>20</v>
      </c>
      <c r="E185" s="23">
        <v>229</v>
      </c>
      <c r="F185" s="23">
        <v>84</v>
      </c>
      <c r="G185" s="23">
        <v>184</v>
      </c>
      <c r="H185" s="23">
        <v>98</v>
      </c>
      <c r="I185" s="23">
        <v>1001</v>
      </c>
      <c r="J185" s="9">
        <v>2</v>
      </c>
      <c r="K185" s="2">
        <v>3</v>
      </c>
      <c r="L185" s="2">
        <v>2</v>
      </c>
      <c r="M185" s="2">
        <v>9</v>
      </c>
      <c r="N185" s="9">
        <v>3</v>
      </c>
    </row>
    <row r="186" spans="1:14" x14ac:dyDescent="0.25">
      <c r="A186" s="24">
        <v>2129</v>
      </c>
      <c r="B186" s="2">
        <v>91</v>
      </c>
      <c r="C186" s="23">
        <v>956</v>
      </c>
      <c r="D186" s="23">
        <v>8</v>
      </c>
      <c r="E186" s="23">
        <v>107</v>
      </c>
      <c r="F186" s="23">
        <v>0</v>
      </c>
      <c r="G186" s="23">
        <v>0</v>
      </c>
      <c r="H186" s="23">
        <v>52</v>
      </c>
      <c r="I186" s="23">
        <v>1019</v>
      </c>
      <c r="J186" s="9">
        <v>2</v>
      </c>
      <c r="K186" s="2">
        <v>9</v>
      </c>
      <c r="L186" s="2">
        <v>1</v>
      </c>
      <c r="M186" s="2">
        <v>4</v>
      </c>
      <c r="N186" s="9">
        <v>8</v>
      </c>
    </row>
    <row r="187" spans="1:14" x14ac:dyDescent="0.25">
      <c r="A187" s="24">
        <v>2793</v>
      </c>
      <c r="B187" s="2">
        <v>91</v>
      </c>
      <c r="C187" s="23">
        <v>1101</v>
      </c>
      <c r="D187" s="23">
        <v>27</v>
      </c>
      <c r="E187" s="23">
        <v>260</v>
      </c>
      <c r="F187" s="23">
        <v>36</v>
      </c>
      <c r="G187" s="23">
        <v>42</v>
      </c>
      <c r="H187" s="23">
        <v>101</v>
      </c>
      <c r="I187" s="23">
        <v>1364</v>
      </c>
      <c r="J187" s="9">
        <v>3</v>
      </c>
      <c r="K187" s="2">
        <v>6</v>
      </c>
      <c r="L187" s="2">
        <v>2</v>
      </c>
      <c r="M187" s="2">
        <v>8</v>
      </c>
      <c r="N187" s="9">
        <v>5</v>
      </c>
    </row>
    <row r="188" spans="1:14" x14ac:dyDescent="0.25">
      <c r="A188" s="24">
        <v>3136</v>
      </c>
      <c r="B188" s="2">
        <v>91</v>
      </c>
      <c r="C188" s="23">
        <v>1425</v>
      </c>
      <c r="D188" s="23">
        <v>304</v>
      </c>
      <c r="E188" s="23">
        <v>281</v>
      </c>
      <c r="F188" s="23">
        <v>198</v>
      </c>
      <c r="G188" s="23">
        <v>405</v>
      </c>
      <c r="H188" s="23">
        <v>509</v>
      </c>
      <c r="I188" s="23">
        <v>2105</v>
      </c>
      <c r="J188" s="9">
        <v>1</v>
      </c>
      <c r="K188" s="2">
        <v>4</v>
      </c>
      <c r="L188" s="2">
        <v>8</v>
      </c>
      <c r="M188" s="2">
        <v>5</v>
      </c>
      <c r="N188" s="9">
        <v>1</v>
      </c>
    </row>
    <row r="189" spans="1:14" x14ac:dyDescent="0.25">
      <c r="A189" s="24">
        <v>2758</v>
      </c>
      <c r="B189" s="2">
        <v>91</v>
      </c>
      <c r="C189" s="23">
        <v>1570</v>
      </c>
      <c r="D189" s="23">
        <v>41</v>
      </c>
      <c r="E189" s="23">
        <v>409</v>
      </c>
      <c r="F189" s="23">
        <v>82</v>
      </c>
      <c r="G189" s="23">
        <v>63</v>
      </c>
      <c r="H189" s="23">
        <v>41</v>
      </c>
      <c r="I189" s="23">
        <v>2123</v>
      </c>
      <c r="J189" s="9">
        <v>2</v>
      </c>
      <c r="K189" s="2">
        <v>11</v>
      </c>
      <c r="L189" s="2">
        <v>2</v>
      </c>
      <c r="M189" s="2">
        <v>10</v>
      </c>
      <c r="N189" s="9">
        <v>7</v>
      </c>
    </row>
    <row r="190" spans="1:14" x14ac:dyDescent="0.25">
      <c r="A190" s="24">
        <v>2240</v>
      </c>
      <c r="B190" s="2">
        <v>91</v>
      </c>
      <c r="C190" s="23">
        <v>1696</v>
      </c>
      <c r="D190" s="23">
        <v>145</v>
      </c>
      <c r="E190" s="23">
        <v>2180</v>
      </c>
      <c r="F190" s="23">
        <v>505</v>
      </c>
      <c r="G190" s="23">
        <v>436</v>
      </c>
      <c r="H190" s="23">
        <v>290</v>
      </c>
      <c r="I190" s="23">
        <v>4671</v>
      </c>
      <c r="J190" s="9">
        <v>1</v>
      </c>
      <c r="K190" s="2">
        <v>4</v>
      </c>
      <c r="L190" s="2">
        <v>7</v>
      </c>
      <c r="M190" s="2">
        <v>11</v>
      </c>
      <c r="N190" s="9">
        <v>2</v>
      </c>
    </row>
    <row r="191" spans="1:14" x14ac:dyDescent="0.25">
      <c r="A191" s="24">
        <v>2330</v>
      </c>
      <c r="B191" s="2">
        <v>91</v>
      </c>
      <c r="C191" s="23">
        <v>1831</v>
      </c>
      <c r="D191" s="23">
        <v>168</v>
      </c>
      <c r="E191" s="23">
        <v>1322</v>
      </c>
      <c r="F191" s="23">
        <v>0</v>
      </c>
      <c r="G191" s="23">
        <v>67</v>
      </c>
      <c r="H191" s="23">
        <v>32</v>
      </c>
      <c r="I191" s="23">
        <v>3356</v>
      </c>
      <c r="J191" s="9">
        <v>1</v>
      </c>
      <c r="K191" s="2">
        <v>4</v>
      </c>
      <c r="L191" s="2">
        <v>8</v>
      </c>
      <c r="M191" s="2">
        <v>10</v>
      </c>
      <c r="N191" s="9">
        <v>2</v>
      </c>
    </row>
    <row r="192" spans="1:14" x14ac:dyDescent="0.25">
      <c r="A192" s="24">
        <v>1018</v>
      </c>
      <c r="B192" s="2">
        <v>91</v>
      </c>
      <c r="C192" s="23">
        <v>2326</v>
      </c>
      <c r="D192" s="23">
        <v>184</v>
      </c>
      <c r="E192" s="23">
        <v>1145</v>
      </c>
      <c r="F192" s="23">
        <v>0</v>
      </c>
      <c r="G192" s="23">
        <v>37</v>
      </c>
      <c r="H192" s="23">
        <v>405</v>
      </c>
      <c r="I192" s="23">
        <v>3287</v>
      </c>
      <c r="J192" s="9">
        <v>2</v>
      </c>
      <c r="K192" s="2">
        <v>11</v>
      </c>
      <c r="L192" s="2">
        <v>4</v>
      </c>
      <c r="M192" s="2">
        <v>9</v>
      </c>
      <c r="N192" s="9">
        <v>5</v>
      </c>
    </row>
    <row r="193" spans="1:14" x14ac:dyDescent="0.25">
      <c r="A193" s="24">
        <v>3203</v>
      </c>
      <c r="B193" s="2">
        <v>91</v>
      </c>
      <c r="C193" s="23">
        <v>2502</v>
      </c>
      <c r="D193" s="23">
        <v>132</v>
      </c>
      <c r="E193" s="23">
        <v>598</v>
      </c>
      <c r="F193" s="23">
        <v>88</v>
      </c>
      <c r="G193" s="23">
        <v>33</v>
      </c>
      <c r="H193" s="23">
        <v>66</v>
      </c>
      <c r="I193" s="23">
        <v>3287</v>
      </c>
      <c r="J193" s="9">
        <v>1</v>
      </c>
      <c r="K193" s="2">
        <v>2</v>
      </c>
      <c r="L193" s="2">
        <v>3</v>
      </c>
      <c r="M193" s="2">
        <v>13</v>
      </c>
      <c r="N193" s="9">
        <v>6</v>
      </c>
    </row>
    <row r="194" spans="1:14" x14ac:dyDescent="0.25">
      <c r="A194" s="24">
        <v>1333</v>
      </c>
      <c r="B194" s="2">
        <v>90</v>
      </c>
      <c r="C194" s="23">
        <v>36</v>
      </c>
      <c r="D194" s="23">
        <v>0</v>
      </c>
      <c r="E194" s="23">
        <v>12</v>
      </c>
      <c r="F194" s="23">
        <v>0</v>
      </c>
      <c r="G194" s="23">
        <v>0</v>
      </c>
      <c r="H194" s="23">
        <v>16</v>
      </c>
      <c r="I194" s="23">
        <v>32</v>
      </c>
      <c r="J194" s="9">
        <v>1</v>
      </c>
      <c r="K194" s="2">
        <v>1</v>
      </c>
      <c r="L194" s="2">
        <v>0</v>
      </c>
      <c r="M194" s="2">
        <v>2</v>
      </c>
      <c r="N194" s="9">
        <v>6</v>
      </c>
    </row>
    <row r="195" spans="1:14" x14ac:dyDescent="0.25">
      <c r="A195" s="24">
        <v>2817</v>
      </c>
      <c r="B195" s="2">
        <v>90</v>
      </c>
      <c r="C195" s="23">
        <v>38</v>
      </c>
      <c r="D195" s="23">
        <v>14</v>
      </c>
      <c r="E195" s="23">
        <v>89</v>
      </c>
      <c r="F195" s="23">
        <v>0</v>
      </c>
      <c r="G195" s="23">
        <v>9</v>
      </c>
      <c r="H195" s="23">
        <v>14</v>
      </c>
      <c r="I195" s="23">
        <v>136</v>
      </c>
      <c r="J195" s="9">
        <v>2</v>
      </c>
      <c r="K195" s="2">
        <v>2</v>
      </c>
      <c r="L195" s="2">
        <v>0</v>
      </c>
      <c r="M195" s="2">
        <v>3</v>
      </c>
      <c r="N195" s="9">
        <v>6</v>
      </c>
    </row>
    <row r="196" spans="1:14" x14ac:dyDescent="0.25">
      <c r="A196" s="24">
        <v>2707</v>
      </c>
      <c r="B196" s="2">
        <v>90</v>
      </c>
      <c r="C196" s="23">
        <v>66</v>
      </c>
      <c r="D196" s="23">
        <v>7</v>
      </c>
      <c r="E196" s="23">
        <v>37</v>
      </c>
      <c r="F196" s="23">
        <v>0</v>
      </c>
      <c r="G196" s="23">
        <v>0</v>
      </c>
      <c r="H196" s="23">
        <v>92</v>
      </c>
      <c r="I196" s="23">
        <v>18</v>
      </c>
      <c r="J196" s="9">
        <v>1</v>
      </c>
      <c r="K196" s="2">
        <v>1</v>
      </c>
      <c r="L196" s="2">
        <v>1</v>
      </c>
      <c r="M196" s="2">
        <v>2</v>
      </c>
      <c r="N196" s="9">
        <v>7</v>
      </c>
    </row>
    <row r="197" spans="1:14" x14ac:dyDescent="0.25">
      <c r="A197" s="24">
        <v>3064</v>
      </c>
      <c r="B197" s="2">
        <v>90</v>
      </c>
      <c r="C197" s="23">
        <v>79</v>
      </c>
      <c r="D197" s="23">
        <v>3</v>
      </c>
      <c r="E197" s="23">
        <v>31</v>
      </c>
      <c r="F197" s="23">
        <v>6</v>
      </c>
      <c r="G197" s="23">
        <v>0</v>
      </c>
      <c r="H197" s="23">
        <v>3</v>
      </c>
      <c r="I197" s="23">
        <v>116</v>
      </c>
      <c r="J197" s="9">
        <v>1</v>
      </c>
      <c r="K197" s="2">
        <v>1</v>
      </c>
      <c r="L197" s="2">
        <v>0</v>
      </c>
      <c r="M197" s="2">
        <v>3</v>
      </c>
      <c r="N197" s="9">
        <v>5</v>
      </c>
    </row>
    <row r="198" spans="1:14" x14ac:dyDescent="0.25">
      <c r="A198" s="24">
        <v>1166</v>
      </c>
      <c r="B198" s="2">
        <v>90</v>
      </c>
      <c r="C198" s="23">
        <v>104</v>
      </c>
      <c r="D198" s="23">
        <v>0</v>
      </c>
      <c r="E198" s="23">
        <v>50</v>
      </c>
      <c r="F198" s="23">
        <v>0</v>
      </c>
      <c r="G198" s="23">
        <v>0</v>
      </c>
      <c r="H198" s="23">
        <v>7</v>
      </c>
      <c r="I198" s="23">
        <v>147</v>
      </c>
      <c r="J198" s="9">
        <v>2</v>
      </c>
      <c r="K198" s="2">
        <v>2</v>
      </c>
      <c r="L198" s="2">
        <v>0</v>
      </c>
      <c r="M198" s="2">
        <v>3</v>
      </c>
      <c r="N198" s="9">
        <v>7</v>
      </c>
    </row>
    <row r="199" spans="1:14" x14ac:dyDescent="0.25">
      <c r="A199" s="24">
        <v>1673</v>
      </c>
      <c r="B199" s="2">
        <v>90</v>
      </c>
      <c r="C199" s="23">
        <v>225</v>
      </c>
      <c r="D199" s="23">
        <v>50</v>
      </c>
      <c r="E199" s="23">
        <v>269</v>
      </c>
      <c r="F199" s="23">
        <v>57</v>
      </c>
      <c r="G199" s="23">
        <v>37</v>
      </c>
      <c r="H199" s="23">
        <v>269</v>
      </c>
      <c r="I199" s="23">
        <v>370</v>
      </c>
      <c r="J199" s="9">
        <v>3</v>
      </c>
      <c r="K199" s="2">
        <v>1</v>
      </c>
      <c r="L199" s="2">
        <v>4</v>
      </c>
      <c r="M199" s="2">
        <v>4</v>
      </c>
      <c r="N199" s="9">
        <v>3</v>
      </c>
    </row>
    <row r="200" spans="1:14" x14ac:dyDescent="0.25">
      <c r="A200" s="24">
        <v>1397</v>
      </c>
      <c r="B200" s="2">
        <v>90</v>
      </c>
      <c r="C200" s="23">
        <v>266</v>
      </c>
      <c r="D200" s="23">
        <v>138</v>
      </c>
      <c r="E200" s="23">
        <v>169</v>
      </c>
      <c r="F200" s="23">
        <v>319</v>
      </c>
      <c r="G200" s="23">
        <v>244</v>
      </c>
      <c r="H200" s="23">
        <v>19</v>
      </c>
      <c r="I200" s="23">
        <v>1118</v>
      </c>
      <c r="J200" s="9">
        <v>3</v>
      </c>
      <c r="K200" s="2">
        <v>5</v>
      </c>
      <c r="L200" s="2">
        <v>1</v>
      </c>
      <c r="M200" s="2">
        <v>7</v>
      </c>
      <c r="N200" s="9">
        <v>7</v>
      </c>
    </row>
    <row r="201" spans="1:14" x14ac:dyDescent="0.25">
      <c r="A201" s="24">
        <v>1746</v>
      </c>
      <c r="B201" s="2">
        <v>90</v>
      </c>
      <c r="C201" s="23">
        <v>421</v>
      </c>
      <c r="D201" s="23">
        <v>9</v>
      </c>
      <c r="E201" s="23">
        <v>116</v>
      </c>
      <c r="F201" s="23">
        <v>12</v>
      </c>
      <c r="G201" s="23">
        <v>0</v>
      </c>
      <c r="H201" s="23">
        <v>180</v>
      </c>
      <c r="I201" s="23">
        <v>378</v>
      </c>
      <c r="J201" s="9">
        <v>3</v>
      </c>
      <c r="K201" s="2">
        <v>3</v>
      </c>
      <c r="L201" s="2">
        <v>2</v>
      </c>
      <c r="M201" s="2">
        <v>4</v>
      </c>
      <c r="N201" s="9">
        <v>6</v>
      </c>
    </row>
    <row r="202" spans="1:14" x14ac:dyDescent="0.25">
      <c r="A202" s="24">
        <v>1595</v>
      </c>
      <c r="B202" s="2">
        <v>90</v>
      </c>
      <c r="C202" s="23">
        <v>522</v>
      </c>
      <c r="D202" s="23">
        <v>81</v>
      </c>
      <c r="E202" s="23">
        <v>171</v>
      </c>
      <c r="F202" s="23">
        <v>52</v>
      </c>
      <c r="G202" s="23">
        <v>0</v>
      </c>
      <c r="H202" s="23">
        <v>32</v>
      </c>
      <c r="I202" s="23">
        <v>793</v>
      </c>
      <c r="J202" s="9">
        <v>1</v>
      </c>
      <c r="K202" s="2">
        <v>3</v>
      </c>
      <c r="L202" s="2">
        <v>1</v>
      </c>
      <c r="M202" s="2">
        <v>7</v>
      </c>
      <c r="N202" s="9">
        <v>3</v>
      </c>
    </row>
    <row r="203" spans="1:14" x14ac:dyDescent="0.25">
      <c r="A203" s="24">
        <v>1439</v>
      </c>
      <c r="B203" s="2">
        <v>90</v>
      </c>
      <c r="C203" s="23">
        <v>585</v>
      </c>
      <c r="D203" s="23">
        <v>86</v>
      </c>
      <c r="E203" s="23">
        <v>367</v>
      </c>
      <c r="F203" s="23">
        <v>43</v>
      </c>
      <c r="G203" s="23">
        <v>11</v>
      </c>
      <c r="H203" s="23">
        <v>150</v>
      </c>
      <c r="I203" s="23">
        <v>941</v>
      </c>
      <c r="J203" s="9">
        <v>7</v>
      </c>
      <c r="K203" s="2">
        <v>5</v>
      </c>
      <c r="L203" s="2">
        <v>1</v>
      </c>
      <c r="M203" s="2">
        <v>6</v>
      </c>
      <c r="N203" s="9">
        <v>8</v>
      </c>
    </row>
    <row r="204" spans="1:14" x14ac:dyDescent="0.25">
      <c r="A204" s="24">
        <v>2225</v>
      </c>
      <c r="B204" s="2">
        <v>90</v>
      </c>
      <c r="C204" s="23">
        <v>701</v>
      </c>
      <c r="D204" s="23">
        <v>42</v>
      </c>
      <c r="E204" s="23">
        <v>558</v>
      </c>
      <c r="F204" s="23">
        <v>55</v>
      </c>
      <c r="G204" s="23">
        <v>55</v>
      </c>
      <c r="H204" s="23">
        <v>208</v>
      </c>
      <c r="I204" s="23">
        <v>1204</v>
      </c>
      <c r="J204" s="9">
        <v>4</v>
      </c>
      <c r="K204" s="2">
        <v>6</v>
      </c>
      <c r="L204" s="2">
        <v>2</v>
      </c>
      <c r="M204" s="2">
        <v>4</v>
      </c>
      <c r="N204" s="9">
        <v>8</v>
      </c>
    </row>
    <row r="205" spans="1:14" x14ac:dyDescent="0.25">
      <c r="A205" s="24">
        <v>1702</v>
      </c>
      <c r="B205" s="2">
        <v>90</v>
      </c>
      <c r="C205" s="23">
        <v>1410</v>
      </c>
      <c r="D205" s="23">
        <v>0</v>
      </c>
      <c r="E205" s="23">
        <v>361</v>
      </c>
      <c r="F205" s="23">
        <v>75</v>
      </c>
      <c r="G205" s="23">
        <v>75</v>
      </c>
      <c r="H205" s="23">
        <v>417</v>
      </c>
      <c r="I205" s="23">
        <v>1505</v>
      </c>
      <c r="J205" s="9">
        <v>1</v>
      </c>
      <c r="K205" s="2">
        <v>11</v>
      </c>
      <c r="L205" s="2">
        <v>1</v>
      </c>
      <c r="M205" s="2">
        <v>8</v>
      </c>
      <c r="N205" s="9">
        <v>7</v>
      </c>
    </row>
    <row r="206" spans="1:14" x14ac:dyDescent="0.25">
      <c r="A206" s="24">
        <v>2984</v>
      </c>
      <c r="B206" s="2">
        <v>90</v>
      </c>
      <c r="C206" s="23">
        <v>1413</v>
      </c>
      <c r="D206" s="23">
        <v>35</v>
      </c>
      <c r="E206" s="23">
        <v>285</v>
      </c>
      <c r="F206" s="23">
        <v>25</v>
      </c>
      <c r="G206" s="23">
        <v>35</v>
      </c>
      <c r="H206" s="23">
        <v>88</v>
      </c>
      <c r="I206" s="23">
        <v>1706</v>
      </c>
      <c r="J206" s="9">
        <v>3</v>
      </c>
      <c r="K206" s="2">
        <v>8</v>
      </c>
      <c r="L206" s="2">
        <v>2</v>
      </c>
      <c r="M206" s="2">
        <v>10</v>
      </c>
      <c r="N206" s="9">
        <v>5</v>
      </c>
    </row>
    <row r="207" spans="1:14" x14ac:dyDescent="0.25">
      <c r="A207" s="24">
        <v>1758</v>
      </c>
      <c r="B207" s="2">
        <v>90</v>
      </c>
      <c r="C207" s="23">
        <v>1596</v>
      </c>
      <c r="D207" s="23">
        <v>26</v>
      </c>
      <c r="E207" s="23">
        <v>920</v>
      </c>
      <c r="F207" s="23">
        <v>176</v>
      </c>
      <c r="G207" s="23">
        <v>0</v>
      </c>
      <c r="H207" s="23">
        <v>0</v>
      </c>
      <c r="I207" s="23">
        <v>2718</v>
      </c>
      <c r="J207" s="9">
        <v>1</v>
      </c>
      <c r="K207" s="2">
        <v>2</v>
      </c>
      <c r="L207" s="2">
        <v>11</v>
      </c>
      <c r="M207" s="2">
        <v>4</v>
      </c>
      <c r="N207" s="9">
        <v>1</v>
      </c>
    </row>
    <row r="208" spans="1:14" x14ac:dyDescent="0.25">
      <c r="A208" s="24">
        <v>2262</v>
      </c>
      <c r="B208" s="2">
        <v>90</v>
      </c>
      <c r="C208" s="23">
        <v>1882</v>
      </c>
      <c r="D208" s="23">
        <v>164</v>
      </c>
      <c r="E208" s="23">
        <v>726</v>
      </c>
      <c r="F208" s="23">
        <v>301</v>
      </c>
      <c r="G208" s="23">
        <v>298</v>
      </c>
      <c r="H208" s="23">
        <v>361</v>
      </c>
      <c r="I208" s="23">
        <v>3009</v>
      </c>
      <c r="J208" s="9">
        <v>2</v>
      </c>
      <c r="K208" s="2">
        <v>9</v>
      </c>
      <c r="L208" s="2">
        <v>7</v>
      </c>
      <c r="M208" s="2">
        <v>10</v>
      </c>
      <c r="N208" s="9">
        <v>7</v>
      </c>
    </row>
    <row r="209" spans="1:14" x14ac:dyDescent="0.25">
      <c r="A209" s="24">
        <v>1065</v>
      </c>
      <c r="B209" s="2">
        <v>90</v>
      </c>
      <c r="C209" s="23">
        <v>2000</v>
      </c>
      <c r="D209" s="23">
        <v>138</v>
      </c>
      <c r="E209" s="23">
        <v>1138</v>
      </c>
      <c r="F209" s="23">
        <v>135</v>
      </c>
      <c r="G209" s="23">
        <v>68</v>
      </c>
      <c r="H209" s="23">
        <v>171</v>
      </c>
      <c r="I209" s="23">
        <v>3308</v>
      </c>
      <c r="J209" s="9">
        <v>7</v>
      </c>
      <c r="K209" s="2">
        <v>2</v>
      </c>
      <c r="L209" s="2">
        <v>5</v>
      </c>
      <c r="M209" s="2">
        <v>5</v>
      </c>
      <c r="N209" s="9">
        <v>5</v>
      </c>
    </row>
    <row r="210" spans="1:14" x14ac:dyDescent="0.25">
      <c r="A210" s="24">
        <v>2872</v>
      </c>
      <c r="B210" s="2">
        <v>90</v>
      </c>
      <c r="C210" s="23">
        <v>2142</v>
      </c>
      <c r="D210" s="23">
        <v>65</v>
      </c>
      <c r="E210" s="23">
        <v>903</v>
      </c>
      <c r="F210" s="23">
        <v>130</v>
      </c>
      <c r="G210" s="23">
        <v>132</v>
      </c>
      <c r="H210" s="23">
        <v>166</v>
      </c>
      <c r="I210" s="23">
        <v>3206</v>
      </c>
      <c r="J210" s="9">
        <v>1</v>
      </c>
      <c r="K210" s="2">
        <v>4</v>
      </c>
      <c r="L210" s="2">
        <v>6</v>
      </c>
      <c r="M210" s="2">
        <v>4</v>
      </c>
      <c r="N210" s="9">
        <v>1</v>
      </c>
    </row>
    <row r="211" spans="1:14" x14ac:dyDescent="0.25">
      <c r="A211" s="24">
        <v>1235</v>
      </c>
      <c r="B211" s="2">
        <v>90</v>
      </c>
      <c r="C211" s="23">
        <v>2143</v>
      </c>
      <c r="D211" s="23">
        <v>332</v>
      </c>
      <c r="E211" s="23">
        <v>1905</v>
      </c>
      <c r="F211" s="23">
        <v>372</v>
      </c>
      <c r="G211" s="23">
        <v>94</v>
      </c>
      <c r="H211" s="23">
        <v>427</v>
      </c>
      <c r="I211" s="23">
        <v>4420</v>
      </c>
      <c r="J211" s="9">
        <v>1</v>
      </c>
      <c r="K211" s="2">
        <v>4</v>
      </c>
      <c r="L211" s="2">
        <v>10</v>
      </c>
      <c r="M211" s="2">
        <v>5</v>
      </c>
      <c r="N211" s="9">
        <v>3</v>
      </c>
    </row>
    <row r="212" spans="1:14" x14ac:dyDescent="0.25">
      <c r="A212" s="24">
        <v>2865</v>
      </c>
      <c r="B212" s="2">
        <v>90</v>
      </c>
      <c r="C212" s="23">
        <v>2143</v>
      </c>
      <c r="D212" s="23">
        <v>332</v>
      </c>
      <c r="E212" s="23">
        <v>1905</v>
      </c>
      <c r="F212" s="23">
        <v>372</v>
      </c>
      <c r="G212" s="23">
        <v>94</v>
      </c>
      <c r="H212" s="23">
        <v>427</v>
      </c>
      <c r="I212" s="23">
        <v>4420</v>
      </c>
      <c r="J212" s="9">
        <v>1</v>
      </c>
      <c r="K212" s="2">
        <v>4</v>
      </c>
      <c r="L212" s="2">
        <v>10</v>
      </c>
      <c r="M212" s="2">
        <v>5</v>
      </c>
      <c r="N212" s="9">
        <v>3</v>
      </c>
    </row>
    <row r="213" spans="1:14" x14ac:dyDescent="0.25">
      <c r="A213" s="24">
        <v>3128</v>
      </c>
      <c r="B213" s="2">
        <v>90</v>
      </c>
      <c r="C213" s="23">
        <v>2676</v>
      </c>
      <c r="D213" s="23">
        <v>79</v>
      </c>
      <c r="E213" s="23">
        <v>1054</v>
      </c>
      <c r="F213" s="23">
        <v>159</v>
      </c>
      <c r="G213" s="23">
        <v>122</v>
      </c>
      <c r="H213" s="23">
        <v>404</v>
      </c>
      <c r="I213" s="23">
        <v>3686</v>
      </c>
      <c r="J213" s="9">
        <v>3</v>
      </c>
      <c r="K213" s="2">
        <v>9</v>
      </c>
      <c r="L213" s="2">
        <v>10</v>
      </c>
      <c r="M213" s="2">
        <v>4</v>
      </c>
      <c r="N213" s="9">
        <v>6</v>
      </c>
    </row>
    <row r="214" spans="1:14" x14ac:dyDescent="0.25">
      <c r="A214" s="24">
        <v>1797</v>
      </c>
      <c r="B214" s="2">
        <v>89</v>
      </c>
      <c r="C214" s="23">
        <v>30</v>
      </c>
      <c r="D214" s="23">
        <v>8</v>
      </c>
      <c r="E214" s="23">
        <v>17</v>
      </c>
      <c r="F214" s="23">
        <v>8</v>
      </c>
      <c r="G214" s="23">
        <v>4</v>
      </c>
      <c r="H214" s="23">
        <v>17</v>
      </c>
      <c r="I214" s="23">
        <v>51</v>
      </c>
      <c r="J214" s="9">
        <v>1</v>
      </c>
      <c r="K214" s="2">
        <v>1</v>
      </c>
      <c r="L214" s="2">
        <v>0</v>
      </c>
      <c r="M214" s="2">
        <v>2</v>
      </c>
      <c r="N214" s="9">
        <v>6</v>
      </c>
    </row>
    <row r="215" spans="1:14" x14ac:dyDescent="0.25">
      <c r="A215" s="24">
        <v>2265</v>
      </c>
      <c r="B215" s="2">
        <v>89</v>
      </c>
      <c r="C215" s="23">
        <v>33</v>
      </c>
      <c r="D215" s="23">
        <v>108</v>
      </c>
      <c r="E215" s="23">
        <v>367</v>
      </c>
      <c r="F215" s="23">
        <v>626</v>
      </c>
      <c r="G215" s="23">
        <v>231</v>
      </c>
      <c r="H215" s="23">
        <v>677</v>
      </c>
      <c r="I215" s="23">
        <v>687</v>
      </c>
      <c r="J215" s="9">
        <v>2</v>
      </c>
      <c r="K215" s="2">
        <v>4</v>
      </c>
      <c r="L215" s="2">
        <v>2</v>
      </c>
      <c r="M215" s="2">
        <v>5</v>
      </c>
      <c r="N215" s="9">
        <v>7</v>
      </c>
    </row>
    <row r="216" spans="1:14" x14ac:dyDescent="0.25">
      <c r="A216" s="24">
        <v>1025</v>
      </c>
      <c r="B216" s="2">
        <v>89</v>
      </c>
      <c r="C216" s="23">
        <v>38</v>
      </c>
      <c r="D216" s="23">
        <v>26</v>
      </c>
      <c r="E216" s="23">
        <v>159</v>
      </c>
      <c r="F216" s="23">
        <v>96</v>
      </c>
      <c r="G216" s="23">
        <v>77</v>
      </c>
      <c r="H216" s="23">
        <v>83</v>
      </c>
      <c r="I216" s="23">
        <v>313</v>
      </c>
      <c r="J216" s="9">
        <v>2</v>
      </c>
      <c r="K216" s="2">
        <v>2</v>
      </c>
      <c r="L216" s="2">
        <v>1</v>
      </c>
      <c r="M216" s="2">
        <v>3</v>
      </c>
      <c r="N216" s="9">
        <v>7</v>
      </c>
    </row>
    <row r="217" spans="1:14" x14ac:dyDescent="0.25">
      <c r="A217" s="24">
        <v>2531</v>
      </c>
      <c r="B217" s="2">
        <v>89</v>
      </c>
      <c r="C217" s="23">
        <v>44</v>
      </c>
      <c r="D217" s="23">
        <v>4</v>
      </c>
      <c r="E217" s="23">
        <v>22</v>
      </c>
      <c r="F217" s="23">
        <v>0</v>
      </c>
      <c r="G217" s="23">
        <v>4</v>
      </c>
      <c r="H217" s="23">
        <v>18</v>
      </c>
      <c r="I217" s="23">
        <v>55</v>
      </c>
      <c r="J217" s="9">
        <v>2</v>
      </c>
      <c r="K217" s="2">
        <v>1</v>
      </c>
      <c r="L217" s="2">
        <v>0</v>
      </c>
      <c r="M217" s="2">
        <v>3</v>
      </c>
      <c r="N217" s="9">
        <v>7</v>
      </c>
    </row>
    <row r="218" spans="1:14" x14ac:dyDescent="0.25">
      <c r="A218" s="24">
        <v>2992</v>
      </c>
      <c r="B218" s="2">
        <v>89</v>
      </c>
      <c r="C218" s="23">
        <v>55</v>
      </c>
      <c r="D218" s="23">
        <v>5</v>
      </c>
      <c r="E218" s="23">
        <v>73</v>
      </c>
      <c r="F218" s="23">
        <v>18</v>
      </c>
      <c r="G218" s="23">
        <v>5</v>
      </c>
      <c r="H218" s="23">
        <v>14</v>
      </c>
      <c r="I218" s="23">
        <v>142</v>
      </c>
      <c r="J218" s="9">
        <v>3</v>
      </c>
      <c r="K218" s="2">
        <v>2</v>
      </c>
      <c r="L218" s="2">
        <v>0</v>
      </c>
      <c r="M218" s="2">
        <v>3</v>
      </c>
      <c r="N218" s="9">
        <v>8</v>
      </c>
    </row>
    <row r="219" spans="1:14" x14ac:dyDescent="0.25">
      <c r="A219" s="24">
        <v>1289</v>
      </c>
      <c r="B219" s="2">
        <v>89</v>
      </c>
      <c r="C219" s="23">
        <v>117</v>
      </c>
      <c r="D219" s="23">
        <v>0</v>
      </c>
      <c r="E219" s="23">
        <v>145</v>
      </c>
      <c r="F219" s="23">
        <v>13</v>
      </c>
      <c r="G219" s="23">
        <v>9</v>
      </c>
      <c r="H219" s="23">
        <v>0</v>
      </c>
      <c r="I219" s="23">
        <v>284</v>
      </c>
      <c r="J219" s="9">
        <v>1</v>
      </c>
      <c r="K219" s="2">
        <v>2</v>
      </c>
      <c r="L219" s="2">
        <v>1</v>
      </c>
      <c r="M219" s="2">
        <v>3</v>
      </c>
      <c r="N219" s="9">
        <v>4</v>
      </c>
    </row>
    <row r="220" spans="1:14" x14ac:dyDescent="0.25">
      <c r="A220" s="24">
        <v>2351</v>
      </c>
      <c r="B220" s="2">
        <v>89</v>
      </c>
      <c r="C220" s="23">
        <v>152</v>
      </c>
      <c r="D220" s="23">
        <v>12</v>
      </c>
      <c r="E220" s="23">
        <v>72</v>
      </c>
      <c r="F220" s="23">
        <v>12</v>
      </c>
      <c r="G220" s="23">
        <v>21</v>
      </c>
      <c r="H220" s="23">
        <v>3</v>
      </c>
      <c r="I220" s="23">
        <v>265</v>
      </c>
      <c r="J220" s="9">
        <v>2</v>
      </c>
      <c r="K220" s="2">
        <v>2</v>
      </c>
      <c r="L220" s="2">
        <v>0</v>
      </c>
      <c r="M220" s="2">
        <v>4</v>
      </c>
      <c r="N220" s="9">
        <v>6</v>
      </c>
    </row>
    <row r="221" spans="1:14" x14ac:dyDescent="0.25">
      <c r="A221" s="24">
        <v>2636</v>
      </c>
      <c r="B221" s="2">
        <v>89</v>
      </c>
      <c r="C221" s="23">
        <v>197</v>
      </c>
      <c r="D221" s="23">
        <v>89</v>
      </c>
      <c r="E221" s="23">
        <v>317</v>
      </c>
      <c r="F221" s="23">
        <v>128</v>
      </c>
      <c r="G221" s="23">
        <v>0</v>
      </c>
      <c r="H221" s="23">
        <v>162</v>
      </c>
      <c r="I221" s="23">
        <v>568</v>
      </c>
      <c r="J221" s="9">
        <v>4</v>
      </c>
      <c r="K221" s="2">
        <v>5</v>
      </c>
      <c r="L221" s="2">
        <v>1</v>
      </c>
      <c r="M221" s="2">
        <v>3</v>
      </c>
      <c r="N221" s="9">
        <v>9</v>
      </c>
    </row>
    <row r="222" spans="1:14" x14ac:dyDescent="0.25">
      <c r="A222" s="24">
        <v>2832</v>
      </c>
      <c r="B222" s="2">
        <v>89</v>
      </c>
      <c r="C222" s="23">
        <v>207</v>
      </c>
      <c r="D222" s="23">
        <v>23</v>
      </c>
      <c r="E222" s="23">
        <v>104</v>
      </c>
      <c r="F222" s="23">
        <v>35</v>
      </c>
      <c r="G222" s="23">
        <v>12</v>
      </c>
      <c r="H222" s="23">
        <v>104</v>
      </c>
      <c r="I222" s="23">
        <v>276</v>
      </c>
      <c r="J222" s="9">
        <v>1</v>
      </c>
      <c r="K222" s="2">
        <v>2</v>
      </c>
      <c r="L222" s="2">
        <v>0</v>
      </c>
      <c r="M222" s="2">
        <v>4</v>
      </c>
      <c r="N222" s="9">
        <v>7</v>
      </c>
    </row>
    <row r="223" spans="1:14" x14ac:dyDescent="0.25">
      <c r="A223" s="24">
        <v>2966</v>
      </c>
      <c r="B223" s="2">
        <v>89</v>
      </c>
      <c r="C223" s="23">
        <v>299</v>
      </c>
      <c r="D223" s="23">
        <v>53</v>
      </c>
      <c r="E223" s="23">
        <v>95</v>
      </c>
      <c r="F223" s="23">
        <v>46</v>
      </c>
      <c r="G223" s="23">
        <v>46</v>
      </c>
      <c r="H223" s="23">
        <v>74</v>
      </c>
      <c r="I223" s="23">
        <v>464</v>
      </c>
      <c r="J223" s="9">
        <v>2</v>
      </c>
      <c r="K223" s="2">
        <v>3</v>
      </c>
      <c r="L223" s="2">
        <v>1</v>
      </c>
      <c r="M223" s="2">
        <v>4</v>
      </c>
      <c r="N223" s="9">
        <v>7</v>
      </c>
    </row>
    <row r="224" spans="1:14" x14ac:dyDescent="0.25">
      <c r="A224" s="24">
        <v>1422</v>
      </c>
      <c r="B224" s="2">
        <v>89</v>
      </c>
      <c r="C224" s="23">
        <v>408</v>
      </c>
      <c r="D224" s="23">
        <v>0</v>
      </c>
      <c r="E224" s="23">
        <v>62</v>
      </c>
      <c r="F224" s="23">
        <v>8</v>
      </c>
      <c r="G224" s="23">
        <v>4</v>
      </c>
      <c r="H224" s="23">
        <v>21</v>
      </c>
      <c r="I224" s="23">
        <v>462</v>
      </c>
      <c r="J224" s="9">
        <v>3</v>
      </c>
      <c r="K224" s="2">
        <v>2</v>
      </c>
      <c r="L224" s="2">
        <v>1</v>
      </c>
      <c r="M224" s="2">
        <v>4</v>
      </c>
      <c r="N224" s="9">
        <v>7</v>
      </c>
    </row>
    <row r="225" spans="1:14" x14ac:dyDescent="0.25">
      <c r="A225" s="24">
        <v>2296</v>
      </c>
      <c r="B225" s="2">
        <v>89</v>
      </c>
      <c r="C225" s="23">
        <v>535</v>
      </c>
      <c r="D225" s="23">
        <v>141</v>
      </c>
      <c r="E225" s="23">
        <v>228</v>
      </c>
      <c r="F225" s="23">
        <v>185</v>
      </c>
      <c r="G225" s="23">
        <v>31</v>
      </c>
      <c r="H225" s="23">
        <v>281</v>
      </c>
      <c r="I225" s="23">
        <v>838</v>
      </c>
      <c r="J225" s="9">
        <v>4</v>
      </c>
      <c r="K225" s="2">
        <v>3</v>
      </c>
      <c r="L225" s="2">
        <v>2</v>
      </c>
      <c r="M225" s="2">
        <v>8</v>
      </c>
      <c r="N225" s="9">
        <v>4</v>
      </c>
    </row>
    <row r="226" spans="1:14" x14ac:dyDescent="0.25">
      <c r="A226" s="24">
        <v>1731</v>
      </c>
      <c r="B226" s="2">
        <v>89</v>
      </c>
      <c r="C226" s="23">
        <v>1139</v>
      </c>
      <c r="D226" s="23">
        <v>92</v>
      </c>
      <c r="E226" s="23">
        <v>1631</v>
      </c>
      <c r="F226" s="23">
        <v>121</v>
      </c>
      <c r="G226" s="23">
        <v>123</v>
      </c>
      <c r="H226" s="23">
        <v>185</v>
      </c>
      <c r="I226" s="23">
        <v>2922</v>
      </c>
      <c r="J226" s="9">
        <v>1</v>
      </c>
      <c r="K226" s="2">
        <v>6</v>
      </c>
      <c r="L226" s="2">
        <v>10</v>
      </c>
      <c r="M226" s="2">
        <v>5</v>
      </c>
      <c r="N226" s="9">
        <v>2</v>
      </c>
    </row>
    <row r="227" spans="1:14" x14ac:dyDescent="0.25">
      <c r="A227" s="24">
        <v>1222</v>
      </c>
      <c r="B227" s="2">
        <v>89</v>
      </c>
      <c r="C227" s="23">
        <v>1458</v>
      </c>
      <c r="D227" s="23">
        <v>54</v>
      </c>
      <c r="E227" s="23">
        <v>1204</v>
      </c>
      <c r="F227" s="23">
        <v>73</v>
      </c>
      <c r="G227" s="23">
        <v>26</v>
      </c>
      <c r="H227" s="23">
        <v>83</v>
      </c>
      <c r="I227" s="23">
        <v>2731</v>
      </c>
      <c r="J227" s="9">
        <v>3</v>
      </c>
      <c r="K227" s="2">
        <v>7</v>
      </c>
      <c r="L227" s="2">
        <v>8</v>
      </c>
      <c r="M227" s="2">
        <v>11</v>
      </c>
      <c r="N227" s="9">
        <v>5</v>
      </c>
    </row>
    <row r="228" spans="1:14" x14ac:dyDescent="0.25">
      <c r="A228" s="24">
        <v>2114</v>
      </c>
      <c r="B228" s="2">
        <v>89</v>
      </c>
      <c r="C228" s="23">
        <v>1555</v>
      </c>
      <c r="D228" s="23">
        <v>91</v>
      </c>
      <c r="E228" s="23">
        <v>1873</v>
      </c>
      <c r="F228" s="23">
        <v>475</v>
      </c>
      <c r="G228" s="23">
        <v>65</v>
      </c>
      <c r="H228" s="23">
        <v>182</v>
      </c>
      <c r="I228" s="23">
        <v>3877</v>
      </c>
      <c r="J228" s="9">
        <v>2</v>
      </c>
      <c r="K228" s="2">
        <v>6</v>
      </c>
      <c r="L228" s="2">
        <v>7</v>
      </c>
      <c r="M228" s="2">
        <v>9</v>
      </c>
      <c r="N228" s="9">
        <v>3</v>
      </c>
    </row>
    <row r="229" spans="1:14" x14ac:dyDescent="0.25">
      <c r="A229" s="24">
        <v>2767</v>
      </c>
      <c r="B229" s="2">
        <v>89</v>
      </c>
      <c r="C229" s="23">
        <v>1628</v>
      </c>
      <c r="D229" s="23">
        <v>49</v>
      </c>
      <c r="E229" s="23">
        <v>776</v>
      </c>
      <c r="F229" s="23">
        <v>335</v>
      </c>
      <c r="G229" s="23">
        <v>55</v>
      </c>
      <c r="H229" s="23">
        <v>222</v>
      </c>
      <c r="I229" s="23">
        <v>2621</v>
      </c>
      <c r="J229" s="9">
        <v>1</v>
      </c>
      <c r="K229" s="2">
        <v>3</v>
      </c>
      <c r="L229" s="2">
        <v>9</v>
      </c>
      <c r="M229" s="2">
        <v>13</v>
      </c>
      <c r="N229" s="9">
        <v>1</v>
      </c>
    </row>
    <row r="230" spans="1:14" x14ac:dyDescent="0.25">
      <c r="A230" s="24">
        <v>3078</v>
      </c>
      <c r="B230" s="2">
        <v>89</v>
      </c>
      <c r="C230" s="23">
        <v>1838</v>
      </c>
      <c r="D230" s="23">
        <v>131</v>
      </c>
      <c r="E230" s="23">
        <v>2144</v>
      </c>
      <c r="F230" s="23">
        <v>113</v>
      </c>
      <c r="G230" s="23">
        <v>175</v>
      </c>
      <c r="H230" s="23">
        <v>42</v>
      </c>
      <c r="I230" s="23">
        <v>4358</v>
      </c>
      <c r="J230" s="9">
        <v>1</v>
      </c>
      <c r="K230" s="2">
        <v>5</v>
      </c>
      <c r="L230" s="2">
        <v>3</v>
      </c>
      <c r="M230" s="2">
        <v>12</v>
      </c>
      <c r="N230" s="9">
        <v>2</v>
      </c>
    </row>
    <row r="231" spans="1:14" x14ac:dyDescent="0.25">
      <c r="A231" s="24">
        <v>3072</v>
      </c>
      <c r="B231" s="2">
        <v>89</v>
      </c>
      <c r="C231" s="23">
        <v>2129</v>
      </c>
      <c r="D231" s="23">
        <v>55</v>
      </c>
      <c r="E231" s="23">
        <v>524</v>
      </c>
      <c r="F231" s="23">
        <v>36</v>
      </c>
      <c r="G231" s="23">
        <v>55</v>
      </c>
      <c r="H231" s="23">
        <v>82</v>
      </c>
      <c r="I231" s="23">
        <v>2718</v>
      </c>
      <c r="J231" s="9">
        <v>2</v>
      </c>
      <c r="K231" s="2">
        <v>8</v>
      </c>
      <c r="L231" s="2">
        <v>4</v>
      </c>
      <c r="M231" s="2">
        <v>6</v>
      </c>
      <c r="N231" s="9">
        <v>3</v>
      </c>
    </row>
    <row r="232" spans="1:14" x14ac:dyDescent="0.25">
      <c r="A232" s="24">
        <v>2854</v>
      </c>
      <c r="B232" s="2">
        <v>89</v>
      </c>
      <c r="C232" s="23">
        <v>2531</v>
      </c>
      <c r="D232" s="23">
        <v>148</v>
      </c>
      <c r="E232" s="23">
        <v>819</v>
      </c>
      <c r="F232" s="23">
        <v>145</v>
      </c>
      <c r="G232" s="23">
        <v>111</v>
      </c>
      <c r="H232" s="23">
        <v>111</v>
      </c>
      <c r="I232" s="23">
        <v>3643</v>
      </c>
      <c r="J232" s="9">
        <v>3</v>
      </c>
      <c r="K232" s="2">
        <v>5</v>
      </c>
      <c r="L232" s="2">
        <v>5</v>
      </c>
      <c r="M232" s="2">
        <v>13</v>
      </c>
      <c r="N232" s="9">
        <v>8</v>
      </c>
    </row>
    <row r="233" spans="1:14" x14ac:dyDescent="0.25">
      <c r="A233" s="24">
        <v>2553</v>
      </c>
      <c r="B233" s="2">
        <v>89</v>
      </c>
      <c r="C233" s="23">
        <v>2787</v>
      </c>
      <c r="D233" s="23">
        <v>0</v>
      </c>
      <c r="E233" s="23">
        <v>1035</v>
      </c>
      <c r="F233" s="23">
        <v>102</v>
      </c>
      <c r="G233" s="23">
        <v>78</v>
      </c>
      <c r="H233" s="23">
        <v>0</v>
      </c>
      <c r="I233" s="23">
        <v>4002</v>
      </c>
      <c r="J233" s="9">
        <v>1</v>
      </c>
      <c r="K233" s="2">
        <v>4</v>
      </c>
      <c r="L233" s="2">
        <v>5</v>
      </c>
      <c r="M233" s="2">
        <v>8</v>
      </c>
      <c r="N233" s="9">
        <v>1</v>
      </c>
    </row>
    <row r="234" spans="1:14" x14ac:dyDescent="0.25">
      <c r="A234" s="24">
        <v>3183</v>
      </c>
      <c r="B234" s="2">
        <v>88</v>
      </c>
      <c r="C234" s="23">
        <v>15</v>
      </c>
      <c r="D234" s="23">
        <v>7</v>
      </c>
      <c r="E234" s="23">
        <v>19</v>
      </c>
      <c r="F234" s="23">
        <v>0</v>
      </c>
      <c r="G234" s="23">
        <v>0</v>
      </c>
      <c r="H234" s="23">
        <v>19</v>
      </c>
      <c r="I234" s="23">
        <v>22</v>
      </c>
      <c r="J234" s="9">
        <v>1</v>
      </c>
      <c r="K234" s="2">
        <v>1</v>
      </c>
      <c r="L234" s="2">
        <v>0</v>
      </c>
      <c r="M234" s="2">
        <v>2</v>
      </c>
      <c r="N234" s="9">
        <v>6</v>
      </c>
    </row>
    <row r="235" spans="1:14" x14ac:dyDescent="0.25">
      <c r="A235" s="24">
        <v>1194</v>
      </c>
      <c r="B235" s="2">
        <v>88</v>
      </c>
      <c r="C235" s="23">
        <v>31</v>
      </c>
      <c r="D235" s="23">
        <v>26</v>
      </c>
      <c r="E235" s="23">
        <v>57</v>
      </c>
      <c r="F235" s="23">
        <v>31</v>
      </c>
      <c r="G235" s="23">
        <v>26</v>
      </c>
      <c r="H235" s="23">
        <v>61</v>
      </c>
      <c r="I235" s="23">
        <v>109</v>
      </c>
      <c r="J235" s="9">
        <v>1</v>
      </c>
      <c r="K235" s="2">
        <v>1</v>
      </c>
      <c r="L235" s="2">
        <v>0</v>
      </c>
      <c r="M235" s="2">
        <v>3</v>
      </c>
      <c r="N235" s="9">
        <v>9</v>
      </c>
    </row>
    <row r="236" spans="1:14" x14ac:dyDescent="0.25">
      <c r="A236" s="24">
        <v>1646</v>
      </c>
      <c r="B236" s="2">
        <v>88</v>
      </c>
      <c r="C236" s="23">
        <v>31</v>
      </c>
      <c r="D236" s="23">
        <v>8</v>
      </c>
      <c r="E236" s="23">
        <v>86</v>
      </c>
      <c r="F236" s="23">
        <v>47</v>
      </c>
      <c r="G236" s="23">
        <v>16</v>
      </c>
      <c r="H236" s="23">
        <v>16</v>
      </c>
      <c r="I236" s="23">
        <v>172</v>
      </c>
      <c r="J236" s="9">
        <v>1</v>
      </c>
      <c r="K236" s="2">
        <v>1</v>
      </c>
      <c r="L236" s="2">
        <v>0</v>
      </c>
      <c r="M236" s="2">
        <v>3</v>
      </c>
      <c r="N236" s="9">
        <v>6</v>
      </c>
    </row>
    <row r="237" spans="1:14" x14ac:dyDescent="0.25">
      <c r="A237" s="24">
        <v>1040</v>
      </c>
      <c r="B237" s="2">
        <v>88</v>
      </c>
      <c r="C237" s="23">
        <v>76</v>
      </c>
      <c r="D237" s="23">
        <v>6</v>
      </c>
      <c r="E237" s="23">
        <v>170</v>
      </c>
      <c r="F237" s="23">
        <v>18</v>
      </c>
      <c r="G237" s="23">
        <v>0</v>
      </c>
      <c r="H237" s="23">
        <v>41</v>
      </c>
      <c r="I237" s="23">
        <v>229</v>
      </c>
      <c r="J237" s="9">
        <v>2</v>
      </c>
      <c r="K237" s="2">
        <v>2</v>
      </c>
      <c r="L237" s="2">
        <v>0</v>
      </c>
      <c r="M237" s="2">
        <v>3</v>
      </c>
      <c r="N237" s="9">
        <v>8</v>
      </c>
    </row>
    <row r="238" spans="1:14" x14ac:dyDescent="0.25">
      <c r="A238" s="24">
        <v>2421</v>
      </c>
      <c r="B238" s="2">
        <v>88</v>
      </c>
      <c r="C238" s="23">
        <v>290</v>
      </c>
      <c r="D238" s="23">
        <v>79</v>
      </c>
      <c r="E238" s="23">
        <v>299</v>
      </c>
      <c r="F238" s="23">
        <v>82</v>
      </c>
      <c r="G238" s="23">
        <v>141</v>
      </c>
      <c r="H238" s="23">
        <v>18</v>
      </c>
      <c r="I238" s="23">
        <v>872</v>
      </c>
      <c r="J238" s="9">
        <v>1</v>
      </c>
      <c r="K238" s="2">
        <v>2</v>
      </c>
      <c r="L238" s="2">
        <v>2</v>
      </c>
      <c r="M238" s="2">
        <v>8</v>
      </c>
      <c r="N238" s="9">
        <v>1</v>
      </c>
    </row>
    <row r="239" spans="1:14" x14ac:dyDescent="0.25">
      <c r="A239" s="24">
        <v>2659</v>
      </c>
      <c r="B239" s="2">
        <v>88</v>
      </c>
      <c r="C239" s="23">
        <v>620</v>
      </c>
      <c r="D239" s="23">
        <v>21</v>
      </c>
      <c r="E239" s="23">
        <v>124</v>
      </c>
      <c r="F239" s="23">
        <v>9</v>
      </c>
      <c r="G239" s="23">
        <v>6</v>
      </c>
      <c r="H239" s="23">
        <v>139</v>
      </c>
      <c r="I239" s="23">
        <v>641</v>
      </c>
      <c r="J239" s="9">
        <v>2</v>
      </c>
      <c r="K239" s="2">
        <v>4</v>
      </c>
      <c r="L239" s="2">
        <v>2</v>
      </c>
      <c r="M239" s="2">
        <v>5</v>
      </c>
      <c r="N239" s="9">
        <v>5</v>
      </c>
    </row>
    <row r="240" spans="1:14" x14ac:dyDescent="0.25">
      <c r="A240" s="24">
        <v>1599</v>
      </c>
      <c r="B240" s="2">
        <v>88</v>
      </c>
      <c r="C240" s="23">
        <v>684</v>
      </c>
      <c r="D240" s="23">
        <v>41</v>
      </c>
      <c r="E240" s="23">
        <v>277</v>
      </c>
      <c r="F240" s="23">
        <v>54</v>
      </c>
      <c r="G240" s="23">
        <v>54</v>
      </c>
      <c r="H240" s="23">
        <v>76</v>
      </c>
      <c r="I240" s="23">
        <v>1034</v>
      </c>
      <c r="J240" s="9">
        <v>5</v>
      </c>
      <c r="K240" s="2">
        <v>6</v>
      </c>
      <c r="L240" s="2">
        <v>2</v>
      </c>
      <c r="M240" s="2">
        <v>5</v>
      </c>
      <c r="N240" s="9">
        <v>7</v>
      </c>
    </row>
    <row r="241" spans="1:14" x14ac:dyDescent="0.25">
      <c r="A241" s="24">
        <v>2320</v>
      </c>
      <c r="B241" s="2">
        <v>88</v>
      </c>
      <c r="C241" s="23">
        <v>821</v>
      </c>
      <c r="D241" s="23">
        <v>0</v>
      </c>
      <c r="E241" s="23">
        <v>63</v>
      </c>
      <c r="F241" s="23">
        <v>12</v>
      </c>
      <c r="G241" s="23">
        <v>18</v>
      </c>
      <c r="H241" s="23">
        <v>45</v>
      </c>
      <c r="I241" s="23">
        <v>869</v>
      </c>
      <c r="J241" s="9">
        <v>1</v>
      </c>
      <c r="K241" s="2">
        <v>5</v>
      </c>
      <c r="L241" s="2">
        <v>1</v>
      </c>
      <c r="M241" s="2">
        <v>6</v>
      </c>
      <c r="N241" s="9">
        <v>6</v>
      </c>
    </row>
    <row r="242" spans="1:14" x14ac:dyDescent="0.25">
      <c r="A242" s="24">
        <v>1274</v>
      </c>
      <c r="B242" s="2">
        <v>88</v>
      </c>
      <c r="C242" s="23">
        <v>845</v>
      </c>
      <c r="D242" s="23">
        <v>83</v>
      </c>
      <c r="E242" s="23">
        <v>717</v>
      </c>
      <c r="F242" s="23">
        <v>163</v>
      </c>
      <c r="G242" s="23">
        <v>338</v>
      </c>
      <c r="H242" s="23">
        <v>400</v>
      </c>
      <c r="I242" s="23">
        <v>1746</v>
      </c>
      <c r="J242" s="9">
        <v>13</v>
      </c>
      <c r="K242" s="2">
        <v>6</v>
      </c>
      <c r="L242" s="2">
        <v>2</v>
      </c>
      <c r="M242" s="2">
        <v>12</v>
      </c>
      <c r="N242" s="9">
        <v>5</v>
      </c>
    </row>
    <row r="243" spans="1:14" x14ac:dyDescent="0.25">
      <c r="A243" s="24">
        <v>1479</v>
      </c>
      <c r="B243" s="2">
        <v>88</v>
      </c>
      <c r="C243" s="23">
        <v>850</v>
      </c>
      <c r="D243" s="23">
        <v>67</v>
      </c>
      <c r="E243" s="23">
        <v>711</v>
      </c>
      <c r="F243" s="23">
        <v>67</v>
      </c>
      <c r="G243" s="23">
        <v>51</v>
      </c>
      <c r="H243" s="23">
        <v>32</v>
      </c>
      <c r="I243" s="23">
        <v>1714</v>
      </c>
      <c r="J243" s="9">
        <v>3</v>
      </c>
      <c r="K243" s="2">
        <v>5</v>
      </c>
      <c r="L243" s="2">
        <v>3</v>
      </c>
      <c r="M243" s="2">
        <v>11</v>
      </c>
      <c r="N243" s="9">
        <v>5</v>
      </c>
    </row>
    <row r="244" spans="1:14" x14ac:dyDescent="0.25">
      <c r="A244" s="24">
        <v>3171</v>
      </c>
      <c r="B244" s="2">
        <v>88</v>
      </c>
      <c r="C244" s="23">
        <v>862</v>
      </c>
      <c r="D244" s="23">
        <v>292</v>
      </c>
      <c r="E244" s="23">
        <v>367</v>
      </c>
      <c r="F244" s="23">
        <v>167</v>
      </c>
      <c r="G244" s="23">
        <v>184</v>
      </c>
      <c r="H244" s="23">
        <v>127</v>
      </c>
      <c r="I244" s="23">
        <v>1745</v>
      </c>
      <c r="J244" s="9">
        <v>2</v>
      </c>
      <c r="K244" s="2">
        <v>5</v>
      </c>
      <c r="L244" s="2">
        <v>5</v>
      </c>
      <c r="M244" s="2">
        <v>11</v>
      </c>
      <c r="N244" s="9">
        <v>2</v>
      </c>
    </row>
    <row r="245" spans="1:14" x14ac:dyDescent="0.25">
      <c r="A245" s="24">
        <v>2483</v>
      </c>
      <c r="B245" s="2">
        <v>88</v>
      </c>
      <c r="C245" s="23">
        <v>1098</v>
      </c>
      <c r="D245" s="23">
        <v>326</v>
      </c>
      <c r="E245" s="23">
        <v>593</v>
      </c>
      <c r="F245" s="23">
        <v>618</v>
      </c>
      <c r="G245" s="23">
        <v>474</v>
      </c>
      <c r="H245" s="23">
        <v>179</v>
      </c>
      <c r="I245" s="23">
        <v>2931</v>
      </c>
      <c r="J245" s="9">
        <v>6</v>
      </c>
      <c r="K245" s="2">
        <v>11</v>
      </c>
      <c r="L245" s="2">
        <v>8</v>
      </c>
      <c r="M245" s="2">
        <v>5</v>
      </c>
      <c r="N245" s="9">
        <v>8</v>
      </c>
    </row>
    <row r="246" spans="1:14" x14ac:dyDescent="0.25">
      <c r="A246" s="24">
        <v>1068</v>
      </c>
      <c r="B246" s="2">
        <v>88</v>
      </c>
      <c r="C246" s="23">
        <v>1497</v>
      </c>
      <c r="D246" s="23">
        <v>16</v>
      </c>
      <c r="E246" s="23">
        <v>172</v>
      </c>
      <c r="F246" s="23">
        <v>0</v>
      </c>
      <c r="G246" s="23">
        <v>16</v>
      </c>
      <c r="H246" s="23">
        <v>50</v>
      </c>
      <c r="I246" s="23">
        <v>1651</v>
      </c>
      <c r="J246" s="9">
        <v>5</v>
      </c>
      <c r="K246" s="2">
        <v>9</v>
      </c>
      <c r="L246" s="2">
        <v>2</v>
      </c>
      <c r="M246" s="2">
        <v>8</v>
      </c>
      <c r="N246" s="9">
        <v>7</v>
      </c>
    </row>
    <row r="247" spans="1:14" x14ac:dyDescent="0.25">
      <c r="A247" s="24">
        <v>2118</v>
      </c>
      <c r="B247" s="2">
        <v>88</v>
      </c>
      <c r="C247" s="23">
        <v>1547</v>
      </c>
      <c r="D247" s="23">
        <v>165</v>
      </c>
      <c r="E247" s="23">
        <v>856</v>
      </c>
      <c r="F247" s="23">
        <v>251</v>
      </c>
      <c r="G247" s="23">
        <v>0</v>
      </c>
      <c r="H247" s="23">
        <v>26</v>
      </c>
      <c r="I247" s="23">
        <v>2793</v>
      </c>
      <c r="J247" s="9">
        <v>1</v>
      </c>
      <c r="K247" s="2">
        <v>4</v>
      </c>
      <c r="L247" s="2">
        <v>6</v>
      </c>
      <c r="M247" s="2">
        <v>9</v>
      </c>
      <c r="N247" s="9">
        <v>1</v>
      </c>
    </row>
    <row r="248" spans="1:14" x14ac:dyDescent="0.25">
      <c r="A248" s="24">
        <v>2329</v>
      </c>
      <c r="B248" s="2">
        <v>88</v>
      </c>
      <c r="C248" s="23">
        <v>1547</v>
      </c>
      <c r="D248" s="23">
        <v>165</v>
      </c>
      <c r="E248" s="23">
        <v>856</v>
      </c>
      <c r="F248" s="23">
        <v>251</v>
      </c>
      <c r="G248" s="23">
        <v>0</v>
      </c>
      <c r="H248" s="23">
        <v>26</v>
      </c>
      <c r="I248" s="23">
        <v>2793</v>
      </c>
      <c r="J248" s="9">
        <v>1</v>
      </c>
      <c r="K248" s="2">
        <v>4</v>
      </c>
      <c r="L248" s="2">
        <v>6</v>
      </c>
      <c r="M248" s="2">
        <v>9</v>
      </c>
      <c r="N248" s="9">
        <v>1</v>
      </c>
    </row>
    <row r="249" spans="1:14" x14ac:dyDescent="0.25">
      <c r="A249" s="24">
        <v>1688</v>
      </c>
      <c r="B249" s="2">
        <v>88</v>
      </c>
      <c r="C249" s="23">
        <v>1780</v>
      </c>
      <c r="D249" s="23">
        <v>20</v>
      </c>
      <c r="E249" s="23">
        <v>139</v>
      </c>
      <c r="F249" s="23">
        <v>53</v>
      </c>
      <c r="G249" s="23">
        <v>20</v>
      </c>
      <c r="H249" s="23">
        <v>99</v>
      </c>
      <c r="I249" s="23">
        <v>1913</v>
      </c>
      <c r="J249" s="9">
        <v>2</v>
      </c>
      <c r="K249" s="2">
        <v>9</v>
      </c>
      <c r="L249" s="2">
        <v>3</v>
      </c>
      <c r="M249" s="2">
        <v>6</v>
      </c>
      <c r="N249" s="9">
        <v>8</v>
      </c>
    </row>
    <row r="250" spans="1:14" x14ac:dyDescent="0.25">
      <c r="A250" s="24">
        <v>2112</v>
      </c>
      <c r="B250" s="2">
        <v>87</v>
      </c>
      <c r="C250" s="23">
        <v>29</v>
      </c>
      <c r="D250" s="23">
        <v>5</v>
      </c>
      <c r="E250" s="23">
        <v>10</v>
      </c>
      <c r="F250" s="23">
        <v>10</v>
      </c>
      <c r="G250" s="23">
        <v>0</v>
      </c>
      <c r="H250" s="23">
        <v>19</v>
      </c>
      <c r="I250" s="23">
        <v>34</v>
      </c>
      <c r="J250" s="9">
        <v>1</v>
      </c>
      <c r="K250" s="2">
        <v>1</v>
      </c>
      <c r="L250" s="2">
        <v>0</v>
      </c>
      <c r="M250" s="2">
        <v>2</v>
      </c>
      <c r="N250" s="9">
        <v>7</v>
      </c>
    </row>
    <row r="251" spans="1:14" x14ac:dyDescent="0.25">
      <c r="A251" s="24">
        <v>1534</v>
      </c>
      <c r="B251" s="2">
        <v>87</v>
      </c>
      <c r="C251" s="23">
        <v>53</v>
      </c>
      <c r="D251" s="23">
        <v>14</v>
      </c>
      <c r="E251" s="23">
        <v>35</v>
      </c>
      <c r="F251" s="23">
        <v>11</v>
      </c>
      <c r="G251" s="23">
        <v>14</v>
      </c>
      <c r="H251" s="23">
        <v>64</v>
      </c>
      <c r="I251" s="23">
        <v>64</v>
      </c>
      <c r="J251" s="9">
        <v>2</v>
      </c>
      <c r="K251" s="2">
        <v>1</v>
      </c>
      <c r="L251" s="2">
        <v>1</v>
      </c>
      <c r="M251" s="2">
        <v>3</v>
      </c>
      <c r="N251" s="9">
        <v>3</v>
      </c>
    </row>
    <row r="252" spans="1:14" x14ac:dyDescent="0.25">
      <c r="A252" s="24">
        <v>1077</v>
      </c>
      <c r="B252" s="2">
        <v>87</v>
      </c>
      <c r="C252" s="23">
        <v>131</v>
      </c>
      <c r="D252" s="23">
        <v>26</v>
      </c>
      <c r="E252" s="23">
        <v>100</v>
      </c>
      <c r="F252" s="23">
        <v>37</v>
      </c>
      <c r="G252" s="23">
        <v>0</v>
      </c>
      <c r="H252" s="23">
        <v>121</v>
      </c>
      <c r="I252" s="23">
        <v>173</v>
      </c>
      <c r="J252" s="9">
        <v>3</v>
      </c>
      <c r="K252" s="2">
        <v>3</v>
      </c>
      <c r="L252" s="2">
        <v>0</v>
      </c>
      <c r="M252" s="2">
        <v>3</v>
      </c>
      <c r="N252" s="9">
        <v>7</v>
      </c>
    </row>
    <row r="253" spans="1:14" x14ac:dyDescent="0.25">
      <c r="A253" s="24">
        <v>2002</v>
      </c>
      <c r="B253" s="2">
        <v>87</v>
      </c>
      <c r="C253" s="23">
        <v>172</v>
      </c>
      <c r="D253" s="23">
        <v>5</v>
      </c>
      <c r="E253" s="23">
        <v>108</v>
      </c>
      <c r="F253" s="23">
        <v>0</v>
      </c>
      <c r="G253" s="23">
        <v>0</v>
      </c>
      <c r="H253" s="23">
        <v>0</v>
      </c>
      <c r="I253" s="23">
        <v>285</v>
      </c>
      <c r="J253" s="9">
        <v>1</v>
      </c>
      <c r="K253" s="2">
        <v>2</v>
      </c>
      <c r="L253" s="2">
        <v>0</v>
      </c>
      <c r="M253" s="2">
        <v>3</v>
      </c>
      <c r="N253" s="9">
        <v>8</v>
      </c>
    </row>
    <row r="254" spans="1:14" x14ac:dyDescent="0.25">
      <c r="A254" s="24">
        <v>1075</v>
      </c>
      <c r="B254" s="2">
        <v>87</v>
      </c>
      <c r="C254" s="23">
        <v>279</v>
      </c>
      <c r="D254" s="23">
        <v>17</v>
      </c>
      <c r="E254" s="23">
        <v>296</v>
      </c>
      <c r="F254" s="23">
        <v>31</v>
      </c>
      <c r="G254" s="23">
        <v>22</v>
      </c>
      <c r="H254" s="23">
        <v>74</v>
      </c>
      <c r="I254" s="23">
        <v>571</v>
      </c>
      <c r="J254" s="9">
        <v>4</v>
      </c>
      <c r="K254" s="2">
        <v>3</v>
      </c>
      <c r="L254" s="2">
        <v>1</v>
      </c>
      <c r="M254" s="2">
        <v>4</v>
      </c>
      <c r="N254" s="9">
        <v>8</v>
      </c>
    </row>
    <row r="255" spans="1:14" x14ac:dyDescent="0.25">
      <c r="A255" s="24">
        <v>2751</v>
      </c>
      <c r="B255" s="2">
        <v>87</v>
      </c>
      <c r="C255" s="23">
        <v>279</v>
      </c>
      <c r="D255" s="23">
        <v>17</v>
      </c>
      <c r="E255" s="23">
        <v>296</v>
      </c>
      <c r="F255" s="23">
        <v>31</v>
      </c>
      <c r="G255" s="23">
        <v>22</v>
      </c>
      <c r="H255" s="23">
        <v>74</v>
      </c>
      <c r="I255" s="23">
        <v>571</v>
      </c>
      <c r="J255" s="9">
        <v>4</v>
      </c>
      <c r="K255" s="2">
        <v>3</v>
      </c>
      <c r="L255" s="2">
        <v>1</v>
      </c>
      <c r="M255" s="2">
        <v>4</v>
      </c>
      <c r="N255" s="9">
        <v>8</v>
      </c>
    </row>
    <row r="256" spans="1:14" x14ac:dyDescent="0.25">
      <c r="A256" s="24">
        <v>1638</v>
      </c>
      <c r="B256" s="2">
        <v>87</v>
      </c>
      <c r="C256" s="23">
        <v>292</v>
      </c>
      <c r="D256" s="23">
        <v>8</v>
      </c>
      <c r="E256" s="23">
        <v>74</v>
      </c>
      <c r="F256" s="23">
        <v>5</v>
      </c>
      <c r="G256" s="23">
        <v>16</v>
      </c>
      <c r="H256" s="23">
        <v>39</v>
      </c>
      <c r="I256" s="23">
        <v>355</v>
      </c>
      <c r="J256" s="9">
        <v>2</v>
      </c>
      <c r="K256" s="2">
        <v>3</v>
      </c>
      <c r="L256" s="2">
        <v>1</v>
      </c>
      <c r="M256" s="2">
        <v>4</v>
      </c>
      <c r="N256" s="9">
        <v>6</v>
      </c>
    </row>
    <row r="257" spans="1:14" x14ac:dyDescent="0.25">
      <c r="A257" s="24">
        <v>2432</v>
      </c>
      <c r="B257" s="2">
        <v>87</v>
      </c>
      <c r="C257" s="23">
        <v>301</v>
      </c>
      <c r="D257" s="23">
        <v>10</v>
      </c>
      <c r="E257" s="23">
        <v>172</v>
      </c>
      <c r="F257" s="23">
        <v>7</v>
      </c>
      <c r="G257" s="23">
        <v>3</v>
      </c>
      <c r="H257" s="23">
        <v>103</v>
      </c>
      <c r="I257" s="23">
        <v>391</v>
      </c>
      <c r="J257" s="9">
        <v>3</v>
      </c>
      <c r="K257" s="2">
        <v>4</v>
      </c>
      <c r="L257" s="2">
        <v>0</v>
      </c>
      <c r="M257" s="2">
        <v>4</v>
      </c>
      <c r="N257" s="9">
        <v>8</v>
      </c>
    </row>
    <row r="258" spans="1:14" x14ac:dyDescent="0.25">
      <c r="A258" s="24">
        <v>1437</v>
      </c>
      <c r="B258" s="2">
        <v>87</v>
      </c>
      <c r="C258" s="23">
        <v>340</v>
      </c>
      <c r="D258" s="23">
        <v>169</v>
      </c>
      <c r="E258" s="23">
        <v>256</v>
      </c>
      <c r="F258" s="23">
        <v>174</v>
      </c>
      <c r="G258" s="23">
        <v>46</v>
      </c>
      <c r="H258" s="23">
        <v>55</v>
      </c>
      <c r="I258" s="23">
        <v>929</v>
      </c>
      <c r="J258" s="9">
        <v>2</v>
      </c>
      <c r="K258" s="2">
        <v>4</v>
      </c>
      <c r="L258" s="2">
        <v>2</v>
      </c>
      <c r="M258" s="2">
        <v>8</v>
      </c>
      <c r="N258" s="9">
        <v>3</v>
      </c>
    </row>
    <row r="259" spans="1:14" x14ac:dyDescent="0.25">
      <c r="A259" s="24">
        <v>1117</v>
      </c>
      <c r="B259" s="2">
        <v>87</v>
      </c>
      <c r="C259" s="23">
        <v>389</v>
      </c>
      <c r="D259" s="23">
        <v>79</v>
      </c>
      <c r="E259" s="23">
        <v>297</v>
      </c>
      <c r="F259" s="23">
        <v>96</v>
      </c>
      <c r="G259" s="23">
        <v>67</v>
      </c>
      <c r="H259" s="23">
        <v>413</v>
      </c>
      <c r="I259" s="23">
        <v>516</v>
      </c>
      <c r="J259" s="9">
        <v>2</v>
      </c>
      <c r="K259" s="2">
        <v>3</v>
      </c>
      <c r="L259" s="2">
        <v>4</v>
      </c>
      <c r="M259" s="2">
        <v>7</v>
      </c>
      <c r="N259" s="9">
        <v>1</v>
      </c>
    </row>
    <row r="260" spans="1:14" x14ac:dyDescent="0.25">
      <c r="A260" s="24">
        <v>1946</v>
      </c>
      <c r="B260" s="2">
        <v>87</v>
      </c>
      <c r="C260" s="23">
        <v>557</v>
      </c>
      <c r="D260" s="23">
        <v>302</v>
      </c>
      <c r="E260" s="23">
        <v>642</v>
      </c>
      <c r="F260" s="23">
        <v>20</v>
      </c>
      <c r="G260" s="23">
        <v>167</v>
      </c>
      <c r="H260" s="23">
        <v>370</v>
      </c>
      <c r="I260" s="23">
        <v>1317</v>
      </c>
      <c r="J260" s="9">
        <v>3</v>
      </c>
      <c r="K260" s="2">
        <v>5</v>
      </c>
      <c r="L260" s="2">
        <v>2</v>
      </c>
      <c r="M260" s="2">
        <v>11</v>
      </c>
      <c r="N260" s="9">
        <v>4</v>
      </c>
    </row>
    <row r="261" spans="1:14" x14ac:dyDescent="0.25">
      <c r="A261" s="24">
        <v>1867</v>
      </c>
      <c r="B261" s="2">
        <v>87</v>
      </c>
      <c r="C261" s="23">
        <v>598</v>
      </c>
      <c r="D261" s="23">
        <v>6</v>
      </c>
      <c r="E261" s="23">
        <v>174</v>
      </c>
      <c r="F261" s="23">
        <v>0</v>
      </c>
      <c r="G261" s="23">
        <v>16</v>
      </c>
      <c r="H261" s="23">
        <v>38</v>
      </c>
      <c r="I261" s="23">
        <v>756</v>
      </c>
      <c r="J261" s="9">
        <v>4</v>
      </c>
      <c r="K261" s="2">
        <v>6</v>
      </c>
      <c r="L261" s="2">
        <v>1</v>
      </c>
      <c r="M261" s="2">
        <v>4</v>
      </c>
      <c r="N261" s="9">
        <v>9</v>
      </c>
    </row>
    <row r="262" spans="1:14" x14ac:dyDescent="0.25">
      <c r="A262" s="24">
        <v>2670</v>
      </c>
      <c r="B262" s="2">
        <v>87</v>
      </c>
      <c r="C262" s="23">
        <v>633</v>
      </c>
      <c r="D262" s="23">
        <v>341</v>
      </c>
      <c r="E262" s="23">
        <v>565</v>
      </c>
      <c r="F262" s="23">
        <v>221</v>
      </c>
      <c r="G262" s="23">
        <v>16</v>
      </c>
      <c r="H262" s="23">
        <v>68</v>
      </c>
      <c r="I262" s="23">
        <v>1708</v>
      </c>
      <c r="J262" s="9">
        <v>2</v>
      </c>
      <c r="K262" s="2">
        <v>3</v>
      </c>
      <c r="L262" s="2">
        <v>3</v>
      </c>
      <c r="M262" s="2">
        <v>13</v>
      </c>
      <c r="N262" s="9">
        <v>2</v>
      </c>
    </row>
    <row r="263" spans="1:14" x14ac:dyDescent="0.25">
      <c r="A263" s="24">
        <v>1653</v>
      </c>
      <c r="B263" s="2">
        <v>87</v>
      </c>
      <c r="C263" s="23">
        <v>879</v>
      </c>
      <c r="D263" s="23">
        <v>24</v>
      </c>
      <c r="E263" s="23">
        <v>328</v>
      </c>
      <c r="F263" s="23">
        <v>51</v>
      </c>
      <c r="G263" s="23">
        <v>38</v>
      </c>
      <c r="H263" s="23">
        <v>223</v>
      </c>
      <c r="I263" s="23">
        <v>1097</v>
      </c>
      <c r="J263" s="9">
        <v>5</v>
      </c>
      <c r="K263" s="2">
        <v>5</v>
      </c>
      <c r="L263" s="2">
        <v>2</v>
      </c>
      <c r="M263" s="2">
        <v>9</v>
      </c>
      <c r="N263" s="9">
        <v>6</v>
      </c>
    </row>
    <row r="264" spans="1:14" x14ac:dyDescent="0.25">
      <c r="A264" s="24">
        <v>1431</v>
      </c>
      <c r="B264" s="2">
        <v>87</v>
      </c>
      <c r="C264" s="23">
        <v>888</v>
      </c>
      <c r="D264" s="23">
        <v>424</v>
      </c>
      <c r="E264" s="23">
        <v>1198</v>
      </c>
      <c r="F264" s="23">
        <v>136</v>
      </c>
      <c r="G264" s="23">
        <v>348</v>
      </c>
      <c r="H264" s="23">
        <v>83</v>
      </c>
      <c r="I264" s="23">
        <v>2911</v>
      </c>
      <c r="J264" s="9">
        <v>1</v>
      </c>
      <c r="K264" s="2">
        <v>4</v>
      </c>
      <c r="L264" s="2">
        <v>5</v>
      </c>
      <c r="M264" s="2">
        <v>7</v>
      </c>
      <c r="N264" s="9">
        <v>1</v>
      </c>
    </row>
    <row r="265" spans="1:14" x14ac:dyDescent="0.25">
      <c r="A265" s="24">
        <v>3194</v>
      </c>
      <c r="B265" s="2">
        <v>87</v>
      </c>
      <c r="C265" s="23">
        <v>1174</v>
      </c>
      <c r="D265" s="23">
        <v>13</v>
      </c>
      <c r="E265" s="23">
        <v>272</v>
      </c>
      <c r="F265" s="23">
        <v>39</v>
      </c>
      <c r="G265" s="23">
        <v>44</v>
      </c>
      <c r="H265" s="23">
        <v>136</v>
      </c>
      <c r="I265" s="23">
        <v>1405</v>
      </c>
      <c r="J265" s="9">
        <v>8</v>
      </c>
      <c r="K265" s="2">
        <v>11</v>
      </c>
      <c r="L265" s="2">
        <v>1</v>
      </c>
      <c r="M265" s="2">
        <v>6</v>
      </c>
      <c r="N265" s="9">
        <v>8</v>
      </c>
    </row>
    <row r="266" spans="1:14" x14ac:dyDescent="0.25">
      <c r="A266" s="24">
        <v>1644</v>
      </c>
      <c r="B266" s="2">
        <v>87</v>
      </c>
      <c r="C266" s="23">
        <v>1208</v>
      </c>
      <c r="D266" s="23">
        <v>144</v>
      </c>
      <c r="E266" s="23">
        <v>578</v>
      </c>
      <c r="F266" s="23">
        <v>282</v>
      </c>
      <c r="G266" s="23">
        <v>266</v>
      </c>
      <c r="H266" s="23">
        <v>410</v>
      </c>
      <c r="I266" s="23">
        <v>2068</v>
      </c>
      <c r="J266" s="9">
        <v>1</v>
      </c>
      <c r="K266" s="2">
        <v>6</v>
      </c>
      <c r="L266" s="2">
        <v>4</v>
      </c>
      <c r="M266" s="2">
        <v>13</v>
      </c>
      <c r="N266" s="9">
        <v>4</v>
      </c>
    </row>
    <row r="267" spans="1:14" x14ac:dyDescent="0.25">
      <c r="A267" s="24">
        <v>1733</v>
      </c>
      <c r="B267" s="2">
        <v>87</v>
      </c>
      <c r="C267" s="23">
        <v>1208</v>
      </c>
      <c r="D267" s="23">
        <v>144</v>
      </c>
      <c r="E267" s="23">
        <v>578</v>
      </c>
      <c r="F267" s="23">
        <v>282</v>
      </c>
      <c r="G267" s="23">
        <v>266</v>
      </c>
      <c r="H267" s="23">
        <v>410</v>
      </c>
      <c r="I267" s="23">
        <v>2068</v>
      </c>
      <c r="J267" s="9">
        <v>1</v>
      </c>
      <c r="K267" s="2">
        <v>6</v>
      </c>
      <c r="L267" s="2">
        <v>4</v>
      </c>
      <c r="M267" s="2">
        <v>13</v>
      </c>
      <c r="N267" s="9">
        <v>4</v>
      </c>
    </row>
    <row r="268" spans="1:14" x14ac:dyDescent="0.25">
      <c r="A268" s="24">
        <v>3209</v>
      </c>
      <c r="B268" s="2">
        <v>87</v>
      </c>
      <c r="C268" s="23">
        <v>1254</v>
      </c>
      <c r="D268" s="23">
        <v>14</v>
      </c>
      <c r="E268" s="23">
        <v>291</v>
      </c>
      <c r="F268" s="23">
        <v>41</v>
      </c>
      <c r="G268" s="23">
        <v>47</v>
      </c>
      <c r="H268" s="23">
        <v>145</v>
      </c>
      <c r="I268" s="23">
        <v>1501</v>
      </c>
      <c r="J268" s="9">
        <v>8</v>
      </c>
      <c r="K268" s="2">
        <v>11</v>
      </c>
      <c r="L268" s="2">
        <v>1</v>
      </c>
      <c r="M268" s="2">
        <v>6</v>
      </c>
      <c r="N268" s="9">
        <v>8</v>
      </c>
    </row>
    <row r="269" spans="1:14" x14ac:dyDescent="0.25">
      <c r="A269" s="24">
        <v>1666</v>
      </c>
      <c r="B269" s="2">
        <v>87</v>
      </c>
      <c r="C269" s="23">
        <v>1424</v>
      </c>
      <c r="D269" s="23">
        <v>81</v>
      </c>
      <c r="E269" s="23">
        <v>1096</v>
      </c>
      <c r="F269" s="23">
        <v>71</v>
      </c>
      <c r="G269" s="23">
        <v>81</v>
      </c>
      <c r="H269" s="23">
        <v>136</v>
      </c>
      <c r="I269" s="23">
        <v>2616</v>
      </c>
      <c r="J269" s="9">
        <v>1</v>
      </c>
      <c r="K269" s="2">
        <v>2</v>
      </c>
      <c r="L269" s="2">
        <v>8</v>
      </c>
      <c r="M269" s="2">
        <v>6</v>
      </c>
      <c r="N269" s="9">
        <v>1</v>
      </c>
    </row>
    <row r="270" spans="1:14" x14ac:dyDescent="0.25">
      <c r="A270" s="24">
        <v>2039</v>
      </c>
      <c r="B270" s="2">
        <v>87</v>
      </c>
      <c r="C270" s="23">
        <v>1505</v>
      </c>
      <c r="D270" s="23">
        <v>67</v>
      </c>
      <c r="E270" s="23">
        <v>1171</v>
      </c>
      <c r="F270" s="23">
        <v>72</v>
      </c>
      <c r="G270" s="23">
        <v>33</v>
      </c>
      <c r="H270" s="23">
        <v>134</v>
      </c>
      <c r="I270" s="23">
        <v>2714</v>
      </c>
      <c r="J270" s="9">
        <v>1</v>
      </c>
      <c r="K270" s="2">
        <v>6</v>
      </c>
      <c r="L270" s="2">
        <v>7</v>
      </c>
      <c r="M270" s="2">
        <v>8</v>
      </c>
      <c r="N270" s="9">
        <v>3</v>
      </c>
    </row>
    <row r="271" spans="1:14" x14ac:dyDescent="0.25">
      <c r="A271" s="24">
        <v>2186</v>
      </c>
      <c r="B271" s="2">
        <v>87</v>
      </c>
      <c r="C271" s="23">
        <v>1611</v>
      </c>
      <c r="D271" s="23">
        <v>39</v>
      </c>
      <c r="E271" s="23">
        <v>252</v>
      </c>
      <c r="F271" s="23">
        <v>24</v>
      </c>
      <c r="G271" s="23">
        <v>18</v>
      </c>
      <c r="H271" s="23">
        <v>86</v>
      </c>
      <c r="I271" s="23">
        <v>1857</v>
      </c>
      <c r="J271" s="9">
        <v>3</v>
      </c>
      <c r="K271" s="2">
        <v>10</v>
      </c>
      <c r="L271" s="2">
        <v>4</v>
      </c>
      <c r="M271" s="2">
        <v>5</v>
      </c>
      <c r="N271" s="9">
        <v>8</v>
      </c>
    </row>
    <row r="272" spans="1:14" x14ac:dyDescent="0.25">
      <c r="A272" s="24">
        <v>1789</v>
      </c>
      <c r="B272" s="2">
        <v>87</v>
      </c>
      <c r="C272" s="23">
        <v>1667</v>
      </c>
      <c r="D272" s="23">
        <v>142</v>
      </c>
      <c r="E272" s="23">
        <v>476</v>
      </c>
      <c r="F272" s="23">
        <v>62</v>
      </c>
      <c r="G272" s="23">
        <v>45</v>
      </c>
      <c r="H272" s="23">
        <v>356</v>
      </c>
      <c r="I272" s="23">
        <v>2036</v>
      </c>
      <c r="J272" s="9">
        <v>7</v>
      </c>
      <c r="K272" s="2">
        <v>3</v>
      </c>
      <c r="L272" s="2">
        <v>2</v>
      </c>
      <c r="M272" s="2">
        <v>8</v>
      </c>
      <c r="N272" s="9">
        <v>8</v>
      </c>
    </row>
    <row r="273" spans="1:14" x14ac:dyDescent="0.25">
      <c r="A273" s="24">
        <v>1344</v>
      </c>
      <c r="B273" s="2">
        <v>87</v>
      </c>
      <c r="C273" s="23">
        <v>1672</v>
      </c>
      <c r="D273" s="23">
        <v>370</v>
      </c>
      <c r="E273" s="23">
        <v>1858</v>
      </c>
      <c r="F273" s="23">
        <v>482</v>
      </c>
      <c r="G273" s="23">
        <v>370</v>
      </c>
      <c r="H273" s="23">
        <v>139</v>
      </c>
      <c r="I273" s="23">
        <v>4614</v>
      </c>
      <c r="J273" s="9">
        <v>1</v>
      </c>
      <c r="K273" s="2">
        <v>4</v>
      </c>
      <c r="L273" s="2">
        <v>7</v>
      </c>
      <c r="M273" s="2">
        <v>10</v>
      </c>
      <c r="N273" s="9">
        <v>2</v>
      </c>
    </row>
    <row r="274" spans="1:14" x14ac:dyDescent="0.25">
      <c r="A274" s="24">
        <v>2866</v>
      </c>
      <c r="B274" s="2">
        <v>87</v>
      </c>
      <c r="C274" s="23">
        <v>2039</v>
      </c>
      <c r="D274" s="23">
        <v>326</v>
      </c>
      <c r="E274" s="23">
        <v>1304</v>
      </c>
      <c r="F274" s="23">
        <v>211</v>
      </c>
      <c r="G274" s="23">
        <v>202</v>
      </c>
      <c r="H274" s="23">
        <v>326</v>
      </c>
      <c r="I274" s="23">
        <v>3757</v>
      </c>
      <c r="J274" s="9">
        <v>1</v>
      </c>
      <c r="K274" s="2">
        <v>4</v>
      </c>
      <c r="L274" s="2">
        <v>7</v>
      </c>
      <c r="M274" s="2">
        <v>8</v>
      </c>
      <c r="N274" s="9">
        <v>1</v>
      </c>
    </row>
    <row r="275" spans="1:14" x14ac:dyDescent="0.25">
      <c r="A275" s="24">
        <v>2776</v>
      </c>
      <c r="B275" s="2">
        <v>87</v>
      </c>
      <c r="C275" s="23">
        <v>2490</v>
      </c>
      <c r="D275" s="23">
        <v>0</v>
      </c>
      <c r="E275" s="23">
        <v>1460</v>
      </c>
      <c r="F275" s="23">
        <v>337</v>
      </c>
      <c r="G275" s="23">
        <v>86</v>
      </c>
      <c r="H275" s="23">
        <v>86</v>
      </c>
      <c r="I275" s="23">
        <v>4287</v>
      </c>
      <c r="J275" s="9">
        <v>1</v>
      </c>
      <c r="K275" s="2">
        <v>10</v>
      </c>
      <c r="L275" s="2">
        <v>5</v>
      </c>
      <c r="M275" s="2">
        <v>13</v>
      </c>
      <c r="N275" s="9">
        <v>6</v>
      </c>
    </row>
    <row r="276" spans="1:14" x14ac:dyDescent="0.25">
      <c r="A276" s="24">
        <v>1019</v>
      </c>
      <c r="B276" s="2">
        <v>86</v>
      </c>
      <c r="C276" s="23">
        <v>16</v>
      </c>
      <c r="D276" s="23">
        <v>67</v>
      </c>
      <c r="E276" s="23">
        <v>75</v>
      </c>
      <c r="F276" s="23">
        <v>119</v>
      </c>
      <c r="G276" s="23">
        <v>95</v>
      </c>
      <c r="H276" s="23">
        <v>154</v>
      </c>
      <c r="I276" s="23">
        <v>218</v>
      </c>
      <c r="J276" s="9">
        <v>2</v>
      </c>
      <c r="K276" s="2">
        <v>2</v>
      </c>
      <c r="L276" s="2">
        <v>1</v>
      </c>
      <c r="M276" s="2">
        <v>3</v>
      </c>
      <c r="N276" s="9">
        <v>6</v>
      </c>
    </row>
    <row r="277" spans="1:14" x14ac:dyDescent="0.25">
      <c r="A277" s="24">
        <v>2626</v>
      </c>
      <c r="B277" s="2">
        <v>86</v>
      </c>
      <c r="C277" s="23">
        <v>16</v>
      </c>
      <c r="D277" s="23">
        <v>5</v>
      </c>
      <c r="E277" s="23">
        <v>44</v>
      </c>
      <c r="F277" s="23">
        <v>125</v>
      </c>
      <c r="G277" s="23">
        <v>11</v>
      </c>
      <c r="H277" s="23">
        <v>98</v>
      </c>
      <c r="I277" s="23">
        <v>104</v>
      </c>
      <c r="J277" s="9">
        <v>3</v>
      </c>
      <c r="K277" s="2">
        <v>2</v>
      </c>
      <c r="L277" s="2">
        <v>1</v>
      </c>
      <c r="M277" s="2">
        <v>3</v>
      </c>
      <c r="N277" s="9">
        <v>3</v>
      </c>
    </row>
    <row r="278" spans="1:14" x14ac:dyDescent="0.25">
      <c r="A278" s="24">
        <v>1297</v>
      </c>
      <c r="B278" s="2">
        <v>86</v>
      </c>
      <c r="C278" s="23">
        <v>27</v>
      </c>
      <c r="D278" s="23">
        <v>45</v>
      </c>
      <c r="E278" s="23">
        <v>125</v>
      </c>
      <c r="F278" s="23">
        <v>18</v>
      </c>
      <c r="G278" s="23">
        <v>107</v>
      </c>
      <c r="H278" s="23">
        <v>152</v>
      </c>
      <c r="I278" s="23">
        <v>170</v>
      </c>
      <c r="J278" s="9">
        <v>4</v>
      </c>
      <c r="K278" s="2">
        <v>3</v>
      </c>
      <c r="L278" s="2">
        <v>1</v>
      </c>
      <c r="M278" s="2">
        <v>3</v>
      </c>
      <c r="N278" s="9">
        <v>6</v>
      </c>
    </row>
    <row r="279" spans="1:14" x14ac:dyDescent="0.25">
      <c r="A279" s="24">
        <v>1756</v>
      </c>
      <c r="B279" s="2">
        <v>86</v>
      </c>
      <c r="C279" s="23">
        <v>44</v>
      </c>
      <c r="D279" s="23">
        <v>0</v>
      </c>
      <c r="E279" s="23">
        <v>10</v>
      </c>
      <c r="F279" s="23">
        <v>0</v>
      </c>
      <c r="G279" s="23">
        <v>0</v>
      </c>
      <c r="H279" s="23">
        <v>0</v>
      </c>
      <c r="I279" s="23">
        <v>55</v>
      </c>
      <c r="J279" s="9">
        <v>1</v>
      </c>
      <c r="K279" s="2">
        <v>1</v>
      </c>
      <c r="L279" s="2">
        <v>0</v>
      </c>
      <c r="M279" s="2">
        <v>2</v>
      </c>
      <c r="N279" s="9">
        <v>7</v>
      </c>
    </row>
    <row r="280" spans="1:14" x14ac:dyDescent="0.25">
      <c r="A280" s="24">
        <v>2306</v>
      </c>
      <c r="B280" s="2">
        <v>86</v>
      </c>
      <c r="C280" s="23">
        <v>50</v>
      </c>
      <c r="D280" s="23">
        <v>35</v>
      </c>
      <c r="E280" s="23">
        <v>126</v>
      </c>
      <c r="F280" s="23">
        <v>30</v>
      </c>
      <c r="G280" s="23">
        <v>15</v>
      </c>
      <c r="H280" s="23">
        <v>35</v>
      </c>
      <c r="I280" s="23">
        <v>222</v>
      </c>
      <c r="J280" s="9">
        <v>1</v>
      </c>
      <c r="K280" s="2">
        <v>3</v>
      </c>
      <c r="L280" s="2">
        <v>0</v>
      </c>
      <c r="M280" s="2">
        <v>3</v>
      </c>
      <c r="N280" s="9">
        <v>7</v>
      </c>
    </row>
    <row r="281" spans="1:14" x14ac:dyDescent="0.25">
      <c r="A281" s="24">
        <v>2969</v>
      </c>
      <c r="B281" s="2">
        <v>86</v>
      </c>
      <c r="C281" s="23">
        <v>50</v>
      </c>
      <c r="D281" s="23">
        <v>17</v>
      </c>
      <c r="E281" s="23">
        <v>75</v>
      </c>
      <c r="F281" s="23">
        <v>17</v>
      </c>
      <c r="G281" s="23">
        <v>8</v>
      </c>
      <c r="H281" s="23">
        <v>42</v>
      </c>
      <c r="I281" s="23">
        <v>125</v>
      </c>
      <c r="J281" s="9">
        <v>2</v>
      </c>
      <c r="K281" s="2">
        <v>1</v>
      </c>
      <c r="L281" s="2">
        <v>0</v>
      </c>
      <c r="M281" s="2">
        <v>3</v>
      </c>
      <c r="N281" s="9">
        <v>8</v>
      </c>
    </row>
    <row r="282" spans="1:14" x14ac:dyDescent="0.25">
      <c r="A282" s="24">
        <v>1925</v>
      </c>
      <c r="B282" s="2">
        <v>86</v>
      </c>
      <c r="C282" s="23">
        <v>54</v>
      </c>
      <c r="D282" s="23">
        <v>54</v>
      </c>
      <c r="E282" s="23">
        <v>108</v>
      </c>
      <c r="F282" s="23">
        <v>54</v>
      </c>
      <c r="G282" s="23">
        <v>123</v>
      </c>
      <c r="H282" s="23">
        <v>116</v>
      </c>
      <c r="I282" s="23">
        <v>278</v>
      </c>
      <c r="J282" s="9">
        <v>3</v>
      </c>
      <c r="K282" s="2">
        <v>2</v>
      </c>
      <c r="L282" s="2">
        <v>1</v>
      </c>
      <c r="M282" s="2">
        <v>3</v>
      </c>
      <c r="N282" s="9">
        <v>7</v>
      </c>
    </row>
    <row r="283" spans="1:14" x14ac:dyDescent="0.25">
      <c r="A283" s="24">
        <v>2167</v>
      </c>
      <c r="B283" s="2">
        <v>86</v>
      </c>
      <c r="C283" s="23">
        <v>78</v>
      </c>
      <c r="D283" s="23">
        <v>7</v>
      </c>
      <c r="E283" s="23">
        <v>65</v>
      </c>
      <c r="F283" s="23">
        <v>7</v>
      </c>
      <c r="G283" s="23">
        <v>7</v>
      </c>
      <c r="H283" s="23">
        <v>33</v>
      </c>
      <c r="I283" s="23">
        <v>130</v>
      </c>
      <c r="J283" s="9">
        <v>2</v>
      </c>
      <c r="K283" s="2">
        <v>1</v>
      </c>
      <c r="L283" s="2">
        <v>0</v>
      </c>
      <c r="M283" s="2">
        <v>4</v>
      </c>
      <c r="N283" s="9">
        <v>4</v>
      </c>
    </row>
    <row r="284" spans="1:14" x14ac:dyDescent="0.25">
      <c r="A284" s="24">
        <v>2212</v>
      </c>
      <c r="B284" s="2">
        <v>86</v>
      </c>
      <c r="C284" s="23">
        <v>83</v>
      </c>
      <c r="D284" s="23">
        <v>0</v>
      </c>
      <c r="E284" s="23">
        <v>40</v>
      </c>
      <c r="F284" s="23">
        <v>7</v>
      </c>
      <c r="G284" s="23">
        <v>4</v>
      </c>
      <c r="H284" s="23">
        <v>11</v>
      </c>
      <c r="I284" s="23">
        <v>123</v>
      </c>
      <c r="J284" s="9">
        <v>1</v>
      </c>
      <c r="K284" s="2">
        <v>1</v>
      </c>
      <c r="L284" s="2">
        <v>0</v>
      </c>
      <c r="M284" s="2">
        <v>3</v>
      </c>
      <c r="N284" s="9">
        <v>5</v>
      </c>
    </row>
    <row r="285" spans="1:14" x14ac:dyDescent="0.25">
      <c r="A285" s="24">
        <v>2470</v>
      </c>
      <c r="B285" s="2">
        <v>86</v>
      </c>
      <c r="C285" s="23">
        <v>84</v>
      </c>
      <c r="D285" s="23">
        <v>11</v>
      </c>
      <c r="E285" s="23">
        <v>114</v>
      </c>
      <c r="F285" s="23">
        <v>0</v>
      </c>
      <c r="G285" s="23">
        <v>19</v>
      </c>
      <c r="H285" s="23">
        <v>57</v>
      </c>
      <c r="I285" s="23">
        <v>171</v>
      </c>
      <c r="J285" s="9">
        <v>2</v>
      </c>
      <c r="K285" s="2">
        <v>2</v>
      </c>
      <c r="L285" s="2">
        <v>0</v>
      </c>
      <c r="M285" s="2">
        <v>4</v>
      </c>
      <c r="N285" s="9">
        <v>6</v>
      </c>
    </row>
    <row r="286" spans="1:14" x14ac:dyDescent="0.25">
      <c r="A286" s="24">
        <v>1301</v>
      </c>
      <c r="B286" s="2">
        <v>86</v>
      </c>
      <c r="C286" s="23">
        <v>107</v>
      </c>
      <c r="D286" s="23">
        <v>0</v>
      </c>
      <c r="E286" s="23">
        <v>31</v>
      </c>
      <c r="F286" s="23">
        <v>0</v>
      </c>
      <c r="G286" s="23">
        <v>0</v>
      </c>
      <c r="H286" s="23">
        <v>4</v>
      </c>
      <c r="I286" s="23">
        <v>134</v>
      </c>
      <c r="J286" s="9">
        <v>2</v>
      </c>
      <c r="K286" s="2">
        <v>2</v>
      </c>
      <c r="L286" s="2">
        <v>0</v>
      </c>
      <c r="M286" s="2">
        <v>3</v>
      </c>
      <c r="N286" s="9">
        <v>5</v>
      </c>
    </row>
    <row r="287" spans="1:14" x14ac:dyDescent="0.25">
      <c r="A287" s="24">
        <v>1359</v>
      </c>
      <c r="B287" s="2">
        <v>86</v>
      </c>
      <c r="C287" s="23">
        <v>181</v>
      </c>
      <c r="D287" s="23">
        <v>0</v>
      </c>
      <c r="E287" s="23">
        <v>86</v>
      </c>
      <c r="F287" s="23">
        <v>0</v>
      </c>
      <c r="G287" s="23">
        <v>0</v>
      </c>
      <c r="H287" s="23">
        <v>114</v>
      </c>
      <c r="I287" s="23">
        <v>152</v>
      </c>
      <c r="J287" s="9">
        <v>4</v>
      </c>
      <c r="K287" s="2">
        <v>3</v>
      </c>
      <c r="L287" s="2">
        <v>2</v>
      </c>
      <c r="M287" s="2">
        <v>2</v>
      </c>
      <c r="N287" s="9">
        <v>8</v>
      </c>
    </row>
    <row r="288" spans="1:14" x14ac:dyDescent="0.25">
      <c r="A288" s="24">
        <v>2487</v>
      </c>
      <c r="B288" s="2">
        <v>86</v>
      </c>
      <c r="C288" s="23">
        <v>181</v>
      </c>
      <c r="D288" s="23">
        <v>0</v>
      </c>
      <c r="E288" s="23">
        <v>86</v>
      </c>
      <c r="F288" s="23">
        <v>0</v>
      </c>
      <c r="G288" s="23">
        <v>0</v>
      </c>
      <c r="H288" s="23">
        <v>114</v>
      </c>
      <c r="I288" s="23">
        <v>152</v>
      </c>
      <c r="J288" s="9">
        <v>4</v>
      </c>
      <c r="K288" s="2">
        <v>3</v>
      </c>
      <c r="L288" s="2">
        <v>2</v>
      </c>
      <c r="M288" s="2">
        <v>2</v>
      </c>
      <c r="N288" s="9">
        <v>8</v>
      </c>
    </row>
    <row r="289" spans="1:14" x14ac:dyDescent="0.25">
      <c r="A289" s="24">
        <v>2509</v>
      </c>
      <c r="B289" s="2">
        <v>86</v>
      </c>
      <c r="C289" s="23">
        <v>181</v>
      </c>
      <c r="D289" s="23">
        <v>0</v>
      </c>
      <c r="E289" s="23">
        <v>86</v>
      </c>
      <c r="F289" s="23">
        <v>0</v>
      </c>
      <c r="G289" s="23">
        <v>0</v>
      </c>
      <c r="H289" s="23">
        <v>114</v>
      </c>
      <c r="I289" s="23">
        <v>152</v>
      </c>
      <c r="J289" s="9">
        <v>4</v>
      </c>
      <c r="K289" s="2">
        <v>3</v>
      </c>
      <c r="L289" s="2">
        <v>2</v>
      </c>
      <c r="M289" s="2">
        <v>2</v>
      </c>
      <c r="N289" s="9">
        <v>8</v>
      </c>
    </row>
    <row r="290" spans="1:14" x14ac:dyDescent="0.25">
      <c r="A290" s="24">
        <v>1740</v>
      </c>
      <c r="B290" s="2">
        <v>86</v>
      </c>
      <c r="C290" s="23">
        <v>272</v>
      </c>
      <c r="D290" s="23">
        <v>0</v>
      </c>
      <c r="E290" s="23">
        <v>25</v>
      </c>
      <c r="F290" s="23">
        <v>0</v>
      </c>
      <c r="G290" s="23">
        <v>0</v>
      </c>
      <c r="H290" s="23">
        <v>57</v>
      </c>
      <c r="I290" s="23">
        <v>240</v>
      </c>
      <c r="J290" s="9">
        <v>1</v>
      </c>
      <c r="K290" s="2">
        <v>3</v>
      </c>
      <c r="L290" s="2">
        <v>2</v>
      </c>
      <c r="M290" s="2">
        <v>2</v>
      </c>
      <c r="N290" s="9">
        <v>5</v>
      </c>
    </row>
    <row r="291" spans="1:14" x14ac:dyDescent="0.25">
      <c r="A291" s="24">
        <v>1377</v>
      </c>
      <c r="B291" s="2">
        <v>86</v>
      </c>
      <c r="C291" s="23">
        <v>302</v>
      </c>
      <c r="D291" s="23">
        <v>27</v>
      </c>
      <c r="E291" s="23">
        <v>187</v>
      </c>
      <c r="F291" s="23">
        <v>6</v>
      </c>
      <c r="G291" s="23">
        <v>27</v>
      </c>
      <c r="H291" s="23">
        <v>71</v>
      </c>
      <c r="I291" s="23">
        <v>477</v>
      </c>
      <c r="J291" s="9">
        <v>1</v>
      </c>
      <c r="K291" s="2">
        <v>4</v>
      </c>
      <c r="L291" s="2">
        <v>1</v>
      </c>
      <c r="M291" s="2">
        <v>4</v>
      </c>
      <c r="N291" s="9">
        <v>6</v>
      </c>
    </row>
    <row r="292" spans="1:14" x14ac:dyDescent="0.25">
      <c r="A292" s="24">
        <v>2746</v>
      </c>
      <c r="B292" s="2">
        <v>86</v>
      </c>
      <c r="C292" s="23">
        <v>302</v>
      </c>
      <c r="D292" s="23">
        <v>27</v>
      </c>
      <c r="E292" s="23">
        <v>187</v>
      </c>
      <c r="F292" s="23">
        <v>6</v>
      </c>
      <c r="G292" s="23">
        <v>27</v>
      </c>
      <c r="H292" s="23">
        <v>71</v>
      </c>
      <c r="I292" s="23">
        <v>477</v>
      </c>
      <c r="J292" s="9">
        <v>1</v>
      </c>
      <c r="K292" s="2">
        <v>4</v>
      </c>
      <c r="L292" s="2">
        <v>1</v>
      </c>
      <c r="M292" s="2">
        <v>4</v>
      </c>
      <c r="N292" s="9">
        <v>6</v>
      </c>
    </row>
    <row r="293" spans="1:14" x14ac:dyDescent="0.25">
      <c r="A293" s="24">
        <v>1641</v>
      </c>
      <c r="B293" s="2">
        <v>86</v>
      </c>
      <c r="C293" s="23">
        <v>314</v>
      </c>
      <c r="D293" s="23">
        <v>3</v>
      </c>
      <c r="E293" s="23">
        <v>122</v>
      </c>
      <c r="F293" s="23">
        <v>19</v>
      </c>
      <c r="G293" s="23">
        <v>3</v>
      </c>
      <c r="H293" s="23">
        <v>239</v>
      </c>
      <c r="I293" s="23">
        <v>223</v>
      </c>
      <c r="J293" s="9">
        <v>4</v>
      </c>
      <c r="K293" s="2">
        <v>3</v>
      </c>
      <c r="L293" s="2">
        <v>2</v>
      </c>
      <c r="M293" s="2">
        <v>3</v>
      </c>
      <c r="N293" s="9">
        <v>6</v>
      </c>
    </row>
    <row r="294" spans="1:14" x14ac:dyDescent="0.25">
      <c r="A294" s="24">
        <v>3092</v>
      </c>
      <c r="B294" s="2">
        <v>86</v>
      </c>
      <c r="C294" s="23">
        <v>507</v>
      </c>
      <c r="D294" s="23">
        <v>207</v>
      </c>
      <c r="E294" s="23">
        <v>282</v>
      </c>
      <c r="F294" s="23">
        <v>391</v>
      </c>
      <c r="G294" s="23">
        <v>60</v>
      </c>
      <c r="H294" s="23">
        <v>659</v>
      </c>
      <c r="I294" s="23">
        <v>789</v>
      </c>
      <c r="J294" s="9">
        <v>4</v>
      </c>
      <c r="K294" s="2">
        <v>5</v>
      </c>
      <c r="L294" s="2">
        <v>2</v>
      </c>
      <c r="M294" s="2">
        <v>12</v>
      </c>
      <c r="N294" s="9">
        <v>5</v>
      </c>
    </row>
    <row r="295" spans="1:14" x14ac:dyDescent="0.25">
      <c r="A295" s="24">
        <v>2864</v>
      </c>
      <c r="B295" s="2">
        <v>86</v>
      </c>
      <c r="C295" s="23">
        <v>591</v>
      </c>
      <c r="D295" s="23">
        <v>34</v>
      </c>
      <c r="E295" s="23">
        <v>371</v>
      </c>
      <c r="F295" s="23">
        <v>182</v>
      </c>
      <c r="G295" s="23">
        <v>20</v>
      </c>
      <c r="H295" s="23">
        <v>91</v>
      </c>
      <c r="I295" s="23">
        <v>1107</v>
      </c>
      <c r="J295" s="9">
        <v>2</v>
      </c>
      <c r="K295" s="2">
        <v>6</v>
      </c>
      <c r="L295" s="2">
        <v>3</v>
      </c>
      <c r="M295" s="2">
        <v>4</v>
      </c>
      <c r="N295" s="9">
        <v>6</v>
      </c>
    </row>
    <row r="296" spans="1:14" x14ac:dyDescent="0.25">
      <c r="A296" s="24">
        <v>1452</v>
      </c>
      <c r="B296" s="2">
        <v>86</v>
      </c>
      <c r="C296" s="23">
        <v>958</v>
      </c>
      <c r="D296" s="23">
        <v>120</v>
      </c>
      <c r="E296" s="23">
        <v>363</v>
      </c>
      <c r="F296" s="23">
        <v>80</v>
      </c>
      <c r="G296" s="23">
        <v>14</v>
      </c>
      <c r="H296" s="23">
        <v>14</v>
      </c>
      <c r="I296" s="23">
        <v>1521</v>
      </c>
      <c r="J296" s="9">
        <v>3</v>
      </c>
      <c r="K296" s="2">
        <v>7</v>
      </c>
      <c r="L296" s="2">
        <v>2</v>
      </c>
      <c r="M296" s="2">
        <v>8</v>
      </c>
      <c r="N296" s="9">
        <v>6</v>
      </c>
    </row>
    <row r="297" spans="1:14" x14ac:dyDescent="0.25">
      <c r="A297" s="24">
        <v>2818</v>
      </c>
      <c r="B297" s="2">
        <v>86</v>
      </c>
      <c r="C297" s="23">
        <v>960</v>
      </c>
      <c r="D297" s="23">
        <v>163</v>
      </c>
      <c r="E297" s="23">
        <v>1007</v>
      </c>
      <c r="F297" s="23">
        <v>91</v>
      </c>
      <c r="G297" s="23">
        <v>141</v>
      </c>
      <c r="H297" s="23">
        <v>210</v>
      </c>
      <c r="I297" s="23">
        <v>2152</v>
      </c>
      <c r="J297" s="9">
        <v>1</v>
      </c>
      <c r="K297" s="2">
        <v>4</v>
      </c>
      <c r="L297" s="2">
        <v>4</v>
      </c>
      <c r="M297" s="2">
        <v>6</v>
      </c>
      <c r="N297" s="9">
        <v>2</v>
      </c>
    </row>
    <row r="298" spans="1:14" x14ac:dyDescent="0.25">
      <c r="A298" s="24">
        <v>1761</v>
      </c>
      <c r="B298" s="2">
        <v>86</v>
      </c>
      <c r="C298" s="23">
        <v>988</v>
      </c>
      <c r="D298" s="23">
        <v>29</v>
      </c>
      <c r="E298" s="23">
        <v>1310</v>
      </c>
      <c r="F298" s="23">
        <v>187</v>
      </c>
      <c r="G298" s="23">
        <v>437</v>
      </c>
      <c r="H298" s="23">
        <v>0</v>
      </c>
      <c r="I298" s="23">
        <v>2951</v>
      </c>
      <c r="J298" s="9">
        <v>1</v>
      </c>
      <c r="K298" s="2">
        <v>4</v>
      </c>
      <c r="L298" s="2">
        <v>4</v>
      </c>
      <c r="M298" s="2">
        <v>10</v>
      </c>
      <c r="N298" s="9">
        <v>1</v>
      </c>
    </row>
    <row r="299" spans="1:14" x14ac:dyDescent="0.25">
      <c r="A299" s="24">
        <v>2674</v>
      </c>
      <c r="B299" s="2">
        <v>86</v>
      </c>
      <c r="C299" s="23">
        <v>1442</v>
      </c>
      <c r="D299" s="23">
        <v>214</v>
      </c>
      <c r="E299" s="23">
        <v>1226</v>
      </c>
      <c r="F299" s="23">
        <v>608</v>
      </c>
      <c r="G299" s="23">
        <v>252</v>
      </c>
      <c r="H299" s="23">
        <v>252</v>
      </c>
      <c r="I299" s="23">
        <v>3490</v>
      </c>
      <c r="J299" s="9">
        <v>2</v>
      </c>
      <c r="K299" s="2">
        <v>9</v>
      </c>
      <c r="L299" s="2">
        <v>6</v>
      </c>
      <c r="M299" s="2">
        <v>8</v>
      </c>
      <c r="N299" s="9">
        <v>5</v>
      </c>
    </row>
    <row r="300" spans="1:14" x14ac:dyDescent="0.25">
      <c r="A300" s="24">
        <v>1262</v>
      </c>
      <c r="B300" s="2">
        <v>86</v>
      </c>
      <c r="C300" s="23">
        <v>1567</v>
      </c>
      <c r="D300" s="23">
        <v>18</v>
      </c>
      <c r="E300" s="23">
        <v>248</v>
      </c>
      <c r="F300" s="23">
        <v>25</v>
      </c>
      <c r="G300" s="23">
        <v>55</v>
      </c>
      <c r="H300" s="23">
        <v>18</v>
      </c>
      <c r="I300" s="23">
        <v>1896</v>
      </c>
      <c r="J300" s="9">
        <v>2</v>
      </c>
      <c r="K300" s="2">
        <v>6</v>
      </c>
      <c r="L300" s="2">
        <v>3</v>
      </c>
      <c r="M300" s="2">
        <v>12</v>
      </c>
      <c r="N300" s="9">
        <v>4</v>
      </c>
    </row>
    <row r="301" spans="1:14" x14ac:dyDescent="0.25">
      <c r="A301" s="24">
        <v>1897</v>
      </c>
      <c r="B301" s="2">
        <v>86</v>
      </c>
      <c r="C301" s="23">
        <v>1754</v>
      </c>
      <c r="D301" s="23">
        <v>45</v>
      </c>
      <c r="E301" s="23">
        <v>365</v>
      </c>
      <c r="F301" s="23">
        <v>118</v>
      </c>
      <c r="G301" s="23">
        <v>21</v>
      </c>
      <c r="H301" s="23">
        <v>66</v>
      </c>
      <c r="I301" s="23">
        <v>2238</v>
      </c>
      <c r="J301" s="9">
        <v>1</v>
      </c>
      <c r="K301" s="2">
        <v>3</v>
      </c>
      <c r="L301" s="2">
        <v>4</v>
      </c>
      <c r="M301" s="2">
        <v>7</v>
      </c>
      <c r="N301" s="9">
        <v>2</v>
      </c>
    </row>
    <row r="302" spans="1:14" x14ac:dyDescent="0.25">
      <c r="A302" s="24">
        <v>2826</v>
      </c>
      <c r="B302" s="2">
        <v>85</v>
      </c>
      <c r="C302" s="23">
        <v>11</v>
      </c>
      <c r="D302" s="23">
        <v>5</v>
      </c>
      <c r="E302" s="23">
        <v>22</v>
      </c>
      <c r="F302" s="23">
        <v>16</v>
      </c>
      <c r="G302" s="23">
        <v>5</v>
      </c>
      <c r="H302" s="23">
        <v>11</v>
      </c>
      <c r="I302" s="23">
        <v>49</v>
      </c>
      <c r="J302" s="9">
        <v>1</v>
      </c>
      <c r="K302" s="2">
        <v>1</v>
      </c>
      <c r="L302" s="2">
        <v>0</v>
      </c>
      <c r="M302" s="2">
        <v>2</v>
      </c>
      <c r="N302" s="9">
        <v>8</v>
      </c>
    </row>
    <row r="303" spans="1:14" x14ac:dyDescent="0.25">
      <c r="A303" s="24">
        <v>2372</v>
      </c>
      <c r="B303" s="2">
        <v>85</v>
      </c>
      <c r="C303" s="23">
        <v>39</v>
      </c>
      <c r="D303" s="23">
        <v>0</v>
      </c>
      <c r="E303" s="23">
        <v>11</v>
      </c>
      <c r="F303" s="23">
        <v>0</v>
      </c>
      <c r="G303" s="23">
        <v>0</v>
      </c>
      <c r="H303" s="23">
        <v>4</v>
      </c>
      <c r="I303" s="23">
        <v>46</v>
      </c>
      <c r="J303" s="9">
        <v>1</v>
      </c>
      <c r="K303" s="2">
        <v>1</v>
      </c>
      <c r="L303" s="2">
        <v>0</v>
      </c>
      <c r="M303" s="2">
        <v>2</v>
      </c>
      <c r="N303" s="9">
        <v>6</v>
      </c>
    </row>
    <row r="304" spans="1:14" x14ac:dyDescent="0.25">
      <c r="A304" s="24">
        <v>1110</v>
      </c>
      <c r="B304" s="2">
        <v>85</v>
      </c>
      <c r="C304" s="23">
        <v>51</v>
      </c>
      <c r="D304" s="23">
        <v>21</v>
      </c>
      <c r="E304" s="23">
        <v>106</v>
      </c>
      <c r="F304" s="23">
        <v>0</v>
      </c>
      <c r="G304" s="23">
        <v>38</v>
      </c>
      <c r="H304" s="23">
        <v>128</v>
      </c>
      <c r="I304" s="23">
        <v>89</v>
      </c>
      <c r="J304" s="9">
        <v>2</v>
      </c>
      <c r="K304" s="2">
        <v>1</v>
      </c>
      <c r="L304" s="2">
        <v>1</v>
      </c>
      <c r="M304" s="2">
        <v>3</v>
      </c>
      <c r="N304" s="9">
        <v>5</v>
      </c>
    </row>
    <row r="305" spans="1:14" x14ac:dyDescent="0.25">
      <c r="A305" s="24">
        <v>2777</v>
      </c>
      <c r="B305" s="2">
        <v>85</v>
      </c>
      <c r="C305" s="23">
        <v>362</v>
      </c>
      <c r="D305" s="23">
        <v>0</v>
      </c>
      <c r="E305" s="23">
        <v>27</v>
      </c>
      <c r="F305" s="23">
        <v>0</v>
      </c>
      <c r="G305" s="23">
        <v>11</v>
      </c>
      <c r="H305" s="23">
        <v>97</v>
      </c>
      <c r="I305" s="23">
        <v>303</v>
      </c>
      <c r="J305" s="9">
        <v>2</v>
      </c>
      <c r="K305" s="2">
        <v>3</v>
      </c>
      <c r="L305" s="2">
        <v>1</v>
      </c>
      <c r="M305" s="2">
        <v>4</v>
      </c>
      <c r="N305" s="9">
        <v>5</v>
      </c>
    </row>
    <row r="306" spans="1:14" x14ac:dyDescent="0.25">
      <c r="A306" s="24">
        <v>1563</v>
      </c>
      <c r="B306" s="2">
        <v>85</v>
      </c>
      <c r="C306" s="23">
        <v>411</v>
      </c>
      <c r="D306" s="23">
        <v>37</v>
      </c>
      <c r="E306" s="23">
        <v>130</v>
      </c>
      <c r="F306" s="23">
        <v>48</v>
      </c>
      <c r="G306" s="23">
        <v>6</v>
      </c>
      <c r="H306" s="23">
        <v>11</v>
      </c>
      <c r="I306" s="23">
        <v>620</v>
      </c>
      <c r="J306" s="9">
        <v>6</v>
      </c>
      <c r="K306" s="2">
        <v>4</v>
      </c>
      <c r="L306" s="2">
        <v>2</v>
      </c>
      <c r="M306" s="2">
        <v>4</v>
      </c>
      <c r="N306" s="9">
        <v>7</v>
      </c>
    </row>
    <row r="307" spans="1:14" x14ac:dyDescent="0.25">
      <c r="A307" s="24">
        <v>3044</v>
      </c>
      <c r="B307" s="2">
        <v>85</v>
      </c>
      <c r="C307" s="23">
        <v>440</v>
      </c>
      <c r="D307" s="23">
        <v>426</v>
      </c>
      <c r="E307" s="23">
        <v>426</v>
      </c>
      <c r="F307" s="23">
        <v>246</v>
      </c>
      <c r="G307" s="23">
        <v>93</v>
      </c>
      <c r="H307" s="23">
        <v>79</v>
      </c>
      <c r="I307" s="23">
        <v>1552</v>
      </c>
      <c r="J307" s="9">
        <v>1</v>
      </c>
      <c r="K307" s="2">
        <v>6</v>
      </c>
      <c r="L307" s="2">
        <v>3</v>
      </c>
      <c r="M307" s="2">
        <v>10</v>
      </c>
      <c r="N307" s="9">
        <v>3</v>
      </c>
    </row>
    <row r="308" spans="1:14" x14ac:dyDescent="0.25">
      <c r="A308" s="24">
        <v>1249</v>
      </c>
      <c r="B308" s="2">
        <v>85</v>
      </c>
      <c r="C308" s="23">
        <v>545</v>
      </c>
      <c r="D308" s="23">
        <v>7</v>
      </c>
      <c r="E308" s="23">
        <v>202</v>
      </c>
      <c r="F308" s="23">
        <v>78</v>
      </c>
      <c r="G308" s="23">
        <v>42</v>
      </c>
      <c r="H308" s="23">
        <v>23</v>
      </c>
      <c r="I308" s="23">
        <v>852</v>
      </c>
      <c r="J308" s="9">
        <v>4</v>
      </c>
      <c r="K308" s="2">
        <v>4</v>
      </c>
      <c r="L308" s="2">
        <v>1</v>
      </c>
      <c r="M308" s="2">
        <v>6</v>
      </c>
      <c r="N308" s="9">
        <v>5</v>
      </c>
    </row>
    <row r="309" spans="1:14" x14ac:dyDescent="0.25">
      <c r="A309" s="24">
        <v>2024</v>
      </c>
      <c r="B309" s="2">
        <v>85</v>
      </c>
      <c r="C309" s="23">
        <v>676</v>
      </c>
      <c r="D309" s="23">
        <v>69</v>
      </c>
      <c r="E309" s="23">
        <v>960</v>
      </c>
      <c r="F309" s="23">
        <v>146</v>
      </c>
      <c r="G309" s="23">
        <v>76</v>
      </c>
      <c r="H309" s="23">
        <v>463</v>
      </c>
      <c r="I309" s="23">
        <v>1465</v>
      </c>
      <c r="J309" s="9">
        <v>1</v>
      </c>
      <c r="K309" s="2">
        <v>4</v>
      </c>
      <c r="L309" s="2">
        <v>5</v>
      </c>
      <c r="M309" s="2">
        <v>4</v>
      </c>
      <c r="N309" s="9">
        <v>2</v>
      </c>
    </row>
    <row r="310" spans="1:14" x14ac:dyDescent="0.25">
      <c r="A310" s="24">
        <v>2529</v>
      </c>
      <c r="B310" s="2">
        <v>85</v>
      </c>
      <c r="C310" s="23">
        <v>676</v>
      </c>
      <c r="D310" s="23">
        <v>69</v>
      </c>
      <c r="E310" s="23">
        <v>960</v>
      </c>
      <c r="F310" s="23">
        <v>146</v>
      </c>
      <c r="G310" s="23">
        <v>76</v>
      </c>
      <c r="H310" s="23">
        <v>463</v>
      </c>
      <c r="I310" s="23">
        <v>1465</v>
      </c>
      <c r="J310" s="9">
        <v>1</v>
      </c>
      <c r="K310" s="2">
        <v>4</v>
      </c>
      <c r="L310" s="2">
        <v>5</v>
      </c>
      <c r="M310" s="2">
        <v>4</v>
      </c>
      <c r="N310" s="9">
        <v>2</v>
      </c>
    </row>
    <row r="311" spans="1:14" x14ac:dyDescent="0.25">
      <c r="A311" s="24">
        <v>2338</v>
      </c>
      <c r="B311" s="2">
        <v>85</v>
      </c>
      <c r="C311" s="23">
        <v>1247</v>
      </c>
      <c r="D311" s="23">
        <v>289</v>
      </c>
      <c r="E311" s="23">
        <v>2203</v>
      </c>
      <c r="F311" s="23">
        <v>432</v>
      </c>
      <c r="G311" s="23">
        <v>83</v>
      </c>
      <c r="H311" s="23">
        <v>40</v>
      </c>
      <c r="I311" s="23">
        <v>4214</v>
      </c>
      <c r="J311" s="9">
        <v>1</v>
      </c>
      <c r="K311" s="2">
        <v>5</v>
      </c>
      <c r="L311" s="2">
        <v>8</v>
      </c>
      <c r="M311" s="2">
        <v>5</v>
      </c>
      <c r="N311" s="9">
        <v>2</v>
      </c>
    </row>
    <row r="312" spans="1:14" x14ac:dyDescent="0.25">
      <c r="A312" s="24">
        <v>1478</v>
      </c>
      <c r="B312" s="2">
        <v>85</v>
      </c>
      <c r="C312" s="23">
        <v>1410</v>
      </c>
      <c r="D312" s="23">
        <v>36</v>
      </c>
      <c r="E312" s="23">
        <v>367</v>
      </c>
      <c r="F312" s="23">
        <v>22</v>
      </c>
      <c r="G312" s="23">
        <v>0</v>
      </c>
      <c r="H312" s="23">
        <v>73</v>
      </c>
      <c r="I312" s="23">
        <v>1763</v>
      </c>
      <c r="J312" s="9">
        <v>1</v>
      </c>
      <c r="K312" s="2">
        <v>9</v>
      </c>
      <c r="L312" s="2">
        <v>4</v>
      </c>
      <c r="M312" s="2">
        <v>6</v>
      </c>
      <c r="N312" s="9">
        <v>7</v>
      </c>
    </row>
    <row r="313" spans="1:14" x14ac:dyDescent="0.25">
      <c r="A313" s="24">
        <v>1294</v>
      </c>
      <c r="B313" s="2">
        <v>85</v>
      </c>
      <c r="C313" s="23">
        <v>1546</v>
      </c>
      <c r="D313" s="23">
        <v>25</v>
      </c>
      <c r="E313" s="23">
        <v>916</v>
      </c>
      <c r="F313" s="23">
        <v>34</v>
      </c>
      <c r="G313" s="23">
        <v>103</v>
      </c>
      <c r="H313" s="23">
        <v>25</v>
      </c>
      <c r="I313" s="23">
        <v>2600</v>
      </c>
      <c r="J313" s="9">
        <v>1</v>
      </c>
      <c r="K313" s="2">
        <v>2</v>
      </c>
      <c r="L313" s="2">
        <v>5</v>
      </c>
      <c r="M313" s="2">
        <v>10</v>
      </c>
      <c r="N313" s="9">
        <v>1</v>
      </c>
    </row>
    <row r="314" spans="1:14" x14ac:dyDescent="0.25">
      <c r="A314" s="24">
        <v>2678</v>
      </c>
      <c r="B314" s="2">
        <v>85</v>
      </c>
      <c r="C314" s="23">
        <v>1640</v>
      </c>
      <c r="D314" s="23">
        <v>0</v>
      </c>
      <c r="E314" s="23">
        <v>183</v>
      </c>
      <c r="F314" s="23">
        <v>0</v>
      </c>
      <c r="G314" s="23">
        <v>0</v>
      </c>
      <c r="H314" s="23">
        <v>37</v>
      </c>
      <c r="I314" s="23">
        <v>1786</v>
      </c>
      <c r="J314" s="9">
        <v>6</v>
      </c>
      <c r="K314" s="2">
        <v>8</v>
      </c>
      <c r="L314" s="2">
        <v>2</v>
      </c>
      <c r="M314" s="2">
        <v>9</v>
      </c>
      <c r="N314" s="9">
        <v>5</v>
      </c>
    </row>
    <row r="315" spans="1:14" x14ac:dyDescent="0.25">
      <c r="A315" s="24">
        <v>1955</v>
      </c>
      <c r="B315" s="2">
        <v>85</v>
      </c>
      <c r="C315" s="23">
        <v>1858</v>
      </c>
      <c r="D315" s="23">
        <v>309</v>
      </c>
      <c r="E315" s="23">
        <v>964</v>
      </c>
      <c r="F315" s="23">
        <v>134</v>
      </c>
      <c r="G315" s="23">
        <v>206</v>
      </c>
      <c r="H315" s="23">
        <v>34</v>
      </c>
      <c r="I315" s="23">
        <v>3438</v>
      </c>
      <c r="J315" s="9">
        <v>1</v>
      </c>
      <c r="K315" s="2">
        <v>4</v>
      </c>
      <c r="L315" s="2">
        <v>6</v>
      </c>
      <c r="M315" s="2">
        <v>13</v>
      </c>
      <c r="N315" s="9">
        <v>2</v>
      </c>
    </row>
    <row r="316" spans="1:14" x14ac:dyDescent="0.25">
      <c r="A316" s="24">
        <v>2887</v>
      </c>
      <c r="B316" s="2">
        <v>85</v>
      </c>
      <c r="C316" s="23">
        <v>1858</v>
      </c>
      <c r="D316" s="23">
        <v>309</v>
      </c>
      <c r="E316" s="23">
        <v>964</v>
      </c>
      <c r="F316" s="23">
        <v>134</v>
      </c>
      <c r="G316" s="23">
        <v>206</v>
      </c>
      <c r="H316" s="23">
        <v>34</v>
      </c>
      <c r="I316" s="23">
        <v>3438</v>
      </c>
      <c r="J316" s="9">
        <v>1</v>
      </c>
      <c r="K316" s="2">
        <v>4</v>
      </c>
      <c r="L316" s="2">
        <v>6</v>
      </c>
      <c r="M316" s="2">
        <v>13</v>
      </c>
      <c r="N316" s="9">
        <v>2</v>
      </c>
    </row>
    <row r="317" spans="1:14" x14ac:dyDescent="0.25">
      <c r="A317" s="24">
        <v>2243</v>
      </c>
      <c r="B317" s="2">
        <v>85</v>
      </c>
      <c r="C317" s="23">
        <v>2697</v>
      </c>
      <c r="D317" s="23">
        <v>120</v>
      </c>
      <c r="E317" s="23">
        <v>980</v>
      </c>
      <c r="F317" s="23">
        <v>213</v>
      </c>
      <c r="G317" s="23">
        <v>163</v>
      </c>
      <c r="H317" s="23">
        <v>87</v>
      </c>
      <c r="I317" s="23">
        <v>4085</v>
      </c>
      <c r="J317" s="9">
        <v>1</v>
      </c>
      <c r="K317" s="2">
        <v>7</v>
      </c>
      <c r="L317" s="2">
        <v>8</v>
      </c>
      <c r="M317" s="2">
        <v>11</v>
      </c>
      <c r="N317" s="9">
        <v>3</v>
      </c>
    </row>
    <row r="318" spans="1:14" x14ac:dyDescent="0.25">
      <c r="A318" s="24">
        <v>2464</v>
      </c>
      <c r="B318" s="2">
        <v>85</v>
      </c>
      <c r="C318" s="23">
        <v>3331</v>
      </c>
      <c r="D318" s="23">
        <v>205</v>
      </c>
      <c r="E318" s="23">
        <v>370</v>
      </c>
      <c r="F318" s="23">
        <v>159</v>
      </c>
      <c r="G318" s="23">
        <v>80</v>
      </c>
      <c r="H318" s="23">
        <v>246</v>
      </c>
      <c r="I318" s="23">
        <v>3899</v>
      </c>
      <c r="J318" s="9">
        <v>2</v>
      </c>
      <c r="K318" s="2">
        <v>11</v>
      </c>
      <c r="L318" s="2">
        <v>8</v>
      </c>
      <c r="M318" s="2">
        <v>8</v>
      </c>
      <c r="N318" s="9">
        <v>6</v>
      </c>
    </row>
    <row r="319" spans="1:14" x14ac:dyDescent="0.25">
      <c r="A319" s="24">
        <v>2388</v>
      </c>
      <c r="B319" s="2">
        <v>84</v>
      </c>
      <c r="C319" s="23">
        <v>17</v>
      </c>
      <c r="D319" s="23">
        <v>3</v>
      </c>
      <c r="E319" s="23">
        <v>23</v>
      </c>
      <c r="F319" s="23">
        <v>7</v>
      </c>
      <c r="G319" s="23">
        <v>3</v>
      </c>
      <c r="H319" s="23">
        <v>13</v>
      </c>
      <c r="I319" s="23">
        <v>40</v>
      </c>
      <c r="J319" s="9">
        <v>1</v>
      </c>
      <c r="K319" s="2">
        <v>1</v>
      </c>
      <c r="L319" s="2">
        <v>0</v>
      </c>
      <c r="M319" s="2">
        <v>2</v>
      </c>
      <c r="N319" s="9">
        <v>7</v>
      </c>
    </row>
    <row r="320" spans="1:14" x14ac:dyDescent="0.25">
      <c r="A320" s="24">
        <v>2310</v>
      </c>
      <c r="B320" s="2">
        <v>84</v>
      </c>
      <c r="C320" s="23">
        <v>28</v>
      </c>
      <c r="D320" s="23">
        <v>23</v>
      </c>
      <c r="E320" s="23">
        <v>79</v>
      </c>
      <c r="F320" s="23">
        <v>14</v>
      </c>
      <c r="G320" s="23">
        <v>112</v>
      </c>
      <c r="H320" s="23">
        <v>215</v>
      </c>
      <c r="I320" s="23">
        <v>42</v>
      </c>
      <c r="J320" s="9">
        <v>2</v>
      </c>
      <c r="K320" s="2">
        <v>2</v>
      </c>
      <c r="L320" s="2">
        <v>2</v>
      </c>
      <c r="M320" s="2">
        <v>2</v>
      </c>
      <c r="N320" s="9">
        <v>7</v>
      </c>
    </row>
    <row r="321" spans="1:14" x14ac:dyDescent="0.25">
      <c r="A321" s="24">
        <v>2268</v>
      </c>
      <c r="B321" s="2">
        <v>84</v>
      </c>
      <c r="C321" s="23">
        <v>69</v>
      </c>
      <c r="D321" s="23">
        <v>6</v>
      </c>
      <c r="E321" s="23">
        <v>31</v>
      </c>
      <c r="F321" s="23">
        <v>19</v>
      </c>
      <c r="G321" s="23">
        <v>13</v>
      </c>
      <c r="H321" s="23">
        <v>107</v>
      </c>
      <c r="I321" s="23">
        <v>31</v>
      </c>
      <c r="J321" s="9">
        <v>2</v>
      </c>
      <c r="K321" s="2">
        <v>1</v>
      </c>
      <c r="L321" s="2">
        <v>2</v>
      </c>
      <c r="M321" s="2">
        <v>2</v>
      </c>
      <c r="N321" s="9">
        <v>4</v>
      </c>
    </row>
    <row r="322" spans="1:14" x14ac:dyDescent="0.25">
      <c r="A322" s="24">
        <v>1158</v>
      </c>
      <c r="B322" s="2">
        <v>84</v>
      </c>
      <c r="C322" s="23">
        <v>72</v>
      </c>
      <c r="D322" s="23">
        <v>48</v>
      </c>
      <c r="E322" s="23">
        <v>92</v>
      </c>
      <c r="F322" s="23">
        <v>39</v>
      </c>
      <c r="G322" s="23">
        <v>82</v>
      </c>
      <c r="H322" s="23">
        <v>97</v>
      </c>
      <c r="I322" s="23">
        <v>237</v>
      </c>
      <c r="J322" s="9">
        <v>3</v>
      </c>
      <c r="K322" s="2">
        <v>2</v>
      </c>
      <c r="L322" s="2">
        <v>1</v>
      </c>
      <c r="M322" s="2">
        <v>3</v>
      </c>
      <c r="N322" s="9">
        <v>5</v>
      </c>
    </row>
    <row r="323" spans="1:14" x14ac:dyDescent="0.25">
      <c r="A323" s="24">
        <v>1978</v>
      </c>
      <c r="B323" s="2">
        <v>84</v>
      </c>
      <c r="C323" s="23">
        <v>72</v>
      </c>
      <c r="D323" s="23">
        <v>48</v>
      </c>
      <c r="E323" s="23">
        <v>92</v>
      </c>
      <c r="F323" s="23">
        <v>39</v>
      </c>
      <c r="G323" s="23">
        <v>82</v>
      </c>
      <c r="H323" s="23">
        <v>97</v>
      </c>
      <c r="I323" s="23">
        <v>237</v>
      </c>
      <c r="J323" s="9">
        <v>3</v>
      </c>
      <c r="K323" s="2">
        <v>2</v>
      </c>
      <c r="L323" s="2">
        <v>1</v>
      </c>
      <c r="M323" s="2">
        <v>3</v>
      </c>
      <c r="N323" s="9">
        <v>5</v>
      </c>
    </row>
    <row r="324" spans="1:14" x14ac:dyDescent="0.25">
      <c r="A324" s="24">
        <v>1935</v>
      </c>
      <c r="B324" s="2">
        <v>84</v>
      </c>
      <c r="C324" s="23">
        <v>95</v>
      </c>
      <c r="D324" s="23">
        <v>0</v>
      </c>
      <c r="E324" s="23">
        <v>25</v>
      </c>
      <c r="F324" s="23">
        <v>6</v>
      </c>
      <c r="G324" s="23">
        <v>0</v>
      </c>
      <c r="H324" s="23">
        <v>44</v>
      </c>
      <c r="I324" s="23">
        <v>82</v>
      </c>
      <c r="J324" s="9">
        <v>1</v>
      </c>
      <c r="K324" s="2">
        <v>1</v>
      </c>
      <c r="L324" s="2">
        <v>1</v>
      </c>
      <c r="M324" s="2">
        <v>2</v>
      </c>
      <c r="N324" s="9">
        <v>6</v>
      </c>
    </row>
    <row r="325" spans="1:14" x14ac:dyDescent="0.25">
      <c r="A325" s="24">
        <v>1086</v>
      </c>
      <c r="B325" s="2">
        <v>84</v>
      </c>
      <c r="C325" s="23">
        <v>141</v>
      </c>
      <c r="D325" s="23">
        <v>10</v>
      </c>
      <c r="E325" s="23">
        <v>73</v>
      </c>
      <c r="F325" s="23">
        <v>0</v>
      </c>
      <c r="G325" s="23">
        <v>0</v>
      </c>
      <c r="H325" s="23">
        <v>0</v>
      </c>
      <c r="I325" s="23">
        <v>225</v>
      </c>
      <c r="J325" s="9">
        <v>3</v>
      </c>
      <c r="K325" s="2">
        <v>3</v>
      </c>
      <c r="L325" s="2">
        <v>1</v>
      </c>
      <c r="M325" s="2">
        <v>3</v>
      </c>
      <c r="N325" s="9">
        <v>5</v>
      </c>
    </row>
    <row r="326" spans="1:14" x14ac:dyDescent="0.25">
      <c r="A326" s="24">
        <v>2656</v>
      </c>
      <c r="B326" s="2">
        <v>84</v>
      </c>
      <c r="C326" s="23">
        <v>155</v>
      </c>
      <c r="D326" s="23">
        <v>18</v>
      </c>
      <c r="E326" s="23">
        <v>101</v>
      </c>
      <c r="F326" s="23">
        <v>25</v>
      </c>
      <c r="G326" s="23">
        <v>22</v>
      </c>
      <c r="H326" s="23">
        <v>119</v>
      </c>
      <c r="I326" s="23">
        <v>202</v>
      </c>
      <c r="J326" s="9">
        <v>4</v>
      </c>
      <c r="K326" s="2">
        <v>3</v>
      </c>
      <c r="L326" s="2">
        <v>1</v>
      </c>
      <c r="M326" s="2">
        <v>3</v>
      </c>
      <c r="N326" s="9">
        <v>5</v>
      </c>
    </row>
    <row r="327" spans="1:14" x14ac:dyDescent="0.25">
      <c r="A327" s="24">
        <v>2831</v>
      </c>
      <c r="B327" s="2">
        <v>84</v>
      </c>
      <c r="C327" s="23">
        <v>185</v>
      </c>
      <c r="D327" s="23">
        <v>3</v>
      </c>
      <c r="E327" s="23">
        <v>35</v>
      </c>
      <c r="F327" s="23">
        <v>8</v>
      </c>
      <c r="G327" s="23">
        <v>14</v>
      </c>
      <c r="H327" s="23">
        <v>35</v>
      </c>
      <c r="I327" s="23">
        <v>209</v>
      </c>
      <c r="J327" s="9">
        <v>1</v>
      </c>
      <c r="K327" s="2">
        <v>2</v>
      </c>
      <c r="L327" s="2">
        <v>0</v>
      </c>
      <c r="M327" s="2">
        <v>4</v>
      </c>
      <c r="N327" s="9">
        <v>6</v>
      </c>
    </row>
    <row r="328" spans="1:14" x14ac:dyDescent="0.25">
      <c r="A328" s="24">
        <v>1944</v>
      </c>
      <c r="B328" s="2">
        <v>84</v>
      </c>
      <c r="C328" s="23">
        <v>279</v>
      </c>
      <c r="D328" s="23">
        <v>14</v>
      </c>
      <c r="E328" s="23">
        <v>160</v>
      </c>
      <c r="F328" s="23">
        <v>0</v>
      </c>
      <c r="G328" s="23">
        <v>59</v>
      </c>
      <c r="H328" s="23">
        <v>7</v>
      </c>
      <c r="I328" s="23">
        <v>505</v>
      </c>
      <c r="J328" s="9">
        <v>5</v>
      </c>
      <c r="K328" s="2">
        <v>2</v>
      </c>
      <c r="L328" s="2">
        <v>1</v>
      </c>
      <c r="M328" s="2">
        <v>5</v>
      </c>
      <c r="N328" s="9">
        <v>6</v>
      </c>
    </row>
    <row r="329" spans="1:14" x14ac:dyDescent="0.25">
      <c r="A329" s="24">
        <v>1665</v>
      </c>
      <c r="B329" s="2">
        <v>84</v>
      </c>
      <c r="C329" s="23">
        <v>414</v>
      </c>
      <c r="D329" s="23">
        <v>21</v>
      </c>
      <c r="E329" s="23">
        <v>293</v>
      </c>
      <c r="F329" s="23">
        <v>21</v>
      </c>
      <c r="G329" s="23">
        <v>21</v>
      </c>
      <c r="H329" s="23">
        <v>146</v>
      </c>
      <c r="I329" s="23">
        <v>624</v>
      </c>
      <c r="J329" s="9">
        <v>2</v>
      </c>
      <c r="K329" s="2">
        <v>3</v>
      </c>
      <c r="L329" s="2">
        <v>1</v>
      </c>
      <c r="M329" s="2">
        <v>6</v>
      </c>
      <c r="N329" s="9">
        <v>5</v>
      </c>
    </row>
    <row r="330" spans="1:14" x14ac:dyDescent="0.25">
      <c r="A330" s="24">
        <v>3147</v>
      </c>
      <c r="B330" s="2">
        <v>84</v>
      </c>
      <c r="C330" s="23">
        <v>414</v>
      </c>
      <c r="D330" s="23">
        <v>21</v>
      </c>
      <c r="E330" s="23">
        <v>293</v>
      </c>
      <c r="F330" s="23">
        <v>21</v>
      </c>
      <c r="G330" s="23">
        <v>21</v>
      </c>
      <c r="H330" s="23">
        <v>146</v>
      </c>
      <c r="I330" s="23">
        <v>624</v>
      </c>
      <c r="J330" s="9">
        <v>2</v>
      </c>
      <c r="K330" s="2">
        <v>3</v>
      </c>
      <c r="L330" s="2">
        <v>1</v>
      </c>
      <c r="M330" s="2">
        <v>6</v>
      </c>
      <c r="N330" s="9">
        <v>5</v>
      </c>
    </row>
    <row r="331" spans="1:14" x14ac:dyDescent="0.25">
      <c r="A331" s="24">
        <v>2040</v>
      </c>
      <c r="B331" s="2">
        <v>84</v>
      </c>
      <c r="C331" s="23">
        <v>833</v>
      </c>
      <c r="D331" s="23">
        <v>69</v>
      </c>
      <c r="E331" s="23">
        <v>699</v>
      </c>
      <c r="F331" s="23">
        <v>456</v>
      </c>
      <c r="G331" s="23">
        <v>134</v>
      </c>
      <c r="H331" s="23">
        <v>134</v>
      </c>
      <c r="I331" s="23">
        <v>2058</v>
      </c>
      <c r="J331" s="9">
        <v>1</v>
      </c>
      <c r="K331" s="2">
        <v>2</v>
      </c>
      <c r="L331" s="2">
        <v>8</v>
      </c>
      <c r="M331" s="2">
        <v>6</v>
      </c>
      <c r="N331" s="9">
        <v>1</v>
      </c>
    </row>
    <row r="332" spans="1:14" x14ac:dyDescent="0.25">
      <c r="A332" s="24">
        <v>1214</v>
      </c>
      <c r="B332" s="2">
        <v>84</v>
      </c>
      <c r="C332" s="23">
        <v>875</v>
      </c>
      <c r="D332" s="23">
        <v>21</v>
      </c>
      <c r="E332" s="23">
        <v>233</v>
      </c>
      <c r="F332" s="23">
        <v>0</v>
      </c>
      <c r="G332" s="23">
        <v>32</v>
      </c>
      <c r="H332" s="23">
        <v>536</v>
      </c>
      <c r="I332" s="23">
        <v>625</v>
      </c>
      <c r="J332" s="9">
        <v>2</v>
      </c>
      <c r="K332" s="2">
        <v>8</v>
      </c>
      <c r="L332" s="2">
        <v>2</v>
      </c>
      <c r="M332" s="2">
        <v>4</v>
      </c>
      <c r="N332" s="9">
        <v>8</v>
      </c>
    </row>
    <row r="333" spans="1:14" x14ac:dyDescent="0.25">
      <c r="A333" s="24">
        <v>1268</v>
      </c>
      <c r="B333" s="2">
        <v>84</v>
      </c>
      <c r="C333" s="23">
        <v>875</v>
      </c>
      <c r="D333" s="23">
        <v>21</v>
      </c>
      <c r="E333" s="23">
        <v>233</v>
      </c>
      <c r="F333" s="23">
        <v>0</v>
      </c>
      <c r="G333" s="23">
        <v>32</v>
      </c>
      <c r="H333" s="23">
        <v>536</v>
      </c>
      <c r="I333" s="23">
        <v>625</v>
      </c>
      <c r="J333" s="9">
        <v>2</v>
      </c>
      <c r="K333" s="2">
        <v>8</v>
      </c>
      <c r="L333" s="2">
        <v>2</v>
      </c>
      <c r="M333" s="2">
        <v>4</v>
      </c>
      <c r="N333" s="9">
        <v>8</v>
      </c>
    </row>
    <row r="334" spans="1:14" x14ac:dyDescent="0.25">
      <c r="A334" s="24">
        <v>1593</v>
      </c>
      <c r="B334" s="2">
        <v>84</v>
      </c>
      <c r="C334" s="23">
        <v>915</v>
      </c>
      <c r="D334" s="23">
        <v>0</v>
      </c>
      <c r="E334" s="23">
        <v>1321</v>
      </c>
      <c r="F334" s="23">
        <v>328</v>
      </c>
      <c r="G334" s="23">
        <v>49</v>
      </c>
      <c r="H334" s="23">
        <v>49</v>
      </c>
      <c r="I334" s="23">
        <v>2565</v>
      </c>
      <c r="J334" s="9">
        <v>1</v>
      </c>
      <c r="K334" s="2">
        <v>6</v>
      </c>
      <c r="L334" s="2">
        <v>4</v>
      </c>
      <c r="M334" s="2">
        <v>7</v>
      </c>
      <c r="N334" s="9">
        <v>3</v>
      </c>
    </row>
    <row r="335" spans="1:14" x14ac:dyDescent="0.25">
      <c r="A335" s="24">
        <v>2203</v>
      </c>
      <c r="B335" s="2">
        <v>84</v>
      </c>
      <c r="C335" s="23">
        <v>936</v>
      </c>
      <c r="D335" s="23">
        <v>140</v>
      </c>
      <c r="E335" s="23">
        <v>250</v>
      </c>
      <c r="F335" s="23">
        <v>110</v>
      </c>
      <c r="G335" s="23">
        <v>280</v>
      </c>
      <c r="H335" s="23">
        <v>94</v>
      </c>
      <c r="I335" s="23">
        <v>1622</v>
      </c>
      <c r="J335" s="9">
        <v>1</v>
      </c>
      <c r="K335" s="2">
        <v>5</v>
      </c>
      <c r="L335" s="2">
        <v>7</v>
      </c>
      <c r="M335" s="2">
        <v>9</v>
      </c>
      <c r="N335" s="9">
        <v>4</v>
      </c>
    </row>
    <row r="336" spans="1:14" x14ac:dyDescent="0.25">
      <c r="A336" s="24">
        <v>2799</v>
      </c>
      <c r="B336" s="2">
        <v>84</v>
      </c>
      <c r="C336" s="23">
        <v>1066</v>
      </c>
      <c r="D336" s="23">
        <v>49</v>
      </c>
      <c r="E336" s="23">
        <v>700</v>
      </c>
      <c r="F336" s="23">
        <v>302</v>
      </c>
      <c r="G336" s="23">
        <v>546</v>
      </c>
      <c r="H336" s="23">
        <v>674</v>
      </c>
      <c r="I336" s="23">
        <v>1989</v>
      </c>
      <c r="J336" s="9">
        <v>2</v>
      </c>
      <c r="K336" s="2">
        <v>9</v>
      </c>
      <c r="L336" s="2">
        <v>5</v>
      </c>
      <c r="M336" s="2">
        <v>9</v>
      </c>
      <c r="N336" s="9">
        <v>7</v>
      </c>
    </row>
    <row r="337" spans="1:14" x14ac:dyDescent="0.25">
      <c r="A337" s="24">
        <v>2125</v>
      </c>
      <c r="B337" s="2">
        <v>84</v>
      </c>
      <c r="C337" s="23">
        <v>1311</v>
      </c>
      <c r="D337" s="23">
        <v>320</v>
      </c>
      <c r="E337" s="23">
        <v>642</v>
      </c>
      <c r="F337" s="23">
        <v>129</v>
      </c>
      <c r="G337" s="23">
        <v>98</v>
      </c>
      <c r="H337" s="23">
        <v>346</v>
      </c>
      <c r="I337" s="23">
        <v>2154</v>
      </c>
      <c r="J337" s="9">
        <v>1</v>
      </c>
      <c r="K337" s="2">
        <v>6</v>
      </c>
      <c r="L337" s="2">
        <v>5</v>
      </c>
      <c r="M337" s="2">
        <v>13</v>
      </c>
      <c r="N337" s="9">
        <v>3</v>
      </c>
    </row>
    <row r="338" spans="1:14" x14ac:dyDescent="0.25">
      <c r="A338" s="24">
        <v>2461</v>
      </c>
      <c r="B338" s="2">
        <v>84</v>
      </c>
      <c r="C338" s="23">
        <v>1339</v>
      </c>
      <c r="D338" s="23">
        <v>61</v>
      </c>
      <c r="E338" s="23">
        <v>344</v>
      </c>
      <c r="F338" s="23">
        <v>157</v>
      </c>
      <c r="G338" s="23">
        <v>162</v>
      </c>
      <c r="H338" s="23">
        <v>19</v>
      </c>
      <c r="I338" s="23">
        <v>2043</v>
      </c>
      <c r="J338" s="9">
        <v>3</v>
      </c>
      <c r="K338" s="2">
        <v>6</v>
      </c>
      <c r="L338" s="2">
        <v>3</v>
      </c>
      <c r="M338" s="2">
        <v>13</v>
      </c>
      <c r="N338" s="9">
        <v>4</v>
      </c>
    </row>
    <row r="339" spans="1:14" x14ac:dyDescent="0.25">
      <c r="A339" s="24">
        <v>2408</v>
      </c>
      <c r="B339" s="2">
        <v>84</v>
      </c>
      <c r="C339" s="23">
        <v>1442</v>
      </c>
      <c r="D339" s="23">
        <v>44</v>
      </c>
      <c r="E339" s="23">
        <v>246</v>
      </c>
      <c r="F339" s="23">
        <v>229</v>
      </c>
      <c r="G339" s="23">
        <v>306</v>
      </c>
      <c r="H339" s="23">
        <v>87</v>
      </c>
      <c r="I339" s="23">
        <v>2178</v>
      </c>
      <c r="J339" s="9">
        <v>1</v>
      </c>
      <c r="K339" s="2">
        <v>6</v>
      </c>
      <c r="L339" s="2">
        <v>5</v>
      </c>
      <c r="M339" s="2">
        <v>11</v>
      </c>
      <c r="N339" s="9">
        <v>2</v>
      </c>
    </row>
    <row r="340" spans="1:14" x14ac:dyDescent="0.25">
      <c r="A340" s="24">
        <v>2492</v>
      </c>
      <c r="B340" s="2">
        <v>84</v>
      </c>
      <c r="C340" s="23">
        <v>1886</v>
      </c>
      <c r="D340" s="23">
        <v>0</v>
      </c>
      <c r="E340" s="23">
        <v>237</v>
      </c>
      <c r="F340" s="23">
        <v>28</v>
      </c>
      <c r="G340" s="23">
        <v>20</v>
      </c>
      <c r="H340" s="23">
        <v>215</v>
      </c>
      <c r="I340" s="23">
        <v>1955</v>
      </c>
      <c r="J340" s="9">
        <v>5</v>
      </c>
      <c r="K340" s="2">
        <v>10</v>
      </c>
      <c r="L340" s="2">
        <v>3</v>
      </c>
      <c r="M340" s="2">
        <v>8</v>
      </c>
      <c r="N340" s="9">
        <v>8</v>
      </c>
    </row>
    <row r="341" spans="1:14" x14ac:dyDescent="0.25">
      <c r="A341" s="24">
        <v>2897</v>
      </c>
      <c r="B341" s="2">
        <v>84</v>
      </c>
      <c r="C341" s="23">
        <v>2775</v>
      </c>
      <c r="D341" s="23">
        <v>57</v>
      </c>
      <c r="E341" s="23">
        <v>249</v>
      </c>
      <c r="F341" s="23">
        <v>149</v>
      </c>
      <c r="G341" s="23">
        <v>226</v>
      </c>
      <c r="H341" s="23">
        <v>57</v>
      </c>
      <c r="I341" s="23">
        <v>3400</v>
      </c>
      <c r="J341" s="9">
        <v>0</v>
      </c>
      <c r="K341" s="2">
        <v>7</v>
      </c>
      <c r="L341" s="2">
        <v>9</v>
      </c>
      <c r="M341" s="2">
        <v>6</v>
      </c>
      <c r="N341" s="9">
        <v>4</v>
      </c>
    </row>
    <row r="342" spans="1:14" x14ac:dyDescent="0.25">
      <c r="A342" s="24">
        <v>2282</v>
      </c>
      <c r="B342" s="2">
        <v>83</v>
      </c>
      <c r="C342" s="23">
        <v>21</v>
      </c>
      <c r="D342" s="23">
        <v>32</v>
      </c>
      <c r="E342" s="23">
        <v>43</v>
      </c>
      <c r="F342" s="23">
        <v>32</v>
      </c>
      <c r="G342" s="23">
        <v>16</v>
      </c>
      <c r="H342" s="23">
        <v>53</v>
      </c>
      <c r="I342" s="23">
        <v>90</v>
      </c>
      <c r="J342" s="9">
        <v>1</v>
      </c>
      <c r="K342" s="2">
        <v>2</v>
      </c>
      <c r="L342" s="2">
        <v>0</v>
      </c>
      <c r="M342" s="2">
        <v>3</v>
      </c>
      <c r="N342" s="9">
        <v>7</v>
      </c>
    </row>
    <row r="343" spans="1:14" x14ac:dyDescent="0.25">
      <c r="A343" s="24">
        <v>1154</v>
      </c>
      <c r="B343" s="2">
        <v>83</v>
      </c>
      <c r="C343" s="23">
        <v>59</v>
      </c>
      <c r="D343" s="23">
        <v>3</v>
      </c>
      <c r="E343" s="23">
        <v>106</v>
      </c>
      <c r="F343" s="23">
        <v>20</v>
      </c>
      <c r="G343" s="23">
        <v>10</v>
      </c>
      <c r="H343" s="23">
        <v>92</v>
      </c>
      <c r="I343" s="23">
        <v>106</v>
      </c>
      <c r="J343" s="9">
        <v>3</v>
      </c>
      <c r="K343" s="2">
        <v>2</v>
      </c>
      <c r="L343" s="2">
        <v>0</v>
      </c>
      <c r="M343" s="2">
        <v>4</v>
      </c>
      <c r="N343" s="9">
        <v>6</v>
      </c>
    </row>
    <row r="344" spans="1:14" x14ac:dyDescent="0.25">
      <c r="A344" s="24">
        <v>1864</v>
      </c>
      <c r="B344" s="2">
        <v>83</v>
      </c>
      <c r="C344" s="23">
        <v>65</v>
      </c>
      <c r="D344" s="23">
        <v>0</v>
      </c>
      <c r="E344" s="23">
        <v>56</v>
      </c>
      <c r="F344" s="23">
        <v>18</v>
      </c>
      <c r="G344" s="23">
        <v>15</v>
      </c>
      <c r="H344" s="23">
        <v>9</v>
      </c>
      <c r="I344" s="23">
        <v>145</v>
      </c>
      <c r="J344" s="9">
        <v>2</v>
      </c>
      <c r="K344" s="2">
        <v>2</v>
      </c>
      <c r="L344" s="2">
        <v>0</v>
      </c>
      <c r="M344" s="2">
        <v>3</v>
      </c>
      <c r="N344" s="9">
        <v>6</v>
      </c>
    </row>
    <row r="345" spans="1:14" x14ac:dyDescent="0.25">
      <c r="A345" s="24">
        <v>1115</v>
      </c>
      <c r="B345" s="2">
        <v>83</v>
      </c>
      <c r="C345" s="23">
        <v>72</v>
      </c>
      <c r="D345" s="23">
        <v>0</v>
      </c>
      <c r="E345" s="23">
        <v>59</v>
      </c>
      <c r="F345" s="23">
        <v>30</v>
      </c>
      <c r="G345" s="23">
        <v>13</v>
      </c>
      <c r="H345" s="23">
        <v>8</v>
      </c>
      <c r="I345" s="23">
        <v>165</v>
      </c>
      <c r="J345" s="9">
        <v>1</v>
      </c>
      <c r="K345" s="2">
        <v>1</v>
      </c>
      <c r="L345" s="2">
        <v>0</v>
      </c>
      <c r="M345" s="2">
        <v>3</v>
      </c>
      <c r="N345" s="9">
        <v>7</v>
      </c>
    </row>
    <row r="346" spans="1:14" x14ac:dyDescent="0.25">
      <c r="A346" s="24">
        <v>3099</v>
      </c>
      <c r="B346" s="2">
        <v>83</v>
      </c>
      <c r="C346" s="23">
        <v>72</v>
      </c>
      <c r="D346" s="23">
        <v>0</v>
      </c>
      <c r="E346" s="23">
        <v>59</v>
      </c>
      <c r="F346" s="23">
        <v>30</v>
      </c>
      <c r="G346" s="23">
        <v>13</v>
      </c>
      <c r="H346" s="23">
        <v>8</v>
      </c>
      <c r="I346" s="23">
        <v>165</v>
      </c>
      <c r="J346" s="9">
        <v>1</v>
      </c>
      <c r="K346" s="2">
        <v>1</v>
      </c>
      <c r="L346" s="2">
        <v>0</v>
      </c>
      <c r="M346" s="2">
        <v>3</v>
      </c>
      <c r="N346" s="9">
        <v>7</v>
      </c>
    </row>
    <row r="347" spans="1:14" x14ac:dyDescent="0.25">
      <c r="A347" s="24">
        <v>1787</v>
      </c>
      <c r="B347" s="2">
        <v>83</v>
      </c>
      <c r="C347" s="23">
        <v>94</v>
      </c>
      <c r="D347" s="23">
        <v>3</v>
      </c>
      <c r="E347" s="23">
        <v>52</v>
      </c>
      <c r="F347" s="23">
        <v>6</v>
      </c>
      <c r="G347" s="23">
        <v>19</v>
      </c>
      <c r="H347" s="23">
        <v>0</v>
      </c>
      <c r="I347" s="23">
        <v>174</v>
      </c>
      <c r="J347" s="9">
        <v>1</v>
      </c>
      <c r="K347" s="2">
        <v>1</v>
      </c>
      <c r="L347" s="2">
        <v>1</v>
      </c>
      <c r="M347" s="2">
        <v>3</v>
      </c>
      <c r="N347" s="9">
        <v>2</v>
      </c>
    </row>
    <row r="348" spans="1:14" x14ac:dyDescent="0.25">
      <c r="A348" s="24">
        <v>2847</v>
      </c>
      <c r="B348" s="2">
        <v>83</v>
      </c>
      <c r="C348" s="23">
        <v>101</v>
      </c>
      <c r="D348" s="23">
        <v>3</v>
      </c>
      <c r="E348" s="23">
        <v>26</v>
      </c>
      <c r="F348" s="23">
        <v>0</v>
      </c>
      <c r="G348" s="23">
        <v>0</v>
      </c>
      <c r="H348" s="23">
        <v>26</v>
      </c>
      <c r="I348" s="23">
        <v>104</v>
      </c>
      <c r="J348" s="9">
        <v>2</v>
      </c>
      <c r="K348" s="2">
        <v>2</v>
      </c>
      <c r="L348" s="2">
        <v>0</v>
      </c>
      <c r="M348" s="2">
        <v>3</v>
      </c>
      <c r="N348" s="9">
        <v>6</v>
      </c>
    </row>
    <row r="349" spans="1:14" x14ac:dyDescent="0.25">
      <c r="A349" s="24">
        <v>2905</v>
      </c>
      <c r="B349" s="2">
        <v>83</v>
      </c>
      <c r="C349" s="23">
        <v>120</v>
      </c>
      <c r="D349" s="23">
        <v>10</v>
      </c>
      <c r="E349" s="23">
        <v>94</v>
      </c>
      <c r="F349" s="23">
        <v>5</v>
      </c>
      <c r="G349" s="23">
        <v>5</v>
      </c>
      <c r="H349" s="23">
        <v>3</v>
      </c>
      <c r="I349" s="23">
        <v>233</v>
      </c>
      <c r="J349" s="9">
        <v>1</v>
      </c>
      <c r="K349" s="2">
        <v>2</v>
      </c>
      <c r="L349" s="2">
        <v>0</v>
      </c>
      <c r="M349" s="2">
        <v>4</v>
      </c>
      <c r="N349" s="9">
        <v>5</v>
      </c>
    </row>
    <row r="350" spans="1:14" x14ac:dyDescent="0.25">
      <c r="A350" s="24">
        <v>1386</v>
      </c>
      <c r="B350" s="2">
        <v>83</v>
      </c>
      <c r="C350" s="23">
        <v>225</v>
      </c>
      <c r="D350" s="23">
        <v>17</v>
      </c>
      <c r="E350" s="23">
        <v>205</v>
      </c>
      <c r="F350" s="23">
        <v>10</v>
      </c>
      <c r="G350" s="23">
        <v>27</v>
      </c>
      <c r="H350" s="23">
        <v>64</v>
      </c>
      <c r="I350" s="23">
        <v>420</v>
      </c>
      <c r="J350" s="9">
        <v>5</v>
      </c>
      <c r="K350" s="2">
        <v>2</v>
      </c>
      <c r="L350" s="2">
        <v>1</v>
      </c>
      <c r="M350" s="2">
        <v>5</v>
      </c>
      <c r="N350" s="9">
        <v>5</v>
      </c>
    </row>
    <row r="351" spans="1:14" x14ac:dyDescent="0.25">
      <c r="A351" s="24">
        <v>1928</v>
      </c>
      <c r="B351" s="2">
        <v>83</v>
      </c>
      <c r="C351" s="23">
        <v>333</v>
      </c>
      <c r="D351" s="23">
        <v>62</v>
      </c>
      <c r="E351" s="23">
        <v>126</v>
      </c>
      <c r="F351" s="23">
        <v>57</v>
      </c>
      <c r="G351" s="23">
        <v>62</v>
      </c>
      <c r="H351" s="23">
        <v>113</v>
      </c>
      <c r="I351" s="23">
        <v>525</v>
      </c>
      <c r="J351" s="9">
        <v>2</v>
      </c>
      <c r="K351" s="2">
        <v>4</v>
      </c>
      <c r="L351" s="2">
        <v>2</v>
      </c>
      <c r="M351" s="2">
        <v>5</v>
      </c>
      <c r="N351" s="9">
        <v>3</v>
      </c>
    </row>
    <row r="352" spans="1:14" x14ac:dyDescent="0.25">
      <c r="A352" s="24">
        <v>2567</v>
      </c>
      <c r="B352" s="2">
        <v>83</v>
      </c>
      <c r="C352" s="23">
        <v>467</v>
      </c>
      <c r="D352" s="23">
        <v>155</v>
      </c>
      <c r="E352" s="23">
        <v>739</v>
      </c>
      <c r="F352" s="23">
        <v>228</v>
      </c>
      <c r="G352" s="23">
        <v>408</v>
      </c>
      <c r="H352" s="23">
        <v>96</v>
      </c>
      <c r="I352" s="23">
        <v>1901</v>
      </c>
      <c r="J352" s="9">
        <v>1</v>
      </c>
      <c r="K352" s="2">
        <v>4</v>
      </c>
      <c r="L352" s="2">
        <v>3</v>
      </c>
      <c r="M352" s="2">
        <v>5</v>
      </c>
      <c r="N352" s="9">
        <v>2</v>
      </c>
    </row>
    <row r="353" spans="1:14" x14ac:dyDescent="0.25">
      <c r="A353" s="24">
        <v>2391</v>
      </c>
      <c r="B353" s="2">
        <v>83</v>
      </c>
      <c r="C353" s="23">
        <v>523</v>
      </c>
      <c r="D353" s="23">
        <v>153</v>
      </c>
      <c r="E353" s="23">
        <v>381</v>
      </c>
      <c r="F353" s="23">
        <v>140</v>
      </c>
      <c r="G353" s="23">
        <v>22</v>
      </c>
      <c r="H353" s="23">
        <v>274</v>
      </c>
      <c r="I353" s="23">
        <v>945</v>
      </c>
      <c r="J353" s="9">
        <v>4</v>
      </c>
      <c r="K353" s="2">
        <v>4</v>
      </c>
      <c r="L353" s="2">
        <v>3</v>
      </c>
      <c r="M353" s="2">
        <v>8</v>
      </c>
      <c r="N353" s="9">
        <v>4</v>
      </c>
    </row>
    <row r="354" spans="1:14" x14ac:dyDescent="0.25">
      <c r="A354" s="24">
        <v>1725</v>
      </c>
      <c r="B354" s="2">
        <v>83</v>
      </c>
      <c r="C354" s="23">
        <v>680</v>
      </c>
      <c r="D354" s="23">
        <v>58</v>
      </c>
      <c r="E354" s="23">
        <v>798</v>
      </c>
      <c r="F354" s="23">
        <v>306</v>
      </c>
      <c r="G354" s="23">
        <v>69</v>
      </c>
      <c r="H354" s="23">
        <v>89</v>
      </c>
      <c r="I354" s="23">
        <v>1822</v>
      </c>
      <c r="J354" s="9">
        <v>1</v>
      </c>
      <c r="K354" s="2">
        <v>6</v>
      </c>
      <c r="L354" s="2">
        <v>9</v>
      </c>
      <c r="M354" s="2">
        <v>5</v>
      </c>
      <c r="N354" s="9">
        <v>3</v>
      </c>
    </row>
    <row r="355" spans="1:14" x14ac:dyDescent="0.25">
      <c r="A355" s="24">
        <v>2053</v>
      </c>
      <c r="B355" s="2">
        <v>83</v>
      </c>
      <c r="C355" s="23">
        <v>1262</v>
      </c>
      <c r="D355" s="23">
        <v>56</v>
      </c>
      <c r="E355" s="23">
        <v>470</v>
      </c>
      <c r="F355" s="23">
        <v>51</v>
      </c>
      <c r="G355" s="23">
        <v>56</v>
      </c>
      <c r="H355" s="23">
        <v>149</v>
      </c>
      <c r="I355" s="23">
        <v>1745</v>
      </c>
      <c r="J355" s="9">
        <v>3</v>
      </c>
      <c r="K355" s="2">
        <v>9</v>
      </c>
      <c r="L355" s="2">
        <v>2</v>
      </c>
      <c r="M355" s="2">
        <v>9</v>
      </c>
      <c r="N355" s="9">
        <v>6</v>
      </c>
    </row>
    <row r="356" spans="1:14" x14ac:dyDescent="0.25">
      <c r="A356" s="24">
        <v>1398</v>
      </c>
      <c r="B356" s="2">
        <v>83</v>
      </c>
      <c r="C356" s="23">
        <v>1360</v>
      </c>
      <c r="D356" s="23">
        <v>79</v>
      </c>
      <c r="E356" s="23">
        <v>721</v>
      </c>
      <c r="F356" s="23">
        <v>0</v>
      </c>
      <c r="G356" s="23">
        <v>51</v>
      </c>
      <c r="H356" s="23">
        <v>292</v>
      </c>
      <c r="I356" s="23">
        <v>1919</v>
      </c>
      <c r="J356" s="9">
        <v>2</v>
      </c>
      <c r="K356" s="2">
        <v>5</v>
      </c>
      <c r="L356" s="2">
        <v>4</v>
      </c>
      <c r="M356" s="2">
        <v>8</v>
      </c>
      <c r="N356" s="9">
        <v>3</v>
      </c>
    </row>
    <row r="357" spans="1:14" x14ac:dyDescent="0.25">
      <c r="A357" s="24">
        <v>1585</v>
      </c>
      <c r="B357" s="2">
        <v>83</v>
      </c>
      <c r="C357" s="23">
        <v>1363</v>
      </c>
      <c r="D357" s="23">
        <v>73</v>
      </c>
      <c r="E357" s="23">
        <v>350</v>
      </c>
      <c r="F357" s="23">
        <v>26</v>
      </c>
      <c r="G357" s="23">
        <v>54</v>
      </c>
      <c r="H357" s="23">
        <v>257</v>
      </c>
      <c r="I357" s="23">
        <v>1610</v>
      </c>
      <c r="J357" s="9">
        <v>3</v>
      </c>
      <c r="K357" s="2">
        <v>5</v>
      </c>
      <c r="L357" s="2">
        <v>3</v>
      </c>
      <c r="M357" s="2">
        <v>12</v>
      </c>
      <c r="N357" s="9">
        <v>5</v>
      </c>
    </row>
    <row r="358" spans="1:14" x14ac:dyDescent="0.25">
      <c r="A358" s="24">
        <v>2457</v>
      </c>
      <c r="B358" s="2">
        <v>83</v>
      </c>
      <c r="C358" s="23">
        <v>1363</v>
      </c>
      <c r="D358" s="23">
        <v>73</v>
      </c>
      <c r="E358" s="23">
        <v>350</v>
      </c>
      <c r="F358" s="23">
        <v>26</v>
      </c>
      <c r="G358" s="23">
        <v>54</v>
      </c>
      <c r="H358" s="23">
        <v>257</v>
      </c>
      <c r="I358" s="23">
        <v>1610</v>
      </c>
      <c r="J358" s="9">
        <v>3</v>
      </c>
      <c r="K358" s="2">
        <v>5</v>
      </c>
      <c r="L358" s="2">
        <v>3</v>
      </c>
      <c r="M358" s="2">
        <v>12</v>
      </c>
      <c r="N358" s="9">
        <v>5</v>
      </c>
    </row>
    <row r="359" spans="1:14" x14ac:dyDescent="0.25">
      <c r="A359" s="24">
        <v>1642</v>
      </c>
      <c r="B359" s="2">
        <v>83</v>
      </c>
      <c r="C359" s="23">
        <v>1414</v>
      </c>
      <c r="D359" s="23">
        <v>0</v>
      </c>
      <c r="E359" s="23">
        <v>181</v>
      </c>
      <c r="F359" s="23">
        <v>19</v>
      </c>
      <c r="G359" s="23">
        <v>31</v>
      </c>
      <c r="H359" s="23">
        <v>14</v>
      </c>
      <c r="I359" s="23">
        <v>1630</v>
      </c>
      <c r="J359" s="9">
        <v>4</v>
      </c>
      <c r="K359" s="2">
        <v>7</v>
      </c>
      <c r="L359" s="2">
        <v>2</v>
      </c>
      <c r="M359" s="2">
        <v>9</v>
      </c>
      <c r="N359" s="9">
        <v>6</v>
      </c>
    </row>
    <row r="360" spans="1:14" x14ac:dyDescent="0.25">
      <c r="A360" s="24">
        <v>1809</v>
      </c>
      <c r="B360" s="2">
        <v>83</v>
      </c>
      <c r="C360" s="23">
        <v>1922</v>
      </c>
      <c r="D360" s="23">
        <v>63</v>
      </c>
      <c r="E360" s="23">
        <v>914</v>
      </c>
      <c r="F360" s="23">
        <v>163</v>
      </c>
      <c r="G360" s="23">
        <v>125</v>
      </c>
      <c r="H360" s="23">
        <v>125</v>
      </c>
      <c r="I360" s="23">
        <v>3061</v>
      </c>
      <c r="J360" s="9">
        <v>1</v>
      </c>
      <c r="K360" s="2">
        <v>8</v>
      </c>
      <c r="L360" s="2">
        <v>9</v>
      </c>
      <c r="M360" s="2">
        <v>4</v>
      </c>
      <c r="N360" s="9">
        <v>4</v>
      </c>
    </row>
    <row r="361" spans="1:14" x14ac:dyDescent="0.25">
      <c r="A361" s="24">
        <v>1449</v>
      </c>
      <c r="B361" s="2">
        <v>83</v>
      </c>
      <c r="C361" s="23">
        <v>1974</v>
      </c>
      <c r="D361" s="23">
        <v>63</v>
      </c>
      <c r="E361" s="23">
        <v>1051</v>
      </c>
      <c r="F361" s="23">
        <v>40</v>
      </c>
      <c r="G361" s="23">
        <v>95</v>
      </c>
      <c r="H361" s="23">
        <v>0</v>
      </c>
      <c r="I361" s="23">
        <v>3222</v>
      </c>
      <c r="J361" s="9">
        <v>1</v>
      </c>
      <c r="K361" s="2">
        <v>2</v>
      </c>
      <c r="L361" s="2">
        <v>8</v>
      </c>
      <c r="M361" s="2">
        <v>9</v>
      </c>
      <c r="N361" s="9">
        <v>1</v>
      </c>
    </row>
    <row r="362" spans="1:14" x14ac:dyDescent="0.25">
      <c r="A362" s="24">
        <v>1481</v>
      </c>
      <c r="B362" s="2">
        <v>83</v>
      </c>
      <c r="C362" s="23">
        <v>3171</v>
      </c>
      <c r="D362" s="23">
        <v>0</v>
      </c>
      <c r="E362" s="23">
        <v>731</v>
      </c>
      <c r="F362" s="23">
        <v>104</v>
      </c>
      <c r="G362" s="23">
        <v>80</v>
      </c>
      <c r="H362" s="23">
        <v>39</v>
      </c>
      <c r="I362" s="23">
        <v>4048</v>
      </c>
      <c r="J362" s="9">
        <v>1</v>
      </c>
      <c r="K362" s="2">
        <v>4</v>
      </c>
      <c r="L362" s="2">
        <v>9</v>
      </c>
      <c r="M362" s="2">
        <v>4</v>
      </c>
      <c r="N362" s="9">
        <v>6</v>
      </c>
    </row>
    <row r="363" spans="1:14" x14ac:dyDescent="0.25">
      <c r="A363" s="24">
        <v>1914</v>
      </c>
      <c r="B363" s="2">
        <v>82</v>
      </c>
      <c r="C363" s="23">
        <v>5</v>
      </c>
      <c r="D363" s="23">
        <v>20</v>
      </c>
      <c r="E363" s="23">
        <v>15</v>
      </c>
      <c r="F363" s="23">
        <v>39</v>
      </c>
      <c r="G363" s="23">
        <v>44</v>
      </c>
      <c r="H363" s="23">
        <v>35</v>
      </c>
      <c r="I363" s="23">
        <v>89</v>
      </c>
      <c r="J363" s="9">
        <v>1</v>
      </c>
      <c r="K363" s="2">
        <v>1</v>
      </c>
      <c r="L363" s="2">
        <v>0</v>
      </c>
      <c r="M363" s="2">
        <v>3</v>
      </c>
      <c r="N363" s="9">
        <v>8</v>
      </c>
    </row>
    <row r="364" spans="1:14" x14ac:dyDescent="0.25">
      <c r="A364" s="24">
        <v>2668</v>
      </c>
      <c r="B364" s="2">
        <v>82</v>
      </c>
      <c r="C364" s="23">
        <v>5</v>
      </c>
      <c r="D364" s="23">
        <v>31</v>
      </c>
      <c r="E364" s="23">
        <v>10</v>
      </c>
      <c r="F364" s="23">
        <v>41</v>
      </c>
      <c r="G364" s="23">
        <v>10</v>
      </c>
      <c r="H364" s="23">
        <v>61</v>
      </c>
      <c r="I364" s="23">
        <v>36</v>
      </c>
      <c r="J364" s="9">
        <v>1</v>
      </c>
      <c r="K364" s="2">
        <v>1</v>
      </c>
      <c r="L364" s="2">
        <v>0</v>
      </c>
      <c r="M364" s="2">
        <v>2</v>
      </c>
      <c r="N364" s="9">
        <v>7</v>
      </c>
    </row>
    <row r="365" spans="1:14" x14ac:dyDescent="0.25">
      <c r="A365" s="24">
        <v>1351</v>
      </c>
      <c r="B365" s="2">
        <v>82</v>
      </c>
      <c r="C365" s="23">
        <v>8</v>
      </c>
      <c r="D365" s="23">
        <v>12</v>
      </c>
      <c r="E365" s="23">
        <v>83</v>
      </c>
      <c r="F365" s="23">
        <v>25</v>
      </c>
      <c r="G365" s="23">
        <v>46</v>
      </c>
      <c r="H365" s="23">
        <v>37</v>
      </c>
      <c r="I365" s="23">
        <v>137</v>
      </c>
      <c r="J365" s="9">
        <v>2</v>
      </c>
      <c r="K365" s="2">
        <v>2</v>
      </c>
      <c r="L365" s="2">
        <v>0</v>
      </c>
      <c r="M365" s="2">
        <v>3</v>
      </c>
      <c r="N365" s="9">
        <v>7</v>
      </c>
    </row>
    <row r="366" spans="1:14" x14ac:dyDescent="0.25">
      <c r="A366" s="24">
        <v>2695</v>
      </c>
      <c r="B366" s="2">
        <v>82</v>
      </c>
      <c r="C366" s="23">
        <v>13</v>
      </c>
      <c r="D366" s="23">
        <v>13</v>
      </c>
      <c r="E366" s="23">
        <v>7</v>
      </c>
      <c r="F366" s="23">
        <v>20</v>
      </c>
      <c r="G366" s="23">
        <v>7</v>
      </c>
      <c r="H366" s="23">
        <v>13</v>
      </c>
      <c r="I366" s="23">
        <v>47</v>
      </c>
      <c r="J366" s="9">
        <v>1</v>
      </c>
      <c r="K366" s="2">
        <v>1</v>
      </c>
      <c r="L366" s="2">
        <v>0</v>
      </c>
      <c r="M366" s="2">
        <v>2</v>
      </c>
      <c r="N366" s="9">
        <v>8</v>
      </c>
    </row>
    <row r="367" spans="1:14" x14ac:dyDescent="0.25">
      <c r="A367" s="24">
        <v>2228</v>
      </c>
      <c r="B367" s="2">
        <v>82</v>
      </c>
      <c r="C367" s="23">
        <v>42</v>
      </c>
      <c r="D367" s="23">
        <v>0</v>
      </c>
      <c r="E367" s="23">
        <v>17</v>
      </c>
      <c r="F367" s="23">
        <v>0</v>
      </c>
      <c r="G367" s="23">
        <v>0</v>
      </c>
      <c r="H367" s="23">
        <v>14</v>
      </c>
      <c r="I367" s="23">
        <v>45</v>
      </c>
      <c r="J367" s="9">
        <v>1</v>
      </c>
      <c r="K367" s="2">
        <v>0</v>
      </c>
      <c r="L367" s="2">
        <v>1</v>
      </c>
      <c r="M367" s="2">
        <v>2</v>
      </c>
      <c r="N367" s="9">
        <v>5</v>
      </c>
    </row>
    <row r="368" spans="1:14" x14ac:dyDescent="0.25">
      <c r="A368" s="24">
        <v>2446</v>
      </c>
      <c r="B368" s="2">
        <v>82</v>
      </c>
      <c r="C368" s="23">
        <v>43</v>
      </c>
      <c r="D368" s="23">
        <v>16</v>
      </c>
      <c r="E368" s="23">
        <v>48</v>
      </c>
      <c r="F368" s="23">
        <v>101</v>
      </c>
      <c r="G368" s="23">
        <v>21</v>
      </c>
      <c r="H368" s="23">
        <v>117</v>
      </c>
      <c r="I368" s="23">
        <v>112</v>
      </c>
      <c r="J368" s="9">
        <v>3</v>
      </c>
      <c r="K368" s="2">
        <v>1</v>
      </c>
      <c r="L368" s="2">
        <v>1</v>
      </c>
      <c r="M368" s="2">
        <v>3</v>
      </c>
      <c r="N368" s="9">
        <v>6</v>
      </c>
    </row>
    <row r="369" spans="1:14" x14ac:dyDescent="0.25">
      <c r="A369" s="24">
        <v>2779</v>
      </c>
      <c r="B369" s="2">
        <v>82</v>
      </c>
      <c r="C369" s="23">
        <v>58</v>
      </c>
      <c r="D369" s="23">
        <v>0</v>
      </c>
      <c r="E369" s="23">
        <v>16</v>
      </c>
      <c r="F369" s="23">
        <v>0</v>
      </c>
      <c r="G369" s="23">
        <v>0</v>
      </c>
      <c r="H369" s="23">
        <v>36</v>
      </c>
      <c r="I369" s="23">
        <v>39</v>
      </c>
      <c r="J369" s="9">
        <v>2</v>
      </c>
      <c r="K369" s="2">
        <v>1</v>
      </c>
      <c r="L369" s="2">
        <v>1</v>
      </c>
      <c r="M369" s="2">
        <v>2</v>
      </c>
      <c r="N369" s="9">
        <v>7</v>
      </c>
    </row>
    <row r="370" spans="1:14" x14ac:dyDescent="0.25">
      <c r="A370" s="24">
        <v>2892</v>
      </c>
      <c r="B370" s="2">
        <v>82</v>
      </c>
      <c r="C370" s="23">
        <v>87</v>
      </c>
      <c r="D370" s="23">
        <v>0</v>
      </c>
      <c r="E370" s="23">
        <v>57</v>
      </c>
      <c r="F370" s="23">
        <v>0</v>
      </c>
      <c r="G370" s="23">
        <v>8</v>
      </c>
      <c r="H370" s="23">
        <v>26</v>
      </c>
      <c r="I370" s="23">
        <v>125</v>
      </c>
      <c r="J370" s="9">
        <v>2</v>
      </c>
      <c r="K370" s="2">
        <v>3</v>
      </c>
      <c r="L370" s="2">
        <v>0</v>
      </c>
      <c r="M370" s="2">
        <v>3</v>
      </c>
      <c r="N370" s="9">
        <v>6</v>
      </c>
    </row>
    <row r="371" spans="1:14" x14ac:dyDescent="0.25">
      <c r="A371" s="24">
        <v>2498</v>
      </c>
      <c r="B371" s="2">
        <v>82</v>
      </c>
      <c r="C371" s="23">
        <v>124</v>
      </c>
      <c r="D371" s="23">
        <v>22</v>
      </c>
      <c r="E371" s="23">
        <v>77</v>
      </c>
      <c r="F371" s="23">
        <v>40</v>
      </c>
      <c r="G371" s="23">
        <v>15</v>
      </c>
      <c r="H371" s="23">
        <v>29</v>
      </c>
      <c r="I371" s="23">
        <v>248</v>
      </c>
      <c r="J371" s="9">
        <v>1</v>
      </c>
      <c r="K371" s="2">
        <v>2</v>
      </c>
      <c r="L371" s="2">
        <v>1</v>
      </c>
      <c r="M371" s="2">
        <v>3</v>
      </c>
      <c r="N371" s="9">
        <v>6</v>
      </c>
    </row>
    <row r="372" spans="1:14" x14ac:dyDescent="0.25">
      <c r="A372" s="24">
        <v>2768</v>
      </c>
      <c r="B372" s="2">
        <v>82</v>
      </c>
      <c r="C372" s="23">
        <v>124</v>
      </c>
      <c r="D372" s="23">
        <v>22</v>
      </c>
      <c r="E372" s="23">
        <v>77</v>
      </c>
      <c r="F372" s="23">
        <v>40</v>
      </c>
      <c r="G372" s="23">
        <v>15</v>
      </c>
      <c r="H372" s="23">
        <v>29</v>
      </c>
      <c r="I372" s="23">
        <v>248</v>
      </c>
      <c r="J372" s="9">
        <v>1</v>
      </c>
      <c r="K372" s="2">
        <v>2</v>
      </c>
      <c r="L372" s="2">
        <v>1</v>
      </c>
      <c r="M372" s="2">
        <v>3</v>
      </c>
      <c r="N372" s="9">
        <v>6</v>
      </c>
    </row>
    <row r="373" spans="1:14" x14ac:dyDescent="0.25">
      <c r="A373" s="24">
        <v>2429</v>
      </c>
      <c r="B373" s="2">
        <v>82</v>
      </c>
      <c r="C373" s="23">
        <v>129</v>
      </c>
      <c r="D373" s="23">
        <v>0</v>
      </c>
      <c r="E373" s="23">
        <v>59</v>
      </c>
      <c r="F373" s="23">
        <v>0</v>
      </c>
      <c r="G373" s="23">
        <v>0</v>
      </c>
      <c r="H373" s="23">
        <v>10</v>
      </c>
      <c r="I373" s="23">
        <v>178</v>
      </c>
      <c r="J373" s="9">
        <v>1</v>
      </c>
      <c r="K373" s="2">
        <v>2</v>
      </c>
      <c r="L373" s="2">
        <v>0</v>
      </c>
      <c r="M373" s="2">
        <v>3</v>
      </c>
      <c r="N373" s="9">
        <v>7</v>
      </c>
    </row>
    <row r="374" spans="1:14" x14ac:dyDescent="0.25">
      <c r="A374" s="24">
        <v>3197</v>
      </c>
      <c r="B374" s="2">
        <v>82</v>
      </c>
      <c r="C374" s="23">
        <v>242</v>
      </c>
      <c r="D374" s="23">
        <v>30</v>
      </c>
      <c r="E374" s="23">
        <v>262</v>
      </c>
      <c r="F374" s="23">
        <v>71</v>
      </c>
      <c r="G374" s="23">
        <v>10</v>
      </c>
      <c r="H374" s="23">
        <v>232</v>
      </c>
      <c r="I374" s="23">
        <v>383</v>
      </c>
      <c r="J374" s="9">
        <v>3</v>
      </c>
      <c r="K374" s="2">
        <v>3</v>
      </c>
      <c r="L374" s="2">
        <v>1</v>
      </c>
      <c r="M374" s="2">
        <v>2</v>
      </c>
      <c r="N374" s="9">
        <v>9</v>
      </c>
    </row>
    <row r="375" spans="1:14" x14ac:dyDescent="0.25">
      <c r="A375" s="24">
        <v>3009</v>
      </c>
      <c r="B375" s="2">
        <v>82</v>
      </c>
      <c r="C375" s="23">
        <v>385</v>
      </c>
      <c r="D375" s="23">
        <v>101</v>
      </c>
      <c r="E375" s="23">
        <v>322</v>
      </c>
      <c r="F375" s="23">
        <v>98</v>
      </c>
      <c r="G375" s="23">
        <v>35</v>
      </c>
      <c r="H375" s="23">
        <v>507</v>
      </c>
      <c r="I375" s="23">
        <v>434</v>
      </c>
      <c r="J375" s="9">
        <v>1</v>
      </c>
      <c r="K375" s="2">
        <v>6</v>
      </c>
      <c r="L375" s="2">
        <v>2</v>
      </c>
      <c r="M375" s="2">
        <v>3</v>
      </c>
      <c r="N375" s="9">
        <v>8</v>
      </c>
    </row>
    <row r="376" spans="1:14" x14ac:dyDescent="0.25">
      <c r="A376" s="24">
        <v>1012</v>
      </c>
      <c r="B376" s="2">
        <v>82</v>
      </c>
      <c r="C376" s="23">
        <v>502</v>
      </c>
      <c r="D376" s="23">
        <v>158</v>
      </c>
      <c r="E376" s="23">
        <v>1242</v>
      </c>
      <c r="F376" s="23">
        <v>582</v>
      </c>
      <c r="G376" s="23">
        <v>290</v>
      </c>
      <c r="H376" s="23">
        <v>78</v>
      </c>
      <c r="I376" s="23">
        <v>2695</v>
      </c>
      <c r="J376" s="9">
        <v>1</v>
      </c>
      <c r="K376" s="2">
        <v>3</v>
      </c>
      <c r="L376" s="2">
        <v>4</v>
      </c>
      <c r="M376" s="2">
        <v>8</v>
      </c>
      <c r="N376" s="9">
        <v>2</v>
      </c>
    </row>
    <row r="377" spans="1:14" x14ac:dyDescent="0.25">
      <c r="A377" s="24">
        <v>2920</v>
      </c>
      <c r="B377" s="2">
        <v>82</v>
      </c>
      <c r="C377" s="23">
        <v>830</v>
      </c>
      <c r="D377" s="23">
        <v>109</v>
      </c>
      <c r="E377" s="23">
        <v>1578</v>
      </c>
      <c r="F377" s="23">
        <v>251</v>
      </c>
      <c r="G377" s="23">
        <v>27</v>
      </c>
      <c r="H377" s="23">
        <v>275</v>
      </c>
      <c r="I377" s="23">
        <v>2519</v>
      </c>
      <c r="J377" s="9">
        <v>2</v>
      </c>
      <c r="K377" s="2">
        <v>3</v>
      </c>
      <c r="L377" s="2">
        <v>4</v>
      </c>
      <c r="M377" s="2">
        <v>10</v>
      </c>
      <c r="N377" s="9">
        <v>3</v>
      </c>
    </row>
    <row r="378" spans="1:14" x14ac:dyDescent="0.25">
      <c r="A378" s="24">
        <v>1185</v>
      </c>
      <c r="B378" s="2">
        <v>82</v>
      </c>
      <c r="C378" s="23">
        <v>1167</v>
      </c>
      <c r="D378" s="23">
        <v>38</v>
      </c>
      <c r="E378" s="23">
        <v>1828</v>
      </c>
      <c r="F378" s="23">
        <v>61</v>
      </c>
      <c r="G378" s="23">
        <v>389</v>
      </c>
      <c r="H378" s="23">
        <v>115</v>
      </c>
      <c r="I378" s="23">
        <v>3369</v>
      </c>
      <c r="J378" s="9">
        <v>1</v>
      </c>
      <c r="K378" s="2">
        <v>4</v>
      </c>
      <c r="L378" s="2">
        <v>6</v>
      </c>
      <c r="M378" s="2">
        <v>6</v>
      </c>
      <c r="N378" s="9">
        <v>2</v>
      </c>
    </row>
    <row r="379" spans="1:14" x14ac:dyDescent="0.25">
      <c r="A379" s="24">
        <v>2267</v>
      </c>
      <c r="B379" s="2">
        <v>82</v>
      </c>
      <c r="C379" s="23">
        <v>1271</v>
      </c>
      <c r="D379" s="23">
        <v>0</v>
      </c>
      <c r="E379" s="23">
        <v>66</v>
      </c>
      <c r="F379" s="23">
        <v>17</v>
      </c>
      <c r="G379" s="23">
        <v>0</v>
      </c>
      <c r="H379" s="23">
        <v>11</v>
      </c>
      <c r="I379" s="23">
        <v>1343</v>
      </c>
      <c r="J379" s="9">
        <v>2</v>
      </c>
      <c r="K379" s="2">
        <v>9</v>
      </c>
      <c r="L379" s="2">
        <v>2</v>
      </c>
      <c r="M379" s="2">
        <v>5</v>
      </c>
      <c r="N379" s="9">
        <v>7</v>
      </c>
    </row>
    <row r="380" spans="1:14" x14ac:dyDescent="0.25">
      <c r="A380" s="24">
        <v>1905</v>
      </c>
      <c r="B380" s="2">
        <v>82</v>
      </c>
      <c r="C380" s="23">
        <v>1790</v>
      </c>
      <c r="D380" s="23">
        <v>218</v>
      </c>
      <c r="E380" s="23">
        <v>950</v>
      </c>
      <c r="F380" s="23">
        <v>522</v>
      </c>
      <c r="G380" s="23">
        <v>328</v>
      </c>
      <c r="H380" s="23">
        <v>73</v>
      </c>
      <c r="I380" s="23">
        <v>3736</v>
      </c>
      <c r="J380" s="9">
        <v>1</v>
      </c>
      <c r="K380" s="2">
        <v>11</v>
      </c>
      <c r="L380" s="2">
        <v>4</v>
      </c>
      <c r="M380" s="2">
        <v>10</v>
      </c>
      <c r="N380" s="9">
        <v>5</v>
      </c>
    </row>
    <row r="381" spans="1:14" x14ac:dyDescent="0.25">
      <c r="A381" s="24">
        <v>1317</v>
      </c>
      <c r="B381" s="2">
        <v>82</v>
      </c>
      <c r="C381" s="23">
        <v>2279</v>
      </c>
      <c r="D381" s="23">
        <v>28</v>
      </c>
      <c r="E381" s="23">
        <v>547</v>
      </c>
      <c r="F381" s="23">
        <v>0</v>
      </c>
      <c r="G381" s="23">
        <v>0</v>
      </c>
      <c r="H381" s="23">
        <v>58</v>
      </c>
      <c r="I381" s="23">
        <v>2796</v>
      </c>
      <c r="J381" s="9">
        <v>2</v>
      </c>
      <c r="K381" s="2">
        <v>9</v>
      </c>
      <c r="L381" s="2">
        <v>3</v>
      </c>
      <c r="M381" s="2">
        <v>5</v>
      </c>
      <c r="N381" s="9">
        <v>5</v>
      </c>
    </row>
    <row r="382" spans="1:14" x14ac:dyDescent="0.25">
      <c r="A382" s="24">
        <v>2033</v>
      </c>
      <c r="B382" s="2">
        <v>82</v>
      </c>
      <c r="C382" s="23">
        <v>3218</v>
      </c>
      <c r="D382" s="23">
        <v>54</v>
      </c>
      <c r="E382" s="23">
        <v>1909</v>
      </c>
      <c r="F382" s="23">
        <v>355</v>
      </c>
      <c r="G382" s="23">
        <v>0</v>
      </c>
      <c r="H382" s="23">
        <v>436</v>
      </c>
      <c r="I382" s="23">
        <v>5100</v>
      </c>
      <c r="J382" s="9">
        <v>1</v>
      </c>
      <c r="K382" s="2">
        <v>7</v>
      </c>
      <c r="L382" s="2">
        <v>8</v>
      </c>
      <c r="M382" s="2">
        <v>9</v>
      </c>
      <c r="N382" s="9">
        <v>5</v>
      </c>
    </row>
    <row r="383" spans="1:14" x14ac:dyDescent="0.25">
      <c r="A383" s="24">
        <v>2151</v>
      </c>
      <c r="B383" s="2">
        <v>81</v>
      </c>
      <c r="C383" s="23">
        <v>0</v>
      </c>
      <c r="D383" s="23">
        <v>0</v>
      </c>
      <c r="E383" s="23">
        <v>16</v>
      </c>
      <c r="F383" s="23">
        <v>24</v>
      </c>
      <c r="G383" s="23">
        <v>24</v>
      </c>
      <c r="H383" s="23">
        <v>63</v>
      </c>
      <c r="I383" s="23">
        <v>0</v>
      </c>
      <c r="J383" s="9">
        <v>1</v>
      </c>
      <c r="K383" s="2">
        <v>1</v>
      </c>
      <c r="L383" s="2">
        <v>0</v>
      </c>
      <c r="M383" s="2">
        <v>2</v>
      </c>
      <c r="N383" s="9">
        <v>5</v>
      </c>
    </row>
    <row r="384" spans="1:14" x14ac:dyDescent="0.25">
      <c r="A384" s="24">
        <v>1306</v>
      </c>
      <c r="B384" s="2">
        <v>81</v>
      </c>
      <c r="C384" s="23">
        <v>12</v>
      </c>
      <c r="D384" s="23">
        <v>12</v>
      </c>
      <c r="E384" s="23">
        <v>27</v>
      </c>
      <c r="F384" s="23">
        <v>23</v>
      </c>
      <c r="G384" s="23">
        <v>8</v>
      </c>
      <c r="H384" s="23">
        <v>35</v>
      </c>
      <c r="I384" s="23">
        <v>47</v>
      </c>
      <c r="J384" s="9">
        <v>1</v>
      </c>
      <c r="K384" s="2">
        <v>1</v>
      </c>
      <c r="L384" s="2">
        <v>0</v>
      </c>
      <c r="M384" s="2">
        <v>2</v>
      </c>
      <c r="N384" s="9">
        <v>7</v>
      </c>
    </row>
    <row r="385" spans="1:14" x14ac:dyDescent="0.25">
      <c r="A385" s="24">
        <v>3200</v>
      </c>
      <c r="B385" s="2">
        <v>81</v>
      </c>
      <c r="C385" s="23">
        <v>12</v>
      </c>
      <c r="D385" s="23">
        <v>12</v>
      </c>
      <c r="E385" s="23">
        <v>27</v>
      </c>
      <c r="F385" s="23">
        <v>23</v>
      </c>
      <c r="G385" s="23">
        <v>8</v>
      </c>
      <c r="H385" s="23">
        <v>35</v>
      </c>
      <c r="I385" s="23">
        <v>47</v>
      </c>
      <c r="J385" s="9">
        <v>1</v>
      </c>
      <c r="K385" s="2">
        <v>1</v>
      </c>
      <c r="L385" s="2">
        <v>0</v>
      </c>
      <c r="M385" s="2">
        <v>2</v>
      </c>
      <c r="N385" s="9">
        <v>7</v>
      </c>
    </row>
    <row r="386" spans="1:14" x14ac:dyDescent="0.25">
      <c r="A386" s="24">
        <v>2739</v>
      </c>
      <c r="B386" s="2">
        <v>81</v>
      </c>
      <c r="C386" s="23">
        <v>28</v>
      </c>
      <c r="D386" s="23">
        <v>6</v>
      </c>
      <c r="E386" s="23">
        <v>39</v>
      </c>
      <c r="F386" s="23">
        <v>94</v>
      </c>
      <c r="G386" s="23">
        <v>78</v>
      </c>
      <c r="H386" s="23">
        <v>61</v>
      </c>
      <c r="I386" s="23">
        <v>183</v>
      </c>
      <c r="J386" s="9">
        <v>2</v>
      </c>
      <c r="K386" s="2">
        <v>2</v>
      </c>
      <c r="L386" s="2">
        <v>1</v>
      </c>
      <c r="M386" s="2">
        <v>3</v>
      </c>
      <c r="N386" s="9">
        <v>6</v>
      </c>
    </row>
    <row r="387" spans="1:14" x14ac:dyDescent="0.25">
      <c r="A387" s="24">
        <v>2519</v>
      </c>
      <c r="B387" s="2">
        <v>81</v>
      </c>
      <c r="C387" s="23">
        <v>41</v>
      </c>
      <c r="D387" s="23">
        <v>0</v>
      </c>
      <c r="E387" s="23">
        <v>9</v>
      </c>
      <c r="F387" s="23">
        <v>0</v>
      </c>
      <c r="G387" s="23">
        <v>0</v>
      </c>
      <c r="H387" s="23">
        <v>3</v>
      </c>
      <c r="I387" s="23">
        <v>47</v>
      </c>
      <c r="J387" s="9">
        <v>1</v>
      </c>
      <c r="K387" s="2">
        <v>0</v>
      </c>
      <c r="L387" s="2">
        <v>0</v>
      </c>
      <c r="M387" s="2">
        <v>3</v>
      </c>
      <c r="N387" s="9">
        <v>5</v>
      </c>
    </row>
    <row r="388" spans="1:14" x14ac:dyDescent="0.25">
      <c r="A388" s="24">
        <v>3042</v>
      </c>
      <c r="B388" s="2">
        <v>81</v>
      </c>
      <c r="C388" s="23">
        <v>63</v>
      </c>
      <c r="D388" s="23">
        <v>12</v>
      </c>
      <c r="E388" s="23">
        <v>59</v>
      </c>
      <c r="F388" s="23">
        <v>8</v>
      </c>
      <c r="G388" s="23">
        <v>4</v>
      </c>
      <c r="H388" s="23">
        <v>43</v>
      </c>
      <c r="I388" s="23">
        <v>102</v>
      </c>
      <c r="J388" s="9">
        <v>1</v>
      </c>
      <c r="K388" s="2">
        <v>1</v>
      </c>
      <c r="L388" s="2">
        <v>0</v>
      </c>
      <c r="M388" s="2">
        <v>3</v>
      </c>
      <c r="N388" s="9">
        <v>7</v>
      </c>
    </row>
    <row r="389" spans="1:14" x14ac:dyDescent="0.25">
      <c r="A389" s="24">
        <v>2399</v>
      </c>
      <c r="B389" s="2">
        <v>81</v>
      </c>
      <c r="C389" s="23">
        <v>85</v>
      </c>
      <c r="D389" s="23">
        <v>3</v>
      </c>
      <c r="E389" s="23">
        <v>23</v>
      </c>
      <c r="F389" s="23">
        <v>0</v>
      </c>
      <c r="G389" s="23">
        <v>0</v>
      </c>
      <c r="H389" s="23">
        <v>9</v>
      </c>
      <c r="I389" s="23">
        <v>103</v>
      </c>
      <c r="J389" s="9">
        <v>1</v>
      </c>
      <c r="K389" s="2">
        <v>1</v>
      </c>
      <c r="L389" s="2">
        <v>0</v>
      </c>
      <c r="M389" s="2">
        <v>3</v>
      </c>
      <c r="N389" s="9">
        <v>7</v>
      </c>
    </row>
    <row r="390" spans="1:14" x14ac:dyDescent="0.25">
      <c r="A390" s="24">
        <v>2205</v>
      </c>
      <c r="B390" s="2">
        <v>81</v>
      </c>
      <c r="C390" s="23">
        <v>247</v>
      </c>
      <c r="D390" s="23">
        <v>4</v>
      </c>
      <c r="E390" s="23">
        <v>64</v>
      </c>
      <c r="F390" s="23">
        <v>12</v>
      </c>
      <c r="G390" s="23">
        <v>8</v>
      </c>
      <c r="H390" s="23">
        <v>24</v>
      </c>
      <c r="I390" s="23">
        <v>311</v>
      </c>
      <c r="J390" s="9">
        <v>4</v>
      </c>
      <c r="K390" s="2">
        <v>2</v>
      </c>
      <c r="L390" s="2">
        <v>1</v>
      </c>
      <c r="M390" s="2">
        <v>4</v>
      </c>
      <c r="N390" s="9">
        <v>5</v>
      </c>
    </row>
    <row r="391" spans="1:14" x14ac:dyDescent="0.25">
      <c r="A391" s="24">
        <v>2217</v>
      </c>
      <c r="B391" s="2">
        <v>81</v>
      </c>
      <c r="C391" s="23">
        <v>273</v>
      </c>
      <c r="D391" s="23">
        <v>3</v>
      </c>
      <c r="E391" s="23">
        <v>53</v>
      </c>
      <c r="F391" s="23">
        <v>6</v>
      </c>
      <c r="G391" s="23">
        <v>0</v>
      </c>
      <c r="H391" s="23">
        <v>31</v>
      </c>
      <c r="I391" s="23">
        <v>303</v>
      </c>
      <c r="J391" s="9">
        <v>1</v>
      </c>
      <c r="K391" s="2">
        <v>2</v>
      </c>
      <c r="L391" s="2">
        <v>1</v>
      </c>
      <c r="M391" s="2">
        <v>4</v>
      </c>
      <c r="N391" s="9">
        <v>3</v>
      </c>
    </row>
    <row r="392" spans="1:14" x14ac:dyDescent="0.25">
      <c r="A392" s="24">
        <v>1187</v>
      </c>
      <c r="B392" s="2">
        <v>81</v>
      </c>
      <c r="C392" s="23">
        <v>301</v>
      </c>
      <c r="D392" s="23">
        <v>3</v>
      </c>
      <c r="E392" s="23">
        <v>248</v>
      </c>
      <c r="F392" s="23">
        <v>22</v>
      </c>
      <c r="G392" s="23">
        <v>3</v>
      </c>
      <c r="H392" s="23">
        <v>248</v>
      </c>
      <c r="I392" s="23">
        <v>329</v>
      </c>
      <c r="J392" s="9">
        <v>6</v>
      </c>
      <c r="K392" s="2">
        <v>5</v>
      </c>
      <c r="L392" s="2">
        <v>1</v>
      </c>
      <c r="M392" s="2">
        <v>3</v>
      </c>
      <c r="N392" s="9">
        <v>8</v>
      </c>
    </row>
    <row r="393" spans="1:14" x14ac:dyDescent="0.25">
      <c r="A393" s="24">
        <v>1169</v>
      </c>
      <c r="B393" s="2">
        <v>81</v>
      </c>
      <c r="C393" s="23">
        <v>446</v>
      </c>
      <c r="D393" s="23">
        <v>9</v>
      </c>
      <c r="E393" s="23">
        <v>65</v>
      </c>
      <c r="F393" s="23">
        <v>6</v>
      </c>
      <c r="G393" s="23">
        <v>15</v>
      </c>
      <c r="H393" s="23">
        <v>21</v>
      </c>
      <c r="I393" s="23">
        <v>520</v>
      </c>
      <c r="J393" s="9">
        <v>1</v>
      </c>
      <c r="K393" s="2">
        <v>4</v>
      </c>
      <c r="L393" s="2">
        <v>1</v>
      </c>
      <c r="M393" s="2">
        <v>4</v>
      </c>
      <c r="N393" s="9">
        <v>5</v>
      </c>
    </row>
    <row r="394" spans="1:14" x14ac:dyDescent="0.25">
      <c r="A394" s="24">
        <v>2532</v>
      </c>
      <c r="B394" s="2">
        <v>81</v>
      </c>
      <c r="C394" s="23">
        <v>521</v>
      </c>
      <c r="D394" s="23">
        <v>6</v>
      </c>
      <c r="E394" s="23">
        <v>137</v>
      </c>
      <c r="F394" s="23">
        <v>19</v>
      </c>
      <c r="G394" s="23">
        <v>6</v>
      </c>
      <c r="H394" s="23">
        <v>59</v>
      </c>
      <c r="I394" s="23">
        <v>630</v>
      </c>
      <c r="J394" s="9">
        <v>7</v>
      </c>
      <c r="K394" s="2">
        <v>4</v>
      </c>
      <c r="L394" s="2">
        <v>2</v>
      </c>
      <c r="M394" s="2">
        <v>4</v>
      </c>
      <c r="N394" s="9">
        <v>8</v>
      </c>
    </row>
    <row r="395" spans="1:14" x14ac:dyDescent="0.25">
      <c r="A395" s="24">
        <v>2555</v>
      </c>
      <c r="B395" s="2">
        <v>81</v>
      </c>
      <c r="C395" s="23">
        <v>677</v>
      </c>
      <c r="D395" s="23">
        <v>114</v>
      </c>
      <c r="E395" s="23">
        <v>356</v>
      </c>
      <c r="F395" s="23">
        <v>98</v>
      </c>
      <c r="G395" s="23">
        <v>37</v>
      </c>
      <c r="H395" s="23">
        <v>64</v>
      </c>
      <c r="I395" s="23">
        <v>1218</v>
      </c>
      <c r="J395" s="9">
        <v>1</v>
      </c>
      <c r="K395" s="2">
        <v>7</v>
      </c>
      <c r="L395" s="2">
        <v>2</v>
      </c>
      <c r="M395" s="2">
        <v>7</v>
      </c>
      <c r="N395" s="9">
        <v>7</v>
      </c>
    </row>
    <row r="396" spans="1:14" x14ac:dyDescent="0.25">
      <c r="A396" s="24">
        <v>2120</v>
      </c>
      <c r="B396" s="2">
        <v>81</v>
      </c>
      <c r="C396" s="23">
        <v>690</v>
      </c>
      <c r="D396" s="23">
        <v>15</v>
      </c>
      <c r="E396" s="23">
        <v>169</v>
      </c>
      <c r="F396" s="23">
        <v>9</v>
      </c>
      <c r="G396" s="23">
        <v>6</v>
      </c>
      <c r="H396" s="23">
        <v>60</v>
      </c>
      <c r="I396" s="23">
        <v>829</v>
      </c>
      <c r="J396" s="9">
        <v>2</v>
      </c>
      <c r="K396" s="2">
        <v>6</v>
      </c>
      <c r="L396" s="2">
        <v>2</v>
      </c>
      <c r="M396" s="2">
        <v>4</v>
      </c>
      <c r="N396" s="9">
        <v>7</v>
      </c>
    </row>
    <row r="397" spans="1:14" x14ac:dyDescent="0.25">
      <c r="A397" s="24">
        <v>3188</v>
      </c>
      <c r="B397" s="2">
        <v>81</v>
      </c>
      <c r="C397" s="23">
        <v>735</v>
      </c>
      <c r="D397" s="23">
        <v>84</v>
      </c>
      <c r="E397" s="23">
        <v>240</v>
      </c>
      <c r="F397" s="23">
        <v>30</v>
      </c>
      <c r="G397" s="23">
        <v>131</v>
      </c>
      <c r="H397" s="23">
        <v>60</v>
      </c>
      <c r="I397" s="23">
        <v>1160</v>
      </c>
      <c r="J397" s="9">
        <v>3</v>
      </c>
      <c r="K397" s="2">
        <v>3</v>
      </c>
      <c r="L397" s="2">
        <v>2</v>
      </c>
      <c r="M397" s="2">
        <v>10</v>
      </c>
      <c r="N397" s="9">
        <v>4</v>
      </c>
    </row>
    <row r="398" spans="1:14" x14ac:dyDescent="0.25">
      <c r="A398" s="24">
        <v>2683</v>
      </c>
      <c r="B398" s="2">
        <v>81</v>
      </c>
      <c r="C398" s="23">
        <v>745</v>
      </c>
      <c r="D398" s="23">
        <v>0</v>
      </c>
      <c r="E398" s="23">
        <v>315</v>
      </c>
      <c r="F398" s="23">
        <v>455</v>
      </c>
      <c r="G398" s="23">
        <v>247</v>
      </c>
      <c r="H398" s="23">
        <v>132</v>
      </c>
      <c r="I398" s="23">
        <v>1630</v>
      </c>
      <c r="J398" s="9">
        <v>1</v>
      </c>
      <c r="K398" s="2">
        <v>7</v>
      </c>
      <c r="L398" s="2">
        <v>2</v>
      </c>
      <c r="M398" s="2">
        <v>10</v>
      </c>
      <c r="N398" s="9">
        <v>5</v>
      </c>
    </row>
    <row r="399" spans="1:14" x14ac:dyDescent="0.25">
      <c r="A399" s="24">
        <v>1781</v>
      </c>
      <c r="B399" s="2">
        <v>81</v>
      </c>
      <c r="C399" s="23">
        <v>863</v>
      </c>
      <c r="D399" s="23">
        <v>13</v>
      </c>
      <c r="E399" s="23">
        <v>416</v>
      </c>
      <c r="F399" s="23">
        <v>94</v>
      </c>
      <c r="G399" s="23">
        <v>71</v>
      </c>
      <c r="H399" s="23">
        <v>42</v>
      </c>
      <c r="I399" s="23">
        <v>1415</v>
      </c>
      <c r="J399" s="9">
        <v>4</v>
      </c>
      <c r="K399" s="2">
        <v>4</v>
      </c>
      <c r="L399" s="2">
        <v>4</v>
      </c>
      <c r="M399" s="2">
        <v>9</v>
      </c>
      <c r="N399" s="9">
        <v>4</v>
      </c>
    </row>
    <row r="400" spans="1:14" x14ac:dyDescent="0.25">
      <c r="A400" s="24">
        <v>1652</v>
      </c>
      <c r="B400" s="2">
        <v>81</v>
      </c>
      <c r="C400" s="23">
        <v>1123</v>
      </c>
      <c r="D400" s="23">
        <v>164</v>
      </c>
      <c r="E400" s="23">
        <v>1150</v>
      </c>
      <c r="F400" s="23">
        <v>215</v>
      </c>
      <c r="G400" s="23">
        <v>137</v>
      </c>
      <c r="H400" s="23">
        <v>27</v>
      </c>
      <c r="I400" s="23">
        <v>2761</v>
      </c>
      <c r="J400" s="9">
        <v>3</v>
      </c>
      <c r="K400" s="2">
        <v>7</v>
      </c>
      <c r="L400" s="2">
        <v>8</v>
      </c>
      <c r="M400" s="2">
        <v>10</v>
      </c>
      <c r="N400" s="9">
        <v>5</v>
      </c>
    </row>
    <row r="401" spans="1:14" x14ac:dyDescent="0.25">
      <c r="A401" s="24">
        <v>2985</v>
      </c>
      <c r="B401" s="2">
        <v>81</v>
      </c>
      <c r="C401" s="23">
        <v>1403</v>
      </c>
      <c r="D401" s="23">
        <v>122</v>
      </c>
      <c r="E401" s="23">
        <v>2227</v>
      </c>
      <c r="F401" s="23">
        <v>430</v>
      </c>
      <c r="G401" s="23">
        <v>81</v>
      </c>
      <c r="H401" s="23">
        <v>206</v>
      </c>
      <c r="I401" s="23">
        <v>4058</v>
      </c>
      <c r="J401" s="9">
        <v>1</v>
      </c>
      <c r="K401" s="2">
        <v>5</v>
      </c>
      <c r="L401" s="2">
        <v>6</v>
      </c>
      <c r="M401" s="2">
        <v>5</v>
      </c>
      <c r="N401" s="9">
        <v>3</v>
      </c>
    </row>
    <row r="402" spans="1:14" x14ac:dyDescent="0.25">
      <c r="A402" s="24">
        <v>2881</v>
      </c>
      <c r="B402" s="2">
        <v>81</v>
      </c>
      <c r="C402" s="23">
        <v>1690</v>
      </c>
      <c r="D402" s="23">
        <v>125</v>
      </c>
      <c r="E402" s="23">
        <v>629</v>
      </c>
      <c r="F402" s="23">
        <v>32</v>
      </c>
      <c r="G402" s="23">
        <v>50</v>
      </c>
      <c r="H402" s="23">
        <v>202</v>
      </c>
      <c r="I402" s="23">
        <v>2324</v>
      </c>
      <c r="J402" s="9">
        <v>4</v>
      </c>
      <c r="K402" s="2">
        <v>6</v>
      </c>
      <c r="L402" s="2">
        <v>11</v>
      </c>
      <c r="M402" s="2">
        <v>7</v>
      </c>
      <c r="N402" s="9">
        <v>5</v>
      </c>
    </row>
    <row r="403" spans="1:14" x14ac:dyDescent="0.25">
      <c r="A403" s="24">
        <v>1456</v>
      </c>
      <c r="B403" s="2">
        <v>81</v>
      </c>
      <c r="C403" s="23">
        <v>2056</v>
      </c>
      <c r="D403" s="23">
        <v>22</v>
      </c>
      <c r="E403" s="23">
        <v>345</v>
      </c>
      <c r="F403" s="23">
        <v>30</v>
      </c>
      <c r="G403" s="23">
        <v>22</v>
      </c>
      <c r="H403" s="23">
        <v>22</v>
      </c>
      <c r="I403" s="23">
        <v>2453</v>
      </c>
      <c r="J403" s="9">
        <v>7</v>
      </c>
      <c r="K403" s="2">
        <v>8</v>
      </c>
      <c r="L403" s="2">
        <v>6</v>
      </c>
      <c r="M403" s="2">
        <v>9</v>
      </c>
      <c r="N403" s="9">
        <v>6</v>
      </c>
    </row>
    <row r="404" spans="1:14" x14ac:dyDescent="0.25">
      <c r="A404" s="24">
        <v>1876</v>
      </c>
      <c r="B404" s="2">
        <v>81</v>
      </c>
      <c r="C404" s="23">
        <v>2318</v>
      </c>
      <c r="D404" s="23">
        <v>22</v>
      </c>
      <c r="E404" s="23">
        <v>149</v>
      </c>
      <c r="F404" s="23">
        <v>31</v>
      </c>
      <c r="G404" s="23">
        <v>0</v>
      </c>
      <c r="H404" s="23">
        <v>680</v>
      </c>
      <c r="I404" s="23">
        <v>1840</v>
      </c>
      <c r="J404" s="9">
        <v>2</v>
      </c>
      <c r="K404" s="2">
        <v>8</v>
      </c>
      <c r="L404" s="2">
        <v>10</v>
      </c>
      <c r="M404" s="2">
        <v>5</v>
      </c>
      <c r="N404" s="9">
        <v>6</v>
      </c>
    </row>
    <row r="405" spans="1:14" x14ac:dyDescent="0.25">
      <c r="A405" s="24">
        <v>1205</v>
      </c>
      <c r="B405" s="2">
        <v>81</v>
      </c>
      <c r="C405" s="23">
        <v>2360</v>
      </c>
      <c r="D405" s="23">
        <v>35</v>
      </c>
      <c r="E405" s="23">
        <v>915</v>
      </c>
      <c r="F405" s="23">
        <v>92</v>
      </c>
      <c r="G405" s="23">
        <v>105</v>
      </c>
      <c r="H405" s="23">
        <v>35</v>
      </c>
      <c r="I405" s="23">
        <v>3472</v>
      </c>
      <c r="J405" s="9">
        <v>1</v>
      </c>
      <c r="K405" s="2">
        <v>8</v>
      </c>
      <c r="L405" s="2">
        <v>10</v>
      </c>
      <c r="M405" s="2">
        <v>6</v>
      </c>
      <c r="N405" s="9">
        <v>3</v>
      </c>
    </row>
    <row r="406" spans="1:14" x14ac:dyDescent="0.25">
      <c r="A406" s="24">
        <v>2003</v>
      </c>
      <c r="B406" s="2">
        <v>81</v>
      </c>
      <c r="C406" s="23">
        <v>2515</v>
      </c>
      <c r="D406" s="23">
        <v>92</v>
      </c>
      <c r="E406" s="23">
        <v>428</v>
      </c>
      <c r="F406" s="23">
        <v>41</v>
      </c>
      <c r="G406" s="23">
        <v>0</v>
      </c>
      <c r="H406" s="23">
        <v>275</v>
      </c>
      <c r="I406" s="23">
        <v>2800</v>
      </c>
      <c r="J406" s="9">
        <v>7</v>
      </c>
      <c r="K406" s="2">
        <v>11</v>
      </c>
      <c r="L406" s="2">
        <v>3</v>
      </c>
      <c r="M406" s="2">
        <v>4</v>
      </c>
      <c r="N406" s="9">
        <v>7</v>
      </c>
    </row>
    <row r="407" spans="1:14" x14ac:dyDescent="0.25">
      <c r="A407" s="24">
        <v>1663</v>
      </c>
      <c r="B407" s="2">
        <v>81</v>
      </c>
      <c r="C407" s="23">
        <v>2779</v>
      </c>
      <c r="D407" s="23">
        <v>329</v>
      </c>
      <c r="E407" s="23">
        <v>943</v>
      </c>
      <c r="F407" s="23">
        <v>430</v>
      </c>
      <c r="G407" s="23">
        <v>329</v>
      </c>
      <c r="H407" s="23">
        <v>282</v>
      </c>
      <c r="I407" s="23">
        <v>4526</v>
      </c>
      <c r="J407" s="9">
        <v>1</v>
      </c>
      <c r="K407" s="2">
        <v>11</v>
      </c>
      <c r="L407" s="2">
        <v>5</v>
      </c>
      <c r="M407" s="2">
        <v>13</v>
      </c>
      <c r="N407" s="9">
        <v>7</v>
      </c>
    </row>
    <row r="408" spans="1:14" x14ac:dyDescent="0.25">
      <c r="A408" s="24">
        <v>2172</v>
      </c>
      <c r="B408" s="2">
        <v>81</v>
      </c>
      <c r="C408" s="23">
        <v>3225</v>
      </c>
      <c r="D408" s="23">
        <v>0</v>
      </c>
      <c r="E408" s="23">
        <v>174</v>
      </c>
      <c r="F408" s="23">
        <v>92</v>
      </c>
      <c r="G408" s="23">
        <v>35</v>
      </c>
      <c r="H408" s="23">
        <v>104</v>
      </c>
      <c r="I408" s="23">
        <v>3421</v>
      </c>
      <c r="J408" s="9">
        <v>4</v>
      </c>
      <c r="K408" s="2">
        <v>7</v>
      </c>
      <c r="L408" s="2">
        <v>4</v>
      </c>
      <c r="M408" s="2">
        <v>10</v>
      </c>
      <c r="N408" s="9">
        <v>4</v>
      </c>
    </row>
    <row r="409" spans="1:14" x14ac:dyDescent="0.25">
      <c r="A409" s="24">
        <v>1173</v>
      </c>
      <c r="B409" s="2">
        <v>80</v>
      </c>
      <c r="C409" s="23">
        <v>5</v>
      </c>
      <c r="D409" s="23">
        <v>41</v>
      </c>
      <c r="E409" s="23">
        <v>32</v>
      </c>
      <c r="F409" s="23">
        <v>9</v>
      </c>
      <c r="G409" s="23">
        <v>64</v>
      </c>
      <c r="H409" s="23">
        <v>45</v>
      </c>
      <c r="I409" s="23">
        <v>104</v>
      </c>
      <c r="J409" s="9">
        <v>1</v>
      </c>
      <c r="K409" s="2">
        <v>2</v>
      </c>
      <c r="L409" s="2">
        <v>0</v>
      </c>
      <c r="M409" s="2">
        <v>3</v>
      </c>
      <c r="N409" s="9">
        <v>6</v>
      </c>
    </row>
    <row r="410" spans="1:14" x14ac:dyDescent="0.25">
      <c r="A410" s="24">
        <v>2743</v>
      </c>
      <c r="B410" s="2">
        <v>80</v>
      </c>
      <c r="C410" s="23">
        <v>5</v>
      </c>
      <c r="D410" s="23">
        <v>41</v>
      </c>
      <c r="E410" s="23">
        <v>32</v>
      </c>
      <c r="F410" s="23">
        <v>9</v>
      </c>
      <c r="G410" s="23">
        <v>64</v>
      </c>
      <c r="H410" s="23">
        <v>45</v>
      </c>
      <c r="I410" s="23">
        <v>104</v>
      </c>
      <c r="J410" s="9">
        <v>1</v>
      </c>
      <c r="K410" s="2">
        <v>2</v>
      </c>
      <c r="L410" s="2">
        <v>0</v>
      </c>
      <c r="M410" s="2">
        <v>3</v>
      </c>
      <c r="N410" s="9">
        <v>6</v>
      </c>
    </row>
    <row r="411" spans="1:14" x14ac:dyDescent="0.25">
      <c r="A411" s="24">
        <v>1848</v>
      </c>
      <c r="B411" s="2">
        <v>80</v>
      </c>
      <c r="C411" s="23">
        <v>37</v>
      </c>
      <c r="D411" s="23">
        <v>0</v>
      </c>
      <c r="E411" s="23">
        <v>25</v>
      </c>
      <c r="F411" s="23">
        <v>0</v>
      </c>
      <c r="G411" s="23">
        <v>0</v>
      </c>
      <c r="H411" s="23">
        <v>0</v>
      </c>
      <c r="I411" s="23">
        <v>61</v>
      </c>
      <c r="J411" s="9">
        <v>1</v>
      </c>
      <c r="K411" s="2">
        <v>1</v>
      </c>
      <c r="L411" s="2">
        <v>0</v>
      </c>
      <c r="M411" s="2">
        <v>2</v>
      </c>
      <c r="N411" s="9">
        <v>7</v>
      </c>
    </row>
    <row r="412" spans="1:14" x14ac:dyDescent="0.25">
      <c r="A412" s="24">
        <v>1931</v>
      </c>
      <c r="B412" s="2">
        <v>80</v>
      </c>
      <c r="C412" s="23">
        <v>50</v>
      </c>
      <c r="D412" s="23">
        <v>0</v>
      </c>
      <c r="E412" s="23">
        <v>60</v>
      </c>
      <c r="F412" s="23">
        <v>9</v>
      </c>
      <c r="G412" s="23">
        <v>18</v>
      </c>
      <c r="H412" s="23">
        <v>50</v>
      </c>
      <c r="I412" s="23">
        <v>87</v>
      </c>
      <c r="J412" s="9">
        <v>1</v>
      </c>
      <c r="K412" s="2">
        <v>2</v>
      </c>
      <c r="L412" s="2">
        <v>0</v>
      </c>
      <c r="M412" s="2">
        <v>3</v>
      </c>
      <c r="N412" s="9">
        <v>4</v>
      </c>
    </row>
    <row r="413" spans="1:14" x14ac:dyDescent="0.25">
      <c r="A413" s="24">
        <v>3120</v>
      </c>
      <c r="B413" s="2">
        <v>80</v>
      </c>
      <c r="C413" s="23">
        <v>61</v>
      </c>
      <c r="D413" s="23">
        <v>61</v>
      </c>
      <c r="E413" s="23">
        <v>75</v>
      </c>
      <c r="F413" s="23">
        <v>89</v>
      </c>
      <c r="G413" s="23">
        <v>68</v>
      </c>
      <c r="H413" s="23">
        <v>109</v>
      </c>
      <c r="I413" s="23">
        <v>246</v>
      </c>
      <c r="J413" s="9">
        <v>4</v>
      </c>
      <c r="K413" s="2">
        <v>3</v>
      </c>
      <c r="L413" s="2">
        <v>1</v>
      </c>
      <c r="M413" s="2">
        <v>3</v>
      </c>
      <c r="N413" s="9">
        <v>8</v>
      </c>
    </row>
    <row r="414" spans="1:14" x14ac:dyDescent="0.25">
      <c r="A414" s="24">
        <v>2640</v>
      </c>
      <c r="B414" s="2">
        <v>80</v>
      </c>
      <c r="C414" s="23">
        <v>72</v>
      </c>
      <c r="D414" s="23">
        <v>27</v>
      </c>
      <c r="E414" s="23">
        <v>68</v>
      </c>
      <c r="F414" s="23">
        <v>51</v>
      </c>
      <c r="G414" s="23">
        <v>10</v>
      </c>
      <c r="H414" s="23">
        <v>31</v>
      </c>
      <c r="I414" s="23">
        <v>198</v>
      </c>
      <c r="J414" s="9">
        <v>1</v>
      </c>
      <c r="K414" s="2">
        <v>2</v>
      </c>
      <c r="L414" s="2">
        <v>0</v>
      </c>
      <c r="M414" s="2">
        <v>3</v>
      </c>
      <c r="N414" s="9">
        <v>7</v>
      </c>
    </row>
    <row r="415" spans="1:14" x14ac:dyDescent="0.25">
      <c r="A415" s="24">
        <v>2731</v>
      </c>
      <c r="B415" s="2">
        <v>80</v>
      </c>
      <c r="C415" s="23">
        <v>82</v>
      </c>
      <c r="D415" s="23">
        <v>7</v>
      </c>
      <c r="E415" s="23">
        <v>79</v>
      </c>
      <c r="F415" s="23">
        <v>0</v>
      </c>
      <c r="G415" s="23">
        <v>27</v>
      </c>
      <c r="H415" s="23">
        <v>82</v>
      </c>
      <c r="I415" s="23">
        <v>113</v>
      </c>
      <c r="J415" s="9">
        <v>3</v>
      </c>
      <c r="K415" s="2">
        <v>2</v>
      </c>
      <c r="L415" s="2">
        <v>1</v>
      </c>
      <c r="M415" s="2">
        <v>3</v>
      </c>
      <c r="N415" s="9">
        <v>6</v>
      </c>
    </row>
    <row r="416" spans="1:14" x14ac:dyDescent="0.25">
      <c r="A416" s="24">
        <v>1580</v>
      </c>
      <c r="B416" s="2">
        <v>80</v>
      </c>
      <c r="C416" s="23">
        <v>83</v>
      </c>
      <c r="D416" s="23">
        <v>62</v>
      </c>
      <c r="E416" s="23">
        <v>93</v>
      </c>
      <c r="F416" s="23">
        <v>36</v>
      </c>
      <c r="G416" s="23">
        <v>5</v>
      </c>
      <c r="H416" s="23">
        <v>67</v>
      </c>
      <c r="I416" s="23">
        <v>212</v>
      </c>
      <c r="J416" s="9">
        <v>1</v>
      </c>
      <c r="K416" s="2">
        <v>2</v>
      </c>
      <c r="L416" s="2">
        <v>0</v>
      </c>
      <c r="M416" s="2">
        <v>3</v>
      </c>
      <c r="N416" s="9">
        <v>7</v>
      </c>
    </row>
    <row r="417" spans="1:14" x14ac:dyDescent="0.25">
      <c r="A417" s="24">
        <v>2790</v>
      </c>
      <c r="B417" s="2">
        <v>80</v>
      </c>
      <c r="C417" s="23">
        <v>95</v>
      </c>
      <c r="D417" s="23">
        <v>0</v>
      </c>
      <c r="E417" s="23">
        <v>50</v>
      </c>
      <c r="F417" s="23">
        <v>0</v>
      </c>
      <c r="G417" s="23">
        <v>0</v>
      </c>
      <c r="H417" s="23">
        <v>6</v>
      </c>
      <c r="I417" s="23">
        <v>139</v>
      </c>
      <c r="J417" s="9">
        <v>1</v>
      </c>
      <c r="K417" s="2">
        <v>1</v>
      </c>
      <c r="L417" s="2">
        <v>0</v>
      </c>
      <c r="M417" s="2">
        <v>3</v>
      </c>
      <c r="N417" s="9">
        <v>9</v>
      </c>
    </row>
    <row r="418" spans="1:14" x14ac:dyDescent="0.25">
      <c r="A418" s="24">
        <v>1384</v>
      </c>
      <c r="B418" s="2">
        <v>80</v>
      </c>
      <c r="C418" s="23">
        <v>96</v>
      </c>
      <c r="D418" s="23">
        <v>4</v>
      </c>
      <c r="E418" s="23">
        <v>105</v>
      </c>
      <c r="F418" s="23">
        <v>0</v>
      </c>
      <c r="G418" s="23">
        <v>33</v>
      </c>
      <c r="H418" s="23">
        <v>29</v>
      </c>
      <c r="I418" s="23">
        <v>209</v>
      </c>
      <c r="J418" s="9">
        <v>4</v>
      </c>
      <c r="K418" s="2">
        <v>2</v>
      </c>
      <c r="L418" s="2">
        <v>1</v>
      </c>
      <c r="M418" s="2">
        <v>3</v>
      </c>
      <c r="N418" s="9">
        <v>6</v>
      </c>
    </row>
    <row r="419" spans="1:14" x14ac:dyDescent="0.25">
      <c r="A419" s="24">
        <v>2559</v>
      </c>
      <c r="B419" s="2">
        <v>80</v>
      </c>
      <c r="C419" s="23">
        <v>105</v>
      </c>
      <c r="D419" s="23">
        <v>25</v>
      </c>
      <c r="E419" s="23">
        <v>32</v>
      </c>
      <c r="F419" s="23">
        <v>6</v>
      </c>
      <c r="G419" s="23">
        <v>32</v>
      </c>
      <c r="H419" s="23">
        <v>10</v>
      </c>
      <c r="I419" s="23">
        <v>191</v>
      </c>
      <c r="J419" s="9">
        <v>2</v>
      </c>
      <c r="K419" s="2">
        <v>2</v>
      </c>
      <c r="L419" s="2">
        <v>1</v>
      </c>
      <c r="M419" s="2">
        <v>3</v>
      </c>
      <c r="N419" s="9">
        <v>4</v>
      </c>
    </row>
    <row r="420" spans="1:14" x14ac:dyDescent="0.25">
      <c r="A420" s="24">
        <v>2772</v>
      </c>
      <c r="B420" s="2">
        <v>80</v>
      </c>
      <c r="C420" s="23">
        <v>109</v>
      </c>
      <c r="D420" s="23">
        <v>11</v>
      </c>
      <c r="E420" s="23">
        <v>113</v>
      </c>
      <c r="F420" s="23">
        <v>11</v>
      </c>
      <c r="G420" s="23">
        <v>8</v>
      </c>
      <c r="H420" s="23">
        <v>34</v>
      </c>
      <c r="I420" s="23">
        <v>218</v>
      </c>
      <c r="J420" s="9">
        <v>2</v>
      </c>
      <c r="K420" s="2">
        <v>3</v>
      </c>
      <c r="L420" s="2">
        <v>0</v>
      </c>
      <c r="M420" s="2">
        <v>3</v>
      </c>
      <c r="N420" s="9">
        <v>6</v>
      </c>
    </row>
    <row r="421" spans="1:14" x14ac:dyDescent="0.25">
      <c r="A421" s="24">
        <v>3018</v>
      </c>
      <c r="B421" s="2">
        <v>80</v>
      </c>
      <c r="C421" s="23">
        <v>119</v>
      </c>
      <c r="D421" s="23">
        <v>0</v>
      </c>
      <c r="E421" s="23">
        <v>23</v>
      </c>
      <c r="F421" s="23">
        <v>10</v>
      </c>
      <c r="G421" s="23">
        <v>0</v>
      </c>
      <c r="H421" s="23">
        <v>10</v>
      </c>
      <c r="I421" s="23">
        <v>142</v>
      </c>
      <c r="J421" s="9">
        <v>1</v>
      </c>
      <c r="K421" s="2">
        <v>2</v>
      </c>
      <c r="L421" s="2">
        <v>0</v>
      </c>
      <c r="M421" s="2">
        <v>3</v>
      </c>
      <c r="N421" s="9">
        <v>5</v>
      </c>
    </row>
    <row r="422" spans="1:14" x14ac:dyDescent="0.25">
      <c r="A422" s="24">
        <v>1844</v>
      </c>
      <c r="B422" s="2">
        <v>80</v>
      </c>
      <c r="C422" s="23">
        <v>165</v>
      </c>
      <c r="D422" s="23">
        <v>125</v>
      </c>
      <c r="E422" s="23">
        <v>247</v>
      </c>
      <c r="F422" s="23">
        <v>301</v>
      </c>
      <c r="G422" s="23">
        <v>147</v>
      </c>
      <c r="H422" s="23">
        <v>237</v>
      </c>
      <c r="I422" s="23">
        <v>749</v>
      </c>
      <c r="J422" s="9">
        <v>6</v>
      </c>
      <c r="K422" s="2">
        <v>4</v>
      </c>
      <c r="L422" s="2">
        <v>1</v>
      </c>
      <c r="M422" s="2">
        <v>6</v>
      </c>
      <c r="N422" s="9">
        <v>7</v>
      </c>
    </row>
    <row r="423" spans="1:14" x14ac:dyDescent="0.25">
      <c r="A423" s="24">
        <v>2068</v>
      </c>
      <c r="B423" s="2">
        <v>80</v>
      </c>
      <c r="C423" s="23">
        <v>332</v>
      </c>
      <c r="D423" s="23">
        <v>59</v>
      </c>
      <c r="E423" s="23">
        <v>225</v>
      </c>
      <c r="F423" s="23">
        <v>232</v>
      </c>
      <c r="G423" s="23">
        <v>118</v>
      </c>
      <c r="H423" s="23">
        <v>177</v>
      </c>
      <c r="I423" s="23">
        <v>788</v>
      </c>
      <c r="J423" s="9">
        <v>0</v>
      </c>
      <c r="K423" s="2">
        <v>9</v>
      </c>
      <c r="L423" s="2">
        <v>9</v>
      </c>
      <c r="M423" s="2">
        <v>4</v>
      </c>
      <c r="N423" s="9">
        <v>5</v>
      </c>
    </row>
    <row r="424" spans="1:14" x14ac:dyDescent="0.25">
      <c r="A424" s="24">
        <v>1514</v>
      </c>
      <c r="B424" s="2">
        <v>80</v>
      </c>
      <c r="C424" s="23">
        <v>502</v>
      </c>
      <c r="D424" s="23">
        <v>189</v>
      </c>
      <c r="E424" s="23">
        <v>257</v>
      </c>
      <c r="F424" s="23">
        <v>300</v>
      </c>
      <c r="G424" s="23">
        <v>177</v>
      </c>
      <c r="H424" s="23">
        <v>189</v>
      </c>
      <c r="I424" s="23">
        <v>1236</v>
      </c>
      <c r="J424" s="9">
        <v>4</v>
      </c>
      <c r="K424" s="2">
        <v>4</v>
      </c>
      <c r="L424" s="2">
        <v>3</v>
      </c>
      <c r="M424" s="2">
        <v>8</v>
      </c>
      <c r="N424" s="9">
        <v>5</v>
      </c>
    </row>
    <row r="425" spans="1:14" x14ac:dyDescent="0.25">
      <c r="A425" s="24">
        <v>3173</v>
      </c>
      <c r="B425" s="2">
        <v>80</v>
      </c>
      <c r="C425" s="23">
        <v>598</v>
      </c>
      <c r="D425" s="23">
        <v>0</v>
      </c>
      <c r="E425" s="23">
        <v>87</v>
      </c>
      <c r="F425" s="23">
        <v>0</v>
      </c>
      <c r="G425" s="23">
        <v>0</v>
      </c>
      <c r="H425" s="23">
        <v>68</v>
      </c>
      <c r="I425" s="23">
        <v>617</v>
      </c>
      <c r="J425" s="9">
        <v>6</v>
      </c>
      <c r="K425" s="2">
        <v>3</v>
      </c>
      <c r="L425" s="2">
        <v>1</v>
      </c>
      <c r="M425" s="2">
        <v>5</v>
      </c>
      <c r="N425" s="9">
        <v>8</v>
      </c>
    </row>
    <row r="426" spans="1:14" x14ac:dyDescent="0.25">
      <c r="A426" s="24">
        <v>3019</v>
      </c>
      <c r="B426" s="2">
        <v>80</v>
      </c>
      <c r="C426" s="23">
        <v>617</v>
      </c>
      <c r="D426" s="23">
        <v>137</v>
      </c>
      <c r="E426" s="23">
        <v>236</v>
      </c>
      <c r="F426" s="23">
        <v>181</v>
      </c>
      <c r="G426" s="23">
        <v>126</v>
      </c>
      <c r="H426" s="23">
        <v>428</v>
      </c>
      <c r="I426" s="23">
        <v>868</v>
      </c>
      <c r="J426" s="9">
        <v>8</v>
      </c>
      <c r="K426" s="2">
        <v>4</v>
      </c>
      <c r="L426" s="2">
        <v>3</v>
      </c>
      <c r="M426" s="2">
        <v>6</v>
      </c>
      <c r="N426" s="9">
        <v>7</v>
      </c>
    </row>
    <row r="427" spans="1:14" x14ac:dyDescent="0.25">
      <c r="A427" s="24">
        <v>2675</v>
      </c>
      <c r="B427" s="2">
        <v>80</v>
      </c>
      <c r="C427" s="23">
        <v>1021</v>
      </c>
      <c r="D427" s="23">
        <v>332</v>
      </c>
      <c r="E427" s="23">
        <v>902</v>
      </c>
      <c r="F427" s="23">
        <v>0</v>
      </c>
      <c r="G427" s="23">
        <v>119</v>
      </c>
      <c r="H427" s="23">
        <v>475</v>
      </c>
      <c r="I427" s="23">
        <v>1899</v>
      </c>
      <c r="J427" s="9">
        <v>5</v>
      </c>
      <c r="K427" s="2">
        <v>8</v>
      </c>
      <c r="L427" s="2">
        <v>4</v>
      </c>
      <c r="M427" s="2">
        <v>11</v>
      </c>
      <c r="N427" s="9">
        <v>6</v>
      </c>
    </row>
    <row r="428" spans="1:14" x14ac:dyDescent="0.25">
      <c r="A428" s="24">
        <v>1378</v>
      </c>
      <c r="B428" s="2">
        <v>80</v>
      </c>
      <c r="C428" s="23">
        <v>1337</v>
      </c>
      <c r="D428" s="23">
        <v>84</v>
      </c>
      <c r="E428" s="23">
        <v>273</v>
      </c>
      <c r="F428" s="23">
        <v>0</v>
      </c>
      <c r="G428" s="23">
        <v>17</v>
      </c>
      <c r="H428" s="23">
        <v>188</v>
      </c>
      <c r="I428" s="23">
        <v>1523</v>
      </c>
      <c r="J428" s="9">
        <v>3</v>
      </c>
      <c r="K428" s="2">
        <v>5</v>
      </c>
      <c r="L428" s="2">
        <v>3</v>
      </c>
      <c r="M428" s="2">
        <v>12</v>
      </c>
      <c r="N428" s="9">
        <v>3</v>
      </c>
    </row>
    <row r="429" spans="1:14" x14ac:dyDescent="0.25">
      <c r="A429" s="24">
        <v>3005</v>
      </c>
      <c r="B429" s="2">
        <v>80</v>
      </c>
      <c r="C429" s="23">
        <v>1525</v>
      </c>
      <c r="D429" s="23">
        <v>109</v>
      </c>
      <c r="E429" s="23">
        <v>531</v>
      </c>
      <c r="F429" s="23">
        <v>0</v>
      </c>
      <c r="G429" s="23">
        <v>42</v>
      </c>
      <c r="H429" s="23">
        <v>89</v>
      </c>
      <c r="I429" s="23">
        <v>2118</v>
      </c>
      <c r="J429" s="9">
        <v>2</v>
      </c>
      <c r="K429" s="2">
        <v>11</v>
      </c>
      <c r="L429" s="2">
        <v>8</v>
      </c>
      <c r="M429" s="2">
        <v>4</v>
      </c>
      <c r="N429" s="9">
        <v>6</v>
      </c>
    </row>
    <row r="430" spans="1:14" x14ac:dyDescent="0.25">
      <c r="A430" s="24">
        <v>1184</v>
      </c>
      <c r="B430" s="2">
        <v>80</v>
      </c>
      <c r="C430" s="23">
        <v>1598</v>
      </c>
      <c r="D430" s="23">
        <v>39</v>
      </c>
      <c r="E430" s="23">
        <v>258</v>
      </c>
      <c r="F430" s="23">
        <v>78</v>
      </c>
      <c r="G430" s="23">
        <v>39</v>
      </c>
      <c r="H430" s="23">
        <v>19</v>
      </c>
      <c r="I430" s="23">
        <v>1992</v>
      </c>
      <c r="J430" s="9">
        <v>1</v>
      </c>
      <c r="K430" s="2">
        <v>7</v>
      </c>
      <c r="L430" s="2">
        <v>3</v>
      </c>
      <c r="M430" s="2">
        <v>12</v>
      </c>
      <c r="N430" s="9">
        <v>3</v>
      </c>
    </row>
    <row r="431" spans="1:14" x14ac:dyDescent="0.25">
      <c r="A431" s="24">
        <v>3084</v>
      </c>
      <c r="B431" s="2">
        <v>80</v>
      </c>
      <c r="C431" s="23">
        <v>1858</v>
      </c>
      <c r="D431" s="23">
        <v>70</v>
      </c>
      <c r="E431" s="23">
        <v>381</v>
      </c>
      <c r="F431" s="23">
        <v>63</v>
      </c>
      <c r="G431" s="23">
        <v>23</v>
      </c>
      <c r="H431" s="23">
        <v>143</v>
      </c>
      <c r="I431" s="23">
        <v>2251</v>
      </c>
      <c r="J431" s="9">
        <v>2</v>
      </c>
      <c r="K431" s="2">
        <v>6</v>
      </c>
      <c r="L431" s="2">
        <v>8</v>
      </c>
      <c r="M431" s="2">
        <v>10</v>
      </c>
      <c r="N431" s="9">
        <v>4</v>
      </c>
    </row>
    <row r="432" spans="1:14" x14ac:dyDescent="0.25">
      <c r="A432" s="24">
        <v>1550</v>
      </c>
      <c r="B432" s="2">
        <v>80</v>
      </c>
      <c r="C432" s="23">
        <v>1869</v>
      </c>
      <c r="D432" s="23">
        <v>25</v>
      </c>
      <c r="E432" s="23">
        <v>403</v>
      </c>
      <c r="F432" s="23">
        <v>163</v>
      </c>
      <c r="G432" s="23">
        <v>100</v>
      </c>
      <c r="H432" s="23">
        <v>105</v>
      </c>
      <c r="I432" s="23">
        <v>2455</v>
      </c>
      <c r="J432" s="9">
        <v>4</v>
      </c>
      <c r="K432" s="2">
        <v>4</v>
      </c>
      <c r="L432" s="2">
        <v>2</v>
      </c>
      <c r="M432" s="2">
        <v>9</v>
      </c>
      <c r="N432" s="9">
        <v>8</v>
      </c>
    </row>
    <row r="433" spans="1:14" x14ac:dyDescent="0.25">
      <c r="A433" s="24">
        <v>2719</v>
      </c>
      <c r="B433" s="2">
        <v>80</v>
      </c>
      <c r="C433" s="23">
        <v>1927</v>
      </c>
      <c r="D433" s="23">
        <v>19</v>
      </c>
      <c r="E433" s="23">
        <v>169</v>
      </c>
      <c r="F433" s="23">
        <v>0</v>
      </c>
      <c r="G433" s="23">
        <v>0</v>
      </c>
      <c r="H433" s="23">
        <v>41</v>
      </c>
      <c r="I433" s="23">
        <v>2074</v>
      </c>
      <c r="J433" s="9">
        <v>2</v>
      </c>
      <c r="K433" s="2">
        <v>11</v>
      </c>
      <c r="L433" s="2">
        <v>3</v>
      </c>
      <c r="M433" s="2">
        <v>7</v>
      </c>
      <c r="N433" s="9">
        <v>8</v>
      </c>
    </row>
    <row r="434" spans="1:14" x14ac:dyDescent="0.25">
      <c r="A434" s="24">
        <v>2269</v>
      </c>
      <c r="B434" s="2">
        <v>80</v>
      </c>
      <c r="C434" s="23">
        <v>2132</v>
      </c>
      <c r="D434" s="23">
        <v>324</v>
      </c>
      <c r="E434" s="23">
        <v>1855</v>
      </c>
      <c r="F434" s="23">
        <v>302</v>
      </c>
      <c r="G434" s="23">
        <v>93</v>
      </c>
      <c r="H434" s="23">
        <v>463</v>
      </c>
      <c r="I434" s="23">
        <v>4242</v>
      </c>
      <c r="J434" s="9">
        <v>1</v>
      </c>
      <c r="K434" s="2">
        <v>5</v>
      </c>
      <c r="L434" s="2">
        <v>7</v>
      </c>
      <c r="M434" s="2">
        <v>10</v>
      </c>
      <c r="N434" s="9">
        <v>2</v>
      </c>
    </row>
    <row r="435" spans="1:14" x14ac:dyDescent="0.25">
      <c r="A435" s="24">
        <v>3031</v>
      </c>
      <c r="B435" s="2">
        <v>80</v>
      </c>
      <c r="C435" s="23">
        <v>2305</v>
      </c>
      <c r="D435" s="23">
        <v>383</v>
      </c>
      <c r="E435" s="23">
        <v>1075</v>
      </c>
      <c r="F435" s="23">
        <v>48</v>
      </c>
      <c r="G435" s="23">
        <v>0</v>
      </c>
      <c r="H435" s="23">
        <v>75</v>
      </c>
      <c r="I435" s="23">
        <v>3736</v>
      </c>
      <c r="J435" s="9">
        <v>3</v>
      </c>
      <c r="K435" s="2">
        <v>2</v>
      </c>
      <c r="L435" s="2">
        <v>10</v>
      </c>
      <c r="M435" s="2">
        <v>12</v>
      </c>
      <c r="N435" s="9">
        <v>7</v>
      </c>
    </row>
    <row r="436" spans="1:14" x14ac:dyDescent="0.25">
      <c r="A436" s="24">
        <v>3090</v>
      </c>
      <c r="B436" s="2">
        <v>79</v>
      </c>
      <c r="C436" s="23">
        <v>20</v>
      </c>
      <c r="D436" s="23">
        <v>0</v>
      </c>
      <c r="E436" s="23">
        <v>20</v>
      </c>
      <c r="F436" s="23">
        <v>0</v>
      </c>
      <c r="G436" s="23">
        <v>0</v>
      </c>
      <c r="H436" s="23">
        <v>25</v>
      </c>
      <c r="I436" s="23">
        <v>15</v>
      </c>
      <c r="J436" s="9">
        <v>1</v>
      </c>
      <c r="K436" s="2">
        <v>1</v>
      </c>
      <c r="L436" s="2">
        <v>0</v>
      </c>
      <c r="M436" s="2">
        <v>2</v>
      </c>
      <c r="N436" s="9">
        <v>7</v>
      </c>
    </row>
    <row r="437" spans="1:14" x14ac:dyDescent="0.25">
      <c r="A437" s="24">
        <v>2005</v>
      </c>
      <c r="B437" s="2">
        <v>79</v>
      </c>
      <c r="C437" s="23">
        <v>27</v>
      </c>
      <c r="D437" s="23">
        <v>61</v>
      </c>
      <c r="E437" s="23">
        <v>108</v>
      </c>
      <c r="F437" s="23">
        <v>115</v>
      </c>
      <c r="G437" s="23">
        <v>0</v>
      </c>
      <c r="H437" s="23">
        <v>81</v>
      </c>
      <c r="I437" s="23">
        <v>230</v>
      </c>
      <c r="J437" s="9">
        <v>2</v>
      </c>
      <c r="K437" s="2">
        <v>2</v>
      </c>
      <c r="L437" s="2">
        <v>1</v>
      </c>
      <c r="M437" s="2">
        <v>2</v>
      </c>
      <c r="N437" s="9">
        <v>8</v>
      </c>
    </row>
    <row r="438" spans="1:14" x14ac:dyDescent="0.25">
      <c r="A438" s="24">
        <v>1315</v>
      </c>
      <c r="B438" s="2">
        <v>79</v>
      </c>
      <c r="C438" s="23">
        <v>46</v>
      </c>
      <c r="D438" s="23">
        <v>5</v>
      </c>
      <c r="E438" s="23">
        <v>31</v>
      </c>
      <c r="F438" s="23">
        <v>15</v>
      </c>
      <c r="G438" s="23">
        <v>0</v>
      </c>
      <c r="H438" s="23">
        <v>21</v>
      </c>
      <c r="I438" s="23">
        <v>77</v>
      </c>
      <c r="J438" s="9">
        <v>1</v>
      </c>
      <c r="K438" s="2">
        <v>1</v>
      </c>
      <c r="L438" s="2">
        <v>0</v>
      </c>
      <c r="M438" s="2">
        <v>2</v>
      </c>
      <c r="N438" s="9">
        <v>8</v>
      </c>
    </row>
    <row r="439" spans="1:14" x14ac:dyDescent="0.25">
      <c r="A439" s="24">
        <v>2411</v>
      </c>
      <c r="B439" s="2">
        <v>79</v>
      </c>
      <c r="C439" s="23">
        <v>67</v>
      </c>
      <c r="D439" s="23">
        <v>8</v>
      </c>
      <c r="E439" s="23">
        <v>46</v>
      </c>
      <c r="F439" s="23">
        <v>13</v>
      </c>
      <c r="G439" s="23">
        <v>0</v>
      </c>
      <c r="H439" s="23">
        <v>67</v>
      </c>
      <c r="I439" s="23">
        <v>67</v>
      </c>
      <c r="J439" s="9">
        <v>2</v>
      </c>
      <c r="K439" s="2">
        <v>1</v>
      </c>
      <c r="L439" s="2">
        <v>1</v>
      </c>
      <c r="M439" s="2">
        <v>2</v>
      </c>
      <c r="N439" s="9">
        <v>8</v>
      </c>
    </row>
    <row r="440" spans="1:14" x14ac:dyDescent="0.25">
      <c r="A440" s="24">
        <v>1759</v>
      </c>
      <c r="B440" s="2">
        <v>79</v>
      </c>
      <c r="C440" s="23">
        <v>77</v>
      </c>
      <c r="D440" s="23">
        <v>3</v>
      </c>
      <c r="E440" s="23">
        <v>33</v>
      </c>
      <c r="F440" s="23">
        <v>0</v>
      </c>
      <c r="G440" s="23">
        <v>3</v>
      </c>
      <c r="H440" s="23">
        <v>12</v>
      </c>
      <c r="I440" s="23">
        <v>103</v>
      </c>
      <c r="J440" s="9">
        <v>2</v>
      </c>
      <c r="K440" s="2">
        <v>1</v>
      </c>
      <c r="L440" s="2">
        <v>0</v>
      </c>
      <c r="M440" s="2">
        <v>3</v>
      </c>
      <c r="N440" s="9">
        <v>3</v>
      </c>
    </row>
    <row r="441" spans="1:14" x14ac:dyDescent="0.25">
      <c r="A441" s="24">
        <v>1723</v>
      </c>
      <c r="B441" s="2">
        <v>79</v>
      </c>
      <c r="C441" s="23">
        <v>85</v>
      </c>
      <c r="D441" s="23">
        <v>3</v>
      </c>
      <c r="E441" s="23">
        <v>64</v>
      </c>
      <c r="F441" s="23">
        <v>9</v>
      </c>
      <c r="G441" s="23">
        <v>0</v>
      </c>
      <c r="H441" s="23">
        <v>31</v>
      </c>
      <c r="I441" s="23">
        <v>131</v>
      </c>
      <c r="J441" s="9">
        <v>3</v>
      </c>
      <c r="K441" s="2">
        <v>2</v>
      </c>
      <c r="L441" s="2">
        <v>1</v>
      </c>
      <c r="M441" s="2">
        <v>3</v>
      </c>
      <c r="N441" s="9">
        <v>5</v>
      </c>
    </row>
    <row r="442" spans="1:14" x14ac:dyDescent="0.25">
      <c r="A442" s="24">
        <v>3020</v>
      </c>
      <c r="B442" s="2">
        <v>79</v>
      </c>
      <c r="C442" s="23">
        <v>150</v>
      </c>
      <c r="D442" s="23">
        <v>23</v>
      </c>
      <c r="E442" s="23">
        <v>329</v>
      </c>
      <c r="F442" s="23">
        <v>13</v>
      </c>
      <c r="G442" s="23">
        <v>83</v>
      </c>
      <c r="H442" s="23">
        <v>143</v>
      </c>
      <c r="I442" s="23">
        <v>455</v>
      </c>
      <c r="J442" s="9">
        <v>3</v>
      </c>
      <c r="K442" s="2">
        <v>4</v>
      </c>
      <c r="L442" s="2">
        <v>1</v>
      </c>
      <c r="M442" s="2">
        <v>4</v>
      </c>
      <c r="N442" s="9">
        <v>6</v>
      </c>
    </row>
    <row r="443" spans="1:14" x14ac:dyDescent="0.25">
      <c r="A443" s="24">
        <v>1829</v>
      </c>
      <c r="B443" s="2">
        <v>79</v>
      </c>
      <c r="C443" s="23">
        <v>312</v>
      </c>
      <c r="D443" s="23">
        <v>3</v>
      </c>
      <c r="E443" s="23">
        <v>162</v>
      </c>
      <c r="F443" s="23">
        <v>39</v>
      </c>
      <c r="G443" s="23">
        <v>27</v>
      </c>
      <c r="H443" s="23">
        <v>42</v>
      </c>
      <c r="I443" s="23">
        <v>501</v>
      </c>
      <c r="J443" s="9">
        <v>2</v>
      </c>
      <c r="K443" s="2">
        <v>3</v>
      </c>
      <c r="L443" s="2">
        <v>1</v>
      </c>
      <c r="M443" s="2">
        <v>5</v>
      </c>
      <c r="N443" s="9">
        <v>5</v>
      </c>
    </row>
    <row r="444" spans="1:14" x14ac:dyDescent="0.25">
      <c r="A444" s="24">
        <v>1084</v>
      </c>
      <c r="B444" s="2">
        <v>79</v>
      </c>
      <c r="C444" s="23">
        <v>384</v>
      </c>
      <c r="D444" s="23">
        <v>26</v>
      </c>
      <c r="E444" s="23">
        <v>111</v>
      </c>
      <c r="F444" s="23">
        <v>11</v>
      </c>
      <c r="G444" s="23">
        <v>0</v>
      </c>
      <c r="H444" s="23">
        <v>20</v>
      </c>
      <c r="I444" s="23">
        <v>512</v>
      </c>
      <c r="J444" s="9">
        <v>1</v>
      </c>
      <c r="K444" s="2">
        <v>2</v>
      </c>
      <c r="L444" s="2">
        <v>2</v>
      </c>
      <c r="M444" s="2">
        <v>5</v>
      </c>
      <c r="N444" s="9">
        <v>2</v>
      </c>
    </row>
    <row r="445" spans="1:14" x14ac:dyDescent="0.25">
      <c r="A445" s="24">
        <v>1203</v>
      </c>
      <c r="B445" s="2">
        <v>79</v>
      </c>
      <c r="C445" s="23">
        <v>584</v>
      </c>
      <c r="D445" s="23">
        <v>24</v>
      </c>
      <c r="E445" s="23">
        <v>584</v>
      </c>
      <c r="F445" s="23">
        <v>85</v>
      </c>
      <c r="G445" s="23">
        <v>65</v>
      </c>
      <c r="H445" s="23">
        <v>304</v>
      </c>
      <c r="I445" s="23">
        <v>1038</v>
      </c>
      <c r="J445" s="9">
        <v>6</v>
      </c>
      <c r="K445" s="2">
        <v>8</v>
      </c>
      <c r="L445" s="2">
        <v>1</v>
      </c>
      <c r="M445" s="2">
        <v>5</v>
      </c>
      <c r="N445" s="9">
        <v>8</v>
      </c>
    </row>
    <row r="446" spans="1:14" x14ac:dyDescent="0.25">
      <c r="A446" s="24">
        <v>1586</v>
      </c>
      <c r="B446" s="2">
        <v>79</v>
      </c>
      <c r="C446" s="23">
        <v>949</v>
      </c>
      <c r="D446" s="23">
        <v>76</v>
      </c>
      <c r="E446" s="23">
        <v>1231</v>
      </c>
      <c r="F446" s="23">
        <v>168</v>
      </c>
      <c r="G446" s="23">
        <v>178</v>
      </c>
      <c r="H446" s="23">
        <v>128</v>
      </c>
      <c r="I446" s="23">
        <v>2474</v>
      </c>
      <c r="J446" s="9">
        <v>1</v>
      </c>
      <c r="K446" s="2">
        <v>3</v>
      </c>
      <c r="L446" s="2">
        <v>4</v>
      </c>
      <c r="M446" s="2">
        <v>9</v>
      </c>
      <c r="N446" s="9">
        <v>1</v>
      </c>
    </row>
    <row r="447" spans="1:14" x14ac:dyDescent="0.25">
      <c r="A447" s="24">
        <v>2091</v>
      </c>
      <c r="B447" s="2">
        <v>79</v>
      </c>
      <c r="C447" s="23">
        <v>1188</v>
      </c>
      <c r="D447" s="23">
        <v>129</v>
      </c>
      <c r="E447" s="23">
        <v>1034</v>
      </c>
      <c r="F447" s="23">
        <v>198</v>
      </c>
      <c r="G447" s="23">
        <v>76</v>
      </c>
      <c r="H447" s="23">
        <v>37</v>
      </c>
      <c r="I447" s="23">
        <v>2588</v>
      </c>
      <c r="J447" s="9">
        <v>1</v>
      </c>
      <c r="K447" s="2">
        <v>2</v>
      </c>
      <c r="L447" s="2">
        <v>2</v>
      </c>
      <c r="M447" s="2">
        <v>11</v>
      </c>
      <c r="N447" s="9">
        <v>1</v>
      </c>
    </row>
    <row r="448" spans="1:14" x14ac:dyDescent="0.25">
      <c r="A448" s="24">
        <v>2345</v>
      </c>
      <c r="B448" s="2">
        <v>79</v>
      </c>
      <c r="C448" s="23">
        <v>1266</v>
      </c>
      <c r="D448" s="23">
        <v>23</v>
      </c>
      <c r="E448" s="23">
        <v>478</v>
      </c>
      <c r="F448" s="23">
        <v>373</v>
      </c>
      <c r="G448" s="23">
        <v>333</v>
      </c>
      <c r="H448" s="23">
        <v>191</v>
      </c>
      <c r="I448" s="23">
        <v>2282</v>
      </c>
      <c r="J448" s="9">
        <v>1</v>
      </c>
      <c r="K448" s="2">
        <v>6</v>
      </c>
      <c r="L448" s="2">
        <v>3</v>
      </c>
      <c r="M448" s="2">
        <v>6</v>
      </c>
      <c r="N448" s="9">
        <v>3</v>
      </c>
    </row>
    <row r="449" spans="1:14" x14ac:dyDescent="0.25">
      <c r="A449" s="24">
        <v>1704</v>
      </c>
      <c r="B449" s="2">
        <v>79</v>
      </c>
      <c r="C449" s="23">
        <v>1424</v>
      </c>
      <c r="D449" s="23">
        <v>396</v>
      </c>
      <c r="E449" s="23">
        <v>1424</v>
      </c>
      <c r="F449" s="23">
        <v>410</v>
      </c>
      <c r="G449" s="23">
        <v>396</v>
      </c>
      <c r="H449" s="23">
        <v>594</v>
      </c>
      <c r="I449" s="23">
        <v>3456</v>
      </c>
      <c r="J449" s="9">
        <v>1</v>
      </c>
      <c r="K449" s="2">
        <v>5</v>
      </c>
      <c r="L449" s="2">
        <v>6</v>
      </c>
      <c r="M449" s="2">
        <v>4</v>
      </c>
      <c r="N449" s="9">
        <v>3</v>
      </c>
    </row>
    <row r="450" spans="1:14" x14ac:dyDescent="0.25">
      <c r="A450" s="24">
        <v>2987</v>
      </c>
      <c r="B450" s="2">
        <v>79</v>
      </c>
      <c r="C450" s="23">
        <v>1845</v>
      </c>
      <c r="D450" s="23">
        <v>87</v>
      </c>
      <c r="E450" s="23">
        <v>1494</v>
      </c>
      <c r="F450" s="23">
        <v>81</v>
      </c>
      <c r="G450" s="23">
        <v>394</v>
      </c>
      <c r="H450" s="23">
        <v>43</v>
      </c>
      <c r="I450" s="23">
        <v>3859</v>
      </c>
      <c r="J450" s="9">
        <v>1</v>
      </c>
      <c r="K450" s="2">
        <v>7</v>
      </c>
      <c r="L450" s="2">
        <v>7</v>
      </c>
      <c r="M450" s="2">
        <v>9</v>
      </c>
      <c r="N450" s="9">
        <v>2</v>
      </c>
    </row>
    <row r="451" spans="1:14" x14ac:dyDescent="0.25">
      <c r="A451" s="24">
        <v>1165</v>
      </c>
      <c r="B451" s="2">
        <v>79</v>
      </c>
      <c r="C451" s="23">
        <v>1857</v>
      </c>
      <c r="D451" s="23">
        <v>145</v>
      </c>
      <c r="E451" s="23">
        <v>261</v>
      </c>
      <c r="F451" s="23">
        <v>189</v>
      </c>
      <c r="G451" s="23">
        <v>195</v>
      </c>
      <c r="H451" s="23">
        <v>243</v>
      </c>
      <c r="I451" s="23">
        <v>2403</v>
      </c>
      <c r="J451" s="9">
        <v>1</v>
      </c>
      <c r="K451" s="2">
        <v>9</v>
      </c>
      <c r="L451" s="2">
        <v>10</v>
      </c>
      <c r="M451" s="2">
        <v>5</v>
      </c>
      <c r="N451" s="9">
        <v>4</v>
      </c>
    </row>
    <row r="452" spans="1:14" x14ac:dyDescent="0.25">
      <c r="A452" s="24">
        <v>2455</v>
      </c>
      <c r="B452" s="2">
        <v>79</v>
      </c>
      <c r="C452" s="23">
        <v>2598</v>
      </c>
      <c r="D452" s="23">
        <v>0</v>
      </c>
      <c r="E452" s="23">
        <v>165</v>
      </c>
      <c r="F452" s="23">
        <v>0</v>
      </c>
      <c r="G452" s="23">
        <v>0</v>
      </c>
      <c r="H452" s="23">
        <v>83</v>
      </c>
      <c r="I452" s="23">
        <v>2681</v>
      </c>
      <c r="J452" s="9">
        <v>2</v>
      </c>
      <c r="K452" s="2">
        <v>7</v>
      </c>
      <c r="L452" s="2">
        <v>5</v>
      </c>
      <c r="M452" s="2">
        <v>13</v>
      </c>
      <c r="N452" s="9">
        <v>5</v>
      </c>
    </row>
    <row r="453" spans="1:14" x14ac:dyDescent="0.25">
      <c r="A453" s="24">
        <v>1863</v>
      </c>
      <c r="B453" s="2">
        <v>78</v>
      </c>
      <c r="C453" s="23">
        <v>34</v>
      </c>
      <c r="D453" s="23">
        <v>4</v>
      </c>
      <c r="E453" s="23">
        <v>19</v>
      </c>
      <c r="F453" s="23">
        <v>0</v>
      </c>
      <c r="G453" s="23">
        <v>0</v>
      </c>
      <c r="H453" s="23">
        <v>4</v>
      </c>
      <c r="I453" s="23">
        <v>52</v>
      </c>
      <c r="J453" s="9">
        <v>1</v>
      </c>
      <c r="K453" s="2">
        <v>0</v>
      </c>
      <c r="L453" s="2">
        <v>0</v>
      </c>
      <c r="M453" s="2">
        <v>3</v>
      </c>
      <c r="N453" s="9">
        <v>5</v>
      </c>
    </row>
    <row r="454" spans="1:14" x14ac:dyDescent="0.25">
      <c r="A454" s="24">
        <v>2093</v>
      </c>
      <c r="B454" s="2">
        <v>78</v>
      </c>
      <c r="C454" s="23">
        <v>34</v>
      </c>
      <c r="D454" s="23">
        <v>0</v>
      </c>
      <c r="E454" s="23">
        <v>11</v>
      </c>
      <c r="F454" s="23">
        <v>0</v>
      </c>
      <c r="G454" s="23">
        <v>0</v>
      </c>
      <c r="H454" s="23">
        <v>0</v>
      </c>
      <c r="I454" s="23">
        <v>45</v>
      </c>
      <c r="J454" s="9">
        <v>1</v>
      </c>
      <c r="K454" s="2">
        <v>1</v>
      </c>
      <c r="L454" s="2">
        <v>0</v>
      </c>
      <c r="M454" s="2">
        <v>2</v>
      </c>
      <c r="N454" s="9">
        <v>5</v>
      </c>
    </row>
    <row r="455" spans="1:14" x14ac:dyDescent="0.25">
      <c r="A455" s="24">
        <v>1160</v>
      </c>
      <c r="B455" s="2">
        <v>78</v>
      </c>
      <c r="C455" s="23">
        <v>54</v>
      </c>
      <c r="D455" s="23">
        <v>18</v>
      </c>
      <c r="E455" s="23">
        <v>27</v>
      </c>
      <c r="F455" s="23">
        <v>49</v>
      </c>
      <c r="G455" s="23">
        <v>36</v>
      </c>
      <c r="H455" s="23">
        <v>72</v>
      </c>
      <c r="I455" s="23">
        <v>112</v>
      </c>
      <c r="J455" s="9">
        <v>2</v>
      </c>
      <c r="K455" s="2">
        <v>2</v>
      </c>
      <c r="L455" s="2">
        <v>0</v>
      </c>
      <c r="M455" s="2">
        <v>3</v>
      </c>
      <c r="N455" s="9">
        <v>8</v>
      </c>
    </row>
    <row r="456" spans="1:14" x14ac:dyDescent="0.25">
      <c r="A456" s="24">
        <v>2580</v>
      </c>
      <c r="B456" s="2">
        <v>78</v>
      </c>
      <c r="C456" s="23">
        <v>56</v>
      </c>
      <c r="D456" s="23">
        <v>5</v>
      </c>
      <c r="E456" s="23">
        <v>98</v>
      </c>
      <c r="F456" s="23">
        <v>9</v>
      </c>
      <c r="G456" s="23">
        <v>9</v>
      </c>
      <c r="H456" s="23">
        <v>14</v>
      </c>
      <c r="I456" s="23">
        <v>164</v>
      </c>
      <c r="J456" s="9">
        <v>2</v>
      </c>
      <c r="K456" s="2">
        <v>2</v>
      </c>
      <c r="L456" s="2">
        <v>0</v>
      </c>
      <c r="M456" s="2">
        <v>3</v>
      </c>
      <c r="N456" s="9">
        <v>7</v>
      </c>
    </row>
    <row r="457" spans="1:14" x14ac:dyDescent="0.25">
      <c r="A457" s="24">
        <v>1963</v>
      </c>
      <c r="B457" s="2">
        <v>78</v>
      </c>
      <c r="C457" s="23">
        <v>88</v>
      </c>
      <c r="D457" s="23">
        <v>12</v>
      </c>
      <c r="E457" s="23">
        <v>72</v>
      </c>
      <c r="F457" s="23">
        <v>0</v>
      </c>
      <c r="G457" s="23">
        <v>0</v>
      </c>
      <c r="H457" s="23">
        <v>44</v>
      </c>
      <c r="I457" s="23">
        <v>128</v>
      </c>
      <c r="J457" s="9">
        <v>1</v>
      </c>
      <c r="K457" s="2">
        <v>2</v>
      </c>
      <c r="L457" s="2">
        <v>0</v>
      </c>
      <c r="M457" s="2">
        <v>3</v>
      </c>
      <c r="N457" s="9">
        <v>7</v>
      </c>
    </row>
    <row r="458" spans="1:14" x14ac:dyDescent="0.25">
      <c r="A458" s="24">
        <v>1912</v>
      </c>
      <c r="B458" s="2">
        <v>78</v>
      </c>
      <c r="C458" s="23">
        <v>98</v>
      </c>
      <c r="D458" s="23">
        <v>29</v>
      </c>
      <c r="E458" s="23">
        <v>86</v>
      </c>
      <c r="F458" s="23">
        <v>51</v>
      </c>
      <c r="G458" s="23">
        <v>29</v>
      </c>
      <c r="H458" s="23">
        <v>105</v>
      </c>
      <c r="I458" s="23">
        <v>187</v>
      </c>
      <c r="J458" s="9">
        <v>1</v>
      </c>
      <c r="K458" s="2">
        <v>1</v>
      </c>
      <c r="L458" s="2">
        <v>1</v>
      </c>
      <c r="M458" s="2">
        <v>4</v>
      </c>
      <c r="N458" s="9">
        <v>3</v>
      </c>
    </row>
    <row r="459" spans="1:14" x14ac:dyDescent="0.25">
      <c r="A459" s="24">
        <v>1916</v>
      </c>
      <c r="B459" s="2">
        <v>78</v>
      </c>
      <c r="C459" s="23">
        <v>105</v>
      </c>
      <c r="D459" s="23">
        <v>0</v>
      </c>
      <c r="E459" s="23">
        <v>61</v>
      </c>
      <c r="F459" s="23">
        <v>8</v>
      </c>
      <c r="G459" s="23">
        <v>4</v>
      </c>
      <c r="H459" s="23">
        <v>8</v>
      </c>
      <c r="I459" s="23">
        <v>170</v>
      </c>
      <c r="J459" s="9">
        <v>2</v>
      </c>
      <c r="K459" s="2">
        <v>3</v>
      </c>
      <c r="L459" s="2">
        <v>0</v>
      </c>
      <c r="M459" s="2">
        <v>3</v>
      </c>
      <c r="N459" s="9">
        <v>8</v>
      </c>
    </row>
    <row r="460" spans="1:14" x14ac:dyDescent="0.25">
      <c r="A460" s="24">
        <v>2051</v>
      </c>
      <c r="B460" s="2">
        <v>78</v>
      </c>
      <c r="C460" s="23">
        <v>105</v>
      </c>
      <c r="D460" s="23">
        <v>0</v>
      </c>
      <c r="E460" s="23">
        <v>61</v>
      </c>
      <c r="F460" s="23">
        <v>8</v>
      </c>
      <c r="G460" s="23">
        <v>4</v>
      </c>
      <c r="H460" s="23">
        <v>8</v>
      </c>
      <c r="I460" s="23">
        <v>170</v>
      </c>
      <c r="J460" s="9">
        <v>2</v>
      </c>
      <c r="K460" s="2">
        <v>3</v>
      </c>
      <c r="L460" s="2">
        <v>0</v>
      </c>
      <c r="M460" s="2">
        <v>3</v>
      </c>
      <c r="N460" s="9">
        <v>8</v>
      </c>
    </row>
    <row r="461" spans="1:14" x14ac:dyDescent="0.25">
      <c r="A461" s="24">
        <v>2841</v>
      </c>
      <c r="B461" s="2">
        <v>78</v>
      </c>
      <c r="C461" s="23">
        <v>113</v>
      </c>
      <c r="D461" s="23">
        <v>0</v>
      </c>
      <c r="E461" s="23">
        <v>53</v>
      </c>
      <c r="F461" s="23">
        <v>16</v>
      </c>
      <c r="G461" s="23">
        <v>8</v>
      </c>
      <c r="H461" s="23">
        <v>32</v>
      </c>
      <c r="I461" s="23">
        <v>158</v>
      </c>
      <c r="J461" s="9">
        <v>3</v>
      </c>
      <c r="K461" s="2">
        <v>2</v>
      </c>
      <c r="L461" s="2">
        <v>1</v>
      </c>
      <c r="M461" s="2">
        <v>3</v>
      </c>
      <c r="N461" s="9">
        <v>5</v>
      </c>
    </row>
    <row r="462" spans="1:14" x14ac:dyDescent="0.25">
      <c r="A462" s="24">
        <v>3127</v>
      </c>
      <c r="B462" s="2">
        <v>78</v>
      </c>
      <c r="C462" s="23">
        <v>238</v>
      </c>
      <c r="D462" s="23">
        <v>40</v>
      </c>
      <c r="E462" s="23">
        <v>238</v>
      </c>
      <c r="F462" s="23">
        <v>91</v>
      </c>
      <c r="G462" s="23">
        <v>112</v>
      </c>
      <c r="H462" s="23">
        <v>13</v>
      </c>
      <c r="I462" s="23">
        <v>706</v>
      </c>
      <c r="J462" s="9">
        <v>1</v>
      </c>
      <c r="K462" s="2">
        <v>4</v>
      </c>
      <c r="L462" s="2">
        <v>1</v>
      </c>
      <c r="M462" s="2">
        <v>6</v>
      </c>
      <c r="N462" s="9">
        <v>4</v>
      </c>
    </row>
    <row r="463" spans="1:14" x14ac:dyDescent="0.25">
      <c r="A463" s="24">
        <v>2734</v>
      </c>
      <c r="B463" s="2">
        <v>78</v>
      </c>
      <c r="C463" s="23">
        <v>315</v>
      </c>
      <c r="D463" s="23">
        <v>274</v>
      </c>
      <c r="E463" s="23">
        <v>466</v>
      </c>
      <c r="F463" s="23">
        <v>37</v>
      </c>
      <c r="G463" s="23">
        <v>288</v>
      </c>
      <c r="H463" s="23">
        <v>137</v>
      </c>
      <c r="I463" s="23">
        <v>1242</v>
      </c>
      <c r="J463" s="9">
        <v>3</v>
      </c>
      <c r="K463" s="2">
        <v>7</v>
      </c>
      <c r="L463" s="2">
        <v>4</v>
      </c>
      <c r="M463" s="2">
        <v>7</v>
      </c>
      <c r="N463" s="9">
        <v>5</v>
      </c>
    </row>
    <row r="464" spans="1:14" x14ac:dyDescent="0.25">
      <c r="A464" s="24">
        <v>2558</v>
      </c>
      <c r="B464" s="2">
        <v>78</v>
      </c>
      <c r="C464" s="23">
        <v>564</v>
      </c>
      <c r="D464" s="23">
        <v>104</v>
      </c>
      <c r="E464" s="23">
        <v>1268</v>
      </c>
      <c r="F464" s="23">
        <v>115</v>
      </c>
      <c r="G464" s="23">
        <v>71</v>
      </c>
      <c r="H464" s="23">
        <v>33</v>
      </c>
      <c r="I464" s="23">
        <v>2089</v>
      </c>
      <c r="J464" s="9">
        <v>1</v>
      </c>
      <c r="K464" s="2">
        <v>5</v>
      </c>
      <c r="L464" s="2">
        <v>3</v>
      </c>
      <c r="M464" s="2">
        <v>6</v>
      </c>
      <c r="N464" s="9">
        <v>1</v>
      </c>
    </row>
    <row r="465" spans="1:14" x14ac:dyDescent="0.25">
      <c r="A465" s="24">
        <v>1443</v>
      </c>
      <c r="B465" s="2">
        <v>78</v>
      </c>
      <c r="C465" s="23">
        <v>995</v>
      </c>
      <c r="D465" s="23">
        <v>240</v>
      </c>
      <c r="E465" s="23">
        <v>1118</v>
      </c>
      <c r="F465" s="23">
        <v>550</v>
      </c>
      <c r="G465" s="23">
        <v>240</v>
      </c>
      <c r="H465" s="23">
        <v>80</v>
      </c>
      <c r="I465" s="23">
        <v>3063</v>
      </c>
      <c r="J465" s="9">
        <v>1</v>
      </c>
      <c r="K465" s="2">
        <v>5</v>
      </c>
      <c r="L465" s="2">
        <v>7</v>
      </c>
      <c r="M465" s="2">
        <v>6</v>
      </c>
      <c r="N465" s="9">
        <v>3</v>
      </c>
    </row>
    <row r="466" spans="1:14" x14ac:dyDescent="0.25">
      <c r="A466" s="24">
        <v>2598</v>
      </c>
      <c r="B466" s="2">
        <v>78</v>
      </c>
      <c r="C466" s="23">
        <v>995</v>
      </c>
      <c r="D466" s="23">
        <v>240</v>
      </c>
      <c r="E466" s="23">
        <v>1118</v>
      </c>
      <c r="F466" s="23">
        <v>550</v>
      </c>
      <c r="G466" s="23">
        <v>240</v>
      </c>
      <c r="H466" s="23">
        <v>80</v>
      </c>
      <c r="I466" s="23">
        <v>3063</v>
      </c>
      <c r="J466" s="9">
        <v>1</v>
      </c>
      <c r="K466" s="2">
        <v>5</v>
      </c>
      <c r="L466" s="2">
        <v>7</v>
      </c>
      <c r="M466" s="2">
        <v>6</v>
      </c>
      <c r="N466" s="9">
        <v>3</v>
      </c>
    </row>
    <row r="467" spans="1:14" x14ac:dyDescent="0.25">
      <c r="A467" s="24">
        <v>2691</v>
      </c>
      <c r="B467" s="2">
        <v>78</v>
      </c>
      <c r="C467" s="23">
        <v>1383</v>
      </c>
      <c r="D467" s="23">
        <v>53</v>
      </c>
      <c r="E467" s="23">
        <v>976</v>
      </c>
      <c r="F467" s="23">
        <v>104</v>
      </c>
      <c r="G467" s="23">
        <v>215</v>
      </c>
      <c r="H467" s="23">
        <v>106</v>
      </c>
      <c r="I467" s="23">
        <v>2626</v>
      </c>
      <c r="J467" s="9">
        <v>2</v>
      </c>
      <c r="K467" s="2">
        <v>6</v>
      </c>
      <c r="L467" s="2">
        <v>3</v>
      </c>
      <c r="M467" s="2">
        <v>6</v>
      </c>
      <c r="N467" s="9">
        <v>5</v>
      </c>
    </row>
    <row r="468" spans="1:14" x14ac:dyDescent="0.25">
      <c r="A468" s="24">
        <v>2291</v>
      </c>
      <c r="B468" s="2">
        <v>78</v>
      </c>
      <c r="C468" s="23">
        <v>1413</v>
      </c>
      <c r="D468" s="23">
        <v>36</v>
      </c>
      <c r="E468" s="23">
        <v>1823</v>
      </c>
      <c r="F468" s="23">
        <v>534</v>
      </c>
      <c r="G468" s="23">
        <v>0</v>
      </c>
      <c r="H468" s="23">
        <v>109</v>
      </c>
      <c r="I468" s="23">
        <v>3696</v>
      </c>
      <c r="J468" s="9">
        <v>1</v>
      </c>
      <c r="K468" s="2">
        <v>7</v>
      </c>
      <c r="L468" s="2">
        <v>5</v>
      </c>
      <c r="M468" s="2">
        <v>10</v>
      </c>
      <c r="N468" s="9">
        <v>4</v>
      </c>
    </row>
    <row r="469" spans="1:14" x14ac:dyDescent="0.25">
      <c r="A469" s="24">
        <v>2452</v>
      </c>
      <c r="B469" s="2">
        <v>78</v>
      </c>
      <c r="C469" s="23">
        <v>1413</v>
      </c>
      <c r="D469" s="23">
        <v>36</v>
      </c>
      <c r="E469" s="23">
        <v>1823</v>
      </c>
      <c r="F469" s="23">
        <v>534</v>
      </c>
      <c r="G469" s="23">
        <v>0</v>
      </c>
      <c r="H469" s="23">
        <v>109</v>
      </c>
      <c r="I469" s="23">
        <v>3696</v>
      </c>
      <c r="J469" s="9">
        <v>1</v>
      </c>
      <c r="K469" s="2">
        <v>7</v>
      </c>
      <c r="L469" s="2">
        <v>5</v>
      </c>
      <c r="M469" s="2">
        <v>10</v>
      </c>
      <c r="N469" s="9">
        <v>4</v>
      </c>
    </row>
    <row r="470" spans="1:14" x14ac:dyDescent="0.25">
      <c r="A470" s="24">
        <v>1309</v>
      </c>
      <c r="B470" s="2">
        <v>78</v>
      </c>
      <c r="C470" s="23">
        <v>1472</v>
      </c>
      <c r="D470" s="23">
        <v>59</v>
      </c>
      <c r="E470" s="23">
        <v>410</v>
      </c>
      <c r="F470" s="23">
        <v>24</v>
      </c>
      <c r="G470" s="23">
        <v>80</v>
      </c>
      <c r="H470" s="23">
        <v>142</v>
      </c>
      <c r="I470" s="23">
        <v>1902</v>
      </c>
      <c r="J470" s="9">
        <v>6</v>
      </c>
      <c r="K470" s="2">
        <v>8</v>
      </c>
      <c r="L470" s="2">
        <v>2</v>
      </c>
      <c r="M470" s="2">
        <v>8</v>
      </c>
      <c r="N470" s="9">
        <v>8</v>
      </c>
    </row>
    <row r="471" spans="1:14" x14ac:dyDescent="0.25">
      <c r="A471" s="24">
        <v>1371</v>
      </c>
      <c r="B471" s="2">
        <v>78</v>
      </c>
      <c r="C471" s="23">
        <v>1472</v>
      </c>
      <c r="D471" s="23">
        <v>129</v>
      </c>
      <c r="E471" s="23">
        <v>366</v>
      </c>
      <c r="F471" s="23">
        <v>85</v>
      </c>
      <c r="G471" s="23">
        <v>129</v>
      </c>
      <c r="H471" s="23">
        <v>410</v>
      </c>
      <c r="I471" s="23">
        <v>1771</v>
      </c>
      <c r="J471" s="9">
        <v>4</v>
      </c>
      <c r="K471" s="2">
        <v>4</v>
      </c>
      <c r="L471" s="2">
        <v>5</v>
      </c>
      <c r="M471" s="2">
        <v>13</v>
      </c>
      <c r="N471" s="9">
        <v>2</v>
      </c>
    </row>
    <row r="472" spans="1:14" x14ac:dyDescent="0.25">
      <c r="A472" s="24">
        <v>1623</v>
      </c>
      <c r="B472" s="2">
        <v>78</v>
      </c>
      <c r="C472" s="23">
        <v>1472</v>
      </c>
      <c r="D472" s="23">
        <v>129</v>
      </c>
      <c r="E472" s="23">
        <v>366</v>
      </c>
      <c r="F472" s="23">
        <v>85</v>
      </c>
      <c r="G472" s="23">
        <v>129</v>
      </c>
      <c r="H472" s="23">
        <v>410</v>
      </c>
      <c r="I472" s="23">
        <v>1771</v>
      </c>
      <c r="J472" s="9">
        <v>4</v>
      </c>
      <c r="K472" s="2">
        <v>4</v>
      </c>
      <c r="L472" s="2">
        <v>5</v>
      </c>
      <c r="M472" s="2">
        <v>13</v>
      </c>
      <c r="N472" s="9">
        <v>2</v>
      </c>
    </row>
    <row r="473" spans="1:14" x14ac:dyDescent="0.25">
      <c r="A473" s="24">
        <v>2086</v>
      </c>
      <c r="B473" s="2">
        <v>78</v>
      </c>
      <c r="C473" s="23">
        <v>1759</v>
      </c>
      <c r="D473" s="23">
        <v>123</v>
      </c>
      <c r="E473" s="23">
        <v>926</v>
      </c>
      <c r="F473" s="23">
        <v>39</v>
      </c>
      <c r="G473" s="23">
        <v>215</v>
      </c>
      <c r="H473" s="23">
        <v>0</v>
      </c>
      <c r="I473" s="23">
        <v>3063</v>
      </c>
      <c r="J473" s="9">
        <v>1</v>
      </c>
      <c r="K473" s="2">
        <v>4</v>
      </c>
      <c r="L473" s="2">
        <v>5</v>
      </c>
      <c r="M473" s="2">
        <v>11</v>
      </c>
      <c r="N473" s="9">
        <v>2</v>
      </c>
    </row>
    <row r="474" spans="1:14" x14ac:dyDescent="0.25">
      <c r="A474" s="24">
        <v>2081</v>
      </c>
      <c r="B474" s="2">
        <v>78</v>
      </c>
      <c r="C474" s="23">
        <v>1967</v>
      </c>
      <c r="D474" s="23">
        <v>353</v>
      </c>
      <c r="E474" s="23">
        <v>943</v>
      </c>
      <c r="F474" s="23">
        <v>408</v>
      </c>
      <c r="G474" s="23">
        <v>353</v>
      </c>
      <c r="H474" s="23">
        <v>59</v>
      </c>
      <c r="I474" s="23">
        <v>3965</v>
      </c>
      <c r="J474" s="9">
        <v>0</v>
      </c>
      <c r="K474" s="2">
        <v>4</v>
      </c>
      <c r="L474" s="2">
        <v>7</v>
      </c>
      <c r="M474" s="2">
        <v>6</v>
      </c>
      <c r="N474" s="9">
        <v>1</v>
      </c>
    </row>
    <row r="475" spans="1:14" x14ac:dyDescent="0.25">
      <c r="A475" s="24">
        <v>2246</v>
      </c>
      <c r="B475" s="2">
        <v>78</v>
      </c>
      <c r="C475" s="23">
        <v>1967</v>
      </c>
      <c r="D475" s="23">
        <v>353</v>
      </c>
      <c r="E475" s="23">
        <v>943</v>
      </c>
      <c r="F475" s="23">
        <v>408</v>
      </c>
      <c r="G475" s="23">
        <v>353</v>
      </c>
      <c r="H475" s="23">
        <v>59</v>
      </c>
      <c r="I475" s="23">
        <v>3965</v>
      </c>
      <c r="J475" s="9">
        <v>0</v>
      </c>
      <c r="K475" s="2">
        <v>4</v>
      </c>
      <c r="L475" s="2">
        <v>7</v>
      </c>
      <c r="M475" s="2">
        <v>6</v>
      </c>
      <c r="N475" s="9">
        <v>1</v>
      </c>
    </row>
    <row r="476" spans="1:14" x14ac:dyDescent="0.25">
      <c r="A476" s="24">
        <v>2107</v>
      </c>
      <c r="B476" s="2">
        <v>78</v>
      </c>
      <c r="C476" s="23">
        <v>2065</v>
      </c>
      <c r="D476" s="23">
        <v>101</v>
      </c>
      <c r="E476" s="23">
        <v>1066</v>
      </c>
      <c r="F476" s="23">
        <v>177</v>
      </c>
      <c r="G476" s="23">
        <v>101</v>
      </c>
      <c r="H476" s="23">
        <v>205</v>
      </c>
      <c r="I476" s="23">
        <v>3306</v>
      </c>
      <c r="J476" s="9">
        <v>4</v>
      </c>
      <c r="K476" s="2">
        <v>5</v>
      </c>
      <c r="L476" s="2">
        <v>3</v>
      </c>
      <c r="M476" s="2">
        <v>6</v>
      </c>
      <c r="N476" s="9">
        <v>8</v>
      </c>
    </row>
    <row r="477" spans="1:14" x14ac:dyDescent="0.25">
      <c r="A477" s="24">
        <v>2194</v>
      </c>
      <c r="B477" s="2">
        <v>78</v>
      </c>
      <c r="C477" s="23">
        <v>2269</v>
      </c>
      <c r="D477" s="23">
        <v>138</v>
      </c>
      <c r="E477" s="23">
        <v>2132</v>
      </c>
      <c r="F477" s="23">
        <v>58</v>
      </c>
      <c r="G477" s="23">
        <v>44</v>
      </c>
      <c r="H477" s="23">
        <v>138</v>
      </c>
      <c r="I477" s="23">
        <v>4504</v>
      </c>
      <c r="J477" s="9">
        <v>1</v>
      </c>
      <c r="K477" s="2">
        <v>5</v>
      </c>
      <c r="L477" s="2">
        <v>9</v>
      </c>
      <c r="M477" s="2">
        <v>6</v>
      </c>
      <c r="N477" s="9">
        <v>3</v>
      </c>
    </row>
    <row r="478" spans="1:14" x14ac:dyDescent="0.25">
      <c r="A478" s="24">
        <v>1497</v>
      </c>
      <c r="B478" s="2">
        <v>78</v>
      </c>
      <c r="C478" s="23">
        <v>2479</v>
      </c>
      <c r="D478" s="23">
        <v>195</v>
      </c>
      <c r="E478" s="23">
        <v>866</v>
      </c>
      <c r="F478" s="23">
        <v>153</v>
      </c>
      <c r="G478" s="23">
        <v>274</v>
      </c>
      <c r="H478" s="23">
        <v>117</v>
      </c>
      <c r="I478" s="23">
        <v>3849</v>
      </c>
      <c r="J478" s="9">
        <v>1</v>
      </c>
      <c r="K478" s="2">
        <v>5</v>
      </c>
      <c r="L478" s="2">
        <v>6</v>
      </c>
      <c r="M478" s="2">
        <v>7</v>
      </c>
      <c r="N478" s="9">
        <v>1</v>
      </c>
    </row>
    <row r="479" spans="1:14" x14ac:dyDescent="0.25">
      <c r="A479" s="24">
        <v>2533</v>
      </c>
      <c r="B479" s="2">
        <v>77</v>
      </c>
      <c r="C479" s="23">
        <v>12</v>
      </c>
      <c r="D479" s="23">
        <v>4</v>
      </c>
      <c r="E479" s="23">
        <v>12</v>
      </c>
      <c r="F479" s="23">
        <v>33</v>
      </c>
      <c r="G479" s="23">
        <v>0</v>
      </c>
      <c r="H479" s="23">
        <v>21</v>
      </c>
      <c r="I479" s="23">
        <v>41</v>
      </c>
      <c r="J479" s="9">
        <v>1</v>
      </c>
      <c r="K479" s="2">
        <v>1</v>
      </c>
      <c r="L479" s="2">
        <v>0</v>
      </c>
      <c r="M479" s="2">
        <v>2</v>
      </c>
      <c r="N479" s="9">
        <v>7</v>
      </c>
    </row>
    <row r="480" spans="1:14" x14ac:dyDescent="0.25">
      <c r="A480" s="24">
        <v>3050</v>
      </c>
      <c r="B480" s="2">
        <v>77</v>
      </c>
      <c r="C480" s="23">
        <v>17</v>
      </c>
      <c r="D480" s="23">
        <v>17</v>
      </c>
      <c r="E480" s="23">
        <v>132</v>
      </c>
      <c r="F480" s="23">
        <v>188</v>
      </c>
      <c r="G480" s="23">
        <v>39</v>
      </c>
      <c r="H480" s="23">
        <v>171</v>
      </c>
      <c r="I480" s="23">
        <v>221</v>
      </c>
      <c r="J480" s="9">
        <v>1</v>
      </c>
      <c r="K480" s="2">
        <v>2</v>
      </c>
      <c r="L480" s="2">
        <v>1</v>
      </c>
      <c r="M480" s="2">
        <v>3</v>
      </c>
      <c r="N480" s="9">
        <v>5</v>
      </c>
    </row>
    <row r="481" spans="1:14" x14ac:dyDescent="0.25">
      <c r="A481" s="24">
        <v>2069</v>
      </c>
      <c r="B481" s="2">
        <v>77</v>
      </c>
      <c r="C481" s="23">
        <v>26</v>
      </c>
      <c r="D481" s="23">
        <v>0</v>
      </c>
      <c r="E481" s="23">
        <v>30</v>
      </c>
      <c r="F481" s="23">
        <v>7</v>
      </c>
      <c r="G481" s="23">
        <v>3</v>
      </c>
      <c r="H481" s="23">
        <v>10</v>
      </c>
      <c r="I481" s="23">
        <v>56</v>
      </c>
      <c r="J481" s="9">
        <v>1</v>
      </c>
      <c r="K481" s="2">
        <v>1</v>
      </c>
      <c r="L481" s="2">
        <v>0</v>
      </c>
      <c r="M481" s="2">
        <v>2</v>
      </c>
      <c r="N481" s="9">
        <v>6</v>
      </c>
    </row>
    <row r="482" spans="1:14" x14ac:dyDescent="0.25">
      <c r="A482" s="24">
        <v>1647</v>
      </c>
      <c r="B482" s="2">
        <v>77</v>
      </c>
      <c r="C482" s="23">
        <v>38</v>
      </c>
      <c r="D482" s="23">
        <v>6</v>
      </c>
      <c r="E482" s="23">
        <v>44</v>
      </c>
      <c r="F482" s="23">
        <v>146</v>
      </c>
      <c r="G482" s="23">
        <v>25</v>
      </c>
      <c r="H482" s="23">
        <v>121</v>
      </c>
      <c r="I482" s="23">
        <v>140</v>
      </c>
      <c r="J482" s="9">
        <v>1</v>
      </c>
      <c r="K482" s="2">
        <v>1</v>
      </c>
      <c r="L482" s="2">
        <v>1</v>
      </c>
      <c r="M482" s="2">
        <v>2</v>
      </c>
      <c r="N482" s="9">
        <v>8</v>
      </c>
    </row>
    <row r="483" spans="1:14" x14ac:dyDescent="0.25">
      <c r="A483" s="24">
        <v>2400</v>
      </c>
      <c r="B483" s="2">
        <v>77</v>
      </c>
      <c r="C483" s="23">
        <v>38</v>
      </c>
      <c r="D483" s="23">
        <v>6</v>
      </c>
      <c r="E483" s="23">
        <v>44</v>
      </c>
      <c r="F483" s="23">
        <v>146</v>
      </c>
      <c r="G483" s="23">
        <v>25</v>
      </c>
      <c r="H483" s="23">
        <v>121</v>
      </c>
      <c r="I483" s="23">
        <v>140</v>
      </c>
      <c r="J483" s="9">
        <v>1</v>
      </c>
      <c r="K483" s="2">
        <v>1</v>
      </c>
      <c r="L483" s="2">
        <v>1</v>
      </c>
      <c r="M483" s="2">
        <v>2</v>
      </c>
      <c r="N483" s="9">
        <v>8</v>
      </c>
    </row>
    <row r="484" spans="1:14" x14ac:dyDescent="0.25">
      <c r="A484" s="24">
        <v>2706</v>
      </c>
      <c r="B484" s="2">
        <v>77</v>
      </c>
      <c r="C484" s="23">
        <v>38</v>
      </c>
      <c r="D484" s="23">
        <v>6</v>
      </c>
      <c r="E484" s="23">
        <v>44</v>
      </c>
      <c r="F484" s="23">
        <v>146</v>
      </c>
      <c r="G484" s="23">
        <v>25</v>
      </c>
      <c r="H484" s="23">
        <v>121</v>
      </c>
      <c r="I484" s="23">
        <v>140</v>
      </c>
      <c r="J484" s="9">
        <v>1</v>
      </c>
      <c r="K484" s="2">
        <v>1</v>
      </c>
      <c r="L484" s="2">
        <v>1</v>
      </c>
      <c r="M484" s="2">
        <v>2</v>
      </c>
      <c r="N484" s="9">
        <v>8</v>
      </c>
    </row>
    <row r="485" spans="1:14" x14ac:dyDescent="0.25">
      <c r="A485" s="24">
        <v>2878</v>
      </c>
      <c r="B485" s="2">
        <v>77</v>
      </c>
      <c r="C485" s="23">
        <v>39</v>
      </c>
      <c r="D485" s="23">
        <v>4</v>
      </c>
      <c r="E485" s="23">
        <v>104</v>
      </c>
      <c r="F485" s="23">
        <v>9</v>
      </c>
      <c r="G485" s="23">
        <v>4</v>
      </c>
      <c r="H485" s="23">
        <v>9</v>
      </c>
      <c r="I485" s="23">
        <v>152</v>
      </c>
      <c r="J485" s="9">
        <v>3</v>
      </c>
      <c r="K485" s="2">
        <v>3</v>
      </c>
      <c r="L485" s="2">
        <v>0</v>
      </c>
      <c r="M485" s="2">
        <v>3</v>
      </c>
      <c r="N485" s="9">
        <v>6</v>
      </c>
    </row>
    <row r="486" spans="1:14" x14ac:dyDescent="0.25">
      <c r="A486" s="24">
        <v>1501</v>
      </c>
      <c r="B486" s="2">
        <v>77</v>
      </c>
      <c r="C486" s="23">
        <v>53</v>
      </c>
      <c r="D486" s="23">
        <v>34</v>
      </c>
      <c r="E486" s="23">
        <v>43</v>
      </c>
      <c r="F486" s="23">
        <v>14</v>
      </c>
      <c r="G486" s="23">
        <v>5</v>
      </c>
      <c r="H486" s="23">
        <v>53</v>
      </c>
      <c r="I486" s="23">
        <v>97</v>
      </c>
      <c r="J486" s="9">
        <v>1</v>
      </c>
      <c r="K486" s="2">
        <v>1</v>
      </c>
      <c r="L486" s="2">
        <v>0</v>
      </c>
      <c r="M486" s="2">
        <v>3</v>
      </c>
      <c r="N486" s="9">
        <v>7</v>
      </c>
    </row>
    <row r="487" spans="1:14" x14ac:dyDescent="0.25">
      <c r="A487" s="24">
        <v>2258</v>
      </c>
      <c r="B487" s="2">
        <v>77</v>
      </c>
      <c r="C487" s="23">
        <v>83</v>
      </c>
      <c r="D487" s="23">
        <v>0</v>
      </c>
      <c r="E487" s="23">
        <v>93</v>
      </c>
      <c r="F487" s="23">
        <v>28</v>
      </c>
      <c r="G487" s="23">
        <v>104</v>
      </c>
      <c r="H487" s="23">
        <v>35</v>
      </c>
      <c r="I487" s="23">
        <v>273</v>
      </c>
      <c r="J487" s="9">
        <v>2</v>
      </c>
      <c r="K487" s="2">
        <v>3</v>
      </c>
      <c r="L487" s="2">
        <v>0</v>
      </c>
      <c r="M487" s="2">
        <v>3</v>
      </c>
      <c r="N487" s="9">
        <v>7</v>
      </c>
    </row>
    <row r="488" spans="1:14" x14ac:dyDescent="0.25">
      <c r="A488" s="24">
        <v>1170</v>
      </c>
      <c r="B488" s="2">
        <v>77</v>
      </c>
      <c r="C488" s="23">
        <v>86</v>
      </c>
      <c r="D488" s="23">
        <v>79</v>
      </c>
      <c r="E488" s="23">
        <v>72</v>
      </c>
      <c r="F488" s="23">
        <v>21</v>
      </c>
      <c r="G488" s="23">
        <v>86</v>
      </c>
      <c r="H488" s="23">
        <v>64</v>
      </c>
      <c r="I488" s="23">
        <v>279</v>
      </c>
      <c r="J488" s="9">
        <v>3</v>
      </c>
      <c r="K488" s="2">
        <v>2</v>
      </c>
      <c r="L488" s="2">
        <v>1</v>
      </c>
      <c r="M488" s="2">
        <v>3</v>
      </c>
      <c r="N488" s="9">
        <v>6</v>
      </c>
    </row>
    <row r="489" spans="1:14" x14ac:dyDescent="0.25">
      <c r="A489" s="24">
        <v>2294</v>
      </c>
      <c r="B489" s="2">
        <v>77</v>
      </c>
      <c r="C489" s="23">
        <v>94</v>
      </c>
      <c r="D489" s="23">
        <v>108</v>
      </c>
      <c r="E489" s="23">
        <v>299</v>
      </c>
      <c r="F489" s="23">
        <v>97</v>
      </c>
      <c r="G489" s="23">
        <v>108</v>
      </c>
      <c r="H489" s="23">
        <v>32</v>
      </c>
      <c r="I489" s="23">
        <v>673</v>
      </c>
      <c r="J489" s="9">
        <v>3</v>
      </c>
      <c r="K489" s="2">
        <v>3</v>
      </c>
      <c r="L489" s="2">
        <v>1</v>
      </c>
      <c r="M489" s="2">
        <v>7</v>
      </c>
      <c r="N489" s="9">
        <v>4</v>
      </c>
    </row>
    <row r="490" spans="1:14" x14ac:dyDescent="0.25">
      <c r="A490" s="24">
        <v>2630</v>
      </c>
      <c r="B490" s="2">
        <v>77</v>
      </c>
      <c r="C490" s="23">
        <v>114</v>
      </c>
      <c r="D490" s="23">
        <v>19</v>
      </c>
      <c r="E490" s="23">
        <v>88</v>
      </c>
      <c r="F490" s="23">
        <v>15</v>
      </c>
      <c r="G490" s="23">
        <v>4</v>
      </c>
      <c r="H490" s="23">
        <v>15</v>
      </c>
      <c r="I490" s="23">
        <v>225</v>
      </c>
      <c r="J490" s="9">
        <v>1</v>
      </c>
      <c r="K490" s="2">
        <v>2</v>
      </c>
      <c r="L490" s="2">
        <v>0</v>
      </c>
      <c r="M490" s="2">
        <v>3</v>
      </c>
      <c r="N490" s="9">
        <v>7</v>
      </c>
    </row>
    <row r="491" spans="1:14" x14ac:dyDescent="0.25">
      <c r="A491" s="24">
        <v>1163</v>
      </c>
      <c r="B491" s="2">
        <v>77</v>
      </c>
      <c r="C491" s="23">
        <v>172</v>
      </c>
      <c r="D491" s="23">
        <v>0</v>
      </c>
      <c r="E491" s="23">
        <v>35</v>
      </c>
      <c r="F491" s="23">
        <v>0</v>
      </c>
      <c r="G491" s="23">
        <v>0</v>
      </c>
      <c r="H491" s="23">
        <v>140</v>
      </c>
      <c r="I491" s="23">
        <v>67</v>
      </c>
      <c r="J491" s="9">
        <v>1</v>
      </c>
      <c r="K491" s="2">
        <v>2</v>
      </c>
      <c r="L491" s="2">
        <v>2</v>
      </c>
      <c r="M491" s="2">
        <v>2</v>
      </c>
      <c r="N491" s="9">
        <v>4</v>
      </c>
    </row>
    <row r="492" spans="1:14" x14ac:dyDescent="0.25">
      <c r="A492" s="24">
        <v>2001</v>
      </c>
      <c r="B492" s="2">
        <v>77</v>
      </c>
      <c r="C492" s="23">
        <v>174</v>
      </c>
      <c r="D492" s="23">
        <v>8</v>
      </c>
      <c r="E492" s="23">
        <v>100</v>
      </c>
      <c r="F492" s="23">
        <v>15</v>
      </c>
      <c r="G492" s="23">
        <v>4</v>
      </c>
      <c r="H492" s="23">
        <v>4</v>
      </c>
      <c r="I492" s="23">
        <v>297</v>
      </c>
      <c r="J492" s="9">
        <v>3</v>
      </c>
      <c r="K492" s="2">
        <v>3</v>
      </c>
      <c r="L492" s="2">
        <v>1</v>
      </c>
      <c r="M492" s="2">
        <v>3</v>
      </c>
      <c r="N492" s="9">
        <v>7</v>
      </c>
    </row>
    <row r="493" spans="1:14" x14ac:dyDescent="0.25">
      <c r="A493" s="24">
        <v>1588</v>
      </c>
      <c r="B493" s="2">
        <v>77</v>
      </c>
      <c r="C493" s="23">
        <v>241</v>
      </c>
      <c r="D493" s="23">
        <v>9</v>
      </c>
      <c r="E493" s="23">
        <v>78</v>
      </c>
      <c r="F493" s="23">
        <v>12</v>
      </c>
      <c r="G493" s="23">
        <v>6</v>
      </c>
      <c r="H493" s="23">
        <v>42</v>
      </c>
      <c r="I493" s="23">
        <v>305</v>
      </c>
      <c r="J493" s="9">
        <v>4</v>
      </c>
      <c r="K493" s="2">
        <v>3</v>
      </c>
      <c r="L493" s="2">
        <v>1</v>
      </c>
      <c r="M493" s="2">
        <v>3</v>
      </c>
      <c r="N493" s="9">
        <v>7</v>
      </c>
    </row>
    <row r="494" spans="1:14" x14ac:dyDescent="0.25">
      <c r="A494" s="24">
        <v>2503</v>
      </c>
      <c r="B494" s="2">
        <v>77</v>
      </c>
      <c r="C494" s="23">
        <v>242</v>
      </c>
      <c r="D494" s="23">
        <v>36</v>
      </c>
      <c r="E494" s="23">
        <v>78</v>
      </c>
      <c r="F494" s="23">
        <v>59</v>
      </c>
      <c r="G494" s="23">
        <v>0</v>
      </c>
      <c r="H494" s="23">
        <v>96</v>
      </c>
      <c r="I494" s="23">
        <v>319</v>
      </c>
      <c r="J494" s="9">
        <v>3</v>
      </c>
      <c r="K494" s="2">
        <v>2</v>
      </c>
      <c r="L494" s="2">
        <v>2</v>
      </c>
      <c r="M494" s="2">
        <v>2</v>
      </c>
      <c r="N494" s="9">
        <v>7</v>
      </c>
    </row>
    <row r="495" spans="1:14" x14ac:dyDescent="0.25">
      <c r="A495" s="24">
        <v>1490</v>
      </c>
      <c r="B495" s="2">
        <v>77</v>
      </c>
      <c r="C495" s="23">
        <v>568</v>
      </c>
      <c r="D495" s="23">
        <v>409</v>
      </c>
      <c r="E495" s="23">
        <v>976</v>
      </c>
      <c r="F495" s="23">
        <v>267</v>
      </c>
      <c r="G495" s="23">
        <v>91</v>
      </c>
      <c r="H495" s="23">
        <v>73</v>
      </c>
      <c r="I495" s="23">
        <v>2238</v>
      </c>
      <c r="J495" s="9">
        <v>1</v>
      </c>
      <c r="K495" s="2">
        <v>5</v>
      </c>
      <c r="L495" s="2">
        <v>10</v>
      </c>
      <c r="M495" s="2">
        <v>8</v>
      </c>
      <c r="N495" s="9">
        <v>3</v>
      </c>
    </row>
    <row r="496" spans="1:14" x14ac:dyDescent="0.25">
      <c r="A496" s="24">
        <v>1491</v>
      </c>
      <c r="B496" s="2">
        <v>77</v>
      </c>
      <c r="C496" s="23">
        <v>1100</v>
      </c>
      <c r="D496" s="23">
        <v>156</v>
      </c>
      <c r="E496" s="23">
        <v>723</v>
      </c>
      <c r="F496" s="23">
        <v>326</v>
      </c>
      <c r="G496" s="23">
        <v>89</v>
      </c>
      <c r="H496" s="23">
        <v>187</v>
      </c>
      <c r="I496" s="23">
        <v>2207</v>
      </c>
      <c r="J496" s="9">
        <v>1</v>
      </c>
      <c r="K496" s="2">
        <v>3</v>
      </c>
      <c r="L496" s="2">
        <v>7</v>
      </c>
      <c r="M496" s="2">
        <v>11</v>
      </c>
      <c r="N496" s="9">
        <v>1</v>
      </c>
    </row>
    <row r="497" spans="1:14" x14ac:dyDescent="0.25">
      <c r="A497" s="24">
        <v>2664</v>
      </c>
      <c r="B497" s="2">
        <v>77</v>
      </c>
      <c r="C497" s="23">
        <v>1100</v>
      </c>
      <c r="D497" s="23">
        <v>156</v>
      </c>
      <c r="E497" s="23">
        <v>723</v>
      </c>
      <c r="F497" s="23">
        <v>326</v>
      </c>
      <c r="G497" s="23">
        <v>89</v>
      </c>
      <c r="H497" s="23">
        <v>187</v>
      </c>
      <c r="I497" s="23">
        <v>2207</v>
      </c>
      <c r="J497" s="9">
        <v>1</v>
      </c>
      <c r="K497" s="2">
        <v>3</v>
      </c>
      <c r="L497" s="2">
        <v>7</v>
      </c>
      <c r="M497" s="2">
        <v>11</v>
      </c>
      <c r="N497" s="9">
        <v>1</v>
      </c>
    </row>
    <row r="498" spans="1:14" x14ac:dyDescent="0.25">
      <c r="A498" s="24">
        <v>1699</v>
      </c>
      <c r="B498" s="2">
        <v>77</v>
      </c>
      <c r="C498" s="23">
        <v>1189</v>
      </c>
      <c r="D498" s="23">
        <v>219</v>
      </c>
      <c r="E498" s="23">
        <v>995</v>
      </c>
      <c r="F498" s="23">
        <v>0</v>
      </c>
      <c r="G498" s="23">
        <v>330</v>
      </c>
      <c r="H498" s="23">
        <v>470</v>
      </c>
      <c r="I498" s="23">
        <v>2263</v>
      </c>
      <c r="J498" s="9">
        <v>6</v>
      </c>
      <c r="K498" s="2">
        <v>11</v>
      </c>
      <c r="L498" s="2">
        <v>5</v>
      </c>
      <c r="M498" s="2">
        <v>9</v>
      </c>
      <c r="N498" s="9">
        <v>6</v>
      </c>
    </row>
    <row r="499" spans="1:14" x14ac:dyDescent="0.25">
      <c r="A499" s="24">
        <v>2637</v>
      </c>
      <c r="B499" s="2">
        <v>77</v>
      </c>
      <c r="C499" s="23">
        <v>1339</v>
      </c>
      <c r="D499" s="23">
        <v>61</v>
      </c>
      <c r="E499" s="23">
        <v>584</v>
      </c>
      <c r="F499" s="23">
        <v>81</v>
      </c>
      <c r="G499" s="23">
        <v>61</v>
      </c>
      <c r="H499" s="23">
        <v>165</v>
      </c>
      <c r="I499" s="23">
        <v>1962</v>
      </c>
      <c r="J499" s="9">
        <v>2</v>
      </c>
      <c r="K499" s="2">
        <v>6</v>
      </c>
      <c r="L499" s="2">
        <v>4</v>
      </c>
      <c r="M499" s="2">
        <v>12</v>
      </c>
      <c r="N499" s="9">
        <v>4</v>
      </c>
    </row>
    <row r="500" spans="1:14" x14ac:dyDescent="0.25">
      <c r="A500" s="24">
        <v>1241</v>
      </c>
      <c r="B500" s="2">
        <v>77</v>
      </c>
      <c r="C500" s="23">
        <v>1509</v>
      </c>
      <c r="D500" s="23">
        <v>65</v>
      </c>
      <c r="E500" s="23">
        <v>819</v>
      </c>
      <c r="F500" s="23">
        <v>104</v>
      </c>
      <c r="G500" s="23">
        <v>97</v>
      </c>
      <c r="H500" s="23">
        <v>70</v>
      </c>
      <c r="I500" s="23">
        <v>2525</v>
      </c>
      <c r="J500" s="9">
        <v>5</v>
      </c>
      <c r="K500" s="2">
        <v>4</v>
      </c>
      <c r="L500" s="2">
        <v>6</v>
      </c>
      <c r="M500" s="2">
        <v>11</v>
      </c>
      <c r="N500" s="9">
        <v>8</v>
      </c>
    </row>
    <row r="501" spans="1:14" x14ac:dyDescent="0.25">
      <c r="A501" s="24">
        <v>1477</v>
      </c>
      <c r="B501" s="2">
        <v>77</v>
      </c>
      <c r="C501" s="23">
        <v>1876</v>
      </c>
      <c r="D501" s="23">
        <v>0</v>
      </c>
      <c r="E501" s="23">
        <v>187</v>
      </c>
      <c r="F501" s="23">
        <v>27</v>
      </c>
      <c r="G501" s="23">
        <v>0</v>
      </c>
      <c r="H501" s="23">
        <v>353</v>
      </c>
      <c r="I501" s="23">
        <v>1738</v>
      </c>
      <c r="J501" s="9">
        <v>4</v>
      </c>
      <c r="K501" s="2">
        <v>2</v>
      </c>
      <c r="L501" s="2">
        <v>6</v>
      </c>
      <c r="M501" s="2">
        <v>3</v>
      </c>
      <c r="N501" s="9">
        <v>8</v>
      </c>
    </row>
    <row r="502" spans="1:14" x14ac:dyDescent="0.25">
      <c r="A502" s="24">
        <v>3139</v>
      </c>
      <c r="B502" s="2">
        <v>77</v>
      </c>
      <c r="C502" s="23">
        <v>2315</v>
      </c>
      <c r="D502" s="23">
        <v>25</v>
      </c>
      <c r="E502" s="23">
        <v>325</v>
      </c>
      <c r="F502" s="23">
        <v>33</v>
      </c>
      <c r="G502" s="23">
        <v>0</v>
      </c>
      <c r="H502" s="23">
        <v>325</v>
      </c>
      <c r="I502" s="23">
        <v>2373</v>
      </c>
      <c r="J502" s="9">
        <v>1</v>
      </c>
      <c r="K502" s="2">
        <v>11</v>
      </c>
      <c r="L502" s="2">
        <v>3</v>
      </c>
      <c r="M502" s="2">
        <v>12</v>
      </c>
      <c r="N502" s="9">
        <v>7</v>
      </c>
    </row>
    <row r="503" spans="1:14" x14ac:dyDescent="0.25">
      <c r="A503" s="24">
        <v>1408</v>
      </c>
      <c r="B503" s="2">
        <v>77</v>
      </c>
      <c r="C503" s="23">
        <v>2666</v>
      </c>
      <c r="D503" s="23">
        <v>87</v>
      </c>
      <c r="E503" s="23">
        <v>1486</v>
      </c>
      <c r="F503" s="23">
        <v>114</v>
      </c>
      <c r="G503" s="23">
        <v>0</v>
      </c>
      <c r="H503" s="23">
        <v>44</v>
      </c>
      <c r="I503" s="23">
        <v>4310</v>
      </c>
      <c r="J503" s="9">
        <v>0</v>
      </c>
      <c r="K503" s="2">
        <v>7</v>
      </c>
      <c r="L503" s="2">
        <v>10</v>
      </c>
      <c r="M503" s="2">
        <v>5</v>
      </c>
      <c r="N503" s="9">
        <v>2</v>
      </c>
    </row>
    <row r="504" spans="1:14" x14ac:dyDescent="0.25">
      <c r="A504" s="24">
        <v>2123</v>
      </c>
      <c r="B504" s="2">
        <v>76</v>
      </c>
      <c r="C504" s="23">
        <v>6</v>
      </c>
      <c r="D504" s="23">
        <v>28</v>
      </c>
      <c r="E504" s="23">
        <v>46</v>
      </c>
      <c r="F504" s="23">
        <v>23</v>
      </c>
      <c r="G504" s="23">
        <v>46</v>
      </c>
      <c r="H504" s="23">
        <v>114</v>
      </c>
      <c r="I504" s="23">
        <v>34</v>
      </c>
      <c r="J504" s="9">
        <v>2</v>
      </c>
      <c r="K504" s="2">
        <v>2</v>
      </c>
      <c r="L504" s="2">
        <v>1</v>
      </c>
      <c r="M504" s="2">
        <v>2</v>
      </c>
      <c r="N504" s="9">
        <v>6</v>
      </c>
    </row>
    <row r="505" spans="1:14" x14ac:dyDescent="0.25">
      <c r="A505" s="24">
        <v>1824</v>
      </c>
      <c r="B505" s="2">
        <v>76</v>
      </c>
      <c r="C505" s="23">
        <v>12</v>
      </c>
      <c r="D505" s="23">
        <v>86</v>
      </c>
      <c r="E505" s="23">
        <v>172</v>
      </c>
      <c r="F505" s="23">
        <v>98</v>
      </c>
      <c r="G505" s="23">
        <v>18</v>
      </c>
      <c r="H505" s="23">
        <v>43</v>
      </c>
      <c r="I505" s="23">
        <v>344</v>
      </c>
      <c r="J505" s="9">
        <v>4</v>
      </c>
      <c r="K505" s="2">
        <v>4</v>
      </c>
      <c r="L505" s="2">
        <v>0</v>
      </c>
      <c r="M505" s="2">
        <v>3</v>
      </c>
      <c r="N505" s="9">
        <v>9</v>
      </c>
    </row>
    <row r="506" spans="1:14" x14ac:dyDescent="0.25">
      <c r="A506" s="24">
        <v>1394</v>
      </c>
      <c r="B506" s="2">
        <v>76</v>
      </c>
      <c r="C506" s="23">
        <v>21</v>
      </c>
      <c r="D506" s="23">
        <v>115</v>
      </c>
      <c r="E506" s="23">
        <v>58</v>
      </c>
      <c r="F506" s="23">
        <v>16</v>
      </c>
      <c r="G506" s="23">
        <v>37</v>
      </c>
      <c r="H506" s="23">
        <v>168</v>
      </c>
      <c r="I506" s="23">
        <v>79</v>
      </c>
      <c r="J506" s="9">
        <v>2</v>
      </c>
      <c r="K506" s="2">
        <v>3</v>
      </c>
      <c r="L506" s="2">
        <v>0</v>
      </c>
      <c r="M506" s="2">
        <v>3</v>
      </c>
      <c r="N506" s="9">
        <v>8</v>
      </c>
    </row>
    <row r="507" spans="1:14" x14ac:dyDescent="0.25">
      <c r="A507" s="24">
        <v>1036</v>
      </c>
      <c r="B507" s="2">
        <v>76</v>
      </c>
      <c r="C507" s="23">
        <v>31</v>
      </c>
      <c r="D507" s="23">
        <v>16</v>
      </c>
      <c r="E507" s="23">
        <v>73</v>
      </c>
      <c r="F507" s="23">
        <v>78</v>
      </c>
      <c r="G507" s="23">
        <v>37</v>
      </c>
      <c r="H507" s="23">
        <v>188</v>
      </c>
      <c r="I507" s="23">
        <v>47</v>
      </c>
      <c r="J507" s="9">
        <v>3</v>
      </c>
      <c r="K507" s="2">
        <v>3</v>
      </c>
      <c r="L507" s="2">
        <v>1</v>
      </c>
      <c r="M507" s="2">
        <v>2</v>
      </c>
      <c r="N507" s="9">
        <v>7</v>
      </c>
    </row>
    <row r="508" spans="1:14" x14ac:dyDescent="0.25">
      <c r="A508" s="24">
        <v>1509</v>
      </c>
      <c r="B508" s="2">
        <v>76</v>
      </c>
      <c r="C508" s="23">
        <v>32</v>
      </c>
      <c r="D508" s="23">
        <v>16</v>
      </c>
      <c r="E508" s="23">
        <v>61</v>
      </c>
      <c r="F508" s="23">
        <v>28</v>
      </c>
      <c r="G508" s="23">
        <v>24</v>
      </c>
      <c r="H508" s="23">
        <v>8</v>
      </c>
      <c r="I508" s="23">
        <v>154</v>
      </c>
      <c r="J508" s="9">
        <v>1</v>
      </c>
      <c r="K508" s="2">
        <v>1</v>
      </c>
      <c r="L508" s="2">
        <v>0</v>
      </c>
      <c r="M508" s="2">
        <v>3</v>
      </c>
      <c r="N508" s="9">
        <v>8</v>
      </c>
    </row>
    <row r="509" spans="1:14" x14ac:dyDescent="0.25">
      <c r="A509" s="24">
        <v>2164</v>
      </c>
      <c r="B509" s="2">
        <v>76</v>
      </c>
      <c r="C509" s="23">
        <v>46</v>
      </c>
      <c r="D509" s="23">
        <v>92</v>
      </c>
      <c r="E509" s="23">
        <v>23</v>
      </c>
      <c r="F509" s="23">
        <v>160</v>
      </c>
      <c r="G509" s="23">
        <v>46</v>
      </c>
      <c r="H509" s="23">
        <v>306</v>
      </c>
      <c r="I509" s="23">
        <v>61</v>
      </c>
      <c r="J509" s="9">
        <v>5</v>
      </c>
      <c r="K509" s="2">
        <v>2</v>
      </c>
      <c r="L509" s="2">
        <v>2</v>
      </c>
      <c r="M509" s="2">
        <v>3</v>
      </c>
      <c r="N509" s="9">
        <v>5</v>
      </c>
    </row>
    <row r="510" spans="1:14" x14ac:dyDescent="0.25">
      <c r="A510" s="24">
        <v>1280</v>
      </c>
      <c r="B510" s="2">
        <v>76</v>
      </c>
      <c r="C510" s="23">
        <v>56</v>
      </c>
      <c r="D510" s="23">
        <v>21</v>
      </c>
      <c r="E510" s="23">
        <v>154</v>
      </c>
      <c r="F510" s="23">
        <v>147</v>
      </c>
      <c r="G510" s="23">
        <v>7</v>
      </c>
      <c r="H510" s="23">
        <v>91</v>
      </c>
      <c r="I510" s="23">
        <v>295</v>
      </c>
      <c r="J510" s="9">
        <v>3</v>
      </c>
      <c r="K510" s="2">
        <v>3</v>
      </c>
      <c r="L510" s="2">
        <v>0</v>
      </c>
      <c r="M510" s="2">
        <v>3</v>
      </c>
      <c r="N510" s="9">
        <v>9</v>
      </c>
    </row>
    <row r="511" spans="1:14" x14ac:dyDescent="0.25">
      <c r="A511" s="24">
        <v>3175</v>
      </c>
      <c r="B511" s="2">
        <v>76</v>
      </c>
      <c r="C511" s="23">
        <v>169</v>
      </c>
      <c r="D511" s="23">
        <v>0</v>
      </c>
      <c r="E511" s="23">
        <v>41</v>
      </c>
      <c r="F511" s="23">
        <v>0</v>
      </c>
      <c r="G511" s="23">
        <v>0</v>
      </c>
      <c r="H511" s="23">
        <v>12</v>
      </c>
      <c r="I511" s="23">
        <v>197</v>
      </c>
      <c r="J511" s="9">
        <v>4</v>
      </c>
      <c r="K511" s="2">
        <v>2</v>
      </c>
      <c r="L511" s="2">
        <v>1</v>
      </c>
      <c r="M511" s="2">
        <v>3</v>
      </c>
      <c r="N511" s="9">
        <v>7</v>
      </c>
    </row>
    <row r="512" spans="1:14" x14ac:dyDescent="0.25">
      <c r="A512" s="24">
        <v>1612</v>
      </c>
      <c r="B512" s="2">
        <v>76</v>
      </c>
      <c r="C512" s="23">
        <v>184</v>
      </c>
      <c r="D512" s="23">
        <v>22</v>
      </c>
      <c r="E512" s="23">
        <v>577</v>
      </c>
      <c r="F512" s="23">
        <v>45</v>
      </c>
      <c r="G512" s="23">
        <v>13</v>
      </c>
      <c r="H512" s="23">
        <v>13</v>
      </c>
      <c r="I512" s="23">
        <v>828</v>
      </c>
      <c r="J512" s="9">
        <v>3</v>
      </c>
      <c r="K512" s="2">
        <v>4</v>
      </c>
      <c r="L512" s="2">
        <v>1</v>
      </c>
      <c r="M512" s="2">
        <v>4</v>
      </c>
      <c r="N512" s="9">
        <v>9</v>
      </c>
    </row>
    <row r="513" spans="1:14" x14ac:dyDescent="0.25">
      <c r="A513" s="24">
        <v>2124</v>
      </c>
      <c r="B513" s="2">
        <v>76</v>
      </c>
      <c r="C513" s="23">
        <v>224</v>
      </c>
      <c r="D513" s="23">
        <v>0</v>
      </c>
      <c r="E513" s="23">
        <v>48</v>
      </c>
      <c r="F513" s="23">
        <v>0</v>
      </c>
      <c r="G513" s="23">
        <v>0</v>
      </c>
      <c r="H513" s="23">
        <v>72</v>
      </c>
      <c r="I513" s="23">
        <v>200</v>
      </c>
      <c r="J513" s="9">
        <v>2</v>
      </c>
      <c r="K513" s="2">
        <v>2</v>
      </c>
      <c r="L513" s="2">
        <v>0</v>
      </c>
      <c r="M513" s="2">
        <v>4</v>
      </c>
      <c r="N513" s="9">
        <v>7</v>
      </c>
    </row>
    <row r="514" spans="1:14" x14ac:dyDescent="0.25">
      <c r="A514" s="24">
        <v>3106</v>
      </c>
      <c r="B514" s="2">
        <v>76</v>
      </c>
      <c r="C514" s="23">
        <v>270</v>
      </c>
      <c r="D514" s="23">
        <v>31</v>
      </c>
      <c r="E514" s="23">
        <v>125</v>
      </c>
      <c r="F514" s="23">
        <v>10</v>
      </c>
      <c r="G514" s="23">
        <v>31</v>
      </c>
      <c r="H514" s="23">
        <v>13</v>
      </c>
      <c r="I514" s="23">
        <v>454</v>
      </c>
      <c r="J514" s="9">
        <v>1</v>
      </c>
      <c r="K514" s="2">
        <v>2</v>
      </c>
      <c r="L514" s="2">
        <v>2</v>
      </c>
      <c r="M514" s="2">
        <v>5</v>
      </c>
      <c r="N514" s="9">
        <v>2</v>
      </c>
    </row>
    <row r="515" spans="1:14" x14ac:dyDescent="0.25">
      <c r="A515" s="24">
        <v>1651</v>
      </c>
      <c r="B515" s="2">
        <v>76</v>
      </c>
      <c r="C515" s="23">
        <v>314</v>
      </c>
      <c r="D515" s="23">
        <v>45</v>
      </c>
      <c r="E515" s="23">
        <v>105</v>
      </c>
      <c r="F515" s="23">
        <v>20</v>
      </c>
      <c r="G515" s="23">
        <v>25</v>
      </c>
      <c r="H515" s="23">
        <v>51</v>
      </c>
      <c r="I515" s="23">
        <v>458</v>
      </c>
      <c r="J515" s="9">
        <v>3</v>
      </c>
      <c r="K515" s="2">
        <v>3</v>
      </c>
      <c r="L515" s="2">
        <v>1</v>
      </c>
      <c r="M515" s="2">
        <v>5</v>
      </c>
      <c r="N515" s="9">
        <v>3</v>
      </c>
    </row>
    <row r="516" spans="1:14" x14ac:dyDescent="0.25">
      <c r="A516" s="24">
        <v>2949</v>
      </c>
      <c r="B516" s="2">
        <v>76</v>
      </c>
      <c r="C516" s="23">
        <v>314</v>
      </c>
      <c r="D516" s="23">
        <v>45</v>
      </c>
      <c r="E516" s="23">
        <v>105</v>
      </c>
      <c r="F516" s="23">
        <v>20</v>
      </c>
      <c r="G516" s="23">
        <v>25</v>
      </c>
      <c r="H516" s="23">
        <v>51</v>
      </c>
      <c r="I516" s="23">
        <v>458</v>
      </c>
      <c r="J516" s="9">
        <v>3</v>
      </c>
      <c r="K516" s="2">
        <v>3</v>
      </c>
      <c r="L516" s="2">
        <v>1</v>
      </c>
      <c r="M516" s="2">
        <v>5</v>
      </c>
      <c r="N516" s="9">
        <v>3</v>
      </c>
    </row>
    <row r="517" spans="1:14" x14ac:dyDescent="0.25">
      <c r="A517" s="24">
        <v>1923</v>
      </c>
      <c r="B517" s="2">
        <v>76</v>
      </c>
      <c r="C517" s="23">
        <v>593</v>
      </c>
      <c r="D517" s="23">
        <v>217</v>
      </c>
      <c r="E517" s="23">
        <v>1345</v>
      </c>
      <c r="F517" s="23">
        <v>107</v>
      </c>
      <c r="G517" s="23">
        <v>155</v>
      </c>
      <c r="H517" s="23">
        <v>217</v>
      </c>
      <c r="I517" s="23">
        <v>2199</v>
      </c>
      <c r="J517" s="9">
        <v>1</v>
      </c>
      <c r="K517" s="2">
        <v>3</v>
      </c>
      <c r="L517" s="2">
        <v>2</v>
      </c>
      <c r="M517" s="2">
        <v>6</v>
      </c>
      <c r="N517" s="9">
        <v>1</v>
      </c>
    </row>
    <row r="518" spans="1:14" x14ac:dyDescent="0.25">
      <c r="A518" s="24">
        <v>2524</v>
      </c>
      <c r="B518" s="2">
        <v>76</v>
      </c>
      <c r="C518" s="23">
        <v>737</v>
      </c>
      <c r="D518" s="23">
        <v>88</v>
      </c>
      <c r="E518" s="23">
        <v>450</v>
      </c>
      <c r="F518" s="23">
        <v>116</v>
      </c>
      <c r="G518" s="23">
        <v>148</v>
      </c>
      <c r="H518" s="23">
        <v>163</v>
      </c>
      <c r="I518" s="23">
        <v>1375</v>
      </c>
      <c r="J518" s="9">
        <v>2</v>
      </c>
      <c r="K518" s="2">
        <v>8</v>
      </c>
      <c r="L518" s="2">
        <v>3</v>
      </c>
      <c r="M518" s="2">
        <v>7</v>
      </c>
      <c r="N518" s="9">
        <v>7</v>
      </c>
    </row>
    <row r="519" spans="1:14" x14ac:dyDescent="0.25">
      <c r="A519" s="24">
        <v>1416</v>
      </c>
      <c r="B519" s="2">
        <v>76</v>
      </c>
      <c r="C519" s="23">
        <v>1280</v>
      </c>
      <c r="D519" s="23">
        <v>117</v>
      </c>
      <c r="E519" s="23">
        <v>450</v>
      </c>
      <c r="F519" s="23">
        <v>370</v>
      </c>
      <c r="G519" s="23">
        <v>236</v>
      </c>
      <c r="H519" s="23">
        <v>236</v>
      </c>
      <c r="I519" s="23">
        <v>2217</v>
      </c>
      <c r="J519" s="9">
        <v>15</v>
      </c>
      <c r="K519" s="2">
        <v>9</v>
      </c>
      <c r="L519" s="2">
        <v>6</v>
      </c>
      <c r="M519" s="2">
        <v>9</v>
      </c>
      <c r="N519" s="9">
        <v>7</v>
      </c>
    </row>
    <row r="520" spans="1:14" x14ac:dyDescent="0.25">
      <c r="A520" s="24">
        <v>2207</v>
      </c>
      <c r="B520" s="2">
        <v>76</v>
      </c>
      <c r="C520" s="23">
        <v>1626</v>
      </c>
      <c r="D520" s="23">
        <v>39</v>
      </c>
      <c r="E520" s="23">
        <v>279</v>
      </c>
      <c r="F520" s="23">
        <v>53</v>
      </c>
      <c r="G520" s="23">
        <v>18</v>
      </c>
      <c r="H520" s="23">
        <v>118</v>
      </c>
      <c r="I520" s="23">
        <v>1897</v>
      </c>
      <c r="J520" s="9">
        <v>1</v>
      </c>
      <c r="K520" s="2">
        <v>11</v>
      </c>
      <c r="L520" s="2">
        <v>2</v>
      </c>
      <c r="M520" s="2">
        <v>8</v>
      </c>
      <c r="N520" s="9">
        <v>6</v>
      </c>
    </row>
    <row r="521" spans="1:14" x14ac:dyDescent="0.25">
      <c r="A521" s="24">
        <v>1755</v>
      </c>
      <c r="B521" s="2">
        <v>76</v>
      </c>
      <c r="C521" s="23">
        <v>1672</v>
      </c>
      <c r="D521" s="23">
        <v>31</v>
      </c>
      <c r="E521" s="23">
        <v>188</v>
      </c>
      <c r="F521" s="23">
        <v>31</v>
      </c>
      <c r="G521" s="23">
        <v>31</v>
      </c>
      <c r="H521" s="23">
        <v>188</v>
      </c>
      <c r="I521" s="23">
        <v>1766</v>
      </c>
      <c r="J521" s="9">
        <v>0</v>
      </c>
      <c r="K521" s="2">
        <v>0</v>
      </c>
      <c r="L521" s="2">
        <v>0</v>
      </c>
      <c r="M521" s="2">
        <v>1</v>
      </c>
      <c r="N521" s="9">
        <v>20</v>
      </c>
    </row>
    <row r="522" spans="1:14" x14ac:dyDescent="0.25">
      <c r="A522" s="24">
        <v>1785</v>
      </c>
      <c r="B522" s="2">
        <v>76</v>
      </c>
      <c r="C522" s="23">
        <v>3195</v>
      </c>
      <c r="D522" s="23">
        <v>132</v>
      </c>
      <c r="E522" s="23">
        <v>627</v>
      </c>
      <c r="F522" s="23">
        <v>470</v>
      </c>
      <c r="G522" s="23">
        <v>178</v>
      </c>
      <c r="H522" s="23">
        <v>89</v>
      </c>
      <c r="I522" s="23">
        <v>4514</v>
      </c>
      <c r="J522" s="9">
        <v>3</v>
      </c>
      <c r="K522" s="2">
        <v>2</v>
      </c>
      <c r="L522" s="2">
        <v>8</v>
      </c>
      <c r="M522" s="2">
        <v>12</v>
      </c>
      <c r="N522" s="9">
        <v>8</v>
      </c>
    </row>
    <row r="523" spans="1:14" x14ac:dyDescent="0.25">
      <c r="A523" s="24">
        <v>1061</v>
      </c>
      <c r="B523" s="2">
        <v>75</v>
      </c>
      <c r="C523" s="23">
        <v>5</v>
      </c>
      <c r="D523" s="23">
        <v>15</v>
      </c>
      <c r="E523" s="23">
        <v>29</v>
      </c>
      <c r="F523" s="23">
        <v>15</v>
      </c>
      <c r="G523" s="23">
        <v>29</v>
      </c>
      <c r="H523" s="23">
        <v>73</v>
      </c>
      <c r="I523" s="23">
        <v>20</v>
      </c>
      <c r="J523" s="9">
        <v>1</v>
      </c>
      <c r="K523" s="2">
        <v>1</v>
      </c>
      <c r="L523" s="2">
        <v>1</v>
      </c>
      <c r="M523" s="2">
        <v>2</v>
      </c>
      <c r="N523" s="9">
        <v>7</v>
      </c>
    </row>
    <row r="524" spans="1:14" x14ac:dyDescent="0.25">
      <c r="A524" s="24">
        <v>1406</v>
      </c>
      <c r="B524" s="2">
        <v>75</v>
      </c>
      <c r="C524" s="23">
        <v>13</v>
      </c>
      <c r="D524" s="23">
        <v>13</v>
      </c>
      <c r="E524" s="23">
        <v>13</v>
      </c>
      <c r="F524" s="23">
        <v>13</v>
      </c>
      <c r="G524" s="23">
        <v>6</v>
      </c>
      <c r="H524" s="23">
        <v>6</v>
      </c>
      <c r="I524" s="23">
        <v>51</v>
      </c>
      <c r="J524" s="9">
        <v>1</v>
      </c>
      <c r="K524" s="2">
        <v>1</v>
      </c>
      <c r="L524" s="2">
        <v>0</v>
      </c>
      <c r="M524" s="2">
        <v>2</v>
      </c>
      <c r="N524" s="9">
        <v>8</v>
      </c>
    </row>
    <row r="525" spans="1:14" x14ac:dyDescent="0.25">
      <c r="A525" s="24">
        <v>2994</v>
      </c>
      <c r="B525" s="2">
        <v>75</v>
      </c>
      <c r="C525" s="23">
        <v>34</v>
      </c>
      <c r="D525" s="23">
        <v>0</v>
      </c>
      <c r="E525" s="23">
        <v>22</v>
      </c>
      <c r="F525" s="23">
        <v>0</v>
      </c>
      <c r="G525" s="23">
        <v>13</v>
      </c>
      <c r="H525" s="23">
        <v>26</v>
      </c>
      <c r="I525" s="23">
        <v>43</v>
      </c>
      <c r="J525" s="9">
        <v>1</v>
      </c>
      <c r="K525" s="2">
        <v>0</v>
      </c>
      <c r="L525" s="2">
        <v>0</v>
      </c>
      <c r="M525" s="2">
        <v>3</v>
      </c>
      <c r="N525" s="9">
        <v>8</v>
      </c>
    </row>
    <row r="526" spans="1:14" x14ac:dyDescent="0.25">
      <c r="A526" s="24">
        <v>2409</v>
      </c>
      <c r="B526" s="2">
        <v>75</v>
      </c>
      <c r="C526" s="23">
        <v>35</v>
      </c>
      <c r="D526" s="23">
        <v>12</v>
      </c>
      <c r="E526" s="23">
        <v>58</v>
      </c>
      <c r="F526" s="23">
        <v>8</v>
      </c>
      <c r="G526" s="23">
        <v>12</v>
      </c>
      <c r="H526" s="23">
        <v>8</v>
      </c>
      <c r="I526" s="23">
        <v>116</v>
      </c>
      <c r="J526" s="9">
        <v>2</v>
      </c>
      <c r="K526" s="2">
        <v>2</v>
      </c>
      <c r="L526" s="2">
        <v>0</v>
      </c>
      <c r="M526" s="2">
        <v>3</v>
      </c>
      <c r="N526" s="9">
        <v>6</v>
      </c>
    </row>
    <row r="527" spans="1:14" x14ac:dyDescent="0.25">
      <c r="A527" s="24">
        <v>1272</v>
      </c>
      <c r="B527" s="2">
        <v>75</v>
      </c>
      <c r="C527" s="23">
        <v>64</v>
      </c>
      <c r="D527" s="23">
        <v>26</v>
      </c>
      <c r="E527" s="23">
        <v>85</v>
      </c>
      <c r="F527" s="23">
        <v>17</v>
      </c>
      <c r="G527" s="23">
        <v>21</v>
      </c>
      <c r="H527" s="23">
        <v>85</v>
      </c>
      <c r="I527" s="23">
        <v>128</v>
      </c>
      <c r="J527" s="9">
        <v>1</v>
      </c>
      <c r="K527" s="2">
        <v>3</v>
      </c>
      <c r="L527" s="2">
        <v>1</v>
      </c>
      <c r="M527" s="2">
        <v>2</v>
      </c>
      <c r="N527" s="9">
        <v>7</v>
      </c>
    </row>
    <row r="528" spans="1:14" x14ac:dyDescent="0.25">
      <c r="A528" s="24">
        <v>1229</v>
      </c>
      <c r="B528" s="2">
        <v>75</v>
      </c>
      <c r="C528" s="23">
        <v>75</v>
      </c>
      <c r="D528" s="23">
        <v>5</v>
      </c>
      <c r="E528" s="23">
        <v>38</v>
      </c>
      <c r="F528" s="23">
        <v>11</v>
      </c>
      <c r="G528" s="23">
        <v>5</v>
      </c>
      <c r="H528" s="23">
        <v>5</v>
      </c>
      <c r="I528" s="23">
        <v>129</v>
      </c>
      <c r="J528" s="9">
        <v>1</v>
      </c>
      <c r="K528" s="2">
        <v>2</v>
      </c>
      <c r="L528" s="2">
        <v>0</v>
      </c>
      <c r="M528" s="2">
        <v>2</v>
      </c>
      <c r="N528" s="9">
        <v>9</v>
      </c>
    </row>
    <row r="529" spans="1:14" x14ac:dyDescent="0.25">
      <c r="A529" s="24">
        <v>2272</v>
      </c>
      <c r="B529" s="2">
        <v>75</v>
      </c>
      <c r="C529" s="23">
        <v>75</v>
      </c>
      <c r="D529" s="23">
        <v>5</v>
      </c>
      <c r="E529" s="23">
        <v>38</v>
      </c>
      <c r="F529" s="23">
        <v>11</v>
      </c>
      <c r="G529" s="23">
        <v>5</v>
      </c>
      <c r="H529" s="23">
        <v>5</v>
      </c>
      <c r="I529" s="23">
        <v>129</v>
      </c>
      <c r="J529" s="9">
        <v>1</v>
      </c>
      <c r="K529" s="2">
        <v>2</v>
      </c>
      <c r="L529" s="2">
        <v>0</v>
      </c>
      <c r="M529" s="2">
        <v>2</v>
      </c>
      <c r="N529" s="9">
        <v>9</v>
      </c>
    </row>
    <row r="530" spans="1:14" x14ac:dyDescent="0.25">
      <c r="A530" s="24">
        <v>2418</v>
      </c>
      <c r="B530" s="2">
        <v>75</v>
      </c>
      <c r="C530" s="23">
        <v>79</v>
      </c>
      <c r="D530" s="23">
        <v>0</v>
      </c>
      <c r="E530" s="23">
        <v>129</v>
      </c>
      <c r="F530" s="23">
        <v>22</v>
      </c>
      <c r="G530" s="23">
        <v>28</v>
      </c>
      <c r="H530" s="23">
        <v>107</v>
      </c>
      <c r="I530" s="23">
        <v>152</v>
      </c>
      <c r="J530" s="9">
        <v>3</v>
      </c>
      <c r="K530" s="2">
        <v>3</v>
      </c>
      <c r="L530" s="2">
        <v>0</v>
      </c>
      <c r="M530" s="2">
        <v>3</v>
      </c>
      <c r="N530" s="9">
        <v>9</v>
      </c>
    </row>
    <row r="531" spans="1:14" x14ac:dyDescent="0.25">
      <c r="A531" s="24">
        <v>1808</v>
      </c>
      <c r="B531" s="2">
        <v>75</v>
      </c>
      <c r="C531" s="23">
        <v>80</v>
      </c>
      <c r="D531" s="23">
        <v>4</v>
      </c>
      <c r="E531" s="23">
        <v>29</v>
      </c>
      <c r="F531" s="23">
        <v>7</v>
      </c>
      <c r="G531" s="23">
        <v>4</v>
      </c>
      <c r="H531" s="23">
        <v>7</v>
      </c>
      <c r="I531" s="23">
        <v>117</v>
      </c>
      <c r="J531" s="9">
        <v>2</v>
      </c>
      <c r="K531" s="2">
        <v>1</v>
      </c>
      <c r="L531" s="2">
        <v>0</v>
      </c>
      <c r="M531" s="2">
        <v>3</v>
      </c>
      <c r="N531" s="9">
        <v>8</v>
      </c>
    </row>
    <row r="532" spans="1:14" x14ac:dyDescent="0.25">
      <c r="A532" s="24">
        <v>2095</v>
      </c>
      <c r="B532" s="2">
        <v>75</v>
      </c>
      <c r="C532" s="23">
        <v>136</v>
      </c>
      <c r="D532" s="23">
        <v>21</v>
      </c>
      <c r="E532" s="23">
        <v>129</v>
      </c>
      <c r="F532" s="23">
        <v>21</v>
      </c>
      <c r="G532" s="23">
        <v>7</v>
      </c>
      <c r="H532" s="23">
        <v>0</v>
      </c>
      <c r="I532" s="23">
        <v>314</v>
      </c>
      <c r="J532" s="9">
        <v>3</v>
      </c>
      <c r="K532" s="2">
        <v>3</v>
      </c>
      <c r="L532" s="2">
        <v>0</v>
      </c>
      <c r="M532" s="2">
        <v>3</v>
      </c>
      <c r="N532" s="9">
        <v>8</v>
      </c>
    </row>
    <row r="533" spans="1:14" x14ac:dyDescent="0.25">
      <c r="A533" s="24">
        <v>2405</v>
      </c>
      <c r="B533" s="2">
        <v>75</v>
      </c>
      <c r="C533" s="23">
        <v>136</v>
      </c>
      <c r="D533" s="23">
        <v>360</v>
      </c>
      <c r="E533" s="23">
        <v>265</v>
      </c>
      <c r="F533" s="23">
        <v>723</v>
      </c>
      <c r="G533" s="23">
        <v>66</v>
      </c>
      <c r="H533" s="23">
        <v>306</v>
      </c>
      <c r="I533" s="23">
        <v>1244</v>
      </c>
      <c r="J533" s="9">
        <v>1</v>
      </c>
      <c r="K533" s="2">
        <v>6</v>
      </c>
      <c r="L533" s="2">
        <v>1</v>
      </c>
      <c r="M533" s="2">
        <v>6</v>
      </c>
      <c r="N533" s="9">
        <v>7</v>
      </c>
    </row>
    <row r="534" spans="1:14" x14ac:dyDescent="0.25">
      <c r="A534" s="24">
        <v>1695</v>
      </c>
      <c r="B534" s="2">
        <v>75</v>
      </c>
      <c r="C534" s="23">
        <v>296</v>
      </c>
      <c r="D534" s="23">
        <v>39</v>
      </c>
      <c r="E534" s="23">
        <v>197</v>
      </c>
      <c r="F534" s="23">
        <v>129</v>
      </c>
      <c r="G534" s="23">
        <v>24</v>
      </c>
      <c r="H534" s="23">
        <v>12</v>
      </c>
      <c r="I534" s="23">
        <v>673</v>
      </c>
      <c r="J534" s="9">
        <v>3</v>
      </c>
      <c r="K534" s="2">
        <v>4</v>
      </c>
      <c r="L534" s="2">
        <v>1</v>
      </c>
      <c r="M534" s="2">
        <v>5</v>
      </c>
      <c r="N534" s="9">
        <v>7</v>
      </c>
    </row>
    <row r="535" spans="1:14" x14ac:dyDescent="0.25">
      <c r="A535" s="24">
        <v>1659</v>
      </c>
      <c r="B535" s="2">
        <v>75</v>
      </c>
      <c r="C535" s="23">
        <v>453</v>
      </c>
      <c r="D535" s="23">
        <v>196</v>
      </c>
      <c r="E535" s="23">
        <v>361</v>
      </c>
      <c r="F535" s="23">
        <v>61</v>
      </c>
      <c r="G535" s="23">
        <v>104</v>
      </c>
      <c r="H535" s="23">
        <v>220</v>
      </c>
      <c r="I535" s="23">
        <v>954</v>
      </c>
      <c r="J535" s="9">
        <v>1</v>
      </c>
      <c r="K535" s="2">
        <v>2</v>
      </c>
      <c r="L535" s="2">
        <v>2</v>
      </c>
      <c r="M535" s="2">
        <v>12</v>
      </c>
      <c r="N535" s="9">
        <v>1</v>
      </c>
    </row>
    <row r="536" spans="1:14" x14ac:dyDescent="0.25">
      <c r="A536" s="24">
        <v>1545</v>
      </c>
      <c r="B536" s="2">
        <v>75</v>
      </c>
      <c r="C536" s="23">
        <v>554</v>
      </c>
      <c r="D536" s="23">
        <v>340</v>
      </c>
      <c r="E536" s="23">
        <v>2090</v>
      </c>
      <c r="F536" s="23">
        <v>129</v>
      </c>
      <c r="G536" s="23">
        <v>298</v>
      </c>
      <c r="H536" s="23">
        <v>84</v>
      </c>
      <c r="I536" s="23">
        <v>3326</v>
      </c>
      <c r="J536" s="9">
        <v>0</v>
      </c>
      <c r="K536" s="2">
        <v>6</v>
      </c>
      <c r="L536" s="2">
        <v>6</v>
      </c>
      <c r="M536" s="2">
        <v>7</v>
      </c>
      <c r="N536" s="9">
        <v>2</v>
      </c>
    </row>
    <row r="537" spans="1:14" x14ac:dyDescent="0.25">
      <c r="A537" s="24">
        <v>1891</v>
      </c>
      <c r="B537" s="2">
        <v>75</v>
      </c>
      <c r="C537" s="23">
        <v>1374</v>
      </c>
      <c r="D537" s="23">
        <v>64</v>
      </c>
      <c r="E537" s="23">
        <v>1533</v>
      </c>
      <c r="F537" s="23">
        <v>207</v>
      </c>
      <c r="G537" s="23">
        <v>64</v>
      </c>
      <c r="H537" s="23">
        <v>64</v>
      </c>
      <c r="I537" s="23">
        <v>3178</v>
      </c>
      <c r="J537" s="9">
        <v>1</v>
      </c>
      <c r="K537" s="2">
        <v>3</v>
      </c>
      <c r="L537" s="2">
        <v>10</v>
      </c>
      <c r="M537" s="2">
        <v>8</v>
      </c>
      <c r="N537" s="9">
        <v>1</v>
      </c>
    </row>
    <row r="538" spans="1:14" x14ac:dyDescent="0.25">
      <c r="A538" s="24">
        <v>2968</v>
      </c>
      <c r="B538" s="2">
        <v>75</v>
      </c>
      <c r="C538" s="23">
        <v>2094</v>
      </c>
      <c r="D538" s="23">
        <v>68</v>
      </c>
      <c r="E538" s="23">
        <v>858</v>
      </c>
      <c r="F538" s="23">
        <v>222</v>
      </c>
      <c r="G538" s="23">
        <v>206</v>
      </c>
      <c r="H538" s="23">
        <v>33</v>
      </c>
      <c r="I538" s="23">
        <v>3415</v>
      </c>
      <c r="J538" s="9">
        <v>1</v>
      </c>
      <c r="K538" s="2">
        <v>5</v>
      </c>
      <c r="L538" s="2">
        <v>5</v>
      </c>
      <c r="M538" s="2">
        <v>5</v>
      </c>
      <c r="N538" s="9">
        <v>5</v>
      </c>
    </row>
    <row r="539" spans="1:14" x14ac:dyDescent="0.25">
      <c r="A539" s="24">
        <v>1365</v>
      </c>
      <c r="B539" s="2">
        <v>74</v>
      </c>
      <c r="C539" s="23">
        <v>18</v>
      </c>
      <c r="D539" s="23">
        <v>36</v>
      </c>
      <c r="E539" s="23">
        <v>30</v>
      </c>
      <c r="F539" s="23">
        <v>0</v>
      </c>
      <c r="G539" s="23">
        <v>12</v>
      </c>
      <c r="H539" s="23">
        <v>36</v>
      </c>
      <c r="I539" s="23">
        <v>60</v>
      </c>
      <c r="J539" s="9">
        <v>1</v>
      </c>
      <c r="K539" s="2">
        <v>0</v>
      </c>
      <c r="L539" s="2">
        <v>0</v>
      </c>
      <c r="M539" s="2">
        <v>3</v>
      </c>
      <c r="N539" s="9">
        <v>7</v>
      </c>
    </row>
    <row r="540" spans="1:14" x14ac:dyDescent="0.25">
      <c r="A540" s="24">
        <v>1643</v>
      </c>
      <c r="B540" s="2">
        <v>74</v>
      </c>
      <c r="C540" s="23">
        <v>18</v>
      </c>
      <c r="D540" s="23">
        <v>36</v>
      </c>
      <c r="E540" s="23">
        <v>30</v>
      </c>
      <c r="F540" s="23">
        <v>0</v>
      </c>
      <c r="G540" s="23">
        <v>12</v>
      </c>
      <c r="H540" s="23">
        <v>36</v>
      </c>
      <c r="I540" s="23">
        <v>60</v>
      </c>
      <c r="J540" s="9">
        <v>1</v>
      </c>
      <c r="K540" s="2">
        <v>0</v>
      </c>
      <c r="L540" s="2">
        <v>0</v>
      </c>
      <c r="M540" s="2">
        <v>3</v>
      </c>
      <c r="N540" s="9">
        <v>7</v>
      </c>
    </row>
    <row r="541" spans="1:14" x14ac:dyDescent="0.25">
      <c r="A541" s="24">
        <v>1129</v>
      </c>
      <c r="B541" s="2">
        <v>74</v>
      </c>
      <c r="C541" s="23">
        <v>63</v>
      </c>
      <c r="D541" s="23">
        <v>4</v>
      </c>
      <c r="E541" s="23">
        <v>45</v>
      </c>
      <c r="F541" s="23">
        <v>11</v>
      </c>
      <c r="G541" s="23">
        <v>4</v>
      </c>
      <c r="H541" s="23">
        <v>15</v>
      </c>
      <c r="I541" s="23">
        <v>111</v>
      </c>
      <c r="J541" s="9">
        <v>2</v>
      </c>
      <c r="K541" s="2">
        <v>2</v>
      </c>
      <c r="L541" s="2">
        <v>0</v>
      </c>
      <c r="M541" s="2">
        <v>3</v>
      </c>
      <c r="N541" s="9">
        <v>7</v>
      </c>
    </row>
    <row r="542" spans="1:14" x14ac:dyDescent="0.25">
      <c r="A542" s="24">
        <v>2222</v>
      </c>
      <c r="B542" s="2">
        <v>74</v>
      </c>
      <c r="C542" s="23">
        <v>124</v>
      </c>
      <c r="D542" s="23">
        <v>3</v>
      </c>
      <c r="E542" s="23">
        <v>32</v>
      </c>
      <c r="F542" s="23">
        <v>8</v>
      </c>
      <c r="G542" s="23">
        <v>0</v>
      </c>
      <c r="H542" s="23">
        <v>24</v>
      </c>
      <c r="I542" s="23">
        <v>143</v>
      </c>
      <c r="J542" s="9">
        <v>2</v>
      </c>
      <c r="K542" s="2">
        <v>2</v>
      </c>
      <c r="L542" s="2">
        <v>0</v>
      </c>
      <c r="M542" s="2">
        <v>3</v>
      </c>
      <c r="N542" s="9">
        <v>4</v>
      </c>
    </row>
    <row r="543" spans="1:14" x14ac:dyDescent="0.25">
      <c r="A543" s="24">
        <v>1278</v>
      </c>
      <c r="B543" s="2">
        <v>74</v>
      </c>
      <c r="C543" s="23">
        <v>141</v>
      </c>
      <c r="D543" s="23">
        <v>0</v>
      </c>
      <c r="E543" s="23">
        <v>202</v>
      </c>
      <c r="F543" s="23">
        <v>72</v>
      </c>
      <c r="G543" s="23">
        <v>29</v>
      </c>
      <c r="H543" s="23">
        <v>50</v>
      </c>
      <c r="I543" s="23">
        <v>393</v>
      </c>
      <c r="J543" s="9">
        <v>3</v>
      </c>
      <c r="K543" s="2">
        <v>3</v>
      </c>
      <c r="L543" s="2">
        <v>1</v>
      </c>
      <c r="M543" s="2">
        <v>3</v>
      </c>
      <c r="N543" s="9">
        <v>7</v>
      </c>
    </row>
    <row r="544" spans="1:14" x14ac:dyDescent="0.25">
      <c r="A544" s="24">
        <v>3034</v>
      </c>
      <c r="B544" s="2">
        <v>74</v>
      </c>
      <c r="C544" s="23">
        <v>141</v>
      </c>
      <c r="D544" s="23">
        <v>0</v>
      </c>
      <c r="E544" s="23">
        <v>202</v>
      </c>
      <c r="F544" s="23">
        <v>72</v>
      </c>
      <c r="G544" s="23">
        <v>29</v>
      </c>
      <c r="H544" s="23">
        <v>50</v>
      </c>
      <c r="I544" s="23">
        <v>393</v>
      </c>
      <c r="J544" s="9">
        <v>3</v>
      </c>
      <c r="K544" s="2">
        <v>3</v>
      </c>
      <c r="L544" s="2">
        <v>1</v>
      </c>
      <c r="M544" s="2">
        <v>3</v>
      </c>
      <c r="N544" s="9">
        <v>7</v>
      </c>
    </row>
    <row r="545" spans="1:14" x14ac:dyDescent="0.25">
      <c r="A545" s="24">
        <v>1537</v>
      </c>
      <c r="B545" s="2">
        <v>74</v>
      </c>
      <c r="C545" s="23">
        <v>164</v>
      </c>
      <c r="D545" s="23">
        <v>16</v>
      </c>
      <c r="E545" s="23">
        <v>257</v>
      </c>
      <c r="F545" s="23">
        <v>104</v>
      </c>
      <c r="G545" s="23">
        <v>115</v>
      </c>
      <c r="H545" s="23">
        <v>229</v>
      </c>
      <c r="I545" s="23">
        <v>426</v>
      </c>
      <c r="J545" s="9">
        <v>1</v>
      </c>
      <c r="K545" s="2">
        <v>3</v>
      </c>
      <c r="L545" s="2">
        <v>2</v>
      </c>
      <c r="M545" s="2">
        <v>2</v>
      </c>
      <c r="N545" s="9">
        <v>8</v>
      </c>
    </row>
    <row r="546" spans="1:14" x14ac:dyDescent="0.25">
      <c r="A546" s="24">
        <v>1804</v>
      </c>
      <c r="B546" s="2">
        <v>74</v>
      </c>
      <c r="C546" s="23">
        <v>164</v>
      </c>
      <c r="D546" s="23">
        <v>16</v>
      </c>
      <c r="E546" s="23">
        <v>257</v>
      </c>
      <c r="F546" s="23">
        <v>104</v>
      </c>
      <c r="G546" s="23">
        <v>115</v>
      </c>
      <c r="H546" s="23">
        <v>229</v>
      </c>
      <c r="I546" s="23">
        <v>426</v>
      </c>
      <c r="J546" s="9">
        <v>1</v>
      </c>
      <c r="K546" s="2">
        <v>3</v>
      </c>
      <c r="L546" s="2">
        <v>2</v>
      </c>
      <c r="M546" s="2">
        <v>2</v>
      </c>
      <c r="N546" s="9">
        <v>8</v>
      </c>
    </row>
    <row r="547" spans="1:14" x14ac:dyDescent="0.25">
      <c r="A547" s="24">
        <v>1109</v>
      </c>
      <c r="B547" s="2">
        <v>74</v>
      </c>
      <c r="C547" s="23">
        <v>176</v>
      </c>
      <c r="D547" s="23">
        <v>336</v>
      </c>
      <c r="E547" s="23">
        <v>351</v>
      </c>
      <c r="F547" s="23">
        <v>460</v>
      </c>
      <c r="G547" s="23">
        <v>385</v>
      </c>
      <c r="H547" s="23">
        <v>448</v>
      </c>
      <c r="I547" s="23">
        <v>1259</v>
      </c>
      <c r="J547" s="9">
        <v>5</v>
      </c>
      <c r="K547" s="2">
        <v>9</v>
      </c>
      <c r="L547" s="2">
        <v>1</v>
      </c>
      <c r="M547" s="2">
        <v>5</v>
      </c>
      <c r="N547" s="9">
        <v>9</v>
      </c>
    </row>
    <row r="548" spans="1:14" x14ac:dyDescent="0.25">
      <c r="A548" s="24">
        <v>2491</v>
      </c>
      <c r="B548" s="2">
        <v>74</v>
      </c>
      <c r="C548" s="23">
        <v>176</v>
      </c>
      <c r="D548" s="23">
        <v>150</v>
      </c>
      <c r="E548" s="23">
        <v>255</v>
      </c>
      <c r="F548" s="23">
        <v>18</v>
      </c>
      <c r="G548" s="23">
        <v>59</v>
      </c>
      <c r="H548" s="23">
        <v>150</v>
      </c>
      <c r="I548" s="23">
        <v>507</v>
      </c>
      <c r="J548" s="9">
        <v>2</v>
      </c>
      <c r="K548" s="2">
        <v>4</v>
      </c>
      <c r="L548" s="2">
        <v>2</v>
      </c>
      <c r="M548" s="2">
        <v>4</v>
      </c>
      <c r="N548" s="9">
        <v>5</v>
      </c>
    </row>
    <row r="549" spans="1:14" x14ac:dyDescent="0.25">
      <c r="A549" s="24">
        <v>2360</v>
      </c>
      <c r="B549" s="2">
        <v>74</v>
      </c>
      <c r="C549" s="23">
        <v>239</v>
      </c>
      <c r="D549" s="23">
        <v>28</v>
      </c>
      <c r="E549" s="23">
        <v>97</v>
      </c>
      <c r="F549" s="23">
        <v>31</v>
      </c>
      <c r="G549" s="23">
        <v>28</v>
      </c>
      <c r="H549" s="23">
        <v>80</v>
      </c>
      <c r="I549" s="23">
        <v>344</v>
      </c>
      <c r="J549" s="9">
        <v>4</v>
      </c>
      <c r="K549" s="2">
        <v>3</v>
      </c>
      <c r="L549" s="2">
        <v>1</v>
      </c>
      <c r="M549" s="2">
        <v>4</v>
      </c>
      <c r="N549" s="9">
        <v>6</v>
      </c>
    </row>
    <row r="550" spans="1:14" x14ac:dyDescent="0.25">
      <c r="A550" s="24">
        <v>1714</v>
      </c>
      <c r="B550" s="2">
        <v>74</v>
      </c>
      <c r="C550" s="23">
        <v>463</v>
      </c>
      <c r="D550" s="23">
        <v>6</v>
      </c>
      <c r="E550" s="23">
        <v>319</v>
      </c>
      <c r="F550" s="23">
        <v>23</v>
      </c>
      <c r="G550" s="23">
        <v>6</v>
      </c>
      <c r="H550" s="23">
        <v>97</v>
      </c>
      <c r="I550" s="23">
        <v>721</v>
      </c>
      <c r="J550" s="9">
        <v>5</v>
      </c>
      <c r="K550" s="2">
        <v>6</v>
      </c>
      <c r="L550" s="2">
        <v>1</v>
      </c>
      <c r="M550" s="2">
        <v>4</v>
      </c>
      <c r="N550" s="9">
        <v>8</v>
      </c>
    </row>
    <row r="551" spans="1:14" x14ac:dyDescent="0.25">
      <c r="A551" s="24">
        <v>1594</v>
      </c>
      <c r="B551" s="2">
        <v>74</v>
      </c>
      <c r="C551" s="23">
        <v>477</v>
      </c>
      <c r="D551" s="23">
        <v>61</v>
      </c>
      <c r="E551" s="23">
        <v>359</v>
      </c>
      <c r="F551" s="23">
        <v>94</v>
      </c>
      <c r="G551" s="23">
        <v>85</v>
      </c>
      <c r="H551" s="23">
        <v>189</v>
      </c>
      <c r="I551" s="23">
        <v>887</v>
      </c>
      <c r="J551" s="9">
        <v>2</v>
      </c>
      <c r="K551" s="2">
        <v>3</v>
      </c>
      <c r="L551" s="2">
        <v>1</v>
      </c>
      <c r="M551" s="2">
        <v>6</v>
      </c>
      <c r="N551" s="9">
        <v>6</v>
      </c>
    </row>
    <row r="552" spans="1:14" x14ac:dyDescent="0.25">
      <c r="A552" s="24">
        <v>1270</v>
      </c>
      <c r="B552" s="2">
        <v>74</v>
      </c>
      <c r="C552" s="23">
        <v>515</v>
      </c>
      <c r="D552" s="23">
        <v>18</v>
      </c>
      <c r="E552" s="23">
        <v>376</v>
      </c>
      <c r="F552" s="23">
        <v>50</v>
      </c>
      <c r="G552" s="23">
        <v>38</v>
      </c>
      <c r="H552" s="23">
        <v>167</v>
      </c>
      <c r="I552" s="23">
        <v>830</v>
      </c>
      <c r="J552" s="9">
        <v>1</v>
      </c>
      <c r="K552" s="2">
        <v>5</v>
      </c>
      <c r="L552" s="2">
        <v>1</v>
      </c>
      <c r="M552" s="2">
        <v>8</v>
      </c>
      <c r="N552" s="9">
        <v>2</v>
      </c>
    </row>
    <row r="553" spans="1:14" x14ac:dyDescent="0.25">
      <c r="A553" s="24">
        <v>3129</v>
      </c>
      <c r="B553" s="2">
        <v>74</v>
      </c>
      <c r="C553" s="23">
        <v>580</v>
      </c>
      <c r="D553" s="23">
        <v>31</v>
      </c>
      <c r="E553" s="23">
        <v>124</v>
      </c>
      <c r="F553" s="23">
        <v>10</v>
      </c>
      <c r="G553" s="23">
        <v>31</v>
      </c>
      <c r="H553" s="23">
        <v>31</v>
      </c>
      <c r="I553" s="23">
        <v>745</v>
      </c>
      <c r="J553" s="9">
        <v>1</v>
      </c>
      <c r="K553" s="2">
        <v>6</v>
      </c>
      <c r="L553" s="2">
        <v>2</v>
      </c>
      <c r="M553" s="2">
        <v>4</v>
      </c>
      <c r="N553" s="9">
        <v>6</v>
      </c>
    </row>
    <row r="554" spans="1:14" x14ac:dyDescent="0.25">
      <c r="A554" s="24">
        <v>2292</v>
      </c>
      <c r="B554" s="2">
        <v>74</v>
      </c>
      <c r="C554" s="23">
        <v>649</v>
      </c>
      <c r="D554" s="23">
        <v>16</v>
      </c>
      <c r="E554" s="23">
        <v>238</v>
      </c>
      <c r="F554" s="23">
        <v>35</v>
      </c>
      <c r="G554" s="23">
        <v>16</v>
      </c>
      <c r="H554" s="23">
        <v>45</v>
      </c>
      <c r="I554" s="23">
        <v>910</v>
      </c>
      <c r="J554" s="9">
        <v>3</v>
      </c>
      <c r="K554" s="2">
        <v>6</v>
      </c>
      <c r="L554" s="2">
        <v>1</v>
      </c>
      <c r="M554" s="2">
        <v>5</v>
      </c>
      <c r="N554" s="9">
        <v>7</v>
      </c>
    </row>
    <row r="555" spans="1:14" x14ac:dyDescent="0.25">
      <c r="A555" s="24">
        <v>2569</v>
      </c>
      <c r="B555" s="2">
        <v>74</v>
      </c>
      <c r="C555" s="23">
        <v>649</v>
      </c>
      <c r="D555" s="23">
        <v>16</v>
      </c>
      <c r="E555" s="23">
        <v>238</v>
      </c>
      <c r="F555" s="23">
        <v>35</v>
      </c>
      <c r="G555" s="23">
        <v>16</v>
      </c>
      <c r="H555" s="23">
        <v>45</v>
      </c>
      <c r="I555" s="23">
        <v>910</v>
      </c>
      <c r="J555" s="9">
        <v>3</v>
      </c>
      <c r="K555" s="2">
        <v>6</v>
      </c>
      <c r="L555" s="2">
        <v>1</v>
      </c>
      <c r="M555" s="2">
        <v>5</v>
      </c>
      <c r="N555" s="9">
        <v>7</v>
      </c>
    </row>
    <row r="556" spans="1:14" x14ac:dyDescent="0.25">
      <c r="A556" s="24">
        <v>1571</v>
      </c>
      <c r="B556" s="2">
        <v>74</v>
      </c>
      <c r="C556" s="23">
        <v>691</v>
      </c>
      <c r="D556" s="23">
        <v>123</v>
      </c>
      <c r="E556" s="23">
        <v>492</v>
      </c>
      <c r="F556" s="23">
        <v>141</v>
      </c>
      <c r="G556" s="23">
        <v>123</v>
      </c>
      <c r="H556" s="23">
        <v>29</v>
      </c>
      <c r="I556" s="23">
        <v>1542</v>
      </c>
      <c r="J556" s="9">
        <v>2</v>
      </c>
      <c r="K556" s="2">
        <v>4</v>
      </c>
      <c r="L556" s="2">
        <v>4</v>
      </c>
      <c r="M556" s="2">
        <v>10</v>
      </c>
      <c r="N556" s="9">
        <v>2</v>
      </c>
    </row>
    <row r="557" spans="1:14" x14ac:dyDescent="0.25">
      <c r="A557" s="24">
        <v>2720</v>
      </c>
      <c r="B557" s="2">
        <v>74</v>
      </c>
      <c r="C557" s="23">
        <v>720</v>
      </c>
      <c r="D557" s="23">
        <v>293</v>
      </c>
      <c r="E557" s="23">
        <v>1540</v>
      </c>
      <c r="F557" s="23">
        <v>60</v>
      </c>
      <c r="G557" s="23">
        <v>262</v>
      </c>
      <c r="H557" s="23">
        <v>196</v>
      </c>
      <c r="I557" s="23">
        <v>2680</v>
      </c>
      <c r="J557" s="9">
        <v>1</v>
      </c>
      <c r="K557" s="2">
        <v>4</v>
      </c>
      <c r="L557" s="2">
        <v>11</v>
      </c>
      <c r="M557" s="2">
        <v>7</v>
      </c>
      <c r="N557" s="9">
        <v>2</v>
      </c>
    </row>
    <row r="558" spans="1:14" x14ac:dyDescent="0.25">
      <c r="A558" s="24">
        <v>2143</v>
      </c>
      <c r="B558" s="2">
        <v>74</v>
      </c>
      <c r="C558" s="23">
        <v>1224</v>
      </c>
      <c r="D558" s="23">
        <v>11</v>
      </c>
      <c r="E558" s="23">
        <v>78</v>
      </c>
      <c r="F558" s="23">
        <v>0</v>
      </c>
      <c r="G558" s="23">
        <v>0</v>
      </c>
      <c r="H558" s="23">
        <v>24</v>
      </c>
      <c r="I558" s="23">
        <v>1288</v>
      </c>
      <c r="J558" s="9">
        <v>1</v>
      </c>
      <c r="K558" s="2">
        <v>8</v>
      </c>
      <c r="L558" s="2">
        <v>1</v>
      </c>
      <c r="M558" s="2">
        <v>7</v>
      </c>
      <c r="N558" s="9">
        <v>7</v>
      </c>
    </row>
    <row r="559" spans="1:14" x14ac:dyDescent="0.25">
      <c r="A559" s="24">
        <v>2858</v>
      </c>
      <c r="B559" s="2">
        <v>74</v>
      </c>
      <c r="C559" s="23">
        <v>1507</v>
      </c>
      <c r="D559" s="23">
        <v>127</v>
      </c>
      <c r="E559" s="23">
        <v>407</v>
      </c>
      <c r="F559" s="23">
        <v>112</v>
      </c>
      <c r="G559" s="23">
        <v>21</v>
      </c>
      <c r="H559" s="23">
        <v>280</v>
      </c>
      <c r="I559" s="23">
        <v>1893</v>
      </c>
      <c r="J559" s="9">
        <v>1</v>
      </c>
      <c r="K559" s="2">
        <v>5</v>
      </c>
      <c r="L559" s="2">
        <v>6</v>
      </c>
      <c r="M559" s="2">
        <v>11</v>
      </c>
      <c r="N559" s="9">
        <v>2</v>
      </c>
    </row>
    <row r="560" spans="1:14" x14ac:dyDescent="0.25">
      <c r="A560" s="24">
        <v>2479</v>
      </c>
      <c r="B560" s="2">
        <v>74</v>
      </c>
      <c r="C560" s="23">
        <v>1535</v>
      </c>
      <c r="D560" s="23">
        <v>17</v>
      </c>
      <c r="E560" s="23">
        <v>259</v>
      </c>
      <c r="F560" s="23">
        <v>23</v>
      </c>
      <c r="G560" s="23">
        <v>17</v>
      </c>
      <c r="H560" s="23">
        <v>276</v>
      </c>
      <c r="I560" s="23">
        <v>1575</v>
      </c>
      <c r="J560" s="9">
        <v>13</v>
      </c>
      <c r="K560" s="2">
        <v>8</v>
      </c>
      <c r="L560" s="2">
        <v>2</v>
      </c>
      <c r="M560" s="2">
        <v>9</v>
      </c>
      <c r="N560" s="9">
        <v>8</v>
      </c>
    </row>
    <row r="561" spans="1:14" x14ac:dyDescent="0.25">
      <c r="A561" s="24">
        <v>1234</v>
      </c>
      <c r="B561" s="2">
        <v>74</v>
      </c>
      <c r="C561" s="23">
        <v>2158</v>
      </c>
      <c r="D561" s="23">
        <v>149</v>
      </c>
      <c r="E561" s="23">
        <v>418</v>
      </c>
      <c r="F561" s="23">
        <v>310</v>
      </c>
      <c r="G561" s="23">
        <v>28</v>
      </c>
      <c r="H561" s="23">
        <v>180</v>
      </c>
      <c r="I561" s="23">
        <v>2883</v>
      </c>
      <c r="J561" s="9">
        <v>2</v>
      </c>
      <c r="K561" s="2">
        <v>9</v>
      </c>
      <c r="L561" s="2">
        <v>4</v>
      </c>
      <c r="M561" s="2">
        <v>6</v>
      </c>
      <c r="N561" s="9">
        <v>5</v>
      </c>
    </row>
    <row r="562" spans="1:14" x14ac:dyDescent="0.25">
      <c r="A562" s="24">
        <v>2206</v>
      </c>
      <c r="B562" s="2">
        <v>74</v>
      </c>
      <c r="C562" s="23">
        <v>2221</v>
      </c>
      <c r="D562" s="23">
        <v>28</v>
      </c>
      <c r="E562" s="23">
        <v>420</v>
      </c>
      <c r="F562" s="23">
        <v>110</v>
      </c>
      <c r="G562" s="23">
        <v>28</v>
      </c>
      <c r="H562" s="23">
        <v>28</v>
      </c>
      <c r="I562" s="23">
        <v>2778</v>
      </c>
      <c r="J562" s="9">
        <v>2</v>
      </c>
      <c r="K562" s="2">
        <v>5</v>
      </c>
      <c r="L562" s="2">
        <v>4</v>
      </c>
      <c r="M562" s="2">
        <v>9</v>
      </c>
      <c r="N562" s="9">
        <v>3</v>
      </c>
    </row>
    <row r="563" spans="1:14" x14ac:dyDescent="0.25">
      <c r="A563" s="24">
        <v>2784</v>
      </c>
      <c r="B563" s="2">
        <v>74</v>
      </c>
      <c r="C563" s="23">
        <v>2493</v>
      </c>
      <c r="D563" s="23">
        <v>88</v>
      </c>
      <c r="E563" s="23">
        <v>1514</v>
      </c>
      <c r="F563" s="23">
        <v>230</v>
      </c>
      <c r="G563" s="23">
        <v>222</v>
      </c>
      <c r="H563" s="23">
        <v>96</v>
      </c>
      <c r="I563" s="23">
        <v>4451</v>
      </c>
      <c r="J563" s="9">
        <v>1</v>
      </c>
      <c r="K563" s="2">
        <v>3</v>
      </c>
      <c r="L563" s="2">
        <v>5</v>
      </c>
      <c r="M563" s="2">
        <v>8</v>
      </c>
      <c r="N563" s="9">
        <v>3</v>
      </c>
    </row>
    <row r="564" spans="1:14" x14ac:dyDescent="0.25">
      <c r="A564" s="24">
        <v>2115</v>
      </c>
      <c r="B564" s="2">
        <v>74</v>
      </c>
      <c r="C564" s="23">
        <v>2531</v>
      </c>
      <c r="D564" s="23">
        <v>327</v>
      </c>
      <c r="E564" s="23">
        <v>1779</v>
      </c>
      <c r="F564" s="23">
        <v>0</v>
      </c>
      <c r="G564" s="23">
        <v>45</v>
      </c>
      <c r="H564" s="23">
        <v>92</v>
      </c>
      <c r="I564" s="23">
        <v>4589</v>
      </c>
      <c r="J564" s="9">
        <v>1</v>
      </c>
      <c r="K564" s="2">
        <v>7</v>
      </c>
      <c r="L564" s="2">
        <v>5</v>
      </c>
      <c r="M564" s="2">
        <v>8</v>
      </c>
      <c r="N564" s="9">
        <v>4</v>
      </c>
    </row>
    <row r="565" spans="1:14" x14ac:dyDescent="0.25">
      <c r="A565" s="24">
        <v>1871</v>
      </c>
      <c r="B565" s="2">
        <v>73</v>
      </c>
      <c r="C565" s="23">
        <v>145</v>
      </c>
      <c r="D565" s="23">
        <v>12</v>
      </c>
      <c r="E565" s="23">
        <v>83</v>
      </c>
      <c r="F565" s="23">
        <v>17</v>
      </c>
      <c r="G565" s="23">
        <v>4</v>
      </c>
      <c r="H565" s="23">
        <v>83</v>
      </c>
      <c r="I565" s="23">
        <v>178</v>
      </c>
      <c r="J565" s="9">
        <v>2</v>
      </c>
      <c r="K565" s="2">
        <v>2</v>
      </c>
      <c r="L565" s="2">
        <v>0</v>
      </c>
      <c r="M565" s="2">
        <v>3</v>
      </c>
      <c r="N565" s="9">
        <v>9</v>
      </c>
    </row>
    <row r="566" spans="1:14" x14ac:dyDescent="0.25">
      <c r="A566" s="24">
        <v>2974</v>
      </c>
      <c r="B566" s="2">
        <v>73</v>
      </c>
      <c r="C566" s="23">
        <v>223</v>
      </c>
      <c r="D566" s="23">
        <v>94</v>
      </c>
      <c r="E566" s="23">
        <v>166</v>
      </c>
      <c r="F566" s="23">
        <v>82</v>
      </c>
      <c r="G566" s="23">
        <v>89</v>
      </c>
      <c r="H566" s="23">
        <v>166</v>
      </c>
      <c r="I566" s="23">
        <v>489</v>
      </c>
      <c r="J566" s="9">
        <v>1</v>
      </c>
      <c r="K566" s="2">
        <v>4</v>
      </c>
      <c r="L566" s="2">
        <v>1</v>
      </c>
      <c r="M566" s="2">
        <v>6</v>
      </c>
      <c r="N566" s="9">
        <v>3</v>
      </c>
    </row>
    <row r="567" spans="1:14" x14ac:dyDescent="0.25">
      <c r="A567" s="24">
        <v>2816</v>
      </c>
      <c r="B567" s="2">
        <v>73</v>
      </c>
      <c r="C567" s="23">
        <v>364</v>
      </c>
      <c r="D567" s="23">
        <v>105</v>
      </c>
      <c r="E567" s="23">
        <v>1311</v>
      </c>
      <c r="F567" s="23">
        <v>137</v>
      </c>
      <c r="G567" s="23">
        <v>157</v>
      </c>
      <c r="H567" s="23">
        <v>157</v>
      </c>
      <c r="I567" s="23">
        <v>1916</v>
      </c>
      <c r="J567" s="9">
        <v>1</v>
      </c>
      <c r="K567" s="2">
        <v>3</v>
      </c>
      <c r="L567" s="2">
        <v>10</v>
      </c>
      <c r="M567" s="2">
        <v>4</v>
      </c>
      <c r="N567" s="9">
        <v>2</v>
      </c>
    </row>
    <row r="568" spans="1:14" x14ac:dyDescent="0.25">
      <c r="A568" s="24">
        <v>2983</v>
      </c>
      <c r="B568" s="2">
        <v>73</v>
      </c>
      <c r="C568" s="23">
        <v>447</v>
      </c>
      <c r="D568" s="23">
        <v>5</v>
      </c>
      <c r="E568" s="23">
        <v>120</v>
      </c>
      <c r="F568" s="23">
        <v>42</v>
      </c>
      <c r="G568" s="23">
        <v>32</v>
      </c>
      <c r="H568" s="23">
        <v>49</v>
      </c>
      <c r="I568" s="23">
        <v>596</v>
      </c>
      <c r="J568" s="9">
        <v>1</v>
      </c>
      <c r="K568" s="2">
        <v>3</v>
      </c>
      <c r="L568" s="2">
        <v>1</v>
      </c>
      <c r="M568" s="2">
        <v>7</v>
      </c>
      <c r="N568" s="9">
        <v>2</v>
      </c>
    </row>
    <row r="569" spans="1:14" x14ac:dyDescent="0.25">
      <c r="A569" s="24">
        <v>3187</v>
      </c>
      <c r="B569" s="2">
        <v>73</v>
      </c>
      <c r="C569" s="23">
        <v>597</v>
      </c>
      <c r="D569" s="23">
        <v>10</v>
      </c>
      <c r="E569" s="23">
        <v>451</v>
      </c>
      <c r="F569" s="23">
        <v>91</v>
      </c>
      <c r="G569" s="23">
        <v>84</v>
      </c>
      <c r="H569" s="23">
        <v>217</v>
      </c>
      <c r="I569" s="23">
        <v>1017</v>
      </c>
      <c r="J569" s="9">
        <v>4</v>
      </c>
      <c r="K569" s="2">
        <v>6</v>
      </c>
      <c r="L569" s="2">
        <v>1</v>
      </c>
      <c r="M569" s="2">
        <v>6</v>
      </c>
      <c r="N569" s="9">
        <v>7</v>
      </c>
    </row>
    <row r="570" spans="1:14" x14ac:dyDescent="0.25">
      <c r="A570" s="24">
        <v>1883</v>
      </c>
      <c r="B570" s="2">
        <v>73</v>
      </c>
      <c r="C570" s="23">
        <v>607</v>
      </c>
      <c r="D570" s="23">
        <v>252</v>
      </c>
      <c r="E570" s="23">
        <v>1011</v>
      </c>
      <c r="F570" s="23">
        <v>72</v>
      </c>
      <c r="G570" s="23">
        <v>100</v>
      </c>
      <c r="H570" s="23">
        <v>100</v>
      </c>
      <c r="I570" s="23">
        <v>1942</v>
      </c>
      <c r="J570" s="9">
        <v>1</v>
      </c>
      <c r="K570" s="2">
        <v>4</v>
      </c>
      <c r="L570" s="2">
        <v>5</v>
      </c>
      <c r="M570" s="2">
        <v>6</v>
      </c>
      <c r="N570" s="9">
        <v>2</v>
      </c>
    </row>
    <row r="571" spans="1:14" x14ac:dyDescent="0.25">
      <c r="A571" s="24">
        <v>2471</v>
      </c>
      <c r="B571" s="2">
        <v>73</v>
      </c>
      <c r="C571" s="23">
        <v>624</v>
      </c>
      <c r="D571" s="23">
        <v>407</v>
      </c>
      <c r="E571" s="23">
        <v>745</v>
      </c>
      <c r="F571" s="23">
        <v>531</v>
      </c>
      <c r="G571" s="23">
        <v>215</v>
      </c>
      <c r="H571" s="23">
        <v>119</v>
      </c>
      <c r="I571" s="23">
        <v>2403</v>
      </c>
      <c r="J571" s="9">
        <v>2</v>
      </c>
      <c r="K571" s="2">
        <v>4</v>
      </c>
      <c r="L571" s="2">
        <v>7</v>
      </c>
      <c r="M571" s="2">
        <v>13</v>
      </c>
      <c r="N571" s="9">
        <v>2</v>
      </c>
    </row>
    <row r="572" spans="1:14" x14ac:dyDescent="0.25">
      <c r="A572" s="24">
        <v>2141</v>
      </c>
      <c r="B572" s="2">
        <v>73</v>
      </c>
      <c r="C572" s="23">
        <v>693</v>
      </c>
      <c r="D572" s="23">
        <v>16</v>
      </c>
      <c r="E572" s="23">
        <v>91</v>
      </c>
      <c r="F572" s="23">
        <v>23</v>
      </c>
      <c r="G572" s="23">
        <v>23</v>
      </c>
      <c r="H572" s="23">
        <v>133</v>
      </c>
      <c r="I572" s="23">
        <v>713</v>
      </c>
      <c r="J572" s="9">
        <v>1</v>
      </c>
      <c r="K572" s="2">
        <v>4</v>
      </c>
      <c r="L572" s="2">
        <v>1</v>
      </c>
      <c r="M572" s="2">
        <v>6</v>
      </c>
      <c r="N572" s="9">
        <v>5</v>
      </c>
    </row>
    <row r="573" spans="1:14" x14ac:dyDescent="0.25">
      <c r="A573" s="24">
        <v>1132</v>
      </c>
      <c r="B573" s="2">
        <v>73</v>
      </c>
      <c r="C573" s="23">
        <v>862</v>
      </c>
      <c r="D573" s="23">
        <v>61</v>
      </c>
      <c r="E573" s="23">
        <v>1634</v>
      </c>
      <c r="F573" s="23">
        <v>78</v>
      </c>
      <c r="G573" s="23">
        <v>86</v>
      </c>
      <c r="H573" s="23">
        <v>272</v>
      </c>
      <c r="I573" s="23">
        <v>2449</v>
      </c>
      <c r="J573" s="9">
        <v>1</v>
      </c>
      <c r="K573" s="2">
        <v>5</v>
      </c>
      <c r="L573" s="2">
        <v>7</v>
      </c>
      <c r="M573" s="2">
        <v>10</v>
      </c>
      <c r="N573" s="9">
        <v>2</v>
      </c>
    </row>
    <row r="574" spans="1:14" x14ac:dyDescent="0.25">
      <c r="A574" s="24">
        <v>1399</v>
      </c>
      <c r="B574" s="2">
        <v>73</v>
      </c>
      <c r="C574" s="23">
        <v>1120</v>
      </c>
      <c r="D574" s="23">
        <v>0</v>
      </c>
      <c r="E574" s="23">
        <v>1370</v>
      </c>
      <c r="F574" s="23">
        <v>362</v>
      </c>
      <c r="G574" s="23">
        <v>0</v>
      </c>
      <c r="H574" s="23">
        <v>28</v>
      </c>
      <c r="I574" s="23">
        <v>2823</v>
      </c>
      <c r="J574" s="9">
        <v>1</v>
      </c>
      <c r="K574" s="2">
        <v>3</v>
      </c>
      <c r="L574" s="2">
        <v>5</v>
      </c>
      <c r="M574" s="2">
        <v>10</v>
      </c>
      <c r="N574" s="9">
        <v>1</v>
      </c>
    </row>
    <row r="575" spans="1:14" x14ac:dyDescent="0.25">
      <c r="A575" s="24">
        <v>2971</v>
      </c>
      <c r="B575" s="2">
        <v>73</v>
      </c>
      <c r="C575" s="23">
        <v>1140</v>
      </c>
      <c r="D575" s="23">
        <v>52</v>
      </c>
      <c r="E575" s="23">
        <v>265</v>
      </c>
      <c r="F575" s="23">
        <v>405</v>
      </c>
      <c r="G575" s="23">
        <v>63</v>
      </c>
      <c r="H575" s="23">
        <v>100</v>
      </c>
      <c r="I575" s="23">
        <v>1826</v>
      </c>
      <c r="J575" s="9">
        <v>1</v>
      </c>
      <c r="K575" s="2">
        <v>6</v>
      </c>
      <c r="L575" s="2">
        <v>5</v>
      </c>
      <c r="M575" s="2">
        <v>4</v>
      </c>
      <c r="N575" s="9">
        <v>4</v>
      </c>
    </row>
    <row r="576" spans="1:14" x14ac:dyDescent="0.25">
      <c r="A576" s="24">
        <v>1598</v>
      </c>
      <c r="B576" s="2">
        <v>73</v>
      </c>
      <c r="C576" s="23">
        <v>1195</v>
      </c>
      <c r="D576" s="23">
        <v>280</v>
      </c>
      <c r="E576" s="23">
        <v>762</v>
      </c>
      <c r="F576" s="23">
        <v>197</v>
      </c>
      <c r="G576" s="23">
        <v>151</v>
      </c>
      <c r="H576" s="23">
        <v>126</v>
      </c>
      <c r="I576" s="23">
        <v>2458</v>
      </c>
      <c r="J576" s="9">
        <v>3</v>
      </c>
      <c r="K576" s="2">
        <v>6</v>
      </c>
      <c r="L576" s="2">
        <v>3</v>
      </c>
      <c r="M576" s="2">
        <v>13</v>
      </c>
      <c r="N576" s="9">
        <v>5</v>
      </c>
    </row>
    <row r="577" spans="1:14" x14ac:dyDescent="0.25">
      <c r="A577" s="24">
        <v>1536</v>
      </c>
      <c r="B577" s="2">
        <v>73</v>
      </c>
      <c r="C577" s="23">
        <v>1215</v>
      </c>
      <c r="D577" s="23">
        <v>0</v>
      </c>
      <c r="E577" s="23">
        <v>64</v>
      </c>
      <c r="F577" s="23">
        <v>16</v>
      </c>
      <c r="G577" s="23">
        <v>11</v>
      </c>
      <c r="H577" s="23">
        <v>90</v>
      </c>
      <c r="I577" s="23">
        <v>1215</v>
      </c>
      <c r="J577" s="9">
        <v>2</v>
      </c>
      <c r="K577" s="2">
        <v>6</v>
      </c>
      <c r="L577" s="2">
        <v>2</v>
      </c>
      <c r="M577" s="2">
        <v>8</v>
      </c>
      <c r="N577" s="9">
        <v>6</v>
      </c>
    </row>
    <row r="578" spans="1:14" x14ac:dyDescent="0.25">
      <c r="A578" s="24">
        <v>1672</v>
      </c>
      <c r="B578" s="2">
        <v>73</v>
      </c>
      <c r="C578" s="23">
        <v>1227</v>
      </c>
      <c r="D578" s="23">
        <v>0</v>
      </c>
      <c r="E578" s="23">
        <v>590</v>
      </c>
      <c r="F578" s="23">
        <v>313</v>
      </c>
      <c r="G578" s="23">
        <v>129</v>
      </c>
      <c r="H578" s="23">
        <v>261</v>
      </c>
      <c r="I578" s="23">
        <v>1999</v>
      </c>
      <c r="J578" s="9">
        <v>1</v>
      </c>
      <c r="K578" s="2">
        <v>5</v>
      </c>
      <c r="L578" s="2">
        <v>3</v>
      </c>
      <c r="M578" s="2">
        <v>4</v>
      </c>
      <c r="N578" s="9">
        <v>2</v>
      </c>
    </row>
    <row r="579" spans="1:14" x14ac:dyDescent="0.25">
      <c r="A579" s="24">
        <v>2250</v>
      </c>
      <c r="B579" s="2">
        <v>73</v>
      </c>
      <c r="C579" s="23">
        <v>1367</v>
      </c>
      <c r="D579" s="23">
        <v>56</v>
      </c>
      <c r="E579" s="23">
        <v>1326</v>
      </c>
      <c r="F579" s="23">
        <v>95</v>
      </c>
      <c r="G579" s="23">
        <v>39</v>
      </c>
      <c r="H579" s="23">
        <v>117</v>
      </c>
      <c r="I579" s="23">
        <v>2766</v>
      </c>
      <c r="J579" s="9">
        <v>1</v>
      </c>
      <c r="K579" s="2">
        <v>6</v>
      </c>
      <c r="L579" s="2">
        <v>6</v>
      </c>
      <c r="M579" s="2">
        <v>6</v>
      </c>
      <c r="N579" s="9">
        <v>2</v>
      </c>
    </row>
    <row r="580" spans="1:14" x14ac:dyDescent="0.25">
      <c r="A580" s="24">
        <v>2833</v>
      </c>
      <c r="B580" s="2">
        <v>73</v>
      </c>
      <c r="C580" s="23">
        <v>1715</v>
      </c>
      <c r="D580" s="23">
        <v>107</v>
      </c>
      <c r="E580" s="23">
        <v>1463</v>
      </c>
      <c r="F580" s="23">
        <v>230</v>
      </c>
      <c r="G580" s="23">
        <v>141</v>
      </c>
      <c r="H580" s="23">
        <v>70</v>
      </c>
      <c r="I580" s="23">
        <v>3586</v>
      </c>
      <c r="J580" s="9">
        <v>1</v>
      </c>
      <c r="K580" s="2">
        <v>2</v>
      </c>
      <c r="L580" s="2">
        <v>8</v>
      </c>
      <c r="M580" s="2">
        <v>12</v>
      </c>
      <c r="N580" s="9">
        <v>1</v>
      </c>
    </row>
    <row r="581" spans="1:14" x14ac:dyDescent="0.25">
      <c r="A581" s="24">
        <v>2496</v>
      </c>
      <c r="B581" s="2">
        <v>73</v>
      </c>
      <c r="C581" s="23">
        <v>1954</v>
      </c>
      <c r="D581" s="23">
        <v>238</v>
      </c>
      <c r="E581" s="23">
        <v>1554</v>
      </c>
      <c r="F581" s="23">
        <v>105</v>
      </c>
      <c r="G581" s="23">
        <v>159</v>
      </c>
      <c r="H581" s="23">
        <v>118</v>
      </c>
      <c r="I581" s="23">
        <v>3892</v>
      </c>
      <c r="J581" s="9">
        <v>1</v>
      </c>
      <c r="K581" s="2">
        <v>10</v>
      </c>
      <c r="L581" s="2">
        <v>2</v>
      </c>
      <c r="M581" s="2">
        <v>6</v>
      </c>
      <c r="N581" s="9">
        <v>3</v>
      </c>
    </row>
    <row r="582" spans="1:14" x14ac:dyDescent="0.25">
      <c r="A582" s="24">
        <v>1900</v>
      </c>
      <c r="B582" s="2">
        <v>73</v>
      </c>
      <c r="C582" s="23">
        <v>2246</v>
      </c>
      <c r="D582" s="23">
        <v>150</v>
      </c>
      <c r="E582" s="23">
        <v>1086</v>
      </c>
      <c r="F582" s="23">
        <v>342</v>
      </c>
      <c r="G582" s="23">
        <v>0</v>
      </c>
      <c r="H582" s="23">
        <v>37</v>
      </c>
      <c r="I582" s="23">
        <v>3786</v>
      </c>
      <c r="J582" s="9">
        <v>1</v>
      </c>
      <c r="K582" s="2">
        <v>6</v>
      </c>
      <c r="L582" s="2">
        <v>9</v>
      </c>
      <c r="M582" s="2">
        <v>9</v>
      </c>
      <c r="N582" s="9">
        <v>3</v>
      </c>
    </row>
    <row r="583" spans="1:14" x14ac:dyDescent="0.25">
      <c r="A583" s="24">
        <v>1627</v>
      </c>
      <c r="B583" s="2">
        <v>73</v>
      </c>
      <c r="C583" s="23">
        <v>2746</v>
      </c>
      <c r="D583" s="23">
        <v>240</v>
      </c>
      <c r="E583" s="23">
        <v>1734</v>
      </c>
      <c r="F583" s="23">
        <v>0</v>
      </c>
      <c r="G583" s="23">
        <v>96</v>
      </c>
      <c r="H583" s="23">
        <v>336</v>
      </c>
      <c r="I583" s="23">
        <v>4480</v>
      </c>
      <c r="J583" s="9">
        <v>1</v>
      </c>
      <c r="K583" s="2">
        <v>4</v>
      </c>
      <c r="L583" s="2">
        <v>2</v>
      </c>
      <c r="M583" s="2">
        <v>6</v>
      </c>
      <c r="N583" s="9">
        <v>2</v>
      </c>
    </row>
    <row r="584" spans="1:14" x14ac:dyDescent="0.25">
      <c r="A584" s="24">
        <v>1507</v>
      </c>
      <c r="B584" s="2">
        <v>73</v>
      </c>
      <c r="C584" s="23">
        <v>3335</v>
      </c>
      <c r="D584" s="23">
        <v>80</v>
      </c>
      <c r="E584" s="23">
        <v>522</v>
      </c>
      <c r="F584" s="23">
        <v>0</v>
      </c>
      <c r="G584" s="23">
        <v>80</v>
      </c>
      <c r="H584" s="23">
        <v>160</v>
      </c>
      <c r="I584" s="23">
        <v>3857</v>
      </c>
      <c r="J584" s="9">
        <v>1</v>
      </c>
      <c r="K584" s="2">
        <v>2</v>
      </c>
      <c r="L584" s="2">
        <v>4</v>
      </c>
      <c r="M584" s="2">
        <v>9</v>
      </c>
      <c r="N584" s="9">
        <v>6</v>
      </c>
    </row>
    <row r="585" spans="1:14" x14ac:dyDescent="0.25">
      <c r="A585" s="24">
        <v>1429</v>
      </c>
      <c r="B585" s="2">
        <v>72</v>
      </c>
      <c r="C585" s="23">
        <v>0</v>
      </c>
      <c r="D585" s="23">
        <v>0</v>
      </c>
      <c r="E585" s="23">
        <v>5</v>
      </c>
      <c r="F585" s="23">
        <v>11</v>
      </c>
      <c r="G585" s="23">
        <v>64</v>
      </c>
      <c r="H585" s="23">
        <v>26</v>
      </c>
      <c r="I585" s="23">
        <v>53</v>
      </c>
      <c r="J585" s="9">
        <v>1</v>
      </c>
      <c r="K585" s="2">
        <v>1</v>
      </c>
      <c r="L585" s="2">
        <v>0</v>
      </c>
      <c r="M585" s="2">
        <v>2</v>
      </c>
      <c r="N585" s="9">
        <v>8</v>
      </c>
    </row>
    <row r="586" spans="1:14" x14ac:dyDescent="0.25">
      <c r="A586" s="24">
        <v>2824</v>
      </c>
      <c r="B586" s="2">
        <v>72</v>
      </c>
      <c r="C586" s="23">
        <v>10</v>
      </c>
      <c r="D586" s="23">
        <v>40</v>
      </c>
      <c r="E586" s="23">
        <v>40</v>
      </c>
      <c r="F586" s="23">
        <v>30</v>
      </c>
      <c r="G586" s="23">
        <v>5</v>
      </c>
      <c r="H586" s="23">
        <v>45</v>
      </c>
      <c r="I586" s="23">
        <v>80</v>
      </c>
      <c r="J586" s="9">
        <v>2</v>
      </c>
      <c r="K586" s="2">
        <v>1</v>
      </c>
      <c r="L586" s="2">
        <v>0</v>
      </c>
      <c r="M586" s="2">
        <v>3</v>
      </c>
      <c r="N586" s="9">
        <v>8</v>
      </c>
    </row>
    <row r="587" spans="1:14" x14ac:dyDescent="0.25">
      <c r="A587" s="24">
        <v>2894</v>
      </c>
      <c r="B587" s="2">
        <v>72</v>
      </c>
      <c r="C587" s="23">
        <v>59</v>
      </c>
      <c r="D587" s="23">
        <v>0</v>
      </c>
      <c r="E587" s="23">
        <v>16</v>
      </c>
      <c r="F587" s="23">
        <v>0</v>
      </c>
      <c r="G587" s="23">
        <v>0</v>
      </c>
      <c r="H587" s="23">
        <v>8</v>
      </c>
      <c r="I587" s="23">
        <v>67</v>
      </c>
      <c r="J587" s="9">
        <v>1</v>
      </c>
      <c r="K587" s="2">
        <v>1</v>
      </c>
      <c r="L587" s="2">
        <v>0</v>
      </c>
      <c r="M587" s="2">
        <v>2</v>
      </c>
      <c r="N587" s="9">
        <v>7</v>
      </c>
    </row>
    <row r="588" spans="1:14" x14ac:dyDescent="0.25">
      <c r="A588" s="24">
        <v>1192</v>
      </c>
      <c r="B588" s="2">
        <v>72</v>
      </c>
      <c r="C588" s="23">
        <v>76</v>
      </c>
      <c r="D588" s="23">
        <v>0</v>
      </c>
      <c r="E588" s="23">
        <v>45</v>
      </c>
      <c r="F588" s="23">
        <v>0</v>
      </c>
      <c r="G588" s="23">
        <v>0</v>
      </c>
      <c r="H588" s="23">
        <v>10</v>
      </c>
      <c r="I588" s="23">
        <v>111</v>
      </c>
      <c r="J588" s="9">
        <v>2</v>
      </c>
      <c r="K588" s="2">
        <v>1</v>
      </c>
      <c r="L588" s="2">
        <v>0</v>
      </c>
      <c r="M588" s="2">
        <v>3</v>
      </c>
      <c r="N588" s="9">
        <v>7</v>
      </c>
    </row>
    <row r="589" spans="1:14" x14ac:dyDescent="0.25">
      <c r="A589" s="24">
        <v>1531</v>
      </c>
      <c r="B589" s="2">
        <v>72</v>
      </c>
      <c r="C589" s="23">
        <v>130</v>
      </c>
      <c r="D589" s="23">
        <v>22</v>
      </c>
      <c r="E589" s="23">
        <v>133</v>
      </c>
      <c r="F589" s="23">
        <v>62</v>
      </c>
      <c r="G589" s="23">
        <v>37</v>
      </c>
      <c r="H589" s="23">
        <v>31</v>
      </c>
      <c r="I589" s="23">
        <v>352</v>
      </c>
      <c r="J589" s="9">
        <v>1</v>
      </c>
      <c r="K589" s="2">
        <v>3</v>
      </c>
      <c r="L589" s="2">
        <v>0</v>
      </c>
      <c r="M589" s="2">
        <v>4</v>
      </c>
      <c r="N589" s="9">
        <v>6</v>
      </c>
    </row>
    <row r="590" spans="1:14" x14ac:dyDescent="0.25">
      <c r="A590" s="24">
        <v>3110</v>
      </c>
      <c r="B590" s="2">
        <v>72</v>
      </c>
      <c r="C590" s="23">
        <v>159</v>
      </c>
      <c r="D590" s="23">
        <v>15</v>
      </c>
      <c r="E590" s="23">
        <v>44</v>
      </c>
      <c r="F590" s="23">
        <v>30</v>
      </c>
      <c r="G590" s="23">
        <v>0</v>
      </c>
      <c r="H590" s="23">
        <v>100</v>
      </c>
      <c r="I590" s="23">
        <v>148</v>
      </c>
      <c r="J590" s="9">
        <v>5</v>
      </c>
      <c r="K590" s="2">
        <v>2</v>
      </c>
      <c r="L590" s="2">
        <v>1</v>
      </c>
      <c r="M590" s="2">
        <v>4</v>
      </c>
      <c r="N590" s="9">
        <v>5</v>
      </c>
    </row>
    <row r="591" spans="1:14" x14ac:dyDescent="0.25">
      <c r="A591" s="24">
        <v>2159</v>
      </c>
      <c r="B591" s="2">
        <v>72</v>
      </c>
      <c r="C591" s="23">
        <v>198</v>
      </c>
      <c r="D591" s="23">
        <v>23</v>
      </c>
      <c r="E591" s="23">
        <v>86</v>
      </c>
      <c r="F591" s="23">
        <v>0</v>
      </c>
      <c r="G591" s="23">
        <v>18</v>
      </c>
      <c r="H591" s="23">
        <v>86</v>
      </c>
      <c r="I591" s="23">
        <v>239</v>
      </c>
      <c r="J591" s="9">
        <v>3</v>
      </c>
      <c r="K591" s="2">
        <v>2</v>
      </c>
      <c r="L591" s="2">
        <v>0</v>
      </c>
      <c r="M591" s="2">
        <v>4</v>
      </c>
      <c r="N591" s="9">
        <v>5</v>
      </c>
    </row>
    <row r="592" spans="1:14" x14ac:dyDescent="0.25">
      <c r="A592" s="24">
        <v>1425</v>
      </c>
      <c r="B592" s="2">
        <v>72</v>
      </c>
      <c r="C592" s="23">
        <v>214</v>
      </c>
      <c r="D592" s="23">
        <v>78</v>
      </c>
      <c r="E592" s="23">
        <v>86</v>
      </c>
      <c r="F592" s="23">
        <v>44</v>
      </c>
      <c r="G592" s="23">
        <v>0</v>
      </c>
      <c r="H592" s="23">
        <v>11</v>
      </c>
      <c r="I592" s="23">
        <v>411</v>
      </c>
      <c r="J592" s="9">
        <v>2</v>
      </c>
      <c r="K592" s="2">
        <v>2</v>
      </c>
      <c r="L592" s="2">
        <v>1</v>
      </c>
      <c r="M592" s="2">
        <v>5</v>
      </c>
      <c r="N592" s="9">
        <v>4</v>
      </c>
    </row>
    <row r="593" spans="1:14" x14ac:dyDescent="0.25">
      <c r="A593" s="24">
        <v>1043</v>
      </c>
      <c r="B593" s="2">
        <v>72</v>
      </c>
      <c r="C593" s="23">
        <v>277</v>
      </c>
      <c r="D593" s="23">
        <v>369</v>
      </c>
      <c r="E593" s="23">
        <v>599</v>
      </c>
      <c r="F593" s="23">
        <v>511</v>
      </c>
      <c r="G593" s="23">
        <v>68</v>
      </c>
      <c r="H593" s="23">
        <v>392</v>
      </c>
      <c r="I593" s="23">
        <v>1432</v>
      </c>
      <c r="J593" s="9">
        <v>1</v>
      </c>
      <c r="K593" s="2">
        <v>2</v>
      </c>
      <c r="L593" s="2">
        <v>4</v>
      </c>
      <c r="M593" s="2">
        <v>9</v>
      </c>
      <c r="N593" s="9">
        <v>1</v>
      </c>
    </row>
    <row r="594" spans="1:14" x14ac:dyDescent="0.25">
      <c r="A594" s="24">
        <v>2756</v>
      </c>
      <c r="B594" s="2">
        <v>72</v>
      </c>
      <c r="C594" s="23">
        <v>312</v>
      </c>
      <c r="D594" s="23">
        <v>3</v>
      </c>
      <c r="E594" s="23">
        <v>70</v>
      </c>
      <c r="F594" s="23">
        <v>0</v>
      </c>
      <c r="G594" s="23">
        <v>13</v>
      </c>
      <c r="H594" s="23">
        <v>84</v>
      </c>
      <c r="I594" s="23">
        <v>315</v>
      </c>
      <c r="J594" s="9">
        <v>3</v>
      </c>
      <c r="K594" s="2">
        <v>2</v>
      </c>
      <c r="L594" s="2">
        <v>1</v>
      </c>
      <c r="M594" s="2">
        <v>4</v>
      </c>
      <c r="N594" s="9">
        <v>5</v>
      </c>
    </row>
    <row r="595" spans="1:14" x14ac:dyDescent="0.25">
      <c r="A595" s="24">
        <v>1998</v>
      </c>
      <c r="B595" s="2">
        <v>72</v>
      </c>
      <c r="C595" s="23">
        <v>361</v>
      </c>
      <c r="D595" s="23">
        <v>11</v>
      </c>
      <c r="E595" s="23">
        <v>208</v>
      </c>
      <c r="F595" s="23">
        <v>43</v>
      </c>
      <c r="G595" s="23">
        <v>17</v>
      </c>
      <c r="H595" s="23">
        <v>31</v>
      </c>
      <c r="I595" s="23">
        <v>609</v>
      </c>
      <c r="J595" s="9">
        <v>1</v>
      </c>
      <c r="K595" s="2">
        <v>2</v>
      </c>
      <c r="L595" s="2">
        <v>1</v>
      </c>
      <c r="M595" s="2">
        <v>7</v>
      </c>
      <c r="N595" s="9">
        <v>2</v>
      </c>
    </row>
    <row r="596" spans="1:14" x14ac:dyDescent="0.25">
      <c r="A596" s="24">
        <v>1511</v>
      </c>
      <c r="B596" s="2">
        <v>72</v>
      </c>
      <c r="C596" s="23">
        <v>421</v>
      </c>
      <c r="D596" s="23">
        <v>45</v>
      </c>
      <c r="E596" s="23">
        <v>457</v>
      </c>
      <c r="F596" s="23">
        <v>200</v>
      </c>
      <c r="G596" s="23">
        <v>93</v>
      </c>
      <c r="H596" s="23">
        <v>105</v>
      </c>
      <c r="I596" s="23">
        <v>1111</v>
      </c>
      <c r="J596" s="9">
        <v>1</v>
      </c>
      <c r="K596" s="2">
        <v>4</v>
      </c>
      <c r="L596" s="2">
        <v>4</v>
      </c>
      <c r="M596" s="2">
        <v>6</v>
      </c>
      <c r="N596" s="9">
        <v>3</v>
      </c>
    </row>
    <row r="597" spans="1:14" x14ac:dyDescent="0.25">
      <c r="A597" s="24">
        <v>2236</v>
      </c>
      <c r="B597" s="2">
        <v>72</v>
      </c>
      <c r="C597" s="23">
        <v>824</v>
      </c>
      <c r="D597" s="23">
        <v>0</v>
      </c>
      <c r="E597" s="23">
        <v>245</v>
      </c>
      <c r="F597" s="23">
        <v>11</v>
      </c>
      <c r="G597" s="23">
        <v>31</v>
      </c>
      <c r="H597" s="23">
        <v>65</v>
      </c>
      <c r="I597" s="23">
        <v>1046</v>
      </c>
      <c r="J597" s="9">
        <v>4</v>
      </c>
      <c r="K597" s="2">
        <v>7</v>
      </c>
      <c r="L597" s="2">
        <v>2</v>
      </c>
      <c r="M597" s="2">
        <v>5</v>
      </c>
      <c r="N597" s="9">
        <v>7</v>
      </c>
    </row>
    <row r="598" spans="1:14" x14ac:dyDescent="0.25">
      <c r="A598" s="24">
        <v>1619</v>
      </c>
      <c r="B598" s="2">
        <v>72</v>
      </c>
      <c r="C598" s="23">
        <v>845</v>
      </c>
      <c r="D598" s="23">
        <v>44</v>
      </c>
      <c r="E598" s="23">
        <v>1556</v>
      </c>
      <c r="F598" s="23">
        <v>83</v>
      </c>
      <c r="G598" s="23">
        <v>118</v>
      </c>
      <c r="H598" s="23">
        <v>356</v>
      </c>
      <c r="I598" s="23">
        <v>2289</v>
      </c>
      <c r="J598" s="9">
        <v>1</v>
      </c>
      <c r="K598" s="2">
        <v>9</v>
      </c>
      <c r="L598" s="2">
        <v>11</v>
      </c>
      <c r="M598" s="2">
        <v>11</v>
      </c>
      <c r="N598" s="9">
        <v>5</v>
      </c>
    </row>
    <row r="599" spans="1:14" x14ac:dyDescent="0.25">
      <c r="A599" s="24">
        <v>1795</v>
      </c>
      <c r="B599" s="2">
        <v>72</v>
      </c>
      <c r="C599" s="23">
        <v>857</v>
      </c>
      <c r="D599" s="23">
        <v>153</v>
      </c>
      <c r="E599" s="23">
        <v>1561</v>
      </c>
      <c r="F599" s="23">
        <v>159</v>
      </c>
      <c r="G599" s="23">
        <v>336</v>
      </c>
      <c r="H599" s="23">
        <v>63</v>
      </c>
      <c r="I599" s="23">
        <v>3002</v>
      </c>
      <c r="J599" s="9">
        <v>0</v>
      </c>
      <c r="K599" s="2">
        <v>5</v>
      </c>
      <c r="L599" s="2">
        <v>5</v>
      </c>
      <c r="M599" s="2">
        <v>12</v>
      </c>
      <c r="N599" s="9">
        <v>1</v>
      </c>
    </row>
    <row r="600" spans="1:14" x14ac:dyDescent="0.25">
      <c r="A600" s="24">
        <v>1120</v>
      </c>
      <c r="B600" s="2">
        <v>72</v>
      </c>
      <c r="C600" s="23">
        <v>1128</v>
      </c>
      <c r="D600" s="23">
        <v>44</v>
      </c>
      <c r="E600" s="23">
        <v>252</v>
      </c>
      <c r="F600" s="23">
        <v>37</v>
      </c>
      <c r="G600" s="23">
        <v>28</v>
      </c>
      <c r="H600" s="23">
        <v>28</v>
      </c>
      <c r="I600" s="23">
        <v>1460</v>
      </c>
      <c r="J600" s="9">
        <v>4</v>
      </c>
      <c r="K600" s="2">
        <v>6</v>
      </c>
      <c r="L600" s="2">
        <v>3</v>
      </c>
      <c r="M600" s="2">
        <v>10</v>
      </c>
      <c r="N600" s="9">
        <v>4</v>
      </c>
    </row>
    <row r="601" spans="1:14" x14ac:dyDescent="0.25">
      <c r="A601" s="24">
        <v>1794</v>
      </c>
      <c r="B601" s="2">
        <v>72</v>
      </c>
      <c r="C601" s="23">
        <v>1138</v>
      </c>
      <c r="D601" s="23">
        <v>0</v>
      </c>
      <c r="E601" s="23">
        <v>692</v>
      </c>
      <c r="F601" s="23">
        <v>261</v>
      </c>
      <c r="G601" s="23">
        <v>200</v>
      </c>
      <c r="H601" s="23">
        <v>200</v>
      </c>
      <c r="I601" s="23">
        <v>2091</v>
      </c>
      <c r="J601" s="9">
        <v>6</v>
      </c>
      <c r="K601" s="2">
        <v>5</v>
      </c>
      <c r="L601" s="2">
        <v>7</v>
      </c>
      <c r="M601" s="2">
        <v>9</v>
      </c>
      <c r="N601" s="9">
        <v>4</v>
      </c>
    </row>
    <row r="602" spans="1:14" x14ac:dyDescent="0.25">
      <c r="A602" s="24">
        <v>2672</v>
      </c>
      <c r="B602" s="2">
        <v>72</v>
      </c>
      <c r="C602" s="23">
        <v>1146</v>
      </c>
      <c r="D602" s="23">
        <v>45</v>
      </c>
      <c r="E602" s="23">
        <v>274</v>
      </c>
      <c r="F602" s="23">
        <v>56</v>
      </c>
      <c r="G602" s="23">
        <v>43</v>
      </c>
      <c r="H602" s="23">
        <v>43</v>
      </c>
      <c r="I602" s="23">
        <v>1521</v>
      </c>
      <c r="J602" s="9">
        <v>0</v>
      </c>
      <c r="K602" s="2">
        <v>4</v>
      </c>
      <c r="L602" s="2">
        <v>2</v>
      </c>
      <c r="M602" s="2">
        <v>5</v>
      </c>
      <c r="N602" s="9">
        <v>1</v>
      </c>
    </row>
    <row r="603" spans="1:14" x14ac:dyDescent="0.25">
      <c r="A603" s="24">
        <v>2740</v>
      </c>
      <c r="B603" s="2">
        <v>72</v>
      </c>
      <c r="C603" s="23">
        <v>1158</v>
      </c>
      <c r="D603" s="23">
        <v>177</v>
      </c>
      <c r="E603" s="23">
        <v>622</v>
      </c>
      <c r="F603" s="23">
        <v>232</v>
      </c>
      <c r="G603" s="23">
        <v>87</v>
      </c>
      <c r="H603" s="23">
        <v>154</v>
      </c>
      <c r="I603" s="23">
        <v>2121</v>
      </c>
      <c r="J603" s="9">
        <v>3</v>
      </c>
      <c r="K603" s="2">
        <v>9</v>
      </c>
      <c r="L603" s="2">
        <v>2</v>
      </c>
      <c r="M603" s="2">
        <v>12</v>
      </c>
      <c r="N603" s="9">
        <v>6</v>
      </c>
    </row>
    <row r="604" spans="1:14" x14ac:dyDescent="0.25">
      <c r="A604" s="24">
        <v>2787</v>
      </c>
      <c r="B604" s="2">
        <v>72</v>
      </c>
      <c r="C604" s="23">
        <v>1289</v>
      </c>
      <c r="D604" s="23">
        <v>18</v>
      </c>
      <c r="E604" s="23">
        <v>523</v>
      </c>
      <c r="F604" s="23">
        <v>52</v>
      </c>
      <c r="G604" s="23">
        <v>140</v>
      </c>
      <c r="H604" s="23">
        <v>38</v>
      </c>
      <c r="I604" s="23">
        <v>1984</v>
      </c>
      <c r="J604" s="9">
        <v>1</v>
      </c>
      <c r="K604" s="2">
        <v>4</v>
      </c>
      <c r="L604" s="2">
        <v>3</v>
      </c>
      <c r="M604" s="2">
        <v>6</v>
      </c>
      <c r="N604" s="9">
        <v>1</v>
      </c>
    </row>
    <row r="605" spans="1:14" x14ac:dyDescent="0.25">
      <c r="A605" s="24">
        <v>2179</v>
      </c>
      <c r="B605" s="2">
        <v>72</v>
      </c>
      <c r="C605" s="23">
        <v>1305</v>
      </c>
      <c r="D605" s="23">
        <v>18</v>
      </c>
      <c r="E605" s="23">
        <v>591</v>
      </c>
      <c r="F605" s="23">
        <v>78</v>
      </c>
      <c r="G605" s="23">
        <v>80</v>
      </c>
      <c r="H605" s="23">
        <v>182</v>
      </c>
      <c r="I605" s="23">
        <v>1889</v>
      </c>
      <c r="J605" s="9">
        <v>1</v>
      </c>
      <c r="K605" s="2">
        <v>3</v>
      </c>
      <c r="L605" s="2">
        <v>5</v>
      </c>
      <c r="M605" s="2">
        <v>5</v>
      </c>
      <c r="N605" s="9">
        <v>1</v>
      </c>
    </row>
    <row r="606" spans="1:14" x14ac:dyDescent="0.25">
      <c r="A606" s="24">
        <v>1088</v>
      </c>
      <c r="B606" s="2">
        <v>72</v>
      </c>
      <c r="C606" s="23">
        <v>1559</v>
      </c>
      <c r="D606" s="23">
        <v>0</v>
      </c>
      <c r="E606" s="23">
        <v>80</v>
      </c>
      <c r="F606" s="23">
        <v>0</v>
      </c>
      <c r="G606" s="23">
        <v>0</v>
      </c>
      <c r="H606" s="23">
        <v>232</v>
      </c>
      <c r="I606" s="23">
        <v>1408</v>
      </c>
      <c r="J606" s="9">
        <v>5</v>
      </c>
      <c r="K606" s="2">
        <v>7</v>
      </c>
      <c r="L606" s="2">
        <v>4</v>
      </c>
      <c r="M606" s="2">
        <v>6</v>
      </c>
      <c r="N606" s="9">
        <v>6</v>
      </c>
    </row>
    <row r="607" spans="1:14" x14ac:dyDescent="0.25">
      <c r="A607" s="24">
        <v>2763</v>
      </c>
      <c r="B607" s="2">
        <v>72</v>
      </c>
      <c r="C607" s="23">
        <v>1586</v>
      </c>
      <c r="D607" s="23">
        <v>56</v>
      </c>
      <c r="E607" s="23">
        <v>338</v>
      </c>
      <c r="F607" s="23">
        <v>590</v>
      </c>
      <c r="G607" s="23">
        <v>397</v>
      </c>
      <c r="H607" s="23">
        <v>338</v>
      </c>
      <c r="I607" s="23">
        <v>2628</v>
      </c>
      <c r="J607" s="9">
        <v>13</v>
      </c>
      <c r="K607" s="2">
        <v>2</v>
      </c>
      <c r="L607" s="2">
        <v>2</v>
      </c>
      <c r="M607" s="2">
        <v>12</v>
      </c>
      <c r="N607" s="9">
        <v>8</v>
      </c>
    </row>
    <row r="608" spans="1:14" x14ac:dyDescent="0.25">
      <c r="A608" s="24">
        <v>1216</v>
      </c>
      <c r="B608" s="2">
        <v>72</v>
      </c>
      <c r="C608" s="23">
        <v>1783</v>
      </c>
      <c r="D608" s="23">
        <v>194</v>
      </c>
      <c r="E608" s="23">
        <v>1666</v>
      </c>
      <c r="F608" s="23">
        <v>151</v>
      </c>
      <c r="G608" s="23">
        <v>115</v>
      </c>
      <c r="H608" s="23">
        <v>38</v>
      </c>
      <c r="I608" s="23">
        <v>3870</v>
      </c>
      <c r="J608" s="9">
        <v>1</v>
      </c>
      <c r="K608" s="2">
        <v>3</v>
      </c>
      <c r="L608" s="2">
        <v>5</v>
      </c>
      <c r="M608" s="2">
        <v>8</v>
      </c>
      <c r="N608" s="9">
        <v>2</v>
      </c>
    </row>
    <row r="609" spans="1:14" x14ac:dyDescent="0.25">
      <c r="A609" s="24">
        <v>2354</v>
      </c>
      <c r="B609" s="2">
        <v>72</v>
      </c>
      <c r="C609" s="23">
        <v>1914</v>
      </c>
      <c r="D609" s="23">
        <v>22</v>
      </c>
      <c r="E609" s="23">
        <v>464</v>
      </c>
      <c r="F609" s="23">
        <v>31</v>
      </c>
      <c r="G609" s="23">
        <v>22</v>
      </c>
      <c r="H609" s="23">
        <v>244</v>
      </c>
      <c r="I609" s="23">
        <v>2209</v>
      </c>
      <c r="J609" s="9">
        <v>5</v>
      </c>
      <c r="K609" s="2">
        <v>8</v>
      </c>
      <c r="L609" s="2">
        <v>4</v>
      </c>
      <c r="M609" s="2">
        <v>11</v>
      </c>
      <c r="N609" s="9">
        <v>6</v>
      </c>
    </row>
    <row r="610" spans="1:14" x14ac:dyDescent="0.25">
      <c r="A610" s="24">
        <v>2807</v>
      </c>
      <c r="B610" s="2">
        <v>72</v>
      </c>
      <c r="C610" s="23">
        <v>1940</v>
      </c>
      <c r="D610" s="23">
        <v>48</v>
      </c>
      <c r="E610" s="23">
        <v>402</v>
      </c>
      <c r="F610" s="23">
        <v>65</v>
      </c>
      <c r="G610" s="23">
        <v>74</v>
      </c>
      <c r="H610" s="23">
        <v>99</v>
      </c>
      <c r="I610" s="23">
        <v>2430</v>
      </c>
      <c r="J610" s="9">
        <v>8</v>
      </c>
      <c r="K610" s="2">
        <v>6</v>
      </c>
      <c r="L610" s="2">
        <v>4</v>
      </c>
      <c r="M610" s="2">
        <v>13</v>
      </c>
      <c r="N610" s="9">
        <v>6</v>
      </c>
    </row>
    <row r="611" spans="1:14" x14ac:dyDescent="0.25">
      <c r="A611" s="24">
        <v>1476</v>
      </c>
      <c r="B611" s="2">
        <v>72</v>
      </c>
      <c r="C611" s="23">
        <v>2276</v>
      </c>
      <c r="D611" s="23">
        <v>46</v>
      </c>
      <c r="E611" s="23">
        <v>901</v>
      </c>
      <c r="F611" s="23">
        <v>556</v>
      </c>
      <c r="G611" s="23">
        <v>116</v>
      </c>
      <c r="H611" s="23">
        <v>93</v>
      </c>
      <c r="I611" s="23">
        <v>3802</v>
      </c>
      <c r="J611" s="9">
        <v>1</v>
      </c>
      <c r="K611" s="2">
        <v>3</v>
      </c>
      <c r="L611" s="2">
        <v>5</v>
      </c>
      <c r="M611" s="2">
        <v>13</v>
      </c>
      <c r="N611" s="9">
        <v>6</v>
      </c>
    </row>
    <row r="612" spans="1:14" x14ac:dyDescent="0.25">
      <c r="A612" s="24">
        <v>1382</v>
      </c>
      <c r="B612" s="2">
        <v>71</v>
      </c>
      <c r="C612" s="23">
        <v>11</v>
      </c>
      <c r="D612" s="23">
        <v>0</v>
      </c>
      <c r="E612" s="23">
        <v>32</v>
      </c>
      <c r="F612" s="23">
        <v>42</v>
      </c>
      <c r="G612" s="23">
        <v>32</v>
      </c>
      <c r="H612" s="23">
        <v>26</v>
      </c>
      <c r="I612" s="23">
        <v>90</v>
      </c>
      <c r="J612" s="9">
        <v>1</v>
      </c>
      <c r="K612" s="2">
        <v>1</v>
      </c>
      <c r="L612" s="2">
        <v>0</v>
      </c>
      <c r="M612" s="2">
        <v>3</v>
      </c>
      <c r="N612" s="9">
        <v>7</v>
      </c>
    </row>
    <row r="613" spans="1:14" x14ac:dyDescent="0.25">
      <c r="A613" s="24">
        <v>1850</v>
      </c>
      <c r="B613" s="2">
        <v>71</v>
      </c>
      <c r="C613" s="23">
        <v>17</v>
      </c>
      <c r="D613" s="23">
        <v>51</v>
      </c>
      <c r="E613" s="23">
        <v>64</v>
      </c>
      <c r="F613" s="23">
        <v>81</v>
      </c>
      <c r="G613" s="23">
        <v>30</v>
      </c>
      <c r="H613" s="23">
        <v>51</v>
      </c>
      <c r="I613" s="23">
        <v>192</v>
      </c>
      <c r="J613" s="9">
        <v>2</v>
      </c>
      <c r="K613" s="2">
        <v>2</v>
      </c>
      <c r="L613" s="2">
        <v>0</v>
      </c>
      <c r="M613" s="2">
        <v>3</v>
      </c>
      <c r="N613" s="9">
        <v>7</v>
      </c>
    </row>
    <row r="614" spans="1:14" x14ac:dyDescent="0.25">
      <c r="A614" s="24">
        <v>3168</v>
      </c>
      <c r="B614" s="2">
        <v>71</v>
      </c>
      <c r="C614" s="23">
        <v>36</v>
      </c>
      <c r="D614" s="23">
        <v>79</v>
      </c>
      <c r="E614" s="23">
        <v>115</v>
      </c>
      <c r="F614" s="23">
        <v>151</v>
      </c>
      <c r="G614" s="23">
        <v>57</v>
      </c>
      <c r="H614" s="23">
        <v>323</v>
      </c>
      <c r="I614" s="23">
        <v>115</v>
      </c>
      <c r="J614" s="9">
        <v>2</v>
      </c>
      <c r="K614" s="2">
        <v>2</v>
      </c>
      <c r="L614" s="2">
        <v>2</v>
      </c>
      <c r="M614" s="2">
        <v>2</v>
      </c>
      <c r="N614" s="9">
        <v>8</v>
      </c>
    </row>
    <row r="615" spans="1:14" x14ac:dyDescent="0.25">
      <c r="A615" s="24">
        <v>1383</v>
      </c>
      <c r="B615" s="2">
        <v>71</v>
      </c>
      <c r="C615" s="23">
        <v>47</v>
      </c>
      <c r="D615" s="23">
        <v>32</v>
      </c>
      <c r="E615" s="23">
        <v>71</v>
      </c>
      <c r="F615" s="23">
        <v>47</v>
      </c>
      <c r="G615" s="23">
        <v>284</v>
      </c>
      <c r="H615" s="23">
        <v>276</v>
      </c>
      <c r="I615" s="23">
        <v>205</v>
      </c>
      <c r="J615" s="9">
        <v>4</v>
      </c>
      <c r="K615" s="2">
        <v>2</v>
      </c>
      <c r="L615" s="2">
        <v>2</v>
      </c>
      <c r="M615" s="2">
        <v>3</v>
      </c>
      <c r="N615" s="9">
        <v>7</v>
      </c>
    </row>
    <row r="616" spans="1:14" x14ac:dyDescent="0.25">
      <c r="A616" s="24">
        <v>1724</v>
      </c>
      <c r="B616" s="2">
        <v>71</v>
      </c>
      <c r="C616" s="23">
        <v>47</v>
      </c>
      <c r="D616" s="23">
        <v>39</v>
      </c>
      <c r="E616" s="23">
        <v>86</v>
      </c>
      <c r="F616" s="23">
        <v>47</v>
      </c>
      <c r="G616" s="23">
        <v>29</v>
      </c>
      <c r="H616" s="23">
        <v>143</v>
      </c>
      <c r="I616" s="23">
        <v>104</v>
      </c>
      <c r="J616" s="9">
        <v>2</v>
      </c>
      <c r="K616" s="2">
        <v>3</v>
      </c>
      <c r="L616" s="2">
        <v>0</v>
      </c>
      <c r="M616" s="2">
        <v>4</v>
      </c>
      <c r="N616" s="9">
        <v>6</v>
      </c>
    </row>
    <row r="617" spans="1:14" x14ac:dyDescent="0.25">
      <c r="A617" s="24">
        <v>2849</v>
      </c>
      <c r="B617" s="2">
        <v>71</v>
      </c>
      <c r="C617" s="23">
        <v>54</v>
      </c>
      <c r="D617" s="23">
        <v>30</v>
      </c>
      <c r="E617" s="23">
        <v>9</v>
      </c>
      <c r="F617" s="23">
        <v>9</v>
      </c>
      <c r="G617" s="23">
        <v>15</v>
      </c>
      <c r="H617" s="23">
        <v>0</v>
      </c>
      <c r="I617" s="23">
        <v>118</v>
      </c>
      <c r="J617" s="9">
        <v>1</v>
      </c>
      <c r="K617" s="2">
        <v>1</v>
      </c>
      <c r="L617" s="2">
        <v>0</v>
      </c>
      <c r="M617" s="2">
        <v>3</v>
      </c>
      <c r="N617" s="9">
        <v>2</v>
      </c>
    </row>
    <row r="618" spans="1:14" x14ac:dyDescent="0.25">
      <c r="A618" s="24">
        <v>1782</v>
      </c>
      <c r="B618" s="2">
        <v>71</v>
      </c>
      <c r="C618" s="23">
        <v>59</v>
      </c>
      <c r="D618" s="23">
        <v>3</v>
      </c>
      <c r="E618" s="23">
        <v>31</v>
      </c>
      <c r="F618" s="23">
        <v>6</v>
      </c>
      <c r="G618" s="23">
        <v>3</v>
      </c>
      <c r="H618" s="23">
        <v>25</v>
      </c>
      <c r="I618" s="23">
        <v>78</v>
      </c>
      <c r="J618" s="9">
        <v>1</v>
      </c>
      <c r="K618" s="2">
        <v>1</v>
      </c>
      <c r="L618" s="2">
        <v>0</v>
      </c>
      <c r="M618" s="2">
        <v>3</v>
      </c>
      <c r="N618" s="9">
        <v>5</v>
      </c>
    </row>
    <row r="619" spans="1:14" x14ac:dyDescent="0.25">
      <c r="A619" s="24">
        <v>2845</v>
      </c>
      <c r="B619" s="2">
        <v>71</v>
      </c>
      <c r="C619" s="23">
        <v>62</v>
      </c>
      <c r="D619" s="23">
        <v>10</v>
      </c>
      <c r="E619" s="23">
        <v>71</v>
      </c>
      <c r="F619" s="23">
        <v>10</v>
      </c>
      <c r="G619" s="23">
        <v>10</v>
      </c>
      <c r="H619" s="23">
        <v>38</v>
      </c>
      <c r="I619" s="23">
        <v>124</v>
      </c>
      <c r="J619" s="9">
        <v>2</v>
      </c>
      <c r="K619" s="2">
        <v>2</v>
      </c>
      <c r="L619" s="2">
        <v>0</v>
      </c>
      <c r="M619" s="2">
        <v>3</v>
      </c>
      <c r="N619" s="9">
        <v>6</v>
      </c>
    </row>
    <row r="620" spans="1:14" x14ac:dyDescent="0.25">
      <c r="A620" s="24">
        <v>1841</v>
      </c>
      <c r="B620" s="2">
        <v>71</v>
      </c>
      <c r="C620" s="23">
        <v>69</v>
      </c>
      <c r="D620" s="23">
        <v>11</v>
      </c>
      <c r="E620" s="23">
        <v>95</v>
      </c>
      <c r="F620" s="23">
        <v>32</v>
      </c>
      <c r="G620" s="23">
        <v>5</v>
      </c>
      <c r="H620" s="23">
        <v>0</v>
      </c>
      <c r="I620" s="23">
        <v>212</v>
      </c>
      <c r="J620" s="9">
        <v>2</v>
      </c>
      <c r="K620" s="2">
        <v>2</v>
      </c>
      <c r="L620" s="2">
        <v>0</v>
      </c>
      <c r="M620" s="2">
        <v>3</v>
      </c>
      <c r="N620" s="9">
        <v>8</v>
      </c>
    </row>
    <row r="621" spans="1:14" x14ac:dyDescent="0.25">
      <c r="A621" s="24">
        <v>2642</v>
      </c>
      <c r="B621" s="2">
        <v>71</v>
      </c>
      <c r="C621" s="23">
        <v>78</v>
      </c>
      <c r="D621" s="23">
        <v>19</v>
      </c>
      <c r="E621" s="23">
        <v>11</v>
      </c>
      <c r="F621" s="23">
        <v>37</v>
      </c>
      <c r="G621" s="23">
        <v>4</v>
      </c>
      <c r="H621" s="23">
        <v>26</v>
      </c>
      <c r="I621" s="23">
        <v>123</v>
      </c>
      <c r="J621" s="9">
        <v>3</v>
      </c>
      <c r="K621" s="2">
        <v>1</v>
      </c>
      <c r="L621" s="2">
        <v>1</v>
      </c>
      <c r="M621" s="2">
        <v>4</v>
      </c>
      <c r="N621" s="9">
        <v>2</v>
      </c>
    </row>
    <row r="622" spans="1:14" x14ac:dyDescent="0.25">
      <c r="A622" s="24">
        <v>1636</v>
      </c>
      <c r="B622" s="2">
        <v>71</v>
      </c>
      <c r="C622" s="23">
        <v>89</v>
      </c>
      <c r="D622" s="23">
        <v>6</v>
      </c>
      <c r="E622" s="23">
        <v>74</v>
      </c>
      <c r="F622" s="23">
        <v>0</v>
      </c>
      <c r="G622" s="23">
        <v>3</v>
      </c>
      <c r="H622" s="23">
        <v>27</v>
      </c>
      <c r="I622" s="23">
        <v>146</v>
      </c>
      <c r="J622" s="9">
        <v>1</v>
      </c>
      <c r="K622" s="2">
        <v>1</v>
      </c>
      <c r="L622" s="2">
        <v>1</v>
      </c>
      <c r="M622" s="2">
        <v>4</v>
      </c>
      <c r="N622" s="9">
        <v>2</v>
      </c>
    </row>
    <row r="623" spans="1:14" x14ac:dyDescent="0.25">
      <c r="A623" s="24">
        <v>2581</v>
      </c>
      <c r="B623" s="2">
        <v>71</v>
      </c>
      <c r="C623" s="23">
        <v>100</v>
      </c>
      <c r="D623" s="23">
        <v>0</v>
      </c>
      <c r="E623" s="23">
        <v>11</v>
      </c>
      <c r="F623" s="23">
        <v>0</v>
      </c>
      <c r="G623" s="23">
        <v>0</v>
      </c>
      <c r="H623" s="23">
        <v>0</v>
      </c>
      <c r="I623" s="23">
        <v>111</v>
      </c>
      <c r="J623" s="9">
        <v>1</v>
      </c>
      <c r="K623" s="2">
        <v>2</v>
      </c>
      <c r="L623" s="2">
        <v>0</v>
      </c>
      <c r="M623" s="2">
        <v>2</v>
      </c>
      <c r="N623" s="9">
        <v>8</v>
      </c>
    </row>
    <row r="624" spans="1:14" x14ac:dyDescent="0.25">
      <c r="A624" s="24">
        <v>1492</v>
      </c>
      <c r="B624" s="2">
        <v>71</v>
      </c>
      <c r="C624" s="23">
        <v>131</v>
      </c>
      <c r="D624" s="23">
        <v>15</v>
      </c>
      <c r="E624" s="23">
        <v>255</v>
      </c>
      <c r="F624" s="23">
        <v>12</v>
      </c>
      <c r="G624" s="23">
        <v>39</v>
      </c>
      <c r="H624" s="23">
        <v>77</v>
      </c>
      <c r="I624" s="23">
        <v>375</v>
      </c>
      <c r="J624" s="9">
        <v>1</v>
      </c>
      <c r="K624" s="2">
        <v>2</v>
      </c>
      <c r="L624" s="2">
        <v>1</v>
      </c>
      <c r="M624" s="2">
        <v>4</v>
      </c>
      <c r="N624" s="9">
        <v>7</v>
      </c>
    </row>
    <row r="625" spans="1:14" x14ac:dyDescent="0.25">
      <c r="A625" s="24">
        <v>2554</v>
      </c>
      <c r="B625" s="2">
        <v>71</v>
      </c>
      <c r="C625" s="23">
        <v>131</v>
      </c>
      <c r="D625" s="23">
        <v>15</v>
      </c>
      <c r="E625" s="23">
        <v>255</v>
      </c>
      <c r="F625" s="23">
        <v>12</v>
      </c>
      <c r="G625" s="23">
        <v>39</v>
      </c>
      <c r="H625" s="23">
        <v>77</v>
      </c>
      <c r="I625" s="23">
        <v>375</v>
      </c>
      <c r="J625" s="9">
        <v>1</v>
      </c>
      <c r="K625" s="2">
        <v>2</v>
      </c>
      <c r="L625" s="2">
        <v>1</v>
      </c>
      <c r="M625" s="2">
        <v>4</v>
      </c>
      <c r="N625" s="9">
        <v>7</v>
      </c>
    </row>
    <row r="626" spans="1:14" x14ac:dyDescent="0.25">
      <c r="A626" s="24">
        <v>2882</v>
      </c>
      <c r="B626" s="2">
        <v>71</v>
      </c>
      <c r="C626" s="23">
        <v>180</v>
      </c>
      <c r="D626" s="23">
        <v>0</v>
      </c>
      <c r="E626" s="23">
        <v>64</v>
      </c>
      <c r="F626" s="23">
        <v>8</v>
      </c>
      <c r="G626" s="23">
        <v>4</v>
      </c>
      <c r="H626" s="23">
        <v>24</v>
      </c>
      <c r="I626" s="23">
        <v>233</v>
      </c>
      <c r="J626" s="9">
        <v>1</v>
      </c>
      <c r="K626" s="2">
        <v>3</v>
      </c>
      <c r="L626" s="2">
        <v>0</v>
      </c>
      <c r="M626" s="2">
        <v>3</v>
      </c>
      <c r="N626" s="9">
        <v>7</v>
      </c>
    </row>
    <row r="627" spans="1:14" x14ac:dyDescent="0.25">
      <c r="A627" s="24">
        <v>2693</v>
      </c>
      <c r="B627" s="2">
        <v>71</v>
      </c>
      <c r="C627" s="23">
        <v>283</v>
      </c>
      <c r="D627" s="23">
        <v>16</v>
      </c>
      <c r="E627" s="23">
        <v>231</v>
      </c>
      <c r="F627" s="23">
        <v>23</v>
      </c>
      <c r="G627" s="23">
        <v>39</v>
      </c>
      <c r="H627" s="23">
        <v>94</v>
      </c>
      <c r="I627" s="23">
        <v>498</v>
      </c>
      <c r="J627" s="9">
        <v>5</v>
      </c>
      <c r="K627" s="2">
        <v>4</v>
      </c>
      <c r="L627" s="2">
        <v>1</v>
      </c>
      <c r="M627" s="2">
        <v>4</v>
      </c>
      <c r="N627" s="9">
        <v>7</v>
      </c>
    </row>
    <row r="628" spans="1:14" x14ac:dyDescent="0.25">
      <c r="A628" s="24">
        <v>2078</v>
      </c>
      <c r="B628" s="2">
        <v>71</v>
      </c>
      <c r="C628" s="23">
        <v>358</v>
      </c>
      <c r="D628" s="23">
        <v>179</v>
      </c>
      <c r="E628" s="23">
        <v>825</v>
      </c>
      <c r="F628" s="23">
        <v>150</v>
      </c>
      <c r="G628" s="23">
        <v>87</v>
      </c>
      <c r="H628" s="23">
        <v>92</v>
      </c>
      <c r="I628" s="23">
        <v>1507</v>
      </c>
      <c r="J628" s="9">
        <v>1</v>
      </c>
      <c r="K628" s="2">
        <v>3</v>
      </c>
      <c r="L628" s="2">
        <v>3</v>
      </c>
      <c r="M628" s="2">
        <v>8</v>
      </c>
      <c r="N628" s="9">
        <v>1</v>
      </c>
    </row>
    <row r="629" spans="1:14" x14ac:dyDescent="0.25">
      <c r="A629" s="24">
        <v>1441</v>
      </c>
      <c r="B629" s="2">
        <v>71</v>
      </c>
      <c r="C629" s="23">
        <v>391</v>
      </c>
      <c r="D629" s="23">
        <v>37</v>
      </c>
      <c r="E629" s="23">
        <v>243</v>
      </c>
      <c r="F629" s="23">
        <v>10</v>
      </c>
      <c r="G629" s="23">
        <v>57</v>
      </c>
      <c r="H629" s="23">
        <v>155</v>
      </c>
      <c r="I629" s="23">
        <v>583</v>
      </c>
      <c r="J629" s="9">
        <v>4</v>
      </c>
      <c r="K629" s="2">
        <v>4</v>
      </c>
      <c r="L629" s="2">
        <v>1</v>
      </c>
      <c r="M629" s="2">
        <v>5</v>
      </c>
      <c r="N629" s="9">
        <v>6</v>
      </c>
    </row>
    <row r="630" spans="1:14" x14ac:dyDescent="0.25">
      <c r="A630" s="24">
        <v>2090</v>
      </c>
      <c r="B630" s="2">
        <v>71</v>
      </c>
      <c r="C630" s="23">
        <v>498</v>
      </c>
      <c r="D630" s="23">
        <v>23</v>
      </c>
      <c r="E630" s="23">
        <v>143</v>
      </c>
      <c r="F630" s="23">
        <v>50</v>
      </c>
      <c r="G630" s="23">
        <v>53</v>
      </c>
      <c r="H630" s="23">
        <v>15</v>
      </c>
      <c r="I630" s="23">
        <v>751</v>
      </c>
      <c r="J630" s="9">
        <v>7</v>
      </c>
      <c r="K630" s="2">
        <v>4</v>
      </c>
      <c r="L630" s="2">
        <v>1</v>
      </c>
      <c r="M630" s="2">
        <v>7</v>
      </c>
      <c r="N630" s="9">
        <v>4</v>
      </c>
    </row>
    <row r="631" spans="1:14" x14ac:dyDescent="0.25">
      <c r="A631" s="24">
        <v>1327</v>
      </c>
      <c r="B631" s="2">
        <v>71</v>
      </c>
      <c r="C631" s="23">
        <v>1016</v>
      </c>
      <c r="D631" s="23">
        <v>38</v>
      </c>
      <c r="E631" s="23">
        <v>183</v>
      </c>
      <c r="F631" s="23">
        <v>51</v>
      </c>
      <c r="G631" s="23">
        <v>38</v>
      </c>
      <c r="H631" s="23">
        <v>38</v>
      </c>
      <c r="I631" s="23">
        <v>1287</v>
      </c>
      <c r="J631" s="9">
        <v>2</v>
      </c>
      <c r="K631" s="2">
        <v>3</v>
      </c>
      <c r="L631" s="2">
        <v>5</v>
      </c>
      <c r="M631" s="2">
        <v>8</v>
      </c>
      <c r="N631" s="9">
        <v>3</v>
      </c>
    </row>
    <row r="632" spans="1:14" x14ac:dyDescent="0.25">
      <c r="A632" s="24">
        <v>2874</v>
      </c>
      <c r="B632" s="2">
        <v>71</v>
      </c>
      <c r="C632" s="23">
        <v>1016</v>
      </c>
      <c r="D632" s="23">
        <v>38</v>
      </c>
      <c r="E632" s="23">
        <v>183</v>
      </c>
      <c r="F632" s="23">
        <v>51</v>
      </c>
      <c r="G632" s="23">
        <v>38</v>
      </c>
      <c r="H632" s="23">
        <v>38</v>
      </c>
      <c r="I632" s="23">
        <v>1287</v>
      </c>
      <c r="J632" s="9">
        <v>2</v>
      </c>
      <c r="K632" s="2">
        <v>3</v>
      </c>
      <c r="L632" s="2">
        <v>5</v>
      </c>
      <c r="M632" s="2">
        <v>8</v>
      </c>
      <c r="N632" s="9">
        <v>3</v>
      </c>
    </row>
    <row r="633" spans="1:14" x14ac:dyDescent="0.25">
      <c r="A633" s="24">
        <v>1434</v>
      </c>
      <c r="B633" s="2">
        <v>71</v>
      </c>
      <c r="C633" s="23">
        <v>1172</v>
      </c>
      <c r="D633" s="23">
        <v>44</v>
      </c>
      <c r="E633" s="23">
        <v>878</v>
      </c>
      <c r="F633" s="23">
        <v>117</v>
      </c>
      <c r="G633" s="23">
        <v>65</v>
      </c>
      <c r="H633" s="23">
        <v>90</v>
      </c>
      <c r="I633" s="23">
        <v>2186</v>
      </c>
      <c r="J633" s="9">
        <v>5</v>
      </c>
      <c r="K633" s="2">
        <v>4</v>
      </c>
      <c r="L633" s="2">
        <v>7</v>
      </c>
      <c r="M633" s="2">
        <v>11</v>
      </c>
      <c r="N633" s="9">
        <v>3</v>
      </c>
    </row>
    <row r="634" spans="1:14" x14ac:dyDescent="0.25">
      <c r="A634" s="24">
        <v>2623</v>
      </c>
      <c r="B634" s="2">
        <v>71</v>
      </c>
      <c r="C634" s="23">
        <v>1295</v>
      </c>
      <c r="D634" s="23">
        <v>95</v>
      </c>
      <c r="E634" s="23">
        <v>484</v>
      </c>
      <c r="F634" s="23">
        <v>76</v>
      </c>
      <c r="G634" s="23">
        <v>19</v>
      </c>
      <c r="H634" s="23">
        <v>230</v>
      </c>
      <c r="I634" s="23">
        <v>1739</v>
      </c>
      <c r="J634" s="9">
        <v>1</v>
      </c>
      <c r="K634" s="2">
        <v>5</v>
      </c>
      <c r="L634" s="2">
        <v>3</v>
      </c>
      <c r="M634" s="2">
        <v>12</v>
      </c>
      <c r="N634" s="9">
        <v>2</v>
      </c>
    </row>
    <row r="635" spans="1:14" x14ac:dyDescent="0.25">
      <c r="A635" s="24">
        <v>2666</v>
      </c>
      <c r="B635" s="2">
        <v>71</v>
      </c>
      <c r="C635" s="23">
        <v>1626</v>
      </c>
      <c r="D635" s="23">
        <v>191</v>
      </c>
      <c r="E635" s="23">
        <v>1084</v>
      </c>
      <c r="F635" s="23">
        <v>204</v>
      </c>
      <c r="G635" s="23">
        <v>126</v>
      </c>
      <c r="H635" s="23">
        <v>223</v>
      </c>
      <c r="I635" s="23">
        <v>3009</v>
      </c>
      <c r="J635" s="9">
        <v>1</v>
      </c>
      <c r="K635" s="2">
        <v>8</v>
      </c>
      <c r="L635" s="2">
        <v>4</v>
      </c>
      <c r="M635" s="2">
        <v>6</v>
      </c>
      <c r="N635" s="9">
        <v>5</v>
      </c>
    </row>
    <row r="636" spans="1:14" x14ac:dyDescent="0.25">
      <c r="A636" s="24">
        <v>2696</v>
      </c>
      <c r="B636" s="2">
        <v>71</v>
      </c>
      <c r="C636" s="23">
        <v>2037</v>
      </c>
      <c r="D636" s="23">
        <v>92</v>
      </c>
      <c r="E636" s="23">
        <v>1946</v>
      </c>
      <c r="F636" s="23">
        <v>60</v>
      </c>
      <c r="G636" s="23">
        <v>52</v>
      </c>
      <c r="H636" s="23">
        <v>46</v>
      </c>
      <c r="I636" s="23">
        <v>4142</v>
      </c>
      <c r="J636" s="9">
        <v>1</v>
      </c>
      <c r="K636" s="2">
        <v>7</v>
      </c>
      <c r="L636" s="2">
        <v>5</v>
      </c>
      <c r="M636" s="2">
        <v>12</v>
      </c>
      <c r="N636" s="9">
        <v>3</v>
      </c>
    </row>
    <row r="637" spans="1:14" x14ac:dyDescent="0.25">
      <c r="A637" s="24">
        <v>2420</v>
      </c>
      <c r="B637" s="2">
        <v>71</v>
      </c>
      <c r="C637" s="23">
        <v>2135</v>
      </c>
      <c r="D637" s="23">
        <v>371</v>
      </c>
      <c r="E637" s="23">
        <v>1485</v>
      </c>
      <c r="F637" s="23">
        <v>544</v>
      </c>
      <c r="G637" s="23">
        <v>232</v>
      </c>
      <c r="H637" s="23">
        <v>278</v>
      </c>
      <c r="I637" s="23">
        <v>4488</v>
      </c>
      <c r="J637" s="9">
        <v>1</v>
      </c>
      <c r="K637" s="2">
        <v>7</v>
      </c>
      <c r="L637" s="2">
        <v>5</v>
      </c>
      <c r="M637" s="2">
        <v>10</v>
      </c>
      <c r="N637" s="9">
        <v>4</v>
      </c>
    </row>
    <row r="638" spans="1:14" x14ac:dyDescent="0.25">
      <c r="A638" s="24">
        <v>2786</v>
      </c>
      <c r="B638" s="2">
        <v>71</v>
      </c>
      <c r="C638" s="23">
        <v>2439</v>
      </c>
      <c r="D638" s="23">
        <v>94</v>
      </c>
      <c r="E638" s="23">
        <v>512</v>
      </c>
      <c r="F638" s="23">
        <v>0</v>
      </c>
      <c r="G638" s="23">
        <v>160</v>
      </c>
      <c r="H638" s="23">
        <v>383</v>
      </c>
      <c r="I638" s="23">
        <v>2822</v>
      </c>
      <c r="J638" s="9">
        <v>6</v>
      </c>
      <c r="K638" s="2">
        <v>4</v>
      </c>
      <c r="L638" s="2">
        <v>4</v>
      </c>
      <c r="M638" s="2">
        <v>7</v>
      </c>
      <c r="N638" s="9">
        <v>9</v>
      </c>
    </row>
    <row r="639" spans="1:14" x14ac:dyDescent="0.25">
      <c r="A639" s="24">
        <v>3198</v>
      </c>
      <c r="B639" s="2">
        <v>71</v>
      </c>
      <c r="C639" s="23">
        <v>2757</v>
      </c>
      <c r="D639" s="23">
        <v>32</v>
      </c>
      <c r="E639" s="23">
        <v>462</v>
      </c>
      <c r="F639" s="23">
        <v>42</v>
      </c>
      <c r="G639" s="23">
        <v>32</v>
      </c>
      <c r="H639" s="23">
        <v>65</v>
      </c>
      <c r="I639" s="23">
        <v>3261</v>
      </c>
      <c r="J639" s="9">
        <v>2</v>
      </c>
      <c r="K639" s="2">
        <v>9</v>
      </c>
      <c r="L639" s="2">
        <v>4</v>
      </c>
      <c r="M639" s="2">
        <v>12</v>
      </c>
      <c r="N639" s="9">
        <v>8</v>
      </c>
    </row>
    <row r="640" spans="1:14" x14ac:dyDescent="0.25">
      <c r="A640" s="24">
        <v>2617</v>
      </c>
      <c r="B640" s="2">
        <v>71</v>
      </c>
      <c r="C640" s="23">
        <v>3734</v>
      </c>
      <c r="D640" s="23">
        <v>0</v>
      </c>
      <c r="E640" s="23">
        <v>156</v>
      </c>
      <c r="F640" s="23">
        <v>0</v>
      </c>
      <c r="G640" s="23">
        <v>38</v>
      </c>
      <c r="H640" s="23">
        <v>550</v>
      </c>
      <c r="I640" s="23">
        <v>3378</v>
      </c>
      <c r="J640" s="9">
        <v>5</v>
      </c>
      <c r="K640" s="2">
        <v>2</v>
      </c>
      <c r="L640" s="2">
        <v>5</v>
      </c>
      <c r="M640" s="2">
        <v>6</v>
      </c>
      <c r="N640" s="9">
        <v>5</v>
      </c>
    </row>
    <row r="641" spans="1:14" x14ac:dyDescent="0.25">
      <c r="A641" s="24">
        <v>2669</v>
      </c>
      <c r="B641" s="2">
        <v>70</v>
      </c>
      <c r="C641" s="23">
        <v>78</v>
      </c>
      <c r="D641" s="23">
        <v>26</v>
      </c>
      <c r="E641" s="23">
        <v>123</v>
      </c>
      <c r="F641" s="23">
        <v>78</v>
      </c>
      <c r="G641" s="23">
        <v>39</v>
      </c>
      <c r="H641" s="23">
        <v>91</v>
      </c>
      <c r="I641" s="23">
        <v>253</v>
      </c>
      <c r="J641" s="9">
        <v>1</v>
      </c>
      <c r="K641" s="2">
        <v>2</v>
      </c>
      <c r="L641" s="2">
        <v>0</v>
      </c>
      <c r="M641" s="2">
        <v>3</v>
      </c>
      <c r="N641" s="9">
        <v>8</v>
      </c>
    </row>
    <row r="642" spans="1:14" x14ac:dyDescent="0.25">
      <c r="A642" s="24">
        <v>1775</v>
      </c>
      <c r="B642" s="2">
        <v>70</v>
      </c>
      <c r="C642" s="23">
        <v>98</v>
      </c>
      <c r="D642" s="23">
        <v>60</v>
      </c>
      <c r="E642" s="23">
        <v>110</v>
      </c>
      <c r="F642" s="23">
        <v>82</v>
      </c>
      <c r="G642" s="23">
        <v>44</v>
      </c>
      <c r="H642" s="23">
        <v>164</v>
      </c>
      <c r="I642" s="23">
        <v>230</v>
      </c>
      <c r="J642" s="9">
        <v>2</v>
      </c>
      <c r="K642" s="2">
        <v>1</v>
      </c>
      <c r="L642" s="2">
        <v>1</v>
      </c>
      <c r="M642" s="2">
        <v>5</v>
      </c>
      <c r="N642" s="9">
        <v>3</v>
      </c>
    </row>
    <row r="643" spans="1:14" x14ac:dyDescent="0.25">
      <c r="A643" s="24">
        <v>3007</v>
      </c>
      <c r="B643" s="2">
        <v>70</v>
      </c>
      <c r="C643" s="23">
        <v>100</v>
      </c>
      <c r="D643" s="23">
        <v>7</v>
      </c>
      <c r="E643" s="23">
        <v>153</v>
      </c>
      <c r="F643" s="23">
        <v>0</v>
      </c>
      <c r="G643" s="23">
        <v>33</v>
      </c>
      <c r="H643" s="23">
        <v>7</v>
      </c>
      <c r="I643" s="23">
        <v>287</v>
      </c>
      <c r="J643" s="9">
        <v>3</v>
      </c>
      <c r="K643" s="2">
        <v>3</v>
      </c>
      <c r="L643" s="2">
        <v>0</v>
      </c>
      <c r="M643" s="2">
        <v>3</v>
      </c>
      <c r="N643" s="9">
        <v>8</v>
      </c>
    </row>
    <row r="644" spans="1:14" x14ac:dyDescent="0.25">
      <c r="A644" s="24">
        <v>1254</v>
      </c>
      <c r="B644" s="2">
        <v>70</v>
      </c>
      <c r="C644" s="23">
        <v>279</v>
      </c>
      <c r="D644" s="23">
        <v>7</v>
      </c>
      <c r="E644" s="23">
        <v>127</v>
      </c>
      <c r="F644" s="23">
        <v>0</v>
      </c>
      <c r="G644" s="23">
        <v>4</v>
      </c>
      <c r="H644" s="23">
        <v>250</v>
      </c>
      <c r="I644" s="23">
        <v>167</v>
      </c>
      <c r="J644" s="9">
        <v>4</v>
      </c>
      <c r="K644" s="2">
        <v>3</v>
      </c>
      <c r="L644" s="2">
        <v>2</v>
      </c>
      <c r="M644" s="2">
        <v>2</v>
      </c>
      <c r="N644" s="9">
        <v>7</v>
      </c>
    </row>
    <row r="645" spans="1:14" x14ac:dyDescent="0.25">
      <c r="A645" s="24">
        <v>1519</v>
      </c>
      <c r="B645" s="2">
        <v>70</v>
      </c>
      <c r="C645" s="23">
        <v>535</v>
      </c>
      <c r="D645" s="23">
        <v>37</v>
      </c>
      <c r="E645" s="23">
        <v>349</v>
      </c>
      <c r="F645" s="23">
        <v>25</v>
      </c>
      <c r="G645" s="23">
        <v>0</v>
      </c>
      <c r="H645" s="23">
        <v>47</v>
      </c>
      <c r="I645" s="23">
        <v>899</v>
      </c>
      <c r="J645" s="9">
        <v>4</v>
      </c>
      <c r="K645" s="2">
        <v>6</v>
      </c>
      <c r="L645" s="2">
        <v>1</v>
      </c>
      <c r="M645" s="2">
        <v>5</v>
      </c>
      <c r="N645" s="9">
        <v>7</v>
      </c>
    </row>
    <row r="646" spans="1:14" x14ac:dyDescent="0.25">
      <c r="A646" s="24">
        <v>2382</v>
      </c>
      <c r="B646" s="2">
        <v>70</v>
      </c>
      <c r="C646" s="23">
        <v>535</v>
      </c>
      <c r="D646" s="23">
        <v>37</v>
      </c>
      <c r="E646" s="23">
        <v>349</v>
      </c>
      <c r="F646" s="23">
        <v>25</v>
      </c>
      <c r="G646" s="23">
        <v>0</v>
      </c>
      <c r="H646" s="23">
        <v>47</v>
      </c>
      <c r="I646" s="23">
        <v>899</v>
      </c>
      <c r="J646" s="9">
        <v>4</v>
      </c>
      <c r="K646" s="2">
        <v>6</v>
      </c>
      <c r="L646" s="2">
        <v>1</v>
      </c>
      <c r="M646" s="2">
        <v>5</v>
      </c>
      <c r="N646" s="9">
        <v>7</v>
      </c>
    </row>
    <row r="647" spans="1:14" x14ac:dyDescent="0.25">
      <c r="A647" s="24">
        <v>1974</v>
      </c>
      <c r="B647" s="2">
        <v>70</v>
      </c>
      <c r="C647" s="23">
        <v>556</v>
      </c>
      <c r="D647" s="23">
        <v>161</v>
      </c>
      <c r="E647" s="23">
        <v>720</v>
      </c>
      <c r="F647" s="23">
        <v>350</v>
      </c>
      <c r="G647" s="23">
        <v>89</v>
      </c>
      <c r="H647" s="23">
        <v>179</v>
      </c>
      <c r="I647" s="23">
        <v>1697</v>
      </c>
      <c r="J647" s="9">
        <v>4</v>
      </c>
      <c r="K647" s="2">
        <v>5</v>
      </c>
      <c r="L647" s="2">
        <v>3</v>
      </c>
      <c r="M647" s="2">
        <v>12</v>
      </c>
      <c r="N647" s="9">
        <v>4</v>
      </c>
    </row>
    <row r="648" spans="1:14" x14ac:dyDescent="0.25">
      <c r="A648" s="24">
        <v>1200</v>
      </c>
      <c r="B648" s="2">
        <v>70</v>
      </c>
      <c r="C648" s="23">
        <v>729</v>
      </c>
      <c r="D648" s="23">
        <v>0</v>
      </c>
      <c r="E648" s="23">
        <v>98</v>
      </c>
      <c r="F648" s="23">
        <v>0</v>
      </c>
      <c r="G648" s="23">
        <v>0</v>
      </c>
      <c r="H648" s="23">
        <v>33</v>
      </c>
      <c r="I648" s="23">
        <v>794</v>
      </c>
      <c r="J648" s="9">
        <v>8</v>
      </c>
      <c r="K648" s="2">
        <v>5</v>
      </c>
      <c r="L648" s="2">
        <v>1</v>
      </c>
      <c r="M648" s="2">
        <v>5</v>
      </c>
      <c r="N648" s="9">
        <v>8</v>
      </c>
    </row>
    <row r="649" spans="1:14" x14ac:dyDescent="0.25">
      <c r="A649" s="24">
        <v>1083</v>
      </c>
      <c r="B649" s="2">
        <v>70</v>
      </c>
      <c r="C649" s="23">
        <v>790</v>
      </c>
      <c r="D649" s="23">
        <v>135</v>
      </c>
      <c r="E649" s="23">
        <v>1282</v>
      </c>
      <c r="F649" s="23">
        <v>248</v>
      </c>
      <c r="G649" s="23">
        <v>300</v>
      </c>
      <c r="H649" s="23">
        <v>327</v>
      </c>
      <c r="I649" s="23">
        <v>2428</v>
      </c>
      <c r="J649" s="9">
        <v>1</v>
      </c>
      <c r="K649" s="2">
        <v>5</v>
      </c>
      <c r="L649" s="2">
        <v>6</v>
      </c>
      <c r="M649" s="2">
        <v>7</v>
      </c>
      <c r="N649" s="9">
        <v>2</v>
      </c>
    </row>
    <row r="650" spans="1:14" x14ac:dyDescent="0.25">
      <c r="A650" s="24">
        <v>2015</v>
      </c>
      <c r="B650" s="2">
        <v>70</v>
      </c>
      <c r="C650" s="23">
        <v>790</v>
      </c>
      <c r="D650" s="23">
        <v>135</v>
      </c>
      <c r="E650" s="23">
        <v>1282</v>
      </c>
      <c r="F650" s="23">
        <v>248</v>
      </c>
      <c r="G650" s="23">
        <v>300</v>
      </c>
      <c r="H650" s="23">
        <v>327</v>
      </c>
      <c r="I650" s="23">
        <v>2428</v>
      </c>
      <c r="J650" s="9">
        <v>1</v>
      </c>
      <c r="K650" s="2">
        <v>5</v>
      </c>
      <c r="L650" s="2">
        <v>6</v>
      </c>
      <c r="M650" s="2">
        <v>7</v>
      </c>
      <c r="N650" s="9">
        <v>2</v>
      </c>
    </row>
    <row r="651" spans="1:14" x14ac:dyDescent="0.25">
      <c r="A651" s="24">
        <v>2286</v>
      </c>
      <c r="B651" s="2">
        <v>70</v>
      </c>
      <c r="C651" s="23">
        <v>796</v>
      </c>
      <c r="D651" s="23">
        <v>18</v>
      </c>
      <c r="E651" s="23">
        <v>153</v>
      </c>
      <c r="F651" s="23">
        <v>24</v>
      </c>
      <c r="G651" s="23">
        <v>18</v>
      </c>
      <c r="H651" s="23">
        <v>191</v>
      </c>
      <c r="I651" s="23">
        <v>817</v>
      </c>
      <c r="J651" s="9">
        <v>6</v>
      </c>
      <c r="K651" s="2">
        <v>7</v>
      </c>
      <c r="L651" s="2">
        <v>1</v>
      </c>
      <c r="M651" s="2">
        <v>5</v>
      </c>
      <c r="N651" s="9">
        <v>8</v>
      </c>
    </row>
    <row r="652" spans="1:14" x14ac:dyDescent="0.25">
      <c r="A652" s="24">
        <v>2021</v>
      </c>
      <c r="B652" s="2">
        <v>70</v>
      </c>
      <c r="C652" s="23">
        <v>1062</v>
      </c>
      <c r="D652" s="23">
        <v>63</v>
      </c>
      <c r="E652" s="23">
        <v>76</v>
      </c>
      <c r="F652" s="23">
        <v>16</v>
      </c>
      <c r="G652" s="23">
        <v>63</v>
      </c>
      <c r="H652" s="23">
        <v>574</v>
      </c>
      <c r="I652" s="23">
        <v>706</v>
      </c>
      <c r="J652" s="9">
        <v>2</v>
      </c>
      <c r="K652" s="2">
        <v>5</v>
      </c>
      <c r="L652" s="2">
        <v>5</v>
      </c>
      <c r="M652" s="2">
        <v>6</v>
      </c>
      <c r="N652" s="9">
        <v>3</v>
      </c>
    </row>
    <row r="653" spans="1:14" x14ac:dyDescent="0.25">
      <c r="A653" s="24">
        <v>2792</v>
      </c>
      <c r="B653" s="2">
        <v>70</v>
      </c>
      <c r="C653" s="23">
        <v>1199</v>
      </c>
      <c r="D653" s="23">
        <v>64</v>
      </c>
      <c r="E653" s="23">
        <v>999</v>
      </c>
      <c r="F653" s="23">
        <v>215</v>
      </c>
      <c r="G653" s="23">
        <v>331</v>
      </c>
      <c r="H653" s="23">
        <v>365</v>
      </c>
      <c r="I653" s="23">
        <v>2443</v>
      </c>
      <c r="J653" s="9">
        <v>1</v>
      </c>
      <c r="K653" s="2">
        <v>5</v>
      </c>
      <c r="L653" s="2">
        <v>7</v>
      </c>
      <c r="M653" s="2">
        <v>9</v>
      </c>
      <c r="N653" s="9">
        <v>7</v>
      </c>
    </row>
    <row r="654" spans="1:14" x14ac:dyDescent="0.25">
      <c r="A654" s="24">
        <v>2712</v>
      </c>
      <c r="B654" s="2">
        <v>70</v>
      </c>
      <c r="C654" s="23">
        <v>1283</v>
      </c>
      <c r="D654" s="23">
        <v>48</v>
      </c>
      <c r="E654" s="23">
        <v>1013</v>
      </c>
      <c r="F654" s="23">
        <v>66</v>
      </c>
      <c r="G654" s="23">
        <v>101</v>
      </c>
      <c r="H654" s="23">
        <v>66</v>
      </c>
      <c r="I654" s="23">
        <v>2445</v>
      </c>
      <c r="J654" s="9">
        <v>1</v>
      </c>
      <c r="K654" s="2">
        <v>4</v>
      </c>
      <c r="L654" s="2">
        <v>5</v>
      </c>
      <c r="M654" s="2">
        <v>13</v>
      </c>
      <c r="N654" s="9">
        <v>1</v>
      </c>
    </row>
    <row r="655" spans="1:14" x14ac:dyDescent="0.25">
      <c r="A655" s="24">
        <v>1960</v>
      </c>
      <c r="B655" s="2">
        <v>70</v>
      </c>
      <c r="C655" s="23">
        <v>2102</v>
      </c>
      <c r="D655" s="23">
        <v>49</v>
      </c>
      <c r="E655" s="23">
        <v>383</v>
      </c>
      <c r="F655" s="23">
        <v>32</v>
      </c>
      <c r="G655" s="23">
        <v>0</v>
      </c>
      <c r="H655" s="23">
        <v>562</v>
      </c>
      <c r="I655" s="23">
        <v>2004</v>
      </c>
      <c r="J655" s="9">
        <v>5</v>
      </c>
      <c r="K655" s="2">
        <v>10</v>
      </c>
      <c r="L655" s="2">
        <v>6</v>
      </c>
      <c r="M655" s="2">
        <v>7</v>
      </c>
      <c r="N655" s="9">
        <v>7</v>
      </c>
    </row>
    <row r="656" spans="1:14" x14ac:dyDescent="0.25">
      <c r="A656" s="24">
        <v>2830</v>
      </c>
      <c r="B656" s="2">
        <v>70</v>
      </c>
      <c r="C656" s="23">
        <v>2630</v>
      </c>
      <c r="D656" s="23">
        <v>0</v>
      </c>
      <c r="E656" s="23">
        <v>169</v>
      </c>
      <c r="F656" s="23">
        <v>0</v>
      </c>
      <c r="G656" s="23">
        <v>28</v>
      </c>
      <c r="H656" s="23">
        <v>28</v>
      </c>
      <c r="I656" s="23">
        <v>2799</v>
      </c>
      <c r="J656" s="9">
        <v>4</v>
      </c>
      <c r="K656" s="2">
        <v>10</v>
      </c>
      <c r="L656" s="2">
        <v>8</v>
      </c>
      <c r="M656" s="2">
        <v>10</v>
      </c>
      <c r="N656" s="9">
        <v>6</v>
      </c>
    </row>
    <row r="657" spans="1:14" x14ac:dyDescent="0.25">
      <c r="A657" s="24">
        <v>3040</v>
      </c>
      <c r="B657" s="2">
        <v>70</v>
      </c>
      <c r="C657" s="23">
        <v>2849</v>
      </c>
      <c r="D657" s="23">
        <v>76</v>
      </c>
      <c r="E657" s="23">
        <v>760</v>
      </c>
      <c r="F657" s="23">
        <v>48</v>
      </c>
      <c r="G657" s="23">
        <v>76</v>
      </c>
      <c r="H657" s="23">
        <v>37</v>
      </c>
      <c r="I657" s="23">
        <v>3771</v>
      </c>
      <c r="J657" s="9">
        <v>2</v>
      </c>
      <c r="K657" s="2">
        <v>4</v>
      </c>
      <c r="L657" s="2">
        <v>7</v>
      </c>
      <c r="M657" s="2">
        <v>4</v>
      </c>
      <c r="N657" s="9">
        <v>7</v>
      </c>
    </row>
    <row r="658" spans="1:14" x14ac:dyDescent="0.25">
      <c r="A658" s="24">
        <v>2096</v>
      </c>
      <c r="B658" s="2">
        <v>70</v>
      </c>
      <c r="C658" s="23">
        <v>2928</v>
      </c>
      <c r="D658" s="23">
        <v>67</v>
      </c>
      <c r="E658" s="23">
        <v>335</v>
      </c>
      <c r="F658" s="23">
        <v>0</v>
      </c>
      <c r="G658" s="23">
        <v>33</v>
      </c>
      <c r="H658" s="23">
        <v>402</v>
      </c>
      <c r="I658" s="23">
        <v>2962</v>
      </c>
      <c r="J658" s="9">
        <v>3</v>
      </c>
      <c r="K658" s="2">
        <v>3</v>
      </c>
      <c r="L658" s="2">
        <v>3</v>
      </c>
      <c r="M658" s="2">
        <v>5</v>
      </c>
      <c r="N658" s="9">
        <v>6</v>
      </c>
    </row>
    <row r="659" spans="1:14" x14ac:dyDescent="0.25">
      <c r="A659" s="24">
        <v>3101</v>
      </c>
      <c r="B659" s="2">
        <v>69</v>
      </c>
      <c r="C659" s="23">
        <v>7</v>
      </c>
      <c r="D659" s="23">
        <v>22</v>
      </c>
      <c r="E659" s="23">
        <v>14</v>
      </c>
      <c r="F659" s="23">
        <v>145</v>
      </c>
      <c r="G659" s="23">
        <v>217</v>
      </c>
      <c r="H659" s="23">
        <v>341</v>
      </c>
      <c r="I659" s="23">
        <v>65</v>
      </c>
      <c r="J659" s="9">
        <v>3</v>
      </c>
      <c r="K659" s="2">
        <v>2</v>
      </c>
      <c r="L659" s="2">
        <v>1</v>
      </c>
      <c r="M659" s="2">
        <v>2</v>
      </c>
      <c r="N659" s="9">
        <v>8</v>
      </c>
    </row>
    <row r="660" spans="1:14" x14ac:dyDescent="0.25">
      <c r="A660" s="24">
        <v>2336</v>
      </c>
      <c r="B660" s="2">
        <v>69</v>
      </c>
      <c r="C660" s="23">
        <v>29</v>
      </c>
      <c r="D660" s="23">
        <v>54</v>
      </c>
      <c r="E660" s="23">
        <v>98</v>
      </c>
      <c r="F660" s="23">
        <v>0</v>
      </c>
      <c r="G660" s="23">
        <v>72</v>
      </c>
      <c r="H660" s="23">
        <v>120</v>
      </c>
      <c r="I660" s="23">
        <v>134</v>
      </c>
      <c r="J660" s="9">
        <v>2</v>
      </c>
      <c r="K660" s="2">
        <v>3</v>
      </c>
      <c r="L660" s="2">
        <v>1</v>
      </c>
      <c r="M660" s="2">
        <v>2</v>
      </c>
      <c r="N660" s="9">
        <v>8</v>
      </c>
    </row>
    <row r="661" spans="1:14" x14ac:dyDescent="0.25">
      <c r="A661" s="24">
        <v>1085</v>
      </c>
      <c r="B661" s="2">
        <v>69</v>
      </c>
      <c r="C661" s="23">
        <v>50</v>
      </c>
      <c r="D661" s="23">
        <v>7</v>
      </c>
      <c r="E661" s="23">
        <v>34</v>
      </c>
      <c r="F661" s="23">
        <v>0</v>
      </c>
      <c r="G661" s="23">
        <v>3</v>
      </c>
      <c r="H661" s="23">
        <v>13</v>
      </c>
      <c r="I661" s="23">
        <v>81</v>
      </c>
      <c r="J661" s="9">
        <v>1</v>
      </c>
      <c r="K661" s="2">
        <v>1</v>
      </c>
      <c r="L661" s="2">
        <v>0</v>
      </c>
      <c r="M661" s="2">
        <v>3</v>
      </c>
      <c r="N661" s="9">
        <v>7</v>
      </c>
    </row>
    <row r="662" spans="1:14" x14ac:dyDescent="0.25">
      <c r="A662" s="24">
        <v>1355</v>
      </c>
      <c r="B662" s="2">
        <v>69</v>
      </c>
      <c r="C662" s="23">
        <v>489</v>
      </c>
      <c r="D662" s="23">
        <v>12</v>
      </c>
      <c r="E662" s="23">
        <v>138</v>
      </c>
      <c r="F662" s="23">
        <v>18</v>
      </c>
      <c r="G662" s="23">
        <v>6</v>
      </c>
      <c r="H662" s="23">
        <v>117</v>
      </c>
      <c r="I662" s="23">
        <v>547</v>
      </c>
      <c r="J662" s="9">
        <v>6</v>
      </c>
      <c r="K662" s="2">
        <v>5</v>
      </c>
      <c r="L662" s="2">
        <v>1</v>
      </c>
      <c r="M662" s="2">
        <v>4</v>
      </c>
      <c r="N662" s="9">
        <v>8</v>
      </c>
    </row>
    <row r="663" spans="1:14" x14ac:dyDescent="0.25">
      <c r="A663" s="24">
        <v>2769</v>
      </c>
      <c r="B663" s="2">
        <v>69</v>
      </c>
      <c r="C663" s="23">
        <v>531</v>
      </c>
      <c r="D663" s="23">
        <v>4</v>
      </c>
      <c r="E663" s="23">
        <v>161</v>
      </c>
      <c r="F663" s="23">
        <v>39</v>
      </c>
      <c r="G663" s="23">
        <v>4</v>
      </c>
      <c r="H663" s="23">
        <v>264</v>
      </c>
      <c r="I663" s="23">
        <v>476</v>
      </c>
      <c r="J663" s="9">
        <v>5</v>
      </c>
      <c r="K663" s="2">
        <v>3</v>
      </c>
      <c r="L663" s="2">
        <v>3</v>
      </c>
      <c r="M663" s="2">
        <v>3</v>
      </c>
      <c r="N663" s="9">
        <v>6</v>
      </c>
    </row>
    <row r="664" spans="1:14" x14ac:dyDescent="0.25">
      <c r="A664" s="24">
        <v>1513</v>
      </c>
      <c r="B664" s="2">
        <v>69</v>
      </c>
      <c r="C664" s="23">
        <v>625</v>
      </c>
      <c r="D664" s="23">
        <v>30</v>
      </c>
      <c r="E664" s="23">
        <v>203</v>
      </c>
      <c r="F664" s="23">
        <v>91</v>
      </c>
      <c r="G664" s="23">
        <v>82</v>
      </c>
      <c r="H664" s="23">
        <v>215</v>
      </c>
      <c r="I664" s="23">
        <v>816</v>
      </c>
      <c r="J664" s="9">
        <v>6</v>
      </c>
      <c r="K664" s="2">
        <v>4</v>
      </c>
      <c r="L664" s="2">
        <v>1</v>
      </c>
      <c r="M664" s="2">
        <v>8</v>
      </c>
      <c r="N664" s="9">
        <v>6</v>
      </c>
    </row>
    <row r="665" spans="1:14" x14ac:dyDescent="0.25">
      <c r="A665" s="24">
        <v>2150</v>
      </c>
      <c r="B665" s="2">
        <v>69</v>
      </c>
      <c r="C665" s="23">
        <v>810</v>
      </c>
      <c r="D665" s="23">
        <v>89</v>
      </c>
      <c r="E665" s="23">
        <v>945</v>
      </c>
      <c r="F665" s="23">
        <v>351</v>
      </c>
      <c r="G665" s="23">
        <v>133</v>
      </c>
      <c r="H665" s="23">
        <v>111</v>
      </c>
      <c r="I665" s="23">
        <v>2218</v>
      </c>
      <c r="J665" s="9">
        <v>1</v>
      </c>
      <c r="K665" s="2">
        <v>3</v>
      </c>
      <c r="L665" s="2">
        <v>4</v>
      </c>
      <c r="M665" s="2">
        <v>8</v>
      </c>
      <c r="N665" s="9">
        <v>1</v>
      </c>
    </row>
    <row r="666" spans="1:14" x14ac:dyDescent="0.25">
      <c r="A666" s="24">
        <v>1024</v>
      </c>
      <c r="B666" s="2">
        <v>69</v>
      </c>
      <c r="C666" s="23">
        <v>934</v>
      </c>
      <c r="D666" s="23">
        <v>10</v>
      </c>
      <c r="E666" s="23">
        <v>93</v>
      </c>
      <c r="F666" s="23">
        <v>135</v>
      </c>
      <c r="G666" s="23">
        <v>21</v>
      </c>
      <c r="H666" s="23">
        <v>342</v>
      </c>
      <c r="I666" s="23">
        <v>851</v>
      </c>
      <c r="J666" s="9">
        <v>7</v>
      </c>
      <c r="K666" s="2">
        <v>7</v>
      </c>
      <c r="L666" s="2">
        <v>1</v>
      </c>
      <c r="M666" s="2">
        <v>5</v>
      </c>
      <c r="N666" s="9">
        <v>8</v>
      </c>
    </row>
    <row r="667" spans="1:14" x14ac:dyDescent="0.25">
      <c r="A667" s="24">
        <v>1565</v>
      </c>
      <c r="B667" s="2">
        <v>69</v>
      </c>
      <c r="C667" s="23">
        <v>934</v>
      </c>
      <c r="D667" s="23">
        <v>10</v>
      </c>
      <c r="E667" s="23">
        <v>93</v>
      </c>
      <c r="F667" s="23">
        <v>135</v>
      </c>
      <c r="G667" s="23">
        <v>21</v>
      </c>
      <c r="H667" s="23">
        <v>342</v>
      </c>
      <c r="I667" s="23">
        <v>851</v>
      </c>
      <c r="J667" s="9">
        <v>7</v>
      </c>
      <c r="K667" s="2">
        <v>7</v>
      </c>
      <c r="L667" s="2">
        <v>1</v>
      </c>
      <c r="M667" s="2">
        <v>5</v>
      </c>
      <c r="N667" s="9">
        <v>8</v>
      </c>
    </row>
    <row r="668" spans="1:14" x14ac:dyDescent="0.25">
      <c r="A668" s="24">
        <v>1717</v>
      </c>
      <c r="B668" s="2">
        <v>69</v>
      </c>
      <c r="C668" s="23">
        <v>1073</v>
      </c>
      <c r="D668" s="23">
        <v>196</v>
      </c>
      <c r="E668" s="23">
        <v>847</v>
      </c>
      <c r="F668" s="23">
        <v>439</v>
      </c>
      <c r="G668" s="23">
        <v>338</v>
      </c>
      <c r="H668" s="23">
        <v>422</v>
      </c>
      <c r="I668" s="23">
        <v>2471</v>
      </c>
      <c r="J668" s="9">
        <v>2</v>
      </c>
      <c r="K668" s="2">
        <v>8</v>
      </c>
      <c r="L668" s="2">
        <v>5</v>
      </c>
      <c r="M668" s="2">
        <v>4</v>
      </c>
      <c r="N668" s="9">
        <v>4</v>
      </c>
    </row>
    <row r="669" spans="1:14" x14ac:dyDescent="0.25">
      <c r="A669" s="24">
        <v>1587</v>
      </c>
      <c r="B669" s="2">
        <v>69</v>
      </c>
      <c r="C669" s="23">
        <v>1077</v>
      </c>
      <c r="D669" s="23">
        <v>42</v>
      </c>
      <c r="E669" s="23">
        <v>299</v>
      </c>
      <c r="F669" s="23">
        <v>0</v>
      </c>
      <c r="G669" s="23">
        <v>13</v>
      </c>
      <c r="H669" s="23">
        <v>129</v>
      </c>
      <c r="I669" s="23">
        <v>1303</v>
      </c>
      <c r="J669" s="9">
        <v>3</v>
      </c>
      <c r="K669" s="2">
        <v>5</v>
      </c>
      <c r="L669" s="2">
        <v>2</v>
      </c>
      <c r="M669" s="2">
        <v>10</v>
      </c>
      <c r="N669" s="9">
        <v>5</v>
      </c>
    </row>
    <row r="670" spans="1:14" x14ac:dyDescent="0.25">
      <c r="A670" s="24">
        <v>1942</v>
      </c>
      <c r="B670" s="2">
        <v>69</v>
      </c>
      <c r="C670" s="23">
        <v>1427</v>
      </c>
      <c r="D670" s="23">
        <v>0</v>
      </c>
      <c r="E670" s="23">
        <v>107</v>
      </c>
      <c r="F670" s="23">
        <v>20</v>
      </c>
      <c r="G670" s="23">
        <v>0</v>
      </c>
      <c r="H670" s="23">
        <v>122</v>
      </c>
      <c r="I670" s="23">
        <v>1433</v>
      </c>
      <c r="J670" s="9">
        <v>3</v>
      </c>
      <c r="K670" s="2">
        <v>6</v>
      </c>
      <c r="L670" s="2">
        <v>3</v>
      </c>
      <c r="M670" s="2">
        <v>8</v>
      </c>
      <c r="N670" s="9">
        <v>5</v>
      </c>
    </row>
    <row r="671" spans="1:14" x14ac:dyDescent="0.25">
      <c r="A671" s="24">
        <v>1116</v>
      </c>
      <c r="B671" s="2">
        <v>69</v>
      </c>
      <c r="C671" s="23">
        <v>1430</v>
      </c>
      <c r="D671" s="23">
        <v>53</v>
      </c>
      <c r="E671" s="23">
        <v>202</v>
      </c>
      <c r="F671" s="23">
        <v>87</v>
      </c>
      <c r="G671" s="23">
        <v>143</v>
      </c>
      <c r="H671" s="23">
        <v>333</v>
      </c>
      <c r="I671" s="23">
        <v>1583</v>
      </c>
      <c r="J671" s="9">
        <v>0</v>
      </c>
      <c r="K671" s="2">
        <v>6</v>
      </c>
      <c r="L671" s="2">
        <v>8</v>
      </c>
      <c r="M671" s="2">
        <v>13</v>
      </c>
      <c r="N671" s="9">
        <v>2</v>
      </c>
    </row>
    <row r="672" spans="1:14" x14ac:dyDescent="0.25">
      <c r="A672" s="24">
        <v>3149</v>
      </c>
      <c r="B672" s="2">
        <v>69</v>
      </c>
      <c r="C672" s="23">
        <v>1680</v>
      </c>
      <c r="D672" s="23">
        <v>0</v>
      </c>
      <c r="E672" s="23">
        <v>68</v>
      </c>
      <c r="F672" s="23">
        <v>0</v>
      </c>
      <c r="G672" s="23">
        <v>0</v>
      </c>
      <c r="H672" s="23">
        <v>16</v>
      </c>
      <c r="I672" s="23">
        <v>1732</v>
      </c>
      <c r="J672" s="9">
        <v>4</v>
      </c>
      <c r="K672" s="2">
        <v>8</v>
      </c>
      <c r="L672" s="2">
        <v>2</v>
      </c>
      <c r="M672" s="2">
        <v>7</v>
      </c>
      <c r="N672" s="9">
        <v>8</v>
      </c>
    </row>
    <row r="673" spans="1:14" x14ac:dyDescent="0.25">
      <c r="A673" s="24">
        <v>2578</v>
      </c>
      <c r="B673" s="2">
        <v>69</v>
      </c>
      <c r="C673" s="23">
        <v>2454</v>
      </c>
      <c r="D673" s="23">
        <v>29</v>
      </c>
      <c r="E673" s="23">
        <v>519</v>
      </c>
      <c r="F673" s="23">
        <v>39</v>
      </c>
      <c r="G673" s="23">
        <v>29</v>
      </c>
      <c r="H673" s="23">
        <v>152</v>
      </c>
      <c r="I673" s="23">
        <v>2918</v>
      </c>
      <c r="J673" s="9">
        <v>1</v>
      </c>
      <c r="K673" s="2">
        <v>4</v>
      </c>
      <c r="L673" s="2">
        <v>5</v>
      </c>
      <c r="M673" s="2">
        <v>10</v>
      </c>
      <c r="N673" s="9">
        <v>3</v>
      </c>
    </row>
    <row r="674" spans="1:14" x14ac:dyDescent="0.25">
      <c r="A674" s="24">
        <v>1070</v>
      </c>
      <c r="B674" s="2">
        <v>68</v>
      </c>
      <c r="C674" s="23">
        <v>7</v>
      </c>
      <c r="D674" s="23">
        <v>3</v>
      </c>
      <c r="E674" s="23">
        <v>21</v>
      </c>
      <c r="F674" s="23">
        <v>7</v>
      </c>
      <c r="G674" s="23">
        <v>3</v>
      </c>
      <c r="H674" s="23">
        <v>3</v>
      </c>
      <c r="I674" s="23">
        <v>38</v>
      </c>
      <c r="J674" s="9">
        <v>1</v>
      </c>
      <c r="K674" s="2">
        <v>1</v>
      </c>
      <c r="L674" s="2">
        <v>0</v>
      </c>
      <c r="M674" s="2">
        <v>2</v>
      </c>
      <c r="N674" s="9">
        <v>6</v>
      </c>
    </row>
    <row r="675" spans="1:14" x14ac:dyDescent="0.25">
      <c r="A675" s="24">
        <v>3081</v>
      </c>
      <c r="B675" s="2">
        <v>68</v>
      </c>
      <c r="C675" s="23">
        <v>27</v>
      </c>
      <c r="D675" s="23">
        <v>8</v>
      </c>
      <c r="E675" s="23">
        <v>35</v>
      </c>
      <c r="F675" s="23">
        <v>8</v>
      </c>
      <c r="G675" s="23">
        <v>0</v>
      </c>
      <c r="H675" s="23">
        <v>8</v>
      </c>
      <c r="I675" s="23">
        <v>70</v>
      </c>
      <c r="J675" s="9">
        <v>2</v>
      </c>
      <c r="K675" s="2">
        <v>1</v>
      </c>
      <c r="L675" s="2">
        <v>0</v>
      </c>
      <c r="M675" s="2">
        <v>3</v>
      </c>
      <c r="N675" s="9">
        <v>4</v>
      </c>
    </row>
    <row r="676" spans="1:14" x14ac:dyDescent="0.25">
      <c r="A676" s="24">
        <v>1291</v>
      </c>
      <c r="B676" s="2">
        <v>68</v>
      </c>
      <c r="C676" s="23">
        <v>72</v>
      </c>
      <c r="D676" s="23">
        <v>5</v>
      </c>
      <c r="E676" s="23">
        <v>109</v>
      </c>
      <c r="F676" s="23">
        <v>10</v>
      </c>
      <c r="G676" s="23">
        <v>16</v>
      </c>
      <c r="H676" s="23">
        <v>129</v>
      </c>
      <c r="I676" s="23">
        <v>83</v>
      </c>
      <c r="J676" s="9">
        <v>3</v>
      </c>
      <c r="K676" s="2">
        <v>3</v>
      </c>
      <c r="L676" s="2">
        <v>1</v>
      </c>
      <c r="M676" s="2">
        <v>3</v>
      </c>
      <c r="N676" s="9">
        <v>7</v>
      </c>
    </row>
    <row r="677" spans="1:14" x14ac:dyDescent="0.25">
      <c r="A677" s="24">
        <v>2299</v>
      </c>
      <c r="B677" s="2">
        <v>68</v>
      </c>
      <c r="C677" s="23">
        <v>74</v>
      </c>
      <c r="D677" s="23">
        <v>7</v>
      </c>
      <c r="E677" s="23">
        <v>33</v>
      </c>
      <c r="F677" s="23">
        <v>15</v>
      </c>
      <c r="G677" s="23">
        <v>22</v>
      </c>
      <c r="H677" s="23">
        <v>74</v>
      </c>
      <c r="I677" s="23">
        <v>77</v>
      </c>
      <c r="J677" s="9">
        <v>1</v>
      </c>
      <c r="K677" s="2">
        <v>1</v>
      </c>
      <c r="L677" s="2">
        <v>1</v>
      </c>
      <c r="M677" s="2">
        <v>2</v>
      </c>
      <c r="N677" s="9">
        <v>4</v>
      </c>
    </row>
    <row r="678" spans="1:14" x14ac:dyDescent="0.25">
      <c r="A678" s="24">
        <v>2916</v>
      </c>
      <c r="B678" s="2">
        <v>68</v>
      </c>
      <c r="C678" s="23">
        <v>86</v>
      </c>
      <c r="D678" s="23">
        <v>5</v>
      </c>
      <c r="E678" s="23">
        <v>63</v>
      </c>
      <c r="F678" s="23">
        <v>14</v>
      </c>
      <c r="G678" s="23">
        <v>9</v>
      </c>
      <c r="H678" s="23">
        <v>18</v>
      </c>
      <c r="I678" s="23">
        <v>159</v>
      </c>
      <c r="J678" s="9">
        <v>1</v>
      </c>
      <c r="K678" s="2">
        <v>1</v>
      </c>
      <c r="L678" s="2">
        <v>0</v>
      </c>
      <c r="M678" s="2">
        <v>3</v>
      </c>
      <c r="N678" s="9">
        <v>8</v>
      </c>
    </row>
    <row r="679" spans="1:14" x14ac:dyDescent="0.25">
      <c r="A679" s="24">
        <v>2526</v>
      </c>
      <c r="B679" s="2">
        <v>68</v>
      </c>
      <c r="C679" s="23">
        <v>137</v>
      </c>
      <c r="D679" s="23">
        <v>3</v>
      </c>
      <c r="E679" s="23">
        <v>74</v>
      </c>
      <c r="F679" s="23">
        <v>16</v>
      </c>
      <c r="G679" s="23">
        <v>19</v>
      </c>
      <c r="H679" s="23">
        <v>3</v>
      </c>
      <c r="I679" s="23">
        <v>246</v>
      </c>
      <c r="J679" s="9">
        <v>1</v>
      </c>
      <c r="K679" s="2">
        <v>1</v>
      </c>
      <c r="L679" s="2">
        <v>1</v>
      </c>
      <c r="M679" s="2">
        <v>4</v>
      </c>
      <c r="N679" s="9">
        <v>1</v>
      </c>
    </row>
    <row r="680" spans="1:14" x14ac:dyDescent="0.25">
      <c r="A680" s="24">
        <v>3093</v>
      </c>
      <c r="B680" s="2">
        <v>68</v>
      </c>
      <c r="C680" s="23">
        <v>162</v>
      </c>
      <c r="D680" s="23">
        <v>0</v>
      </c>
      <c r="E680" s="23">
        <v>30</v>
      </c>
      <c r="F680" s="23">
        <v>0</v>
      </c>
      <c r="G680" s="23">
        <v>0</v>
      </c>
      <c r="H680" s="23">
        <v>6</v>
      </c>
      <c r="I680" s="23">
        <v>186</v>
      </c>
      <c r="J680" s="9">
        <v>2</v>
      </c>
      <c r="K680" s="2">
        <v>1</v>
      </c>
      <c r="L680" s="2">
        <v>0</v>
      </c>
      <c r="M680" s="2">
        <v>4</v>
      </c>
      <c r="N680" s="9">
        <v>5</v>
      </c>
    </row>
    <row r="681" spans="1:14" x14ac:dyDescent="0.25">
      <c r="A681" s="24">
        <v>2447</v>
      </c>
      <c r="B681" s="2">
        <v>68</v>
      </c>
      <c r="C681" s="23">
        <v>281</v>
      </c>
      <c r="D681" s="23">
        <v>27</v>
      </c>
      <c r="E681" s="23">
        <v>227</v>
      </c>
      <c r="F681" s="23">
        <v>51</v>
      </c>
      <c r="G681" s="23">
        <v>4</v>
      </c>
      <c r="H681" s="23">
        <v>94</v>
      </c>
      <c r="I681" s="23">
        <v>496</v>
      </c>
      <c r="J681" s="9">
        <v>4</v>
      </c>
      <c r="K681" s="2">
        <v>4</v>
      </c>
      <c r="L681" s="2">
        <v>1</v>
      </c>
      <c r="M681" s="2">
        <v>3</v>
      </c>
      <c r="N681" s="9">
        <v>8</v>
      </c>
    </row>
    <row r="682" spans="1:14" x14ac:dyDescent="0.25">
      <c r="A682" s="24">
        <v>2029</v>
      </c>
      <c r="B682" s="2">
        <v>68</v>
      </c>
      <c r="C682" s="23">
        <v>288</v>
      </c>
      <c r="D682" s="23">
        <v>46</v>
      </c>
      <c r="E682" s="23">
        <v>542</v>
      </c>
      <c r="F682" s="23">
        <v>165</v>
      </c>
      <c r="G682" s="23">
        <v>150</v>
      </c>
      <c r="H682" s="23">
        <v>718</v>
      </c>
      <c r="I682" s="23">
        <v>472</v>
      </c>
      <c r="J682" s="9">
        <v>6</v>
      </c>
      <c r="K682" s="2">
        <v>6</v>
      </c>
      <c r="L682" s="2">
        <v>1</v>
      </c>
      <c r="M682" s="2">
        <v>5</v>
      </c>
      <c r="N682" s="9">
        <v>8</v>
      </c>
    </row>
    <row r="683" spans="1:14" x14ac:dyDescent="0.25">
      <c r="A683" s="24">
        <v>2690</v>
      </c>
      <c r="B683" s="2">
        <v>68</v>
      </c>
      <c r="C683" s="23">
        <v>288</v>
      </c>
      <c r="D683" s="23">
        <v>46</v>
      </c>
      <c r="E683" s="23">
        <v>542</v>
      </c>
      <c r="F683" s="23">
        <v>165</v>
      </c>
      <c r="G683" s="23">
        <v>150</v>
      </c>
      <c r="H683" s="23">
        <v>718</v>
      </c>
      <c r="I683" s="23">
        <v>472</v>
      </c>
      <c r="J683" s="9">
        <v>6</v>
      </c>
      <c r="K683" s="2">
        <v>6</v>
      </c>
      <c r="L683" s="2">
        <v>1</v>
      </c>
      <c r="M683" s="2">
        <v>5</v>
      </c>
      <c r="N683" s="9">
        <v>8</v>
      </c>
    </row>
    <row r="684" spans="1:14" x14ac:dyDescent="0.25">
      <c r="A684" s="24">
        <v>2454</v>
      </c>
      <c r="B684" s="2">
        <v>68</v>
      </c>
      <c r="C684" s="23">
        <v>385</v>
      </c>
      <c r="D684" s="23">
        <v>3</v>
      </c>
      <c r="E684" s="23">
        <v>186</v>
      </c>
      <c r="F684" s="23">
        <v>24</v>
      </c>
      <c r="G684" s="23">
        <v>24</v>
      </c>
      <c r="H684" s="23">
        <v>124</v>
      </c>
      <c r="I684" s="23">
        <v>498</v>
      </c>
      <c r="J684" s="9">
        <v>1</v>
      </c>
      <c r="K684" s="2">
        <v>3</v>
      </c>
      <c r="L684" s="2">
        <v>2</v>
      </c>
      <c r="M684" s="2">
        <v>4</v>
      </c>
      <c r="N684" s="9">
        <v>3</v>
      </c>
    </row>
    <row r="685" spans="1:14" x14ac:dyDescent="0.25">
      <c r="A685" s="24">
        <v>2735</v>
      </c>
      <c r="B685" s="2">
        <v>68</v>
      </c>
      <c r="C685" s="23">
        <v>430</v>
      </c>
      <c r="D685" s="23">
        <v>194</v>
      </c>
      <c r="E685" s="23">
        <v>249</v>
      </c>
      <c r="F685" s="23">
        <v>308</v>
      </c>
      <c r="G685" s="23">
        <v>277</v>
      </c>
      <c r="H685" s="23">
        <v>153</v>
      </c>
      <c r="I685" s="23">
        <v>1305</v>
      </c>
      <c r="J685" s="9">
        <v>3</v>
      </c>
      <c r="K685" s="2">
        <v>7</v>
      </c>
      <c r="L685" s="2">
        <v>2</v>
      </c>
      <c r="M685" s="2">
        <v>8</v>
      </c>
      <c r="N685" s="9">
        <v>4</v>
      </c>
    </row>
    <row r="686" spans="1:14" x14ac:dyDescent="0.25">
      <c r="A686" s="24">
        <v>2162</v>
      </c>
      <c r="B686" s="2">
        <v>68</v>
      </c>
      <c r="C686" s="23">
        <v>445</v>
      </c>
      <c r="D686" s="23">
        <v>27</v>
      </c>
      <c r="E686" s="23">
        <v>252</v>
      </c>
      <c r="F686" s="23">
        <v>20</v>
      </c>
      <c r="G686" s="23">
        <v>0</v>
      </c>
      <c r="H686" s="23">
        <v>36</v>
      </c>
      <c r="I686" s="23">
        <v>707</v>
      </c>
      <c r="J686" s="9">
        <v>1</v>
      </c>
      <c r="K686" s="2">
        <v>4</v>
      </c>
      <c r="L686" s="2">
        <v>1</v>
      </c>
      <c r="M686" s="2">
        <v>5</v>
      </c>
      <c r="N686" s="9">
        <v>6</v>
      </c>
    </row>
    <row r="687" spans="1:14" x14ac:dyDescent="0.25">
      <c r="A687" s="24">
        <v>2337</v>
      </c>
      <c r="B687" s="2">
        <v>68</v>
      </c>
      <c r="C687" s="23">
        <v>475</v>
      </c>
      <c r="D687" s="23">
        <v>44</v>
      </c>
      <c r="E687" s="23">
        <v>676</v>
      </c>
      <c r="F687" s="23">
        <v>201</v>
      </c>
      <c r="G687" s="23">
        <v>183</v>
      </c>
      <c r="H687" s="23">
        <v>76</v>
      </c>
      <c r="I687" s="23">
        <v>1503</v>
      </c>
      <c r="J687" s="9">
        <v>1</v>
      </c>
      <c r="K687" s="2">
        <v>6</v>
      </c>
      <c r="L687" s="2">
        <v>2</v>
      </c>
      <c r="M687" s="2">
        <v>10</v>
      </c>
      <c r="N687" s="9">
        <v>4</v>
      </c>
    </row>
    <row r="688" spans="1:14" x14ac:dyDescent="0.25">
      <c r="A688" s="24">
        <v>1010</v>
      </c>
      <c r="B688" s="2">
        <v>68</v>
      </c>
      <c r="C688" s="23">
        <v>524</v>
      </c>
      <c r="D688" s="23">
        <v>0</v>
      </c>
      <c r="E688" s="23">
        <v>112</v>
      </c>
      <c r="F688" s="23">
        <v>19</v>
      </c>
      <c r="G688" s="23">
        <v>19</v>
      </c>
      <c r="H688" s="23">
        <v>243</v>
      </c>
      <c r="I688" s="23">
        <v>430</v>
      </c>
      <c r="J688" s="9">
        <v>1</v>
      </c>
      <c r="K688" s="2">
        <v>1</v>
      </c>
      <c r="L688" s="2">
        <v>0</v>
      </c>
      <c r="M688" s="2">
        <v>0</v>
      </c>
      <c r="N688" s="9">
        <v>20</v>
      </c>
    </row>
    <row r="689" spans="1:14" x14ac:dyDescent="0.25">
      <c r="A689" s="24">
        <v>2573</v>
      </c>
      <c r="B689" s="2">
        <v>68</v>
      </c>
      <c r="C689" s="23">
        <v>531</v>
      </c>
      <c r="D689" s="23">
        <v>30</v>
      </c>
      <c r="E689" s="23">
        <v>486</v>
      </c>
      <c r="F689" s="23">
        <v>11</v>
      </c>
      <c r="G689" s="23">
        <v>41</v>
      </c>
      <c r="H689" s="23">
        <v>177</v>
      </c>
      <c r="I689" s="23">
        <v>924</v>
      </c>
      <c r="J689" s="9">
        <v>3</v>
      </c>
      <c r="K689" s="2">
        <v>7</v>
      </c>
      <c r="L689" s="2">
        <v>1</v>
      </c>
      <c r="M689" s="2">
        <v>4</v>
      </c>
      <c r="N689" s="9">
        <v>9</v>
      </c>
    </row>
    <row r="690" spans="1:14" x14ac:dyDescent="0.25">
      <c r="A690" s="24">
        <v>2061</v>
      </c>
      <c r="B690" s="2">
        <v>68</v>
      </c>
      <c r="C690" s="23">
        <v>630</v>
      </c>
      <c r="D690" s="23">
        <v>271</v>
      </c>
      <c r="E690" s="23">
        <v>838</v>
      </c>
      <c r="F690" s="23">
        <v>163</v>
      </c>
      <c r="G690" s="23">
        <v>231</v>
      </c>
      <c r="H690" s="23">
        <v>293</v>
      </c>
      <c r="I690" s="23">
        <v>1839</v>
      </c>
      <c r="J690" s="9">
        <v>1</v>
      </c>
      <c r="K690" s="2">
        <v>4</v>
      </c>
      <c r="L690" s="2">
        <v>3</v>
      </c>
      <c r="M690" s="2">
        <v>5</v>
      </c>
      <c r="N690" s="9">
        <v>2</v>
      </c>
    </row>
    <row r="691" spans="1:14" x14ac:dyDescent="0.25">
      <c r="A691" s="24">
        <v>2270</v>
      </c>
      <c r="B691" s="2">
        <v>68</v>
      </c>
      <c r="C691" s="23">
        <v>822</v>
      </c>
      <c r="D691" s="23">
        <v>325</v>
      </c>
      <c r="E691" s="23">
        <v>438</v>
      </c>
      <c r="F691" s="23">
        <v>148</v>
      </c>
      <c r="G691" s="23">
        <v>209</v>
      </c>
      <c r="H691" s="23">
        <v>363</v>
      </c>
      <c r="I691" s="23">
        <v>1580</v>
      </c>
      <c r="J691" s="9">
        <v>2</v>
      </c>
      <c r="K691" s="2">
        <v>7</v>
      </c>
      <c r="L691" s="2">
        <v>2</v>
      </c>
      <c r="M691" s="2">
        <v>10</v>
      </c>
      <c r="N691" s="9">
        <v>6</v>
      </c>
    </row>
    <row r="692" spans="1:14" x14ac:dyDescent="0.25">
      <c r="A692" s="24">
        <v>2036</v>
      </c>
      <c r="B692" s="2">
        <v>68</v>
      </c>
      <c r="C692" s="23">
        <v>839</v>
      </c>
      <c r="D692" s="23">
        <v>106</v>
      </c>
      <c r="E692" s="23">
        <v>1290</v>
      </c>
      <c r="F692" s="23">
        <v>41</v>
      </c>
      <c r="G692" s="23">
        <v>0</v>
      </c>
      <c r="H692" s="23">
        <v>63</v>
      </c>
      <c r="I692" s="23">
        <v>2214</v>
      </c>
      <c r="J692" s="9">
        <v>1</v>
      </c>
      <c r="K692" s="2">
        <v>3</v>
      </c>
      <c r="L692" s="2">
        <v>5</v>
      </c>
      <c r="M692" s="2">
        <v>12</v>
      </c>
      <c r="N692" s="9">
        <v>2</v>
      </c>
    </row>
    <row r="693" spans="1:14" x14ac:dyDescent="0.25">
      <c r="A693" s="24">
        <v>2747</v>
      </c>
      <c r="B693" s="2">
        <v>68</v>
      </c>
      <c r="C693" s="23">
        <v>839</v>
      </c>
      <c r="D693" s="23">
        <v>106</v>
      </c>
      <c r="E693" s="23">
        <v>1290</v>
      </c>
      <c r="F693" s="23">
        <v>41</v>
      </c>
      <c r="G693" s="23">
        <v>0</v>
      </c>
      <c r="H693" s="23">
        <v>63</v>
      </c>
      <c r="I693" s="23">
        <v>2214</v>
      </c>
      <c r="J693" s="9">
        <v>1</v>
      </c>
      <c r="K693" s="2">
        <v>3</v>
      </c>
      <c r="L693" s="2">
        <v>5</v>
      </c>
      <c r="M693" s="2">
        <v>12</v>
      </c>
      <c r="N693" s="9">
        <v>2</v>
      </c>
    </row>
    <row r="694" spans="1:14" x14ac:dyDescent="0.25">
      <c r="A694" s="24">
        <v>1530</v>
      </c>
      <c r="B694" s="2">
        <v>68</v>
      </c>
      <c r="C694" s="23">
        <v>902</v>
      </c>
      <c r="D694" s="23">
        <v>100</v>
      </c>
      <c r="E694" s="23">
        <v>2005</v>
      </c>
      <c r="F694" s="23">
        <v>130</v>
      </c>
      <c r="G694" s="23">
        <v>232</v>
      </c>
      <c r="H694" s="23">
        <v>100</v>
      </c>
      <c r="I694" s="23">
        <v>3269</v>
      </c>
      <c r="J694" s="9">
        <v>1</v>
      </c>
      <c r="K694" s="2">
        <v>3</v>
      </c>
      <c r="L694" s="2">
        <v>6</v>
      </c>
      <c r="M694" s="2">
        <v>4</v>
      </c>
      <c r="N694" s="9">
        <v>1</v>
      </c>
    </row>
    <row r="695" spans="1:14" x14ac:dyDescent="0.25">
      <c r="A695" s="24">
        <v>2223</v>
      </c>
      <c r="B695" s="2">
        <v>68</v>
      </c>
      <c r="C695" s="23">
        <v>947</v>
      </c>
      <c r="D695" s="23">
        <v>244</v>
      </c>
      <c r="E695" s="23">
        <v>339</v>
      </c>
      <c r="F695" s="23">
        <v>124</v>
      </c>
      <c r="G695" s="23">
        <v>265</v>
      </c>
      <c r="H695" s="23">
        <v>152</v>
      </c>
      <c r="I695" s="23">
        <v>1768</v>
      </c>
      <c r="J695" s="9">
        <v>1</v>
      </c>
      <c r="K695" s="2">
        <v>5</v>
      </c>
      <c r="L695" s="2">
        <v>10</v>
      </c>
      <c r="M695" s="2">
        <v>7</v>
      </c>
      <c r="N695" s="9">
        <v>1</v>
      </c>
    </row>
    <row r="696" spans="1:14" x14ac:dyDescent="0.25">
      <c r="A696" s="24">
        <v>2982</v>
      </c>
      <c r="B696" s="2">
        <v>68</v>
      </c>
      <c r="C696" s="23">
        <v>1072</v>
      </c>
      <c r="D696" s="23">
        <v>0</v>
      </c>
      <c r="E696" s="23">
        <v>105</v>
      </c>
      <c r="F696" s="23">
        <v>14</v>
      </c>
      <c r="G696" s="23">
        <v>0</v>
      </c>
      <c r="H696" s="23">
        <v>310</v>
      </c>
      <c r="I696" s="23">
        <v>881</v>
      </c>
      <c r="J696" s="9">
        <v>4</v>
      </c>
      <c r="K696" s="2">
        <v>5</v>
      </c>
      <c r="L696" s="2">
        <v>5</v>
      </c>
      <c r="M696" s="2">
        <v>3</v>
      </c>
      <c r="N696" s="9">
        <v>8</v>
      </c>
    </row>
    <row r="697" spans="1:14" x14ac:dyDescent="0.25">
      <c r="A697" s="24">
        <v>2788</v>
      </c>
      <c r="B697" s="2">
        <v>68</v>
      </c>
      <c r="C697" s="23">
        <v>1131</v>
      </c>
      <c r="D697" s="23">
        <v>436</v>
      </c>
      <c r="E697" s="23">
        <v>1459</v>
      </c>
      <c r="F697" s="23">
        <v>235</v>
      </c>
      <c r="G697" s="23">
        <v>436</v>
      </c>
      <c r="H697" s="23">
        <v>181</v>
      </c>
      <c r="I697" s="23">
        <v>3517</v>
      </c>
      <c r="J697" s="9">
        <v>1</v>
      </c>
      <c r="K697" s="2">
        <v>2</v>
      </c>
      <c r="L697" s="2">
        <v>3</v>
      </c>
      <c r="M697" s="2">
        <v>6</v>
      </c>
      <c r="N697" s="9">
        <v>7</v>
      </c>
    </row>
    <row r="698" spans="1:14" x14ac:dyDescent="0.25">
      <c r="A698" s="24">
        <v>1095</v>
      </c>
      <c r="B698" s="2">
        <v>68</v>
      </c>
      <c r="C698" s="23">
        <v>1416</v>
      </c>
      <c r="D698" s="23">
        <v>204</v>
      </c>
      <c r="E698" s="23">
        <v>695</v>
      </c>
      <c r="F698" s="23">
        <v>201</v>
      </c>
      <c r="G698" s="23">
        <v>101</v>
      </c>
      <c r="H698" s="23">
        <v>204</v>
      </c>
      <c r="I698" s="23">
        <v>2413</v>
      </c>
      <c r="J698" s="9">
        <v>1</v>
      </c>
      <c r="K698" s="2">
        <v>6</v>
      </c>
      <c r="L698" s="2">
        <v>3</v>
      </c>
      <c r="M698" s="2">
        <v>6</v>
      </c>
      <c r="N698" s="9">
        <v>4</v>
      </c>
    </row>
    <row r="699" spans="1:14" x14ac:dyDescent="0.25">
      <c r="A699" s="24">
        <v>2702</v>
      </c>
      <c r="B699" s="2">
        <v>67</v>
      </c>
      <c r="C699" s="23">
        <v>47</v>
      </c>
      <c r="D699" s="23">
        <v>37</v>
      </c>
      <c r="E699" s="23">
        <v>68</v>
      </c>
      <c r="F699" s="23">
        <v>16</v>
      </c>
      <c r="G699" s="23">
        <v>11</v>
      </c>
      <c r="H699" s="23">
        <v>105</v>
      </c>
      <c r="I699" s="23">
        <v>74</v>
      </c>
      <c r="J699" s="9">
        <v>1</v>
      </c>
      <c r="K699" s="2">
        <v>1</v>
      </c>
      <c r="L699" s="2">
        <v>1</v>
      </c>
      <c r="M699" s="2">
        <v>2</v>
      </c>
      <c r="N699" s="9">
        <v>6</v>
      </c>
    </row>
    <row r="700" spans="1:14" x14ac:dyDescent="0.25">
      <c r="A700" s="24">
        <v>1903</v>
      </c>
      <c r="B700" s="2">
        <v>67</v>
      </c>
      <c r="C700" s="23">
        <v>53</v>
      </c>
      <c r="D700" s="23">
        <v>70</v>
      </c>
      <c r="E700" s="23">
        <v>88</v>
      </c>
      <c r="F700" s="23">
        <v>7</v>
      </c>
      <c r="G700" s="23">
        <v>25</v>
      </c>
      <c r="H700" s="23">
        <v>91</v>
      </c>
      <c r="I700" s="23">
        <v>151</v>
      </c>
      <c r="J700" s="9">
        <v>1</v>
      </c>
      <c r="K700" s="2">
        <v>2</v>
      </c>
      <c r="L700" s="2">
        <v>0</v>
      </c>
      <c r="M700" s="2">
        <v>4</v>
      </c>
      <c r="N700" s="9">
        <v>6</v>
      </c>
    </row>
    <row r="701" spans="1:14" x14ac:dyDescent="0.25">
      <c r="A701" s="24">
        <v>1460</v>
      </c>
      <c r="B701" s="2">
        <v>67</v>
      </c>
      <c r="C701" s="23">
        <v>68</v>
      </c>
      <c r="D701" s="23">
        <v>10</v>
      </c>
      <c r="E701" s="23">
        <v>14</v>
      </c>
      <c r="F701" s="23">
        <v>7</v>
      </c>
      <c r="G701" s="23">
        <v>0</v>
      </c>
      <c r="H701" s="23">
        <v>7</v>
      </c>
      <c r="I701" s="23">
        <v>92</v>
      </c>
      <c r="J701" s="9">
        <v>2</v>
      </c>
      <c r="K701" s="2">
        <v>1</v>
      </c>
      <c r="L701" s="2">
        <v>0</v>
      </c>
      <c r="M701" s="2">
        <v>3</v>
      </c>
      <c r="N701" s="9">
        <v>3</v>
      </c>
    </row>
    <row r="702" spans="1:14" x14ac:dyDescent="0.25">
      <c r="A702" s="24">
        <v>2214</v>
      </c>
      <c r="B702" s="2">
        <v>67</v>
      </c>
      <c r="C702" s="23">
        <v>81</v>
      </c>
      <c r="D702" s="23">
        <v>14</v>
      </c>
      <c r="E702" s="23">
        <v>86</v>
      </c>
      <c r="F702" s="23">
        <v>14</v>
      </c>
      <c r="G702" s="23">
        <v>14</v>
      </c>
      <c r="H702" s="23">
        <v>27</v>
      </c>
      <c r="I702" s="23">
        <v>181</v>
      </c>
      <c r="J702" s="9">
        <v>2</v>
      </c>
      <c r="K702" s="2">
        <v>2</v>
      </c>
      <c r="L702" s="2">
        <v>0</v>
      </c>
      <c r="M702" s="2">
        <v>3</v>
      </c>
      <c r="N702" s="9">
        <v>8</v>
      </c>
    </row>
    <row r="703" spans="1:14" x14ac:dyDescent="0.25">
      <c r="A703" s="24">
        <v>3184</v>
      </c>
      <c r="B703" s="2">
        <v>67</v>
      </c>
      <c r="C703" s="23">
        <v>81</v>
      </c>
      <c r="D703" s="23">
        <v>14</v>
      </c>
      <c r="E703" s="23">
        <v>86</v>
      </c>
      <c r="F703" s="23">
        <v>14</v>
      </c>
      <c r="G703" s="23">
        <v>14</v>
      </c>
      <c r="H703" s="23">
        <v>27</v>
      </c>
      <c r="I703" s="23">
        <v>181</v>
      </c>
      <c r="J703" s="9">
        <v>2</v>
      </c>
      <c r="K703" s="2">
        <v>2</v>
      </c>
      <c r="L703" s="2">
        <v>0</v>
      </c>
      <c r="M703" s="2">
        <v>3</v>
      </c>
      <c r="N703" s="9">
        <v>8</v>
      </c>
    </row>
    <row r="704" spans="1:14" x14ac:dyDescent="0.25">
      <c r="A704" s="24">
        <v>1523</v>
      </c>
      <c r="B704" s="2">
        <v>67</v>
      </c>
      <c r="C704" s="23">
        <v>102</v>
      </c>
      <c r="D704" s="23">
        <v>16</v>
      </c>
      <c r="E704" s="23">
        <v>102</v>
      </c>
      <c r="F704" s="23">
        <v>21</v>
      </c>
      <c r="G704" s="23">
        <v>27</v>
      </c>
      <c r="H704" s="23">
        <v>139</v>
      </c>
      <c r="I704" s="23">
        <v>129</v>
      </c>
      <c r="J704" s="9">
        <v>3</v>
      </c>
      <c r="K704" s="2">
        <v>3</v>
      </c>
      <c r="L704" s="2">
        <v>0</v>
      </c>
      <c r="M704" s="2">
        <v>3</v>
      </c>
      <c r="N704" s="9">
        <v>7</v>
      </c>
    </row>
    <row r="705" spans="1:14" x14ac:dyDescent="0.25">
      <c r="A705" s="24">
        <v>1504</v>
      </c>
      <c r="B705" s="2">
        <v>67</v>
      </c>
      <c r="C705" s="23">
        <v>115</v>
      </c>
      <c r="D705" s="23">
        <v>4</v>
      </c>
      <c r="E705" s="23">
        <v>51</v>
      </c>
      <c r="F705" s="23">
        <v>9</v>
      </c>
      <c r="G705" s="23">
        <v>0</v>
      </c>
      <c r="H705" s="23">
        <v>43</v>
      </c>
      <c r="I705" s="23">
        <v>136</v>
      </c>
      <c r="J705" s="9">
        <v>2</v>
      </c>
      <c r="K705" s="2">
        <v>2</v>
      </c>
      <c r="L705" s="2">
        <v>0</v>
      </c>
      <c r="M705" s="2">
        <v>3</v>
      </c>
      <c r="N705" s="9">
        <v>7</v>
      </c>
    </row>
    <row r="706" spans="1:14" x14ac:dyDescent="0.25">
      <c r="A706" s="24">
        <v>1798</v>
      </c>
      <c r="B706" s="2">
        <v>67</v>
      </c>
      <c r="C706" s="23">
        <v>370</v>
      </c>
      <c r="D706" s="23">
        <v>0</v>
      </c>
      <c r="E706" s="23">
        <v>1230</v>
      </c>
      <c r="F706" s="23">
        <v>278</v>
      </c>
      <c r="G706" s="23">
        <v>855</v>
      </c>
      <c r="H706" s="23">
        <v>370</v>
      </c>
      <c r="I706" s="23">
        <v>2362</v>
      </c>
      <c r="J706" s="9">
        <v>3</v>
      </c>
      <c r="K706" s="2">
        <v>10</v>
      </c>
      <c r="L706" s="2">
        <v>2</v>
      </c>
      <c r="M706" s="2">
        <v>4</v>
      </c>
      <c r="N706" s="9">
        <v>9</v>
      </c>
    </row>
    <row r="707" spans="1:14" x14ac:dyDescent="0.25">
      <c r="A707" s="24">
        <v>2103</v>
      </c>
      <c r="B707" s="2">
        <v>67</v>
      </c>
      <c r="C707" s="23">
        <v>427</v>
      </c>
      <c r="D707" s="23">
        <v>0</v>
      </c>
      <c r="E707" s="23">
        <v>272</v>
      </c>
      <c r="F707" s="23">
        <v>20</v>
      </c>
      <c r="G707" s="23">
        <v>38</v>
      </c>
      <c r="H707" s="23">
        <v>213</v>
      </c>
      <c r="I707" s="23">
        <v>543</v>
      </c>
      <c r="J707" s="9">
        <v>5</v>
      </c>
      <c r="K707" s="2">
        <v>4</v>
      </c>
      <c r="L707" s="2">
        <v>2</v>
      </c>
      <c r="M707" s="2">
        <v>5</v>
      </c>
      <c r="N707" s="9">
        <v>7</v>
      </c>
    </row>
    <row r="708" spans="1:14" x14ac:dyDescent="0.25">
      <c r="A708" s="24">
        <v>2860</v>
      </c>
      <c r="B708" s="2">
        <v>67</v>
      </c>
      <c r="C708" s="23">
        <v>538</v>
      </c>
      <c r="D708" s="23">
        <v>23</v>
      </c>
      <c r="E708" s="23">
        <v>387</v>
      </c>
      <c r="F708" s="23">
        <v>163</v>
      </c>
      <c r="G708" s="23">
        <v>163</v>
      </c>
      <c r="H708" s="23">
        <v>35</v>
      </c>
      <c r="I708" s="23">
        <v>1239</v>
      </c>
      <c r="J708" s="9">
        <v>2</v>
      </c>
      <c r="K708" s="2">
        <v>7</v>
      </c>
      <c r="L708" s="2">
        <v>1</v>
      </c>
      <c r="M708" s="2">
        <v>7</v>
      </c>
      <c r="N708" s="9">
        <v>7</v>
      </c>
    </row>
    <row r="709" spans="1:14" x14ac:dyDescent="0.25">
      <c r="A709" s="24">
        <v>2918</v>
      </c>
      <c r="B709" s="2">
        <v>67</v>
      </c>
      <c r="C709" s="23">
        <v>652</v>
      </c>
      <c r="D709" s="23">
        <v>197</v>
      </c>
      <c r="E709" s="23">
        <v>514</v>
      </c>
      <c r="F709" s="23">
        <v>359</v>
      </c>
      <c r="G709" s="23">
        <v>335</v>
      </c>
      <c r="H709" s="23">
        <v>533</v>
      </c>
      <c r="I709" s="23">
        <v>1524</v>
      </c>
      <c r="J709" s="9">
        <v>1</v>
      </c>
      <c r="K709" s="2">
        <v>4</v>
      </c>
      <c r="L709" s="2">
        <v>6</v>
      </c>
      <c r="M709" s="2">
        <v>12</v>
      </c>
      <c r="N709" s="9">
        <v>1</v>
      </c>
    </row>
    <row r="710" spans="1:14" x14ac:dyDescent="0.25">
      <c r="A710" s="24">
        <v>1348</v>
      </c>
      <c r="B710" s="2">
        <v>67</v>
      </c>
      <c r="C710" s="23">
        <v>727</v>
      </c>
      <c r="D710" s="23">
        <v>24</v>
      </c>
      <c r="E710" s="23">
        <v>471</v>
      </c>
      <c r="F710" s="23">
        <v>18</v>
      </c>
      <c r="G710" s="23">
        <v>24</v>
      </c>
      <c r="H710" s="23">
        <v>191</v>
      </c>
      <c r="I710" s="23">
        <v>1071</v>
      </c>
      <c r="J710" s="9">
        <v>7</v>
      </c>
      <c r="K710" s="2">
        <v>6</v>
      </c>
      <c r="L710" s="2">
        <v>3</v>
      </c>
      <c r="M710" s="2">
        <v>6</v>
      </c>
      <c r="N710" s="9">
        <v>7</v>
      </c>
    </row>
    <row r="711" spans="1:14" x14ac:dyDescent="0.25">
      <c r="A711" s="24">
        <v>1902</v>
      </c>
      <c r="B711" s="2">
        <v>67</v>
      </c>
      <c r="C711" s="23">
        <v>750</v>
      </c>
      <c r="D711" s="23">
        <v>62</v>
      </c>
      <c r="E711" s="23">
        <v>1127</v>
      </c>
      <c r="F711" s="23">
        <v>524</v>
      </c>
      <c r="G711" s="23">
        <v>29</v>
      </c>
      <c r="H711" s="23">
        <v>434</v>
      </c>
      <c r="I711" s="23">
        <v>2058</v>
      </c>
      <c r="J711" s="9">
        <v>1</v>
      </c>
      <c r="K711" s="2">
        <v>2</v>
      </c>
      <c r="L711" s="2">
        <v>10</v>
      </c>
      <c r="M711" s="2">
        <v>6</v>
      </c>
      <c r="N711" s="9">
        <v>1</v>
      </c>
    </row>
    <row r="712" spans="1:14" x14ac:dyDescent="0.25">
      <c r="A712" s="24">
        <v>2862</v>
      </c>
      <c r="B712" s="2">
        <v>67</v>
      </c>
      <c r="C712" s="23">
        <v>1255</v>
      </c>
      <c r="D712" s="23">
        <v>215</v>
      </c>
      <c r="E712" s="23">
        <v>1795</v>
      </c>
      <c r="F712" s="23">
        <v>140</v>
      </c>
      <c r="G712" s="23">
        <v>178</v>
      </c>
      <c r="H712" s="23">
        <v>75</v>
      </c>
      <c r="I712" s="23">
        <v>3508</v>
      </c>
      <c r="J712" s="9">
        <v>1</v>
      </c>
      <c r="K712" s="2">
        <v>5</v>
      </c>
      <c r="L712" s="2">
        <v>5</v>
      </c>
      <c r="M712" s="2">
        <v>5</v>
      </c>
      <c r="N712" s="9">
        <v>2</v>
      </c>
    </row>
    <row r="713" spans="1:14" x14ac:dyDescent="0.25">
      <c r="A713" s="24">
        <v>1866</v>
      </c>
      <c r="B713" s="2">
        <v>67</v>
      </c>
      <c r="C713" s="23">
        <v>1972</v>
      </c>
      <c r="D713" s="23">
        <v>122</v>
      </c>
      <c r="E713" s="23">
        <v>1520</v>
      </c>
      <c r="F713" s="23">
        <v>373</v>
      </c>
      <c r="G713" s="23">
        <v>204</v>
      </c>
      <c r="H713" s="23">
        <v>286</v>
      </c>
      <c r="I713" s="23">
        <v>3904</v>
      </c>
      <c r="J713" s="9">
        <v>1</v>
      </c>
      <c r="K713" s="2">
        <v>3</v>
      </c>
      <c r="L713" s="2">
        <v>2</v>
      </c>
      <c r="M713" s="2">
        <v>13</v>
      </c>
      <c r="N713" s="9">
        <v>1</v>
      </c>
    </row>
    <row r="714" spans="1:14" x14ac:dyDescent="0.25">
      <c r="A714" s="24">
        <v>2111</v>
      </c>
      <c r="B714" s="2">
        <v>67</v>
      </c>
      <c r="C714" s="23">
        <v>2025</v>
      </c>
      <c r="D714" s="23">
        <v>20</v>
      </c>
      <c r="E714" s="23">
        <v>132</v>
      </c>
      <c r="F714" s="23">
        <v>27</v>
      </c>
      <c r="G714" s="23">
        <v>0</v>
      </c>
      <c r="H714" s="23">
        <v>174</v>
      </c>
      <c r="I714" s="23">
        <v>2030</v>
      </c>
      <c r="J714" s="9">
        <v>4</v>
      </c>
      <c r="K714" s="2">
        <v>2</v>
      </c>
      <c r="L714" s="2">
        <v>2</v>
      </c>
      <c r="M714" s="2">
        <v>9</v>
      </c>
      <c r="N714" s="9">
        <v>7</v>
      </c>
    </row>
    <row r="715" spans="1:14" x14ac:dyDescent="0.25">
      <c r="A715" s="24">
        <v>3068</v>
      </c>
      <c r="B715" s="2">
        <v>67</v>
      </c>
      <c r="C715" s="23">
        <v>2581</v>
      </c>
      <c r="D715" s="23">
        <v>28</v>
      </c>
      <c r="E715" s="23">
        <v>296</v>
      </c>
      <c r="F715" s="23">
        <v>76</v>
      </c>
      <c r="G715" s="23">
        <v>28</v>
      </c>
      <c r="H715" s="23">
        <v>176</v>
      </c>
      <c r="I715" s="23">
        <v>2833</v>
      </c>
      <c r="J715" s="9">
        <v>1</v>
      </c>
      <c r="K715" s="2">
        <v>2</v>
      </c>
      <c r="L715" s="2">
        <v>3</v>
      </c>
      <c r="M715" s="2">
        <v>4</v>
      </c>
      <c r="N715" s="9">
        <v>6</v>
      </c>
    </row>
    <row r="716" spans="1:14" x14ac:dyDescent="0.25">
      <c r="A716" s="24">
        <v>1217</v>
      </c>
      <c r="B716" s="2">
        <v>66</v>
      </c>
      <c r="C716" s="23">
        <v>16</v>
      </c>
      <c r="D716" s="23">
        <v>4</v>
      </c>
      <c r="E716" s="23">
        <v>35</v>
      </c>
      <c r="F716" s="23">
        <v>12</v>
      </c>
      <c r="G716" s="23">
        <v>0</v>
      </c>
      <c r="H716" s="23">
        <v>0</v>
      </c>
      <c r="I716" s="23">
        <v>67</v>
      </c>
      <c r="J716" s="9">
        <v>1</v>
      </c>
      <c r="K716" s="2">
        <v>1</v>
      </c>
      <c r="L716" s="2">
        <v>0</v>
      </c>
      <c r="M716" s="2">
        <v>2</v>
      </c>
      <c r="N716" s="9">
        <v>8</v>
      </c>
    </row>
    <row r="717" spans="1:14" x14ac:dyDescent="0.25">
      <c r="A717" s="24">
        <v>2975</v>
      </c>
      <c r="B717" s="2">
        <v>66</v>
      </c>
      <c r="C717" s="23">
        <v>36</v>
      </c>
      <c r="D717" s="23">
        <v>10</v>
      </c>
      <c r="E717" s="23">
        <v>41</v>
      </c>
      <c r="F717" s="23">
        <v>15</v>
      </c>
      <c r="G717" s="23">
        <v>10</v>
      </c>
      <c r="H717" s="23">
        <v>15</v>
      </c>
      <c r="I717" s="23">
        <v>97</v>
      </c>
      <c r="J717" s="9">
        <v>1</v>
      </c>
      <c r="K717" s="2">
        <v>1</v>
      </c>
      <c r="L717" s="2">
        <v>0</v>
      </c>
      <c r="M717" s="2">
        <v>3</v>
      </c>
      <c r="N717" s="9">
        <v>6</v>
      </c>
    </row>
    <row r="718" spans="1:14" x14ac:dyDescent="0.25">
      <c r="A718" s="24">
        <v>1354</v>
      </c>
      <c r="B718" s="2">
        <v>66</v>
      </c>
      <c r="C718" s="23">
        <v>38</v>
      </c>
      <c r="D718" s="23">
        <v>15</v>
      </c>
      <c r="E718" s="23">
        <v>27</v>
      </c>
      <c r="F718" s="23">
        <v>0</v>
      </c>
      <c r="G718" s="23">
        <v>23</v>
      </c>
      <c r="H718" s="23">
        <v>11</v>
      </c>
      <c r="I718" s="23">
        <v>91</v>
      </c>
      <c r="J718" s="9">
        <v>1</v>
      </c>
      <c r="K718" s="2">
        <v>1</v>
      </c>
      <c r="L718" s="2">
        <v>0</v>
      </c>
      <c r="M718" s="2">
        <v>3</v>
      </c>
      <c r="N718" s="9">
        <v>6</v>
      </c>
    </row>
    <row r="719" spans="1:14" x14ac:dyDescent="0.25">
      <c r="A719" s="24">
        <v>3137</v>
      </c>
      <c r="B719" s="2">
        <v>66</v>
      </c>
      <c r="C719" s="23">
        <v>78</v>
      </c>
      <c r="D719" s="23">
        <v>14</v>
      </c>
      <c r="E719" s="23">
        <v>34</v>
      </c>
      <c r="F719" s="23">
        <v>0</v>
      </c>
      <c r="G719" s="23">
        <v>7</v>
      </c>
      <c r="H719" s="23">
        <v>51</v>
      </c>
      <c r="I719" s="23">
        <v>81</v>
      </c>
      <c r="J719" s="9">
        <v>1</v>
      </c>
      <c r="K719" s="2">
        <v>1</v>
      </c>
      <c r="L719" s="2">
        <v>0</v>
      </c>
      <c r="M719" s="2">
        <v>3</v>
      </c>
      <c r="N719" s="9">
        <v>4</v>
      </c>
    </row>
    <row r="720" spans="1:14" x14ac:dyDescent="0.25">
      <c r="A720" s="24">
        <v>1202</v>
      </c>
      <c r="B720" s="2">
        <v>66</v>
      </c>
      <c r="C720" s="23">
        <v>576</v>
      </c>
      <c r="D720" s="23">
        <v>24</v>
      </c>
      <c r="E720" s="23">
        <v>1335</v>
      </c>
      <c r="F720" s="23">
        <v>612</v>
      </c>
      <c r="G720" s="23">
        <v>210</v>
      </c>
      <c r="H720" s="23">
        <v>130</v>
      </c>
      <c r="I720" s="23">
        <v>2626</v>
      </c>
      <c r="J720" s="9">
        <v>1</v>
      </c>
      <c r="K720" s="2">
        <v>3</v>
      </c>
      <c r="L720" s="2">
        <v>4</v>
      </c>
      <c r="M720" s="2">
        <v>9</v>
      </c>
      <c r="N720" s="9">
        <v>1</v>
      </c>
    </row>
    <row r="721" spans="1:14" x14ac:dyDescent="0.25">
      <c r="A721" s="24">
        <v>2182</v>
      </c>
      <c r="B721" s="2">
        <v>66</v>
      </c>
      <c r="C721" s="23">
        <v>601</v>
      </c>
      <c r="D721" s="23">
        <v>283</v>
      </c>
      <c r="E721" s="23">
        <v>460</v>
      </c>
      <c r="F721" s="23">
        <v>278</v>
      </c>
      <c r="G721" s="23">
        <v>212</v>
      </c>
      <c r="H721" s="23">
        <v>229</v>
      </c>
      <c r="I721" s="23">
        <v>1605</v>
      </c>
      <c r="J721" s="9">
        <v>3</v>
      </c>
      <c r="K721" s="2">
        <v>9</v>
      </c>
      <c r="L721" s="2">
        <v>2</v>
      </c>
      <c r="M721" s="2">
        <v>8</v>
      </c>
      <c r="N721" s="9">
        <v>7</v>
      </c>
    </row>
    <row r="722" spans="1:14" x14ac:dyDescent="0.25">
      <c r="A722" s="24">
        <v>2084</v>
      </c>
      <c r="B722" s="2">
        <v>66</v>
      </c>
      <c r="C722" s="23">
        <v>608</v>
      </c>
      <c r="D722" s="23">
        <v>6</v>
      </c>
      <c r="E722" s="23">
        <v>86</v>
      </c>
      <c r="F722" s="23">
        <v>20</v>
      </c>
      <c r="G722" s="23">
        <v>20</v>
      </c>
      <c r="H722" s="23">
        <v>29</v>
      </c>
      <c r="I722" s="23">
        <v>711</v>
      </c>
      <c r="J722" s="9">
        <v>2</v>
      </c>
      <c r="K722" s="2">
        <v>4</v>
      </c>
      <c r="L722" s="2">
        <v>1</v>
      </c>
      <c r="M722" s="2">
        <v>6</v>
      </c>
      <c r="N722" s="9">
        <v>5</v>
      </c>
    </row>
    <row r="723" spans="1:14" x14ac:dyDescent="0.25">
      <c r="A723" s="24">
        <v>1376</v>
      </c>
      <c r="B723" s="2">
        <v>66</v>
      </c>
      <c r="C723" s="23">
        <v>880</v>
      </c>
      <c r="D723" s="23">
        <v>357</v>
      </c>
      <c r="E723" s="23">
        <v>786</v>
      </c>
      <c r="F723" s="23">
        <v>218</v>
      </c>
      <c r="G723" s="23">
        <v>213</v>
      </c>
      <c r="H723" s="23">
        <v>190</v>
      </c>
      <c r="I723" s="23">
        <v>2264</v>
      </c>
      <c r="J723" s="9">
        <v>1</v>
      </c>
      <c r="K723" s="2">
        <v>5</v>
      </c>
      <c r="L723" s="2">
        <v>4</v>
      </c>
      <c r="M723" s="2">
        <v>6</v>
      </c>
      <c r="N723" s="9">
        <v>2</v>
      </c>
    </row>
    <row r="724" spans="1:14" x14ac:dyDescent="0.25">
      <c r="A724" s="24">
        <v>1909</v>
      </c>
      <c r="B724" s="2">
        <v>66</v>
      </c>
      <c r="C724" s="23">
        <v>880</v>
      </c>
      <c r="D724" s="23">
        <v>357</v>
      </c>
      <c r="E724" s="23">
        <v>786</v>
      </c>
      <c r="F724" s="23">
        <v>218</v>
      </c>
      <c r="G724" s="23">
        <v>213</v>
      </c>
      <c r="H724" s="23">
        <v>190</v>
      </c>
      <c r="I724" s="23">
        <v>2264</v>
      </c>
      <c r="J724" s="9">
        <v>1</v>
      </c>
      <c r="K724" s="2">
        <v>5</v>
      </c>
      <c r="L724" s="2">
        <v>4</v>
      </c>
      <c r="M724" s="2">
        <v>6</v>
      </c>
      <c r="N724" s="9">
        <v>2</v>
      </c>
    </row>
    <row r="725" spans="1:14" x14ac:dyDescent="0.25">
      <c r="A725" s="24">
        <v>2646</v>
      </c>
      <c r="B725" s="2">
        <v>66</v>
      </c>
      <c r="C725" s="23">
        <v>961</v>
      </c>
      <c r="D725" s="23">
        <v>231</v>
      </c>
      <c r="E725" s="23">
        <v>1655</v>
      </c>
      <c r="F725" s="23">
        <v>71</v>
      </c>
      <c r="G725" s="23">
        <v>422</v>
      </c>
      <c r="H725" s="23">
        <v>114</v>
      </c>
      <c r="I725" s="23">
        <v>3225</v>
      </c>
      <c r="J725" s="9">
        <v>1</v>
      </c>
      <c r="K725" s="2">
        <v>5</v>
      </c>
      <c r="L725" s="2">
        <v>6</v>
      </c>
      <c r="M725" s="2">
        <v>6</v>
      </c>
      <c r="N725" s="9">
        <v>2</v>
      </c>
    </row>
    <row r="726" spans="1:14" x14ac:dyDescent="0.25">
      <c r="A726" s="24">
        <v>1838</v>
      </c>
      <c r="B726" s="2">
        <v>66</v>
      </c>
      <c r="C726" s="23">
        <v>1050</v>
      </c>
      <c r="D726" s="23">
        <v>180</v>
      </c>
      <c r="E726" s="23">
        <v>326</v>
      </c>
      <c r="F726" s="23">
        <v>236</v>
      </c>
      <c r="G726" s="23">
        <v>70</v>
      </c>
      <c r="H726" s="23">
        <v>180</v>
      </c>
      <c r="I726" s="23">
        <v>1681</v>
      </c>
      <c r="J726" s="9">
        <v>3</v>
      </c>
      <c r="K726" s="2">
        <v>6</v>
      </c>
      <c r="L726" s="2">
        <v>2</v>
      </c>
      <c r="M726" s="2">
        <v>11</v>
      </c>
      <c r="N726" s="9">
        <v>5</v>
      </c>
    </row>
    <row r="727" spans="1:14" x14ac:dyDescent="0.25">
      <c r="A727" s="24">
        <v>1786</v>
      </c>
      <c r="B727" s="2">
        <v>66</v>
      </c>
      <c r="C727" s="23">
        <v>1238</v>
      </c>
      <c r="D727" s="23">
        <v>0</v>
      </c>
      <c r="E727" s="23">
        <v>78</v>
      </c>
      <c r="F727" s="23">
        <v>0</v>
      </c>
      <c r="G727" s="23">
        <v>0</v>
      </c>
      <c r="H727" s="23">
        <v>63</v>
      </c>
      <c r="I727" s="23">
        <v>1253</v>
      </c>
      <c r="J727" s="9">
        <v>6</v>
      </c>
      <c r="K727" s="2">
        <v>7</v>
      </c>
      <c r="L727" s="2">
        <v>1</v>
      </c>
      <c r="M727" s="2">
        <v>7</v>
      </c>
      <c r="N727" s="9">
        <v>7</v>
      </c>
    </row>
    <row r="728" spans="1:14" x14ac:dyDescent="0.25">
      <c r="A728" s="24">
        <v>2537</v>
      </c>
      <c r="B728" s="2">
        <v>66</v>
      </c>
      <c r="C728" s="23">
        <v>1238</v>
      </c>
      <c r="D728" s="23">
        <v>0</v>
      </c>
      <c r="E728" s="23">
        <v>78</v>
      </c>
      <c r="F728" s="23">
        <v>0</v>
      </c>
      <c r="G728" s="23">
        <v>0</v>
      </c>
      <c r="H728" s="23">
        <v>63</v>
      </c>
      <c r="I728" s="23">
        <v>1253</v>
      </c>
      <c r="J728" s="9">
        <v>6</v>
      </c>
      <c r="K728" s="2">
        <v>7</v>
      </c>
      <c r="L728" s="2">
        <v>1</v>
      </c>
      <c r="M728" s="2">
        <v>7</v>
      </c>
      <c r="N728" s="9">
        <v>7</v>
      </c>
    </row>
    <row r="729" spans="1:14" x14ac:dyDescent="0.25">
      <c r="A729" s="24">
        <v>1957</v>
      </c>
      <c r="B729" s="2">
        <v>66</v>
      </c>
      <c r="C729" s="23">
        <v>2666</v>
      </c>
      <c r="D729" s="23">
        <v>122</v>
      </c>
      <c r="E729" s="23">
        <v>984</v>
      </c>
      <c r="F729" s="23">
        <v>371</v>
      </c>
      <c r="G729" s="23">
        <v>40</v>
      </c>
      <c r="H729" s="23">
        <v>40</v>
      </c>
      <c r="I729" s="23">
        <v>4143</v>
      </c>
      <c r="J729" s="9">
        <v>1</v>
      </c>
      <c r="K729" s="2">
        <v>2</v>
      </c>
      <c r="L729" s="2">
        <v>4</v>
      </c>
      <c r="M729" s="2">
        <v>12</v>
      </c>
      <c r="N729" s="9">
        <v>1</v>
      </c>
    </row>
    <row r="730" spans="1:14" x14ac:dyDescent="0.25">
      <c r="A730" s="24">
        <v>1487</v>
      </c>
      <c r="B730" s="2">
        <v>66</v>
      </c>
      <c r="C730" s="23">
        <v>2674</v>
      </c>
      <c r="D730" s="23">
        <v>0</v>
      </c>
      <c r="E730" s="23">
        <v>358</v>
      </c>
      <c r="F730" s="23">
        <v>171</v>
      </c>
      <c r="G730" s="23">
        <v>97</v>
      </c>
      <c r="H730" s="23">
        <v>391</v>
      </c>
      <c r="I730" s="23">
        <v>2909</v>
      </c>
      <c r="J730" s="9">
        <v>2</v>
      </c>
      <c r="K730" s="2">
        <v>4</v>
      </c>
      <c r="L730" s="2">
        <v>3</v>
      </c>
      <c r="M730" s="2">
        <v>12</v>
      </c>
      <c r="N730" s="9">
        <v>8</v>
      </c>
    </row>
    <row r="731" spans="1:14" x14ac:dyDescent="0.25">
      <c r="A731" s="24">
        <v>2855</v>
      </c>
      <c r="B731" s="2">
        <v>66</v>
      </c>
      <c r="C731" s="23">
        <v>2942</v>
      </c>
      <c r="D731" s="23">
        <v>258</v>
      </c>
      <c r="E731" s="23">
        <v>734</v>
      </c>
      <c r="F731" s="23">
        <v>56</v>
      </c>
      <c r="G731" s="23">
        <v>345</v>
      </c>
      <c r="H731" s="23">
        <v>80</v>
      </c>
      <c r="I731" s="23">
        <v>4256</v>
      </c>
      <c r="J731" s="9">
        <v>1</v>
      </c>
      <c r="K731" s="2">
        <v>5</v>
      </c>
      <c r="L731" s="2">
        <v>8</v>
      </c>
      <c r="M731" s="2">
        <v>4</v>
      </c>
      <c r="N731" s="9">
        <v>6</v>
      </c>
    </row>
    <row r="732" spans="1:14" x14ac:dyDescent="0.25">
      <c r="A732" s="24">
        <v>1220</v>
      </c>
      <c r="B732" s="2">
        <v>65</v>
      </c>
      <c r="C732" s="23">
        <v>11</v>
      </c>
      <c r="D732" s="23">
        <v>4</v>
      </c>
      <c r="E732" s="23">
        <v>29</v>
      </c>
      <c r="F732" s="23">
        <v>14</v>
      </c>
      <c r="G732" s="23">
        <v>11</v>
      </c>
      <c r="H732" s="23">
        <v>11</v>
      </c>
      <c r="I732" s="23">
        <v>57</v>
      </c>
      <c r="J732" s="9">
        <v>1</v>
      </c>
      <c r="K732" s="2">
        <v>1</v>
      </c>
      <c r="L732" s="2">
        <v>0</v>
      </c>
      <c r="M732" s="2">
        <v>2</v>
      </c>
      <c r="N732" s="9">
        <v>8</v>
      </c>
    </row>
    <row r="733" spans="1:14" x14ac:dyDescent="0.25">
      <c r="A733" s="24">
        <v>1677</v>
      </c>
      <c r="B733" s="2">
        <v>65</v>
      </c>
      <c r="C733" s="23">
        <v>15</v>
      </c>
      <c r="D733" s="23">
        <v>8</v>
      </c>
      <c r="E733" s="23">
        <v>43</v>
      </c>
      <c r="F733" s="23">
        <v>8</v>
      </c>
      <c r="G733" s="23">
        <v>0</v>
      </c>
      <c r="H733" s="23">
        <v>15</v>
      </c>
      <c r="I733" s="23">
        <v>58</v>
      </c>
      <c r="J733" s="9">
        <v>1</v>
      </c>
      <c r="K733" s="2">
        <v>1</v>
      </c>
      <c r="L733" s="2">
        <v>0</v>
      </c>
      <c r="M733" s="2">
        <v>2</v>
      </c>
      <c r="N733" s="9">
        <v>6</v>
      </c>
    </row>
    <row r="734" spans="1:14" x14ac:dyDescent="0.25">
      <c r="A734" s="24">
        <v>1976</v>
      </c>
      <c r="B734" s="2">
        <v>65</v>
      </c>
      <c r="C734" s="23">
        <v>15</v>
      </c>
      <c r="D734" s="23">
        <v>8</v>
      </c>
      <c r="E734" s="23">
        <v>43</v>
      </c>
      <c r="F734" s="23">
        <v>8</v>
      </c>
      <c r="G734" s="23">
        <v>0</v>
      </c>
      <c r="H734" s="23">
        <v>15</v>
      </c>
      <c r="I734" s="23">
        <v>58</v>
      </c>
      <c r="J734" s="9">
        <v>1</v>
      </c>
      <c r="K734" s="2">
        <v>1</v>
      </c>
      <c r="L734" s="2">
        <v>0</v>
      </c>
      <c r="M734" s="2">
        <v>2</v>
      </c>
      <c r="N734" s="9">
        <v>6</v>
      </c>
    </row>
    <row r="735" spans="1:14" x14ac:dyDescent="0.25">
      <c r="A735" s="24">
        <v>3098</v>
      </c>
      <c r="B735" s="2">
        <v>65</v>
      </c>
      <c r="C735" s="23">
        <v>16</v>
      </c>
      <c r="D735" s="23">
        <v>0</v>
      </c>
      <c r="E735" s="23">
        <v>8</v>
      </c>
      <c r="F735" s="23">
        <v>0</v>
      </c>
      <c r="G735" s="23">
        <v>0</v>
      </c>
      <c r="H735" s="23">
        <v>8</v>
      </c>
      <c r="I735" s="23">
        <v>16</v>
      </c>
      <c r="J735" s="9">
        <v>1</v>
      </c>
      <c r="K735" s="2">
        <v>1</v>
      </c>
      <c r="L735" s="2">
        <v>0</v>
      </c>
      <c r="M735" s="2">
        <v>2</v>
      </c>
      <c r="N735" s="9">
        <v>7</v>
      </c>
    </row>
    <row r="736" spans="1:14" x14ac:dyDescent="0.25">
      <c r="A736" s="24">
        <v>2060</v>
      </c>
      <c r="B736" s="2">
        <v>65</v>
      </c>
      <c r="C736" s="23">
        <v>24</v>
      </c>
      <c r="D736" s="23">
        <v>7</v>
      </c>
      <c r="E736" s="23">
        <v>21</v>
      </c>
      <c r="F736" s="23">
        <v>7</v>
      </c>
      <c r="G736" s="23">
        <v>0</v>
      </c>
      <c r="H736" s="23">
        <v>10</v>
      </c>
      <c r="I736" s="23">
        <v>48</v>
      </c>
      <c r="J736" s="9">
        <v>1</v>
      </c>
      <c r="K736" s="2">
        <v>1</v>
      </c>
      <c r="L736" s="2">
        <v>0</v>
      </c>
      <c r="M736" s="2">
        <v>2</v>
      </c>
      <c r="N736" s="9">
        <v>7</v>
      </c>
    </row>
    <row r="737" spans="1:14" x14ac:dyDescent="0.25">
      <c r="A737" s="24">
        <v>2155</v>
      </c>
      <c r="B737" s="2">
        <v>65</v>
      </c>
      <c r="C737" s="23">
        <v>26</v>
      </c>
      <c r="D737" s="23">
        <v>120</v>
      </c>
      <c r="E737" s="23">
        <v>78</v>
      </c>
      <c r="F737" s="23">
        <v>0</v>
      </c>
      <c r="G737" s="23">
        <v>94</v>
      </c>
      <c r="H737" s="23">
        <v>73</v>
      </c>
      <c r="I737" s="23">
        <v>245</v>
      </c>
      <c r="J737" s="9">
        <v>2</v>
      </c>
      <c r="K737" s="2">
        <v>2</v>
      </c>
      <c r="L737" s="2">
        <v>0</v>
      </c>
      <c r="M737" s="2">
        <v>3</v>
      </c>
      <c r="N737" s="9">
        <v>8</v>
      </c>
    </row>
    <row r="738" spans="1:14" x14ac:dyDescent="0.25">
      <c r="A738" s="24">
        <v>1811</v>
      </c>
      <c r="B738" s="2">
        <v>65</v>
      </c>
      <c r="C738" s="23">
        <v>28</v>
      </c>
      <c r="D738" s="23">
        <v>14</v>
      </c>
      <c r="E738" s="23">
        <v>79</v>
      </c>
      <c r="F738" s="23">
        <v>31</v>
      </c>
      <c r="G738" s="23">
        <v>3</v>
      </c>
      <c r="H738" s="23">
        <v>22</v>
      </c>
      <c r="I738" s="23">
        <v>132</v>
      </c>
      <c r="J738" s="9">
        <v>1</v>
      </c>
      <c r="K738" s="2">
        <v>2</v>
      </c>
      <c r="L738" s="2">
        <v>0</v>
      </c>
      <c r="M738" s="2">
        <v>3</v>
      </c>
      <c r="N738" s="9">
        <v>5</v>
      </c>
    </row>
    <row r="739" spans="1:14" x14ac:dyDescent="0.25">
      <c r="A739" s="24">
        <v>2505</v>
      </c>
      <c r="B739" s="2">
        <v>65</v>
      </c>
      <c r="C739" s="23">
        <v>42</v>
      </c>
      <c r="D739" s="23">
        <v>67</v>
      </c>
      <c r="E739" s="23">
        <v>18</v>
      </c>
      <c r="F739" s="23">
        <v>61</v>
      </c>
      <c r="G739" s="23">
        <v>24</v>
      </c>
      <c r="H739" s="23">
        <v>121</v>
      </c>
      <c r="I739" s="23">
        <v>91</v>
      </c>
      <c r="J739" s="9">
        <v>2</v>
      </c>
      <c r="K739" s="2">
        <v>1</v>
      </c>
      <c r="L739" s="2">
        <v>1</v>
      </c>
      <c r="M739" s="2">
        <v>3</v>
      </c>
      <c r="N739" s="9">
        <v>5</v>
      </c>
    </row>
    <row r="740" spans="1:14" x14ac:dyDescent="0.25">
      <c r="A740" s="24">
        <v>2226</v>
      </c>
      <c r="B740" s="2">
        <v>65</v>
      </c>
      <c r="C740" s="23">
        <v>59</v>
      </c>
      <c r="D740" s="23">
        <v>59</v>
      </c>
      <c r="E740" s="23">
        <v>176</v>
      </c>
      <c r="F740" s="23">
        <v>59</v>
      </c>
      <c r="G740" s="23">
        <v>59</v>
      </c>
      <c r="H740" s="23">
        <v>59</v>
      </c>
      <c r="I740" s="23">
        <v>353</v>
      </c>
      <c r="J740" s="9">
        <v>15</v>
      </c>
      <c r="K740" s="2">
        <v>0</v>
      </c>
      <c r="L740" s="2">
        <v>0</v>
      </c>
      <c r="M740" s="2">
        <v>0</v>
      </c>
      <c r="N740" s="9">
        <v>20</v>
      </c>
    </row>
    <row r="741" spans="1:14" x14ac:dyDescent="0.25">
      <c r="A741" s="24">
        <v>1330</v>
      </c>
      <c r="B741" s="2">
        <v>65</v>
      </c>
      <c r="C741" s="23">
        <v>98</v>
      </c>
      <c r="D741" s="23">
        <v>0</v>
      </c>
      <c r="E741" s="23">
        <v>29</v>
      </c>
      <c r="F741" s="23">
        <v>0</v>
      </c>
      <c r="G741" s="23">
        <v>0</v>
      </c>
      <c r="H741" s="23">
        <v>10</v>
      </c>
      <c r="I741" s="23">
        <v>117</v>
      </c>
      <c r="J741" s="9">
        <v>2</v>
      </c>
      <c r="K741" s="2">
        <v>1</v>
      </c>
      <c r="L741" s="2">
        <v>0</v>
      </c>
      <c r="M741" s="2">
        <v>3</v>
      </c>
      <c r="N741" s="9">
        <v>6</v>
      </c>
    </row>
    <row r="742" spans="1:14" x14ac:dyDescent="0.25">
      <c r="A742" s="24">
        <v>2448</v>
      </c>
      <c r="B742" s="2">
        <v>65</v>
      </c>
      <c r="C742" s="23">
        <v>113</v>
      </c>
      <c r="D742" s="23">
        <v>0</v>
      </c>
      <c r="E742" s="23">
        <v>19</v>
      </c>
      <c r="F742" s="23">
        <v>0</v>
      </c>
      <c r="G742" s="23">
        <v>4</v>
      </c>
      <c r="H742" s="23">
        <v>19</v>
      </c>
      <c r="I742" s="23">
        <v>116</v>
      </c>
      <c r="J742" s="9">
        <v>1</v>
      </c>
      <c r="K742" s="2">
        <v>1</v>
      </c>
      <c r="L742" s="2">
        <v>0</v>
      </c>
      <c r="M742" s="2">
        <v>3</v>
      </c>
      <c r="N742" s="9">
        <v>5</v>
      </c>
    </row>
    <row r="743" spans="1:14" x14ac:dyDescent="0.25">
      <c r="A743" s="24">
        <v>2373</v>
      </c>
      <c r="B743" s="2">
        <v>65</v>
      </c>
      <c r="C743" s="23">
        <v>118</v>
      </c>
      <c r="D743" s="23">
        <v>14</v>
      </c>
      <c r="E743" s="23">
        <v>76</v>
      </c>
      <c r="F743" s="23">
        <v>38</v>
      </c>
      <c r="G743" s="23">
        <v>24</v>
      </c>
      <c r="H743" s="23">
        <v>9</v>
      </c>
      <c r="I743" s="23">
        <v>261</v>
      </c>
      <c r="J743" s="9">
        <v>2</v>
      </c>
      <c r="K743" s="2">
        <v>2</v>
      </c>
      <c r="L743" s="2">
        <v>1</v>
      </c>
      <c r="M743" s="2">
        <v>3</v>
      </c>
      <c r="N743" s="9">
        <v>6</v>
      </c>
    </row>
    <row r="744" spans="1:14" x14ac:dyDescent="0.25">
      <c r="A744" s="24">
        <v>1139</v>
      </c>
      <c r="B744" s="2">
        <v>65</v>
      </c>
      <c r="C744" s="23">
        <v>127</v>
      </c>
      <c r="D744" s="23">
        <v>48</v>
      </c>
      <c r="E744" s="23">
        <v>87</v>
      </c>
      <c r="F744" s="23">
        <v>36</v>
      </c>
      <c r="G744" s="23">
        <v>60</v>
      </c>
      <c r="H744" s="23">
        <v>24</v>
      </c>
      <c r="I744" s="23">
        <v>335</v>
      </c>
      <c r="J744" s="9">
        <v>1</v>
      </c>
      <c r="K744" s="2">
        <v>2</v>
      </c>
      <c r="L744" s="2">
        <v>1</v>
      </c>
      <c r="M744" s="2">
        <v>4</v>
      </c>
      <c r="N744" s="9">
        <v>3</v>
      </c>
    </row>
    <row r="745" spans="1:14" x14ac:dyDescent="0.25">
      <c r="A745" s="24">
        <v>3167</v>
      </c>
      <c r="B745" s="2">
        <v>65</v>
      </c>
      <c r="C745" s="23">
        <v>144</v>
      </c>
      <c r="D745" s="23">
        <v>4</v>
      </c>
      <c r="E745" s="23">
        <v>59</v>
      </c>
      <c r="F745" s="23">
        <v>7</v>
      </c>
      <c r="G745" s="23">
        <v>0</v>
      </c>
      <c r="H745" s="23">
        <v>11</v>
      </c>
      <c r="I745" s="23">
        <v>203</v>
      </c>
      <c r="J745" s="9">
        <v>4</v>
      </c>
      <c r="K745" s="2">
        <v>3</v>
      </c>
      <c r="L745" s="2">
        <v>0</v>
      </c>
      <c r="M745" s="2">
        <v>3</v>
      </c>
      <c r="N745" s="9">
        <v>8</v>
      </c>
    </row>
    <row r="746" spans="1:14" x14ac:dyDescent="0.25">
      <c r="A746" s="24">
        <v>2016</v>
      </c>
      <c r="B746" s="2">
        <v>65</v>
      </c>
      <c r="C746" s="23">
        <v>178</v>
      </c>
      <c r="D746" s="23">
        <v>151</v>
      </c>
      <c r="E746" s="23">
        <v>593</v>
      </c>
      <c r="F746" s="23">
        <v>187</v>
      </c>
      <c r="G746" s="23">
        <v>119</v>
      </c>
      <c r="H746" s="23">
        <v>201</v>
      </c>
      <c r="I746" s="23">
        <v>1027</v>
      </c>
      <c r="J746" s="9">
        <v>2</v>
      </c>
      <c r="K746" s="2">
        <v>5</v>
      </c>
      <c r="L746" s="2">
        <v>1</v>
      </c>
      <c r="M746" s="2">
        <v>5</v>
      </c>
      <c r="N746" s="9">
        <v>8</v>
      </c>
    </row>
    <row r="747" spans="1:14" x14ac:dyDescent="0.25">
      <c r="A747" s="24">
        <v>1517</v>
      </c>
      <c r="B747" s="2">
        <v>65</v>
      </c>
      <c r="C747" s="23">
        <v>283</v>
      </c>
      <c r="D747" s="23">
        <v>15</v>
      </c>
      <c r="E747" s="23">
        <v>233</v>
      </c>
      <c r="F747" s="23">
        <v>8</v>
      </c>
      <c r="G747" s="23">
        <v>23</v>
      </c>
      <c r="H747" s="23">
        <v>96</v>
      </c>
      <c r="I747" s="23">
        <v>466</v>
      </c>
      <c r="J747" s="9">
        <v>2</v>
      </c>
      <c r="K747" s="2">
        <v>3</v>
      </c>
      <c r="L747" s="2">
        <v>2</v>
      </c>
      <c r="M747" s="2">
        <v>5</v>
      </c>
      <c r="N747" s="9">
        <v>4</v>
      </c>
    </row>
    <row r="748" spans="1:14" x14ac:dyDescent="0.25">
      <c r="A748" s="24">
        <v>2435</v>
      </c>
      <c r="B748" s="2">
        <v>65</v>
      </c>
      <c r="C748" s="23">
        <v>551</v>
      </c>
      <c r="D748" s="23">
        <v>231</v>
      </c>
      <c r="E748" s="23">
        <v>443</v>
      </c>
      <c r="F748" s="23">
        <v>418</v>
      </c>
      <c r="G748" s="23">
        <v>231</v>
      </c>
      <c r="H748" s="23">
        <v>50</v>
      </c>
      <c r="I748" s="23">
        <v>1823</v>
      </c>
      <c r="J748" s="9">
        <v>2</v>
      </c>
      <c r="K748" s="2">
        <v>5</v>
      </c>
      <c r="L748" s="2">
        <v>2</v>
      </c>
      <c r="M748" s="2">
        <v>9</v>
      </c>
      <c r="N748" s="9">
        <v>6</v>
      </c>
    </row>
    <row r="749" spans="1:14" x14ac:dyDescent="0.25">
      <c r="A749" s="24">
        <v>2507</v>
      </c>
      <c r="B749" s="2">
        <v>65</v>
      </c>
      <c r="C749" s="23">
        <v>620</v>
      </c>
      <c r="D749" s="23">
        <v>20</v>
      </c>
      <c r="E749" s="23">
        <v>95</v>
      </c>
      <c r="F749" s="23">
        <v>9</v>
      </c>
      <c r="G749" s="23">
        <v>0</v>
      </c>
      <c r="H749" s="23">
        <v>37</v>
      </c>
      <c r="I749" s="23">
        <v>707</v>
      </c>
      <c r="J749" s="9">
        <v>6</v>
      </c>
      <c r="K749" s="2">
        <v>5</v>
      </c>
      <c r="L749" s="2">
        <v>1</v>
      </c>
      <c r="M749" s="2">
        <v>5</v>
      </c>
      <c r="N749" s="9">
        <v>7</v>
      </c>
    </row>
    <row r="750" spans="1:14" x14ac:dyDescent="0.25">
      <c r="A750" s="24">
        <v>1969</v>
      </c>
      <c r="B750" s="2">
        <v>65</v>
      </c>
      <c r="C750" s="23">
        <v>701</v>
      </c>
      <c r="D750" s="23">
        <v>59</v>
      </c>
      <c r="E750" s="23">
        <v>1443</v>
      </c>
      <c r="F750" s="23">
        <v>406</v>
      </c>
      <c r="G750" s="23">
        <v>83</v>
      </c>
      <c r="H750" s="23">
        <v>273</v>
      </c>
      <c r="I750" s="23">
        <v>2419</v>
      </c>
      <c r="J750" s="9">
        <v>1</v>
      </c>
      <c r="K750" s="2">
        <v>4</v>
      </c>
      <c r="L750" s="2">
        <v>9</v>
      </c>
      <c r="M750" s="2">
        <v>13</v>
      </c>
      <c r="N750" s="9">
        <v>2</v>
      </c>
    </row>
    <row r="751" spans="1:14" x14ac:dyDescent="0.25">
      <c r="A751" s="24">
        <v>1112</v>
      </c>
      <c r="B751" s="2">
        <v>65</v>
      </c>
      <c r="C751" s="23">
        <v>890</v>
      </c>
      <c r="D751" s="23">
        <v>134</v>
      </c>
      <c r="E751" s="23">
        <v>370</v>
      </c>
      <c r="F751" s="23">
        <v>108</v>
      </c>
      <c r="G751" s="23">
        <v>200</v>
      </c>
      <c r="H751" s="23">
        <v>134</v>
      </c>
      <c r="I751" s="23">
        <v>1569</v>
      </c>
      <c r="J751" s="9">
        <v>4</v>
      </c>
      <c r="K751" s="2">
        <v>6</v>
      </c>
      <c r="L751" s="2">
        <v>2</v>
      </c>
      <c r="M751" s="2">
        <v>10</v>
      </c>
      <c r="N751" s="9">
        <v>4</v>
      </c>
    </row>
    <row r="752" spans="1:14" x14ac:dyDescent="0.25">
      <c r="A752" s="24">
        <v>2121</v>
      </c>
      <c r="B752" s="2">
        <v>65</v>
      </c>
      <c r="C752" s="23">
        <v>890</v>
      </c>
      <c r="D752" s="23">
        <v>134</v>
      </c>
      <c r="E752" s="23">
        <v>370</v>
      </c>
      <c r="F752" s="23">
        <v>108</v>
      </c>
      <c r="G752" s="23">
        <v>200</v>
      </c>
      <c r="H752" s="23">
        <v>134</v>
      </c>
      <c r="I752" s="23">
        <v>1569</v>
      </c>
      <c r="J752" s="9">
        <v>4</v>
      </c>
      <c r="K752" s="2">
        <v>6</v>
      </c>
      <c r="L752" s="2">
        <v>2</v>
      </c>
      <c r="M752" s="2">
        <v>10</v>
      </c>
      <c r="N752" s="9">
        <v>4</v>
      </c>
    </row>
    <row r="753" spans="1:14" x14ac:dyDescent="0.25">
      <c r="A753" s="24">
        <v>2838</v>
      </c>
      <c r="B753" s="2">
        <v>65</v>
      </c>
      <c r="C753" s="23">
        <v>981</v>
      </c>
      <c r="D753" s="23">
        <v>169</v>
      </c>
      <c r="E753" s="23">
        <v>576</v>
      </c>
      <c r="F753" s="23">
        <v>248</v>
      </c>
      <c r="G753" s="23">
        <v>212</v>
      </c>
      <c r="H753" s="23">
        <v>128</v>
      </c>
      <c r="I753" s="23">
        <v>2059</v>
      </c>
      <c r="J753" s="9">
        <v>1</v>
      </c>
      <c r="K753" s="2">
        <v>5</v>
      </c>
      <c r="L753" s="2">
        <v>4</v>
      </c>
      <c r="M753" s="2">
        <v>4</v>
      </c>
      <c r="N753" s="9">
        <v>2</v>
      </c>
    </row>
    <row r="754" spans="1:14" x14ac:dyDescent="0.25">
      <c r="A754" s="24">
        <v>1349</v>
      </c>
      <c r="B754" s="2">
        <v>65</v>
      </c>
      <c r="C754" s="23">
        <v>1141</v>
      </c>
      <c r="D754" s="23">
        <v>0</v>
      </c>
      <c r="E754" s="23">
        <v>260</v>
      </c>
      <c r="F754" s="23">
        <v>79</v>
      </c>
      <c r="G754" s="23">
        <v>76</v>
      </c>
      <c r="H754" s="23">
        <v>401</v>
      </c>
      <c r="I754" s="23">
        <v>1155</v>
      </c>
      <c r="J754" s="9">
        <v>2</v>
      </c>
      <c r="K754" s="2">
        <v>6</v>
      </c>
      <c r="L754" s="2">
        <v>2</v>
      </c>
      <c r="M754" s="2">
        <v>9</v>
      </c>
      <c r="N754" s="9">
        <v>4</v>
      </c>
    </row>
    <row r="755" spans="1:14" x14ac:dyDescent="0.25">
      <c r="A755" s="24">
        <v>1941</v>
      </c>
      <c r="B755" s="2">
        <v>65</v>
      </c>
      <c r="C755" s="23">
        <v>1355</v>
      </c>
      <c r="D755" s="23">
        <v>205</v>
      </c>
      <c r="E755" s="23">
        <v>413</v>
      </c>
      <c r="F755" s="23">
        <v>60</v>
      </c>
      <c r="G755" s="23">
        <v>297</v>
      </c>
      <c r="H755" s="23">
        <v>275</v>
      </c>
      <c r="I755" s="23">
        <v>2056</v>
      </c>
      <c r="J755" s="9">
        <v>2</v>
      </c>
      <c r="K755" s="2">
        <v>4</v>
      </c>
      <c r="L755" s="2">
        <v>7</v>
      </c>
      <c r="M755" s="2">
        <v>13</v>
      </c>
      <c r="N755" s="9">
        <v>2</v>
      </c>
    </row>
    <row r="756" spans="1:14" x14ac:dyDescent="0.25">
      <c r="A756" s="24">
        <v>1515</v>
      </c>
      <c r="B756" s="2">
        <v>65</v>
      </c>
      <c r="C756" s="23">
        <v>1471</v>
      </c>
      <c r="D756" s="23">
        <v>128</v>
      </c>
      <c r="E756" s="23">
        <v>618</v>
      </c>
      <c r="F756" s="23">
        <v>302</v>
      </c>
      <c r="G756" s="23">
        <v>128</v>
      </c>
      <c r="H756" s="23">
        <v>128</v>
      </c>
      <c r="I756" s="23">
        <v>2518</v>
      </c>
      <c r="J756" s="9">
        <v>1</v>
      </c>
      <c r="K756" s="2">
        <v>4</v>
      </c>
      <c r="L756" s="2">
        <v>7</v>
      </c>
      <c r="M756" s="2">
        <v>5</v>
      </c>
      <c r="N756" s="9">
        <v>1</v>
      </c>
    </row>
    <row r="757" spans="1:14" x14ac:dyDescent="0.25">
      <c r="A757" s="24">
        <v>1342</v>
      </c>
      <c r="B757" s="2">
        <v>65</v>
      </c>
      <c r="C757" s="23">
        <v>1596</v>
      </c>
      <c r="D757" s="23">
        <v>43</v>
      </c>
      <c r="E757" s="23">
        <v>449</v>
      </c>
      <c r="F757" s="23">
        <v>175</v>
      </c>
      <c r="G757" s="23">
        <v>0</v>
      </c>
      <c r="H757" s="23">
        <v>20</v>
      </c>
      <c r="I757" s="23">
        <v>2242</v>
      </c>
      <c r="J757" s="9">
        <v>1</v>
      </c>
      <c r="K757" s="2">
        <v>5</v>
      </c>
      <c r="L757" s="2">
        <v>3</v>
      </c>
      <c r="M757" s="2">
        <v>5</v>
      </c>
      <c r="N757" s="9">
        <v>2</v>
      </c>
    </row>
    <row r="758" spans="1:14" x14ac:dyDescent="0.25">
      <c r="A758" s="24">
        <v>2481</v>
      </c>
      <c r="B758" s="2">
        <v>65</v>
      </c>
      <c r="C758" s="23">
        <v>1937</v>
      </c>
      <c r="D758" s="23">
        <v>21</v>
      </c>
      <c r="E758" s="23">
        <v>323</v>
      </c>
      <c r="F758" s="23">
        <v>28</v>
      </c>
      <c r="G758" s="23">
        <v>21</v>
      </c>
      <c r="H758" s="23">
        <v>67</v>
      </c>
      <c r="I758" s="23">
        <v>2262</v>
      </c>
      <c r="J758" s="9">
        <v>1</v>
      </c>
      <c r="K758" s="2">
        <v>4</v>
      </c>
      <c r="L758" s="2">
        <v>3</v>
      </c>
      <c r="M758" s="2">
        <v>6</v>
      </c>
      <c r="N758" s="9">
        <v>2</v>
      </c>
    </row>
    <row r="759" spans="1:14" x14ac:dyDescent="0.25">
      <c r="A759" s="24">
        <v>1570</v>
      </c>
      <c r="B759" s="2">
        <v>65</v>
      </c>
      <c r="C759" s="23">
        <v>2388</v>
      </c>
      <c r="D759" s="23">
        <v>47</v>
      </c>
      <c r="E759" s="23">
        <v>1194</v>
      </c>
      <c r="F759" s="23">
        <v>72</v>
      </c>
      <c r="G759" s="23">
        <v>0</v>
      </c>
      <c r="H759" s="23">
        <v>505</v>
      </c>
      <c r="I759" s="23">
        <v>3197</v>
      </c>
      <c r="J759" s="9">
        <v>1</v>
      </c>
      <c r="K759" s="2">
        <v>5</v>
      </c>
      <c r="L759" s="2">
        <v>11</v>
      </c>
      <c r="M759" s="2">
        <v>5</v>
      </c>
      <c r="N759" s="9">
        <v>3</v>
      </c>
    </row>
    <row r="760" spans="1:14" x14ac:dyDescent="0.25">
      <c r="A760" s="24">
        <v>1326</v>
      </c>
      <c r="B760" s="2">
        <v>65</v>
      </c>
      <c r="C760" s="23">
        <v>3101</v>
      </c>
      <c r="D760" s="23">
        <v>0</v>
      </c>
      <c r="E760" s="23">
        <v>127</v>
      </c>
      <c r="F760" s="23">
        <v>0</v>
      </c>
      <c r="G760" s="23">
        <v>0</v>
      </c>
      <c r="H760" s="23">
        <v>96</v>
      </c>
      <c r="I760" s="23">
        <v>3132</v>
      </c>
      <c r="J760" s="9">
        <v>3</v>
      </c>
      <c r="K760" s="2">
        <v>4</v>
      </c>
      <c r="L760" s="2">
        <v>2</v>
      </c>
      <c r="M760" s="2">
        <v>11</v>
      </c>
      <c r="N760" s="9">
        <v>8</v>
      </c>
    </row>
    <row r="761" spans="1:14" x14ac:dyDescent="0.25">
      <c r="A761" s="24">
        <v>2901</v>
      </c>
      <c r="B761" s="2">
        <v>65</v>
      </c>
      <c r="C761" s="23">
        <v>3101</v>
      </c>
      <c r="D761" s="23">
        <v>0</v>
      </c>
      <c r="E761" s="23">
        <v>127</v>
      </c>
      <c r="F761" s="23">
        <v>0</v>
      </c>
      <c r="G761" s="23">
        <v>0</v>
      </c>
      <c r="H761" s="23">
        <v>96</v>
      </c>
      <c r="I761" s="23">
        <v>3132</v>
      </c>
      <c r="J761" s="9">
        <v>3</v>
      </c>
      <c r="K761" s="2">
        <v>4</v>
      </c>
      <c r="L761" s="2">
        <v>2</v>
      </c>
      <c r="M761" s="2">
        <v>11</v>
      </c>
      <c r="N761" s="9">
        <v>8</v>
      </c>
    </row>
    <row r="762" spans="1:14" x14ac:dyDescent="0.25">
      <c r="A762" s="24">
        <v>2755</v>
      </c>
      <c r="B762" s="2">
        <v>64</v>
      </c>
      <c r="C762" s="23">
        <v>0</v>
      </c>
      <c r="D762" s="23">
        <v>24</v>
      </c>
      <c r="E762" s="23">
        <v>42</v>
      </c>
      <c r="F762" s="23">
        <v>65</v>
      </c>
      <c r="G762" s="23">
        <v>60</v>
      </c>
      <c r="H762" s="23">
        <v>89</v>
      </c>
      <c r="I762" s="23">
        <v>101</v>
      </c>
      <c r="J762" s="9">
        <v>2</v>
      </c>
      <c r="K762" s="2">
        <v>2</v>
      </c>
      <c r="L762" s="2">
        <v>0</v>
      </c>
      <c r="M762" s="2">
        <v>3</v>
      </c>
      <c r="N762" s="9">
        <v>6</v>
      </c>
    </row>
    <row r="763" spans="1:14" x14ac:dyDescent="0.25">
      <c r="A763" s="24">
        <v>1293</v>
      </c>
      <c r="B763" s="2">
        <v>64</v>
      </c>
      <c r="C763" s="23">
        <v>5</v>
      </c>
      <c r="D763" s="23">
        <v>122</v>
      </c>
      <c r="E763" s="23">
        <v>117</v>
      </c>
      <c r="F763" s="23">
        <v>80</v>
      </c>
      <c r="G763" s="23">
        <v>108</v>
      </c>
      <c r="H763" s="23">
        <v>70</v>
      </c>
      <c r="I763" s="23">
        <v>362</v>
      </c>
      <c r="J763" s="9">
        <v>1</v>
      </c>
      <c r="K763" s="2">
        <v>3</v>
      </c>
      <c r="L763" s="2">
        <v>0</v>
      </c>
      <c r="M763" s="2">
        <v>3</v>
      </c>
      <c r="N763" s="9">
        <v>9</v>
      </c>
    </row>
    <row r="764" spans="1:14" x14ac:dyDescent="0.25">
      <c r="A764" s="24">
        <v>2035</v>
      </c>
      <c r="B764" s="2">
        <v>64</v>
      </c>
      <c r="C764" s="23">
        <v>56</v>
      </c>
      <c r="D764" s="23">
        <v>0</v>
      </c>
      <c r="E764" s="23">
        <v>61</v>
      </c>
      <c r="F764" s="23">
        <v>9</v>
      </c>
      <c r="G764" s="23">
        <v>0</v>
      </c>
      <c r="H764" s="23">
        <v>47</v>
      </c>
      <c r="I764" s="23">
        <v>80</v>
      </c>
      <c r="J764" s="9">
        <v>1</v>
      </c>
      <c r="K764" s="2">
        <v>1</v>
      </c>
      <c r="L764" s="2">
        <v>0</v>
      </c>
      <c r="M764" s="2">
        <v>3</v>
      </c>
      <c r="N764" s="9">
        <v>7</v>
      </c>
    </row>
    <row r="765" spans="1:14" x14ac:dyDescent="0.25">
      <c r="A765" s="24">
        <v>2406</v>
      </c>
      <c r="B765" s="2">
        <v>64</v>
      </c>
      <c r="C765" s="23">
        <v>56</v>
      </c>
      <c r="D765" s="23">
        <v>0</v>
      </c>
      <c r="E765" s="23">
        <v>61</v>
      </c>
      <c r="F765" s="23">
        <v>9</v>
      </c>
      <c r="G765" s="23">
        <v>0</v>
      </c>
      <c r="H765" s="23">
        <v>47</v>
      </c>
      <c r="I765" s="23">
        <v>80</v>
      </c>
      <c r="J765" s="9">
        <v>1</v>
      </c>
      <c r="K765" s="2">
        <v>1</v>
      </c>
      <c r="L765" s="2">
        <v>0</v>
      </c>
      <c r="M765" s="2">
        <v>3</v>
      </c>
      <c r="N765" s="9">
        <v>7</v>
      </c>
    </row>
    <row r="766" spans="1:14" x14ac:dyDescent="0.25">
      <c r="A766" s="24">
        <v>2917</v>
      </c>
      <c r="B766" s="2">
        <v>64</v>
      </c>
      <c r="C766" s="23">
        <v>115</v>
      </c>
      <c r="D766" s="23">
        <v>0</v>
      </c>
      <c r="E766" s="23">
        <v>31</v>
      </c>
      <c r="F766" s="23">
        <v>31</v>
      </c>
      <c r="G766" s="23">
        <v>10</v>
      </c>
      <c r="H766" s="23">
        <v>31</v>
      </c>
      <c r="I766" s="23">
        <v>156</v>
      </c>
      <c r="J766" s="9">
        <v>1</v>
      </c>
      <c r="K766" s="2">
        <v>1</v>
      </c>
      <c r="L766" s="2">
        <v>0</v>
      </c>
      <c r="M766" s="2">
        <v>3</v>
      </c>
      <c r="N766" s="9">
        <v>7</v>
      </c>
    </row>
    <row r="767" spans="1:14" x14ac:dyDescent="0.25">
      <c r="A767" s="24">
        <v>1568</v>
      </c>
      <c r="B767" s="2">
        <v>64</v>
      </c>
      <c r="C767" s="23">
        <v>163</v>
      </c>
      <c r="D767" s="23">
        <v>0</v>
      </c>
      <c r="E767" s="23">
        <v>25</v>
      </c>
      <c r="F767" s="23">
        <v>0</v>
      </c>
      <c r="G767" s="23">
        <v>0</v>
      </c>
      <c r="H767" s="23">
        <v>7</v>
      </c>
      <c r="I767" s="23">
        <v>180</v>
      </c>
      <c r="J767" s="9">
        <v>2</v>
      </c>
      <c r="K767" s="2">
        <v>2</v>
      </c>
      <c r="L767" s="2">
        <v>0</v>
      </c>
      <c r="M767" s="2">
        <v>3</v>
      </c>
      <c r="N767" s="9">
        <v>6</v>
      </c>
    </row>
    <row r="768" spans="1:14" x14ac:dyDescent="0.25">
      <c r="A768" s="24">
        <v>1757</v>
      </c>
      <c r="B768" s="2">
        <v>64</v>
      </c>
      <c r="C768" s="23">
        <v>242</v>
      </c>
      <c r="D768" s="23">
        <v>0</v>
      </c>
      <c r="E768" s="23">
        <v>59</v>
      </c>
      <c r="F768" s="23">
        <v>0</v>
      </c>
      <c r="G768" s="23">
        <v>0</v>
      </c>
      <c r="H768" s="23">
        <v>21</v>
      </c>
      <c r="I768" s="23">
        <v>280</v>
      </c>
      <c r="J768" s="9">
        <v>2</v>
      </c>
      <c r="K768" s="2">
        <v>2</v>
      </c>
      <c r="L768" s="2">
        <v>1</v>
      </c>
      <c r="M768" s="2">
        <v>3</v>
      </c>
      <c r="N768" s="9">
        <v>6</v>
      </c>
    </row>
    <row r="769" spans="1:14" x14ac:dyDescent="0.25">
      <c r="A769" s="24">
        <v>2195</v>
      </c>
      <c r="B769" s="2">
        <v>64</v>
      </c>
      <c r="C769" s="23">
        <v>434</v>
      </c>
      <c r="D769" s="23">
        <v>17</v>
      </c>
      <c r="E769" s="23">
        <v>108</v>
      </c>
      <c r="F769" s="23">
        <v>17</v>
      </c>
      <c r="G769" s="23">
        <v>36</v>
      </c>
      <c r="H769" s="23">
        <v>207</v>
      </c>
      <c r="I769" s="23">
        <v>403</v>
      </c>
      <c r="J769" s="9">
        <v>5</v>
      </c>
      <c r="K769" s="2">
        <v>4</v>
      </c>
      <c r="L769" s="2">
        <v>1</v>
      </c>
      <c r="M769" s="2">
        <v>5</v>
      </c>
      <c r="N769" s="9">
        <v>6</v>
      </c>
    </row>
    <row r="770" spans="1:14" x14ac:dyDescent="0.25">
      <c r="A770" s="24">
        <v>2607</v>
      </c>
      <c r="B770" s="2">
        <v>64</v>
      </c>
      <c r="C770" s="23">
        <v>531</v>
      </c>
      <c r="D770" s="23">
        <v>7</v>
      </c>
      <c r="E770" s="23">
        <v>170</v>
      </c>
      <c r="F770" s="23">
        <v>20</v>
      </c>
      <c r="G770" s="23">
        <v>7</v>
      </c>
      <c r="H770" s="23">
        <v>80</v>
      </c>
      <c r="I770" s="23">
        <v>655</v>
      </c>
      <c r="J770" s="9">
        <v>3</v>
      </c>
      <c r="K770" s="2">
        <v>4</v>
      </c>
      <c r="L770" s="2">
        <v>1</v>
      </c>
      <c r="M770" s="2">
        <v>5</v>
      </c>
      <c r="N770" s="9">
        <v>5</v>
      </c>
    </row>
    <row r="771" spans="1:14" x14ac:dyDescent="0.25">
      <c r="A771" s="24">
        <v>1564</v>
      </c>
      <c r="B771" s="2">
        <v>64</v>
      </c>
      <c r="C771" s="23">
        <v>652</v>
      </c>
      <c r="D771" s="23">
        <v>0</v>
      </c>
      <c r="E771" s="23">
        <v>32</v>
      </c>
      <c r="F771" s="23">
        <v>0</v>
      </c>
      <c r="G771" s="23">
        <v>0</v>
      </c>
      <c r="H771" s="23">
        <v>6</v>
      </c>
      <c r="I771" s="23">
        <v>678</v>
      </c>
      <c r="J771" s="9">
        <v>5</v>
      </c>
      <c r="K771" s="2">
        <v>3</v>
      </c>
      <c r="L771" s="2">
        <v>1</v>
      </c>
      <c r="M771" s="2">
        <v>6</v>
      </c>
      <c r="N771" s="9">
        <v>6</v>
      </c>
    </row>
    <row r="772" spans="1:14" x14ac:dyDescent="0.25">
      <c r="A772" s="24">
        <v>2185</v>
      </c>
      <c r="B772" s="2">
        <v>64</v>
      </c>
      <c r="C772" s="23">
        <v>728</v>
      </c>
      <c r="D772" s="23">
        <v>25</v>
      </c>
      <c r="E772" s="23">
        <v>1723</v>
      </c>
      <c r="F772" s="23">
        <v>210</v>
      </c>
      <c r="G772" s="23">
        <v>25</v>
      </c>
      <c r="H772" s="23">
        <v>0</v>
      </c>
      <c r="I772" s="23">
        <v>2711</v>
      </c>
      <c r="J772" s="9">
        <v>1</v>
      </c>
      <c r="K772" s="2">
        <v>3</v>
      </c>
      <c r="L772" s="2">
        <v>4</v>
      </c>
      <c r="M772" s="2">
        <v>9</v>
      </c>
      <c r="N772" s="9">
        <v>1</v>
      </c>
    </row>
    <row r="773" spans="1:14" x14ac:dyDescent="0.25">
      <c r="A773" s="24">
        <v>1350</v>
      </c>
      <c r="B773" s="2">
        <v>64</v>
      </c>
      <c r="C773" s="23">
        <v>752</v>
      </c>
      <c r="D773" s="23">
        <v>0</v>
      </c>
      <c r="E773" s="23">
        <v>1840</v>
      </c>
      <c r="F773" s="23">
        <v>291</v>
      </c>
      <c r="G773" s="23">
        <v>95</v>
      </c>
      <c r="H773" s="23">
        <v>65</v>
      </c>
      <c r="I773" s="23">
        <v>2912</v>
      </c>
      <c r="J773" s="9">
        <v>1</v>
      </c>
      <c r="K773" s="2">
        <v>4</v>
      </c>
      <c r="L773" s="2">
        <v>10</v>
      </c>
      <c r="M773" s="2">
        <v>11</v>
      </c>
      <c r="N773" s="9">
        <v>2</v>
      </c>
    </row>
    <row r="774" spans="1:14" x14ac:dyDescent="0.25">
      <c r="A774" s="24">
        <v>2209</v>
      </c>
      <c r="B774" s="2">
        <v>64</v>
      </c>
      <c r="C774" s="23">
        <v>899</v>
      </c>
      <c r="D774" s="23">
        <v>8</v>
      </c>
      <c r="E774" s="23">
        <v>48</v>
      </c>
      <c r="F774" s="23">
        <v>11</v>
      </c>
      <c r="G774" s="23">
        <v>20</v>
      </c>
      <c r="H774" s="23">
        <v>158</v>
      </c>
      <c r="I774" s="23">
        <v>828</v>
      </c>
      <c r="J774" s="9">
        <v>5</v>
      </c>
      <c r="K774" s="2">
        <v>4</v>
      </c>
      <c r="L774" s="2">
        <v>1</v>
      </c>
      <c r="M774" s="2">
        <v>8</v>
      </c>
      <c r="N774" s="9">
        <v>4</v>
      </c>
    </row>
    <row r="775" spans="1:14" x14ac:dyDescent="0.25">
      <c r="A775" s="24">
        <v>2599</v>
      </c>
      <c r="B775" s="2">
        <v>64</v>
      </c>
      <c r="C775" s="23">
        <v>931</v>
      </c>
      <c r="D775" s="23">
        <v>24</v>
      </c>
      <c r="E775" s="23">
        <v>309</v>
      </c>
      <c r="F775" s="23">
        <v>18</v>
      </c>
      <c r="G775" s="23">
        <v>12</v>
      </c>
      <c r="H775" s="23">
        <v>375</v>
      </c>
      <c r="I775" s="23">
        <v>919</v>
      </c>
      <c r="J775" s="9">
        <v>9</v>
      </c>
      <c r="K775" s="2">
        <v>8</v>
      </c>
      <c r="L775" s="2">
        <v>1</v>
      </c>
      <c r="M775" s="2">
        <v>6</v>
      </c>
      <c r="N775" s="9">
        <v>9</v>
      </c>
    </row>
    <row r="776" spans="1:14" x14ac:dyDescent="0.25">
      <c r="A776" s="24">
        <v>2576</v>
      </c>
      <c r="B776" s="2">
        <v>64</v>
      </c>
      <c r="C776" s="23">
        <v>1080</v>
      </c>
      <c r="D776" s="23">
        <v>0</v>
      </c>
      <c r="E776" s="23">
        <v>251</v>
      </c>
      <c r="F776" s="23">
        <v>54</v>
      </c>
      <c r="G776" s="23">
        <v>11</v>
      </c>
      <c r="H776" s="23">
        <v>209</v>
      </c>
      <c r="I776" s="23">
        <v>1189</v>
      </c>
      <c r="J776" s="9">
        <v>4</v>
      </c>
      <c r="K776" s="2">
        <v>8</v>
      </c>
      <c r="L776" s="2">
        <v>5</v>
      </c>
      <c r="M776" s="2">
        <v>3</v>
      </c>
      <c r="N776" s="9">
        <v>7</v>
      </c>
    </row>
    <row r="777" spans="1:14" x14ac:dyDescent="0.25">
      <c r="A777" s="24">
        <v>1149</v>
      </c>
      <c r="B777" s="2">
        <v>64</v>
      </c>
      <c r="C777" s="23">
        <v>1203</v>
      </c>
      <c r="D777" s="23">
        <v>25</v>
      </c>
      <c r="E777" s="23">
        <v>869</v>
      </c>
      <c r="F777" s="23">
        <v>335</v>
      </c>
      <c r="G777" s="23">
        <v>204</v>
      </c>
      <c r="H777" s="23">
        <v>128</v>
      </c>
      <c r="I777" s="23">
        <v>2508</v>
      </c>
      <c r="J777" s="9">
        <v>1</v>
      </c>
      <c r="K777" s="2">
        <v>3</v>
      </c>
      <c r="L777" s="2">
        <v>4</v>
      </c>
      <c r="M777" s="2">
        <v>10</v>
      </c>
      <c r="N777" s="9">
        <v>1</v>
      </c>
    </row>
    <row r="778" spans="1:14" x14ac:dyDescent="0.25">
      <c r="A778" s="24">
        <v>1857</v>
      </c>
      <c r="B778" s="2">
        <v>64</v>
      </c>
      <c r="C778" s="23">
        <v>1264</v>
      </c>
      <c r="D778" s="23">
        <v>13</v>
      </c>
      <c r="E778" s="23">
        <v>310</v>
      </c>
      <c r="F778" s="23">
        <v>40</v>
      </c>
      <c r="G778" s="23">
        <v>30</v>
      </c>
      <c r="H778" s="23">
        <v>327</v>
      </c>
      <c r="I778" s="23">
        <v>1330</v>
      </c>
      <c r="J778" s="9">
        <v>7</v>
      </c>
      <c r="K778" s="2">
        <v>6</v>
      </c>
      <c r="L778" s="2">
        <v>6</v>
      </c>
      <c r="M778" s="2">
        <v>4</v>
      </c>
      <c r="N778" s="9">
        <v>6</v>
      </c>
    </row>
    <row r="779" spans="1:14" x14ac:dyDescent="0.25">
      <c r="A779" s="24">
        <v>1266</v>
      </c>
      <c r="B779" s="2">
        <v>64</v>
      </c>
      <c r="C779" s="23">
        <v>1630</v>
      </c>
      <c r="D779" s="23">
        <v>38</v>
      </c>
      <c r="E779" s="23">
        <v>257</v>
      </c>
      <c r="F779" s="23">
        <v>51</v>
      </c>
      <c r="G779" s="23">
        <v>18</v>
      </c>
      <c r="H779" s="23">
        <v>336</v>
      </c>
      <c r="I779" s="23">
        <v>1658</v>
      </c>
      <c r="J779" s="9">
        <v>1</v>
      </c>
      <c r="K779" s="2">
        <v>9</v>
      </c>
      <c r="L779" s="2">
        <v>3</v>
      </c>
      <c r="M779" s="2">
        <v>9</v>
      </c>
      <c r="N779" s="9">
        <v>6</v>
      </c>
    </row>
    <row r="780" spans="1:14" x14ac:dyDescent="0.25">
      <c r="A780" s="24">
        <v>2176</v>
      </c>
      <c r="B780" s="2">
        <v>64</v>
      </c>
      <c r="C780" s="23">
        <v>1630</v>
      </c>
      <c r="D780" s="23">
        <v>38</v>
      </c>
      <c r="E780" s="23">
        <v>257</v>
      </c>
      <c r="F780" s="23">
        <v>51</v>
      </c>
      <c r="G780" s="23">
        <v>18</v>
      </c>
      <c r="H780" s="23">
        <v>336</v>
      </c>
      <c r="I780" s="23">
        <v>1658</v>
      </c>
      <c r="J780" s="9">
        <v>1</v>
      </c>
      <c r="K780" s="2">
        <v>9</v>
      </c>
      <c r="L780" s="2">
        <v>3</v>
      </c>
      <c r="M780" s="2">
        <v>9</v>
      </c>
      <c r="N780" s="9">
        <v>6</v>
      </c>
    </row>
    <row r="781" spans="1:14" x14ac:dyDescent="0.25">
      <c r="A781" s="24">
        <v>2374</v>
      </c>
      <c r="B781" s="2">
        <v>64</v>
      </c>
      <c r="C781" s="23">
        <v>1630</v>
      </c>
      <c r="D781" s="23">
        <v>38</v>
      </c>
      <c r="E781" s="23">
        <v>257</v>
      </c>
      <c r="F781" s="23">
        <v>51</v>
      </c>
      <c r="G781" s="23">
        <v>18</v>
      </c>
      <c r="H781" s="23">
        <v>336</v>
      </c>
      <c r="I781" s="23">
        <v>1658</v>
      </c>
      <c r="J781" s="9">
        <v>1</v>
      </c>
      <c r="K781" s="2">
        <v>9</v>
      </c>
      <c r="L781" s="2">
        <v>3</v>
      </c>
      <c r="M781" s="2">
        <v>9</v>
      </c>
      <c r="N781" s="9">
        <v>6</v>
      </c>
    </row>
    <row r="782" spans="1:14" x14ac:dyDescent="0.25">
      <c r="A782" s="24">
        <v>1696</v>
      </c>
      <c r="B782" s="2">
        <v>64</v>
      </c>
      <c r="C782" s="23">
        <v>1727</v>
      </c>
      <c r="D782" s="23">
        <v>92</v>
      </c>
      <c r="E782" s="23">
        <v>678</v>
      </c>
      <c r="F782" s="23">
        <v>279</v>
      </c>
      <c r="G782" s="23">
        <v>369</v>
      </c>
      <c r="H782" s="23">
        <v>339</v>
      </c>
      <c r="I782" s="23">
        <v>2805</v>
      </c>
      <c r="J782" s="9">
        <v>1</v>
      </c>
      <c r="K782" s="2">
        <v>3</v>
      </c>
      <c r="L782" s="2">
        <v>2</v>
      </c>
      <c r="M782" s="2">
        <v>5</v>
      </c>
      <c r="N782" s="9">
        <v>1</v>
      </c>
    </row>
    <row r="783" spans="1:14" x14ac:dyDescent="0.25">
      <c r="A783" s="24">
        <v>2231</v>
      </c>
      <c r="B783" s="2">
        <v>64</v>
      </c>
      <c r="C783" s="23">
        <v>2143</v>
      </c>
      <c r="D783" s="23">
        <v>70</v>
      </c>
      <c r="E783" s="23">
        <v>1249</v>
      </c>
      <c r="F783" s="23">
        <v>92</v>
      </c>
      <c r="G783" s="23">
        <v>70</v>
      </c>
      <c r="H783" s="23">
        <v>107</v>
      </c>
      <c r="I783" s="23">
        <v>3517</v>
      </c>
      <c r="J783" s="9">
        <v>1</v>
      </c>
      <c r="K783" s="2">
        <v>4</v>
      </c>
      <c r="L783" s="2">
        <v>2</v>
      </c>
      <c r="M783" s="2">
        <v>6</v>
      </c>
      <c r="N783" s="9">
        <v>3</v>
      </c>
    </row>
    <row r="784" spans="1:14" x14ac:dyDescent="0.25">
      <c r="A784" s="24">
        <v>3100</v>
      </c>
      <c r="B784" s="2">
        <v>64</v>
      </c>
      <c r="C784" s="23">
        <v>2288</v>
      </c>
      <c r="D784" s="23">
        <v>0</v>
      </c>
      <c r="E784" s="23">
        <v>2104</v>
      </c>
      <c r="F784" s="23">
        <v>119</v>
      </c>
      <c r="G784" s="23">
        <v>91</v>
      </c>
      <c r="H784" s="23">
        <v>0</v>
      </c>
      <c r="I784" s="23">
        <v>4601</v>
      </c>
      <c r="J784" s="9">
        <v>1</v>
      </c>
      <c r="K784" s="2">
        <v>5</v>
      </c>
      <c r="L784" s="2">
        <v>6</v>
      </c>
      <c r="M784" s="2">
        <v>8</v>
      </c>
      <c r="N784" s="9">
        <v>3</v>
      </c>
    </row>
    <row r="785" spans="1:14" x14ac:dyDescent="0.25">
      <c r="A785" s="24">
        <v>2229</v>
      </c>
      <c r="B785" s="2">
        <v>63</v>
      </c>
      <c r="C785" s="23">
        <v>29</v>
      </c>
      <c r="D785" s="23">
        <v>0</v>
      </c>
      <c r="E785" s="23">
        <v>24</v>
      </c>
      <c r="F785" s="23">
        <v>0</v>
      </c>
      <c r="G785" s="23">
        <v>0</v>
      </c>
      <c r="H785" s="23">
        <v>6</v>
      </c>
      <c r="I785" s="23">
        <v>47</v>
      </c>
      <c r="J785" s="9">
        <v>1</v>
      </c>
      <c r="K785" s="2">
        <v>1</v>
      </c>
      <c r="L785" s="2">
        <v>0</v>
      </c>
      <c r="M785" s="2">
        <v>2</v>
      </c>
      <c r="N785" s="9">
        <v>8</v>
      </c>
    </row>
    <row r="786" spans="1:14" x14ac:dyDescent="0.25">
      <c r="A786" s="24">
        <v>1114</v>
      </c>
      <c r="B786" s="2">
        <v>63</v>
      </c>
      <c r="C786" s="23">
        <v>55</v>
      </c>
      <c r="D786" s="23">
        <v>0</v>
      </c>
      <c r="E786" s="23">
        <v>43</v>
      </c>
      <c r="F786" s="23">
        <v>18</v>
      </c>
      <c r="G786" s="23">
        <v>25</v>
      </c>
      <c r="H786" s="23">
        <v>43</v>
      </c>
      <c r="I786" s="23">
        <v>98</v>
      </c>
      <c r="J786" s="9">
        <v>2</v>
      </c>
      <c r="K786" s="2">
        <v>1</v>
      </c>
      <c r="L786" s="2">
        <v>0</v>
      </c>
      <c r="M786" s="2">
        <v>3</v>
      </c>
      <c r="N786" s="9">
        <v>7</v>
      </c>
    </row>
    <row r="787" spans="1:14" x14ac:dyDescent="0.25">
      <c r="A787" s="24">
        <v>3159</v>
      </c>
      <c r="B787" s="2">
        <v>63</v>
      </c>
      <c r="C787" s="23">
        <v>79</v>
      </c>
      <c r="D787" s="23">
        <v>3</v>
      </c>
      <c r="E787" s="23">
        <v>24</v>
      </c>
      <c r="F787" s="23">
        <v>0</v>
      </c>
      <c r="G787" s="23">
        <v>14</v>
      </c>
      <c r="H787" s="23">
        <v>83</v>
      </c>
      <c r="I787" s="23">
        <v>38</v>
      </c>
      <c r="J787" s="9">
        <v>1</v>
      </c>
      <c r="K787" s="2">
        <v>1</v>
      </c>
      <c r="L787" s="2">
        <v>1</v>
      </c>
      <c r="M787" s="2">
        <v>2</v>
      </c>
      <c r="N787" s="9">
        <v>7</v>
      </c>
    </row>
    <row r="788" spans="1:14" x14ac:dyDescent="0.25">
      <c r="A788" s="24">
        <v>2117</v>
      </c>
      <c r="B788" s="2">
        <v>63</v>
      </c>
      <c r="C788" s="23">
        <v>108</v>
      </c>
      <c r="D788" s="23">
        <v>15</v>
      </c>
      <c r="E788" s="23">
        <v>126</v>
      </c>
      <c r="F788" s="23">
        <v>7</v>
      </c>
      <c r="G788" s="23">
        <v>15</v>
      </c>
      <c r="H788" s="23">
        <v>15</v>
      </c>
      <c r="I788" s="23">
        <v>257</v>
      </c>
      <c r="J788" s="9">
        <v>3</v>
      </c>
      <c r="K788" s="2">
        <v>3</v>
      </c>
      <c r="L788" s="2">
        <v>0</v>
      </c>
      <c r="M788" s="2">
        <v>3</v>
      </c>
      <c r="N788" s="9">
        <v>9</v>
      </c>
    </row>
    <row r="789" spans="1:14" x14ac:dyDescent="0.25">
      <c r="A789" s="24">
        <v>1175</v>
      </c>
      <c r="B789" s="2">
        <v>63</v>
      </c>
      <c r="C789" s="23">
        <v>143</v>
      </c>
      <c r="D789" s="23">
        <v>0</v>
      </c>
      <c r="E789" s="23">
        <v>8</v>
      </c>
      <c r="F789" s="23">
        <v>0</v>
      </c>
      <c r="G789" s="23">
        <v>0</v>
      </c>
      <c r="H789" s="23">
        <v>8</v>
      </c>
      <c r="I789" s="23">
        <v>143</v>
      </c>
      <c r="J789" s="9">
        <v>2</v>
      </c>
      <c r="K789" s="2">
        <v>1</v>
      </c>
      <c r="L789" s="2">
        <v>0</v>
      </c>
      <c r="M789" s="2">
        <v>4</v>
      </c>
      <c r="N789" s="9">
        <v>5</v>
      </c>
    </row>
    <row r="790" spans="1:14" x14ac:dyDescent="0.25">
      <c r="A790" s="24">
        <v>2227</v>
      </c>
      <c r="B790" s="2">
        <v>63</v>
      </c>
      <c r="C790" s="23">
        <v>143</v>
      </c>
      <c r="D790" s="23">
        <v>244</v>
      </c>
      <c r="E790" s="23">
        <v>258</v>
      </c>
      <c r="F790" s="23">
        <v>115</v>
      </c>
      <c r="G790" s="23">
        <v>373</v>
      </c>
      <c r="H790" s="23">
        <v>573</v>
      </c>
      <c r="I790" s="23">
        <v>559</v>
      </c>
      <c r="J790" s="9">
        <v>4</v>
      </c>
      <c r="K790" s="2">
        <v>3</v>
      </c>
      <c r="L790" s="2">
        <v>2</v>
      </c>
      <c r="M790" s="2">
        <v>2</v>
      </c>
      <c r="N790" s="9">
        <v>9</v>
      </c>
    </row>
    <row r="791" spans="1:14" x14ac:dyDescent="0.25">
      <c r="A791" s="24">
        <v>1992</v>
      </c>
      <c r="B791" s="2">
        <v>63</v>
      </c>
      <c r="C791" s="23">
        <v>246</v>
      </c>
      <c r="D791" s="23">
        <v>3</v>
      </c>
      <c r="E791" s="23">
        <v>94</v>
      </c>
      <c r="F791" s="23">
        <v>6</v>
      </c>
      <c r="G791" s="23">
        <v>3</v>
      </c>
      <c r="H791" s="23">
        <v>0</v>
      </c>
      <c r="I791" s="23">
        <v>352</v>
      </c>
      <c r="J791" s="9">
        <v>1</v>
      </c>
      <c r="K791" s="2">
        <v>1</v>
      </c>
      <c r="L791" s="2">
        <v>1</v>
      </c>
      <c r="M791" s="2">
        <v>5</v>
      </c>
      <c r="N791" s="9">
        <v>2</v>
      </c>
    </row>
    <row r="792" spans="1:14" x14ac:dyDescent="0.25">
      <c r="A792" s="24">
        <v>2465</v>
      </c>
      <c r="B792" s="2">
        <v>63</v>
      </c>
      <c r="C792" s="23">
        <v>370</v>
      </c>
      <c r="D792" s="23">
        <v>51</v>
      </c>
      <c r="E792" s="23">
        <v>514</v>
      </c>
      <c r="F792" s="23">
        <v>117</v>
      </c>
      <c r="G792" s="23">
        <v>0</v>
      </c>
      <c r="H792" s="23">
        <v>90</v>
      </c>
      <c r="I792" s="23">
        <v>962</v>
      </c>
      <c r="J792" s="9">
        <v>5</v>
      </c>
      <c r="K792" s="2">
        <v>6</v>
      </c>
      <c r="L792" s="2">
        <v>2</v>
      </c>
      <c r="M792" s="2">
        <v>5</v>
      </c>
      <c r="N792" s="9">
        <v>6</v>
      </c>
    </row>
    <row r="793" spans="1:14" x14ac:dyDescent="0.25">
      <c r="A793" s="24">
        <v>1156</v>
      </c>
      <c r="B793" s="2">
        <v>63</v>
      </c>
      <c r="C793" s="23">
        <v>617</v>
      </c>
      <c r="D793" s="23">
        <v>15</v>
      </c>
      <c r="E793" s="23">
        <v>96</v>
      </c>
      <c r="F793" s="23">
        <v>20</v>
      </c>
      <c r="G793" s="23">
        <v>0</v>
      </c>
      <c r="H793" s="23">
        <v>6</v>
      </c>
      <c r="I793" s="23">
        <v>742</v>
      </c>
      <c r="J793" s="9">
        <v>1</v>
      </c>
      <c r="K793" s="2">
        <v>3</v>
      </c>
      <c r="L793" s="2">
        <v>2</v>
      </c>
      <c r="M793" s="2">
        <v>6</v>
      </c>
      <c r="N793" s="9">
        <v>4</v>
      </c>
    </row>
    <row r="794" spans="1:14" x14ac:dyDescent="0.25">
      <c r="A794" s="24">
        <v>3165</v>
      </c>
      <c r="B794" s="2">
        <v>63</v>
      </c>
      <c r="C794" s="23">
        <v>820</v>
      </c>
      <c r="D794" s="23">
        <v>22</v>
      </c>
      <c r="E794" s="23">
        <v>347</v>
      </c>
      <c r="F794" s="23">
        <v>31</v>
      </c>
      <c r="G794" s="23">
        <v>11</v>
      </c>
      <c r="H794" s="23">
        <v>297</v>
      </c>
      <c r="I794" s="23">
        <v>935</v>
      </c>
      <c r="J794" s="9">
        <v>2</v>
      </c>
      <c r="K794" s="2">
        <v>6</v>
      </c>
      <c r="L794" s="2">
        <v>6</v>
      </c>
      <c r="M794" s="2">
        <v>3</v>
      </c>
      <c r="N794" s="9">
        <v>6</v>
      </c>
    </row>
    <row r="795" spans="1:14" x14ac:dyDescent="0.25">
      <c r="A795" s="24">
        <v>3043</v>
      </c>
      <c r="B795" s="2">
        <v>63</v>
      </c>
      <c r="C795" s="23">
        <v>1065</v>
      </c>
      <c r="D795" s="23">
        <v>11</v>
      </c>
      <c r="E795" s="23">
        <v>266</v>
      </c>
      <c r="F795" s="23">
        <v>34</v>
      </c>
      <c r="G795" s="23">
        <v>25</v>
      </c>
      <c r="H795" s="23">
        <v>68</v>
      </c>
      <c r="I795" s="23">
        <v>1334</v>
      </c>
      <c r="J795" s="9">
        <v>3</v>
      </c>
      <c r="K795" s="2">
        <v>6</v>
      </c>
      <c r="L795" s="2">
        <v>2</v>
      </c>
      <c r="M795" s="2">
        <v>8</v>
      </c>
      <c r="N795" s="9">
        <v>5</v>
      </c>
    </row>
    <row r="796" spans="1:14" x14ac:dyDescent="0.25">
      <c r="A796" s="24">
        <v>1055</v>
      </c>
      <c r="B796" s="2">
        <v>63</v>
      </c>
      <c r="C796" s="23">
        <v>1246</v>
      </c>
      <c r="D796" s="23">
        <v>0</v>
      </c>
      <c r="E796" s="23">
        <v>78</v>
      </c>
      <c r="F796" s="23">
        <v>0</v>
      </c>
      <c r="G796" s="23">
        <v>0</v>
      </c>
      <c r="H796" s="23">
        <v>120</v>
      </c>
      <c r="I796" s="23">
        <v>1204</v>
      </c>
      <c r="J796" s="9">
        <v>3</v>
      </c>
      <c r="K796" s="2">
        <v>8</v>
      </c>
      <c r="L796" s="2">
        <v>2</v>
      </c>
      <c r="M796" s="2">
        <v>6</v>
      </c>
      <c r="N796" s="9">
        <v>7</v>
      </c>
    </row>
    <row r="797" spans="1:14" x14ac:dyDescent="0.25">
      <c r="A797" s="24">
        <v>1482</v>
      </c>
      <c r="B797" s="2">
        <v>63</v>
      </c>
      <c r="C797" s="23">
        <v>1308</v>
      </c>
      <c r="D797" s="23">
        <v>0</v>
      </c>
      <c r="E797" s="23">
        <v>880</v>
      </c>
      <c r="F797" s="23">
        <v>156</v>
      </c>
      <c r="G797" s="23">
        <v>69</v>
      </c>
      <c r="H797" s="23">
        <v>0</v>
      </c>
      <c r="I797" s="23">
        <v>2413</v>
      </c>
      <c r="J797" s="9">
        <v>3</v>
      </c>
      <c r="K797" s="2">
        <v>6</v>
      </c>
      <c r="L797" s="2">
        <v>7</v>
      </c>
      <c r="M797" s="2">
        <v>11</v>
      </c>
      <c r="N797" s="9">
        <v>3</v>
      </c>
    </row>
    <row r="798" spans="1:14" x14ac:dyDescent="0.25">
      <c r="A798" s="24">
        <v>3070</v>
      </c>
      <c r="B798" s="2">
        <v>63</v>
      </c>
      <c r="C798" s="23">
        <v>1308</v>
      </c>
      <c r="D798" s="23">
        <v>0</v>
      </c>
      <c r="E798" s="23">
        <v>880</v>
      </c>
      <c r="F798" s="23">
        <v>156</v>
      </c>
      <c r="G798" s="23">
        <v>69</v>
      </c>
      <c r="H798" s="23">
        <v>0</v>
      </c>
      <c r="I798" s="23">
        <v>2413</v>
      </c>
      <c r="J798" s="9">
        <v>3</v>
      </c>
      <c r="K798" s="2">
        <v>6</v>
      </c>
      <c r="L798" s="2">
        <v>7</v>
      </c>
      <c r="M798" s="2">
        <v>11</v>
      </c>
      <c r="N798" s="9">
        <v>3</v>
      </c>
    </row>
    <row r="799" spans="1:14" x14ac:dyDescent="0.25">
      <c r="A799" s="24">
        <v>3131</v>
      </c>
      <c r="B799" s="2">
        <v>63</v>
      </c>
      <c r="C799" s="23">
        <v>1331</v>
      </c>
      <c r="D799" s="23">
        <v>171</v>
      </c>
      <c r="E799" s="23">
        <v>1434</v>
      </c>
      <c r="F799" s="23">
        <v>311</v>
      </c>
      <c r="G799" s="23">
        <v>238</v>
      </c>
      <c r="H799" s="23">
        <v>171</v>
      </c>
      <c r="I799" s="23">
        <v>3315</v>
      </c>
      <c r="J799" s="9">
        <v>1</v>
      </c>
      <c r="K799" s="2">
        <v>6</v>
      </c>
      <c r="L799" s="2">
        <v>5</v>
      </c>
      <c r="M799" s="2">
        <v>11</v>
      </c>
      <c r="N799" s="9">
        <v>3</v>
      </c>
    </row>
    <row r="800" spans="1:14" x14ac:dyDescent="0.25">
      <c r="A800" s="24">
        <v>1190</v>
      </c>
      <c r="B800" s="2">
        <v>63</v>
      </c>
      <c r="C800" s="23">
        <v>1509</v>
      </c>
      <c r="D800" s="23">
        <v>111</v>
      </c>
      <c r="E800" s="23">
        <v>866</v>
      </c>
      <c r="F800" s="23">
        <v>108</v>
      </c>
      <c r="G800" s="23">
        <v>224</v>
      </c>
      <c r="H800" s="23">
        <v>139</v>
      </c>
      <c r="I800" s="23">
        <v>2678</v>
      </c>
      <c r="J800" s="9">
        <v>3</v>
      </c>
      <c r="K800" s="2">
        <v>11</v>
      </c>
      <c r="L800" s="2">
        <v>6</v>
      </c>
      <c r="M800" s="2">
        <v>9</v>
      </c>
      <c r="N800" s="9">
        <v>6</v>
      </c>
    </row>
    <row r="801" spans="1:14" x14ac:dyDescent="0.25">
      <c r="A801" s="24">
        <v>1964</v>
      </c>
      <c r="B801" s="2">
        <v>63</v>
      </c>
      <c r="C801" s="23">
        <v>1509</v>
      </c>
      <c r="D801" s="23">
        <v>111</v>
      </c>
      <c r="E801" s="23">
        <v>866</v>
      </c>
      <c r="F801" s="23">
        <v>108</v>
      </c>
      <c r="G801" s="23">
        <v>224</v>
      </c>
      <c r="H801" s="23">
        <v>139</v>
      </c>
      <c r="I801" s="23">
        <v>2678</v>
      </c>
      <c r="J801" s="9">
        <v>3</v>
      </c>
      <c r="K801" s="2">
        <v>11</v>
      </c>
      <c r="L801" s="2">
        <v>6</v>
      </c>
      <c r="M801" s="2">
        <v>9</v>
      </c>
      <c r="N801" s="9">
        <v>6</v>
      </c>
    </row>
    <row r="802" spans="1:14" x14ac:dyDescent="0.25">
      <c r="A802" s="24">
        <v>1635</v>
      </c>
      <c r="B802" s="2">
        <v>63</v>
      </c>
      <c r="C802" s="23">
        <v>1879</v>
      </c>
      <c r="D802" s="23">
        <v>199</v>
      </c>
      <c r="E802" s="23">
        <v>539</v>
      </c>
      <c r="F802" s="23">
        <v>72</v>
      </c>
      <c r="G802" s="23">
        <v>199</v>
      </c>
      <c r="H802" s="23">
        <v>27</v>
      </c>
      <c r="I802" s="23">
        <v>2860</v>
      </c>
      <c r="J802" s="9">
        <v>5</v>
      </c>
      <c r="K802" s="2">
        <v>9</v>
      </c>
      <c r="L802" s="2">
        <v>6</v>
      </c>
      <c r="M802" s="2">
        <v>12</v>
      </c>
      <c r="N802" s="9">
        <v>6</v>
      </c>
    </row>
    <row r="803" spans="1:14" x14ac:dyDescent="0.25">
      <c r="A803" s="24">
        <v>2530</v>
      </c>
      <c r="B803" s="2">
        <v>63</v>
      </c>
      <c r="C803" s="23">
        <v>1879</v>
      </c>
      <c r="D803" s="23">
        <v>199</v>
      </c>
      <c r="E803" s="23">
        <v>539</v>
      </c>
      <c r="F803" s="23">
        <v>72</v>
      </c>
      <c r="G803" s="23">
        <v>199</v>
      </c>
      <c r="H803" s="23">
        <v>27</v>
      </c>
      <c r="I803" s="23">
        <v>2860</v>
      </c>
      <c r="J803" s="9">
        <v>5</v>
      </c>
      <c r="K803" s="2">
        <v>9</v>
      </c>
      <c r="L803" s="2">
        <v>6</v>
      </c>
      <c r="M803" s="2">
        <v>12</v>
      </c>
      <c r="N803" s="9">
        <v>6</v>
      </c>
    </row>
    <row r="804" spans="1:14" x14ac:dyDescent="0.25">
      <c r="A804" s="24">
        <v>3037</v>
      </c>
      <c r="B804" s="2">
        <v>63</v>
      </c>
      <c r="C804" s="23">
        <v>1879</v>
      </c>
      <c r="D804" s="23">
        <v>199</v>
      </c>
      <c r="E804" s="23">
        <v>539</v>
      </c>
      <c r="F804" s="23">
        <v>72</v>
      </c>
      <c r="G804" s="23">
        <v>199</v>
      </c>
      <c r="H804" s="23">
        <v>27</v>
      </c>
      <c r="I804" s="23">
        <v>2860</v>
      </c>
      <c r="J804" s="9">
        <v>5</v>
      </c>
      <c r="K804" s="2">
        <v>9</v>
      </c>
      <c r="L804" s="2">
        <v>6</v>
      </c>
      <c r="M804" s="2">
        <v>12</v>
      </c>
      <c r="N804" s="9">
        <v>6</v>
      </c>
    </row>
    <row r="805" spans="1:14" x14ac:dyDescent="0.25">
      <c r="A805" s="24">
        <v>1353</v>
      </c>
      <c r="B805" s="2">
        <v>63</v>
      </c>
      <c r="C805" s="23">
        <v>2289</v>
      </c>
      <c r="D805" s="23">
        <v>0</v>
      </c>
      <c r="E805" s="23">
        <v>412</v>
      </c>
      <c r="F805" s="23">
        <v>35</v>
      </c>
      <c r="G805" s="23">
        <v>26</v>
      </c>
      <c r="H805" s="23">
        <v>110</v>
      </c>
      <c r="I805" s="23">
        <v>2651</v>
      </c>
      <c r="J805" s="9">
        <v>2</v>
      </c>
      <c r="K805" s="2">
        <v>2</v>
      </c>
      <c r="L805" s="2">
        <v>4</v>
      </c>
      <c r="M805" s="2">
        <v>8</v>
      </c>
      <c r="N805" s="9">
        <v>8</v>
      </c>
    </row>
    <row r="806" spans="1:14" x14ac:dyDescent="0.25">
      <c r="A806" s="24">
        <v>1656</v>
      </c>
      <c r="B806" s="2">
        <v>63</v>
      </c>
      <c r="C806" s="23">
        <v>2289</v>
      </c>
      <c r="D806" s="23">
        <v>0</v>
      </c>
      <c r="E806" s="23">
        <v>412</v>
      </c>
      <c r="F806" s="23">
        <v>35</v>
      </c>
      <c r="G806" s="23">
        <v>26</v>
      </c>
      <c r="H806" s="23">
        <v>110</v>
      </c>
      <c r="I806" s="23">
        <v>2651</v>
      </c>
      <c r="J806" s="9">
        <v>2</v>
      </c>
      <c r="K806" s="2">
        <v>2</v>
      </c>
      <c r="L806" s="2">
        <v>4</v>
      </c>
      <c r="M806" s="2">
        <v>8</v>
      </c>
      <c r="N806" s="9">
        <v>8</v>
      </c>
    </row>
    <row r="807" spans="1:14" x14ac:dyDescent="0.25">
      <c r="A807" s="24">
        <v>1022</v>
      </c>
      <c r="B807" s="2">
        <v>63</v>
      </c>
      <c r="C807" s="23">
        <v>2346</v>
      </c>
      <c r="D807" s="23">
        <v>0</v>
      </c>
      <c r="E807" s="23">
        <v>233</v>
      </c>
      <c r="F807" s="23">
        <v>0</v>
      </c>
      <c r="G807" s="23">
        <v>0</v>
      </c>
      <c r="H807" s="23">
        <v>51</v>
      </c>
      <c r="I807" s="23">
        <v>2528</v>
      </c>
      <c r="J807" s="9">
        <v>3</v>
      </c>
      <c r="K807" s="2">
        <v>2</v>
      </c>
      <c r="L807" s="2">
        <v>3</v>
      </c>
      <c r="M807" s="2">
        <v>9</v>
      </c>
      <c r="N807" s="9">
        <v>8</v>
      </c>
    </row>
    <row r="808" spans="1:14" x14ac:dyDescent="0.25">
      <c r="A808" s="24">
        <v>2297</v>
      </c>
      <c r="B808" s="2">
        <v>62</v>
      </c>
      <c r="C808" s="23">
        <v>38</v>
      </c>
      <c r="D808" s="23">
        <v>6</v>
      </c>
      <c r="E808" s="23">
        <v>63</v>
      </c>
      <c r="F808" s="23">
        <v>10</v>
      </c>
      <c r="G808" s="23">
        <v>6</v>
      </c>
      <c r="H808" s="23">
        <v>16</v>
      </c>
      <c r="I808" s="23">
        <v>108</v>
      </c>
      <c r="J808" s="9">
        <v>1</v>
      </c>
      <c r="K808" s="2">
        <v>1</v>
      </c>
      <c r="L808" s="2">
        <v>0</v>
      </c>
      <c r="M808" s="2">
        <v>3</v>
      </c>
      <c r="N808" s="9">
        <v>7</v>
      </c>
    </row>
    <row r="809" spans="1:14" x14ac:dyDescent="0.25">
      <c r="A809" s="24">
        <v>2867</v>
      </c>
      <c r="B809" s="2">
        <v>62</v>
      </c>
      <c r="C809" s="23">
        <v>105</v>
      </c>
      <c r="D809" s="23">
        <v>25</v>
      </c>
      <c r="E809" s="23">
        <v>67</v>
      </c>
      <c r="F809" s="23">
        <v>84</v>
      </c>
      <c r="G809" s="23">
        <v>0</v>
      </c>
      <c r="H809" s="23">
        <v>21</v>
      </c>
      <c r="I809" s="23">
        <v>261</v>
      </c>
      <c r="J809" s="9">
        <v>2</v>
      </c>
      <c r="K809" s="2">
        <v>2</v>
      </c>
      <c r="L809" s="2">
        <v>0</v>
      </c>
      <c r="M809" s="2">
        <v>3</v>
      </c>
      <c r="N809" s="9">
        <v>8</v>
      </c>
    </row>
    <row r="810" spans="1:14" x14ac:dyDescent="0.25">
      <c r="A810" s="24">
        <v>1783</v>
      </c>
      <c r="B810" s="2">
        <v>62</v>
      </c>
      <c r="C810" s="23">
        <v>108</v>
      </c>
      <c r="D810" s="23">
        <v>89</v>
      </c>
      <c r="E810" s="23">
        <v>112</v>
      </c>
      <c r="F810" s="23">
        <v>112</v>
      </c>
      <c r="G810" s="23">
        <v>54</v>
      </c>
      <c r="H810" s="23">
        <v>182</v>
      </c>
      <c r="I810" s="23">
        <v>294</v>
      </c>
      <c r="J810" s="9">
        <v>3</v>
      </c>
      <c r="K810" s="2">
        <v>2</v>
      </c>
      <c r="L810" s="2">
        <v>1</v>
      </c>
      <c r="M810" s="2">
        <v>4</v>
      </c>
      <c r="N810" s="9">
        <v>6</v>
      </c>
    </row>
    <row r="811" spans="1:14" x14ac:dyDescent="0.25">
      <c r="A811" s="24">
        <v>2210</v>
      </c>
      <c r="B811" s="2">
        <v>62</v>
      </c>
      <c r="C811" s="23">
        <v>202</v>
      </c>
      <c r="D811" s="23">
        <v>0</v>
      </c>
      <c r="E811" s="23">
        <v>50</v>
      </c>
      <c r="F811" s="23">
        <v>0</v>
      </c>
      <c r="G811" s="23">
        <v>0</v>
      </c>
      <c r="H811" s="23">
        <v>7</v>
      </c>
      <c r="I811" s="23">
        <v>245</v>
      </c>
      <c r="J811" s="9">
        <v>3</v>
      </c>
      <c r="K811" s="2">
        <v>3</v>
      </c>
      <c r="L811" s="2">
        <v>0</v>
      </c>
      <c r="M811" s="2">
        <v>3</v>
      </c>
      <c r="N811" s="9">
        <v>7</v>
      </c>
    </row>
    <row r="812" spans="1:14" x14ac:dyDescent="0.25">
      <c r="A812" s="24">
        <v>2676</v>
      </c>
      <c r="B812" s="2">
        <v>62</v>
      </c>
      <c r="C812" s="23">
        <v>202</v>
      </c>
      <c r="D812" s="23">
        <v>0</v>
      </c>
      <c r="E812" s="23">
        <v>50</v>
      </c>
      <c r="F812" s="23">
        <v>0</v>
      </c>
      <c r="G812" s="23">
        <v>0</v>
      </c>
      <c r="H812" s="23">
        <v>7</v>
      </c>
      <c r="I812" s="23">
        <v>245</v>
      </c>
      <c r="J812" s="9">
        <v>3</v>
      </c>
      <c r="K812" s="2">
        <v>3</v>
      </c>
      <c r="L812" s="2">
        <v>0</v>
      </c>
      <c r="M812" s="2">
        <v>3</v>
      </c>
      <c r="N812" s="9">
        <v>7</v>
      </c>
    </row>
    <row r="813" spans="1:14" x14ac:dyDescent="0.25">
      <c r="A813" s="24">
        <v>2390</v>
      </c>
      <c r="B813" s="2">
        <v>62</v>
      </c>
      <c r="C813" s="23">
        <v>203</v>
      </c>
      <c r="D813" s="23">
        <v>47</v>
      </c>
      <c r="E813" s="23">
        <v>195</v>
      </c>
      <c r="F813" s="23">
        <v>16</v>
      </c>
      <c r="G813" s="23">
        <v>141</v>
      </c>
      <c r="H813" s="23">
        <v>215</v>
      </c>
      <c r="I813" s="23">
        <v>387</v>
      </c>
      <c r="J813" s="9">
        <v>3</v>
      </c>
      <c r="K813" s="2">
        <v>5</v>
      </c>
      <c r="L813" s="2">
        <v>0</v>
      </c>
      <c r="M813" s="2">
        <v>3</v>
      </c>
      <c r="N813" s="9">
        <v>9</v>
      </c>
    </row>
    <row r="814" spans="1:14" x14ac:dyDescent="0.25">
      <c r="A814" s="24">
        <v>2635</v>
      </c>
      <c r="B814" s="2">
        <v>62</v>
      </c>
      <c r="C814" s="23">
        <v>710</v>
      </c>
      <c r="D814" s="23">
        <v>39</v>
      </c>
      <c r="E814" s="23">
        <v>425</v>
      </c>
      <c r="F814" s="23">
        <v>134</v>
      </c>
      <c r="G814" s="23">
        <v>12</v>
      </c>
      <c r="H814" s="23">
        <v>155</v>
      </c>
      <c r="I814" s="23">
        <v>1165</v>
      </c>
      <c r="J814" s="9">
        <v>9</v>
      </c>
      <c r="K814" s="2">
        <v>6</v>
      </c>
      <c r="L814" s="2">
        <v>2</v>
      </c>
      <c r="M814" s="2">
        <v>7</v>
      </c>
      <c r="N814" s="9">
        <v>6</v>
      </c>
    </row>
    <row r="815" spans="1:14" x14ac:dyDescent="0.25">
      <c r="A815" s="24">
        <v>2827</v>
      </c>
      <c r="B815" s="2">
        <v>62</v>
      </c>
      <c r="C815" s="23">
        <v>768</v>
      </c>
      <c r="D815" s="23">
        <v>126</v>
      </c>
      <c r="E815" s="23">
        <v>2145</v>
      </c>
      <c r="F815" s="23">
        <v>81</v>
      </c>
      <c r="G815" s="23">
        <v>95</v>
      </c>
      <c r="H815" s="23">
        <v>126</v>
      </c>
      <c r="I815" s="23">
        <v>3090</v>
      </c>
      <c r="J815" s="9">
        <v>1</v>
      </c>
      <c r="K815" s="2">
        <v>4</v>
      </c>
      <c r="L815" s="2">
        <v>6</v>
      </c>
      <c r="M815" s="2">
        <v>10</v>
      </c>
      <c r="N815" s="9">
        <v>2</v>
      </c>
    </row>
    <row r="816" spans="1:14" x14ac:dyDescent="0.25">
      <c r="A816" s="24">
        <v>1498</v>
      </c>
      <c r="B816" s="2">
        <v>62</v>
      </c>
      <c r="C816" s="23">
        <v>928</v>
      </c>
      <c r="D816" s="23">
        <v>0</v>
      </c>
      <c r="E816" s="23">
        <v>180</v>
      </c>
      <c r="F816" s="23">
        <v>0</v>
      </c>
      <c r="G816" s="23">
        <v>20</v>
      </c>
      <c r="H816" s="23">
        <v>170</v>
      </c>
      <c r="I816" s="23">
        <v>957</v>
      </c>
      <c r="J816" s="9">
        <v>4</v>
      </c>
      <c r="K816" s="2">
        <v>6</v>
      </c>
      <c r="L816" s="2">
        <v>2</v>
      </c>
      <c r="M816" s="2">
        <v>5</v>
      </c>
      <c r="N816" s="9">
        <v>8</v>
      </c>
    </row>
    <row r="817" spans="1:14" x14ac:dyDescent="0.25">
      <c r="A817" s="24">
        <v>1276</v>
      </c>
      <c r="B817" s="2">
        <v>62</v>
      </c>
      <c r="C817" s="23">
        <v>948</v>
      </c>
      <c r="D817" s="23">
        <v>11</v>
      </c>
      <c r="E817" s="23">
        <v>310</v>
      </c>
      <c r="F817" s="23">
        <v>15</v>
      </c>
      <c r="G817" s="23">
        <v>11</v>
      </c>
      <c r="H817" s="23">
        <v>195</v>
      </c>
      <c r="I817" s="23">
        <v>1101</v>
      </c>
      <c r="J817" s="9">
        <v>3</v>
      </c>
      <c r="K817" s="2">
        <v>7</v>
      </c>
      <c r="L817" s="2">
        <v>1</v>
      </c>
      <c r="M817" s="2">
        <v>5</v>
      </c>
      <c r="N817" s="9">
        <v>8</v>
      </c>
    </row>
    <row r="818" spans="1:14" x14ac:dyDescent="0.25">
      <c r="A818" s="24">
        <v>2023</v>
      </c>
      <c r="B818" s="2">
        <v>62</v>
      </c>
      <c r="C818" s="23">
        <v>982</v>
      </c>
      <c r="D818" s="23">
        <v>242</v>
      </c>
      <c r="E818" s="23">
        <v>888</v>
      </c>
      <c r="F818" s="23">
        <v>94</v>
      </c>
      <c r="G818" s="23">
        <v>161</v>
      </c>
      <c r="H818" s="23">
        <v>27</v>
      </c>
      <c r="I818" s="23">
        <v>2341</v>
      </c>
      <c r="J818" s="9">
        <v>15</v>
      </c>
      <c r="K818" s="2">
        <v>0</v>
      </c>
      <c r="L818" s="2">
        <v>1</v>
      </c>
      <c r="M818" s="2">
        <v>0</v>
      </c>
      <c r="N818" s="9">
        <v>19</v>
      </c>
    </row>
    <row r="819" spans="1:14" x14ac:dyDescent="0.25">
      <c r="A819" s="24">
        <v>1707</v>
      </c>
      <c r="B819" s="2">
        <v>62</v>
      </c>
      <c r="C819" s="23">
        <v>999</v>
      </c>
      <c r="D819" s="23">
        <v>56</v>
      </c>
      <c r="E819" s="23">
        <v>1584</v>
      </c>
      <c r="F819" s="23">
        <v>180</v>
      </c>
      <c r="G819" s="23">
        <v>171</v>
      </c>
      <c r="H819" s="23">
        <v>108</v>
      </c>
      <c r="I819" s="23">
        <v>2881</v>
      </c>
      <c r="J819" s="9">
        <v>1</v>
      </c>
      <c r="K819" s="2">
        <v>6</v>
      </c>
      <c r="L819" s="2">
        <v>5</v>
      </c>
      <c r="M819" s="2">
        <v>12</v>
      </c>
      <c r="N819" s="9">
        <v>2</v>
      </c>
    </row>
    <row r="820" spans="1:14" x14ac:dyDescent="0.25">
      <c r="A820" s="24">
        <v>2080</v>
      </c>
      <c r="B820" s="2">
        <v>62</v>
      </c>
      <c r="C820" s="23">
        <v>1695</v>
      </c>
      <c r="D820" s="23">
        <v>97</v>
      </c>
      <c r="E820" s="23">
        <v>442</v>
      </c>
      <c r="F820" s="23">
        <v>160</v>
      </c>
      <c r="G820" s="23">
        <v>97</v>
      </c>
      <c r="H820" s="23">
        <v>97</v>
      </c>
      <c r="I820" s="23">
        <v>2394</v>
      </c>
      <c r="J820" s="9">
        <v>2</v>
      </c>
      <c r="K820" s="2">
        <v>5</v>
      </c>
      <c r="L820" s="2">
        <v>8</v>
      </c>
      <c r="M820" s="2">
        <v>10</v>
      </c>
      <c r="N820" s="9">
        <v>5</v>
      </c>
    </row>
    <row r="821" spans="1:14" x14ac:dyDescent="0.25">
      <c r="A821" s="24">
        <v>2912</v>
      </c>
      <c r="B821" s="2">
        <v>62</v>
      </c>
      <c r="C821" s="23">
        <v>2016</v>
      </c>
      <c r="D821" s="23">
        <v>43</v>
      </c>
      <c r="E821" s="23">
        <v>85</v>
      </c>
      <c r="F821" s="23">
        <v>57</v>
      </c>
      <c r="G821" s="23">
        <v>0</v>
      </c>
      <c r="H821" s="23">
        <v>0</v>
      </c>
      <c r="I821" s="23">
        <v>2201</v>
      </c>
      <c r="J821" s="9">
        <v>3</v>
      </c>
      <c r="K821" s="2">
        <v>11</v>
      </c>
      <c r="L821" s="2">
        <v>2</v>
      </c>
      <c r="M821" s="2">
        <v>8</v>
      </c>
      <c r="N821" s="9">
        <v>8</v>
      </c>
    </row>
    <row r="822" spans="1:14" x14ac:dyDescent="0.25">
      <c r="A822" s="24">
        <v>2071</v>
      </c>
      <c r="B822" s="2">
        <v>62</v>
      </c>
      <c r="C822" s="23">
        <v>2031</v>
      </c>
      <c r="D822" s="23">
        <v>41</v>
      </c>
      <c r="E822" s="23">
        <v>1825</v>
      </c>
      <c r="F822" s="23">
        <v>54</v>
      </c>
      <c r="G822" s="23">
        <v>206</v>
      </c>
      <c r="H822" s="23">
        <v>82</v>
      </c>
      <c r="I822" s="23">
        <v>4074</v>
      </c>
      <c r="J822" s="9">
        <v>1</v>
      </c>
      <c r="K822" s="2">
        <v>6</v>
      </c>
      <c r="L822" s="2">
        <v>6</v>
      </c>
      <c r="M822" s="2">
        <v>7</v>
      </c>
      <c r="N822" s="9">
        <v>2</v>
      </c>
    </row>
    <row r="823" spans="1:14" x14ac:dyDescent="0.25">
      <c r="A823" s="24">
        <v>1924</v>
      </c>
      <c r="B823" s="2">
        <v>62</v>
      </c>
      <c r="C823" s="23">
        <v>2288</v>
      </c>
      <c r="D823" s="23">
        <v>49</v>
      </c>
      <c r="E823" s="23">
        <v>1627</v>
      </c>
      <c r="F823" s="23">
        <v>330</v>
      </c>
      <c r="G823" s="23">
        <v>93</v>
      </c>
      <c r="H823" s="23">
        <v>354</v>
      </c>
      <c r="I823" s="23">
        <v>4033</v>
      </c>
      <c r="J823" s="9">
        <v>0</v>
      </c>
      <c r="K823" s="2">
        <v>5</v>
      </c>
      <c r="L823" s="2">
        <v>8</v>
      </c>
      <c r="M823" s="2">
        <v>5</v>
      </c>
      <c r="N823" s="9">
        <v>2</v>
      </c>
    </row>
    <row r="824" spans="1:14" x14ac:dyDescent="0.25">
      <c r="A824" s="24">
        <v>2281</v>
      </c>
      <c r="B824" s="2">
        <v>62</v>
      </c>
      <c r="C824" s="23">
        <v>2288</v>
      </c>
      <c r="D824" s="23">
        <v>49</v>
      </c>
      <c r="E824" s="23">
        <v>1627</v>
      </c>
      <c r="F824" s="23">
        <v>330</v>
      </c>
      <c r="G824" s="23">
        <v>93</v>
      </c>
      <c r="H824" s="23">
        <v>354</v>
      </c>
      <c r="I824" s="23">
        <v>4033</v>
      </c>
      <c r="J824" s="9">
        <v>0</v>
      </c>
      <c r="K824" s="2">
        <v>5</v>
      </c>
      <c r="L824" s="2">
        <v>8</v>
      </c>
      <c r="M824" s="2">
        <v>5</v>
      </c>
      <c r="N824" s="9">
        <v>2</v>
      </c>
    </row>
    <row r="825" spans="1:14" x14ac:dyDescent="0.25">
      <c r="A825" s="24">
        <v>2468</v>
      </c>
      <c r="B825" s="2">
        <v>62</v>
      </c>
      <c r="C825" s="23">
        <v>2695</v>
      </c>
      <c r="D825" s="23">
        <v>368</v>
      </c>
      <c r="E825" s="23">
        <v>1745</v>
      </c>
      <c r="F825" s="23">
        <v>208</v>
      </c>
      <c r="G825" s="23">
        <v>317</v>
      </c>
      <c r="H825" s="23">
        <v>71</v>
      </c>
      <c r="I825" s="23">
        <v>5261</v>
      </c>
      <c r="J825" s="9">
        <v>1</v>
      </c>
      <c r="K825" s="2">
        <v>7</v>
      </c>
      <c r="L825" s="2">
        <v>11</v>
      </c>
      <c r="M825" s="2">
        <v>10</v>
      </c>
      <c r="N825" s="9">
        <v>4</v>
      </c>
    </row>
    <row r="826" spans="1:14" x14ac:dyDescent="0.25">
      <c r="A826" s="24">
        <v>1282</v>
      </c>
      <c r="B826" s="2">
        <v>62</v>
      </c>
      <c r="C826" s="23">
        <v>3459</v>
      </c>
      <c r="D826" s="23">
        <v>0</v>
      </c>
      <c r="E826" s="23">
        <v>223</v>
      </c>
      <c r="F826" s="23">
        <v>0</v>
      </c>
      <c r="G826" s="23">
        <v>36</v>
      </c>
      <c r="H826" s="23">
        <v>111</v>
      </c>
      <c r="I826" s="23">
        <v>3607</v>
      </c>
      <c r="J826" s="9">
        <v>3</v>
      </c>
      <c r="K826" s="2">
        <v>3</v>
      </c>
      <c r="L826" s="2">
        <v>6</v>
      </c>
      <c r="M826" s="2">
        <v>11</v>
      </c>
      <c r="N826" s="9">
        <v>8</v>
      </c>
    </row>
    <row r="827" spans="1:14" x14ac:dyDescent="0.25">
      <c r="A827" s="24">
        <v>1591</v>
      </c>
      <c r="B827" s="2">
        <v>61</v>
      </c>
      <c r="C827" s="23">
        <v>24</v>
      </c>
      <c r="D827" s="23">
        <v>5</v>
      </c>
      <c r="E827" s="23">
        <v>63</v>
      </c>
      <c r="F827" s="23">
        <v>14</v>
      </c>
      <c r="G827" s="23">
        <v>24</v>
      </c>
      <c r="H827" s="23">
        <v>5</v>
      </c>
      <c r="I827" s="23">
        <v>125</v>
      </c>
      <c r="J827" s="9">
        <v>1</v>
      </c>
      <c r="K827" s="2">
        <v>1</v>
      </c>
      <c r="L827" s="2">
        <v>0</v>
      </c>
      <c r="M827" s="2">
        <v>3</v>
      </c>
      <c r="N827" s="9">
        <v>7</v>
      </c>
    </row>
    <row r="828" spans="1:14" x14ac:dyDescent="0.25">
      <c r="A828" s="24">
        <v>2403</v>
      </c>
      <c r="B828" s="2">
        <v>61</v>
      </c>
      <c r="C828" s="23">
        <v>33</v>
      </c>
      <c r="D828" s="23">
        <v>3</v>
      </c>
      <c r="E828" s="23">
        <v>23</v>
      </c>
      <c r="F828" s="23">
        <v>0</v>
      </c>
      <c r="G828" s="23">
        <v>0</v>
      </c>
      <c r="H828" s="23">
        <v>3</v>
      </c>
      <c r="I828" s="23">
        <v>56</v>
      </c>
      <c r="J828" s="9">
        <v>1</v>
      </c>
      <c r="K828" s="2">
        <v>1</v>
      </c>
      <c r="L828" s="2">
        <v>0</v>
      </c>
      <c r="M828" s="2">
        <v>2</v>
      </c>
      <c r="N828" s="9">
        <v>8</v>
      </c>
    </row>
    <row r="829" spans="1:14" x14ac:dyDescent="0.25">
      <c r="A829" s="24">
        <v>2133</v>
      </c>
      <c r="B829" s="2">
        <v>61</v>
      </c>
      <c r="C829" s="23">
        <v>72</v>
      </c>
      <c r="D829" s="23">
        <v>29</v>
      </c>
      <c r="E829" s="23">
        <v>43</v>
      </c>
      <c r="F829" s="23">
        <v>43</v>
      </c>
      <c r="G829" s="23">
        <v>0</v>
      </c>
      <c r="H829" s="23">
        <v>72</v>
      </c>
      <c r="I829" s="23">
        <v>115</v>
      </c>
      <c r="J829" s="9">
        <v>1</v>
      </c>
      <c r="K829" s="2">
        <v>1</v>
      </c>
      <c r="L829" s="2">
        <v>0</v>
      </c>
      <c r="M829" s="2">
        <v>2</v>
      </c>
      <c r="N829" s="9">
        <v>8</v>
      </c>
    </row>
    <row r="830" spans="1:14" x14ac:dyDescent="0.25">
      <c r="A830" s="24">
        <v>1127</v>
      </c>
      <c r="B830" s="2">
        <v>61</v>
      </c>
      <c r="C830" s="23">
        <v>210</v>
      </c>
      <c r="D830" s="23">
        <v>4</v>
      </c>
      <c r="E830" s="23">
        <v>135</v>
      </c>
      <c r="F830" s="23">
        <v>8</v>
      </c>
      <c r="G830" s="23">
        <v>0</v>
      </c>
      <c r="H830" s="23">
        <v>63</v>
      </c>
      <c r="I830" s="23">
        <v>293</v>
      </c>
      <c r="J830" s="9">
        <v>3</v>
      </c>
      <c r="K830" s="2">
        <v>2</v>
      </c>
      <c r="L830" s="2">
        <v>2</v>
      </c>
      <c r="M830" s="2">
        <v>2</v>
      </c>
      <c r="N830" s="9">
        <v>8</v>
      </c>
    </row>
    <row r="831" spans="1:14" x14ac:dyDescent="0.25">
      <c r="A831" s="24">
        <v>1340</v>
      </c>
      <c r="B831" s="2">
        <v>61</v>
      </c>
      <c r="C831" s="23">
        <v>232</v>
      </c>
      <c r="D831" s="23">
        <v>0</v>
      </c>
      <c r="E831" s="23">
        <v>33</v>
      </c>
      <c r="F831" s="23">
        <v>0</v>
      </c>
      <c r="G831" s="23">
        <v>0</v>
      </c>
      <c r="H831" s="23">
        <v>30</v>
      </c>
      <c r="I831" s="23">
        <v>235</v>
      </c>
      <c r="J831" s="9">
        <v>1</v>
      </c>
      <c r="K831" s="2">
        <v>2</v>
      </c>
      <c r="L831" s="2">
        <v>0</v>
      </c>
      <c r="M831" s="2">
        <v>4</v>
      </c>
      <c r="N831" s="9">
        <v>6</v>
      </c>
    </row>
    <row r="832" spans="1:14" x14ac:dyDescent="0.25">
      <c r="A832" s="24">
        <v>1845</v>
      </c>
      <c r="B832" s="2">
        <v>61</v>
      </c>
      <c r="C832" s="23">
        <v>266</v>
      </c>
      <c r="D832" s="23">
        <v>118</v>
      </c>
      <c r="E832" s="23">
        <v>236</v>
      </c>
      <c r="F832" s="23">
        <v>175</v>
      </c>
      <c r="G832" s="23">
        <v>39</v>
      </c>
      <c r="H832" s="23">
        <v>281</v>
      </c>
      <c r="I832" s="23">
        <v>553</v>
      </c>
      <c r="J832" s="9">
        <v>2</v>
      </c>
      <c r="K832" s="2">
        <v>6</v>
      </c>
      <c r="L832" s="2">
        <v>1</v>
      </c>
      <c r="M832" s="2">
        <v>4</v>
      </c>
      <c r="N832" s="9">
        <v>7</v>
      </c>
    </row>
    <row r="833" spans="1:14" x14ac:dyDescent="0.25">
      <c r="A833" s="24">
        <v>1822</v>
      </c>
      <c r="B833" s="2">
        <v>61</v>
      </c>
      <c r="C833" s="23">
        <v>318</v>
      </c>
      <c r="D833" s="23">
        <v>227</v>
      </c>
      <c r="E833" s="23">
        <v>182</v>
      </c>
      <c r="F833" s="23">
        <v>35</v>
      </c>
      <c r="G833" s="23">
        <v>154</v>
      </c>
      <c r="H833" s="23">
        <v>98</v>
      </c>
      <c r="I833" s="23">
        <v>818</v>
      </c>
      <c r="J833" s="9">
        <v>3</v>
      </c>
      <c r="K833" s="2">
        <v>3</v>
      </c>
      <c r="L833" s="2">
        <v>2</v>
      </c>
      <c r="M833" s="2">
        <v>6</v>
      </c>
      <c r="N833" s="9">
        <v>5</v>
      </c>
    </row>
    <row r="834" spans="1:14" x14ac:dyDescent="0.25">
      <c r="A834" s="24">
        <v>1881</v>
      </c>
      <c r="B834" s="2">
        <v>61</v>
      </c>
      <c r="C834" s="23">
        <v>408</v>
      </c>
      <c r="D834" s="23">
        <v>74</v>
      </c>
      <c r="E834" s="23">
        <v>1099</v>
      </c>
      <c r="F834" s="23">
        <v>132</v>
      </c>
      <c r="G834" s="23">
        <v>230</v>
      </c>
      <c r="H834" s="23">
        <v>127</v>
      </c>
      <c r="I834" s="23">
        <v>1815</v>
      </c>
      <c r="J834" s="9">
        <v>1</v>
      </c>
      <c r="K834" s="2">
        <v>4</v>
      </c>
      <c r="L834" s="2">
        <v>3</v>
      </c>
      <c r="M834" s="2">
        <v>10</v>
      </c>
      <c r="N834" s="9">
        <v>2</v>
      </c>
    </row>
    <row r="835" spans="1:14" x14ac:dyDescent="0.25">
      <c r="A835" s="24">
        <v>3055</v>
      </c>
      <c r="B835" s="2">
        <v>61</v>
      </c>
      <c r="C835" s="23">
        <v>421</v>
      </c>
      <c r="D835" s="23">
        <v>54</v>
      </c>
      <c r="E835" s="23">
        <v>1305</v>
      </c>
      <c r="F835" s="23">
        <v>144</v>
      </c>
      <c r="G835" s="23">
        <v>37</v>
      </c>
      <c r="H835" s="23">
        <v>105</v>
      </c>
      <c r="I835" s="23">
        <v>1855</v>
      </c>
      <c r="J835" s="9">
        <v>1</v>
      </c>
      <c r="K835" s="2">
        <v>4</v>
      </c>
      <c r="L835" s="2">
        <v>6</v>
      </c>
      <c r="M835" s="2">
        <v>7</v>
      </c>
      <c r="N835" s="9">
        <v>2</v>
      </c>
    </row>
    <row r="836" spans="1:14" x14ac:dyDescent="0.25">
      <c r="A836" s="24">
        <v>2476</v>
      </c>
      <c r="B836" s="2">
        <v>61</v>
      </c>
      <c r="C836" s="23">
        <v>622</v>
      </c>
      <c r="D836" s="23">
        <v>26</v>
      </c>
      <c r="E836" s="23">
        <v>164</v>
      </c>
      <c r="F836" s="23">
        <v>58</v>
      </c>
      <c r="G836" s="23">
        <v>26</v>
      </c>
      <c r="H836" s="23">
        <v>360</v>
      </c>
      <c r="I836" s="23">
        <v>535</v>
      </c>
      <c r="J836" s="9">
        <v>7</v>
      </c>
      <c r="K836" s="2">
        <v>4</v>
      </c>
      <c r="L836" s="2">
        <v>3</v>
      </c>
      <c r="M836" s="2">
        <v>5</v>
      </c>
      <c r="N836" s="9">
        <v>5</v>
      </c>
    </row>
    <row r="837" spans="1:14" x14ac:dyDescent="0.25">
      <c r="A837" s="24">
        <v>2154</v>
      </c>
      <c r="B837" s="2">
        <v>61</v>
      </c>
      <c r="C837" s="23">
        <v>872</v>
      </c>
      <c r="D837" s="23">
        <v>17</v>
      </c>
      <c r="E837" s="23">
        <v>87</v>
      </c>
      <c r="F837" s="23">
        <v>0</v>
      </c>
      <c r="G837" s="23">
        <v>0</v>
      </c>
      <c r="H837" s="23">
        <v>117</v>
      </c>
      <c r="I837" s="23">
        <v>860</v>
      </c>
      <c r="J837" s="9">
        <v>3</v>
      </c>
      <c r="K837" s="2">
        <v>8</v>
      </c>
      <c r="L837" s="2">
        <v>2</v>
      </c>
      <c r="M837" s="2">
        <v>4</v>
      </c>
      <c r="N837" s="9">
        <v>7</v>
      </c>
    </row>
    <row r="838" spans="1:14" x14ac:dyDescent="0.25">
      <c r="A838" s="24">
        <v>2584</v>
      </c>
      <c r="B838" s="2">
        <v>61</v>
      </c>
      <c r="C838" s="23">
        <v>969</v>
      </c>
      <c r="D838" s="23">
        <v>8</v>
      </c>
      <c r="E838" s="23">
        <v>40</v>
      </c>
      <c r="F838" s="23">
        <v>11</v>
      </c>
      <c r="G838" s="23">
        <v>8</v>
      </c>
      <c r="H838" s="23">
        <v>29</v>
      </c>
      <c r="I838" s="23">
        <v>1006</v>
      </c>
      <c r="J838" s="9">
        <v>5</v>
      </c>
      <c r="K838" s="2">
        <v>7</v>
      </c>
      <c r="L838" s="2">
        <v>2</v>
      </c>
      <c r="M838" s="2">
        <v>5</v>
      </c>
      <c r="N838" s="9">
        <v>6</v>
      </c>
    </row>
    <row r="839" spans="1:14" x14ac:dyDescent="0.25">
      <c r="A839" s="24">
        <v>2140</v>
      </c>
      <c r="B839" s="2">
        <v>61</v>
      </c>
      <c r="C839" s="23">
        <v>977</v>
      </c>
      <c r="D839" s="23">
        <v>220</v>
      </c>
      <c r="E839" s="23">
        <v>903</v>
      </c>
      <c r="F839" s="23">
        <v>379</v>
      </c>
      <c r="G839" s="23">
        <v>47</v>
      </c>
      <c r="H839" s="23">
        <v>291</v>
      </c>
      <c r="I839" s="23">
        <v>2234</v>
      </c>
      <c r="J839" s="9">
        <v>2</v>
      </c>
      <c r="K839" s="2">
        <v>7</v>
      </c>
      <c r="L839" s="2">
        <v>6</v>
      </c>
      <c r="M839" s="2">
        <v>10</v>
      </c>
      <c r="N839" s="9">
        <v>5</v>
      </c>
    </row>
    <row r="840" spans="1:14" x14ac:dyDescent="0.25">
      <c r="A840" s="24">
        <v>2704</v>
      </c>
      <c r="B840" s="2">
        <v>61</v>
      </c>
      <c r="C840" s="23">
        <v>1283</v>
      </c>
      <c r="D840" s="23">
        <v>24</v>
      </c>
      <c r="E840" s="23">
        <v>522</v>
      </c>
      <c r="F840" s="23">
        <v>476</v>
      </c>
      <c r="G840" s="23">
        <v>419</v>
      </c>
      <c r="H840" s="23">
        <v>469</v>
      </c>
      <c r="I840" s="23">
        <v>2255</v>
      </c>
      <c r="J840" s="9">
        <v>2</v>
      </c>
      <c r="K840" s="2">
        <v>7</v>
      </c>
      <c r="L840" s="2">
        <v>6</v>
      </c>
      <c r="M840" s="2">
        <v>13</v>
      </c>
      <c r="N840" s="9">
        <v>4</v>
      </c>
    </row>
    <row r="841" spans="1:14" x14ac:dyDescent="0.25">
      <c r="A841" s="24">
        <v>1852</v>
      </c>
      <c r="B841" s="2">
        <v>61</v>
      </c>
      <c r="C841" s="23">
        <v>1340</v>
      </c>
      <c r="D841" s="23">
        <v>122</v>
      </c>
      <c r="E841" s="23">
        <v>695</v>
      </c>
      <c r="F841" s="23">
        <v>161</v>
      </c>
      <c r="G841" s="23">
        <v>172</v>
      </c>
      <c r="H841" s="23">
        <v>99</v>
      </c>
      <c r="I841" s="23">
        <v>2391</v>
      </c>
      <c r="J841" s="9">
        <v>2</v>
      </c>
      <c r="K841" s="2">
        <v>5</v>
      </c>
      <c r="L841" s="2">
        <v>5</v>
      </c>
      <c r="M841" s="2">
        <v>4</v>
      </c>
      <c r="N841" s="9">
        <v>3</v>
      </c>
    </row>
    <row r="842" spans="1:14" x14ac:dyDescent="0.25">
      <c r="A842" s="24">
        <v>2981</v>
      </c>
      <c r="B842" s="2">
        <v>61</v>
      </c>
      <c r="C842" s="23">
        <v>1478</v>
      </c>
      <c r="D842" s="23">
        <v>206</v>
      </c>
      <c r="E842" s="23">
        <v>1100</v>
      </c>
      <c r="F842" s="23">
        <v>535</v>
      </c>
      <c r="G842" s="23">
        <v>239</v>
      </c>
      <c r="H842" s="23">
        <v>206</v>
      </c>
      <c r="I842" s="23">
        <v>3352</v>
      </c>
      <c r="J842" s="9">
        <v>3</v>
      </c>
      <c r="K842" s="2">
        <v>8</v>
      </c>
      <c r="L842" s="2">
        <v>4</v>
      </c>
      <c r="M842" s="2">
        <v>8</v>
      </c>
      <c r="N842" s="9">
        <v>5</v>
      </c>
    </row>
    <row r="843" spans="1:14" x14ac:dyDescent="0.25">
      <c r="A843" s="24">
        <v>2285</v>
      </c>
      <c r="B843" s="2">
        <v>61</v>
      </c>
      <c r="C843" s="23">
        <v>1601</v>
      </c>
      <c r="D843" s="23">
        <v>18</v>
      </c>
      <c r="E843" s="23">
        <v>410</v>
      </c>
      <c r="F843" s="23">
        <v>26</v>
      </c>
      <c r="G843" s="23">
        <v>0</v>
      </c>
      <c r="H843" s="23">
        <v>143</v>
      </c>
      <c r="I843" s="23">
        <v>1913</v>
      </c>
      <c r="J843" s="9">
        <v>5</v>
      </c>
      <c r="K843" s="2">
        <v>10</v>
      </c>
      <c r="L843" s="2">
        <v>3</v>
      </c>
      <c r="M843" s="2">
        <v>8</v>
      </c>
      <c r="N843" s="9">
        <v>7</v>
      </c>
    </row>
    <row r="844" spans="1:14" x14ac:dyDescent="0.25">
      <c r="A844" s="24">
        <v>2649</v>
      </c>
      <c r="B844" s="2">
        <v>61</v>
      </c>
      <c r="C844" s="23">
        <v>1778</v>
      </c>
      <c r="D844" s="23">
        <v>130</v>
      </c>
      <c r="E844" s="23">
        <v>889</v>
      </c>
      <c r="F844" s="23">
        <v>301</v>
      </c>
      <c r="G844" s="23">
        <v>262</v>
      </c>
      <c r="H844" s="23">
        <v>394</v>
      </c>
      <c r="I844" s="23">
        <v>2966</v>
      </c>
      <c r="J844" s="9">
        <v>4</v>
      </c>
      <c r="K844" s="2">
        <v>8</v>
      </c>
      <c r="L844" s="2">
        <v>9</v>
      </c>
      <c r="M844" s="2">
        <v>13</v>
      </c>
      <c r="N844" s="9">
        <v>5</v>
      </c>
    </row>
    <row r="845" spans="1:14" x14ac:dyDescent="0.25">
      <c r="A845" s="24">
        <v>3162</v>
      </c>
      <c r="B845" s="2">
        <v>61</v>
      </c>
      <c r="C845" s="23">
        <v>1962</v>
      </c>
      <c r="D845" s="23">
        <v>188</v>
      </c>
      <c r="E845" s="23">
        <v>855</v>
      </c>
      <c r="F845" s="23">
        <v>122</v>
      </c>
      <c r="G845" s="23">
        <v>61</v>
      </c>
      <c r="H845" s="23">
        <v>410</v>
      </c>
      <c r="I845" s="23">
        <v>2779</v>
      </c>
      <c r="J845" s="9">
        <v>2</v>
      </c>
      <c r="K845" s="2">
        <v>9</v>
      </c>
      <c r="L845" s="2">
        <v>5</v>
      </c>
      <c r="M845" s="2">
        <v>6</v>
      </c>
      <c r="N845" s="9">
        <v>6</v>
      </c>
    </row>
    <row r="846" spans="1:14" x14ac:dyDescent="0.25">
      <c r="A846" s="24">
        <v>1543</v>
      </c>
      <c r="B846" s="2">
        <v>61</v>
      </c>
      <c r="C846" s="23">
        <v>3192</v>
      </c>
      <c r="D846" s="23">
        <v>81</v>
      </c>
      <c r="E846" s="23">
        <v>614</v>
      </c>
      <c r="F846" s="23">
        <v>107</v>
      </c>
      <c r="G846" s="23">
        <v>122</v>
      </c>
      <c r="H846" s="23">
        <v>71</v>
      </c>
      <c r="I846" s="23">
        <v>4045</v>
      </c>
      <c r="J846" s="9">
        <v>1</v>
      </c>
      <c r="K846" s="2">
        <v>5</v>
      </c>
      <c r="L846" s="2">
        <v>10</v>
      </c>
      <c r="M846" s="2">
        <v>4</v>
      </c>
      <c r="N846" s="9">
        <v>6</v>
      </c>
    </row>
    <row r="847" spans="1:14" x14ac:dyDescent="0.25">
      <c r="A847" s="24">
        <v>1805</v>
      </c>
      <c r="B847" s="2">
        <v>61</v>
      </c>
      <c r="C847" s="23">
        <v>3192</v>
      </c>
      <c r="D847" s="23">
        <v>81</v>
      </c>
      <c r="E847" s="23">
        <v>614</v>
      </c>
      <c r="F847" s="23">
        <v>107</v>
      </c>
      <c r="G847" s="23">
        <v>122</v>
      </c>
      <c r="H847" s="23">
        <v>71</v>
      </c>
      <c r="I847" s="23">
        <v>4045</v>
      </c>
      <c r="J847" s="9">
        <v>1</v>
      </c>
      <c r="K847" s="2">
        <v>5</v>
      </c>
      <c r="L847" s="2">
        <v>10</v>
      </c>
      <c r="M847" s="2">
        <v>4</v>
      </c>
      <c r="N847" s="9">
        <v>6</v>
      </c>
    </row>
    <row r="848" spans="1:14" x14ac:dyDescent="0.25">
      <c r="A848" s="24">
        <v>1247</v>
      </c>
      <c r="B848" s="2">
        <v>60</v>
      </c>
      <c r="C848" s="23">
        <v>8</v>
      </c>
      <c r="D848" s="23">
        <v>15</v>
      </c>
      <c r="E848" s="23">
        <v>60</v>
      </c>
      <c r="F848" s="23">
        <v>30</v>
      </c>
      <c r="G848" s="23">
        <v>23</v>
      </c>
      <c r="H848" s="23">
        <v>98</v>
      </c>
      <c r="I848" s="23">
        <v>38</v>
      </c>
      <c r="J848" s="9">
        <v>2</v>
      </c>
      <c r="K848" s="2">
        <v>1</v>
      </c>
      <c r="L848" s="2">
        <v>1</v>
      </c>
      <c r="M848" s="2">
        <v>2</v>
      </c>
      <c r="N848" s="9">
        <v>7</v>
      </c>
    </row>
    <row r="849" spans="1:14" x14ac:dyDescent="0.25">
      <c r="A849" s="24">
        <v>2184</v>
      </c>
      <c r="B849" s="2">
        <v>60</v>
      </c>
      <c r="C849" s="23">
        <v>8</v>
      </c>
      <c r="D849" s="23">
        <v>15</v>
      </c>
      <c r="E849" s="23">
        <v>60</v>
      </c>
      <c r="F849" s="23">
        <v>30</v>
      </c>
      <c r="G849" s="23">
        <v>23</v>
      </c>
      <c r="H849" s="23">
        <v>98</v>
      </c>
      <c r="I849" s="23">
        <v>38</v>
      </c>
      <c r="J849" s="9">
        <v>2</v>
      </c>
      <c r="K849" s="2">
        <v>1</v>
      </c>
      <c r="L849" s="2">
        <v>1</v>
      </c>
      <c r="M849" s="2">
        <v>2</v>
      </c>
      <c r="N849" s="9">
        <v>7</v>
      </c>
    </row>
    <row r="850" spans="1:14" x14ac:dyDescent="0.25">
      <c r="A850" s="24">
        <v>2404</v>
      </c>
      <c r="B850" s="2">
        <v>60</v>
      </c>
      <c r="C850" s="23">
        <v>25</v>
      </c>
      <c r="D850" s="23">
        <v>36</v>
      </c>
      <c r="E850" s="23">
        <v>61</v>
      </c>
      <c r="F850" s="23">
        <v>29</v>
      </c>
      <c r="G850" s="23">
        <v>21</v>
      </c>
      <c r="H850" s="23">
        <v>47</v>
      </c>
      <c r="I850" s="23">
        <v>125</v>
      </c>
      <c r="J850" s="9">
        <v>2</v>
      </c>
      <c r="K850" s="2">
        <v>2</v>
      </c>
      <c r="L850" s="2">
        <v>0</v>
      </c>
      <c r="M850" s="2">
        <v>3</v>
      </c>
      <c r="N850" s="9">
        <v>7</v>
      </c>
    </row>
    <row r="851" spans="1:14" x14ac:dyDescent="0.25">
      <c r="A851" s="24">
        <v>1551</v>
      </c>
      <c r="B851" s="2">
        <v>60</v>
      </c>
      <c r="C851" s="23">
        <v>26</v>
      </c>
      <c r="D851" s="23">
        <v>0</v>
      </c>
      <c r="E851" s="23">
        <v>9</v>
      </c>
      <c r="F851" s="23">
        <v>9</v>
      </c>
      <c r="G851" s="23">
        <v>0</v>
      </c>
      <c r="H851" s="23">
        <v>4</v>
      </c>
      <c r="I851" s="23">
        <v>40</v>
      </c>
      <c r="J851" s="9">
        <v>1</v>
      </c>
      <c r="K851" s="2">
        <v>1</v>
      </c>
      <c r="L851" s="2">
        <v>0</v>
      </c>
      <c r="M851" s="2">
        <v>2</v>
      </c>
      <c r="N851" s="9">
        <v>5</v>
      </c>
    </row>
    <row r="852" spans="1:14" x14ac:dyDescent="0.25">
      <c r="A852" s="24">
        <v>1464</v>
      </c>
      <c r="B852" s="2">
        <v>60</v>
      </c>
      <c r="C852" s="23">
        <v>68</v>
      </c>
      <c r="D852" s="23">
        <v>25</v>
      </c>
      <c r="E852" s="23">
        <v>68</v>
      </c>
      <c r="F852" s="23">
        <v>0</v>
      </c>
      <c r="G852" s="23">
        <v>4</v>
      </c>
      <c r="H852" s="23">
        <v>86</v>
      </c>
      <c r="I852" s="23">
        <v>78</v>
      </c>
      <c r="J852" s="9">
        <v>1</v>
      </c>
      <c r="K852" s="2">
        <v>2</v>
      </c>
      <c r="L852" s="2">
        <v>1</v>
      </c>
      <c r="M852" s="2">
        <v>2</v>
      </c>
      <c r="N852" s="9">
        <v>7</v>
      </c>
    </row>
    <row r="853" spans="1:14" x14ac:dyDescent="0.25">
      <c r="A853" s="24">
        <v>2416</v>
      </c>
      <c r="B853" s="2">
        <v>60</v>
      </c>
      <c r="C853" s="23">
        <v>104</v>
      </c>
      <c r="D853" s="23">
        <v>8</v>
      </c>
      <c r="E853" s="23">
        <v>76</v>
      </c>
      <c r="F853" s="23">
        <v>40</v>
      </c>
      <c r="G853" s="23">
        <v>20</v>
      </c>
      <c r="H853" s="23">
        <v>32</v>
      </c>
      <c r="I853" s="23">
        <v>216</v>
      </c>
      <c r="J853" s="9">
        <v>3</v>
      </c>
      <c r="K853" s="2">
        <v>2</v>
      </c>
      <c r="L853" s="2">
        <v>1</v>
      </c>
      <c r="M853" s="2">
        <v>3</v>
      </c>
      <c r="N853" s="9">
        <v>8</v>
      </c>
    </row>
    <row r="854" spans="1:14" x14ac:dyDescent="0.25">
      <c r="A854" s="24">
        <v>2815</v>
      </c>
      <c r="B854" s="2">
        <v>60</v>
      </c>
      <c r="C854" s="23">
        <v>352</v>
      </c>
      <c r="D854" s="23">
        <v>16</v>
      </c>
      <c r="E854" s="23">
        <v>229</v>
      </c>
      <c r="F854" s="23">
        <v>8</v>
      </c>
      <c r="G854" s="23">
        <v>16</v>
      </c>
      <c r="H854" s="23">
        <v>29</v>
      </c>
      <c r="I854" s="23">
        <v>594</v>
      </c>
      <c r="J854" s="9">
        <v>3</v>
      </c>
      <c r="K854" s="2">
        <v>4</v>
      </c>
      <c r="L854" s="2">
        <v>0</v>
      </c>
      <c r="M854" s="2">
        <v>4</v>
      </c>
      <c r="N854" s="9">
        <v>9</v>
      </c>
    </row>
    <row r="855" spans="1:14" x14ac:dyDescent="0.25">
      <c r="A855" s="24">
        <v>1445</v>
      </c>
      <c r="B855" s="2">
        <v>60</v>
      </c>
      <c r="C855" s="23">
        <v>390</v>
      </c>
      <c r="D855" s="23">
        <v>0</v>
      </c>
      <c r="E855" s="23">
        <v>614</v>
      </c>
      <c r="F855" s="23">
        <v>483</v>
      </c>
      <c r="G855" s="23">
        <v>463</v>
      </c>
      <c r="H855" s="23">
        <v>296</v>
      </c>
      <c r="I855" s="23">
        <v>1654</v>
      </c>
      <c r="J855" s="9">
        <v>1</v>
      </c>
      <c r="K855" s="2">
        <v>3</v>
      </c>
      <c r="L855" s="2">
        <v>7</v>
      </c>
      <c r="M855" s="2">
        <v>11</v>
      </c>
      <c r="N855" s="9">
        <v>1</v>
      </c>
    </row>
    <row r="856" spans="1:14" x14ac:dyDescent="0.25">
      <c r="A856" s="24">
        <v>1189</v>
      </c>
      <c r="B856" s="2">
        <v>60</v>
      </c>
      <c r="C856" s="23">
        <v>614</v>
      </c>
      <c r="D856" s="23">
        <v>320</v>
      </c>
      <c r="E856" s="23">
        <v>1281</v>
      </c>
      <c r="F856" s="23">
        <v>519</v>
      </c>
      <c r="G856" s="23">
        <v>53</v>
      </c>
      <c r="H856" s="23">
        <v>213</v>
      </c>
      <c r="I856" s="23">
        <v>2574</v>
      </c>
      <c r="J856" s="9">
        <v>1</v>
      </c>
      <c r="K856" s="2">
        <v>4</v>
      </c>
      <c r="L856" s="2">
        <v>4</v>
      </c>
      <c r="M856" s="2">
        <v>9</v>
      </c>
      <c r="N856" s="9">
        <v>1</v>
      </c>
    </row>
    <row r="857" spans="1:14" x14ac:dyDescent="0.25">
      <c r="A857" s="24">
        <v>1709</v>
      </c>
      <c r="B857" s="2">
        <v>60</v>
      </c>
      <c r="C857" s="23">
        <v>805</v>
      </c>
      <c r="D857" s="23">
        <v>8</v>
      </c>
      <c r="E857" s="23">
        <v>212</v>
      </c>
      <c r="F857" s="23">
        <v>28</v>
      </c>
      <c r="G857" s="23">
        <v>8</v>
      </c>
      <c r="H857" s="23">
        <v>72</v>
      </c>
      <c r="I857" s="23">
        <v>989</v>
      </c>
      <c r="J857" s="9">
        <v>7</v>
      </c>
      <c r="K857" s="2">
        <v>6</v>
      </c>
      <c r="L857" s="2">
        <v>3</v>
      </c>
      <c r="M857" s="2">
        <v>5</v>
      </c>
      <c r="N857" s="9">
        <v>7</v>
      </c>
    </row>
    <row r="858" spans="1:14" x14ac:dyDescent="0.25">
      <c r="A858" s="24">
        <v>1958</v>
      </c>
      <c r="B858" s="2">
        <v>60</v>
      </c>
      <c r="C858" s="23">
        <v>805</v>
      </c>
      <c r="D858" s="23">
        <v>8</v>
      </c>
      <c r="E858" s="23">
        <v>212</v>
      </c>
      <c r="F858" s="23">
        <v>28</v>
      </c>
      <c r="G858" s="23">
        <v>8</v>
      </c>
      <c r="H858" s="23">
        <v>72</v>
      </c>
      <c r="I858" s="23">
        <v>989</v>
      </c>
      <c r="J858" s="9">
        <v>7</v>
      </c>
      <c r="K858" s="2">
        <v>6</v>
      </c>
      <c r="L858" s="2">
        <v>3</v>
      </c>
      <c r="M858" s="2">
        <v>5</v>
      </c>
      <c r="N858" s="9">
        <v>7</v>
      </c>
    </row>
    <row r="859" spans="1:14" x14ac:dyDescent="0.25">
      <c r="A859" s="24">
        <v>2933</v>
      </c>
      <c r="B859" s="2">
        <v>60</v>
      </c>
      <c r="C859" s="23">
        <v>911</v>
      </c>
      <c r="D859" s="23">
        <v>144</v>
      </c>
      <c r="E859" s="23">
        <v>1933</v>
      </c>
      <c r="F859" s="23">
        <v>81</v>
      </c>
      <c r="G859" s="23">
        <v>35</v>
      </c>
      <c r="H859" s="23">
        <v>35</v>
      </c>
      <c r="I859" s="23">
        <v>3069</v>
      </c>
      <c r="J859" s="9">
        <v>1</v>
      </c>
      <c r="K859" s="2">
        <v>6</v>
      </c>
      <c r="L859" s="2">
        <v>11</v>
      </c>
      <c r="M859" s="2">
        <v>10</v>
      </c>
      <c r="N859" s="9">
        <v>2</v>
      </c>
    </row>
    <row r="860" spans="1:14" x14ac:dyDescent="0.25">
      <c r="A860" s="24">
        <v>1712</v>
      </c>
      <c r="B860" s="2">
        <v>60</v>
      </c>
      <c r="C860" s="23">
        <v>1000</v>
      </c>
      <c r="D860" s="23">
        <v>11</v>
      </c>
      <c r="E860" s="23">
        <v>224</v>
      </c>
      <c r="F860" s="23">
        <v>17</v>
      </c>
      <c r="G860" s="23">
        <v>0</v>
      </c>
      <c r="H860" s="23">
        <v>123</v>
      </c>
      <c r="I860" s="23">
        <v>1129</v>
      </c>
      <c r="J860" s="9">
        <v>8</v>
      </c>
      <c r="K860" s="2">
        <v>7</v>
      </c>
      <c r="L860" s="2">
        <v>2</v>
      </c>
      <c r="M860" s="2">
        <v>6</v>
      </c>
      <c r="N860" s="9">
        <v>8</v>
      </c>
    </row>
    <row r="861" spans="1:14" x14ac:dyDescent="0.25">
      <c r="A861" s="24">
        <v>2927</v>
      </c>
      <c r="B861" s="2">
        <v>60</v>
      </c>
      <c r="C861" s="23">
        <v>1080</v>
      </c>
      <c r="D861" s="23">
        <v>161</v>
      </c>
      <c r="E861" s="23">
        <v>1268</v>
      </c>
      <c r="F861" s="23">
        <v>210</v>
      </c>
      <c r="G861" s="23">
        <v>27</v>
      </c>
      <c r="H861" s="23">
        <v>242</v>
      </c>
      <c r="I861" s="23">
        <v>2505</v>
      </c>
      <c r="J861" s="9">
        <v>1</v>
      </c>
      <c r="K861" s="2">
        <v>4</v>
      </c>
      <c r="L861" s="2">
        <v>4</v>
      </c>
      <c r="M861" s="2">
        <v>10</v>
      </c>
      <c r="N861" s="9">
        <v>1</v>
      </c>
    </row>
    <row r="862" spans="1:14" x14ac:dyDescent="0.25">
      <c r="A862" s="24">
        <v>2943</v>
      </c>
      <c r="B862" s="2">
        <v>60</v>
      </c>
      <c r="C862" s="23">
        <v>1250</v>
      </c>
      <c r="D862" s="23">
        <v>190</v>
      </c>
      <c r="E862" s="23">
        <v>1314</v>
      </c>
      <c r="F862" s="23">
        <v>292</v>
      </c>
      <c r="G862" s="23">
        <v>223</v>
      </c>
      <c r="H862" s="23">
        <v>126</v>
      </c>
      <c r="I862" s="23">
        <v>3144</v>
      </c>
      <c r="J862" s="9">
        <v>1</v>
      </c>
      <c r="K862" s="2">
        <v>3</v>
      </c>
      <c r="L862" s="2">
        <v>10</v>
      </c>
      <c r="M862" s="2">
        <v>7</v>
      </c>
      <c r="N862" s="9">
        <v>2</v>
      </c>
    </row>
    <row r="863" spans="1:14" x14ac:dyDescent="0.25">
      <c r="A863" s="24">
        <v>3155</v>
      </c>
      <c r="B863" s="2">
        <v>60</v>
      </c>
      <c r="C863" s="23">
        <v>1337</v>
      </c>
      <c r="D863" s="23">
        <v>166</v>
      </c>
      <c r="E863" s="23">
        <v>1639</v>
      </c>
      <c r="F863" s="23">
        <v>129</v>
      </c>
      <c r="G863" s="23">
        <v>98</v>
      </c>
      <c r="H863" s="23">
        <v>57</v>
      </c>
      <c r="I863" s="23">
        <v>3314</v>
      </c>
      <c r="J863" s="9">
        <v>1</v>
      </c>
      <c r="K863" s="2">
        <v>7</v>
      </c>
      <c r="L863" s="2">
        <v>10</v>
      </c>
      <c r="M863" s="2">
        <v>6</v>
      </c>
      <c r="N863" s="9">
        <v>2</v>
      </c>
    </row>
    <row r="864" spans="1:14" x14ac:dyDescent="0.25">
      <c r="A864" s="24">
        <v>2641</v>
      </c>
      <c r="B864" s="2">
        <v>60</v>
      </c>
      <c r="C864" s="23">
        <v>1531</v>
      </c>
      <c r="D864" s="23">
        <v>77</v>
      </c>
      <c r="E864" s="23">
        <v>235</v>
      </c>
      <c r="F864" s="23">
        <v>75</v>
      </c>
      <c r="G864" s="23">
        <v>57</v>
      </c>
      <c r="H864" s="23">
        <v>18</v>
      </c>
      <c r="I864" s="23">
        <v>1956</v>
      </c>
      <c r="J864" s="9">
        <v>1</v>
      </c>
      <c r="K864" s="2">
        <v>6</v>
      </c>
      <c r="L864" s="2">
        <v>3</v>
      </c>
      <c r="M864" s="2">
        <v>12</v>
      </c>
      <c r="N864" s="9">
        <v>4</v>
      </c>
    </row>
    <row r="865" spans="1:14" x14ac:dyDescent="0.25">
      <c r="A865" s="24">
        <v>1828</v>
      </c>
      <c r="B865" s="2">
        <v>60</v>
      </c>
      <c r="C865" s="23">
        <v>1536</v>
      </c>
      <c r="D865" s="23">
        <v>20</v>
      </c>
      <c r="E865" s="23">
        <v>393</v>
      </c>
      <c r="F865" s="23">
        <v>0</v>
      </c>
      <c r="G865" s="23">
        <v>20</v>
      </c>
      <c r="H865" s="23">
        <v>177</v>
      </c>
      <c r="I865" s="23">
        <v>1792</v>
      </c>
      <c r="J865" s="9">
        <v>3</v>
      </c>
      <c r="K865" s="2">
        <v>7</v>
      </c>
      <c r="L865" s="2">
        <v>5</v>
      </c>
      <c r="M865" s="2">
        <v>8</v>
      </c>
      <c r="N865" s="9">
        <v>5</v>
      </c>
    </row>
    <row r="866" spans="1:14" x14ac:dyDescent="0.25">
      <c r="A866" s="24">
        <v>3022</v>
      </c>
      <c r="B866" s="2">
        <v>60</v>
      </c>
      <c r="C866" s="23">
        <v>1805</v>
      </c>
      <c r="D866" s="23">
        <v>0</v>
      </c>
      <c r="E866" s="23">
        <v>668</v>
      </c>
      <c r="F866" s="23">
        <v>304</v>
      </c>
      <c r="G866" s="23">
        <v>202</v>
      </c>
      <c r="H866" s="23">
        <v>86</v>
      </c>
      <c r="I866" s="23">
        <v>2893</v>
      </c>
      <c r="J866" s="9">
        <v>1</v>
      </c>
      <c r="K866" s="2">
        <v>7</v>
      </c>
      <c r="L866" s="2">
        <v>8</v>
      </c>
      <c r="M866" s="2">
        <v>12</v>
      </c>
      <c r="N866" s="9">
        <v>4</v>
      </c>
    </row>
    <row r="867" spans="1:14" x14ac:dyDescent="0.25">
      <c r="A867" s="24">
        <v>3096</v>
      </c>
      <c r="B867" s="2">
        <v>60</v>
      </c>
      <c r="C867" s="23">
        <v>2903</v>
      </c>
      <c r="D867" s="23">
        <v>0</v>
      </c>
      <c r="E867" s="23">
        <v>795</v>
      </c>
      <c r="F867" s="23">
        <v>102</v>
      </c>
      <c r="G867" s="23">
        <v>197</v>
      </c>
      <c r="H867" s="23">
        <v>38</v>
      </c>
      <c r="I867" s="23">
        <v>3960</v>
      </c>
      <c r="J867" s="9">
        <v>1</v>
      </c>
      <c r="K867" s="2">
        <v>4</v>
      </c>
      <c r="L867" s="2">
        <v>3</v>
      </c>
      <c r="M867" s="2">
        <v>10</v>
      </c>
      <c r="N867" s="9">
        <v>2</v>
      </c>
    </row>
    <row r="868" spans="1:14" x14ac:dyDescent="0.25">
      <c r="A868" s="24">
        <v>3067</v>
      </c>
      <c r="B868" s="2">
        <v>60</v>
      </c>
      <c r="C868" s="23">
        <v>3300</v>
      </c>
      <c r="D868" s="23">
        <v>122</v>
      </c>
      <c r="E868" s="23">
        <v>617</v>
      </c>
      <c r="F868" s="23">
        <v>109</v>
      </c>
      <c r="G868" s="23">
        <v>0</v>
      </c>
      <c r="H868" s="23">
        <v>411</v>
      </c>
      <c r="I868" s="23">
        <v>3737</v>
      </c>
      <c r="J868" s="9">
        <v>2</v>
      </c>
      <c r="K868" s="2">
        <v>4</v>
      </c>
      <c r="L868" s="2">
        <v>4</v>
      </c>
      <c r="M868" s="2">
        <v>10</v>
      </c>
      <c r="N868" s="9">
        <v>6</v>
      </c>
    </row>
    <row r="869" spans="1:14" x14ac:dyDescent="0.25">
      <c r="A869" s="24">
        <v>1926</v>
      </c>
      <c r="B869" s="2">
        <v>60</v>
      </c>
      <c r="C869" s="23">
        <v>3427</v>
      </c>
      <c r="D869" s="23">
        <v>0</v>
      </c>
      <c r="E869" s="23">
        <v>141</v>
      </c>
      <c r="F869" s="23">
        <v>0</v>
      </c>
      <c r="G869" s="23">
        <v>0</v>
      </c>
      <c r="H869" s="23">
        <v>106</v>
      </c>
      <c r="I869" s="23">
        <v>3463</v>
      </c>
      <c r="J869" s="9">
        <v>1</v>
      </c>
      <c r="K869" s="2">
        <v>4</v>
      </c>
      <c r="L869" s="2">
        <v>4</v>
      </c>
      <c r="M869" s="2">
        <v>10</v>
      </c>
      <c r="N869" s="9">
        <v>8</v>
      </c>
    </row>
    <row r="870" spans="1:14" x14ac:dyDescent="0.25">
      <c r="A870" s="24">
        <v>2931</v>
      </c>
      <c r="B870" s="2">
        <v>59</v>
      </c>
      <c r="C870" s="23">
        <v>35</v>
      </c>
      <c r="D870" s="23">
        <v>0</v>
      </c>
      <c r="E870" s="23">
        <v>31</v>
      </c>
      <c r="F870" s="23">
        <v>13</v>
      </c>
      <c r="G870" s="23">
        <v>4</v>
      </c>
      <c r="H870" s="23">
        <v>4</v>
      </c>
      <c r="I870" s="23">
        <v>79</v>
      </c>
      <c r="J870" s="9">
        <v>1</v>
      </c>
      <c r="K870" s="2">
        <v>1</v>
      </c>
      <c r="L870" s="2">
        <v>0</v>
      </c>
      <c r="M870" s="2">
        <v>3</v>
      </c>
      <c r="N870" s="9">
        <v>6</v>
      </c>
    </row>
    <row r="871" spans="1:14" x14ac:dyDescent="0.25">
      <c r="A871" s="24">
        <v>1237</v>
      </c>
      <c r="B871" s="2">
        <v>59</v>
      </c>
      <c r="C871" s="23">
        <v>67</v>
      </c>
      <c r="D871" s="23">
        <v>13</v>
      </c>
      <c r="E871" s="23">
        <v>105</v>
      </c>
      <c r="F871" s="23">
        <v>25</v>
      </c>
      <c r="G871" s="23">
        <v>4</v>
      </c>
      <c r="H871" s="23">
        <v>55</v>
      </c>
      <c r="I871" s="23">
        <v>160</v>
      </c>
      <c r="J871" s="9">
        <v>2</v>
      </c>
      <c r="K871" s="2">
        <v>2</v>
      </c>
      <c r="L871" s="2">
        <v>0</v>
      </c>
      <c r="M871" s="2">
        <v>3</v>
      </c>
      <c r="N871" s="9">
        <v>8</v>
      </c>
    </row>
    <row r="872" spans="1:14" x14ac:dyDescent="0.25">
      <c r="A872" s="24">
        <v>1011</v>
      </c>
      <c r="B872" s="2">
        <v>59</v>
      </c>
      <c r="C872" s="23">
        <v>86</v>
      </c>
      <c r="D872" s="23">
        <v>229</v>
      </c>
      <c r="E872" s="23">
        <v>158</v>
      </c>
      <c r="F872" s="23">
        <v>158</v>
      </c>
      <c r="G872" s="23">
        <v>14</v>
      </c>
      <c r="H872" s="23">
        <v>229</v>
      </c>
      <c r="I872" s="23">
        <v>416</v>
      </c>
      <c r="J872" s="9">
        <v>1</v>
      </c>
      <c r="K872" s="2">
        <v>2</v>
      </c>
      <c r="L872" s="2">
        <v>0</v>
      </c>
      <c r="M872" s="2">
        <v>3</v>
      </c>
      <c r="N872" s="9">
        <v>8</v>
      </c>
    </row>
    <row r="873" spans="1:14" x14ac:dyDescent="0.25">
      <c r="A873" s="24">
        <v>1302</v>
      </c>
      <c r="B873" s="2">
        <v>59</v>
      </c>
      <c r="C873" s="23">
        <v>153</v>
      </c>
      <c r="D873" s="23">
        <v>14</v>
      </c>
      <c r="E873" s="23">
        <v>73</v>
      </c>
      <c r="F873" s="23">
        <v>21</v>
      </c>
      <c r="G873" s="23">
        <v>0</v>
      </c>
      <c r="H873" s="23">
        <v>94</v>
      </c>
      <c r="I873" s="23">
        <v>167</v>
      </c>
      <c r="J873" s="9">
        <v>2</v>
      </c>
      <c r="K873" s="2">
        <v>3</v>
      </c>
      <c r="L873" s="2">
        <v>0</v>
      </c>
      <c r="M873" s="2">
        <v>3</v>
      </c>
      <c r="N873" s="9">
        <v>7</v>
      </c>
    </row>
    <row r="874" spans="1:14" x14ac:dyDescent="0.25">
      <c r="A874" s="24">
        <v>2298</v>
      </c>
      <c r="B874" s="2">
        <v>59</v>
      </c>
      <c r="C874" s="23">
        <v>153</v>
      </c>
      <c r="D874" s="23">
        <v>14</v>
      </c>
      <c r="E874" s="23">
        <v>73</v>
      </c>
      <c r="F874" s="23">
        <v>21</v>
      </c>
      <c r="G874" s="23">
        <v>0</v>
      </c>
      <c r="H874" s="23">
        <v>94</v>
      </c>
      <c r="I874" s="23">
        <v>167</v>
      </c>
      <c r="J874" s="9">
        <v>2</v>
      </c>
      <c r="K874" s="2">
        <v>3</v>
      </c>
      <c r="L874" s="2">
        <v>0</v>
      </c>
      <c r="M874" s="2">
        <v>3</v>
      </c>
      <c r="N874" s="9">
        <v>7</v>
      </c>
    </row>
    <row r="875" spans="1:14" x14ac:dyDescent="0.25">
      <c r="A875" s="24">
        <v>1140</v>
      </c>
      <c r="B875" s="2">
        <v>59</v>
      </c>
      <c r="C875" s="23">
        <v>792</v>
      </c>
      <c r="D875" s="23">
        <v>56</v>
      </c>
      <c r="E875" s="23">
        <v>209</v>
      </c>
      <c r="F875" s="23">
        <v>105</v>
      </c>
      <c r="G875" s="23">
        <v>35</v>
      </c>
      <c r="H875" s="23">
        <v>35</v>
      </c>
      <c r="I875" s="23">
        <v>1163</v>
      </c>
      <c r="J875" s="9">
        <v>1</v>
      </c>
      <c r="K875" s="2">
        <v>4</v>
      </c>
      <c r="L875" s="2">
        <v>4</v>
      </c>
      <c r="M875" s="2">
        <v>7</v>
      </c>
      <c r="N875" s="9">
        <v>3</v>
      </c>
    </row>
    <row r="876" spans="1:14" x14ac:dyDescent="0.25">
      <c r="A876" s="24">
        <v>1094</v>
      </c>
      <c r="B876" s="2">
        <v>59</v>
      </c>
      <c r="C876" s="23">
        <v>836</v>
      </c>
      <c r="D876" s="23">
        <v>373</v>
      </c>
      <c r="E876" s="23">
        <v>397</v>
      </c>
      <c r="F876" s="23">
        <v>401</v>
      </c>
      <c r="G876" s="23">
        <v>286</v>
      </c>
      <c r="H876" s="23">
        <v>241</v>
      </c>
      <c r="I876" s="23">
        <v>2052</v>
      </c>
      <c r="J876" s="9">
        <v>2</v>
      </c>
      <c r="K876" s="2">
        <v>9</v>
      </c>
      <c r="L876" s="2">
        <v>5</v>
      </c>
      <c r="M876" s="2">
        <v>11</v>
      </c>
      <c r="N876" s="9">
        <v>5</v>
      </c>
    </row>
    <row r="877" spans="1:14" x14ac:dyDescent="0.25">
      <c r="A877" s="24">
        <v>2752</v>
      </c>
      <c r="B877" s="2">
        <v>59</v>
      </c>
      <c r="C877" s="23">
        <v>917</v>
      </c>
      <c r="D877" s="23">
        <v>0</v>
      </c>
      <c r="E877" s="23">
        <v>205</v>
      </c>
      <c r="F877" s="23">
        <v>13</v>
      </c>
      <c r="G877" s="23">
        <v>9</v>
      </c>
      <c r="H877" s="23">
        <v>53</v>
      </c>
      <c r="I877" s="23">
        <v>1091</v>
      </c>
      <c r="J877" s="9">
        <v>2</v>
      </c>
      <c r="K877" s="2">
        <v>5</v>
      </c>
      <c r="L877" s="2">
        <v>1</v>
      </c>
      <c r="M877" s="2">
        <v>5</v>
      </c>
      <c r="N877" s="9">
        <v>8</v>
      </c>
    </row>
    <row r="878" spans="1:14" x14ac:dyDescent="0.25">
      <c r="A878" s="24">
        <v>2941</v>
      </c>
      <c r="B878" s="2">
        <v>59</v>
      </c>
      <c r="C878" s="23">
        <v>972</v>
      </c>
      <c r="D878" s="23">
        <v>89</v>
      </c>
      <c r="E878" s="23">
        <v>439</v>
      </c>
      <c r="F878" s="23">
        <v>143</v>
      </c>
      <c r="G878" s="23">
        <v>219</v>
      </c>
      <c r="H878" s="23">
        <v>237</v>
      </c>
      <c r="I878" s="23">
        <v>1625</v>
      </c>
      <c r="J878" s="9">
        <v>2</v>
      </c>
      <c r="K878" s="2">
        <v>8</v>
      </c>
      <c r="L878" s="2">
        <v>2</v>
      </c>
      <c r="M878" s="2">
        <v>10</v>
      </c>
      <c r="N878" s="9">
        <v>5</v>
      </c>
    </row>
    <row r="879" spans="1:14" x14ac:dyDescent="0.25">
      <c r="A879" s="24">
        <v>1919</v>
      </c>
      <c r="B879" s="2">
        <v>59</v>
      </c>
      <c r="C879" s="23">
        <v>1043</v>
      </c>
      <c r="D879" s="23">
        <v>48</v>
      </c>
      <c r="E879" s="23">
        <v>669</v>
      </c>
      <c r="F879" s="23">
        <v>65</v>
      </c>
      <c r="G879" s="23">
        <v>67</v>
      </c>
      <c r="H879" s="23">
        <v>298</v>
      </c>
      <c r="I879" s="23">
        <v>1593</v>
      </c>
      <c r="J879" s="9">
        <v>3</v>
      </c>
      <c r="K879" s="2">
        <v>7</v>
      </c>
      <c r="L879" s="2">
        <v>5</v>
      </c>
      <c r="M879" s="2">
        <v>11</v>
      </c>
      <c r="N879" s="9">
        <v>5</v>
      </c>
    </row>
    <row r="880" spans="1:14" x14ac:dyDescent="0.25">
      <c r="A880" s="24">
        <v>2582</v>
      </c>
      <c r="B880" s="2">
        <v>59</v>
      </c>
      <c r="C880" s="23">
        <v>1311</v>
      </c>
      <c r="D880" s="23">
        <v>74</v>
      </c>
      <c r="E880" s="23">
        <v>1009</v>
      </c>
      <c r="F880" s="23">
        <v>0</v>
      </c>
      <c r="G880" s="23">
        <v>268</v>
      </c>
      <c r="H880" s="23">
        <v>67</v>
      </c>
      <c r="I880" s="23">
        <v>2595</v>
      </c>
      <c r="J880" s="9">
        <v>4</v>
      </c>
      <c r="K880" s="2">
        <v>5</v>
      </c>
      <c r="L880" s="2">
        <v>5</v>
      </c>
      <c r="M880" s="2">
        <v>11</v>
      </c>
      <c r="N880" s="9">
        <v>3</v>
      </c>
    </row>
    <row r="881" spans="1:14" x14ac:dyDescent="0.25">
      <c r="A881" s="24">
        <v>3126</v>
      </c>
      <c r="B881" s="2">
        <v>59</v>
      </c>
      <c r="C881" s="23">
        <v>1561</v>
      </c>
      <c r="D881" s="23">
        <v>19</v>
      </c>
      <c r="E881" s="23">
        <v>312</v>
      </c>
      <c r="F881" s="23">
        <v>51</v>
      </c>
      <c r="G881" s="23">
        <v>19</v>
      </c>
      <c r="H881" s="23">
        <v>19</v>
      </c>
      <c r="I881" s="23">
        <v>1943</v>
      </c>
      <c r="J881" s="9">
        <v>2</v>
      </c>
      <c r="K881" s="2">
        <v>7</v>
      </c>
      <c r="L881" s="2">
        <v>4</v>
      </c>
      <c r="M881" s="2">
        <v>9</v>
      </c>
      <c r="N881" s="9">
        <v>6</v>
      </c>
    </row>
    <row r="882" spans="1:14" x14ac:dyDescent="0.25">
      <c r="A882" s="24">
        <v>2131</v>
      </c>
      <c r="B882" s="2">
        <v>59</v>
      </c>
      <c r="C882" s="23">
        <v>2013</v>
      </c>
      <c r="D882" s="23">
        <v>110</v>
      </c>
      <c r="E882" s="23">
        <v>501</v>
      </c>
      <c r="F882" s="23">
        <v>142</v>
      </c>
      <c r="G882" s="23">
        <v>55</v>
      </c>
      <c r="H882" s="23">
        <v>82</v>
      </c>
      <c r="I882" s="23">
        <v>2739</v>
      </c>
      <c r="J882" s="9">
        <v>2</v>
      </c>
      <c r="K882" s="2">
        <v>9</v>
      </c>
      <c r="L882" s="2">
        <v>3</v>
      </c>
      <c r="M882" s="2">
        <v>13</v>
      </c>
      <c r="N882" s="9">
        <v>6</v>
      </c>
    </row>
    <row r="883" spans="1:14" x14ac:dyDescent="0.25">
      <c r="A883" s="24">
        <v>2514</v>
      </c>
      <c r="B883" s="2">
        <v>59</v>
      </c>
      <c r="C883" s="23">
        <v>2389</v>
      </c>
      <c r="D883" s="23">
        <v>0</v>
      </c>
      <c r="E883" s="23">
        <v>182</v>
      </c>
      <c r="F883" s="23">
        <v>0</v>
      </c>
      <c r="G883" s="23">
        <v>0</v>
      </c>
      <c r="H883" s="23">
        <v>24</v>
      </c>
      <c r="I883" s="23">
        <v>2547</v>
      </c>
      <c r="J883" s="9">
        <v>3</v>
      </c>
      <c r="K883" s="2">
        <v>3</v>
      </c>
      <c r="L883" s="2">
        <v>4</v>
      </c>
      <c r="M883" s="2">
        <v>9</v>
      </c>
      <c r="N883" s="9">
        <v>8</v>
      </c>
    </row>
    <row r="884" spans="1:14" x14ac:dyDescent="0.25">
      <c r="A884" s="24">
        <v>2324</v>
      </c>
      <c r="B884" s="2">
        <v>58</v>
      </c>
      <c r="C884" s="23">
        <v>10</v>
      </c>
      <c r="D884" s="23">
        <v>20</v>
      </c>
      <c r="E884" s="23">
        <v>10</v>
      </c>
      <c r="F884" s="23">
        <v>0</v>
      </c>
      <c r="G884" s="23">
        <v>56</v>
      </c>
      <c r="H884" s="23">
        <v>26</v>
      </c>
      <c r="I884" s="23">
        <v>71</v>
      </c>
      <c r="J884" s="9">
        <v>1</v>
      </c>
      <c r="K884" s="2">
        <v>1</v>
      </c>
      <c r="L884" s="2">
        <v>0</v>
      </c>
      <c r="M884" s="2">
        <v>2</v>
      </c>
      <c r="N884" s="9">
        <v>9</v>
      </c>
    </row>
    <row r="885" spans="1:14" x14ac:dyDescent="0.25">
      <c r="A885" s="24">
        <v>1458</v>
      </c>
      <c r="B885" s="2">
        <v>58</v>
      </c>
      <c r="C885" s="23">
        <v>23</v>
      </c>
      <c r="D885" s="23">
        <v>6</v>
      </c>
      <c r="E885" s="23">
        <v>35</v>
      </c>
      <c r="F885" s="23">
        <v>23</v>
      </c>
      <c r="G885" s="23">
        <v>6</v>
      </c>
      <c r="H885" s="23">
        <v>53</v>
      </c>
      <c r="I885" s="23">
        <v>41</v>
      </c>
      <c r="J885" s="9">
        <v>1</v>
      </c>
      <c r="K885" s="2">
        <v>1</v>
      </c>
      <c r="L885" s="2">
        <v>1</v>
      </c>
      <c r="M885" s="2">
        <v>2</v>
      </c>
      <c r="N885" s="9">
        <v>5</v>
      </c>
    </row>
    <row r="886" spans="1:14" x14ac:dyDescent="0.25">
      <c r="A886" s="24">
        <v>1159</v>
      </c>
      <c r="B886" s="2">
        <v>58</v>
      </c>
      <c r="C886" s="23">
        <v>28</v>
      </c>
      <c r="D886" s="23">
        <v>12</v>
      </c>
      <c r="E886" s="23">
        <v>40</v>
      </c>
      <c r="F886" s="23">
        <v>32</v>
      </c>
      <c r="G886" s="23">
        <v>4</v>
      </c>
      <c r="H886" s="23">
        <v>28</v>
      </c>
      <c r="I886" s="23">
        <v>88</v>
      </c>
      <c r="J886" s="9">
        <v>2</v>
      </c>
      <c r="K886" s="2">
        <v>1</v>
      </c>
      <c r="L886" s="2">
        <v>0</v>
      </c>
      <c r="M886" s="2">
        <v>3</v>
      </c>
      <c r="N886" s="9">
        <v>7</v>
      </c>
    </row>
    <row r="887" spans="1:14" x14ac:dyDescent="0.25">
      <c r="A887" s="24">
        <v>1069</v>
      </c>
      <c r="B887" s="2">
        <v>58</v>
      </c>
      <c r="C887" s="23">
        <v>63</v>
      </c>
      <c r="D887" s="23">
        <v>45</v>
      </c>
      <c r="E887" s="23">
        <v>59</v>
      </c>
      <c r="F887" s="23">
        <v>18</v>
      </c>
      <c r="G887" s="23">
        <v>68</v>
      </c>
      <c r="H887" s="23">
        <v>41</v>
      </c>
      <c r="I887" s="23">
        <v>213</v>
      </c>
      <c r="J887" s="9">
        <v>1</v>
      </c>
      <c r="K887" s="2">
        <v>2</v>
      </c>
      <c r="L887" s="2">
        <v>1</v>
      </c>
      <c r="M887" s="2">
        <v>4</v>
      </c>
      <c r="N887" s="9">
        <v>2</v>
      </c>
    </row>
    <row r="888" spans="1:14" x14ac:dyDescent="0.25">
      <c r="A888" s="24">
        <v>1904</v>
      </c>
      <c r="B888" s="2">
        <v>58</v>
      </c>
      <c r="C888" s="23">
        <v>74</v>
      </c>
      <c r="D888" s="23">
        <v>23</v>
      </c>
      <c r="E888" s="23">
        <v>78</v>
      </c>
      <c r="F888" s="23">
        <v>0</v>
      </c>
      <c r="G888" s="23">
        <v>20</v>
      </c>
      <c r="H888" s="23">
        <v>47</v>
      </c>
      <c r="I888" s="23">
        <v>148</v>
      </c>
      <c r="J888" s="9">
        <v>3</v>
      </c>
      <c r="K888" s="2">
        <v>1</v>
      </c>
      <c r="L888" s="2">
        <v>1</v>
      </c>
      <c r="M888" s="2">
        <v>4</v>
      </c>
      <c r="N888" s="9">
        <v>4</v>
      </c>
    </row>
    <row r="889" spans="1:14" x14ac:dyDescent="0.25">
      <c r="A889" s="24">
        <v>1555</v>
      </c>
      <c r="B889" s="2">
        <v>58</v>
      </c>
      <c r="C889" s="23">
        <v>115</v>
      </c>
      <c r="D889" s="23">
        <v>0</v>
      </c>
      <c r="E889" s="23">
        <v>18</v>
      </c>
      <c r="F889" s="23">
        <v>0</v>
      </c>
      <c r="G889" s="23">
        <v>0</v>
      </c>
      <c r="H889" s="23">
        <v>4</v>
      </c>
      <c r="I889" s="23">
        <v>130</v>
      </c>
      <c r="J889" s="9">
        <v>2</v>
      </c>
      <c r="K889" s="2">
        <v>1</v>
      </c>
      <c r="L889" s="2">
        <v>0</v>
      </c>
      <c r="M889" s="2">
        <v>3</v>
      </c>
      <c r="N889" s="9">
        <v>7</v>
      </c>
    </row>
    <row r="890" spans="1:14" x14ac:dyDescent="0.25">
      <c r="A890" s="24">
        <v>1772</v>
      </c>
      <c r="B890" s="2">
        <v>58</v>
      </c>
      <c r="C890" s="23">
        <v>408</v>
      </c>
      <c r="D890" s="23">
        <v>51</v>
      </c>
      <c r="E890" s="23">
        <v>990</v>
      </c>
      <c r="F890" s="23">
        <v>67</v>
      </c>
      <c r="G890" s="23">
        <v>51</v>
      </c>
      <c r="H890" s="23">
        <v>51</v>
      </c>
      <c r="I890" s="23">
        <v>1516</v>
      </c>
      <c r="J890" s="9">
        <v>1</v>
      </c>
      <c r="K890" s="2">
        <v>5</v>
      </c>
      <c r="L890" s="2">
        <v>4</v>
      </c>
      <c r="M890" s="2">
        <v>7</v>
      </c>
      <c r="N890" s="9">
        <v>2</v>
      </c>
    </row>
    <row r="891" spans="1:14" x14ac:dyDescent="0.25">
      <c r="A891" s="24">
        <v>2192</v>
      </c>
      <c r="B891" s="2">
        <v>58</v>
      </c>
      <c r="C891" s="23">
        <v>434</v>
      </c>
      <c r="D891" s="23">
        <v>184</v>
      </c>
      <c r="E891" s="23">
        <v>234</v>
      </c>
      <c r="F891" s="23">
        <v>239</v>
      </c>
      <c r="G891" s="23">
        <v>197</v>
      </c>
      <c r="H891" s="23">
        <v>86</v>
      </c>
      <c r="I891" s="23">
        <v>1202</v>
      </c>
      <c r="J891" s="9">
        <v>2</v>
      </c>
      <c r="K891" s="2">
        <v>2</v>
      </c>
      <c r="L891" s="2">
        <v>4</v>
      </c>
      <c r="M891" s="2">
        <v>10</v>
      </c>
      <c r="N891" s="9">
        <v>1</v>
      </c>
    </row>
    <row r="892" spans="1:14" x14ac:dyDescent="0.25">
      <c r="A892" s="24">
        <v>1329</v>
      </c>
      <c r="B892" s="2">
        <v>58</v>
      </c>
      <c r="C892" s="23">
        <v>451</v>
      </c>
      <c r="D892" s="23">
        <v>75</v>
      </c>
      <c r="E892" s="23">
        <v>451</v>
      </c>
      <c r="F892" s="23">
        <v>380</v>
      </c>
      <c r="G892" s="23">
        <v>338</v>
      </c>
      <c r="H892" s="23">
        <v>382</v>
      </c>
      <c r="I892" s="23">
        <v>1313</v>
      </c>
      <c r="J892" s="9">
        <v>1</v>
      </c>
      <c r="K892" s="2">
        <v>2</v>
      </c>
      <c r="L892" s="2">
        <v>9</v>
      </c>
      <c r="M892" s="2">
        <v>4</v>
      </c>
      <c r="N892" s="9">
        <v>1</v>
      </c>
    </row>
    <row r="893" spans="1:14" x14ac:dyDescent="0.25">
      <c r="A893" s="24">
        <v>3062</v>
      </c>
      <c r="B893" s="2">
        <v>58</v>
      </c>
      <c r="C893" s="23">
        <v>1065</v>
      </c>
      <c r="D893" s="23">
        <v>231</v>
      </c>
      <c r="E893" s="23">
        <v>283</v>
      </c>
      <c r="F893" s="23">
        <v>480</v>
      </c>
      <c r="G893" s="23">
        <v>138</v>
      </c>
      <c r="H893" s="23">
        <v>554</v>
      </c>
      <c r="I893" s="23">
        <v>1642</v>
      </c>
      <c r="J893" s="9">
        <v>1</v>
      </c>
      <c r="K893" s="2">
        <v>4</v>
      </c>
      <c r="L893" s="2">
        <v>10</v>
      </c>
      <c r="M893" s="2">
        <v>7</v>
      </c>
      <c r="N893" s="9">
        <v>1</v>
      </c>
    </row>
    <row r="894" spans="1:14" x14ac:dyDescent="0.25">
      <c r="A894" s="24">
        <v>2940</v>
      </c>
      <c r="B894" s="2">
        <v>58</v>
      </c>
      <c r="C894" s="23">
        <v>1169</v>
      </c>
      <c r="D894" s="23">
        <v>349</v>
      </c>
      <c r="E894" s="23">
        <v>1909</v>
      </c>
      <c r="F894" s="23">
        <v>405</v>
      </c>
      <c r="G894" s="23">
        <v>115</v>
      </c>
      <c r="H894" s="23">
        <v>115</v>
      </c>
      <c r="I894" s="23">
        <v>3832</v>
      </c>
      <c r="J894" s="9">
        <v>1</v>
      </c>
      <c r="K894" s="2">
        <v>6</v>
      </c>
      <c r="L894" s="2">
        <v>7</v>
      </c>
      <c r="M894" s="2">
        <v>12</v>
      </c>
      <c r="N894" s="9">
        <v>3</v>
      </c>
    </row>
    <row r="895" spans="1:14" x14ac:dyDescent="0.25">
      <c r="A895" s="24">
        <v>2012</v>
      </c>
      <c r="B895" s="2">
        <v>58</v>
      </c>
      <c r="C895" s="23">
        <v>1204</v>
      </c>
      <c r="D895" s="23">
        <v>360</v>
      </c>
      <c r="E895" s="23">
        <v>2009</v>
      </c>
      <c r="F895" s="23">
        <v>261</v>
      </c>
      <c r="G895" s="23">
        <v>240</v>
      </c>
      <c r="H895" s="23">
        <v>40</v>
      </c>
      <c r="I895" s="23">
        <v>4035</v>
      </c>
      <c r="J895" s="9">
        <v>1</v>
      </c>
      <c r="K895" s="2">
        <v>8</v>
      </c>
      <c r="L895" s="2">
        <v>6</v>
      </c>
      <c r="M895" s="2">
        <v>5</v>
      </c>
      <c r="N895" s="9">
        <v>3</v>
      </c>
    </row>
    <row r="896" spans="1:14" x14ac:dyDescent="0.25">
      <c r="A896" s="24">
        <v>3112</v>
      </c>
      <c r="B896" s="2">
        <v>58</v>
      </c>
      <c r="C896" s="23">
        <v>1655</v>
      </c>
      <c r="D896" s="23">
        <v>18</v>
      </c>
      <c r="E896" s="23">
        <v>233</v>
      </c>
      <c r="F896" s="23">
        <v>0</v>
      </c>
      <c r="G896" s="23">
        <v>38</v>
      </c>
      <c r="H896" s="23">
        <v>76</v>
      </c>
      <c r="I896" s="23">
        <v>1868</v>
      </c>
      <c r="J896" s="9">
        <v>7</v>
      </c>
      <c r="K896" s="2">
        <v>9</v>
      </c>
      <c r="L896" s="2">
        <v>4</v>
      </c>
      <c r="M896" s="2">
        <v>8</v>
      </c>
      <c r="N896" s="9">
        <v>6</v>
      </c>
    </row>
    <row r="897" spans="1:14" x14ac:dyDescent="0.25">
      <c r="A897" s="24">
        <v>1622</v>
      </c>
      <c r="B897" s="2">
        <v>58</v>
      </c>
      <c r="C897" s="23">
        <v>1666</v>
      </c>
      <c r="D897" s="23">
        <v>49</v>
      </c>
      <c r="E897" s="23">
        <v>589</v>
      </c>
      <c r="F897" s="23">
        <v>200</v>
      </c>
      <c r="G897" s="23">
        <v>101</v>
      </c>
      <c r="H897" s="23">
        <v>172</v>
      </c>
      <c r="I897" s="23">
        <v>2435</v>
      </c>
      <c r="J897" s="9">
        <v>2</v>
      </c>
      <c r="K897" s="2">
        <v>6</v>
      </c>
      <c r="L897" s="2">
        <v>2</v>
      </c>
      <c r="M897" s="2">
        <v>8</v>
      </c>
      <c r="N897" s="9">
        <v>2</v>
      </c>
    </row>
    <row r="898" spans="1:14" x14ac:dyDescent="0.25">
      <c r="A898" s="24">
        <v>1001</v>
      </c>
      <c r="B898" s="2">
        <v>58</v>
      </c>
      <c r="C898" s="23">
        <v>1727</v>
      </c>
      <c r="D898" s="23">
        <v>239</v>
      </c>
      <c r="E898" s="23">
        <v>1485</v>
      </c>
      <c r="F898" s="23">
        <v>468</v>
      </c>
      <c r="G898" s="23">
        <v>239</v>
      </c>
      <c r="H898" s="23">
        <v>239</v>
      </c>
      <c r="I898" s="23">
        <v>3920</v>
      </c>
      <c r="J898" s="9">
        <v>3</v>
      </c>
      <c r="K898" s="2">
        <v>8</v>
      </c>
      <c r="L898" s="2">
        <v>10</v>
      </c>
      <c r="M898" s="2">
        <v>4</v>
      </c>
      <c r="N898" s="9">
        <v>7</v>
      </c>
    </row>
    <row r="899" spans="1:14" x14ac:dyDescent="0.25">
      <c r="A899" s="24">
        <v>1518</v>
      </c>
      <c r="B899" s="2">
        <v>57</v>
      </c>
      <c r="C899" s="23">
        <v>50</v>
      </c>
      <c r="D899" s="23">
        <v>14</v>
      </c>
      <c r="E899" s="23">
        <v>99</v>
      </c>
      <c r="F899" s="23">
        <v>9</v>
      </c>
      <c r="G899" s="23">
        <v>9</v>
      </c>
      <c r="H899" s="23">
        <v>27</v>
      </c>
      <c r="I899" s="23">
        <v>153</v>
      </c>
      <c r="J899" s="9">
        <v>2</v>
      </c>
      <c r="K899" s="2">
        <v>2</v>
      </c>
      <c r="L899" s="2">
        <v>0</v>
      </c>
      <c r="M899" s="2">
        <v>3</v>
      </c>
      <c r="N899" s="9">
        <v>6</v>
      </c>
    </row>
    <row r="900" spans="1:14" x14ac:dyDescent="0.25">
      <c r="A900" s="24">
        <v>2579</v>
      </c>
      <c r="B900" s="2">
        <v>57</v>
      </c>
      <c r="C900" s="23">
        <v>75</v>
      </c>
      <c r="D900" s="23">
        <v>3</v>
      </c>
      <c r="E900" s="23">
        <v>19</v>
      </c>
      <c r="F900" s="23">
        <v>0</v>
      </c>
      <c r="G900" s="23">
        <v>0</v>
      </c>
      <c r="H900" s="23">
        <v>6</v>
      </c>
      <c r="I900" s="23">
        <v>91</v>
      </c>
      <c r="J900" s="9">
        <v>2</v>
      </c>
      <c r="K900" s="2">
        <v>1</v>
      </c>
      <c r="L900" s="2">
        <v>0</v>
      </c>
      <c r="M900" s="2">
        <v>3</v>
      </c>
      <c r="N900" s="9">
        <v>4</v>
      </c>
    </row>
    <row r="901" spans="1:14" x14ac:dyDescent="0.25">
      <c r="A901" s="24">
        <v>2629</v>
      </c>
      <c r="B901" s="2">
        <v>57</v>
      </c>
      <c r="C901" s="23">
        <v>94</v>
      </c>
      <c r="D901" s="23">
        <v>0</v>
      </c>
      <c r="E901" s="23">
        <v>25</v>
      </c>
      <c r="F901" s="23">
        <v>0</v>
      </c>
      <c r="G901" s="23">
        <v>0</v>
      </c>
      <c r="H901" s="23">
        <v>40</v>
      </c>
      <c r="I901" s="23">
        <v>79</v>
      </c>
      <c r="J901" s="9">
        <v>2</v>
      </c>
      <c r="K901" s="2">
        <v>1</v>
      </c>
      <c r="L901" s="2">
        <v>0</v>
      </c>
      <c r="M901" s="2">
        <v>3</v>
      </c>
      <c r="N901" s="9">
        <v>6</v>
      </c>
    </row>
    <row r="902" spans="1:14" x14ac:dyDescent="0.25">
      <c r="A902" s="24">
        <v>1583</v>
      </c>
      <c r="B902" s="2">
        <v>57</v>
      </c>
      <c r="C902" s="23">
        <v>131</v>
      </c>
      <c r="D902" s="23">
        <v>13</v>
      </c>
      <c r="E902" s="23">
        <v>131</v>
      </c>
      <c r="F902" s="23">
        <v>8</v>
      </c>
      <c r="G902" s="23">
        <v>34</v>
      </c>
      <c r="H902" s="23">
        <v>17</v>
      </c>
      <c r="I902" s="23">
        <v>299</v>
      </c>
      <c r="J902" s="9">
        <v>3</v>
      </c>
      <c r="K902" s="2">
        <v>3</v>
      </c>
      <c r="L902" s="2">
        <v>0</v>
      </c>
      <c r="M902" s="2">
        <v>4</v>
      </c>
      <c r="N902" s="9">
        <v>8</v>
      </c>
    </row>
    <row r="903" spans="1:14" x14ac:dyDescent="0.25">
      <c r="A903" s="24">
        <v>1567</v>
      </c>
      <c r="B903" s="2">
        <v>57</v>
      </c>
      <c r="C903" s="23">
        <v>172</v>
      </c>
      <c r="D903" s="23">
        <v>56</v>
      </c>
      <c r="E903" s="23">
        <v>107</v>
      </c>
      <c r="F903" s="23">
        <v>37</v>
      </c>
      <c r="G903" s="23">
        <v>51</v>
      </c>
      <c r="H903" s="23">
        <v>241</v>
      </c>
      <c r="I903" s="23">
        <v>181</v>
      </c>
      <c r="J903" s="9">
        <v>1</v>
      </c>
      <c r="K903" s="2">
        <v>2</v>
      </c>
      <c r="L903" s="2">
        <v>1</v>
      </c>
      <c r="M903" s="2">
        <v>3</v>
      </c>
      <c r="N903" s="9">
        <v>7</v>
      </c>
    </row>
    <row r="904" spans="1:14" x14ac:dyDescent="0.25">
      <c r="A904" s="24">
        <v>3124</v>
      </c>
      <c r="B904" s="2">
        <v>57</v>
      </c>
      <c r="C904" s="23">
        <v>262</v>
      </c>
      <c r="D904" s="23">
        <v>27</v>
      </c>
      <c r="E904" s="23">
        <v>149</v>
      </c>
      <c r="F904" s="23">
        <v>34</v>
      </c>
      <c r="G904" s="23">
        <v>34</v>
      </c>
      <c r="H904" s="23">
        <v>85</v>
      </c>
      <c r="I904" s="23">
        <v>421</v>
      </c>
      <c r="J904" s="9">
        <v>5</v>
      </c>
      <c r="K904" s="2">
        <v>3</v>
      </c>
      <c r="L904" s="2">
        <v>1</v>
      </c>
      <c r="M904" s="2">
        <v>4</v>
      </c>
      <c r="N904" s="9">
        <v>6</v>
      </c>
    </row>
    <row r="905" spans="1:14" x14ac:dyDescent="0.25">
      <c r="A905" s="24">
        <v>2896</v>
      </c>
      <c r="B905" s="2">
        <v>57</v>
      </c>
      <c r="C905" s="23">
        <v>482</v>
      </c>
      <c r="D905" s="23">
        <v>465</v>
      </c>
      <c r="E905" s="23">
        <v>241</v>
      </c>
      <c r="F905" s="23">
        <v>111</v>
      </c>
      <c r="G905" s="23">
        <v>446</v>
      </c>
      <c r="H905" s="23">
        <v>446</v>
      </c>
      <c r="I905" s="23">
        <v>1299</v>
      </c>
      <c r="J905" s="9">
        <v>2</v>
      </c>
      <c r="K905" s="2">
        <v>6</v>
      </c>
      <c r="L905" s="2">
        <v>2</v>
      </c>
      <c r="M905" s="2">
        <v>12</v>
      </c>
      <c r="N905" s="9">
        <v>3</v>
      </c>
    </row>
    <row r="906" spans="1:14" x14ac:dyDescent="0.25">
      <c r="A906" s="24">
        <v>1051</v>
      </c>
      <c r="B906" s="2">
        <v>57</v>
      </c>
      <c r="C906" s="23">
        <v>822</v>
      </c>
      <c r="D906" s="23">
        <v>23</v>
      </c>
      <c r="E906" s="23">
        <v>311</v>
      </c>
      <c r="F906" s="23">
        <v>30</v>
      </c>
      <c r="G906" s="23">
        <v>60</v>
      </c>
      <c r="H906" s="23">
        <v>273</v>
      </c>
      <c r="I906" s="23">
        <v>973</v>
      </c>
      <c r="J906" s="9">
        <v>7</v>
      </c>
      <c r="K906" s="2">
        <v>4</v>
      </c>
      <c r="L906" s="2">
        <v>2</v>
      </c>
      <c r="M906" s="2">
        <v>10</v>
      </c>
      <c r="N906" s="9">
        <v>3</v>
      </c>
    </row>
    <row r="907" spans="1:14" x14ac:dyDescent="0.25">
      <c r="A907" s="24">
        <v>1713</v>
      </c>
      <c r="B907" s="2">
        <v>57</v>
      </c>
      <c r="C907" s="23">
        <v>822</v>
      </c>
      <c r="D907" s="23">
        <v>23</v>
      </c>
      <c r="E907" s="23">
        <v>311</v>
      </c>
      <c r="F907" s="23">
        <v>30</v>
      </c>
      <c r="G907" s="23">
        <v>60</v>
      </c>
      <c r="H907" s="23">
        <v>273</v>
      </c>
      <c r="I907" s="23">
        <v>973</v>
      </c>
      <c r="J907" s="9">
        <v>7</v>
      </c>
      <c r="K907" s="2">
        <v>4</v>
      </c>
      <c r="L907" s="2">
        <v>2</v>
      </c>
      <c r="M907" s="2">
        <v>10</v>
      </c>
      <c r="N907" s="9">
        <v>3</v>
      </c>
    </row>
    <row r="908" spans="1:14" x14ac:dyDescent="0.25">
      <c r="A908" s="24">
        <v>1540</v>
      </c>
      <c r="B908" s="2">
        <v>57</v>
      </c>
      <c r="C908" s="23">
        <v>869</v>
      </c>
      <c r="D908" s="23">
        <v>240</v>
      </c>
      <c r="E908" s="23">
        <v>387</v>
      </c>
      <c r="F908" s="23">
        <v>288</v>
      </c>
      <c r="G908" s="23">
        <v>127</v>
      </c>
      <c r="H908" s="23">
        <v>333</v>
      </c>
      <c r="I908" s="23">
        <v>1578</v>
      </c>
      <c r="J908" s="9">
        <v>2</v>
      </c>
      <c r="K908" s="2">
        <v>6</v>
      </c>
      <c r="L908" s="2">
        <v>2</v>
      </c>
      <c r="M908" s="2">
        <v>11</v>
      </c>
      <c r="N908" s="9">
        <v>5</v>
      </c>
    </row>
    <row r="909" spans="1:14" x14ac:dyDescent="0.25">
      <c r="A909" s="24">
        <v>2798</v>
      </c>
      <c r="B909" s="2">
        <v>57</v>
      </c>
      <c r="C909" s="23">
        <v>992</v>
      </c>
      <c r="D909" s="23">
        <v>215</v>
      </c>
      <c r="E909" s="23">
        <v>361</v>
      </c>
      <c r="F909" s="23">
        <v>187</v>
      </c>
      <c r="G909" s="23">
        <v>90</v>
      </c>
      <c r="H909" s="23">
        <v>415</v>
      </c>
      <c r="I909" s="23">
        <v>1430</v>
      </c>
      <c r="J909" s="9">
        <v>3</v>
      </c>
      <c r="K909" s="2">
        <v>4</v>
      </c>
      <c r="L909" s="2">
        <v>4</v>
      </c>
      <c r="M909" s="2">
        <v>12</v>
      </c>
      <c r="N909" s="9">
        <v>2</v>
      </c>
    </row>
    <row r="910" spans="1:14" x14ac:dyDescent="0.25">
      <c r="A910" s="24">
        <v>1624</v>
      </c>
      <c r="B910" s="2">
        <v>57</v>
      </c>
      <c r="C910" s="23">
        <v>1356</v>
      </c>
      <c r="D910" s="23">
        <v>153</v>
      </c>
      <c r="E910" s="23">
        <v>1511</v>
      </c>
      <c r="F910" s="23">
        <v>39</v>
      </c>
      <c r="G910" s="23">
        <v>0</v>
      </c>
      <c r="H910" s="23">
        <v>60</v>
      </c>
      <c r="I910" s="23">
        <v>2998</v>
      </c>
      <c r="J910" s="9">
        <v>1</v>
      </c>
      <c r="K910" s="2">
        <v>5</v>
      </c>
      <c r="L910" s="2">
        <v>9</v>
      </c>
      <c r="M910" s="2">
        <v>6</v>
      </c>
      <c r="N910" s="9">
        <v>2</v>
      </c>
    </row>
    <row r="911" spans="1:14" x14ac:dyDescent="0.25">
      <c r="A911" s="24">
        <v>2632</v>
      </c>
      <c r="B911" s="2">
        <v>57</v>
      </c>
      <c r="C911" s="23">
        <v>1399</v>
      </c>
      <c r="D911" s="23">
        <v>78</v>
      </c>
      <c r="E911" s="23">
        <v>239</v>
      </c>
      <c r="F911" s="23">
        <v>208</v>
      </c>
      <c r="G911" s="23">
        <v>119</v>
      </c>
      <c r="H911" s="23">
        <v>99</v>
      </c>
      <c r="I911" s="23">
        <v>1944</v>
      </c>
      <c r="J911" s="9">
        <v>1</v>
      </c>
      <c r="K911" s="2">
        <v>5</v>
      </c>
      <c r="L911" s="2">
        <v>3</v>
      </c>
      <c r="M911" s="2">
        <v>13</v>
      </c>
      <c r="N911" s="9">
        <v>3</v>
      </c>
    </row>
    <row r="912" spans="1:14" x14ac:dyDescent="0.25">
      <c r="A912" s="24">
        <v>2313</v>
      </c>
      <c r="B912" s="2">
        <v>57</v>
      </c>
      <c r="C912" s="23">
        <v>1626</v>
      </c>
      <c r="D912" s="23">
        <v>147</v>
      </c>
      <c r="E912" s="23">
        <v>248</v>
      </c>
      <c r="F912" s="23">
        <v>382</v>
      </c>
      <c r="G912" s="23">
        <v>393</v>
      </c>
      <c r="H912" s="23">
        <v>195</v>
      </c>
      <c r="I912" s="23">
        <v>2601</v>
      </c>
      <c r="J912" s="9">
        <v>1</v>
      </c>
      <c r="K912" s="2">
        <v>4</v>
      </c>
      <c r="L912" s="2">
        <v>9</v>
      </c>
      <c r="M912" s="2">
        <v>13</v>
      </c>
      <c r="N912" s="9">
        <v>1</v>
      </c>
    </row>
    <row r="913" spans="1:14" x14ac:dyDescent="0.25">
      <c r="A913" s="24">
        <v>1752</v>
      </c>
      <c r="B913" s="2">
        <v>57</v>
      </c>
      <c r="C913" s="23">
        <v>1800</v>
      </c>
      <c r="D913" s="23">
        <v>261</v>
      </c>
      <c r="E913" s="23">
        <v>551</v>
      </c>
      <c r="F913" s="23">
        <v>340</v>
      </c>
      <c r="G913" s="23">
        <v>0</v>
      </c>
      <c r="H913" s="23">
        <v>465</v>
      </c>
      <c r="I913" s="23">
        <v>2487</v>
      </c>
      <c r="J913" s="9">
        <v>1</v>
      </c>
      <c r="K913" s="2">
        <v>8</v>
      </c>
      <c r="L913" s="2">
        <v>5</v>
      </c>
      <c r="M913" s="2">
        <v>6</v>
      </c>
      <c r="N913" s="9">
        <v>3</v>
      </c>
    </row>
    <row r="914" spans="1:14" x14ac:dyDescent="0.25">
      <c r="A914" s="24">
        <v>2999</v>
      </c>
      <c r="B914" s="2">
        <v>57</v>
      </c>
      <c r="C914" s="23">
        <v>1809</v>
      </c>
      <c r="D914" s="23">
        <v>103</v>
      </c>
      <c r="E914" s="23">
        <v>543</v>
      </c>
      <c r="F914" s="23">
        <v>166</v>
      </c>
      <c r="G914" s="23">
        <v>24</v>
      </c>
      <c r="H914" s="23">
        <v>490</v>
      </c>
      <c r="I914" s="23">
        <v>2155</v>
      </c>
      <c r="J914" s="9">
        <v>2</v>
      </c>
      <c r="K914" s="2">
        <v>8</v>
      </c>
      <c r="L914" s="2">
        <v>5</v>
      </c>
      <c r="M914" s="2">
        <v>13</v>
      </c>
      <c r="N914" s="9">
        <v>4</v>
      </c>
    </row>
    <row r="915" spans="1:14" x14ac:dyDescent="0.25">
      <c r="A915" s="24">
        <v>1373</v>
      </c>
      <c r="B915" s="2">
        <v>57</v>
      </c>
      <c r="C915" s="23">
        <v>1901</v>
      </c>
      <c r="D915" s="23">
        <v>46</v>
      </c>
      <c r="E915" s="23">
        <v>331</v>
      </c>
      <c r="F915" s="23">
        <v>61</v>
      </c>
      <c r="G915" s="23">
        <v>46</v>
      </c>
      <c r="H915" s="23">
        <v>189</v>
      </c>
      <c r="I915" s="23">
        <v>2197</v>
      </c>
      <c r="J915" s="9">
        <v>3</v>
      </c>
      <c r="K915" s="2">
        <v>2</v>
      </c>
      <c r="L915" s="2">
        <v>2</v>
      </c>
      <c r="M915" s="2">
        <v>12</v>
      </c>
      <c r="N915" s="9">
        <v>5</v>
      </c>
    </row>
    <row r="916" spans="1:14" x14ac:dyDescent="0.25">
      <c r="A916" s="24">
        <v>1726</v>
      </c>
      <c r="B916" s="2">
        <v>57</v>
      </c>
      <c r="C916" s="23">
        <v>1976</v>
      </c>
      <c r="D916" s="23">
        <v>68</v>
      </c>
      <c r="E916" s="23">
        <v>756</v>
      </c>
      <c r="F916" s="23">
        <v>164</v>
      </c>
      <c r="G916" s="23">
        <v>68</v>
      </c>
      <c r="H916" s="23">
        <v>419</v>
      </c>
      <c r="I916" s="23">
        <v>2614</v>
      </c>
      <c r="J916" s="9">
        <v>1</v>
      </c>
      <c r="K916" s="2">
        <v>4</v>
      </c>
      <c r="L916" s="2">
        <v>4</v>
      </c>
      <c r="M916" s="2">
        <v>11</v>
      </c>
      <c r="N916" s="9">
        <v>1</v>
      </c>
    </row>
    <row r="917" spans="1:14" x14ac:dyDescent="0.25">
      <c r="A917" s="24">
        <v>1988</v>
      </c>
      <c r="B917" s="2">
        <v>57</v>
      </c>
      <c r="C917" s="23">
        <v>1976</v>
      </c>
      <c r="D917" s="23">
        <v>68</v>
      </c>
      <c r="E917" s="23">
        <v>756</v>
      </c>
      <c r="F917" s="23">
        <v>164</v>
      </c>
      <c r="G917" s="23">
        <v>68</v>
      </c>
      <c r="H917" s="23">
        <v>419</v>
      </c>
      <c r="I917" s="23">
        <v>2614</v>
      </c>
      <c r="J917" s="9">
        <v>1</v>
      </c>
      <c r="K917" s="2">
        <v>4</v>
      </c>
      <c r="L917" s="2">
        <v>4</v>
      </c>
      <c r="M917" s="2">
        <v>11</v>
      </c>
      <c r="N917" s="9">
        <v>1</v>
      </c>
    </row>
    <row r="918" spans="1:14" x14ac:dyDescent="0.25">
      <c r="A918" s="24">
        <v>2443</v>
      </c>
      <c r="B918" s="2">
        <v>57</v>
      </c>
      <c r="C918" s="23">
        <v>1976</v>
      </c>
      <c r="D918" s="23">
        <v>68</v>
      </c>
      <c r="E918" s="23">
        <v>756</v>
      </c>
      <c r="F918" s="23">
        <v>164</v>
      </c>
      <c r="G918" s="23">
        <v>68</v>
      </c>
      <c r="H918" s="23">
        <v>419</v>
      </c>
      <c r="I918" s="23">
        <v>2614</v>
      </c>
      <c r="J918" s="9">
        <v>1</v>
      </c>
      <c r="K918" s="2">
        <v>4</v>
      </c>
      <c r="L918" s="2">
        <v>4</v>
      </c>
      <c r="M918" s="2">
        <v>11</v>
      </c>
      <c r="N918" s="9">
        <v>1</v>
      </c>
    </row>
    <row r="919" spans="1:14" x14ac:dyDescent="0.25">
      <c r="A919" s="24">
        <v>1144</v>
      </c>
      <c r="B919" s="2">
        <v>57</v>
      </c>
      <c r="C919" s="23">
        <v>2343</v>
      </c>
      <c r="D919" s="23">
        <v>0</v>
      </c>
      <c r="E919" s="23">
        <v>150</v>
      </c>
      <c r="F919" s="23">
        <v>0</v>
      </c>
      <c r="G919" s="23">
        <v>0</v>
      </c>
      <c r="H919" s="23">
        <v>201</v>
      </c>
      <c r="I919" s="23">
        <v>2293</v>
      </c>
      <c r="J919" s="9">
        <v>2</v>
      </c>
      <c r="K919" s="2">
        <v>8</v>
      </c>
      <c r="L919" s="2">
        <v>5</v>
      </c>
      <c r="M919" s="2">
        <v>11</v>
      </c>
      <c r="N919" s="9">
        <v>5</v>
      </c>
    </row>
    <row r="920" spans="1:14" x14ac:dyDescent="0.25">
      <c r="A920" s="24">
        <v>1236</v>
      </c>
      <c r="B920" s="2">
        <v>57</v>
      </c>
      <c r="C920" s="23">
        <v>2433</v>
      </c>
      <c r="D920" s="23">
        <v>71</v>
      </c>
      <c r="E920" s="23">
        <v>464</v>
      </c>
      <c r="F920" s="23">
        <v>558</v>
      </c>
      <c r="G920" s="23">
        <v>177</v>
      </c>
      <c r="H920" s="23">
        <v>177</v>
      </c>
      <c r="I920" s="23">
        <v>3525</v>
      </c>
      <c r="J920" s="9">
        <v>4</v>
      </c>
      <c r="K920" s="2">
        <v>9</v>
      </c>
      <c r="L920" s="2">
        <v>6</v>
      </c>
      <c r="M920" s="2">
        <v>6</v>
      </c>
      <c r="N920" s="9">
        <v>6</v>
      </c>
    </row>
    <row r="921" spans="1:14" x14ac:dyDescent="0.25">
      <c r="A921" s="24">
        <v>1338</v>
      </c>
      <c r="B921" s="2">
        <v>57</v>
      </c>
      <c r="C921" s="23">
        <v>2795</v>
      </c>
      <c r="D921" s="23">
        <v>0</v>
      </c>
      <c r="E921" s="23">
        <v>579</v>
      </c>
      <c r="F921" s="23">
        <v>0</v>
      </c>
      <c r="G921" s="23">
        <v>0</v>
      </c>
      <c r="H921" s="23">
        <v>32</v>
      </c>
      <c r="I921" s="23">
        <v>3341</v>
      </c>
      <c r="J921" s="9">
        <v>5</v>
      </c>
      <c r="K921" s="2">
        <v>11</v>
      </c>
      <c r="L921" s="2">
        <v>3</v>
      </c>
      <c r="M921" s="2">
        <v>5</v>
      </c>
      <c r="N921" s="9">
        <v>6</v>
      </c>
    </row>
    <row r="922" spans="1:14" x14ac:dyDescent="0.25">
      <c r="A922" s="24">
        <v>2954</v>
      </c>
      <c r="B922" s="2">
        <v>56</v>
      </c>
      <c r="C922" s="23">
        <v>13</v>
      </c>
      <c r="D922" s="23">
        <v>8</v>
      </c>
      <c r="E922" s="23">
        <v>50</v>
      </c>
      <c r="F922" s="23">
        <v>0</v>
      </c>
      <c r="G922" s="23">
        <v>4</v>
      </c>
      <c r="H922" s="23">
        <v>38</v>
      </c>
      <c r="I922" s="23">
        <v>38</v>
      </c>
      <c r="J922" s="9">
        <v>1</v>
      </c>
      <c r="K922" s="2">
        <v>1</v>
      </c>
      <c r="L922" s="2">
        <v>0</v>
      </c>
      <c r="M922" s="2">
        <v>2</v>
      </c>
      <c r="N922" s="9">
        <v>8</v>
      </c>
    </row>
    <row r="923" spans="1:14" x14ac:dyDescent="0.25">
      <c r="A923" s="24">
        <v>1424</v>
      </c>
      <c r="B923" s="2">
        <v>56</v>
      </c>
      <c r="C923" s="23">
        <v>22</v>
      </c>
      <c r="D923" s="23">
        <v>18</v>
      </c>
      <c r="E923" s="23">
        <v>58</v>
      </c>
      <c r="F923" s="23">
        <v>36</v>
      </c>
      <c r="G923" s="23">
        <v>0</v>
      </c>
      <c r="H923" s="23">
        <v>18</v>
      </c>
      <c r="I923" s="23">
        <v>117</v>
      </c>
      <c r="J923" s="9">
        <v>1</v>
      </c>
      <c r="K923" s="2">
        <v>1</v>
      </c>
      <c r="L923" s="2">
        <v>0</v>
      </c>
      <c r="M923" s="2">
        <v>3</v>
      </c>
      <c r="N923" s="9">
        <v>8</v>
      </c>
    </row>
    <row r="924" spans="1:14" x14ac:dyDescent="0.25">
      <c r="A924" s="24">
        <v>2219</v>
      </c>
      <c r="B924" s="2">
        <v>56</v>
      </c>
      <c r="C924" s="23">
        <v>22</v>
      </c>
      <c r="D924" s="23">
        <v>18</v>
      </c>
      <c r="E924" s="23">
        <v>58</v>
      </c>
      <c r="F924" s="23">
        <v>36</v>
      </c>
      <c r="G924" s="23">
        <v>0</v>
      </c>
      <c r="H924" s="23">
        <v>18</v>
      </c>
      <c r="I924" s="23">
        <v>117</v>
      </c>
      <c r="J924" s="9">
        <v>1</v>
      </c>
      <c r="K924" s="2">
        <v>1</v>
      </c>
      <c r="L924" s="2">
        <v>0</v>
      </c>
      <c r="M924" s="2">
        <v>3</v>
      </c>
      <c r="N924" s="9">
        <v>8</v>
      </c>
    </row>
    <row r="925" spans="1:14" x14ac:dyDescent="0.25">
      <c r="A925" s="24">
        <v>2616</v>
      </c>
      <c r="B925" s="2">
        <v>56</v>
      </c>
      <c r="C925" s="23">
        <v>30</v>
      </c>
      <c r="D925" s="23">
        <v>0</v>
      </c>
      <c r="E925" s="23">
        <v>53</v>
      </c>
      <c r="F925" s="23">
        <v>8</v>
      </c>
      <c r="G925" s="23">
        <v>11</v>
      </c>
      <c r="H925" s="23">
        <v>26</v>
      </c>
      <c r="I925" s="23">
        <v>76</v>
      </c>
      <c r="J925" s="9">
        <v>1</v>
      </c>
      <c r="K925" s="2">
        <v>1</v>
      </c>
      <c r="L925" s="2">
        <v>0</v>
      </c>
      <c r="M925" s="2">
        <v>3</v>
      </c>
      <c r="N925" s="9">
        <v>5</v>
      </c>
    </row>
    <row r="926" spans="1:14" x14ac:dyDescent="0.25">
      <c r="A926" s="24">
        <v>2500</v>
      </c>
      <c r="B926" s="2">
        <v>56</v>
      </c>
      <c r="C926" s="23">
        <v>59</v>
      </c>
      <c r="D926" s="23">
        <v>30</v>
      </c>
      <c r="E926" s="23">
        <v>30</v>
      </c>
      <c r="F926" s="23">
        <v>0</v>
      </c>
      <c r="G926" s="23">
        <v>0</v>
      </c>
      <c r="H926" s="23">
        <v>30</v>
      </c>
      <c r="I926" s="23">
        <v>89</v>
      </c>
      <c r="J926" s="9">
        <v>0</v>
      </c>
      <c r="K926" s="2">
        <v>0</v>
      </c>
      <c r="L926" s="2">
        <v>0</v>
      </c>
      <c r="M926" s="2">
        <v>0</v>
      </c>
      <c r="N926" s="9">
        <v>14</v>
      </c>
    </row>
    <row r="927" spans="1:14" x14ac:dyDescent="0.25">
      <c r="A927" s="24">
        <v>1558</v>
      </c>
      <c r="B927" s="2">
        <v>56</v>
      </c>
      <c r="C927" s="23">
        <v>93</v>
      </c>
      <c r="D927" s="23">
        <v>22</v>
      </c>
      <c r="E927" s="23">
        <v>93</v>
      </c>
      <c r="F927" s="23">
        <v>22</v>
      </c>
      <c r="G927" s="23">
        <v>0</v>
      </c>
      <c r="H927" s="23">
        <v>0</v>
      </c>
      <c r="I927" s="23">
        <v>230</v>
      </c>
      <c r="J927" s="9">
        <v>2</v>
      </c>
      <c r="K927" s="2">
        <v>2</v>
      </c>
      <c r="L927" s="2">
        <v>0</v>
      </c>
      <c r="M927" s="2">
        <v>3</v>
      </c>
      <c r="N927" s="9">
        <v>8</v>
      </c>
    </row>
    <row r="928" spans="1:14" x14ac:dyDescent="0.25">
      <c r="A928" s="24">
        <v>2126</v>
      </c>
      <c r="B928" s="2">
        <v>56</v>
      </c>
      <c r="C928" s="23">
        <v>165</v>
      </c>
      <c r="D928" s="23">
        <v>0</v>
      </c>
      <c r="E928" s="23">
        <v>143</v>
      </c>
      <c r="F928" s="23">
        <v>11</v>
      </c>
      <c r="G928" s="23">
        <v>11</v>
      </c>
      <c r="H928" s="23">
        <v>17</v>
      </c>
      <c r="I928" s="23">
        <v>314</v>
      </c>
      <c r="J928" s="9">
        <v>4</v>
      </c>
      <c r="K928" s="2">
        <v>2</v>
      </c>
      <c r="L928" s="2">
        <v>1</v>
      </c>
      <c r="M928" s="2">
        <v>4</v>
      </c>
      <c r="N928" s="9">
        <v>4</v>
      </c>
    </row>
    <row r="929" spans="1:14" x14ac:dyDescent="0.25">
      <c r="A929" s="24">
        <v>1996</v>
      </c>
      <c r="B929" s="2">
        <v>56</v>
      </c>
      <c r="C929" s="23">
        <v>241</v>
      </c>
      <c r="D929" s="23">
        <v>180</v>
      </c>
      <c r="E929" s="23">
        <v>443</v>
      </c>
      <c r="F929" s="23">
        <v>80</v>
      </c>
      <c r="G929" s="23">
        <v>115</v>
      </c>
      <c r="H929" s="23">
        <v>30</v>
      </c>
      <c r="I929" s="23">
        <v>1030</v>
      </c>
      <c r="J929" s="9">
        <v>1</v>
      </c>
      <c r="K929" s="2">
        <v>4</v>
      </c>
      <c r="L929" s="2">
        <v>2</v>
      </c>
      <c r="M929" s="2">
        <v>8</v>
      </c>
      <c r="N929" s="9">
        <v>3</v>
      </c>
    </row>
    <row r="930" spans="1:14" x14ac:dyDescent="0.25">
      <c r="A930" s="24">
        <v>1372</v>
      </c>
      <c r="B930" s="2">
        <v>56</v>
      </c>
      <c r="C930" s="23">
        <v>250</v>
      </c>
      <c r="D930" s="23">
        <v>0</v>
      </c>
      <c r="E930" s="23">
        <v>39</v>
      </c>
      <c r="F930" s="23">
        <v>7</v>
      </c>
      <c r="G930" s="23">
        <v>29</v>
      </c>
      <c r="H930" s="23">
        <v>82</v>
      </c>
      <c r="I930" s="23">
        <v>243</v>
      </c>
      <c r="J930" s="9">
        <v>1</v>
      </c>
      <c r="K930" s="2">
        <v>2</v>
      </c>
      <c r="L930" s="2">
        <v>1</v>
      </c>
      <c r="M930" s="2">
        <v>3</v>
      </c>
      <c r="N930" s="9">
        <v>6</v>
      </c>
    </row>
    <row r="931" spans="1:14" x14ac:dyDescent="0.25">
      <c r="A931" s="24">
        <v>2359</v>
      </c>
      <c r="B931" s="2">
        <v>56</v>
      </c>
      <c r="C931" s="23">
        <v>300</v>
      </c>
      <c r="D931" s="23">
        <v>44</v>
      </c>
      <c r="E931" s="23">
        <v>202</v>
      </c>
      <c r="F931" s="23">
        <v>6</v>
      </c>
      <c r="G931" s="23">
        <v>28</v>
      </c>
      <c r="H931" s="23">
        <v>120</v>
      </c>
      <c r="I931" s="23">
        <v>461</v>
      </c>
      <c r="J931" s="9">
        <v>1</v>
      </c>
      <c r="K931" s="2">
        <v>4</v>
      </c>
      <c r="L931" s="2">
        <v>2</v>
      </c>
      <c r="M931" s="2">
        <v>3</v>
      </c>
      <c r="N931" s="9">
        <v>7</v>
      </c>
    </row>
    <row r="932" spans="1:14" x14ac:dyDescent="0.25">
      <c r="A932" s="24">
        <v>2857</v>
      </c>
      <c r="B932" s="2">
        <v>56</v>
      </c>
      <c r="C932" s="23">
        <v>381</v>
      </c>
      <c r="D932" s="23">
        <v>0</v>
      </c>
      <c r="E932" s="23">
        <v>48</v>
      </c>
      <c r="F932" s="23">
        <v>0</v>
      </c>
      <c r="G932" s="23">
        <v>3</v>
      </c>
      <c r="H932" s="23">
        <v>12</v>
      </c>
      <c r="I932" s="23">
        <v>420</v>
      </c>
      <c r="J932" s="9">
        <v>2</v>
      </c>
      <c r="K932" s="2">
        <v>4</v>
      </c>
      <c r="L932" s="2">
        <v>0</v>
      </c>
      <c r="M932" s="2">
        <v>4</v>
      </c>
      <c r="N932" s="9">
        <v>7</v>
      </c>
    </row>
    <row r="933" spans="1:14" x14ac:dyDescent="0.25">
      <c r="A933" s="24">
        <v>1030</v>
      </c>
      <c r="B933" s="2">
        <v>56</v>
      </c>
      <c r="C933" s="23">
        <v>402</v>
      </c>
      <c r="D933" s="23">
        <v>61</v>
      </c>
      <c r="E933" s="23">
        <v>158</v>
      </c>
      <c r="F933" s="23">
        <v>122</v>
      </c>
      <c r="G933" s="23">
        <v>79</v>
      </c>
      <c r="H933" s="23">
        <v>319</v>
      </c>
      <c r="I933" s="23">
        <v>503</v>
      </c>
      <c r="J933" s="9">
        <v>1</v>
      </c>
      <c r="K933" s="2">
        <v>2</v>
      </c>
      <c r="L933" s="2">
        <v>5</v>
      </c>
      <c r="M933" s="2">
        <v>3</v>
      </c>
      <c r="N933" s="9">
        <v>3</v>
      </c>
    </row>
    <row r="934" spans="1:14" x14ac:dyDescent="0.25">
      <c r="A934" s="24">
        <v>1078</v>
      </c>
      <c r="B934" s="2">
        <v>56</v>
      </c>
      <c r="C934" s="23">
        <v>402</v>
      </c>
      <c r="D934" s="23">
        <v>61</v>
      </c>
      <c r="E934" s="23">
        <v>158</v>
      </c>
      <c r="F934" s="23">
        <v>122</v>
      </c>
      <c r="G934" s="23">
        <v>79</v>
      </c>
      <c r="H934" s="23">
        <v>319</v>
      </c>
      <c r="I934" s="23">
        <v>503</v>
      </c>
      <c r="J934" s="9">
        <v>1</v>
      </c>
      <c r="K934" s="2">
        <v>2</v>
      </c>
      <c r="L934" s="2">
        <v>5</v>
      </c>
      <c r="M934" s="2">
        <v>3</v>
      </c>
      <c r="N934" s="9">
        <v>3</v>
      </c>
    </row>
    <row r="935" spans="1:14" x14ac:dyDescent="0.25">
      <c r="A935" s="24">
        <v>2076</v>
      </c>
      <c r="B935" s="2">
        <v>56</v>
      </c>
      <c r="C935" s="23">
        <v>424</v>
      </c>
      <c r="D935" s="23">
        <v>131</v>
      </c>
      <c r="E935" s="23">
        <v>262</v>
      </c>
      <c r="F935" s="23">
        <v>144</v>
      </c>
      <c r="G935" s="23">
        <v>79</v>
      </c>
      <c r="H935" s="23">
        <v>71</v>
      </c>
      <c r="I935" s="23">
        <v>968</v>
      </c>
      <c r="J935" s="9">
        <v>1</v>
      </c>
      <c r="K935" s="2">
        <v>4</v>
      </c>
      <c r="L935" s="2">
        <v>2</v>
      </c>
      <c r="M935" s="2">
        <v>8</v>
      </c>
      <c r="N935" s="9">
        <v>4</v>
      </c>
    </row>
    <row r="936" spans="1:14" x14ac:dyDescent="0.25">
      <c r="A936" s="24">
        <v>2837</v>
      </c>
      <c r="B936" s="2">
        <v>56</v>
      </c>
      <c r="C936" s="23">
        <v>424</v>
      </c>
      <c r="D936" s="23">
        <v>131</v>
      </c>
      <c r="E936" s="23">
        <v>262</v>
      </c>
      <c r="F936" s="23">
        <v>144</v>
      </c>
      <c r="G936" s="23">
        <v>79</v>
      </c>
      <c r="H936" s="23">
        <v>71</v>
      </c>
      <c r="I936" s="23">
        <v>968</v>
      </c>
      <c r="J936" s="9">
        <v>1</v>
      </c>
      <c r="K936" s="2">
        <v>4</v>
      </c>
      <c r="L936" s="2">
        <v>2</v>
      </c>
      <c r="M936" s="2">
        <v>8</v>
      </c>
      <c r="N936" s="9">
        <v>4</v>
      </c>
    </row>
    <row r="937" spans="1:14" x14ac:dyDescent="0.25">
      <c r="A937" s="24">
        <v>1609</v>
      </c>
      <c r="B937" s="2">
        <v>56</v>
      </c>
      <c r="C937" s="23">
        <v>470</v>
      </c>
      <c r="D937" s="23">
        <v>138</v>
      </c>
      <c r="E937" s="23">
        <v>1109</v>
      </c>
      <c r="F937" s="23">
        <v>505</v>
      </c>
      <c r="G937" s="23">
        <v>68</v>
      </c>
      <c r="H937" s="23">
        <v>416</v>
      </c>
      <c r="I937" s="23">
        <v>1875</v>
      </c>
      <c r="J937" s="9">
        <v>1</v>
      </c>
      <c r="K937" s="2">
        <v>8</v>
      </c>
      <c r="L937" s="2">
        <v>4</v>
      </c>
      <c r="M937" s="2">
        <v>7</v>
      </c>
      <c r="N937" s="9">
        <v>3</v>
      </c>
    </row>
    <row r="938" spans="1:14" x14ac:dyDescent="0.25">
      <c r="A938" s="24">
        <v>1628</v>
      </c>
      <c r="B938" s="2">
        <v>56</v>
      </c>
      <c r="C938" s="23">
        <v>514</v>
      </c>
      <c r="D938" s="23">
        <v>6</v>
      </c>
      <c r="E938" s="23">
        <v>126</v>
      </c>
      <c r="F938" s="23">
        <v>25</v>
      </c>
      <c r="G938" s="23">
        <v>35</v>
      </c>
      <c r="H938" s="23">
        <v>35</v>
      </c>
      <c r="I938" s="23">
        <v>671</v>
      </c>
      <c r="J938" s="9">
        <v>7</v>
      </c>
      <c r="K938" s="2">
        <v>3</v>
      </c>
      <c r="L938" s="2">
        <v>1</v>
      </c>
      <c r="M938" s="2">
        <v>6</v>
      </c>
      <c r="N938" s="9">
        <v>6</v>
      </c>
    </row>
    <row r="939" spans="1:14" x14ac:dyDescent="0.25">
      <c r="A939" s="24">
        <v>1528</v>
      </c>
      <c r="B939" s="2">
        <v>56</v>
      </c>
      <c r="C939" s="23">
        <v>564</v>
      </c>
      <c r="D939" s="23">
        <v>51</v>
      </c>
      <c r="E939" s="23">
        <v>718</v>
      </c>
      <c r="F939" s="23">
        <v>91</v>
      </c>
      <c r="G939" s="23">
        <v>308</v>
      </c>
      <c r="H939" s="23">
        <v>154</v>
      </c>
      <c r="I939" s="23">
        <v>1579</v>
      </c>
      <c r="J939" s="9">
        <v>2</v>
      </c>
      <c r="K939" s="2">
        <v>4</v>
      </c>
      <c r="L939" s="2">
        <v>6</v>
      </c>
      <c r="M939" s="2">
        <v>8</v>
      </c>
      <c r="N939" s="9">
        <v>3</v>
      </c>
    </row>
    <row r="940" spans="1:14" x14ac:dyDescent="0.25">
      <c r="A940" s="24">
        <v>1263</v>
      </c>
      <c r="B940" s="2">
        <v>56</v>
      </c>
      <c r="C940" s="23">
        <v>572</v>
      </c>
      <c r="D940" s="23">
        <v>429</v>
      </c>
      <c r="E940" s="23">
        <v>593</v>
      </c>
      <c r="F940" s="23">
        <v>267</v>
      </c>
      <c r="G940" s="23">
        <v>244</v>
      </c>
      <c r="H940" s="23">
        <v>429</v>
      </c>
      <c r="I940" s="23">
        <v>1676</v>
      </c>
      <c r="J940" s="9">
        <v>2</v>
      </c>
      <c r="K940" s="2">
        <v>7</v>
      </c>
      <c r="L940" s="2">
        <v>4</v>
      </c>
      <c r="M940" s="2">
        <v>10</v>
      </c>
      <c r="N940" s="9">
        <v>5</v>
      </c>
    </row>
    <row r="941" spans="1:14" x14ac:dyDescent="0.25">
      <c r="A941" s="24">
        <v>2812</v>
      </c>
      <c r="B941" s="2">
        <v>56</v>
      </c>
      <c r="C941" s="23">
        <v>613</v>
      </c>
      <c r="D941" s="23">
        <v>6</v>
      </c>
      <c r="E941" s="23">
        <v>133</v>
      </c>
      <c r="F941" s="23">
        <v>0</v>
      </c>
      <c r="G941" s="23">
        <v>37</v>
      </c>
      <c r="H941" s="23">
        <v>62</v>
      </c>
      <c r="I941" s="23">
        <v>727</v>
      </c>
      <c r="J941" s="9">
        <v>3</v>
      </c>
      <c r="K941" s="2">
        <v>4</v>
      </c>
      <c r="L941" s="2">
        <v>1</v>
      </c>
      <c r="M941" s="2">
        <v>6</v>
      </c>
      <c r="N941" s="9">
        <v>6</v>
      </c>
    </row>
    <row r="942" spans="1:14" x14ac:dyDescent="0.25">
      <c r="A942" s="24">
        <v>1927</v>
      </c>
      <c r="B942" s="2">
        <v>56</v>
      </c>
      <c r="C942" s="23">
        <v>711</v>
      </c>
      <c r="D942" s="23">
        <v>114</v>
      </c>
      <c r="E942" s="23">
        <v>393</v>
      </c>
      <c r="F942" s="23">
        <v>150</v>
      </c>
      <c r="G942" s="23">
        <v>131</v>
      </c>
      <c r="H942" s="23">
        <v>363</v>
      </c>
      <c r="I942" s="23">
        <v>1137</v>
      </c>
      <c r="J942" s="9">
        <v>3</v>
      </c>
      <c r="K942" s="2">
        <v>4</v>
      </c>
      <c r="L942" s="2">
        <v>4</v>
      </c>
      <c r="M942" s="2">
        <v>9</v>
      </c>
      <c r="N942" s="9">
        <v>3</v>
      </c>
    </row>
    <row r="943" spans="1:14" x14ac:dyDescent="0.25">
      <c r="A943" s="24">
        <v>2622</v>
      </c>
      <c r="B943" s="2">
        <v>56</v>
      </c>
      <c r="C943" s="23">
        <v>807</v>
      </c>
      <c r="D943" s="23">
        <v>19</v>
      </c>
      <c r="E943" s="23">
        <v>184</v>
      </c>
      <c r="F943" s="23">
        <v>11</v>
      </c>
      <c r="G943" s="23">
        <v>0</v>
      </c>
      <c r="H943" s="23">
        <v>51</v>
      </c>
      <c r="I943" s="23">
        <v>970</v>
      </c>
      <c r="J943" s="9">
        <v>2</v>
      </c>
      <c r="K943" s="2">
        <v>6</v>
      </c>
      <c r="L943" s="2">
        <v>2</v>
      </c>
      <c r="M943" s="2">
        <v>6</v>
      </c>
      <c r="N943" s="9">
        <v>6</v>
      </c>
    </row>
    <row r="944" spans="1:14" x14ac:dyDescent="0.25">
      <c r="A944" s="24">
        <v>2478</v>
      </c>
      <c r="B944" s="2">
        <v>56</v>
      </c>
      <c r="C944" s="23">
        <v>825</v>
      </c>
      <c r="D944" s="23">
        <v>51</v>
      </c>
      <c r="E944" s="23">
        <v>365</v>
      </c>
      <c r="F944" s="23">
        <v>14</v>
      </c>
      <c r="G944" s="23">
        <v>51</v>
      </c>
      <c r="H944" s="23">
        <v>169</v>
      </c>
      <c r="I944" s="23">
        <v>1136</v>
      </c>
      <c r="J944" s="9">
        <v>6</v>
      </c>
      <c r="K944" s="2">
        <v>7</v>
      </c>
      <c r="L944" s="2">
        <v>1</v>
      </c>
      <c r="M944" s="2">
        <v>6</v>
      </c>
      <c r="N944" s="9">
        <v>8</v>
      </c>
    </row>
    <row r="945" spans="1:14" x14ac:dyDescent="0.25">
      <c r="A945" s="24">
        <v>2550</v>
      </c>
      <c r="B945" s="2">
        <v>56</v>
      </c>
      <c r="C945" s="23">
        <v>825</v>
      </c>
      <c r="D945" s="23">
        <v>51</v>
      </c>
      <c r="E945" s="23">
        <v>365</v>
      </c>
      <c r="F945" s="23">
        <v>14</v>
      </c>
      <c r="G945" s="23">
        <v>51</v>
      </c>
      <c r="H945" s="23">
        <v>169</v>
      </c>
      <c r="I945" s="23">
        <v>1136</v>
      </c>
      <c r="J945" s="9">
        <v>6</v>
      </c>
      <c r="K945" s="2">
        <v>7</v>
      </c>
      <c r="L945" s="2">
        <v>1</v>
      </c>
      <c r="M945" s="2">
        <v>6</v>
      </c>
      <c r="N945" s="9">
        <v>8</v>
      </c>
    </row>
    <row r="946" spans="1:14" x14ac:dyDescent="0.25">
      <c r="A946" s="24">
        <v>1099</v>
      </c>
      <c r="B946" s="2">
        <v>56</v>
      </c>
      <c r="C946" s="23">
        <v>858</v>
      </c>
      <c r="D946" s="23">
        <v>308</v>
      </c>
      <c r="E946" s="23">
        <v>788</v>
      </c>
      <c r="F946" s="23">
        <v>218</v>
      </c>
      <c r="G946" s="23">
        <v>285</v>
      </c>
      <c r="H946" s="23">
        <v>189</v>
      </c>
      <c r="I946" s="23">
        <v>2268</v>
      </c>
      <c r="J946" s="9">
        <v>4</v>
      </c>
      <c r="K946" s="2">
        <v>6</v>
      </c>
      <c r="L946" s="2">
        <v>4</v>
      </c>
      <c r="M946" s="2">
        <v>12</v>
      </c>
      <c r="N946" s="9">
        <v>6</v>
      </c>
    </row>
    <row r="947" spans="1:14" x14ac:dyDescent="0.25">
      <c r="A947" s="24">
        <v>1209</v>
      </c>
      <c r="B947" s="2">
        <v>56</v>
      </c>
      <c r="C947" s="23">
        <v>897</v>
      </c>
      <c r="D947" s="23">
        <v>24</v>
      </c>
      <c r="E947" s="23">
        <v>1285</v>
      </c>
      <c r="F947" s="23">
        <v>190</v>
      </c>
      <c r="G947" s="23">
        <v>71</v>
      </c>
      <c r="H947" s="23">
        <v>24</v>
      </c>
      <c r="I947" s="23">
        <v>2444</v>
      </c>
      <c r="J947" s="9">
        <v>1</v>
      </c>
      <c r="K947" s="2">
        <v>3</v>
      </c>
      <c r="L947" s="2">
        <v>5</v>
      </c>
      <c r="M947" s="2">
        <v>7</v>
      </c>
      <c r="N947" s="9">
        <v>1</v>
      </c>
    </row>
    <row r="948" spans="1:14" x14ac:dyDescent="0.25">
      <c r="A948" s="24">
        <v>2463</v>
      </c>
      <c r="B948" s="2">
        <v>56</v>
      </c>
      <c r="C948" s="23">
        <v>1040</v>
      </c>
      <c r="D948" s="23">
        <v>0</v>
      </c>
      <c r="E948" s="23">
        <v>77</v>
      </c>
      <c r="F948" s="23">
        <v>0</v>
      </c>
      <c r="G948" s="23">
        <v>0</v>
      </c>
      <c r="H948" s="23">
        <v>20</v>
      </c>
      <c r="I948" s="23">
        <v>1097</v>
      </c>
      <c r="J948" s="9">
        <v>7</v>
      </c>
      <c r="K948" s="2">
        <v>8</v>
      </c>
      <c r="L948" s="2">
        <v>2</v>
      </c>
      <c r="M948" s="2">
        <v>5</v>
      </c>
      <c r="N948" s="9">
        <v>7</v>
      </c>
    </row>
    <row r="949" spans="1:14" x14ac:dyDescent="0.25">
      <c r="A949" s="24">
        <v>3202</v>
      </c>
      <c r="B949" s="2">
        <v>56</v>
      </c>
      <c r="C949" s="23">
        <v>1040</v>
      </c>
      <c r="D949" s="23">
        <v>0</v>
      </c>
      <c r="E949" s="23">
        <v>77</v>
      </c>
      <c r="F949" s="23">
        <v>0</v>
      </c>
      <c r="G949" s="23">
        <v>0</v>
      </c>
      <c r="H949" s="23">
        <v>20</v>
      </c>
      <c r="I949" s="23">
        <v>1097</v>
      </c>
      <c r="J949" s="9">
        <v>7</v>
      </c>
      <c r="K949" s="2">
        <v>8</v>
      </c>
      <c r="L949" s="2">
        <v>2</v>
      </c>
      <c r="M949" s="2">
        <v>5</v>
      </c>
      <c r="N949" s="9">
        <v>7</v>
      </c>
    </row>
    <row r="950" spans="1:14" x14ac:dyDescent="0.25">
      <c r="A950" s="24">
        <v>2825</v>
      </c>
      <c r="B950" s="2">
        <v>56</v>
      </c>
      <c r="C950" s="23">
        <v>1180</v>
      </c>
      <c r="D950" s="23">
        <v>59</v>
      </c>
      <c r="E950" s="23">
        <v>1299</v>
      </c>
      <c r="F950" s="23">
        <v>84</v>
      </c>
      <c r="G950" s="23">
        <v>236</v>
      </c>
      <c r="H950" s="23">
        <v>147</v>
      </c>
      <c r="I950" s="23">
        <v>2710</v>
      </c>
      <c r="J950" s="9">
        <v>1</v>
      </c>
      <c r="K950" s="2">
        <v>5</v>
      </c>
      <c r="L950" s="2">
        <v>10</v>
      </c>
      <c r="M950" s="2">
        <v>12</v>
      </c>
      <c r="N950" s="9">
        <v>6</v>
      </c>
    </row>
    <row r="951" spans="1:14" x14ac:dyDescent="0.25">
      <c r="A951" s="24">
        <v>1735</v>
      </c>
      <c r="B951" s="2">
        <v>56</v>
      </c>
      <c r="C951" s="23">
        <v>1648</v>
      </c>
      <c r="D951" s="23">
        <v>216</v>
      </c>
      <c r="E951" s="23">
        <v>869</v>
      </c>
      <c r="F951" s="23">
        <v>242</v>
      </c>
      <c r="G951" s="23">
        <v>186</v>
      </c>
      <c r="H951" s="23">
        <v>186</v>
      </c>
      <c r="I951" s="23">
        <v>2975</v>
      </c>
      <c r="J951" s="9">
        <v>1</v>
      </c>
      <c r="K951" s="2">
        <v>8</v>
      </c>
      <c r="L951" s="2">
        <v>6</v>
      </c>
      <c r="M951" s="2">
        <v>6</v>
      </c>
      <c r="N951" s="9">
        <v>3</v>
      </c>
    </row>
    <row r="952" spans="1:14" x14ac:dyDescent="0.25">
      <c r="A952" s="24">
        <v>2365</v>
      </c>
      <c r="B952" s="2">
        <v>56</v>
      </c>
      <c r="C952" s="23">
        <v>1648</v>
      </c>
      <c r="D952" s="23">
        <v>216</v>
      </c>
      <c r="E952" s="23">
        <v>869</v>
      </c>
      <c r="F952" s="23">
        <v>242</v>
      </c>
      <c r="G952" s="23">
        <v>186</v>
      </c>
      <c r="H952" s="23">
        <v>186</v>
      </c>
      <c r="I952" s="23">
        <v>2975</v>
      </c>
      <c r="J952" s="9">
        <v>1</v>
      </c>
      <c r="K952" s="2">
        <v>8</v>
      </c>
      <c r="L952" s="2">
        <v>6</v>
      </c>
      <c r="M952" s="2">
        <v>6</v>
      </c>
      <c r="N952" s="9">
        <v>3</v>
      </c>
    </row>
    <row r="953" spans="1:14" x14ac:dyDescent="0.25">
      <c r="A953" s="24">
        <v>1379</v>
      </c>
      <c r="B953" s="2">
        <v>56</v>
      </c>
      <c r="C953" s="23">
        <v>2257</v>
      </c>
      <c r="D953" s="23">
        <v>0</v>
      </c>
      <c r="E953" s="23">
        <v>1240</v>
      </c>
      <c r="F953" s="23">
        <v>243</v>
      </c>
      <c r="G953" s="23">
        <v>74</v>
      </c>
      <c r="H953" s="23">
        <v>111</v>
      </c>
      <c r="I953" s="23">
        <v>3704</v>
      </c>
      <c r="J953" s="9">
        <v>1</v>
      </c>
      <c r="K953" s="2">
        <v>4</v>
      </c>
      <c r="L953" s="2">
        <v>9</v>
      </c>
      <c r="M953" s="2">
        <v>10</v>
      </c>
      <c r="N953" s="9">
        <v>2</v>
      </c>
    </row>
    <row r="954" spans="1:14" x14ac:dyDescent="0.25">
      <c r="A954" s="24">
        <v>2199</v>
      </c>
      <c r="B954" s="2">
        <v>56</v>
      </c>
      <c r="C954" s="23">
        <v>2257</v>
      </c>
      <c r="D954" s="23">
        <v>0</v>
      </c>
      <c r="E954" s="23">
        <v>1240</v>
      </c>
      <c r="F954" s="23">
        <v>243</v>
      </c>
      <c r="G954" s="23">
        <v>74</v>
      </c>
      <c r="H954" s="23">
        <v>111</v>
      </c>
      <c r="I954" s="23">
        <v>3704</v>
      </c>
      <c r="J954" s="9">
        <v>1</v>
      </c>
      <c r="K954" s="2">
        <v>4</v>
      </c>
      <c r="L954" s="2">
        <v>9</v>
      </c>
      <c r="M954" s="2">
        <v>10</v>
      </c>
      <c r="N954" s="9">
        <v>2</v>
      </c>
    </row>
    <row r="955" spans="1:14" x14ac:dyDescent="0.25">
      <c r="A955" s="24">
        <v>2915</v>
      </c>
      <c r="B955" s="2">
        <v>56</v>
      </c>
      <c r="C955" s="23">
        <v>2481</v>
      </c>
      <c r="D955" s="23">
        <v>33</v>
      </c>
      <c r="E955" s="23">
        <v>761</v>
      </c>
      <c r="F955" s="23">
        <v>0</v>
      </c>
      <c r="G955" s="23">
        <v>33</v>
      </c>
      <c r="H955" s="23">
        <v>265</v>
      </c>
      <c r="I955" s="23">
        <v>3044</v>
      </c>
      <c r="J955" s="9">
        <v>1</v>
      </c>
      <c r="K955" s="2">
        <v>5</v>
      </c>
      <c r="L955" s="2">
        <v>11</v>
      </c>
      <c r="M955" s="2">
        <v>5</v>
      </c>
      <c r="N955" s="9">
        <v>2</v>
      </c>
    </row>
    <row r="956" spans="1:14" x14ac:dyDescent="0.25">
      <c r="A956" s="24">
        <v>1164</v>
      </c>
      <c r="B956" s="2">
        <v>56</v>
      </c>
      <c r="C956" s="23">
        <v>2578</v>
      </c>
      <c r="D956" s="23">
        <v>159</v>
      </c>
      <c r="E956" s="23">
        <v>1007</v>
      </c>
      <c r="F956" s="23">
        <v>155</v>
      </c>
      <c r="G956" s="23">
        <v>159</v>
      </c>
      <c r="H956" s="23">
        <v>58</v>
      </c>
      <c r="I956" s="23">
        <v>4000</v>
      </c>
      <c r="J956" s="9">
        <v>1</v>
      </c>
      <c r="K956" s="2">
        <v>11</v>
      </c>
      <c r="L956" s="2">
        <v>8</v>
      </c>
      <c r="M956" s="2">
        <v>8</v>
      </c>
      <c r="N956" s="9">
        <v>5</v>
      </c>
    </row>
    <row r="957" spans="1:14" x14ac:dyDescent="0.25">
      <c r="A957" s="24">
        <v>2256</v>
      </c>
      <c r="B957" s="2">
        <v>56</v>
      </c>
      <c r="C957" s="23">
        <v>2734</v>
      </c>
      <c r="D957" s="23">
        <v>30</v>
      </c>
      <c r="E957" s="23">
        <v>241</v>
      </c>
      <c r="F957" s="23">
        <v>40</v>
      </c>
      <c r="G957" s="23">
        <v>30</v>
      </c>
      <c r="H957" s="23">
        <v>150</v>
      </c>
      <c r="I957" s="23">
        <v>2925</v>
      </c>
      <c r="J957" s="9">
        <v>4</v>
      </c>
      <c r="K957" s="2">
        <v>3</v>
      </c>
      <c r="L957" s="2">
        <v>4</v>
      </c>
      <c r="M957" s="2">
        <v>11</v>
      </c>
      <c r="N957" s="9">
        <v>8</v>
      </c>
    </row>
    <row r="958" spans="1:14" x14ac:dyDescent="0.25">
      <c r="A958" s="24">
        <v>2724</v>
      </c>
      <c r="B958" s="2">
        <v>56</v>
      </c>
      <c r="C958" s="23">
        <v>3351</v>
      </c>
      <c r="D958" s="23">
        <v>193</v>
      </c>
      <c r="E958" s="23">
        <v>1019</v>
      </c>
      <c r="F958" s="23">
        <v>251</v>
      </c>
      <c r="G958" s="23">
        <v>97</v>
      </c>
      <c r="H958" s="23">
        <v>97</v>
      </c>
      <c r="I958" s="23">
        <v>4814</v>
      </c>
      <c r="J958" s="9">
        <v>2</v>
      </c>
      <c r="K958" s="2">
        <v>4</v>
      </c>
      <c r="L958" s="2">
        <v>4</v>
      </c>
      <c r="M958" s="2">
        <v>5</v>
      </c>
      <c r="N958" s="9">
        <v>2</v>
      </c>
    </row>
    <row r="959" spans="1:14" x14ac:dyDescent="0.25">
      <c r="A959" s="24">
        <v>1853</v>
      </c>
      <c r="B959" s="2">
        <v>55</v>
      </c>
      <c r="C959" s="23">
        <v>22</v>
      </c>
      <c r="D959" s="23">
        <v>0</v>
      </c>
      <c r="E959" s="23">
        <v>90</v>
      </c>
      <c r="F959" s="23">
        <v>95</v>
      </c>
      <c r="G959" s="23">
        <v>22</v>
      </c>
      <c r="H959" s="23">
        <v>22</v>
      </c>
      <c r="I959" s="23">
        <v>208</v>
      </c>
      <c r="J959" s="9">
        <v>3</v>
      </c>
      <c r="K959" s="2">
        <v>4</v>
      </c>
      <c r="L959" s="2">
        <v>0</v>
      </c>
      <c r="M959" s="2">
        <v>3</v>
      </c>
      <c r="N959" s="9">
        <v>7</v>
      </c>
    </row>
    <row r="960" spans="1:14" x14ac:dyDescent="0.25">
      <c r="A960" s="24">
        <v>2173</v>
      </c>
      <c r="B960" s="2">
        <v>55</v>
      </c>
      <c r="C960" s="23">
        <v>27</v>
      </c>
      <c r="D960" s="23">
        <v>0</v>
      </c>
      <c r="E960" s="23">
        <v>30</v>
      </c>
      <c r="F960" s="23">
        <v>46</v>
      </c>
      <c r="G960" s="23">
        <v>79</v>
      </c>
      <c r="H960" s="23">
        <v>79</v>
      </c>
      <c r="I960" s="23">
        <v>103</v>
      </c>
      <c r="J960" s="9">
        <v>1</v>
      </c>
      <c r="K960" s="2">
        <v>1</v>
      </c>
      <c r="L960" s="2">
        <v>2</v>
      </c>
      <c r="M960" s="2">
        <v>2</v>
      </c>
      <c r="N960" s="9">
        <v>4</v>
      </c>
    </row>
    <row r="961" spans="1:14" x14ac:dyDescent="0.25">
      <c r="A961" s="24">
        <v>1961</v>
      </c>
      <c r="B961" s="2">
        <v>55</v>
      </c>
      <c r="C961" s="23">
        <v>38</v>
      </c>
      <c r="D961" s="23">
        <v>3</v>
      </c>
      <c r="E961" s="23">
        <v>9</v>
      </c>
      <c r="F961" s="23">
        <v>0</v>
      </c>
      <c r="G961" s="23">
        <v>0</v>
      </c>
      <c r="H961" s="23">
        <v>22</v>
      </c>
      <c r="I961" s="23">
        <v>28</v>
      </c>
      <c r="J961" s="9">
        <v>1</v>
      </c>
      <c r="K961" s="2">
        <v>0</v>
      </c>
      <c r="L961" s="2">
        <v>1</v>
      </c>
      <c r="M961" s="2">
        <v>2</v>
      </c>
      <c r="N961" s="9">
        <v>4</v>
      </c>
    </row>
    <row r="962" spans="1:14" x14ac:dyDescent="0.25">
      <c r="A962" s="24">
        <v>2770</v>
      </c>
      <c r="B962" s="2">
        <v>55</v>
      </c>
      <c r="C962" s="23">
        <v>50</v>
      </c>
      <c r="D962" s="23">
        <v>0</v>
      </c>
      <c r="E962" s="23">
        <v>45</v>
      </c>
      <c r="F962" s="23">
        <v>0</v>
      </c>
      <c r="G962" s="23">
        <v>9</v>
      </c>
      <c r="H962" s="23">
        <v>90</v>
      </c>
      <c r="I962" s="23">
        <v>14</v>
      </c>
      <c r="J962" s="9">
        <v>1</v>
      </c>
      <c r="K962" s="2">
        <v>1</v>
      </c>
      <c r="L962" s="2">
        <v>1</v>
      </c>
      <c r="M962" s="2">
        <v>2</v>
      </c>
      <c r="N962" s="9">
        <v>6</v>
      </c>
    </row>
    <row r="963" spans="1:14" x14ac:dyDescent="0.25">
      <c r="A963" s="24">
        <v>1260</v>
      </c>
      <c r="B963" s="2">
        <v>55</v>
      </c>
      <c r="C963" s="23">
        <v>57</v>
      </c>
      <c r="D963" s="23">
        <v>9</v>
      </c>
      <c r="E963" s="23">
        <v>62</v>
      </c>
      <c r="F963" s="23">
        <v>35</v>
      </c>
      <c r="G963" s="23">
        <v>31</v>
      </c>
      <c r="H963" s="23">
        <v>18</v>
      </c>
      <c r="I963" s="23">
        <v>176</v>
      </c>
      <c r="J963" s="9">
        <v>4</v>
      </c>
      <c r="K963" s="2">
        <v>2</v>
      </c>
      <c r="L963" s="2">
        <v>0</v>
      </c>
      <c r="M963" s="2">
        <v>4</v>
      </c>
      <c r="N963" s="9">
        <v>6</v>
      </c>
    </row>
    <row r="964" spans="1:14" x14ac:dyDescent="0.25">
      <c r="A964" s="24">
        <v>1389</v>
      </c>
      <c r="B964" s="2">
        <v>55</v>
      </c>
      <c r="C964" s="23">
        <v>71</v>
      </c>
      <c r="D964" s="23">
        <v>0</v>
      </c>
      <c r="E964" s="23">
        <v>34</v>
      </c>
      <c r="F964" s="23">
        <v>9</v>
      </c>
      <c r="G964" s="23">
        <v>6</v>
      </c>
      <c r="H964" s="23">
        <v>6</v>
      </c>
      <c r="I964" s="23">
        <v>114</v>
      </c>
      <c r="J964" s="9">
        <v>1</v>
      </c>
      <c r="K964" s="2">
        <v>1</v>
      </c>
      <c r="L964" s="2">
        <v>0</v>
      </c>
      <c r="M964" s="2">
        <v>3</v>
      </c>
      <c r="N964" s="9">
        <v>6</v>
      </c>
    </row>
    <row r="965" spans="1:14" x14ac:dyDescent="0.25">
      <c r="A965" s="24">
        <v>1034</v>
      </c>
      <c r="B965" s="2">
        <v>55</v>
      </c>
      <c r="C965" s="23">
        <v>121</v>
      </c>
      <c r="D965" s="23">
        <v>0</v>
      </c>
      <c r="E965" s="23">
        <v>57</v>
      </c>
      <c r="F965" s="23">
        <v>6</v>
      </c>
      <c r="G965" s="23">
        <v>3</v>
      </c>
      <c r="H965" s="23">
        <v>9</v>
      </c>
      <c r="I965" s="23">
        <v>178</v>
      </c>
      <c r="J965" s="9">
        <v>1</v>
      </c>
      <c r="K965" s="2">
        <v>2</v>
      </c>
      <c r="L965" s="2">
        <v>0</v>
      </c>
      <c r="M965" s="2">
        <v>3</v>
      </c>
      <c r="N965" s="9">
        <v>7</v>
      </c>
    </row>
    <row r="966" spans="1:14" x14ac:dyDescent="0.25">
      <c r="A966" s="24">
        <v>2200</v>
      </c>
      <c r="B966" s="2">
        <v>55</v>
      </c>
      <c r="C966" s="23">
        <v>242</v>
      </c>
      <c r="D966" s="23">
        <v>0</v>
      </c>
      <c r="E966" s="23">
        <v>86</v>
      </c>
      <c r="F966" s="23">
        <v>12</v>
      </c>
      <c r="G966" s="23">
        <v>4</v>
      </c>
      <c r="H966" s="23">
        <v>102</v>
      </c>
      <c r="I966" s="23">
        <v>242</v>
      </c>
      <c r="J966" s="9">
        <v>2</v>
      </c>
      <c r="K966" s="2">
        <v>2</v>
      </c>
      <c r="L966" s="2">
        <v>2</v>
      </c>
      <c r="M966" s="2">
        <v>2</v>
      </c>
      <c r="N966" s="9">
        <v>7</v>
      </c>
    </row>
    <row r="967" spans="1:14" x14ac:dyDescent="0.25">
      <c r="A967" s="24">
        <v>2596</v>
      </c>
      <c r="B967" s="2">
        <v>55</v>
      </c>
      <c r="C967" s="23">
        <v>287</v>
      </c>
      <c r="D967" s="23">
        <v>3</v>
      </c>
      <c r="E967" s="23">
        <v>50</v>
      </c>
      <c r="F967" s="23">
        <v>0</v>
      </c>
      <c r="G967" s="23">
        <v>3</v>
      </c>
      <c r="H967" s="23">
        <v>15</v>
      </c>
      <c r="I967" s="23">
        <v>329</v>
      </c>
      <c r="J967" s="9">
        <v>1</v>
      </c>
      <c r="K967" s="2">
        <v>3</v>
      </c>
      <c r="L967" s="2">
        <v>0</v>
      </c>
      <c r="M967" s="2">
        <v>4</v>
      </c>
      <c r="N967" s="9">
        <v>7</v>
      </c>
    </row>
    <row r="968" spans="1:14" x14ac:dyDescent="0.25">
      <c r="A968" s="24">
        <v>2682</v>
      </c>
      <c r="B968" s="2">
        <v>55</v>
      </c>
      <c r="C968" s="23">
        <v>327</v>
      </c>
      <c r="D968" s="23">
        <v>29</v>
      </c>
      <c r="E968" s="23">
        <v>312</v>
      </c>
      <c r="F968" s="23">
        <v>88</v>
      </c>
      <c r="G968" s="23">
        <v>0</v>
      </c>
      <c r="H968" s="23">
        <v>58</v>
      </c>
      <c r="I968" s="23">
        <v>698</v>
      </c>
      <c r="J968" s="9">
        <v>2</v>
      </c>
      <c r="K968" s="2">
        <v>5</v>
      </c>
      <c r="L968" s="2">
        <v>2</v>
      </c>
      <c r="M968" s="2">
        <v>4</v>
      </c>
      <c r="N968" s="9">
        <v>7</v>
      </c>
    </row>
    <row r="969" spans="1:14" x14ac:dyDescent="0.25">
      <c r="A969" s="24">
        <v>2932</v>
      </c>
      <c r="B969" s="2">
        <v>55</v>
      </c>
      <c r="C969" s="23">
        <v>538</v>
      </c>
      <c r="D969" s="23">
        <v>128</v>
      </c>
      <c r="E969" s="23">
        <v>269</v>
      </c>
      <c r="F969" s="23">
        <v>141</v>
      </c>
      <c r="G969" s="23">
        <v>19</v>
      </c>
      <c r="H969" s="23">
        <v>84</v>
      </c>
      <c r="I969" s="23">
        <v>1010</v>
      </c>
      <c r="J969" s="9">
        <v>5</v>
      </c>
      <c r="K969" s="2">
        <v>5</v>
      </c>
      <c r="L969" s="2">
        <v>3</v>
      </c>
      <c r="M969" s="2">
        <v>5</v>
      </c>
      <c r="N969" s="9">
        <v>7</v>
      </c>
    </row>
    <row r="970" spans="1:14" x14ac:dyDescent="0.25">
      <c r="A970" s="24">
        <v>2144</v>
      </c>
      <c r="B970" s="2">
        <v>55</v>
      </c>
      <c r="C970" s="23">
        <v>540</v>
      </c>
      <c r="D970" s="23">
        <v>101</v>
      </c>
      <c r="E970" s="23">
        <v>1353</v>
      </c>
      <c r="F970" s="23">
        <v>76</v>
      </c>
      <c r="G970" s="23">
        <v>58</v>
      </c>
      <c r="H970" s="23">
        <v>121</v>
      </c>
      <c r="I970" s="23">
        <v>2006</v>
      </c>
      <c r="J970" s="9">
        <v>1</v>
      </c>
      <c r="K970" s="2">
        <v>6</v>
      </c>
      <c r="L970" s="2">
        <v>4</v>
      </c>
      <c r="M970" s="2">
        <v>10</v>
      </c>
      <c r="N970" s="9">
        <v>2</v>
      </c>
    </row>
    <row r="971" spans="1:14" x14ac:dyDescent="0.25">
      <c r="A971" s="24">
        <v>2340</v>
      </c>
      <c r="B971" s="2">
        <v>55</v>
      </c>
      <c r="C971" s="23">
        <v>996</v>
      </c>
      <c r="D971" s="23">
        <v>65</v>
      </c>
      <c r="E971" s="23">
        <v>184</v>
      </c>
      <c r="F971" s="23">
        <v>103</v>
      </c>
      <c r="G971" s="23">
        <v>0</v>
      </c>
      <c r="H971" s="23">
        <v>238</v>
      </c>
      <c r="I971" s="23">
        <v>1110</v>
      </c>
      <c r="J971" s="9">
        <v>6</v>
      </c>
      <c r="K971" s="2">
        <v>8</v>
      </c>
      <c r="L971" s="2">
        <v>2</v>
      </c>
      <c r="M971" s="2">
        <v>6</v>
      </c>
      <c r="N971" s="9">
        <v>7</v>
      </c>
    </row>
    <row r="972" spans="1:14" x14ac:dyDescent="0.25">
      <c r="A972" s="24">
        <v>3193</v>
      </c>
      <c r="B972" s="2">
        <v>55</v>
      </c>
      <c r="C972" s="23">
        <v>996</v>
      </c>
      <c r="D972" s="23">
        <v>65</v>
      </c>
      <c r="E972" s="23">
        <v>184</v>
      </c>
      <c r="F972" s="23">
        <v>103</v>
      </c>
      <c r="G972" s="23">
        <v>0</v>
      </c>
      <c r="H972" s="23">
        <v>238</v>
      </c>
      <c r="I972" s="23">
        <v>1110</v>
      </c>
      <c r="J972" s="9">
        <v>6</v>
      </c>
      <c r="K972" s="2">
        <v>8</v>
      </c>
      <c r="L972" s="2">
        <v>2</v>
      </c>
      <c r="M972" s="2">
        <v>6</v>
      </c>
      <c r="N972" s="9">
        <v>7</v>
      </c>
    </row>
    <row r="973" spans="1:14" x14ac:dyDescent="0.25">
      <c r="A973" s="24">
        <v>3208</v>
      </c>
      <c r="B973" s="2">
        <v>55</v>
      </c>
      <c r="C973" s="23">
        <v>1023</v>
      </c>
      <c r="D973" s="23">
        <v>67</v>
      </c>
      <c r="E973" s="23">
        <v>189</v>
      </c>
      <c r="F973" s="23">
        <v>106</v>
      </c>
      <c r="G973" s="23">
        <v>0</v>
      </c>
      <c r="H973" s="23">
        <v>245</v>
      </c>
      <c r="I973" s="23">
        <v>1140</v>
      </c>
      <c r="J973" s="9">
        <v>6</v>
      </c>
      <c r="K973" s="2">
        <v>8</v>
      </c>
      <c r="L973" s="2">
        <v>2</v>
      </c>
      <c r="M973" s="2">
        <v>6</v>
      </c>
      <c r="N973" s="9">
        <v>7</v>
      </c>
    </row>
    <row r="974" spans="1:14" x14ac:dyDescent="0.25">
      <c r="A974" s="24">
        <v>2230</v>
      </c>
      <c r="B974" s="2">
        <v>55</v>
      </c>
      <c r="C974" s="23">
        <v>2003</v>
      </c>
      <c r="D974" s="23">
        <v>48</v>
      </c>
      <c r="E974" s="23">
        <v>337</v>
      </c>
      <c r="F974" s="23">
        <v>30</v>
      </c>
      <c r="G974" s="23">
        <v>0</v>
      </c>
      <c r="H974" s="23">
        <v>48</v>
      </c>
      <c r="I974" s="23">
        <v>2371</v>
      </c>
      <c r="J974" s="9">
        <v>3</v>
      </c>
      <c r="K974" s="2">
        <v>8</v>
      </c>
      <c r="L974" s="2">
        <v>3</v>
      </c>
      <c r="M974" s="2">
        <v>13</v>
      </c>
      <c r="N974" s="9">
        <v>6</v>
      </c>
    </row>
    <row r="975" spans="1:14" x14ac:dyDescent="0.25">
      <c r="A975" s="24">
        <v>1737</v>
      </c>
      <c r="B975" s="2">
        <v>55</v>
      </c>
      <c r="C975" s="23">
        <v>2083</v>
      </c>
      <c r="D975" s="23">
        <v>31</v>
      </c>
      <c r="E975" s="23">
        <v>978</v>
      </c>
      <c r="F975" s="23">
        <v>42</v>
      </c>
      <c r="G975" s="23">
        <v>31</v>
      </c>
      <c r="H975" s="23">
        <v>31</v>
      </c>
      <c r="I975" s="23">
        <v>3134</v>
      </c>
      <c r="J975" s="9">
        <v>5</v>
      </c>
      <c r="K975" s="2">
        <v>7</v>
      </c>
      <c r="L975" s="2">
        <v>6</v>
      </c>
      <c r="M975" s="2">
        <v>5</v>
      </c>
      <c r="N975" s="9">
        <v>6</v>
      </c>
    </row>
    <row r="976" spans="1:14" x14ac:dyDescent="0.25">
      <c r="A976" s="24">
        <v>1052</v>
      </c>
      <c r="B976" s="2">
        <v>55</v>
      </c>
      <c r="C976" s="23">
        <v>2178</v>
      </c>
      <c r="D976" s="23">
        <v>113</v>
      </c>
      <c r="E976" s="23">
        <v>956</v>
      </c>
      <c r="F976" s="23">
        <v>398</v>
      </c>
      <c r="G976" s="23">
        <v>266</v>
      </c>
      <c r="H976" s="23">
        <v>421</v>
      </c>
      <c r="I976" s="23">
        <v>3491</v>
      </c>
      <c r="J976" s="9">
        <v>1</v>
      </c>
      <c r="K976" s="2">
        <v>3</v>
      </c>
      <c r="L976" s="2">
        <v>10</v>
      </c>
      <c r="M976" s="2">
        <v>13</v>
      </c>
      <c r="N976" s="9">
        <v>1</v>
      </c>
    </row>
    <row r="977" spans="1:14" x14ac:dyDescent="0.25">
      <c r="A977" s="24">
        <v>2634</v>
      </c>
      <c r="B977" s="2">
        <v>55</v>
      </c>
      <c r="C977" s="23">
        <v>2395</v>
      </c>
      <c r="D977" s="23">
        <v>81</v>
      </c>
      <c r="E977" s="23">
        <v>1280</v>
      </c>
      <c r="F977" s="23">
        <v>320</v>
      </c>
      <c r="G977" s="23">
        <v>122</v>
      </c>
      <c r="H977" s="23">
        <v>81</v>
      </c>
      <c r="I977" s="23">
        <v>4116</v>
      </c>
      <c r="J977" s="9">
        <v>1</v>
      </c>
      <c r="K977" s="2">
        <v>4</v>
      </c>
      <c r="L977" s="2">
        <v>6</v>
      </c>
      <c r="M977" s="2">
        <v>6</v>
      </c>
      <c r="N977" s="9">
        <v>2</v>
      </c>
    </row>
    <row r="978" spans="1:14" x14ac:dyDescent="0.25">
      <c r="A978" s="24">
        <v>2814</v>
      </c>
      <c r="B978" s="2">
        <v>55</v>
      </c>
      <c r="C978" s="23">
        <v>2582</v>
      </c>
      <c r="D978" s="23">
        <v>38</v>
      </c>
      <c r="E978" s="23">
        <v>1089</v>
      </c>
      <c r="F978" s="23">
        <v>209</v>
      </c>
      <c r="G978" s="23">
        <v>159</v>
      </c>
      <c r="H978" s="23">
        <v>483</v>
      </c>
      <c r="I978" s="23">
        <v>3595</v>
      </c>
      <c r="J978" s="9">
        <v>11</v>
      </c>
      <c r="K978" s="2">
        <v>8</v>
      </c>
      <c r="L978" s="2">
        <v>5</v>
      </c>
      <c r="M978" s="2">
        <v>9</v>
      </c>
      <c r="N978" s="9">
        <v>6</v>
      </c>
    </row>
    <row r="979" spans="1:14" x14ac:dyDescent="0.25">
      <c r="A979" s="24">
        <v>2163</v>
      </c>
      <c r="B979" s="2">
        <v>55</v>
      </c>
      <c r="C979" s="23">
        <v>3237</v>
      </c>
      <c r="D979" s="23">
        <v>0</v>
      </c>
      <c r="E979" s="23">
        <v>169</v>
      </c>
      <c r="F979" s="23">
        <v>0</v>
      </c>
      <c r="G979" s="23">
        <v>0</v>
      </c>
      <c r="H979" s="23">
        <v>68</v>
      </c>
      <c r="I979" s="23">
        <v>3338</v>
      </c>
      <c r="J979" s="9">
        <v>3</v>
      </c>
      <c r="K979" s="2">
        <v>9</v>
      </c>
      <c r="L979" s="2">
        <v>5</v>
      </c>
      <c r="M979" s="2">
        <v>4</v>
      </c>
      <c r="N979" s="9">
        <v>7</v>
      </c>
    </row>
    <row r="980" spans="1:14" x14ac:dyDescent="0.25">
      <c r="A980" s="24">
        <v>2407</v>
      </c>
      <c r="B980" s="2">
        <v>54</v>
      </c>
      <c r="C980" s="23">
        <v>8</v>
      </c>
      <c r="D980" s="23">
        <v>13</v>
      </c>
      <c r="E980" s="23">
        <v>42</v>
      </c>
      <c r="F980" s="23">
        <v>46</v>
      </c>
      <c r="G980" s="23">
        <v>8</v>
      </c>
      <c r="H980" s="23">
        <v>42</v>
      </c>
      <c r="I980" s="23">
        <v>76</v>
      </c>
      <c r="J980" s="9">
        <v>1</v>
      </c>
      <c r="K980" s="2">
        <v>1</v>
      </c>
      <c r="L980" s="2">
        <v>0</v>
      </c>
      <c r="M980" s="2">
        <v>3</v>
      </c>
      <c r="N980" s="9">
        <v>6</v>
      </c>
    </row>
    <row r="981" spans="1:14" x14ac:dyDescent="0.25">
      <c r="A981" s="24">
        <v>2477</v>
      </c>
      <c r="B981" s="2">
        <v>54</v>
      </c>
      <c r="C981" s="23">
        <v>8</v>
      </c>
      <c r="D981" s="23">
        <v>13</v>
      </c>
      <c r="E981" s="23">
        <v>42</v>
      </c>
      <c r="F981" s="23">
        <v>46</v>
      </c>
      <c r="G981" s="23">
        <v>8</v>
      </c>
      <c r="H981" s="23">
        <v>42</v>
      </c>
      <c r="I981" s="23">
        <v>76</v>
      </c>
      <c r="J981" s="9">
        <v>1</v>
      </c>
      <c r="K981" s="2">
        <v>1</v>
      </c>
      <c r="L981" s="2">
        <v>0</v>
      </c>
      <c r="M981" s="2">
        <v>3</v>
      </c>
      <c r="N981" s="9">
        <v>6</v>
      </c>
    </row>
    <row r="982" spans="1:14" x14ac:dyDescent="0.25">
      <c r="A982" s="24">
        <v>1566</v>
      </c>
      <c r="B982" s="2">
        <v>54</v>
      </c>
      <c r="C982" s="23">
        <v>28</v>
      </c>
      <c r="D982" s="23">
        <v>0</v>
      </c>
      <c r="E982" s="23">
        <v>49</v>
      </c>
      <c r="F982" s="23">
        <v>19</v>
      </c>
      <c r="G982" s="23">
        <v>19</v>
      </c>
      <c r="H982" s="23">
        <v>31</v>
      </c>
      <c r="I982" s="23">
        <v>83</v>
      </c>
      <c r="J982" s="9">
        <v>1</v>
      </c>
      <c r="K982" s="2">
        <v>1</v>
      </c>
      <c r="L982" s="2">
        <v>0</v>
      </c>
      <c r="M982" s="2">
        <v>3</v>
      </c>
      <c r="N982" s="9">
        <v>8</v>
      </c>
    </row>
    <row r="983" spans="1:14" x14ac:dyDescent="0.25">
      <c r="A983" s="24">
        <v>1049</v>
      </c>
      <c r="B983" s="2">
        <v>54</v>
      </c>
      <c r="C983" s="23">
        <v>46</v>
      </c>
      <c r="D983" s="23">
        <v>23</v>
      </c>
      <c r="E983" s="23">
        <v>76</v>
      </c>
      <c r="F983" s="23">
        <v>114</v>
      </c>
      <c r="G983" s="23">
        <v>4</v>
      </c>
      <c r="H983" s="23">
        <v>11</v>
      </c>
      <c r="I983" s="23">
        <v>250</v>
      </c>
      <c r="J983" s="9">
        <v>2</v>
      </c>
      <c r="K983" s="2">
        <v>2</v>
      </c>
      <c r="L983" s="2">
        <v>0</v>
      </c>
      <c r="M983" s="2">
        <v>3</v>
      </c>
      <c r="N983" s="9">
        <v>7</v>
      </c>
    </row>
    <row r="984" spans="1:14" x14ac:dyDescent="0.25">
      <c r="A984" s="24">
        <v>2923</v>
      </c>
      <c r="B984" s="2">
        <v>54</v>
      </c>
      <c r="C984" s="23">
        <v>68</v>
      </c>
      <c r="D984" s="23">
        <v>26</v>
      </c>
      <c r="E984" s="23">
        <v>128</v>
      </c>
      <c r="F984" s="23">
        <v>38</v>
      </c>
      <c r="G984" s="23">
        <v>8</v>
      </c>
      <c r="H984" s="23">
        <v>11</v>
      </c>
      <c r="I984" s="23">
        <v>257</v>
      </c>
      <c r="J984" s="9">
        <v>3</v>
      </c>
      <c r="K984" s="2">
        <v>3</v>
      </c>
      <c r="L984" s="2">
        <v>0</v>
      </c>
      <c r="M984" s="2">
        <v>3</v>
      </c>
      <c r="N984" s="9">
        <v>8</v>
      </c>
    </row>
    <row r="985" spans="1:14" x14ac:dyDescent="0.25">
      <c r="A985" s="24">
        <v>1226</v>
      </c>
      <c r="B985" s="2">
        <v>54</v>
      </c>
      <c r="C985" s="23">
        <v>72</v>
      </c>
      <c r="D985" s="23">
        <v>43</v>
      </c>
      <c r="E985" s="23">
        <v>143</v>
      </c>
      <c r="F985" s="23">
        <v>172</v>
      </c>
      <c r="G985" s="23">
        <v>100</v>
      </c>
      <c r="H985" s="23">
        <v>287</v>
      </c>
      <c r="I985" s="23">
        <v>244</v>
      </c>
      <c r="J985" s="9">
        <v>4</v>
      </c>
      <c r="K985" s="2">
        <v>3</v>
      </c>
      <c r="L985" s="2">
        <v>1</v>
      </c>
      <c r="M985" s="2">
        <v>3</v>
      </c>
      <c r="N985" s="9">
        <v>7</v>
      </c>
    </row>
    <row r="986" spans="1:14" x14ac:dyDescent="0.25">
      <c r="A986" s="24">
        <v>2007</v>
      </c>
      <c r="B986" s="2">
        <v>54</v>
      </c>
      <c r="C986" s="23">
        <v>85</v>
      </c>
      <c r="D986" s="23">
        <v>36</v>
      </c>
      <c r="E986" s="23">
        <v>130</v>
      </c>
      <c r="F986" s="23">
        <v>0</v>
      </c>
      <c r="G986" s="23">
        <v>54</v>
      </c>
      <c r="H986" s="23">
        <v>117</v>
      </c>
      <c r="I986" s="23">
        <v>189</v>
      </c>
      <c r="J986" s="9">
        <v>1</v>
      </c>
      <c r="K986" s="2">
        <v>2</v>
      </c>
      <c r="L986" s="2">
        <v>2</v>
      </c>
      <c r="M986" s="2">
        <v>2</v>
      </c>
      <c r="N986" s="9">
        <v>7</v>
      </c>
    </row>
    <row r="987" spans="1:14" x14ac:dyDescent="0.25">
      <c r="A987" s="24">
        <v>1465</v>
      </c>
      <c r="B987" s="2">
        <v>54</v>
      </c>
      <c r="C987" s="23">
        <v>95</v>
      </c>
      <c r="D987" s="23">
        <v>11</v>
      </c>
      <c r="E987" s="23">
        <v>47</v>
      </c>
      <c r="F987" s="23">
        <v>7</v>
      </c>
      <c r="G987" s="23">
        <v>36</v>
      </c>
      <c r="H987" s="23">
        <v>0</v>
      </c>
      <c r="I987" s="23">
        <v>197</v>
      </c>
      <c r="J987" s="9">
        <v>1</v>
      </c>
      <c r="K987" s="2">
        <v>2</v>
      </c>
      <c r="L987" s="2">
        <v>0</v>
      </c>
      <c r="M987" s="2">
        <v>3</v>
      </c>
      <c r="N987" s="9">
        <v>6</v>
      </c>
    </row>
    <row r="988" spans="1:14" x14ac:dyDescent="0.25">
      <c r="A988" s="24">
        <v>1959</v>
      </c>
      <c r="B988" s="2">
        <v>54</v>
      </c>
      <c r="C988" s="23">
        <v>114</v>
      </c>
      <c r="D988" s="23">
        <v>34</v>
      </c>
      <c r="E988" s="23">
        <v>46</v>
      </c>
      <c r="F988" s="23">
        <v>8</v>
      </c>
      <c r="G988" s="23">
        <v>42</v>
      </c>
      <c r="H988" s="23">
        <v>114</v>
      </c>
      <c r="I988" s="23">
        <v>129</v>
      </c>
      <c r="J988" s="9">
        <v>3</v>
      </c>
      <c r="K988" s="2">
        <v>2</v>
      </c>
      <c r="L988" s="2">
        <v>0</v>
      </c>
      <c r="M988" s="2">
        <v>4</v>
      </c>
      <c r="N988" s="9">
        <v>4</v>
      </c>
    </row>
    <row r="989" spans="1:14" x14ac:dyDescent="0.25">
      <c r="A989" s="24">
        <v>2189</v>
      </c>
      <c r="B989" s="2">
        <v>54</v>
      </c>
      <c r="C989" s="23">
        <v>122</v>
      </c>
      <c r="D989" s="23">
        <v>0</v>
      </c>
      <c r="E989" s="23">
        <v>14</v>
      </c>
      <c r="F989" s="23">
        <v>0</v>
      </c>
      <c r="G989" s="23">
        <v>0</v>
      </c>
      <c r="H989" s="23">
        <v>35</v>
      </c>
      <c r="I989" s="23">
        <v>101</v>
      </c>
      <c r="J989" s="9">
        <v>1</v>
      </c>
      <c r="K989" s="2">
        <v>1</v>
      </c>
      <c r="L989" s="2">
        <v>1</v>
      </c>
      <c r="M989" s="2">
        <v>2</v>
      </c>
      <c r="N989" s="9">
        <v>5</v>
      </c>
    </row>
    <row r="990" spans="1:14" x14ac:dyDescent="0.25">
      <c r="A990" s="24">
        <v>2762</v>
      </c>
      <c r="B990" s="2">
        <v>54</v>
      </c>
      <c r="C990" s="23">
        <v>174</v>
      </c>
      <c r="D990" s="23">
        <v>0</v>
      </c>
      <c r="E990" s="23">
        <v>113</v>
      </c>
      <c r="F990" s="23">
        <v>45</v>
      </c>
      <c r="G990" s="23">
        <v>4</v>
      </c>
      <c r="H990" s="23">
        <v>113</v>
      </c>
      <c r="I990" s="23">
        <v>223</v>
      </c>
      <c r="J990" s="9">
        <v>1</v>
      </c>
      <c r="K990" s="2">
        <v>2</v>
      </c>
      <c r="L990" s="2">
        <v>0</v>
      </c>
      <c r="M990" s="2">
        <v>4</v>
      </c>
      <c r="N990" s="9">
        <v>6</v>
      </c>
    </row>
    <row r="991" spans="1:14" x14ac:dyDescent="0.25">
      <c r="A991" s="24">
        <v>2570</v>
      </c>
      <c r="B991" s="2">
        <v>54</v>
      </c>
      <c r="C991" s="23">
        <v>247</v>
      </c>
      <c r="D991" s="23">
        <v>0</v>
      </c>
      <c r="E991" s="23">
        <v>9</v>
      </c>
      <c r="F991" s="23">
        <v>0</v>
      </c>
      <c r="G991" s="23">
        <v>0</v>
      </c>
      <c r="H991" s="23">
        <v>20</v>
      </c>
      <c r="I991" s="23">
        <v>235</v>
      </c>
      <c r="J991" s="9">
        <v>1</v>
      </c>
      <c r="K991" s="2">
        <v>2</v>
      </c>
      <c r="L991" s="2">
        <v>0</v>
      </c>
      <c r="M991" s="2">
        <v>4</v>
      </c>
      <c r="N991" s="9">
        <v>3</v>
      </c>
    </row>
    <row r="992" spans="1:14" x14ac:dyDescent="0.25">
      <c r="A992" s="24">
        <v>2307</v>
      </c>
      <c r="B992" s="2">
        <v>54</v>
      </c>
      <c r="C992" s="23">
        <v>310</v>
      </c>
      <c r="D992" s="23">
        <v>13</v>
      </c>
      <c r="E992" s="23">
        <v>141</v>
      </c>
      <c r="F992" s="23">
        <v>19</v>
      </c>
      <c r="G992" s="23">
        <v>3</v>
      </c>
      <c r="H992" s="23">
        <v>58</v>
      </c>
      <c r="I992" s="23">
        <v>428</v>
      </c>
      <c r="J992" s="9">
        <v>1</v>
      </c>
      <c r="K992" s="2">
        <v>3</v>
      </c>
      <c r="L992" s="2">
        <v>1</v>
      </c>
      <c r="M992" s="2">
        <v>4</v>
      </c>
      <c r="N992" s="9">
        <v>5</v>
      </c>
    </row>
    <row r="993" spans="1:14" x14ac:dyDescent="0.25">
      <c r="A993" s="24">
        <v>1849</v>
      </c>
      <c r="B993" s="2">
        <v>54</v>
      </c>
      <c r="C993" s="23">
        <v>349</v>
      </c>
      <c r="D993" s="23">
        <v>179</v>
      </c>
      <c r="E993" s="23">
        <v>259</v>
      </c>
      <c r="F993" s="23">
        <v>196</v>
      </c>
      <c r="G993" s="23">
        <v>58</v>
      </c>
      <c r="H993" s="23">
        <v>360</v>
      </c>
      <c r="I993" s="23">
        <v>680</v>
      </c>
      <c r="J993" s="9">
        <v>3</v>
      </c>
      <c r="K993" s="2">
        <v>2</v>
      </c>
      <c r="L993" s="2">
        <v>3</v>
      </c>
      <c r="M993" s="2">
        <v>8</v>
      </c>
      <c r="N993" s="9">
        <v>3</v>
      </c>
    </row>
    <row r="994" spans="1:14" x14ac:dyDescent="0.25">
      <c r="A994" s="24">
        <v>2106</v>
      </c>
      <c r="B994" s="2">
        <v>54</v>
      </c>
      <c r="C994" s="23">
        <v>582</v>
      </c>
      <c r="D994" s="23">
        <v>11</v>
      </c>
      <c r="E994" s="23">
        <v>519</v>
      </c>
      <c r="F994" s="23">
        <v>14</v>
      </c>
      <c r="G994" s="23">
        <v>85</v>
      </c>
      <c r="H994" s="23">
        <v>145</v>
      </c>
      <c r="I994" s="23">
        <v>1066</v>
      </c>
      <c r="J994" s="9">
        <v>7</v>
      </c>
      <c r="K994" s="2">
        <v>6</v>
      </c>
      <c r="L994" s="2">
        <v>2</v>
      </c>
      <c r="M994" s="2">
        <v>5</v>
      </c>
      <c r="N994" s="9">
        <v>8</v>
      </c>
    </row>
    <row r="995" spans="1:14" x14ac:dyDescent="0.25">
      <c r="A995" s="24">
        <v>1872</v>
      </c>
      <c r="B995" s="2">
        <v>54</v>
      </c>
      <c r="C995" s="23">
        <v>604</v>
      </c>
      <c r="D995" s="23">
        <v>59</v>
      </c>
      <c r="E995" s="23">
        <v>138</v>
      </c>
      <c r="F995" s="23">
        <v>68</v>
      </c>
      <c r="G995" s="23">
        <v>6</v>
      </c>
      <c r="H995" s="23">
        <v>165</v>
      </c>
      <c r="I995" s="23">
        <v>710</v>
      </c>
      <c r="J995" s="9">
        <v>6</v>
      </c>
      <c r="K995" s="2">
        <v>5</v>
      </c>
      <c r="L995" s="2">
        <v>2</v>
      </c>
      <c r="M995" s="2">
        <v>5</v>
      </c>
      <c r="N995" s="9">
        <v>5</v>
      </c>
    </row>
    <row r="996" spans="1:14" x14ac:dyDescent="0.25">
      <c r="A996" s="24">
        <v>2502</v>
      </c>
      <c r="B996" s="2">
        <v>54</v>
      </c>
      <c r="C996" s="23">
        <v>737</v>
      </c>
      <c r="D996" s="23">
        <v>430</v>
      </c>
      <c r="E996" s="23">
        <v>837</v>
      </c>
      <c r="F996" s="23">
        <v>331</v>
      </c>
      <c r="G996" s="23">
        <v>277</v>
      </c>
      <c r="H996" s="23">
        <v>126</v>
      </c>
      <c r="I996" s="23">
        <v>2485</v>
      </c>
      <c r="J996" s="9">
        <v>0</v>
      </c>
      <c r="K996" s="2">
        <v>4</v>
      </c>
      <c r="L996" s="2">
        <v>6</v>
      </c>
      <c r="M996" s="2">
        <v>7</v>
      </c>
      <c r="N996" s="9">
        <v>1</v>
      </c>
    </row>
    <row r="997" spans="1:14" x14ac:dyDescent="0.25">
      <c r="A997" s="24">
        <v>3185</v>
      </c>
      <c r="B997" s="2">
        <v>54</v>
      </c>
      <c r="C997" s="23">
        <v>737</v>
      </c>
      <c r="D997" s="23">
        <v>430</v>
      </c>
      <c r="E997" s="23">
        <v>837</v>
      </c>
      <c r="F997" s="23">
        <v>331</v>
      </c>
      <c r="G997" s="23">
        <v>277</v>
      </c>
      <c r="H997" s="23">
        <v>126</v>
      </c>
      <c r="I997" s="23">
        <v>2485</v>
      </c>
      <c r="J997" s="9">
        <v>0</v>
      </c>
      <c r="K997" s="2">
        <v>4</v>
      </c>
      <c r="L997" s="2">
        <v>6</v>
      </c>
      <c r="M997" s="2">
        <v>7</v>
      </c>
      <c r="N997" s="9">
        <v>1</v>
      </c>
    </row>
    <row r="998" spans="1:14" x14ac:dyDescent="0.25">
      <c r="A998" s="24">
        <v>2748</v>
      </c>
      <c r="B998" s="2">
        <v>54</v>
      </c>
      <c r="C998" s="23">
        <v>816</v>
      </c>
      <c r="D998" s="23">
        <v>115</v>
      </c>
      <c r="E998" s="23">
        <v>1003</v>
      </c>
      <c r="F998" s="23">
        <v>365</v>
      </c>
      <c r="G998" s="23">
        <v>115</v>
      </c>
      <c r="H998" s="23">
        <v>115</v>
      </c>
      <c r="I998" s="23">
        <v>2299</v>
      </c>
      <c r="J998" s="9">
        <v>1</v>
      </c>
      <c r="K998" s="2">
        <v>2</v>
      </c>
      <c r="L998" s="2">
        <v>7</v>
      </c>
      <c r="M998" s="2">
        <v>7</v>
      </c>
      <c r="N998" s="9">
        <v>0</v>
      </c>
    </row>
    <row r="999" spans="1:14" x14ac:dyDescent="0.25">
      <c r="A999" s="24">
        <v>1917</v>
      </c>
      <c r="B999" s="2">
        <v>54</v>
      </c>
      <c r="C999" s="23">
        <v>847</v>
      </c>
      <c r="D999" s="23">
        <v>50</v>
      </c>
      <c r="E999" s="23">
        <v>744</v>
      </c>
      <c r="F999" s="23">
        <v>400</v>
      </c>
      <c r="G999" s="23">
        <v>179</v>
      </c>
      <c r="H999" s="23">
        <v>77</v>
      </c>
      <c r="I999" s="23">
        <v>2144</v>
      </c>
      <c r="J999" s="9">
        <v>1</v>
      </c>
      <c r="K999" s="2">
        <v>9</v>
      </c>
      <c r="L999" s="2">
        <v>3</v>
      </c>
      <c r="M999" s="2">
        <v>4</v>
      </c>
      <c r="N999" s="9">
        <v>4</v>
      </c>
    </row>
    <row r="1000" spans="1:14" x14ac:dyDescent="0.25">
      <c r="A1000" s="24">
        <v>1607</v>
      </c>
      <c r="B1000" s="2">
        <v>54</v>
      </c>
      <c r="C1000" s="23">
        <v>927</v>
      </c>
      <c r="D1000" s="23">
        <v>52</v>
      </c>
      <c r="E1000" s="23">
        <v>768</v>
      </c>
      <c r="F1000" s="23">
        <v>247</v>
      </c>
      <c r="G1000" s="23">
        <v>83</v>
      </c>
      <c r="H1000" s="23">
        <v>254</v>
      </c>
      <c r="I1000" s="23">
        <v>1823</v>
      </c>
      <c r="J1000" s="9">
        <v>1</v>
      </c>
      <c r="K1000" s="2">
        <v>6</v>
      </c>
      <c r="L1000" s="2">
        <v>8</v>
      </c>
      <c r="M1000" s="2">
        <v>6</v>
      </c>
      <c r="N1000" s="9">
        <v>3</v>
      </c>
    </row>
    <row r="1001" spans="1:14" x14ac:dyDescent="0.25">
      <c r="A1001" s="24">
        <v>2648</v>
      </c>
      <c r="B1001" s="2">
        <v>54</v>
      </c>
      <c r="C1001" s="23">
        <v>927</v>
      </c>
      <c r="D1001" s="23">
        <v>52</v>
      </c>
      <c r="E1001" s="23">
        <v>768</v>
      </c>
      <c r="F1001" s="23">
        <v>247</v>
      </c>
      <c r="G1001" s="23">
        <v>83</v>
      </c>
      <c r="H1001" s="23">
        <v>254</v>
      </c>
      <c r="I1001" s="23">
        <v>1823</v>
      </c>
      <c r="J1001" s="9">
        <v>1</v>
      </c>
      <c r="K1001" s="2">
        <v>6</v>
      </c>
      <c r="L1001" s="2">
        <v>8</v>
      </c>
      <c r="M1001" s="2">
        <v>6</v>
      </c>
      <c r="N1001" s="9">
        <v>3</v>
      </c>
    </row>
    <row r="1002" spans="1:14" x14ac:dyDescent="0.25">
      <c r="A1002" s="24">
        <v>2149</v>
      </c>
      <c r="B1002" s="2">
        <v>54</v>
      </c>
      <c r="C1002" s="23">
        <v>1093</v>
      </c>
      <c r="D1002" s="23">
        <v>172</v>
      </c>
      <c r="E1002" s="23">
        <v>372</v>
      </c>
      <c r="F1002" s="23">
        <v>67</v>
      </c>
      <c r="G1002" s="23">
        <v>347</v>
      </c>
      <c r="H1002" s="23">
        <v>223</v>
      </c>
      <c r="I1002" s="23">
        <v>1828</v>
      </c>
      <c r="J1002" s="9">
        <v>1</v>
      </c>
      <c r="K1002" s="2">
        <v>4</v>
      </c>
      <c r="L1002" s="2">
        <v>4</v>
      </c>
      <c r="M1002" s="2">
        <v>8</v>
      </c>
      <c r="N1002" s="9">
        <v>2</v>
      </c>
    </row>
    <row r="1003" spans="1:14" x14ac:dyDescent="0.25">
      <c r="A1003" s="24">
        <v>1050</v>
      </c>
      <c r="B1003" s="2">
        <v>54</v>
      </c>
      <c r="C1003" s="23">
        <v>1128</v>
      </c>
      <c r="D1003" s="23">
        <v>265</v>
      </c>
      <c r="E1003" s="23">
        <v>1216</v>
      </c>
      <c r="F1003" s="23">
        <v>345</v>
      </c>
      <c r="G1003" s="23">
        <v>88</v>
      </c>
      <c r="H1003" s="23">
        <v>533</v>
      </c>
      <c r="I1003" s="23">
        <v>2509</v>
      </c>
      <c r="J1003" s="9">
        <v>1</v>
      </c>
      <c r="K1003" s="2">
        <v>4</v>
      </c>
      <c r="L1003" s="2">
        <v>9</v>
      </c>
      <c r="M1003" s="2">
        <v>7</v>
      </c>
      <c r="N1003" s="9">
        <v>1</v>
      </c>
    </row>
    <row r="1004" spans="1:14" x14ac:dyDescent="0.25">
      <c r="A1004" s="24">
        <v>2077</v>
      </c>
      <c r="B1004" s="2">
        <v>54</v>
      </c>
      <c r="C1004" s="23">
        <v>1293</v>
      </c>
      <c r="D1004" s="23">
        <v>18</v>
      </c>
      <c r="E1004" s="23">
        <v>487</v>
      </c>
      <c r="F1004" s="23">
        <v>47</v>
      </c>
      <c r="G1004" s="23">
        <v>36</v>
      </c>
      <c r="H1004" s="23">
        <v>74</v>
      </c>
      <c r="I1004" s="23">
        <v>1807</v>
      </c>
      <c r="J1004" s="9">
        <v>1</v>
      </c>
      <c r="K1004" s="2">
        <v>4</v>
      </c>
      <c r="L1004" s="2">
        <v>3</v>
      </c>
      <c r="M1004" s="2">
        <v>5</v>
      </c>
      <c r="N1004" s="9">
        <v>1</v>
      </c>
    </row>
    <row r="1005" spans="1:14" x14ac:dyDescent="0.25">
      <c r="A1005" s="24">
        <v>2424</v>
      </c>
      <c r="B1005" s="2">
        <v>54</v>
      </c>
      <c r="C1005" s="23">
        <v>1425</v>
      </c>
      <c r="D1005" s="23">
        <v>131</v>
      </c>
      <c r="E1005" s="23">
        <v>845</v>
      </c>
      <c r="F1005" s="23">
        <v>172</v>
      </c>
      <c r="G1005" s="23">
        <v>131</v>
      </c>
      <c r="H1005" s="23">
        <v>316</v>
      </c>
      <c r="I1005" s="23">
        <v>2389</v>
      </c>
      <c r="J1005" s="9">
        <v>1</v>
      </c>
      <c r="K1005" s="2">
        <v>4</v>
      </c>
      <c r="L1005" s="2">
        <v>4</v>
      </c>
      <c r="M1005" s="2">
        <v>8</v>
      </c>
      <c r="N1005" s="9">
        <v>2</v>
      </c>
    </row>
    <row r="1006" spans="1:14" x14ac:dyDescent="0.25">
      <c r="A1006" s="24">
        <v>3035</v>
      </c>
      <c r="B1006" s="2">
        <v>54</v>
      </c>
      <c r="C1006" s="23">
        <v>1425</v>
      </c>
      <c r="D1006" s="23">
        <v>131</v>
      </c>
      <c r="E1006" s="23">
        <v>845</v>
      </c>
      <c r="F1006" s="23">
        <v>172</v>
      </c>
      <c r="G1006" s="23">
        <v>131</v>
      </c>
      <c r="H1006" s="23">
        <v>316</v>
      </c>
      <c r="I1006" s="23">
        <v>2389</v>
      </c>
      <c r="J1006" s="9">
        <v>1</v>
      </c>
      <c r="K1006" s="2">
        <v>4</v>
      </c>
      <c r="L1006" s="2">
        <v>4</v>
      </c>
      <c r="M1006" s="2">
        <v>8</v>
      </c>
      <c r="N1006" s="9">
        <v>2</v>
      </c>
    </row>
    <row r="1007" spans="1:14" x14ac:dyDescent="0.25">
      <c r="A1007" s="24">
        <v>1779</v>
      </c>
      <c r="B1007" s="2">
        <v>54</v>
      </c>
      <c r="C1007" s="23">
        <v>1475</v>
      </c>
      <c r="D1007" s="23">
        <v>214</v>
      </c>
      <c r="E1007" s="23">
        <v>1405</v>
      </c>
      <c r="F1007" s="23">
        <v>374</v>
      </c>
      <c r="G1007" s="23">
        <v>214</v>
      </c>
      <c r="H1007" s="23">
        <v>35</v>
      </c>
      <c r="I1007" s="23">
        <v>3647</v>
      </c>
      <c r="J1007" s="9">
        <v>1</v>
      </c>
      <c r="K1007" s="2">
        <v>6</v>
      </c>
      <c r="L1007" s="2">
        <v>5</v>
      </c>
      <c r="M1007" s="2">
        <v>12</v>
      </c>
      <c r="N1007" s="9">
        <v>3</v>
      </c>
    </row>
    <row r="1008" spans="1:14" x14ac:dyDescent="0.25">
      <c r="A1008" s="24">
        <v>1191</v>
      </c>
      <c r="B1008" s="2">
        <v>54</v>
      </c>
      <c r="C1008" s="23">
        <v>1510</v>
      </c>
      <c r="D1008" s="23">
        <v>57</v>
      </c>
      <c r="E1008" s="23">
        <v>273</v>
      </c>
      <c r="F1008" s="23">
        <v>150</v>
      </c>
      <c r="G1008" s="23">
        <v>348</v>
      </c>
      <c r="H1008" s="23">
        <v>115</v>
      </c>
      <c r="I1008" s="23">
        <v>2224</v>
      </c>
      <c r="J1008" s="9">
        <v>0</v>
      </c>
      <c r="K1008" s="2">
        <v>7</v>
      </c>
      <c r="L1008" s="2">
        <v>9</v>
      </c>
      <c r="M1008" s="2">
        <v>10</v>
      </c>
      <c r="N1008" s="9">
        <v>4</v>
      </c>
    </row>
    <row r="1009" spans="1:14" x14ac:dyDescent="0.25">
      <c r="A1009" s="24">
        <v>1799</v>
      </c>
      <c r="B1009" s="2">
        <v>54</v>
      </c>
      <c r="C1009" s="23">
        <v>1619</v>
      </c>
      <c r="D1009" s="23">
        <v>35</v>
      </c>
      <c r="E1009" s="23">
        <v>124</v>
      </c>
      <c r="F1009" s="23">
        <v>0</v>
      </c>
      <c r="G1009" s="23">
        <v>18</v>
      </c>
      <c r="H1009" s="23">
        <v>144</v>
      </c>
      <c r="I1009" s="23">
        <v>1652</v>
      </c>
      <c r="J1009" s="9">
        <v>1</v>
      </c>
      <c r="K1009" s="2">
        <v>9</v>
      </c>
      <c r="L1009" s="2">
        <v>2</v>
      </c>
      <c r="M1009" s="2">
        <v>9</v>
      </c>
      <c r="N1009" s="9">
        <v>5</v>
      </c>
    </row>
    <row r="1010" spans="1:14" x14ac:dyDescent="0.25">
      <c r="A1010" s="24">
        <v>2377</v>
      </c>
      <c r="B1010" s="2">
        <v>54</v>
      </c>
      <c r="C1010" s="23">
        <v>1619</v>
      </c>
      <c r="D1010" s="23">
        <v>35</v>
      </c>
      <c r="E1010" s="23">
        <v>124</v>
      </c>
      <c r="F1010" s="23">
        <v>0</v>
      </c>
      <c r="G1010" s="23">
        <v>18</v>
      </c>
      <c r="H1010" s="23">
        <v>144</v>
      </c>
      <c r="I1010" s="23">
        <v>1652</v>
      </c>
      <c r="J1010" s="9">
        <v>1</v>
      </c>
      <c r="K1010" s="2">
        <v>9</v>
      </c>
      <c r="L1010" s="2">
        <v>2</v>
      </c>
      <c r="M1010" s="2">
        <v>9</v>
      </c>
      <c r="N1010" s="9">
        <v>5</v>
      </c>
    </row>
    <row r="1011" spans="1:14" x14ac:dyDescent="0.25">
      <c r="A1011" s="24">
        <v>2010</v>
      </c>
      <c r="B1011" s="2">
        <v>54</v>
      </c>
      <c r="C1011" s="23">
        <v>1986</v>
      </c>
      <c r="D1011" s="23">
        <v>197</v>
      </c>
      <c r="E1011" s="23">
        <v>397</v>
      </c>
      <c r="F1011" s="23">
        <v>296</v>
      </c>
      <c r="G1011" s="23">
        <v>27</v>
      </c>
      <c r="H1011" s="23">
        <v>81</v>
      </c>
      <c r="I1011" s="23">
        <v>2821</v>
      </c>
      <c r="J1011" s="9">
        <v>5</v>
      </c>
      <c r="K1011" s="2">
        <v>10</v>
      </c>
      <c r="L1011" s="2">
        <v>7</v>
      </c>
      <c r="M1011" s="2">
        <v>10</v>
      </c>
      <c r="N1011" s="9">
        <v>6</v>
      </c>
    </row>
    <row r="1012" spans="1:14" x14ac:dyDescent="0.25">
      <c r="A1012" s="24">
        <v>2658</v>
      </c>
      <c r="B1012" s="2">
        <v>53</v>
      </c>
      <c r="C1012" s="23">
        <v>31</v>
      </c>
      <c r="D1012" s="23">
        <v>0</v>
      </c>
      <c r="E1012" s="23">
        <v>16</v>
      </c>
      <c r="F1012" s="23">
        <v>0</v>
      </c>
      <c r="G1012" s="23">
        <v>0</v>
      </c>
      <c r="H1012" s="23">
        <v>5</v>
      </c>
      <c r="I1012" s="23">
        <v>42</v>
      </c>
      <c r="J1012" s="9">
        <v>1</v>
      </c>
      <c r="K1012" s="2">
        <v>0</v>
      </c>
      <c r="L1012" s="2">
        <v>0</v>
      </c>
      <c r="M1012" s="2">
        <v>3</v>
      </c>
      <c r="N1012" s="9">
        <v>3</v>
      </c>
    </row>
    <row r="1013" spans="1:14" x14ac:dyDescent="0.25">
      <c r="A1013" s="24">
        <v>2605</v>
      </c>
      <c r="B1013" s="2">
        <v>53</v>
      </c>
      <c r="C1013" s="23">
        <v>41</v>
      </c>
      <c r="D1013" s="23">
        <v>45</v>
      </c>
      <c r="E1013" s="23">
        <v>131</v>
      </c>
      <c r="F1013" s="23">
        <v>11</v>
      </c>
      <c r="G1013" s="23">
        <v>19</v>
      </c>
      <c r="H1013" s="23">
        <v>45</v>
      </c>
      <c r="I1013" s="23">
        <v>203</v>
      </c>
      <c r="J1013" s="9">
        <v>1</v>
      </c>
      <c r="K1013" s="2">
        <v>3</v>
      </c>
      <c r="L1013" s="2">
        <v>0</v>
      </c>
      <c r="M1013" s="2">
        <v>3</v>
      </c>
      <c r="N1013" s="9">
        <v>7</v>
      </c>
    </row>
    <row r="1014" spans="1:14" x14ac:dyDescent="0.25">
      <c r="A1014" s="24">
        <v>2996</v>
      </c>
      <c r="B1014" s="2">
        <v>53</v>
      </c>
      <c r="C1014" s="23">
        <v>46</v>
      </c>
      <c r="D1014" s="23">
        <v>33</v>
      </c>
      <c r="E1014" s="23">
        <v>95</v>
      </c>
      <c r="F1014" s="23">
        <v>13</v>
      </c>
      <c r="G1014" s="23">
        <v>23</v>
      </c>
      <c r="H1014" s="23">
        <v>49</v>
      </c>
      <c r="I1014" s="23">
        <v>161</v>
      </c>
      <c r="J1014" s="9">
        <v>1</v>
      </c>
      <c r="K1014" s="2">
        <v>2</v>
      </c>
      <c r="L1014" s="2">
        <v>0</v>
      </c>
      <c r="M1014" s="2">
        <v>3</v>
      </c>
      <c r="N1014" s="9">
        <v>6</v>
      </c>
    </row>
    <row r="1015" spans="1:14" x14ac:dyDescent="0.25">
      <c r="A1015" s="24">
        <v>1934</v>
      </c>
      <c r="B1015" s="2">
        <v>53</v>
      </c>
      <c r="C1015" s="23">
        <v>67</v>
      </c>
      <c r="D1015" s="23">
        <v>20</v>
      </c>
      <c r="E1015" s="23">
        <v>144</v>
      </c>
      <c r="F1015" s="23">
        <v>63</v>
      </c>
      <c r="G1015" s="23">
        <v>17</v>
      </c>
      <c r="H1015" s="23">
        <v>127</v>
      </c>
      <c r="I1015" s="23">
        <v>184</v>
      </c>
      <c r="J1015" s="9">
        <v>1</v>
      </c>
      <c r="K1015" s="2">
        <v>3</v>
      </c>
      <c r="L1015" s="2">
        <v>1</v>
      </c>
      <c r="M1015" s="2">
        <v>2</v>
      </c>
      <c r="N1015" s="9">
        <v>8</v>
      </c>
    </row>
    <row r="1016" spans="1:14" x14ac:dyDescent="0.25">
      <c r="A1016" s="24">
        <v>1346</v>
      </c>
      <c r="B1016" s="2">
        <v>53</v>
      </c>
      <c r="C1016" s="23">
        <v>86</v>
      </c>
      <c r="D1016" s="23">
        <v>14</v>
      </c>
      <c r="E1016" s="23">
        <v>45</v>
      </c>
      <c r="F1016" s="23">
        <v>50</v>
      </c>
      <c r="G1016" s="23">
        <v>36</v>
      </c>
      <c r="H1016" s="23">
        <v>27</v>
      </c>
      <c r="I1016" s="23">
        <v>203</v>
      </c>
      <c r="J1016" s="9">
        <v>3</v>
      </c>
      <c r="K1016" s="2">
        <v>2</v>
      </c>
      <c r="L1016" s="2">
        <v>1</v>
      </c>
      <c r="M1016" s="2">
        <v>4</v>
      </c>
      <c r="N1016" s="9">
        <v>4</v>
      </c>
    </row>
    <row r="1017" spans="1:14" x14ac:dyDescent="0.25">
      <c r="A1017" s="24">
        <v>1287</v>
      </c>
      <c r="B1017" s="2">
        <v>53</v>
      </c>
      <c r="C1017" s="23">
        <v>138</v>
      </c>
      <c r="D1017" s="23">
        <v>0</v>
      </c>
      <c r="E1017" s="23">
        <v>46</v>
      </c>
      <c r="F1017" s="23">
        <v>8</v>
      </c>
      <c r="G1017" s="23">
        <v>8</v>
      </c>
      <c r="H1017" s="23">
        <v>38</v>
      </c>
      <c r="I1017" s="23">
        <v>161</v>
      </c>
      <c r="J1017" s="9">
        <v>4</v>
      </c>
      <c r="K1017" s="2">
        <v>3</v>
      </c>
      <c r="L1017" s="2">
        <v>1</v>
      </c>
      <c r="M1017" s="2">
        <v>3</v>
      </c>
      <c r="N1017" s="9">
        <v>5</v>
      </c>
    </row>
    <row r="1018" spans="1:14" x14ac:dyDescent="0.25">
      <c r="A1018" s="24">
        <v>2997</v>
      </c>
      <c r="B1018" s="2">
        <v>53</v>
      </c>
      <c r="C1018" s="23">
        <v>326</v>
      </c>
      <c r="D1018" s="23">
        <v>83</v>
      </c>
      <c r="E1018" s="23">
        <v>209</v>
      </c>
      <c r="F1018" s="23">
        <v>160</v>
      </c>
      <c r="G1018" s="23">
        <v>22</v>
      </c>
      <c r="H1018" s="23">
        <v>15</v>
      </c>
      <c r="I1018" s="23">
        <v>784</v>
      </c>
      <c r="J1018" s="9">
        <v>6</v>
      </c>
      <c r="K1018" s="2">
        <v>4</v>
      </c>
      <c r="L1018" s="2">
        <v>2</v>
      </c>
      <c r="M1018" s="2">
        <v>5</v>
      </c>
      <c r="N1018" s="9">
        <v>6</v>
      </c>
    </row>
    <row r="1019" spans="1:14" x14ac:dyDescent="0.25">
      <c r="A1019" s="24">
        <v>2190</v>
      </c>
      <c r="B1019" s="2">
        <v>53</v>
      </c>
      <c r="C1019" s="23">
        <v>327</v>
      </c>
      <c r="D1019" s="23">
        <v>11</v>
      </c>
      <c r="E1019" s="23">
        <v>94</v>
      </c>
      <c r="F1019" s="23">
        <v>11</v>
      </c>
      <c r="G1019" s="23">
        <v>8</v>
      </c>
      <c r="H1019" s="23">
        <v>49</v>
      </c>
      <c r="I1019" s="23">
        <v>402</v>
      </c>
      <c r="J1019" s="9">
        <v>2</v>
      </c>
      <c r="K1019" s="2">
        <v>3</v>
      </c>
      <c r="L1019" s="2">
        <v>0</v>
      </c>
      <c r="M1019" s="2">
        <v>4</v>
      </c>
      <c r="N1019" s="9">
        <v>7</v>
      </c>
    </row>
    <row r="1020" spans="1:14" x14ac:dyDescent="0.25">
      <c r="A1020" s="24">
        <v>2211</v>
      </c>
      <c r="B1020" s="2">
        <v>53</v>
      </c>
      <c r="C1020" s="23">
        <v>358</v>
      </c>
      <c r="D1020" s="23">
        <v>16</v>
      </c>
      <c r="E1020" s="23">
        <v>192</v>
      </c>
      <c r="F1020" s="23">
        <v>23</v>
      </c>
      <c r="G1020" s="23">
        <v>3</v>
      </c>
      <c r="H1020" s="23">
        <v>23</v>
      </c>
      <c r="I1020" s="23">
        <v>569</v>
      </c>
      <c r="J1020" s="9">
        <v>5</v>
      </c>
      <c r="K1020" s="2">
        <v>5</v>
      </c>
      <c r="L1020" s="2">
        <v>0</v>
      </c>
      <c r="M1020" s="2">
        <v>4</v>
      </c>
      <c r="N1020" s="9">
        <v>8</v>
      </c>
    </row>
    <row r="1021" spans="1:14" x14ac:dyDescent="0.25">
      <c r="A1021" s="24">
        <v>1013</v>
      </c>
      <c r="B1021" s="2">
        <v>53</v>
      </c>
      <c r="C1021" s="23">
        <v>626</v>
      </c>
      <c r="D1021" s="23">
        <v>5</v>
      </c>
      <c r="E1021" s="23">
        <v>142</v>
      </c>
      <c r="F1021" s="23">
        <v>8</v>
      </c>
      <c r="G1021" s="23">
        <v>13</v>
      </c>
      <c r="H1021" s="23">
        <v>38</v>
      </c>
      <c r="I1021" s="23">
        <v>757</v>
      </c>
      <c r="J1021" s="9">
        <v>3</v>
      </c>
      <c r="K1021" s="2">
        <v>6</v>
      </c>
      <c r="L1021" s="2">
        <v>1</v>
      </c>
      <c r="M1021" s="2">
        <v>5</v>
      </c>
      <c r="N1021" s="9">
        <v>6</v>
      </c>
    </row>
    <row r="1022" spans="1:14" x14ac:dyDescent="0.25">
      <c r="A1022" s="24">
        <v>2379</v>
      </c>
      <c r="B1022" s="2">
        <v>53</v>
      </c>
      <c r="C1022" s="23">
        <v>757</v>
      </c>
      <c r="D1022" s="23">
        <v>19</v>
      </c>
      <c r="E1022" s="23">
        <v>145</v>
      </c>
      <c r="F1022" s="23">
        <v>63</v>
      </c>
      <c r="G1022" s="23">
        <v>0</v>
      </c>
      <c r="H1022" s="23">
        <v>330</v>
      </c>
      <c r="I1022" s="23">
        <v>653</v>
      </c>
      <c r="J1022" s="9">
        <v>3</v>
      </c>
      <c r="K1022" s="2">
        <v>5</v>
      </c>
      <c r="L1022" s="2">
        <v>2</v>
      </c>
      <c r="M1022" s="2">
        <v>4</v>
      </c>
      <c r="N1022" s="9">
        <v>8</v>
      </c>
    </row>
    <row r="1023" spans="1:14" x14ac:dyDescent="0.25">
      <c r="A1023" s="24">
        <v>2557</v>
      </c>
      <c r="B1023" s="2">
        <v>53</v>
      </c>
      <c r="C1023" s="23">
        <v>839</v>
      </c>
      <c r="D1023" s="23">
        <v>73</v>
      </c>
      <c r="E1023" s="23">
        <v>1457</v>
      </c>
      <c r="F1023" s="23">
        <v>30</v>
      </c>
      <c r="G1023" s="23">
        <v>98</v>
      </c>
      <c r="H1023" s="23">
        <v>23</v>
      </c>
      <c r="I1023" s="23">
        <v>2474</v>
      </c>
      <c r="J1023" s="9">
        <v>1</v>
      </c>
      <c r="K1023" s="2">
        <v>4</v>
      </c>
      <c r="L1023" s="2">
        <v>7</v>
      </c>
      <c r="M1023" s="2">
        <v>5</v>
      </c>
      <c r="N1023" s="9">
        <v>1</v>
      </c>
    </row>
    <row r="1024" spans="1:14" x14ac:dyDescent="0.25">
      <c r="A1024" s="24">
        <v>2146</v>
      </c>
      <c r="B1024" s="2">
        <v>53</v>
      </c>
      <c r="C1024" s="23">
        <v>1144</v>
      </c>
      <c r="D1024" s="23">
        <v>91</v>
      </c>
      <c r="E1024" s="23">
        <v>215</v>
      </c>
      <c r="F1024" s="23">
        <v>18</v>
      </c>
      <c r="G1024" s="23">
        <v>75</v>
      </c>
      <c r="H1024" s="23">
        <v>29</v>
      </c>
      <c r="I1024" s="23">
        <v>1515</v>
      </c>
      <c r="J1024" s="9">
        <v>4</v>
      </c>
      <c r="K1024" s="2">
        <v>4</v>
      </c>
      <c r="L1024" s="2">
        <v>2</v>
      </c>
      <c r="M1024" s="2">
        <v>12</v>
      </c>
      <c r="N1024" s="9">
        <v>4</v>
      </c>
    </row>
    <row r="1025" spans="1:14" x14ac:dyDescent="0.25">
      <c r="A1025" s="24">
        <v>1038</v>
      </c>
      <c r="B1025" s="2">
        <v>53</v>
      </c>
      <c r="C1025" s="23">
        <v>1330</v>
      </c>
      <c r="D1025" s="23">
        <v>24</v>
      </c>
      <c r="E1025" s="23">
        <v>627</v>
      </c>
      <c r="F1025" s="23">
        <v>487</v>
      </c>
      <c r="G1025" s="23">
        <v>149</v>
      </c>
      <c r="H1025" s="23">
        <v>128</v>
      </c>
      <c r="I1025" s="23">
        <v>2489</v>
      </c>
      <c r="J1025" s="9">
        <v>2</v>
      </c>
      <c r="K1025" s="2">
        <v>7</v>
      </c>
      <c r="L1025" s="2">
        <v>10</v>
      </c>
      <c r="M1025" s="2">
        <v>5</v>
      </c>
      <c r="N1025" s="9">
        <v>6</v>
      </c>
    </row>
    <row r="1026" spans="1:14" x14ac:dyDescent="0.25">
      <c r="A1026" s="24">
        <v>1875</v>
      </c>
      <c r="B1026" s="2">
        <v>53</v>
      </c>
      <c r="C1026" s="23">
        <v>1330</v>
      </c>
      <c r="D1026" s="23">
        <v>24</v>
      </c>
      <c r="E1026" s="23">
        <v>627</v>
      </c>
      <c r="F1026" s="23">
        <v>487</v>
      </c>
      <c r="G1026" s="23">
        <v>149</v>
      </c>
      <c r="H1026" s="23">
        <v>128</v>
      </c>
      <c r="I1026" s="23">
        <v>2489</v>
      </c>
      <c r="J1026" s="9">
        <v>2</v>
      </c>
      <c r="K1026" s="2">
        <v>7</v>
      </c>
      <c r="L1026" s="2">
        <v>10</v>
      </c>
      <c r="M1026" s="2">
        <v>5</v>
      </c>
      <c r="N1026" s="9">
        <v>6</v>
      </c>
    </row>
    <row r="1027" spans="1:14" x14ac:dyDescent="0.25">
      <c r="A1027" s="24">
        <v>2544</v>
      </c>
      <c r="B1027" s="2">
        <v>53</v>
      </c>
      <c r="C1027" s="23">
        <v>1353</v>
      </c>
      <c r="D1027" s="23">
        <v>0</v>
      </c>
      <c r="E1027" s="23">
        <v>303</v>
      </c>
      <c r="F1027" s="23">
        <v>0</v>
      </c>
      <c r="G1027" s="23">
        <v>17</v>
      </c>
      <c r="H1027" s="23">
        <v>101</v>
      </c>
      <c r="I1027" s="23">
        <v>1572</v>
      </c>
      <c r="J1027" s="9">
        <v>5</v>
      </c>
      <c r="K1027" s="2">
        <v>11</v>
      </c>
      <c r="L1027" s="2">
        <v>1</v>
      </c>
      <c r="M1027" s="2">
        <v>6</v>
      </c>
      <c r="N1027" s="9">
        <v>9</v>
      </c>
    </row>
    <row r="1028" spans="1:14" x14ac:dyDescent="0.25">
      <c r="A1028" s="24">
        <v>1908</v>
      </c>
      <c r="B1028" s="2">
        <v>53</v>
      </c>
      <c r="C1028" s="23">
        <v>2046</v>
      </c>
      <c r="D1028" s="23">
        <v>261</v>
      </c>
      <c r="E1028" s="23">
        <v>1654</v>
      </c>
      <c r="F1028" s="23">
        <v>341</v>
      </c>
      <c r="G1028" s="23">
        <v>129</v>
      </c>
      <c r="H1028" s="23">
        <v>390</v>
      </c>
      <c r="I1028" s="23">
        <v>4041</v>
      </c>
      <c r="J1028" s="9">
        <v>1</v>
      </c>
      <c r="K1028" s="2">
        <v>4</v>
      </c>
      <c r="L1028" s="2">
        <v>4</v>
      </c>
      <c r="M1028" s="2">
        <v>10</v>
      </c>
      <c r="N1028" s="9">
        <v>2</v>
      </c>
    </row>
    <row r="1029" spans="1:14" x14ac:dyDescent="0.25">
      <c r="A1029" s="24">
        <v>1621</v>
      </c>
      <c r="B1029" s="2">
        <v>53</v>
      </c>
      <c r="C1029" s="23">
        <v>2494</v>
      </c>
      <c r="D1029" s="23">
        <v>178</v>
      </c>
      <c r="E1029" s="23">
        <v>721</v>
      </c>
      <c r="F1029" s="23">
        <v>140</v>
      </c>
      <c r="G1029" s="23">
        <v>106</v>
      </c>
      <c r="H1029" s="23">
        <v>178</v>
      </c>
      <c r="I1029" s="23">
        <v>3460</v>
      </c>
      <c r="J1029" s="9">
        <v>5</v>
      </c>
      <c r="K1029" s="2">
        <v>8</v>
      </c>
      <c r="L1029" s="2">
        <v>4</v>
      </c>
      <c r="M1029" s="2">
        <v>9</v>
      </c>
      <c r="N1029" s="9">
        <v>7</v>
      </c>
    </row>
    <row r="1030" spans="1:14" x14ac:dyDescent="0.25">
      <c r="A1030" s="24">
        <v>2898</v>
      </c>
      <c r="B1030" s="2">
        <v>53</v>
      </c>
      <c r="C1030" s="23">
        <v>2730</v>
      </c>
      <c r="D1030" s="23">
        <v>76</v>
      </c>
      <c r="E1030" s="23">
        <v>643</v>
      </c>
      <c r="F1030" s="23">
        <v>295</v>
      </c>
      <c r="G1030" s="23">
        <v>151</v>
      </c>
      <c r="H1030" s="23">
        <v>76</v>
      </c>
      <c r="I1030" s="23">
        <v>3820</v>
      </c>
      <c r="J1030" s="9">
        <v>1</v>
      </c>
      <c r="K1030" s="2">
        <v>7</v>
      </c>
      <c r="L1030" s="2">
        <v>5</v>
      </c>
      <c r="M1030" s="2">
        <v>13</v>
      </c>
      <c r="N1030" s="9">
        <v>3</v>
      </c>
    </row>
    <row r="1031" spans="1:14" x14ac:dyDescent="0.25">
      <c r="A1031" s="24">
        <v>1874</v>
      </c>
      <c r="B1031" s="2">
        <v>52</v>
      </c>
      <c r="C1031" s="23">
        <v>0</v>
      </c>
      <c r="D1031" s="23">
        <v>0</v>
      </c>
      <c r="E1031" s="23">
        <v>5</v>
      </c>
      <c r="F1031" s="23">
        <v>38</v>
      </c>
      <c r="G1031" s="23">
        <v>14</v>
      </c>
      <c r="H1031" s="23">
        <v>9</v>
      </c>
      <c r="I1031" s="23">
        <v>47</v>
      </c>
      <c r="J1031" s="9">
        <v>1</v>
      </c>
      <c r="K1031" s="2">
        <v>1</v>
      </c>
      <c r="L1031" s="2">
        <v>0</v>
      </c>
      <c r="M1031" s="2">
        <v>2</v>
      </c>
      <c r="N1031" s="9">
        <v>7</v>
      </c>
    </row>
    <row r="1032" spans="1:14" x14ac:dyDescent="0.25">
      <c r="A1032" s="24">
        <v>1179</v>
      </c>
      <c r="B1032" s="2">
        <v>52</v>
      </c>
      <c r="C1032" s="23">
        <v>5</v>
      </c>
      <c r="D1032" s="23">
        <v>20</v>
      </c>
      <c r="E1032" s="23">
        <v>50</v>
      </c>
      <c r="F1032" s="23">
        <v>146</v>
      </c>
      <c r="G1032" s="23">
        <v>0</v>
      </c>
      <c r="H1032" s="23">
        <v>181</v>
      </c>
      <c r="I1032" s="23">
        <v>40</v>
      </c>
      <c r="J1032" s="9">
        <v>1</v>
      </c>
      <c r="K1032" s="2">
        <v>1</v>
      </c>
      <c r="L1032" s="2">
        <v>1</v>
      </c>
      <c r="M1032" s="2">
        <v>2</v>
      </c>
      <c r="N1032" s="9">
        <v>6</v>
      </c>
    </row>
    <row r="1033" spans="1:14" x14ac:dyDescent="0.25">
      <c r="A1033" s="24">
        <v>2871</v>
      </c>
      <c r="B1033" s="2">
        <v>52</v>
      </c>
      <c r="C1033" s="23">
        <v>5</v>
      </c>
      <c r="D1033" s="23">
        <v>20</v>
      </c>
      <c r="E1033" s="23">
        <v>50</v>
      </c>
      <c r="F1033" s="23">
        <v>146</v>
      </c>
      <c r="G1033" s="23">
        <v>0</v>
      </c>
      <c r="H1033" s="23">
        <v>181</v>
      </c>
      <c r="I1033" s="23">
        <v>40</v>
      </c>
      <c r="J1033" s="9">
        <v>1</v>
      </c>
      <c r="K1033" s="2">
        <v>1</v>
      </c>
      <c r="L1033" s="2">
        <v>1</v>
      </c>
      <c r="M1033" s="2">
        <v>2</v>
      </c>
      <c r="N1033" s="9">
        <v>6</v>
      </c>
    </row>
    <row r="1034" spans="1:14" x14ac:dyDescent="0.25">
      <c r="A1034" s="24">
        <v>1238</v>
      </c>
      <c r="B1034" s="2">
        <v>52</v>
      </c>
      <c r="C1034" s="23">
        <v>13</v>
      </c>
      <c r="D1034" s="23">
        <v>13</v>
      </c>
      <c r="E1034" s="23">
        <v>30</v>
      </c>
      <c r="F1034" s="23">
        <v>0</v>
      </c>
      <c r="G1034" s="23">
        <v>9</v>
      </c>
      <c r="H1034" s="23">
        <v>48</v>
      </c>
      <c r="I1034" s="23">
        <v>17</v>
      </c>
      <c r="J1034" s="9">
        <v>2</v>
      </c>
      <c r="K1034" s="2">
        <v>1</v>
      </c>
      <c r="L1034" s="2">
        <v>0</v>
      </c>
      <c r="M1034" s="2">
        <v>3</v>
      </c>
      <c r="N1034" s="9">
        <v>6</v>
      </c>
    </row>
    <row r="1035" spans="1:14" x14ac:dyDescent="0.25">
      <c r="A1035" s="24">
        <v>1412</v>
      </c>
      <c r="B1035" s="2">
        <v>52</v>
      </c>
      <c r="C1035" s="23">
        <v>21</v>
      </c>
      <c r="D1035" s="23">
        <v>21</v>
      </c>
      <c r="E1035" s="23">
        <v>117</v>
      </c>
      <c r="F1035" s="23">
        <v>106</v>
      </c>
      <c r="G1035" s="23">
        <v>64</v>
      </c>
      <c r="H1035" s="23">
        <v>127</v>
      </c>
      <c r="I1035" s="23">
        <v>202</v>
      </c>
      <c r="J1035" s="9">
        <v>2</v>
      </c>
      <c r="K1035" s="2">
        <v>1</v>
      </c>
      <c r="L1035" s="2">
        <v>0</v>
      </c>
      <c r="M1035" s="2">
        <v>4</v>
      </c>
      <c r="N1035" s="9">
        <v>5</v>
      </c>
    </row>
    <row r="1036" spans="1:14" x14ac:dyDescent="0.25">
      <c r="A1036" s="24">
        <v>3176</v>
      </c>
      <c r="B1036" s="2">
        <v>52</v>
      </c>
      <c r="C1036" s="23">
        <v>23</v>
      </c>
      <c r="D1036" s="23">
        <v>23</v>
      </c>
      <c r="E1036" s="23">
        <v>23</v>
      </c>
      <c r="F1036" s="23">
        <v>116</v>
      </c>
      <c r="G1036" s="23">
        <v>31</v>
      </c>
      <c r="H1036" s="23">
        <v>116</v>
      </c>
      <c r="I1036" s="23">
        <v>100</v>
      </c>
      <c r="J1036" s="9">
        <v>1</v>
      </c>
      <c r="K1036" s="2">
        <v>1</v>
      </c>
      <c r="L1036" s="2">
        <v>0</v>
      </c>
      <c r="M1036" s="2">
        <v>3</v>
      </c>
      <c r="N1036" s="9">
        <v>6</v>
      </c>
    </row>
    <row r="1037" spans="1:14" x14ac:dyDescent="0.25">
      <c r="A1037" s="24">
        <v>1356</v>
      </c>
      <c r="B1037" s="2">
        <v>52</v>
      </c>
      <c r="C1037" s="23">
        <v>31</v>
      </c>
      <c r="D1037" s="23">
        <v>4</v>
      </c>
      <c r="E1037" s="23">
        <v>26</v>
      </c>
      <c r="F1037" s="23">
        <v>13</v>
      </c>
      <c r="G1037" s="23">
        <v>4</v>
      </c>
      <c r="H1037" s="23">
        <v>48</v>
      </c>
      <c r="I1037" s="23">
        <v>31</v>
      </c>
      <c r="J1037" s="9">
        <v>1</v>
      </c>
      <c r="K1037" s="2">
        <v>1</v>
      </c>
      <c r="L1037" s="2">
        <v>1</v>
      </c>
      <c r="M1037" s="2">
        <v>2</v>
      </c>
      <c r="N1037" s="9">
        <v>4</v>
      </c>
    </row>
    <row r="1038" spans="1:14" x14ac:dyDescent="0.25">
      <c r="A1038" s="24">
        <v>1990</v>
      </c>
      <c r="B1038" s="2">
        <v>52</v>
      </c>
      <c r="C1038" s="23">
        <v>37</v>
      </c>
      <c r="D1038" s="23">
        <v>0</v>
      </c>
      <c r="E1038" s="23">
        <v>11</v>
      </c>
      <c r="F1038" s="23">
        <v>0</v>
      </c>
      <c r="G1038" s="23">
        <v>0</v>
      </c>
      <c r="H1038" s="23">
        <v>15</v>
      </c>
      <c r="I1038" s="23">
        <v>33</v>
      </c>
      <c r="J1038" s="9">
        <v>1</v>
      </c>
      <c r="K1038" s="2">
        <v>1</v>
      </c>
      <c r="L1038" s="2">
        <v>0</v>
      </c>
      <c r="M1038" s="2">
        <v>2</v>
      </c>
      <c r="N1038" s="9">
        <v>6</v>
      </c>
    </row>
    <row r="1039" spans="1:14" x14ac:dyDescent="0.25">
      <c r="A1039" s="24">
        <v>2733</v>
      </c>
      <c r="B1039" s="2">
        <v>52</v>
      </c>
      <c r="C1039" s="23">
        <v>111</v>
      </c>
      <c r="D1039" s="23">
        <v>0</v>
      </c>
      <c r="E1039" s="23">
        <v>21</v>
      </c>
      <c r="F1039" s="23">
        <v>7</v>
      </c>
      <c r="G1039" s="23">
        <v>4</v>
      </c>
      <c r="H1039" s="23">
        <v>18</v>
      </c>
      <c r="I1039" s="23">
        <v>125</v>
      </c>
      <c r="J1039" s="9">
        <v>2</v>
      </c>
      <c r="K1039" s="2">
        <v>1</v>
      </c>
      <c r="L1039" s="2">
        <v>0</v>
      </c>
      <c r="M1039" s="2">
        <v>4</v>
      </c>
      <c r="N1039" s="9">
        <v>4</v>
      </c>
    </row>
    <row r="1040" spans="1:14" x14ac:dyDescent="0.25">
      <c r="A1040" s="24">
        <v>3163</v>
      </c>
      <c r="B1040" s="2">
        <v>52</v>
      </c>
      <c r="C1040" s="23">
        <v>148</v>
      </c>
      <c r="D1040" s="23">
        <v>0</v>
      </c>
      <c r="E1040" s="23">
        <v>160</v>
      </c>
      <c r="F1040" s="23">
        <v>49</v>
      </c>
      <c r="G1040" s="23">
        <v>25</v>
      </c>
      <c r="H1040" s="23">
        <v>49</v>
      </c>
      <c r="I1040" s="23">
        <v>333</v>
      </c>
      <c r="J1040" s="9">
        <v>4</v>
      </c>
      <c r="K1040" s="2">
        <v>3</v>
      </c>
      <c r="L1040" s="2">
        <v>0</v>
      </c>
      <c r="M1040" s="2">
        <v>3</v>
      </c>
      <c r="N1040" s="9">
        <v>8</v>
      </c>
    </row>
    <row r="1041" spans="1:14" x14ac:dyDescent="0.25">
      <c r="A1041" s="24">
        <v>2562</v>
      </c>
      <c r="B1041" s="2">
        <v>52</v>
      </c>
      <c r="C1041" s="23">
        <v>156</v>
      </c>
      <c r="D1041" s="23">
        <v>42</v>
      </c>
      <c r="E1041" s="23">
        <v>181</v>
      </c>
      <c r="F1041" s="23">
        <v>87</v>
      </c>
      <c r="G1041" s="23">
        <v>76</v>
      </c>
      <c r="H1041" s="23">
        <v>45</v>
      </c>
      <c r="I1041" s="23">
        <v>497</v>
      </c>
      <c r="J1041" s="9">
        <v>4</v>
      </c>
      <c r="K1041" s="2">
        <v>3</v>
      </c>
      <c r="L1041" s="2">
        <v>1</v>
      </c>
      <c r="M1041" s="2">
        <v>4</v>
      </c>
      <c r="N1041" s="9">
        <v>7</v>
      </c>
    </row>
    <row r="1042" spans="1:14" x14ac:dyDescent="0.25">
      <c r="A1042" s="24">
        <v>1442</v>
      </c>
      <c r="B1042" s="2">
        <v>52</v>
      </c>
      <c r="C1042" s="23">
        <v>427</v>
      </c>
      <c r="D1042" s="23">
        <v>45</v>
      </c>
      <c r="E1042" s="23">
        <v>179</v>
      </c>
      <c r="F1042" s="23">
        <v>72</v>
      </c>
      <c r="G1042" s="23">
        <v>69</v>
      </c>
      <c r="H1042" s="23">
        <v>15</v>
      </c>
      <c r="I1042" s="23">
        <v>777</v>
      </c>
      <c r="J1042" s="9">
        <v>2</v>
      </c>
      <c r="K1042" s="2">
        <v>2</v>
      </c>
      <c r="L1042" s="2">
        <v>1</v>
      </c>
      <c r="M1042" s="2">
        <v>8</v>
      </c>
      <c r="N1042" s="9">
        <v>2</v>
      </c>
    </row>
    <row r="1043" spans="1:14" x14ac:dyDescent="0.25">
      <c r="A1043" s="24">
        <v>2138</v>
      </c>
      <c r="B1043" s="2">
        <v>52</v>
      </c>
      <c r="C1043" s="23">
        <v>713</v>
      </c>
      <c r="D1043" s="23">
        <v>290</v>
      </c>
      <c r="E1043" s="23">
        <v>660</v>
      </c>
      <c r="F1043" s="23">
        <v>655</v>
      </c>
      <c r="G1043" s="23">
        <v>475</v>
      </c>
      <c r="H1043" s="23">
        <v>25</v>
      </c>
      <c r="I1043" s="23">
        <v>2769</v>
      </c>
      <c r="J1043" s="9">
        <v>1</v>
      </c>
      <c r="K1043" s="2">
        <v>7</v>
      </c>
      <c r="L1043" s="2">
        <v>3</v>
      </c>
      <c r="M1043" s="2">
        <v>4</v>
      </c>
      <c r="N1043" s="9">
        <v>4</v>
      </c>
    </row>
    <row r="1044" spans="1:14" x14ac:dyDescent="0.25">
      <c r="A1044" s="24">
        <v>1750</v>
      </c>
      <c r="B1044" s="2">
        <v>52</v>
      </c>
      <c r="C1044" s="23">
        <v>786</v>
      </c>
      <c r="D1044" s="23">
        <v>18</v>
      </c>
      <c r="E1044" s="23">
        <v>193</v>
      </c>
      <c r="F1044" s="23">
        <v>26</v>
      </c>
      <c r="G1044" s="23">
        <v>0</v>
      </c>
      <c r="H1044" s="23">
        <v>151</v>
      </c>
      <c r="I1044" s="23">
        <v>872</v>
      </c>
      <c r="J1044" s="9">
        <v>4</v>
      </c>
      <c r="K1044" s="2">
        <v>6</v>
      </c>
      <c r="L1044" s="2">
        <v>1</v>
      </c>
      <c r="M1044" s="2">
        <v>7</v>
      </c>
      <c r="N1044" s="9">
        <v>6</v>
      </c>
    </row>
    <row r="1045" spans="1:14" x14ac:dyDescent="0.25">
      <c r="A1045" s="24">
        <v>2346</v>
      </c>
      <c r="B1045" s="2">
        <v>52</v>
      </c>
      <c r="C1045" s="23">
        <v>794</v>
      </c>
      <c r="D1045" s="23">
        <v>22</v>
      </c>
      <c r="E1045" s="23">
        <v>338</v>
      </c>
      <c r="F1045" s="23">
        <v>63</v>
      </c>
      <c r="G1045" s="23">
        <v>0</v>
      </c>
      <c r="H1045" s="23">
        <v>81</v>
      </c>
      <c r="I1045" s="23">
        <v>1135</v>
      </c>
      <c r="J1045" s="9">
        <v>3</v>
      </c>
      <c r="K1045" s="2">
        <v>6</v>
      </c>
      <c r="L1045" s="2">
        <v>3</v>
      </c>
      <c r="M1045" s="2">
        <v>5</v>
      </c>
      <c r="N1045" s="9">
        <v>6</v>
      </c>
    </row>
    <row r="1046" spans="1:14" x14ac:dyDescent="0.25">
      <c r="A1046" s="24">
        <v>1343</v>
      </c>
      <c r="B1046" s="2">
        <v>52</v>
      </c>
      <c r="C1046" s="23">
        <v>845</v>
      </c>
      <c r="D1046" s="23">
        <v>47</v>
      </c>
      <c r="E1046" s="23">
        <v>217</v>
      </c>
      <c r="F1046" s="23">
        <v>47</v>
      </c>
      <c r="G1046" s="23">
        <v>60</v>
      </c>
      <c r="H1046" s="23">
        <v>119</v>
      </c>
      <c r="I1046" s="23">
        <v>1097</v>
      </c>
      <c r="J1046" s="9">
        <v>2</v>
      </c>
      <c r="K1046" s="2">
        <v>4</v>
      </c>
      <c r="L1046" s="2">
        <v>6</v>
      </c>
      <c r="M1046" s="2">
        <v>4</v>
      </c>
      <c r="N1046" s="9">
        <v>5</v>
      </c>
    </row>
    <row r="1047" spans="1:14" x14ac:dyDescent="0.25">
      <c r="A1047" s="24">
        <v>2610</v>
      </c>
      <c r="B1047" s="2">
        <v>52</v>
      </c>
      <c r="C1047" s="23">
        <v>845</v>
      </c>
      <c r="D1047" s="23">
        <v>47</v>
      </c>
      <c r="E1047" s="23">
        <v>217</v>
      </c>
      <c r="F1047" s="23">
        <v>47</v>
      </c>
      <c r="G1047" s="23">
        <v>60</v>
      </c>
      <c r="H1047" s="23">
        <v>119</v>
      </c>
      <c r="I1047" s="23">
        <v>1097</v>
      </c>
      <c r="J1047" s="9">
        <v>2</v>
      </c>
      <c r="K1047" s="2">
        <v>4</v>
      </c>
      <c r="L1047" s="2">
        <v>6</v>
      </c>
      <c r="M1047" s="2">
        <v>4</v>
      </c>
      <c r="N1047" s="9">
        <v>5</v>
      </c>
    </row>
    <row r="1048" spans="1:14" x14ac:dyDescent="0.25">
      <c r="A1048" s="24">
        <v>2852</v>
      </c>
      <c r="B1048" s="2">
        <v>52</v>
      </c>
      <c r="C1048" s="23">
        <v>965</v>
      </c>
      <c r="D1048" s="23">
        <v>270</v>
      </c>
      <c r="E1048" s="23">
        <v>1055</v>
      </c>
      <c r="F1048" s="23">
        <v>429</v>
      </c>
      <c r="G1048" s="23">
        <v>391</v>
      </c>
      <c r="H1048" s="23">
        <v>481</v>
      </c>
      <c r="I1048" s="23">
        <v>2630</v>
      </c>
      <c r="J1048" s="9">
        <v>1</v>
      </c>
      <c r="K1048" s="2">
        <v>3</v>
      </c>
      <c r="L1048" s="2">
        <v>7</v>
      </c>
      <c r="M1048" s="2">
        <v>9</v>
      </c>
      <c r="N1048" s="9">
        <v>1</v>
      </c>
    </row>
    <row r="1049" spans="1:14" x14ac:dyDescent="0.25">
      <c r="A1049" s="24">
        <v>1516</v>
      </c>
      <c r="B1049" s="2">
        <v>52</v>
      </c>
      <c r="C1049" s="23">
        <v>1243</v>
      </c>
      <c r="D1049" s="23">
        <v>11</v>
      </c>
      <c r="E1049" s="23">
        <v>65</v>
      </c>
      <c r="F1049" s="23">
        <v>0</v>
      </c>
      <c r="G1049" s="23">
        <v>0</v>
      </c>
      <c r="H1049" s="23">
        <v>25</v>
      </c>
      <c r="I1049" s="23">
        <v>1295</v>
      </c>
      <c r="J1049" s="9">
        <v>7</v>
      </c>
      <c r="K1049" s="2">
        <v>8</v>
      </c>
      <c r="L1049" s="2">
        <v>2</v>
      </c>
      <c r="M1049" s="2">
        <v>6</v>
      </c>
      <c r="N1049" s="9">
        <v>7</v>
      </c>
    </row>
    <row r="1050" spans="1:14" x14ac:dyDescent="0.25">
      <c r="A1050" s="24">
        <v>1605</v>
      </c>
      <c r="B1050" s="2">
        <v>52</v>
      </c>
      <c r="C1050" s="23">
        <v>1489</v>
      </c>
      <c r="D1050" s="23">
        <v>83</v>
      </c>
      <c r="E1050" s="23">
        <v>403</v>
      </c>
      <c r="F1050" s="23">
        <v>138</v>
      </c>
      <c r="G1050" s="23">
        <v>41</v>
      </c>
      <c r="H1050" s="23">
        <v>83</v>
      </c>
      <c r="I1050" s="23">
        <v>2071</v>
      </c>
      <c r="J1050" s="9">
        <v>1</v>
      </c>
      <c r="K1050" s="2">
        <v>4</v>
      </c>
      <c r="L1050" s="2">
        <v>3</v>
      </c>
      <c r="M1050" s="2">
        <v>6</v>
      </c>
      <c r="N1050" s="9">
        <v>1</v>
      </c>
    </row>
    <row r="1051" spans="1:14" x14ac:dyDescent="0.25">
      <c r="A1051" s="24">
        <v>2048</v>
      </c>
      <c r="B1051" s="2">
        <v>52</v>
      </c>
      <c r="C1051" s="23">
        <v>3108</v>
      </c>
      <c r="D1051" s="23">
        <v>84</v>
      </c>
      <c r="E1051" s="23">
        <v>637</v>
      </c>
      <c r="F1051" s="23">
        <v>164</v>
      </c>
      <c r="G1051" s="23">
        <v>297</v>
      </c>
      <c r="H1051" s="23">
        <v>381</v>
      </c>
      <c r="I1051" s="23">
        <v>3909</v>
      </c>
      <c r="J1051" s="9">
        <v>8</v>
      </c>
      <c r="K1051" s="2">
        <v>8</v>
      </c>
      <c r="L1051" s="2">
        <v>9</v>
      </c>
      <c r="M1051" s="2">
        <v>8</v>
      </c>
      <c r="N1051" s="9">
        <v>6</v>
      </c>
    </row>
    <row r="1052" spans="1:14" x14ac:dyDescent="0.25">
      <c r="A1052" s="24">
        <v>2109</v>
      </c>
      <c r="B1052" s="2">
        <v>51</v>
      </c>
      <c r="C1052" s="23">
        <v>7</v>
      </c>
      <c r="D1052" s="23">
        <v>21</v>
      </c>
      <c r="E1052" s="23">
        <v>28</v>
      </c>
      <c r="F1052" s="23">
        <v>14</v>
      </c>
      <c r="G1052" s="23">
        <v>21</v>
      </c>
      <c r="H1052" s="23">
        <v>77</v>
      </c>
      <c r="I1052" s="23">
        <v>14</v>
      </c>
      <c r="J1052" s="9">
        <v>1</v>
      </c>
      <c r="K1052" s="2">
        <v>0</v>
      </c>
      <c r="L1052" s="2">
        <v>0</v>
      </c>
      <c r="M1052" s="2">
        <v>3</v>
      </c>
      <c r="N1052" s="9">
        <v>4</v>
      </c>
    </row>
    <row r="1053" spans="1:14" x14ac:dyDescent="0.25">
      <c r="A1053" s="24">
        <v>2842</v>
      </c>
      <c r="B1053" s="2">
        <v>51</v>
      </c>
      <c r="C1053" s="23">
        <v>12</v>
      </c>
      <c r="D1053" s="23">
        <v>8</v>
      </c>
      <c r="E1053" s="23">
        <v>39</v>
      </c>
      <c r="F1053" s="23">
        <v>12</v>
      </c>
      <c r="G1053" s="23">
        <v>0</v>
      </c>
      <c r="H1053" s="23">
        <v>8</v>
      </c>
      <c r="I1053" s="23">
        <v>62</v>
      </c>
      <c r="J1053" s="9">
        <v>1</v>
      </c>
      <c r="K1053" s="2">
        <v>1</v>
      </c>
      <c r="L1053" s="2">
        <v>0</v>
      </c>
      <c r="M1053" s="2">
        <v>3</v>
      </c>
      <c r="N1053" s="9">
        <v>6</v>
      </c>
    </row>
    <row r="1054" spans="1:14" x14ac:dyDescent="0.25">
      <c r="A1054" s="24">
        <v>3088</v>
      </c>
      <c r="B1054" s="2">
        <v>51</v>
      </c>
      <c r="C1054" s="23">
        <v>24</v>
      </c>
      <c r="D1054" s="23">
        <v>10</v>
      </c>
      <c r="E1054" s="23">
        <v>39</v>
      </c>
      <c r="F1054" s="23">
        <v>10</v>
      </c>
      <c r="G1054" s="23">
        <v>10</v>
      </c>
      <c r="H1054" s="23">
        <v>44</v>
      </c>
      <c r="I1054" s="23">
        <v>49</v>
      </c>
      <c r="J1054" s="9">
        <v>1</v>
      </c>
      <c r="K1054" s="2">
        <v>0</v>
      </c>
      <c r="L1054" s="2">
        <v>1</v>
      </c>
      <c r="M1054" s="2">
        <v>2</v>
      </c>
      <c r="N1054" s="9">
        <v>7</v>
      </c>
    </row>
    <row r="1055" spans="1:14" x14ac:dyDescent="0.25">
      <c r="A1055" s="24">
        <v>1381</v>
      </c>
      <c r="B1055" s="2">
        <v>51</v>
      </c>
      <c r="C1055" s="23">
        <v>38</v>
      </c>
      <c r="D1055" s="23">
        <v>15</v>
      </c>
      <c r="E1055" s="23">
        <v>120</v>
      </c>
      <c r="F1055" s="23">
        <v>23</v>
      </c>
      <c r="G1055" s="23">
        <v>15</v>
      </c>
      <c r="H1055" s="23">
        <v>143</v>
      </c>
      <c r="I1055" s="23">
        <v>68</v>
      </c>
      <c r="J1055" s="9">
        <v>2</v>
      </c>
      <c r="K1055" s="2">
        <v>1</v>
      </c>
      <c r="L1055" s="2">
        <v>1</v>
      </c>
      <c r="M1055" s="2">
        <v>2</v>
      </c>
      <c r="N1055" s="9">
        <v>8</v>
      </c>
    </row>
    <row r="1056" spans="1:14" x14ac:dyDescent="0.25">
      <c r="A1056" s="24">
        <v>2367</v>
      </c>
      <c r="B1056" s="2">
        <v>51</v>
      </c>
      <c r="C1056" s="23">
        <v>54</v>
      </c>
      <c r="D1056" s="23">
        <v>76</v>
      </c>
      <c r="E1056" s="23">
        <v>157</v>
      </c>
      <c r="F1056" s="23">
        <v>22</v>
      </c>
      <c r="G1056" s="23">
        <v>11</v>
      </c>
      <c r="H1056" s="23">
        <v>195</v>
      </c>
      <c r="I1056" s="23">
        <v>124</v>
      </c>
      <c r="J1056" s="9">
        <v>3</v>
      </c>
      <c r="K1056" s="2">
        <v>2</v>
      </c>
      <c r="L1056" s="2">
        <v>1</v>
      </c>
      <c r="M1056" s="2">
        <v>4</v>
      </c>
      <c r="N1056" s="9">
        <v>4</v>
      </c>
    </row>
    <row r="1057" spans="1:14" x14ac:dyDescent="0.25">
      <c r="A1057" s="24">
        <v>1319</v>
      </c>
      <c r="B1057" s="2">
        <v>51</v>
      </c>
      <c r="C1057" s="23">
        <v>61</v>
      </c>
      <c r="D1057" s="23">
        <v>11</v>
      </c>
      <c r="E1057" s="23">
        <v>50</v>
      </c>
      <c r="F1057" s="23">
        <v>17</v>
      </c>
      <c r="G1057" s="23">
        <v>0</v>
      </c>
      <c r="H1057" s="23">
        <v>44</v>
      </c>
      <c r="I1057" s="23">
        <v>94</v>
      </c>
      <c r="J1057" s="9">
        <v>2</v>
      </c>
      <c r="K1057" s="2">
        <v>2</v>
      </c>
      <c r="L1057" s="2">
        <v>0</v>
      </c>
      <c r="M1057" s="2">
        <v>3</v>
      </c>
      <c r="N1057" s="9">
        <v>8</v>
      </c>
    </row>
    <row r="1058" spans="1:14" x14ac:dyDescent="0.25">
      <c r="A1058" s="24">
        <v>2800</v>
      </c>
      <c r="B1058" s="2">
        <v>51</v>
      </c>
      <c r="C1058" s="23">
        <v>74</v>
      </c>
      <c r="D1058" s="23">
        <v>0</v>
      </c>
      <c r="E1058" s="23">
        <v>54</v>
      </c>
      <c r="F1058" s="23">
        <v>0</v>
      </c>
      <c r="G1058" s="23">
        <v>10</v>
      </c>
      <c r="H1058" s="23">
        <v>45</v>
      </c>
      <c r="I1058" s="23">
        <v>94</v>
      </c>
      <c r="J1058" s="9">
        <v>1</v>
      </c>
      <c r="K1058" s="2">
        <v>1</v>
      </c>
      <c r="L1058" s="2">
        <v>1</v>
      </c>
      <c r="M1058" s="2">
        <v>2</v>
      </c>
      <c r="N1058" s="9">
        <v>8</v>
      </c>
    </row>
    <row r="1059" spans="1:14" x14ac:dyDescent="0.25">
      <c r="A1059" s="24">
        <v>3045</v>
      </c>
      <c r="B1059" s="2">
        <v>51</v>
      </c>
      <c r="C1059" s="23">
        <v>74</v>
      </c>
      <c r="D1059" s="23">
        <v>0</v>
      </c>
      <c r="E1059" s="23">
        <v>54</v>
      </c>
      <c r="F1059" s="23">
        <v>0</v>
      </c>
      <c r="G1059" s="23">
        <v>10</v>
      </c>
      <c r="H1059" s="23">
        <v>45</v>
      </c>
      <c r="I1059" s="23">
        <v>94</v>
      </c>
      <c r="J1059" s="9">
        <v>1</v>
      </c>
      <c r="K1059" s="2">
        <v>1</v>
      </c>
      <c r="L1059" s="2">
        <v>1</v>
      </c>
      <c r="M1059" s="2">
        <v>2</v>
      </c>
      <c r="N1059" s="9">
        <v>8</v>
      </c>
    </row>
    <row r="1060" spans="1:14" x14ac:dyDescent="0.25">
      <c r="A1060" s="24">
        <v>2122</v>
      </c>
      <c r="B1060" s="2">
        <v>51</v>
      </c>
      <c r="C1060" s="23">
        <v>85</v>
      </c>
      <c r="D1060" s="23">
        <v>0</v>
      </c>
      <c r="E1060" s="23">
        <v>96</v>
      </c>
      <c r="F1060" s="23">
        <v>26</v>
      </c>
      <c r="G1060" s="23">
        <v>55</v>
      </c>
      <c r="H1060" s="23">
        <v>11</v>
      </c>
      <c r="I1060" s="23">
        <v>251</v>
      </c>
      <c r="J1060" s="9">
        <v>1</v>
      </c>
      <c r="K1060" s="2">
        <v>2</v>
      </c>
      <c r="L1060" s="2">
        <v>0</v>
      </c>
      <c r="M1060" s="2">
        <v>4</v>
      </c>
      <c r="N1060" s="9">
        <v>5</v>
      </c>
    </row>
    <row r="1061" spans="1:14" x14ac:dyDescent="0.25">
      <c r="A1061" s="24">
        <v>3030</v>
      </c>
      <c r="B1061" s="2">
        <v>51</v>
      </c>
      <c r="C1061" s="23">
        <v>147</v>
      </c>
      <c r="D1061" s="23">
        <v>32</v>
      </c>
      <c r="E1061" s="23">
        <v>142</v>
      </c>
      <c r="F1061" s="23">
        <v>63</v>
      </c>
      <c r="G1061" s="23">
        <v>89</v>
      </c>
      <c r="H1061" s="23">
        <v>205</v>
      </c>
      <c r="I1061" s="23">
        <v>268</v>
      </c>
      <c r="J1061" s="9">
        <v>1</v>
      </c>
      <c r="K1061" s="2">
        <v>3</v>
      </c>
      <c r="L1061" s="2">
        <v>0</v>
      </c>
      <c r="M1061" s="2">
        <v>3</v>
      </c>
      <c r="N1061" s="9">
        <v>8</v>
      </c>
    </row>
    <row r="1062" spans="1:14" x14ac:dyDescent="0.25">
      <c r="A1062" s="24">
        <v>1016</v>
      </c>
      <c r="B1062" s="2">
        <v>51</v>
      </c>
      <c r="C1062" s="23">
        <v>180</v>
      </c>
      <c r="D1062" s="23">
        <v>17</v>
      </c>
      <c r="E1062" s="23">
        <v>64</v>
      </c>
      <c r="F1062" s="23">
        <v>7</v>
      </c>
      <c r="G1062" s="23">
        <v>44</v>
      </c>
      <c r="H1062" s="23">
        <v>14</v>
      </c>
      <c r="I1062" s="23">
        <v>298</v>
      </c>
      <c r="J1062" s="9">
        <v>3</v>
      </c>
      <c r="K1062" s="2">
        <v>3</v>
      </c>
      <c r="L1062" s="2">
        <v>0</v>
      </c>
      <c r="M1062" s="2">
        <v>3</v>
      </c>
      <c r="N1062" s="9">
        <v>8</v>
      </c>
    </row>
    <row r="1063" spans="1:14" x14ac:dyDescent="0.25">
      <c r="A1063" s="24">
        <v>1119</v>
      </c>
      <c r="B1063" s="2">
        <v>51</v>
      </c>
      <c r="C1063" s="23">
        <v>199</v>
      </c>
      <c r="D1063" s="23">
        <v>0</v>
      </c>
      <c r="E1063" s="23">
        <v>45</v>
      </c>
      <c r="F1063" s="23">
        <v>0</v>
      </c>
      <c r="G1063" s="23">
        <v>0</v>
      </c>
      <c r="H1063" s="23">
        <v>11</v>
      </c>
      <c r="I1063" s="23">
        <v>233</v>
      </c>
      <c r="J1063" s="9">
        <v>2</v>
      </c>
      <c r="K1063" s="2">
        <v>2</v>
      </c>
      <c r="L1063" s="2">
        <v>0</v>
      </c>
      <c r="M1063" s="2">
        <v>4</v>
      </c>
      <c r="N1063" s="9">
        <v>6</v>
      </c>
    </row>
    <row r="1064" spans="1:14" x14ac:dyDescent="0.25">
      <c r="A1064" s="24">
        <v>2315</v>
      </c>
      <c r="B1064" s="2">
        <v>51</v>
      </c>
      <c r="C1064" s="23">
        <v>240</v>
      </c>
      <c r="D1064" s="23">
        <v>97</v>
      </c>
      <c r="E1064" s="23">
        <v>158</v>
      </c>
      <c r="F1064" s="23">
        <v>208</v>
      </c>
      <c r="G1064" s="23">
        <v>88</v>
      </c>
      <c r="H1064" s="23">
        <v>120</v>
      </c>
      <c r="I1064" s="23">
        <v>670</v>
      </c>
      <c r="J1064" s="9">
        <v>2</v>
      </c>
      <c r="K1064" s="2">
        <v>5</v>
      </c>
      <c r="L1064" s="2">
        <v>2</v>
      </c>
      <c r="M1064" s="2">
        <v>4</v>
      </c>
      <c r="N1064" s="9">
        <v>5</v>
      </c>
    </row>
    <row r="1065" spans="1:14" x14ac:dyDescent="0.25">
      <c r="A1065" s="24">
        <v>2004</v>
      </c>
      <c r="B1065" s="2">
        <v>51</v>
      </c>
      <c r="C1065" s="23">
        <v>243</v>
      </c>
      <c r="D1065" s="23">
        <v>0</v>
      </c>
      <c r="E1065" s="23">
        <v>12</v>
      </c>
      <c r="F1065" s="23">
        <v>0</v>
      </c>
      <c r="G1065" s="23">
        <v>0</v>
      </c>
      <c r="H1065" s="23">
        <v>28</v>
      </c>
      <c r="I1065" s="23">
        <v>227</v>
      </c>
      <c r="J1065" s="9">
        <v>1</v>
      </c>
      <c r="K1065" s="2">
        <v>1</v>
      </c>
      <c r="L1065" s="2">
        <v>1</v>
      </c>
      <c r="M1065" s="2">
        <v>3</v>
      </c>
      <c r="N1065" s="9">
        <v>5</v>
      </c>
    </row>
    <row r="1066" spans="1:14" x14ac:dyDescent="0.25">
      <c r="A1066" s="24">
        <v>2713</v>
      </c>
      <c r="B1066" s="2">
        <v>51</v>
      </c>
      <c r="C1066" s="23">
        <v>488</v>
      </c>
      <c r="D1066" s="23">
        <v>37</v>
      </c>
      <c r="E1066" s="23">
        <v>369</v>
      </c>
      <c r="F1066" s="23">
        <v>90</v>
      </c>
      <c r="G1066" s="23">
        <v>8</v>
      </c>
      <c r="H1066" s="23">
        <v>17</v>
      </c>
      <c r="I1066" s="23">
        <v>975</v>
      </c>
      <c r="J1066" s="9">
        <v>4</v>
      </c>
      <c r="K1066" s="2">
        <v>6</v>
      </c>
      <c r="L1066" s="2">
        <v>1</v>
      </c>
      <c r="M1066" s="2">
        <v>6</v>
      </c>
      <c r="N1066" s="9">
        <v>7</v>
      </c>
    </row>
    <row r="1067" spans="1:14" x14ac:dyDescent="0.25">
      <c r="A1067" s="24">
        <v>2618</v>
      </c>
      <c r="B1067" s="2">
        <v>51</v>
      </c>
      <c r="C1067" s="23">
        <v>638</v>
      </c>
      <c r="D1067" s="23">
        <v>133</v>
      </c>
      <c r="E1067" s="23">
        <v>594</v>
      </c>
      <c r="F1067" s="23">
        <v>36</v>
      </c>
      <c r="G1067" s="23">
        <v>89</v>
      </c>
      <c r="H1067" s="23">
        <v>208</v>
      </c>
      <c r="I1067" s="23">
        <v>1281</v>
      </c>
      <c r="J1067" s="9">
        <v>8</v>
      </c>
      <c r="K1067" s="2">
        <v>9</v>
      </c>
      <c r="L1067" s="2">
        <v>1</v>
      </c>
      <c r="M1067" s="2">
        <v>7</v>
      </c>
      <c r="N1067" s="9">
        <v>9</v>
      </c>
    </row>
    <row r="1068" spans="1:14" x14ac:dyDescent="0.25">
      <c r="A1068" s="24">
        <v>1993</v>
      </c>
      <c r="B1068" s="2">
        <v>51</v>
      </c>
      <c r="C1068" s="23">
        <v>664</v>
      </c>
      <c r="D1068" s="23">
        <v>86</v>
      </c>
      <c r="E1068" s="23">
        <v>285</v>
      </c>
      <c r="F1068" s="23">
        <v>0</v>
      </c>
      <c r="G1068" s="23">
        <v>52</v>
      </c>
      <c r="H1068" s="23">
        <v>116</v>
      </c>
      <c r="I1068" s="23">
        <v>971</v>
      </c>
      <c r="J1068" s="9">
        <v>7</v>
      </c>
      <c r="K1068" s="2">
        <v>6</v>
      </c>
      <c r="L1068" s="2">
        <v>1</v>
      </c>
      <c r="M1068" s="2">
        <v>4</v>
      </c>
      <c r="N1068" s="9">
        <v>9</v>
      </c>
    </row>
    <row r="1069" spans="1:14" x14ac:dyDescent="0.25">
      <c r="A1069" s="24">
        <v>1124</v>
      </c>
      <c r="B1069" s="2">
        <v>51</v>
      </c>
      <c r="C1069" s="23">
        <v>749</v>
      </c>
      <c r="D1069" s="23">
        <v>0</v>
      </c>
      <c r="E1069" s="23">
        <v>112</v>
      </c>
      <c r="F1069" s="23">
        <v>10</v>
      </c>
      <c r="G1069" s="23">
        <v>0</v>
      </c>
      <c r="H1069" s="23">
        <v>78</v>
      </c>
      <c r="I1069" s="23">
        <v>794</v>
      </c>
      <c r="J1069" s="9">
        <v>5</v>
      </c>
      <c r="K1069" s="2">
        <v>5</v>
      </c>
      <c r="L1069" s="2">
        <v>1</v>
      </c>
      <c r="M1069" s="2">
        <v>5</v>
      </c>
      <c r="N1069" s="9">
        <v>8</v>
      </c>
    </row>
    <row r="1070" spans="1:14" x14ac:dyDescent="0.25">
      <c r="A1070" s="24">
        <v>1896</v>
      </c>
      <c r="B1070" s="2">
        <v>51</v>
      </c>
      <c r="C1070" s="23">
        <v>1032</v>
      </c>
      <c r="D1070" s="23">
        <v>158</v>
      </c>
      <c r="E1070" s="23">
        <v>687</v>
      </c>
      <c r="F1070" s="23">
        <v>358</v>
      </c>
      <c r="G1070" s="23">
        <v>158</v>
      </c>
      <c r="H1070" s="23">
        <v>137</v>
      </c>
      <c r="I1070" s="23">
        <v>2255</v>
      </c>
      <c r="J1070" s="9">
        <v>1</v>
      </c>
      <c r="K1070" s="2">
        <v>3</v>
      </c>
      <c r="L1070" s="2">
        <v>4</v>
      </c>
      <c r="M1070" s="2">
        <v>6</v>
      </c>
      <c r="N1070" s="9">
        <v>1</v>
      </c>
    </row>
    <row r="1071" spans="1:14" x14ac:dyDescent="0.25">
      <c r="A1071" s="24">
        <v>2880</v>
      </c>
      <c r="B1071" s="2">
        <v>51</v>
      </c>
      <c r="C1071" s="23">
        <v>1032</v>
      </c>
      <c r="D1071" s="23">
        <v>158</v>
      </c>
      <c r="E1071" s="23">
        <v>687</v>
      </c>
      <c r="F1071" s="23">
        <v>358</v>
      </c>
      <c r="G1071" s="23">
        <v>158</v>
      </c>
      <c r="H1071" s="23">
        <v>137</v>
      </c>
      <c r="I1071" s="23">
        <v>2255</v>
      </c>
      <c r="J1071" s="9">
        <v>1</v>
      </c>
      <c r="K1071" s="2">
        <v>3</v>
      </c>
      <c r="L1071" s="2">
        <v>4</v>
      </c>
      <c r="M1071" s="2">
        <v>6</v>
      </c>
      <c r="N1071" s="9">
        <v>1</v>
      </c>
    </row>
    <row r="1072" spans="1:14" x14ac:dyDescent="0.25">
      <c r="A1072" s="24">
        <v>1921</v>
      </c>
      <c r="B1072" s="2">
        <v>51</v>
      </c>
      <c r="C1072" s="23">
        <v>1220</v>
      </c>
      <c r="D1072" s="23">
        <v>219</v>
      </c>
      <c r="E1072" s="23">
        <v>633</v>
      </c>
      <c r="F1072" s="23">
        <v>191</v>
      </c>
      <c r="G1072" s="23">
        <v>219</v>
      </c>
      <c r="H1072" s="23">
        <v>366</v>
      </c>
      <c r="I1072" s="23">
        <v>2115</v>
      </c>
      <c r="J1072" s="9">
        <v>8</v>
      </c>
      <c r="K1072" s="2">
        <v>6</v>
      </c>
      <c r="L1072" s="2">
        <v>3</v>
      </c>
      <c r="M1072" s="2">
        <v>5</v>
      </c>
      <c r="N1072" s="9">
        <v>6</v>
      </c>
    </row>
    <row r="1073" spans="1:14" x14ac:dyDescent="0.25">
      <c r="A1073" s="24">
        <v>2254</v>
      </c>
      <c r="B1073" s="2">
        <v>51</v>
      </c>
      <c r="C1073" s="23">
        <v>1275</v>
      </c>
      <c r="D1073" s="23">
        <v>14</v>
      </c>
      <c r="E1073" s="23">
        <v>176</v>
      </c>
      <c r="F1073" s="23">
        <v>19</v>
      </c>
      <c r="G1073" s="23">
        <v>0</v>
      </c>
      <c r="H1073" s="23">
        <v>192</v>
      </c>
      <c r="I1073" s="23">
        <v>1292</v>
      </c>
      <c r="J1073" s="9">
        <v>8</v>
      </c>
      <c r="K1073" s="2">
        <v>9</v>
      </c>
      <c r="L1073" s="2">
        <v>1</v>
      </c>
      <c r="M1073" s="2">
        <v>7</v>
      </c>
      <c r="N1073" s="9">
        <v>8</v>
      </c>
    </row>
    <row r="1074" spans="1:14" x14ac:dyDescent="0.25">
      <c r="A1074" s="24">
        <v>1922</v>
      </c>
      <c r="B1074" s="2">
        <v>51</v>
      </c>
      <c r="C1074" s="23">
        <v>1439</v>
      </c>
      <c r="D1074" s="23">
        <v>33</v>
      </c>
      <c r="E1074" s="23">
        <v>150</v>
      </c>
      <c r="F1074" s="23">
        <v>45</v>
      </c>
      <c r="G1074" s="23">
        <v>17</v>
      </c>
      <c r="H1074" s="23">
        <v>334</v>
      </c>
      <c r="I1074" s="23">
        <v>1350</v>
      </c>
      <c r="J1074" s="9">
        <v>2</v>
      </c>
      <c r="K1074" s="2">
        <v>7</v>
      </c>
      <c r="L1074" s="2">
        <v>4</v>
      </c>
      <c r="M1074" s="2">
        <v>7</v>
      </c>
      <c r="N1074" s="9">
        <v>5</v>
      </c>
    </row>
    <row r="1075" spans="1:14" x14ac:dyDescent="0.25">
      <c r="A1075" s="24">
        <v>1662</v>
      </c>
      <c r="B1075" s="2">
        <v>51</v>
      </c>
      <c r="C1075" s="23">
        <v>1468</v>
      </c>
      <c r="D1075" s="23">
        <v>57</v>
      </c>
      <c r="E1075" s="23">
        <v>304</v>
      </c>
      <c r="F1075" s="23">
        <v>25</v>
      </c>
      <c r="G1075" s="23">
        <v>57</v>
      </c>
      <c r="H1075" s="23">
        <v>380</v>
      </c>
      <c r="I1075" s="23">
        <v>1530</v>
      </c>
      <c r="J1075" s="9">
        <v>2</v>
      </c>
      <c r="K1075" s="2">
        <v>8</v>
      </c>
      <c r="L1075" s="2">
        <v>9</v>
      </c>
      <c r="M1075" s="2">
        <v>4</v>
      </c>
      <c r="N1075" s="9">
        <v>6</v>
      </c>
    </row>
    <row r="1076" spans="1:14" x14ac:dyDescent="0.25">
      <c r="A1076" s="24">
        <v>2235</v>
      </c>
      <c r="B1076" s="2">
        <v>51</v>
      </c>
      <c r="C1076" s="23">
        <v>1468</v>
      </c>
      <c r="D1076" s="23">
        <v>57</v>
      </c>
      <c r="E1076" s="23">
        <v>304</v>
      </c>
      <c r="F1076" s="23">
        <v>25</v>
      </c>
      <c r="G1076" s="23">
        <v>57</v>
      </c>
      <c r="H1076" s="23">
        <v>380</v>
      </c>
      <c r="I1076" s="23">
        <v>1530</v>
      </c>
      <c r="J1076" s="9">
        <v>2</v>
      </c>
      <c r="K1076" s="2">
        <v>8</v>
      </c>
      <c r="L1076" s="2">
        <v>9</v>
      </c>
      <c r="M1076" s="2">
        <v>4</v>
      </c>
      <c r="N1076" s="9">
        <v>6</v>
      </c>
    </row>
    <row r="1077" spans="1:14" x14ac:dyDescent="0.25">
      <c r="A1077" s="24">
        <v>2232</v>
      </c>
      <c r="B1077" s="2">
        <v>51</v>
      </c>
      <c r="C1077" s="23">
        <v>1527</v>
      </c>
      <c r="D1077" s="23">
        <v>70</v>
      </c>
      <c r="E1077" s="23">
        <v>643</v>
      </c>
      <c r="F1077" s="23">
        <v>30</v>
      </c>
      <c r="G1077" s="23">
        <v>119</v>
      </c>
      <c r="H1077" s="23">
        <v>74</v>
      </c>
      <c r="I1077" s="23">
        <v>2314</v>
      </c>
      <c r="J1077" s="9">
        <v>4</v>
      </c>
      <c r="K1077" s="2">
        <v>6</v>
      </c>
      <c r="L1077" s="2">
        <v>5</v>
      </c>
      <c r="M1077" s="2">
        <v>13</v>
      </c>
      <c r="N1077" s="9">
        <v>4</v>
      </c>
    </row>
    <row r="1078" spans="1:14" x14ac:dyDescent="0.25">
      <c r="A1078" s="24">
        <v>3144</v>
      </c>
      <c r="B1078" s="2">
        <v>51</v>
      </c>
      <c r="C1078" s="23">
        <v>1652</v>
      </c>
      <c r="D1078" s="23">
        <v>152</v>
      </c>
      <c r="E1078" s="23">
        <v>1536</v>
      </c>
      <c r="F1078" s="23">
        <v>499</v>
      </c>
      <c r="G1078" s="23">
        <v>152</v>
      </c>
      <c r="H1078" s="23">
        <v>230</v>
      </c>
      <c r="I1078" s="23">
        <v>3760</v>
      </c>
      <c r="J1078" s="9">
        <v>1</v>
      </c>
      <c r="K1078" s="2">
        <v>4</v>
      </c>
      <c r="L1078" s="2">
        <v>2</v>
      </c>
      <c r="M1078" s="2">
        <v>10</v>
      </c>
      <c r="N1078" s="9">
        <v>2</v>
      </c>
    </row>
    <row r="1079" spans="1:14" x14ac:dyDescent="0.25">
      <c r="A1079" s="24">
        <v>1806</v>
      </c>
      <c r="B1079" s="2">
        <v>51</v>
      </c>
      <c r="C1079" s="23">
        <v>1712</v>
      </c>
      <c r="D1079" s="23">
        <v>278</v>
      </c>
      <c r="E1079" s="23">
        <v>1084</v>
      </c>
      <c r="F1079" s="23">
        <v>89</v>
      </c>
      <c r="G1079" s="23">
        <v>348</v>
      </c>
      <c r="H1079" s="23">
        <v>77</v>
      </c>
      <c r="I1079" s="23">
        <v>3433</v>
      </c>
      <c r="J1079" s="9">
        <v>1</v>
      </c>
      <c r="K1079" s="2">
        <v>10</v>
      </c>
      <c r="L1079" s="2">
        <v>2</v>
      </c>
      <c r="M1079" s="2">
        <v>11</v>
      </c>
      <c r="N1079" s="9">
        <v>8</v>
      </c>
    </row>
    <row r="1080" spans="1:14" x14ac:dyDescent="0.25">
      <c r="A1080" s="24">
        <v>2202</v>
      </c>
      <c r="B1080" s="2">
        <v>50</v>
      </c>
      <c r="C1080" s="23">
        <v>10</v>
      </c>
      <c r="D1080" s="23">
        <v>29</v>
      </c>
      <c r="E1080" s="23">
        <v>19</v>
      </c>
      <c r="F1080" s="23">
        <v>14</v>
      </c>
      <c r="G1080" s="23">
        <v>5</v>
      </c>
      <c r="H1080" s="23">
        <v>43</v>
      </c>
      <c r="I1080" s="23">
        <v>34</v>
      </c>
      <c r="J1080" s="9">
        <v>1</v>
      </c>
      <c r="K1080" s="2">
        <v>1</v>
      </c>
      <c r="L1080" s="2">
        <v>0</v>
      </c>
      <c r="M1080" s="2">
        <v>2</v>
      </c>
      <c r="N1080" s="9">
        <v>8</v>
      </c>
    </row>
    <row r="1081" spans="1:14" x14ac:dyDescent="0.25">
      <c r="A1081" s="24">
        <v>3199</v>
      </c>
      <c r="B1081" s="2">
        <v>50</v>
      </c>
      <c r="C1081" s="23">
        <v>24</v>
      </c>
      <c r="D1081" s="23">
        <v>5</v>
      </c>
      <c r="E1081" s="23">
        <v>28</v>
      </c>
      <c r="F1081" s="23">
        <v>14</v>
      </c>
      <c r="G1081" s="23">
        <v>19</v>
      </c>
      <c r="H1081" s="23">
        <v>14</v>
      </c>
      <c r="I1081" s="23">
        <v>76</v>
      </c>
      <c r="J1081" s="9">
        <v>1</v>
      </c>
      <c r="K1081" s="2">
        <v>0</v>
      </c>
      <c r="L1081" s="2">
        <v>0</v>
      </c>
      <c r="M1081" s="2">
        <v>3</v>
      </c>
      <c r="N1081" s="9">
        <v>4</v>
      </c>
    </row>
    <row r="1082" spans="1:14" x14ac:dyDescent="0.25">
      <c r="A1082" s="24">
        <v>1606</v>
      </c>
      <c r="B1082" s="2">
        <v>50</v>
      </c>
      <c r="C1082" s="23">
        <v>37</v>
      </c>
      <c r="D1082" s="23">
        <v>22</v>
      </c>
      <c r="E1082" s="23">
        <v>41</v>
      </c>
      <c r="F1082" s="23">
        <v>0</v>
      </c>
      <c r="G1082" s="23">
        <v>15</v>
      </c>
      <c r="H1082" s="23">
        <v>7</v>
      </c>
      <c r="I1082" s="23">
        <v>107</v>
      </c>
      <c r="J1082" s="9">
        <v>1</v>
      </c>
      <c r="K1082" s="2">
        <v>1</v>
      </c>
      <c r="L1082" s="2">
        <v>0</v>
      </c>
      <c r="M1082" s="2">
        <v>3</v>
      </c>
      <c r="N1082" s="9">
        <v>7</v>
      </c>
    </row>
    <row r="1083" spans="1:14" x14ac:dyDescent="0.25">
      <c r="A1083" s="24">
        <v>1936</v>
      </c>
      <c r="B1083" s="2">
        <v>50</v>
      </c>
      <c r="C1083" s="23">
        <v>138</v>
      </c>
      <c r="D1083" s="23">
        <v>14</v>
      </c>
      <c r="E1083" s="23">
        <v>159</v>
      </c>
      <c r="F1083" s="23">
        <v>21</v>
      </c>
      <c r="G1083" s="23">
        <v>7</v>
      </c>
      <c r="H1083" s="23">
        <v>28</v>
      </c>
      <c r="I1083" s="23">
        <v>311</v>
      </c>
      <c r="J1083" s="9">
        <v>5</v>
      </c>
      <c r="K1083" s="2">
        <v>3</v>
      </c>
      <c r="L1083" s="2">
        <v>0</v>
      </c>
      <c r="M1083" s="2">
        <v>4</v>
      </c>
      <c r="N1083" s="9">
        <v>8</v>
      </c>
    </row>
    <row r="1084" spans="1:14" x14ac:dyDescent="0.25">
      <c r="A1084" s="24">
        <v>2534</v>
      </c>
      <c r="B1084" s="2">
        <v>50</v>
      </c>
      <c r="C1084" s="23">
        <v>140</v>
      </c>
      <c r="D1084" s="23">
        <v>23</v>
      </c>
      <c r="E1084" s="23">
        <v>103</v>
      </c>
      <c r="F1084" s="23">
        <v>37</v>
      </c>
      <c r="G1084" s="23">
        <v>42</v>
      </c>
      <c r="H1084" s="23">
        <v>131</v>
      </c>
      <c r="I1084" s="23">
        <v>215</v>
      </c>
      <c r="J1084" s="9">
        <v>4</v>
      </c>
      <c r="K1084" s="2">
        <v>2</v>
      </c>
      <c r="L1084" s="2">
        <v>1</v>
      </c>
      <c r="M1084" s="2">
        <v>4</v>
      </c>
      <c r="N1084" s="9">
        <v>6</v>
      </c>
    </row>
    <row r="1085" spans="1:14" x14ac:dyDescent="0.25">
      <c r="A1085" s="24">
        <v>2494</v>
      </c>
      <c r="B1085" s="2">
        <v>50</v>
      </c>
      <c r="C1085" s="23">
        <v>146</v>
      </c>
      <c r="D1085" s="23">
        <v>4</v>
      </c>
      <c r="E1085" s="23">
        <v>146</v>
      </c>
      <c r="F1085" s="23">
        <v>15</v>
      </c>
      <c r="G1085" s="23">
        <v>11</v>
      </c>
      <c r="H1085" s="23">
        <v>66</v>
      </c>
      <c r="I1085" s="23">
        <v>255</v>
      </c>
      <c r="J1085" s="9">
        <v>1</v>
      </c>
      <c r="K1085" s="2">
        <v>3</v>
      </c>
      <c r="L1085" s="2">
        <v>0</v>
      </c>
      <c r="M1085" s="2">
        <v>3</v>
      </c>
      <c r="N1085" s="9">
        <v>8</v>
      </c>
    </row>
    <row r="1086" spans="1:14" x14ac:dyDescent="0.25">
      <c r="A1086" s="24">
        <v>2175</v>
      </c>
      <c r="B1086" s="2">
        <v>50</v>
      </c>
      <c r="C1086" s="23">
        <v>188</v>
      </c>
      <c r="D1086" s="23">
        <v>7</v>
      </c>
      <c r="E1086" s="23">
        <v>168</v>
      </c>
      <c r="F1086" s="23">
        <v>13</v>
      </c>
      <c r="G1086" s="23">
        <v>7</v>
      </c>
      <c r="H1086" s="23">
        <v>76</v>
      </c>
      <c r="I1086" s="23">
        <v>306</v>
      </c>
      <c r="J1086" s="9">
        <v>3</v>
      </c>
      <c r="K1086" s="2">
        <v>2</v>
      </c>
      <c r="L1086" s="2">
        <v>1</v>
      </c>
      <c r="M1086" s="2">
        <v>4</v>
      </c>
      <c r="N1086" s="9">
        <v>6</v>
      </c>
    </row>
    <row r="1087" spans="1:14" x14ac:dyDescent="0.25">
      <c r="A1087" s="24">
        <v>2523</v>
      </c>
      <c r="B1087" s="2">
        <v>50</v>
      </c>
      <c r="C1087" s="23">
        <v>216</v>
      </c>
      <c r="D1087" s="23">
        <v>17</v>
      </c>
      <c r="E1087" s="23">
        <v>211</v>
      </c>
      <c r="F1087" s="23">
        <v>51</v>
      </c>
      <c r="G1087" s="23">
        <v>4</v>
      </c>
      <c r="H1087" s="23">
        <v>207</v>
      </c>
      <c r="I1087" s="23">
        <v>292</v>
      </c>
      <c r="J1087" s="9">
        <v>1</v>
      </c>
      <c r="K1087" s="2">
        <v>4</v>
      </c>
      <c r="L1087" s="2">
        <v>0</v>
      </c>
      <c r="M1087" s="2">
        <v>3</v>
      </c>
      <c r="N1087" s="9">
        <v>8</v>
      </c>
    </row>
    <row r="1088" spans="1:14" x14ac:dyDescent="0.25">
      <c r="A1088" s="24">
        <v>1195</v>
      </c>
      <c r="B1088" s="2">
        <v>50</v>
      </c>
      <c r="C1088" s="23">
        <v>247</v>
      </c>
      <c r="D1088" s="23">
        <v>55</v>
      </c>
      <c r="E1088" s="23">
        <v>345</v>
      </c>
      <c r="F1088" s="23">
        <v>143</v>
      </c>
      <c r="G1088" s="23">
        <v>40</v>
      </c>
      <c r="H1088" s="23">
        <v>64</v>
      </c>
      <c r="I1088" s="23">
        <v>766</v>
      </c>
      <c r="J1088" s="9">
        <v>6</v>
      </c>
      <c r="K1088" s="2">
        <v>4</v>
      </c>
      <c r="L1088" s="2">
        <v>2</v>
      </c>
      <c r="M1088" s="2">
        <v>5</v>
      </c>
      <c r="N1088" s="9">
        <v>6</v>
      </c>
    </row>
    <row r="1089" spans="1:14" x14ac:dyDescent="0.25">
      <c r="A1089" s="24">
        <v>1522</v>
      </c>
      <c r="B1089" s="2">
        <v>50</v>
      </c>
      <c r="C1089" s="23">
        <v>272</v>
      </c>
      <c r="D1089" s="23">
        <v>11</v>
      </c>
      <c r="E1089" s="23">
        <v>88</v>
      </c>
      <c r="F1089" s="23">
        <v>102</v>
      </c>
      <c r="G1089" s="23">
        <v>148</v>
      </c>
      <c r="H1089" s="23">
        <v>16</v>
      </c>
      <c r="I1089" s="23">
        <v>604</v>
      </c>
      <c r="J1089" s="9">
        <v>2</v>
      </c>
      <c r="K1089" s="2">
        <v>2</v>
      </c>
      <c r="L1089" s="2">
        <v>1</v>
      </c>
      <c r="M1089" s="2">
        <v>7</v>
      </c>
      <c r="N1089" s="9">
        <v>2</v>
      </c>
    </row>
    <row r="1090" spans="1:14" x14ac:dyDescent="0.25">
      <c r="A1090" s="24">
        <v>1539</v>
      </c>
      <c r="B1090" s="2">
        <v>50</v>
      </c>
      <c r="C1090" s="23">
        <v>297</v>
      </c>
      <c r="D1090" s="23">
        <v>56</v>
      </c>
      <c r="E1090" s="23">
        <v>320</v>
      </c>
      <c r="F1090" s="23">
        <v>50</v>
      </c>
      <c r="G1090" s="23">
        <v>20</v>
      </c>
      <c r="H1090" s="23">
        <v>50</v>
      </c>
      <c r="I1090" s="23">
        <v>693</v>
      </c>
      <c r="J1090" s="9">
        <v>6</v>
      </c>
      <c r="K1090" s="2">
        <v>4</v>
      </c>
      <c r="L1090" s="2">
        <v>1</v>
      </c>
      <c r="M1090" s="2">
        <v>5</v>
      </c>
      <c r="N1090" s="9">
        <v>8</v>
      </c>
    </row>
    <row r="1091" spans="1:14" x14ac:dyDescent="0.25">
      <c r="A1091" s="24">
        <v>3021</v>
      </c>
      <c r="B1091" s="2">
        <v>50</v>
      </c>
      <c r="C1091" s="23">
        <v>372</v>
      </c>
      <c r="D1091" s="23">
        <v>0</v>
      </c>
      <c r="E1091" s="23">
        <v>61</v>
      </c>
      <c r="F1091" s="23">
        <v>0</v>
      </c>
      <c r="G1091" s="23">
        <v>3</v>
      </c>
      <c r="H1091" s="23">
        <v>20</v>
      </c>
      <c r="I1091" s="23">
        <v>415</v>
      </c>
      <c r="J1091" s="9">
        <v>1</v>
      </c>
      <c r="K1091" s="2">
        <v>3</v>
      </c>
      <c r="L1091" s="2">
        <v>1</v>
      </c>
      <c r="M1091" s="2">
        <v>4</v>
      </c>
      <c r="N1091" s="9">
        <v>4</v>
      </c>
    </row>
    <row r="1092" spans="1:14" x14ac:dyDescent="0.25">
      <c r="A1092" s="24">
        <v>1879</v>
      </c>
      <c r="B1092" s="2">
        <v>50</v>
      </c>
      <c r="C1092" s="23">
        <v>717</v>
      </c>
      <c r="D1092" s="23">
        <v>203</v>
      </c>
      <c r="E1092" s="23">
        <v>495</v>
      </c>
      <c r="F1092" s="23">
        <v>55</v>
      </c>
      <c r="G1092" s="23">
        <v>0</v>
      </c>
      <c r="H1092" s="23">
        <v>11</v>
      </c>
      <c r="I1092" s="23">
        <v>1460</v>
      </c>
      <c r="J1092" s="9">
        <v>3</v>
      </c>
      <c r="K1092" s="2">
        <v>4</v>
      </c>
      <c r="L1092" s="2">
        <v>2</v>
      </c>
      <c r="M1092" s="2">
        <v>8</v>
      </c>
      <c r="N1092" s="9">
        <v>6</v>
      </c>
    </row>
    <row r="1093" spans="1:14" x14ac:dyDescent="0.25">
      <c r="A1093" s="24">
        <v>2909</v>
      </c>
      <c r="B1093" s="2">
        <v>50</v>
      </c>
      <c r="C1093" s="23">
        <v>788</v>
      </c>
      <c r="D1093" s="23">
        <v>250</v>
      </c>
      <c r="E1093" s="23">
        <v>429</v>
      </c>
      <c r="F1093" s="23">
        <v>301</v>
      </c>
      <c r="G1093" s="23">
        <v>88</v>
      </c>
      <c r="H1093" s="23">
        <v>232</v>
      </c>
      <c r="I1093" s="23">
        <v>1625</v>
      </c>
      <c r="J1093" s="9">
        <v>2</v>
      </c>
      <c r="K1093" s="2">
        <v>6</v>
      </c>
      <c r="L1093" s="2">
        <v>6</v>
      </c>
      <c r="M1093" s="2">
        <v>9</v>
      </c>
      <c r="N1093" s="9">
        <v>3</v>
      </c>
    </row>
    <row r="1094" spans="1:14" x14ac:dyDescent="0.25">
      <c r="A1094" s="24">
        <v>1816</v>
      </c>
      <c r="B1094" s="2">
        <v>50</v>
      </c>
      <c r="C1094" s="23">
        <v>807</v>
      </c>
      <c r="D1094" s="23">
        <v>295</v>
      </c>
      <c r="E1094" s="23">
        <v>658</v>
      </c>
      <c r="F1094" s="23">
        <v>110</v>
      </c>
      <c r="G1094" s="23">
        <v>295</v>
      </c>
      <c r="H1094" s="23">
        <v>339</v>
      </c>
      <c r="I1094" s="23">
        <v>1827</v>
      </c>
      <c r="J1094" s="9">
        <v>5</v>
      </c>
      <c r="K1094" s="2">
        <v>6</v>
      </c>
      <c r="L1094" s="2">
        <v>5</v>
      </c>
      <c r="M1094" s="2">
        <v>12</v>
      </c>
      <c r="N1094" s="9">
        <v>3</v>
      </c>
    </row>
    <row r="1095" spans="1:14" x14ac:dyDescent="0.25">
      <c r="A1095" s="24">
        <v>1985</v>
      </c>
      <c r="B1095" s="2">
        <v>50</v>
      </c>
      <c r="C1095" s="23">
        <v>827</v>
      </c>
      <c r="D1095" s="23">
        <v>7</v>
      </c>
      <c r="E1095" s="23">
        <v>115</v>
      </c>
      <c r="F1095" s="23">
        <v>0</v>
      </c>
      <c r="G1095" s="23">
        <v>7</v>
      </c>
      <c r="H1095" s="23">
        <v>145</v>
      </c>
      <c r="I1095" s="23">
        <v>812</v>
      </c>
      <c r="J1095" s="9">
        <v>5</v>
      </c>
      <c r="K1095" s="2">
        <v>5</v>
      </c>
      <c r="L1095" s="2">
        <v>2</v>
      </c>
      <c r="M1095" s="2">
        <v>4</v>
      </c>
      <c r="N1095" s="9">
        <v>8</v>
      </c>
    </row>
    <row r="1096" spans="1:14" x14ac:dyDescent="0.25">
      <c r="A1096" s="24">
        <v>2460</v>
      </c>
      <c r="B1096" s="2">
        <v>50</v>
      </c>
      <c r="C1096" s="23">
        <v>879</v>
      </c>
      <c r="D1096" s="23">
        <v>226</v>
      </c>
      <c r="E1096" s="23">
        <v>602</v>
      </c>
      <c r="F1096" s="23">
        <v>458</v>
      </c>
      <c r="G1096" s="23">
        <v>451</v>
      </c>
      <c r="H1096" s="23">
        <v>79</v>
      </c>
      <c r="I1096" s="23">
        <v>2536</v>
      </c>
      <c r="J1096" s="9">
        <v>2</v>
      </c>
      <c r="K1096" s="2">
        <v>7</v>
      </c>
      <c r="L1096" s="2">
        <v>3</v>
      </c>
      <c r="M1096" s="2">
        <v>6</v>
      </c>
      <c r="N1096" s="9">
        <v>4</v>
      </c>
    </row>
    <row r="1097" spans="1:14" x14ac:dyDescent="0.25">
      <c r="A1097" s="24">
        <v>2290</v>
      </c>
      <c r="B1097" s="2">
        <v>50</v>
      </c>
      <c r="C1097" s="23">
        <v>936</v>
      </c>
      <c r="D1097" s="23">
        <v>81</v>
      </c>
      <c r="E1097" s="23">
        <v>477</v>
      </c>
      <c r="F1097" s="23">
        <v>0</v>
      </c>
      <c r="G1097" s="23">
        <v>146</v>
      </c>
      <c r="H1097" s="23">
        <v>15</v>
      </c>
      <c r="I1097" s="23">
        <v>1624</v>
      </c>
      <c r="J1097" s="9">
        <v>2</v>
      </c>
      <c r="K1097" s="2">
        <v>5</v>
      </c>
      <c r="L1097" s="2">
        <v>4</v>
      </c>
      <c r="M1097" s="2">
        <v>10</v>
      </c>
      <c r="N1097" s="9">
        <v>4</v>
      </c>
    </row>
    <row r="1098" spans="1:14" x14ac:dyDescent="0.25">
      <c r="A1098" s="24">
        <v>2528</v>
      </c>
      <c r="B1098" s="2">
        <v>50</v>
      </c>
      <c r="C1098" s="23">
        <v>1085</v>
      </c>
      <c r="D1098" s="23">
        <v>472</v>
      </c>
      <c r="E1098" s="23">
        <v>944</v>
      </c>
      <c r="F1098" s="23">
        <v>33</v>
      </c>
      <c r="G1098" s="23">
        <v>249</v>
      </c>
      <c r="H1098" s="23">
        <v>54</v>
      </c>
      <c r="I1098" s="23">
        <v>2728</v>
      </c>
      <c r="J1098" s="9">
        <v>1</v>
      </c>
      <c r="K1098" s="2">
        <v>6</v>
      </c>
      <c r="L1098" s="2">
        <v>4</v>
      </c>
      <c r="M1098" s="2">
        <v>6</v>
      </c>
      <c r="N1098" s="9">
        <v>5</v>
      </c>
    </row>
    <row r="1099" spans="1:14" x14ac:dyDescent="0.25">
      <c r="A1099" s="24">
        <v>1188</v>
      </c>
      <c r="B1099" s="2">
        <v>50</v>
      </c>
      <c r="C1099" s="23">
        <v>1096</v>
      </c>
      <c r="D1099" s="23">
        <v>10</v>
      </c>
      <c r="E1099" s="23">
        <v>83</v>
      </c>
      <c r="F1099" s="23">
        <v>15</v>
      </c>
      <c r="G1099" s="23">
        <v>10</v>
      </c>
      <c r="H1099" s="23">
        <v>95</v>
      </c>
      <c r="I1099" s="23">
        <v>1118</v>
      </c>
      <c r="J1099" s="9">
        <v>3</v>
      </c>
      <c r="K1099" s="2">
        <v>8</v>
      </c>
      <c r="L1099" s="2">
        <v>1</v>
      </c>
      <c r="M1099" s="2">
        <v>7</v>
      </c>
      <c r="N1099" s="9">
        <v>5</v>
      </c>
    </row>
    <row r="1100" spans="1:14" x14ac:dyDescent="0.25">
      <c r="A1100" s="24">
        <v>1395</v>
      </c>
      <c r="B1100" s="2">
        <v>50</v>
      </c>
      <c r="C1100" s="23">
        <v>1163</v>
      </c>
      <c r="D1100" s="23">
        <v>151</v>
      </c>
      <c r="E1100" s="23">
        <v>631</v>
      </c>
      <c r="F1100" s="23">
        <v>166</v>
      </c>
      <c r="G1100" s="23">
        <v>429</v>
      </c>
      <c r="H1100" s="23">
        <v>74</v>
      </c>
      <c r="I1100" s="23">
        <v>2465</v>
      </c>
      <c r="J1100" s="9">
        <v>4</v>
      </c>
      <c r="K1100" s="2">
        <v>4</v>
      </c>
      <c r="L1100" s="2">
        <v>3</v>
      </c>
      <c r="M1100" s="2">
        <v>6</v>
      </c>
      <c r="N1100" s="9">
        <v>4</v>
      </c>
    </row>
    <row r="1101" spans="1:14" x14ac:dyDescent="0.25">
      <c r="A1101" s="24">
        <v>3086</v>
      </c>
      <c r="B1101" s="2">
        <v>50</v>
      </c>
      <c r="C1101" s="23">
        <v>1824</v>
      </c>
      <c r="D1101" s="23">
        <v>173</v>
      </c>
      <c r="E1101" s="23">
        <v>423</v>
      </c>
      <c r="F1101" s="23">
        <v>32</v>
      </c>
      <c r="G1101" s="23">
        <v>24</v>
      </c>
      <c r="H1101" s="23">
        <v>49</v>
      </c>
      <c r="I1101" s="23">
        <v>2428</v>
      </c>
      <c r="J1101" s="9">
        <v>2</v>
      </c>
      <c r="K1101" s="2">
        <v>6</v>
      </c>
      <c r="L1101" s="2">
        <v>8</v>
      </c>
      <c r="M1101" s="2">
        <v>11</v>
      </c>
      <c r="N1101" s="9">
        <v>2</v>
      </c>
    </row>
    <row r="1102" spans="1:14" x14ac:dyDescent="0.25">
      <c r="A1102" s="24">
        <v>3060</v>
      </c>
      <c r="B1102" s="2">
        <v>49</v>
      </c>
      <c r="C1102" s="23">
        <v>0</v>
      </c>
      <c r="D1102" s="23">
        <v>5</v>
      </c>
      <c r="E1102" s="23">
        <v>22</v>
      </c>
      <c r="F1102" s="23">
        <v>82</v>
      </c>
      <c r="G1102" s="23">
        <v>5</v>
      </c>
      <c r="H1102" s="23">
        <v>27</v>
      </c>
      <c r="I1102" s="23">
        <v>87</v>
      </c>
      <c r="J1102" s="9">
        <v>1</v>
      </c>
      <c r="K1102" s="2">
        <v>1</v>
      </c>
      <c r="L1102" s="2">
        <v>0</v>
      </c>
      <c r="M1102" s="2">
        <v>2</v>
      </c>
      <c r="N1102" s="9">
        <v>7</v>
      </c>
    </row>
    <row r="1103" spans="1:14" x14ac:dyDescent="0.25">
      <c r="A1103" s="24">
        <v>2721</v>
      </c>
      <c r="B1103" s="2">
        <v>49</v>
      </c>
      <c r="C1103" s="23">
        <v>5</v>
      </c>
      <c r="D1103" s="23">
        <v>23</v>
      </c>
      <c r="E1103" s="23">
        <v>14</v>
      </c>
      <c r="F1103" s="23">
        <v>32</v>
      </c>
      <c r="G1103" s="23">
        <v>18</v>
      </c>
      <c r="H1103" s="23">
        <v>36</v>
      </c>
      <c r="I1103" s="23">
        <v>54</v>
      </c>
      <c r="J1103" s="9">
        <v>1</v>
      </c>
      <c r="K1103" s="2">
        <v>1</v>
      </c>
      <c r="L1103" s="2">
        <v>0</v>
      </c>
      <c r="M1103" s="2">
        <v>2</v>
      </c>
      <c r="N1103" s="9">
        <v>7</v>
      </c>
    </row>
    <row r="1104" spans="1:14" x14ac:dyDescent="0.25">
      <c r="A1104" s="24">
        <v>2459</v>
      </c>
      <c r="B1104" s="2">
        <v>49</v>
      </c>
      <c r="C1104" s="23">
        <v>12</v>
      </c>
      <c r="D1104" s="23">
        <v>25</v>
      </c>
      <c r="E1104" s="23">
        <v>56</v>
      </c>
      <c r="F1104" s="23">
        <v>62</v>
      </c>
      <c r="G1104" s="23">
        <v>31</v>
      </c>
      <c r="H1104" s="23">
        <v>100</v>
      </c>
      <c r="I1104" s="23">
        <v>87</v>
      </c>
      <c r="J1104" s="9">
        <v>2</v>
      </c>
      <c r="K1104" s="2">
        <v>1</v>
      </c>
      <c r="L1104" s="2">
        <v>0</v>
      </c>
      <c r="M1104" s="2">
        <v>3</v>
      </c>
      <c r="N1104" s="9">
        <v>7</v>
      </c>
    </row>
    <row r="1105" spans="1:14" x14ac:dyDescent="0.25">
      <c r="A1105" s="24">
        <v>1147</v>
      </c>
      <c r="B1105" s="2">
        <v>49</v>
      </c>
      <c r="C1105" s="23">
        <v>21</v>
      </c>
      <c r="D1105" s="23">
        <v>3</v>
      </c>
      <c r="E1105" s="23">
        <v>19</v>
      </c>
      <c r="F1105" s="23">
        <v>5</v>
      </c>
      <c r="G1105" s="23">
        <v>0</v>
      </c>
      <c r="H1105" s="23">
        <v>0</v>
      </c>
      <c r="I1105" s="23">
        <v>48</v>
      </c>
      <c r="J1105" s="9">
        <v>1</v>
      </c>
      <c r="K1105" s="2">
        <v>0</v>
      </c>
      <c r="L1105" s="2">
        <v>0</v>
      </c>
      <c r="M1105" s="2">
        <v>3</v>
      </c>
      <c r="N1105" s="9">
        <v>4</v>
      </c>
    </row>
    <row r="1106" spans="1:14" x14ac:dyDescent="0.25">
      <c r="A1106" s="24">
        <v>1137</v>
      </c>
      <c r="B1106" s="2">
        <v>49</v>
      </c>
      <c r="C1106" s="23">
        <v>22</v>
      </c>
      <c r="D1106" s="23">
        <v>4</v>
      </c>
      <c r="E1106" s="23">
        <v>36</v>
      </c>
      <c r="F1106" s="23">
        <v>0</v>
      </c>
      <c r="G1106" s="23">
        <v>4</v>
      </c>
      <c r="H1106" s="23">
        <v>14</v>
      </c>
      <c r="I1106" s="23">
        <v>50</v>
      </c>
      <c r="J1106" s="9">
        <v>1</v>
      </c>
      <c r="K1106" s="2">
        <v>1</v>
      </c>
      <c r="L1106" s="2">
        <v>0</v>
      </c>
      <c r="M1106" s="2">
        <v>2</v>
      </c>
      <c r="N1106" s="9">
        <v>8</v>
      </c>
    </row>
    <row r="1107" spans="1:14" x14ac:dyDescent="0.25">
      <c r="A1107" s="24">
        <v>1223</v>
      </c>
      <c r="B1107" s="2">
        <v>49</v>
      </c>
      <c r="C1107" s="23">
        <v>28</v>
      </c>
      <c r="D1107" s="23">
        <v>50</v>
      </c>
      <c r="E1107" s="23">
        <v>110</v>
      </c>
      <c r="F1107" s="23">
        <v>33</v>
      </c>
      <c r="G1107" s="23">
        <v>44</v>
      </c>
      <c r="H1107" s="23">
        <v>116</v>
      </c>
      <c r="I1107" s="23">
        <v>149</v>
      </c>
      <c r="J1107" s="9">
        <v>2</v>
      </c>
      <c r="K1107" s="2">
        <v>2</v>
      </c>
      <c r="L1107" s="2">
        <v>0</v>
      </c>
      <c r="M1107" s="2">
        <v>4</v>
      </c>
      <c r="N1107" s="9">
        <v>6</v>
      </c>
    </row>
    <row r="1108" spans="1:14" x14ac:dyDescent="0.25">
      <c r="A1108" s="24">
        <v>1773</v>
      </c>
      <c r="B1108" s="2">
        <v>49</v>
      </c>
      <c r="C1108" s="23">
        <v>28</v>
      </c>
      <c r="D1108" s="23">
        <v>56</v>
      </c>
      <c r="E1108" s="23">
        <v>76</v>
      </c>
      <c r="F1108" s="23">
        <v>83</v>
      </c>
      <c r="G1108" s="23">
        <v>14</v>
      </c>
      <c r="H1108" s="23">
        <v>90</v>
      </c>
      <c r="I1108" s="23">
        <v>167</v>
      </c>
      <c r="J1108" s="9">
        <v>1</v>
      </c>
      <c r="K1108" s="2">
        <v>2</v>
      </c>
      <c r="L1108" s="2">
        <v>0</v>
      </c>
      <c r="M1108" s="2">
        <v>3</v>
      </c>
      <c r="N1108" s="9">
        <v>7</v>
      </c>
    </row>
    <row r="1109" spans="1:14" x14ac:dyDescent="0.25">
      <c r="A1109" s="24">
        <v>2677</v>
      </c>
      <c r="B1109" s="2">
        <v>49</v>
      </c>
      <c r="C1109" s="23">
        <v>39</v>
      </c>
      <c r="D1109" s="23">
        <v>52</v>
      </c>
      <c r="E1109" s="23">
        <v>122</v>
      </c>
      <c r="F1109" s="23">
        <v>103</v>
      </c>
      <c r="G1109" s="23">
        <v>26</v>
      </c>
      <c r="H1109" s="23">
        <v>26</v>
      </c>
      <c r="I1109" s="23">
        <v>316</v>
      </c>
      <c r="J1109" s="9">
        <v>3</v>
      </c>
      <c r="K1109" s="2">
        <v>3</v>
      </c>
      <c r="L1109" s="2">
        <v>0</v>
      </c>
      <c r="M1109" s="2">
        <v>4</v>
      </c>
      <c r="N1109" s="9">
        <v>7</v>
      </c>
    </row>
    <row r="1110" spans="1:14" x14ac:dyDescent="0.25">
      <c r="A1110" s="24">
        <v>2263</v>
      </c>
      <c r="B1110" s="2">
        <v>49</v>
      </c>
      <c r="C1110" s="23">
        <v>48</v>
      </c>
      <c r="D1110" s="23">
        <v>15</v>
      </c>
      <c r="E1110" s="23">
        <v>73</v>
      </c>
      <c r="F1110" s="23">
        <v>0</v>
      </c>
      <c r="G1110" s="23">
        <v>0</v>
      </c>
      <c r="H1110" s="23">
        <v>4</v>
      </c>
      <c r="I1110" s="23">
        <v>132</v>
      </c>
      <c r="J1110" s="9">
        <v>2</v>
      </c>
      <c r="K1110" s="2">
        <v>1</v>
      </c>
      <c r="L1110" s="2">
        <v>0</v>
      </c>
      <c r="M1110" s="2">
        <v>3</v>
      </c>
      <c r="N1110" s="9">
        <v>9</v>
      </c>
    </row>
    <row r="1111" spans="1:14" x14ac:dyDescent="0.25">
      <c r="A1111" s="24">
        <v>3000</v>
      </c>
      <c r="B1111" s="2">
        <v>49</v>
      </c>
      <c r="C1111" s="23">
        <v>53</v>
      </c>
      <c r="D1111" s="23">
        <v>12</v>
      </c>
      <c r="E1111" s="23">
        <v>69</v>
      </c>
      <c r="F1111" s="23">
        <v>28</v>
      </c>
      <c r="G1111" s="23">
        <v>12</v>
      </c>
      <c r="H1111" s="23">
        <v>12</v>
      </c>
      <c r="I1111" s="23">
        <v>162</v>
      </c>
      <c r="J1111" s="9">
        <v>2</v>
      </c>
      <c r="K1111" s="2">
        <v>2</v>
      </c>
      <c r="L1111" s="2">
        <v>0</v>
      </c>
      <c r="M1111" s="2">
        <v>4</v>
      </c>
      <c r="N1111" s="9">
        <v>5</v>
      </c>
    </row>
    <row r="1112" spans="1:14" x14ac:dyDescent="0.25">
      <c r="A1112" s="24">
        <v>2433</v>
      </c>
      <c r="B1112" s="2">
        <v>49</v>
      </c>
      <c r="C1112" s="23">
        <v>72</v>
      </c>
      <c r="D1112" s="23">
        <v>38</v>
      </c>
      <c r="E1112" s="23">
        <v>77</v>
      </c>
      <c r="F1112" s="23">
        <v>53</v>
      </c>
      <c r="G1112" s="23">
        <v>24</v>
      </c>
      <c r="H1112" s="23">
        <v>106</v>
      </c>
      <c r="I1112" s="23">
        <v>159</v>
      </c>
      <c r="J1112" s="9">
        <v>4</v>
      </c>
      <c r="K1112" s="2">
        <v>2</v>
      </c>
      <c r="L1112" s="2">
        <v>0</v>
      </c>
      <c r="M1112" s="2">
        <v>4</v>
      </c>
      <c r="N1112" s="9">
        <v>6</v>
      </c>
    </row>
    <row r="1113" spans="1:14" x14ac:dyDescent="0.25">
      <c r="A1113" s="24">
        <v>1419</v>
      </c>
      <c r="B1113" s="2">
        <v>49</v>
      </c>
      <c r="C1113" s="23">
        <v>92</v>
      </c>
      <c r="D1113" s="23">
        <v>0</v>
      </c>
      <c r="E1113" s="23">
        <v>21</v>
      </c>
      <c r="F1113" s="23">
        <v>6</v>
      </c>
      <c r="G1113" s="23">
        <v>0</v>
      </c>
      <c r="H1113" s="23">
        <v>18</v>
      </c>
      <c r="I1113" s="23">
        <v>101</v>
      </c>
      <c r="J1113" s="9">
        <v>1</v>
      </c>
      <c r="K1113" s="2">
        <v>1</v>
      </c>
      <c r="L1113" s="2">
        <v>0</v>
      </c>
      <c r="M1113" s="2">
        <v>3</v>
      </c>
      <c r="N1113" s="9">
        <v>5</v>
      </c>
    </row>
    <row r="1114" spans="1:14" x14ac:dyDescent="0.25">
      <c r="A1114" s="24">
        <v>1488</v>
      </c>
      <c r="B1114" s="2">
        <v>49</v>
      </c>
      <c r="C1114" s="23">
        <v>92</v>
      </c>
      <c r="D1114" s="23">
        <v>0</v>
      </c>
      <c r="E1114" s="23">
        <v>21</v>
      </c>
      <c r="F1114" s="23">
        <v>6</v>
      </c>
      <c r="G1114" s="23">
        <v>0</v>
      </c>
      <c r="H1114" s="23">
        <v>18</v>
      </c>
      <c r="I1114" s="23">
        <v>101</v>
      </c>
      <c r="J1114" s="9">
        <v>1</v>
      </c>
      <c r="K1114" s="2">
        <v>1</v>
      </c>
      <c r="L1114" s="2">
        <v>0</v>
      </c>
      <c r="M1114" s="2">
        <v>3</v>
      </c>
      <c r="N1114" s="9">
        <v>5</v>
      </c>
    </row>
    <row r="1115" spans="1:14" x14ac:dyDescent="0.25">
      <c r="A1115" s="24">
        <v>1839</v>
      </c>
      <c r="B1115" s="2">
        <v>49</v>
      </c>
      <c r="C1115" s="23">
        <v>99</v>
      </c>
      <c r="D1115" s="23">
        <v>7</v>
      </c>
      <c r="E1115" s="23">
        <v>36</v>
      </c>
      <c r="F1115" s="23">
        <v>0</v>
      </c>
      <c r="G1115" s="23">
        <v>0</v>
      </c>
      <c r="H1115" s="23">
        <v>4</v>
      </c>
      <c r="I1115" s="23">
        <v>139</v>
      </c>
      <c r="J1115" s="9">
        <v>2</v>
      </c>
      <c r="K1115" s="2">
        <v>1</v>
      </c>
      <c r="L1115" s="2">
        <v>0</v>
      </c>
      <c r="M1115" s="2">
        <v>3</v>
      </c>
      <c r="N1115" s="9">
        <v>8</v>
      </c>
    </row>
    <row r="1116" spans="1:14" x14ac:dyDescent="0.25">
      <c r="A1116" s="24">
        <v>2785</v>
      </c>
      <c r="B1116" s="2">
        <v>49</v>
      </c>
      <c r="C1116" s="23">
        <v>99</v>
      </c>
      <c r="D1116" s="23">
        <v>7</v>
      </c>
      <c r="E1116" s="23">
        <v>36</v>
      </c>
      <c r="F1116" s="23">
        <v>0</v>
      </c>
      <c r="G1116" s="23">
        <v>0</v>
      </c>
      <c r="H1116" s="23">
        <v>4</v>
      </c>
      <c r="I1116" s="23">
        <v>139</v>
      </c>
      <c r="J1116" s="9">
        <v>2</v>
      </c>
      <c r="K1116" s="2">
        <v>1</v>
      </c>
      <c r="L1116" s="2">
        <v>0</v>
      </c>
      <c r="M1116" s="2">
        <v>3</v>
      </c>
      <c r="N1116" s="9">
        <v>8</v>
      </c>
    </row>
    <row r="1117" spans="1:14" x14ac:dyDescent="0.25">
      <c r="A1117" s="24">
        <v>3148</v>
      </c>
      <c r="B1117" s="2">
        <v>49</v>
      </c>
      <c r="C1117" s="23">
        <v>106</v>
      </c>
      <c r="D1117" s="23">
        <v>10</v>
      </c>
      <c r="E1117" s="23">
        <v>87</v>
      </c>
      <c r="F1117" s="23">
        <v>0</v>
      </c>
      <c r="G1117" s="23">
        <v>10</v>
      </c>
      <c r="H1117" s="23">
        <v>58</v>
      </c>
      <c r="I1117" s="23">
        <v>155</v>
      </c>
      <c r="J1117" s="9">
        <v>3</v>
      </c>
      <c r="K1117" s="2">
        <v>3</v>
      </c>
      <c r="L1117" s="2">
        <v>0</v>
      </c>
      <c r="M1117" s="2">
        <v>3</v>
      </c>
      <c r="N1117" s="9">
        <v>8</v>
      </c>
    </row>
    <row r="1118" spans="1:14" x14ac:dyDescent="0.25">
      <c r="A1118" s="24">
        <v>1975</v>
      </c>
      <c r="B1118" s="2">
        <v>49</v>
      </c>
      <c r="C1118" s="23">
        <v>168</v>
      </c>
      <c r="D1118" s="23">
        <v>0</v>
      </c>
      <c r="E1118" s="23">
        <v>41</v>
      </c>
      <c r="F1118" s="23">
        <v>0</v>
      </c>
      <c r="G1118" s="23">
        <v>15</v>
      </c>
      <c r="H1118" s="23">
        <v>51</v>
      </c>
      <c r="I1118" s="23">
        <v>173</v>
      </c>
      <c r="J1118" s="9">
        <v>2</v>
      </c>
      <c r="K1118" s="2">
        <v>1</v>
      </c>
      <c r="L1118" s="2">
        <v>1</v>
      </c>
      <c r="M1118" s="2">
        <v>4</v>
      </c>
      <c r="N1118" s="9">
        <v>3</v>
      </c>
    </row>
    <row r="1119" spans="1:14" x14ac:dyDescent="0.25">
      <c r="A1119" s="24">
        <v>2600</v>
      </c>
      <c r="B1119" s="2">
        <v>49</v>
      </c>
      <c r="C1119" s="23">
        <v>309</v>
      </c>
      <c r="D1119" s="23">
        <v>51</v>
      </c>
      <c r="E1119" s="23">
        <v>45</v>
      </c>
      <c r="F1119" s="23">
        <v>68</v>
      </c>
      <c r="G1119" s="23">
        <v>74</v>
      </c>
      <c r="H1119" s="23">
        <v>51</v>
      </c>
      <c r="I1119" s="23">
        <v>497</v>
      </c>
      <c r="J1119" s="9">
        <v>4</v>
      </c>
      <c r="K1119" s="2">
        <v>3</v>
      </c>
      <c r="L1119" s="2">
        <v>1</v>
      </c>
      <c r="M1119" s="2">
        <v>5</v>
      </c>
      <c r="N1119" s="9">
        <v>4</v>
      </c>
    </row>
    <row r="1120" spans="1:14" x14ac:dyDescent="0.25">
      <c r="A1120" s="24">
        <v>2381</v>
      </c>
      <c r="B1120" s="2">
        <v>49</v>
      </c>
      <c r="C1120" s="23">
        <v>326</v>
      </c>
      <c r="D1120" s="23">
        <v>11</v>
      </c>
      <c r="E1120" s="23">
        <v>78</v>
      </c>
      <c r="F1120" s="23">
        <v>15</v>
      </c>
      <c r="G1120" s="23">
        <v>4</v>
      </c>
      <c r="H1120" s="23">
        <v>107</v>
      </c>
      <c r="I1120" s="23">
        <v>326</v>
      </c>
      <c r="J1120" s="9">
        <v>4</v>
      </c>
      <c r="K1120" s="2">
        <v>3</v>
      </c>
      <c r="L1120" s="2">
        <v>0</v>
      </c>
      <c r="M1120" s="2">
        <v>4</v>
      </c>
      <c r="N1120" s="9">
        <v>9</v>
      </c>
    </row>
    <row r="1121" spans="1:14" x14ac:dyDescent="0.25">
      <c r="A1121" s="24">
        <v>2238</v>
      </c>
      <c r="B1121" s="2">
        <v>49</v>
      </c>
      <c r="C1121" s="23">
        <v>355</v>
      </c>
      <c r="D1121" s="23">
        <v>190</v>
      </c>
      <c r="E1121" s="23">
        <v>202</v>
      </c>
      <c r="F1121" s="23">
        <v>394</v>
      </c>
      <c r="G1121" s="23">
        <v>214</v>
      </c>
      <c r="H1121" s="23">
        <v>150</v>
      </c>
      <c r="I1121" s="23">
        <v>1204</v>
      </c>
      <c r="J1121" s="9">
        <v>2</v>
      </c>
      <c r="K1121" s="2">
        <v>4</v>
      </c>
      <c r="L1121" s="2">
        <v>2</v>
      </c>
      <c r="M1121" s="2">
        <v>11</v>
      </c>
      <c r="N1121" s="9">
        <v>2</v>
      </c>
    </row>
    <row r="1122" spans="1:14" x14ac:dyDescent="0.25">
      <c r="A1122" s="24">
        <v>2198</v>
      </c>
      <c r="B1122" s="2">
        <v>49</v>
      </c>
      <c r="C1122" s="23">
        <v>525</v>
      </c>
      <c r="D1122" s="23">
        <v>0</v>
      </c>
      <c r="E1122" s="23">
        <v>64</v>
      </c>
      <c r="F1122" s="23">
        <v>0</v>
      </c>
      <c r="G1122" s="23">
        <v>0</v>
      </c>
      <c r="H1122" s="23">
        <v>16</v>
      </c>
      <c r="I1122" s="23">
        <v>572</v>
      </c>
      <c r="J1122" s="9">
        <v>5</v>
      </c>
      <c r="K1122" s="2">
        <v>3</v>
      </c>
      <c r="L1122" s="2">
        <v>1</v>
      </c>
      <c r="M1122" s="2">
        <v>4</v>
      </c>
      <c r="N1122" s="9">
        <v>9</v>
      </c>
    </row>
    <row r="1123" spans="1:14" x14ac:dyDescent="0.25">
      <c r="A1123" s="24">
        <v>2645</v>
      </c>
      <c r="B1123" s="2">
        <v>49</v>
      </c>
      <c r="C1123" s="23">
        <v>735</v>
      </c>
      <c r="D1123" s="23">
        <v>7</v>
      </c>
      <c r="E1123" s="23">
        <v>167</v>
      </c>
      <c r="F1123" s="23">
        <v>11</v>
      </c>
      <c r="G1123" s="23">
        <v>7</v>
      </c>
      <c r="H1123" s="23">
        <v>36</v>
      </c>
      <c r="I1123" s="23">
        <v>891</v>
      </c>
      <c r="J1123" s="9">
        <v>2</v>
      </c>
      <c r="K1123" s="2">
        <v>4</v>
      </c>
      <c r="L1123" s="2">
        <v>2</v>
      </c>
      <c r="M1123" s="2">
        <v>5</v>
      </c>
      <c r="N1123" s="9">
        <v>7</v>
      </c>
    </row>
    <row r="1124" spans="1:14" x14ac:dyDescent="0.25">
      <c r="A1124" s="24">
        <v>2959</v>
      </c>
      <c r="B1124" s="2">
        <v>49</v>
      </c>
      <c r="C1124" s="23">
        <v>806</v>
      </c>
      <c r="D1124" s="23">
        <v>20</v>
      </c>
      <c r="E1124" s="23">
        <v>233</v>
      </c>
      <c r="F1124" s="23">
        <v>58</v>
      </c>
      <c r="G1124" s="23">
        <v>0</v>
      </c>
      <c r="H1124" s="23">
        <v>78</v>
      </c>
      <c r="I1124" s="23">
        <v>1040</v>
      </c>
      <c r="J1124" s="9">
        <v>8</v>
      </c>
      <c r="K1124" s="2">
        <v>6</v>
      </c>
      <c r="L1124" s="2">
        <v>3</v>
      </c>
      <c r="M1124" s="2">
        <v>5</v>
      </c>
      <c r="N1124" s="9">
        <v>7</v>
      </c>
    </row>
    <row r="1125" spans="1:14" x14ac:dyDescent="0.25">
      <c r="A1125" s="24">
        <v>1493</v>
      </c>
      <c r="B1125" s="2">
        <v>49</v>
      </c>
      <c r="C1125" s="23">
        <v>1006</v>
      </c>
      <c r="D1125" s="23">
        <v>363</v>
      </c>
      <c r="E1125" s="23">
        <v>171</v>
      </c>
      <c r="F1125" s="23">
        <v>158</v>
      </c>
      <c r="G1125" s="23">
        <v>68</v>
      </c>
      <c r="H1125" s="23">
        <v>155</v>
      </c>
      <c r="I1125" s="23">
        <v>1611</v>
      </c>
      <c r="J1125" s="9">
        <v>6</v>
      </c>
      <c r="K1125" s="2">
        <v>5</v>
      </c>
      <c r="L1125" s="2">
        <v>2</v>
      </c>
      <c r="M1125" s="2">
        <v>12</v>
      </c>
      <c r="N1125" s="9">
        <v>5</v>
      </c>
    </row>
    <row r="1126" spans="1:14" x14ac:dyDescent="0.25">
      <c r="A1126" s="24">
        <v>3027</v>
      </c>
      <c r="B1126" s="2">
        <v>49</v>
      </c>
      <c r="C1126" s="23">
        <v>1215</v>
      </c>
      <c r="D1126" s="23">
        <v>81</v>
      </c>
      <c r="E1126" s="23">
        <v>494</v>
      </c>
      <c r="F1126" s="23">
        <v>159</v>
      </c>
      <c r="G1126" s="23">
        <v>122</v>
      </c>
      <c r="H1126" s="23">
        <v>81</v>
      </c>
      <c r="I1126" s="23">
        <v>1991</v>
      </c>
      <c r="J1126" s="9">
        <v>2</v>
      </c>
      <c r="K1126" s="2">
        <v>6</v>
      </c>
      <c r="L1126" s="2">
        <v>3</v>
      </c>
      <c r="M1126" s="2">
        <v>4</v>
      </c>
      <c r="N1126" s="9">
        <v>2</v>
      </c>
    </row>
    <row r="1127" spans="1:14" x14ac:dyDescent="0.25">
      <c r="A1127" s="24">
        <v>2278</v>
      </c>
      <c r="B1127" s="2">
        <v>49</v>
      </c>
      <c r="C1127" s="23">
        <v>1488</v>
      </c>
      <c r="D1127" s="23">
        <v>19</v>
      </c>
      <c r="E1127" s="23">
        <v>311</v>
      </c>
      <c r="F1127" s="23">
        <v>101</v>
      </c>
      <c r="G1127" s="23">
        <v>57</v>
      </c>
      <c r="H1127" s="23">
        <v>213</v>
      </c>
      <c r="I1127" s="23">
        <v>1763</v>
      </c>
      <c r="J1127" s="9">
        <v>5</v>
      </c>
      <c r="K1127" s="2">
        <v>7</v>
      </c>
      <c r="L1127" s="2">
        <v>2</v>
      </c>
      <c r="M1127" s="2">
        <v>11</v>
      </c>
      <c r="N1127" s="9">
        <v>5</v>
      </c>
    </row>
    <row r="1128" spans="1:14" x14ac:dyDescent="0.25">
      <c r="A1128" s="24">
        <v>2655</v>
      </c>
      <c r="B1128" s="2">
        <v>49</v>
      </c>
      <c r="C1128" s="23">
        <v>1670</v>
      </c>
      <c r="D1128" s="23">
        <v>283</v>
      </c>
      <c r="E1128" s="23">
        <v>1207</v>
      </c>
      <c r="F1128" s="23">
        <v>184</v>
      </c>
      <c r="G1128" s="23">
        <v>247</v>
      </c>
      <c r="H1128" s="23">
        <v>213</v>
      </c>
      <c r="I1128" s="23">
        <v>3378</v>
      </c>
      <c r="J1128" s="9">
        <v>1</v>
      </c>
      <c r="K1128" s="2">
        <v>5</v>
      </c>
      <c r="L1128" s="2">
        <v>10</v>
      </c>
      <c r="M1128" s="2">
        <v>7</v>
      </c>
      <c r="N1128" s="9">
        <v>3</v>
      </c>
    </row>
    <row r="1129" spans="1:14" x14ac:dyDescent="0.25">
      <c r="A1129" s="24">
        <v>1692</v>
      </c>
      <c r="B1129" s="2">
        <v>49</v>
      </c>
      <c r="C1129" s="23">
        <v>1866</v>
      </c>
      <c r="D1129" s="23">
        <v>163</v>
      </c>
      <c r="E1129" s="23">
        <v>233</v>
      </c>
      <c r="F1129" s="23">
        <v>90</v>
      </c>
      <c r="G1129" s="23">
        <v>0</v>
      </c>
      <c r="H1129" s="23">
        <v>185</v>
      </c>
      <c r="I1129" s="23">
        <v>2166</v>
      </c>
      <c r="J1129" s="9">
        <v>4</v>
      </c>
      <c r="K1129" s="2">
        <v>7</v>
      </c>
      <c r="L1129" s="2">
        <v>5</v>
      </c>
      <c r="M1129" s="2">
        <v>10</v>
      </c>
      <c r="N1129" s="9">
        <v>5</v>
      </c>
    </row>
    <row r="1130" spans="1:14" x14ac:dyDescent="0.25">
      <c r="A1130" s="24">
        <v>1310</v>
      </c>
      <c r="B1130" s="2">
        <v>49</v>
      </c>
      <c r="C1130" s="23">
        <v>2066</v>
      </c>
      <c r="D1130" s="23">
        <v>0</v>
      </c>
      <c r="E1130" s="23">
        <v>717</v>
      </c>
      <c r="F1130" s="23">
        <v>117</v>
      </c>
      <c r="G1130" s="23">
        <v>117</v>
      </c>
      <c r="H1130" s="23">
        <v>329</v>
      </c>
      <c r="I1130" s="23">
        <v>2689</v>
      </c>
      <c r="J1130" s="9">
        <v>1</v>
      </c>
      <c r="K1130" s="2">
        <v>4</v>
      </c>
      <c r="L1130" s="2">
        <v>8</v>
      </c>
      <c r="M1130" s="2">
        <v>5</v>
      </c>
      <c r="N1130" s="9">
        <v>3</v>
      </c>
    </row>
    <row r="1131" spans="1:14" x14ac:dyDescent="0.25">
      <c r="A1131" s="24">
        <v>2914</v>
      </c>
      <c r="B1131" s="2">
        <v>48</v>
      </c>
      <c r="C1131" s="23">
        <v>10</v>
      </c>
      <c r="D1131" s="23">
        <v>10</v>
      </c>
      <c r="E1131" s="23">
        <v>20</v>
      </c>
      <c r="F1131" s="23">
        <v>64</v>
      </c>
      <c r="G1131" s="23">
        <v>64</v>
      </c>
      <c r="H1131" s="23">
        <v>20</v>
      </c>
      <c r="I1131" s="23">
        <v>148</v>
      </c>
      <c r="J1131" s="9">
        <v>1</v>
      </c>
      <c r="K1131" s="2">
        <v>1</v>
      </c>
      <c r="L1131" s="2">
        <v>0</v>
      </c>
      <c r="M1131" s="2">
        <v>4</v>
      </c>
      <c r="N1131" s="9">
        <v>4</v>
      </c>
    </row>
    <row r="1132" spans="1:14" x14ac:dyDescent="0.25">
      <c r="A1132" s="24">
        <v>2859</v>
      </c>
      <c r="B1132" s="2">
        <v>48</v>
      </c>
      <c r="C1132" s="23">
        <v>26</v>
      </c>
      <c r="D1132" s="23">
        <v>13</v>
      </c>
      <c r="E1132" s="23">
        <v>52</v>
      </c>
      <c r="F1132" s="23">
        <v>26</v>
      </c>
      <c r="G1132" s="23">
        <v>4</v>
      </c>
      <c r="H1132" s="23">
        <v>0</v>
      </c>
      <c r="I1132" s="23">
        <v>120</v>
      </c>
      <c r="J1132" s="9">
        <v>1</v>
      </c>
      <c r="K1132" s="2">
        <v>1</v>
      </c>
      <c r="L1132" s="2">
        <v>1</v>
      </c>
      <c r="M1132" s="2">
        <v>3</v>
      </c>
      <c r="N1132" s="9">
        <v>3</v>
      </c>
    </row>
    <row r="1133" spans="1:14" x14ac:dyDescent="0.25">
      <c r="A1133" s="24">
        <v>1949</v>
      </c>
      <c r="B1133" s="2">
        <v>48</v>
      </c>
      <c r="C1133" s="23">
        <v>54</v>
      </c>
      <c r="D1133" s="23">
        <v>0</v>
      </c>
      <c r="E1133" s="23">
        <v>8</v>
      </c>
      <c r="F1133" s="23">
        <v>0</v>
      </c>
      <c r="G1133" s="23">
        <v>0</v>
      </c>
      <c r="H1133" s="23">
        <v>27</v>
      </c>
      <c r="I1133" s="23">
        <v>35</v>
      </c>
      <c r="J1133" s="9">
        <v>1</v>
      </c>
      <c r="K1133" s="2">
        <v>1</v>
      </c>
      <c r="L1133" s="2">
        <v>0</v>
      </c>
      <c r="M1133" s="2">
        <v>2</v>
      </c>
      <c r="N1133" s="9">
        <v>8</v>
      </c>
    </row>
    <row r="1134" spans="1:14" x14ac:dyDescent="0.25">
      <c r="A1134" s="24">
        <v>2402</v>
      </c>
      <c r="B1134" s="2">
        <v>48</v>
      </c>
      <c r="C1134" s="23">
        <v>54</v>
      </c>
      <c r="D1134" s="23">
        <v>0</v>
      </c>
      <c r="E1134" s="23">
        <v>8</v>
      </c>
      <c r="F1134" s="23">
        <v>0</v>
      </c>
      <c r="G1134" s="23">
        <v>0</v>
      </c>
      <c r="H1134" s="23">
        <v>27</v>
      </c>
      <c r="I1134" s="23">
        <v>35</v>
      </c>
      <c r="J1134" s="9">
        <v>1</v>
      </c>
      <c r="K1134" s="2">
        <v>1</v>
      </c>
      <c r="L1134" s="2">
        <v>0</v>
      </c>
      <c r="M1134" s="2">
        <v>2</v>
      </c>
      <c r="N1134" s="9">
        <v>8</v>
      </c>
    </row>
    <row r="1135" spans="1:14" x14ac:dyDescent="0.25">
      <c r="A1135" s="24">
        <v>1561</v>
      </c>
      <c r="B1135" s="2">
        <v>48</v>
      </c>
      <c r="C1135" s="23">
        <v>77</v>
      </c>
      <c r="D1135" s="23">
        <v>34</v>
      </c>
      <c r="E1135" s="23">
        <v>145</v>
      </c>
      <c r="F1135" s="23">
        <v>85</v>
      </c>
      <c r="G1135" s="23">
        <v>17</v>
      </c>
      <c r="H1135" s="23">
        <v>60</v>
      </c>
      <c r="I1135" s="23">
        <v>299</v>
      </c>
      <c r="J1135" s="9">
        <v>4</v>
      </c>
      <c r="K1135" s="2">
        <v>3</v>
      </c>
      <c r="L1135" s="2">
        <v>0</v>
      </c>
      <c r="M1135" s="2">
        <v>3</v>
      </c>
      <c r="N1135" s="9">
        <v>8</v>
      </c>
    </row>
    <row r="1136" spans="1:14" x14ac:dyDescent="0.25">
      <c r="A1136" s="24">
        <v>2625</v>
      </c>
      <c r="B1136" s="2">
        <v>48</v>
      </c>
      <c r="C1136" s="23">
        <v>185</v>
      </c>
      <c r="D1136" s="23">
        <v>11</v>
      </c>
      <c r="E1136" s="23">
        <v>89</v>
      </c>
      <c r="F1136" s="23">
        <v>47</v>
      </c>
      <c r="G1136" s="23">
        <v>6</v>
      </c>
      <c r="H1136" s="23">
        <v>44</v>
      </c>
      <c r="I1136" s="23">
        <v>293</v>
      </c>
      <c r="J1136" s="9">
        <v>3</v>
      </c>
      <c r="K1136" s="2">
        <v>2</v>
      </c>
      <c r="L1136" s="2">
        <v>1</v>
      </c>
      <c r="M1136" s="2">
        <v>4</v>
      </c>
      <c r="N1136" s="9">
        <v>4</v>
      </c>
    </row>
    <row r="1137" spans="1:14" x14ac:dyDescent="0.25">
      <c r="A1137" s="24">
        <v>2934</v>
      </c>
      <c r="B1137" s="2">
        <v>48</v>
      </c>
      <c r="C1137" s="23">
        <v>185</v>
      </c>
      <c r="D1137" s="23">
        <v>11</v>
      </c>
      <c r="E1137" s="23">
        <v>89</v>
      </c>
      <c r="F1137" s="23">
        <v>47</v>
      </c>
      <c r="G1137" s="23">
        <v>6</v>
      </c>
      <c r="H1137" s="23">
        <v>44</v>
      </c>
      <c r="I1137" s="23">
        <v>293</v>
      </c>
      <c r="J1137" s="9">
        <v>3</v>
      </c>
      <c r="K1137" s="2">
        <v>2</v>
      </c>
      <c r="L1137" s="2">
        <v>1</v>
      </c>
      <c r="M1137" s="2">
        <v>4</v>
      </c>
      <c r="N1137" s="9">
        <v>4</v>
      </c>
    </row>
    <row r="1138" spans="1:14" x14ac:dyDescent="0.25">
      <c r="A1138" s="24">
        <v>2220</v>
      </c>
      <c r="B1138" s="2">
        <v>48</v>
      </c>
      <c r="C1138" s="23">
        <v>310</v>
      </c>
      <c r="D1138" s="23">
        <v>36</v>
      </c>
      <c r="E1138" s="23">
        <v>114</v>
      </c>
      <c r="F1138" s="23">
        <v>0</v>
      </c>
      <c r="G1138" s="23">
        <v>13</v>
      </c>
      <c r="H1138" s="23">
        <v>23</v>
      </c>
      <c r="I1138" s="23">
        <v>450</v>
      </c>
      <c r="J1138" s="9">
        <v>4</v>
      </c>
      <c r="K1138" s="2">
        <v>2</v>
      </c>
      <c r="L1138" s="2">
        <v>1</v>
      </c>
      <c r="M1138" s="2">
        <v>5</v>
      </c>
      <c r="N1138" s="9">
        <v>6</v>
      </c>
    </row>
    <row r="1139" spans="1:14" x14ac:dyDescent="0.25">
      <c r="A1139" s="24">
        <v>1081</v>
      </c>
      <c r="B1139" s="2">
        <v>48</v>
      </c>
      <c r="C1139" s="23">
        <v>490</v>
      </c>
      <c r="D1139" s="23">
        <v>0</v>
      </c>
      <c r="E1139" s="23">
        <v>60</v>
      </c>
      <c r="F1139" s="23">
        <v>0</v>
      </c>
      <c r="G1139" s="23">
        <v>0</v>
      </c>
      <c r="H1139" s="23">
        <v>19</v>
      </c>
      <c r="I1139" s="23">
        <v>531</v>
      </c>
      <c r="J1139" s="9">
        <v>5</v>
      </c>
      <c r="K1139" s="2">
        <v>3</v>
      </c>
      <c r="L1139" s="2">
        <v>1</v>
      </c>
      <c r="M1139" s="2">
        <v>4</v>
      </c>
      <c r="N1139" s="9">
        <v>7</v>
      </c>
    </row>
    <row r="1140" spans="1:14" x14ac:dyDescent="0.25">
      <c r="A1140" s="24">
        <v>3079</v>
      </c>
      <c r="B1140" s="2">
        <v>48</v>
      </c>
      <c r="C1140" s="23">
        <v>513</v>
      </c>
      <c r="D1140" s="23">
        <v>27</v>
      </c>
      <c r="E1140" s="23">
        <v>687</v>
      </c>
      <c r="F1140" s="23">
        <v>152</v>
      </c>
      <c r="G1140" s="23">
        <v>117</v>
      </c>
      <c r="H1140" s="23">
        <v>174</v>
      </c>
      <c r="I1140" s="23">
        <v>1323</v>
      </c>
      <c r="J1140" s="9">
        <v>6</v>
      </c>
      <c r="K1140" s="2">
        <v>8</v>
      </c>
      <c r="L1140" s="2">
        <v>2</v>
      </c>
      <c r="M1140" s="2">
        <v>7</v>
      </c>
      <c r="N1140" s="9">
        <v>7</v>
      </c>
    </row>
    <row r="1141" spans="1:14" x14ac:dyDescent="0.25">
      <c r="A1141" s="24">
        <v>1549</v>
      </c>
      <c r="B1141" s="2">
        <v>48</v>
      </c>
      <c r="C1141" s="23">
        <v>551</v>
      </c>
      <c r="D1141" s="23">
        <v>6</v>
      </c>
      <c r="E1141" s="23">
        <v>85</v>
      </c>
      <c r="F1141" s="23">
        <v>9</v>
      </c>
      <c r="G1141" s="23">
        <v>6</v>
      </c>
      <c r="H1141" s="23">
        <v>117</v>
      </c>
      <c r="I1141" s="23">
        <v>540</v>
      </c>
      <c r="J1141" s="9">
        <v>2</v>
      </c>
      <c r="K1141" s="2">
        <v>3</v>
      </c>
      <c r="L1141" s="2">
        <v>2</v>
      </c>
      <c r="M1141" s="2">
        <v>5</v>
      </c>
      <c r="N1141" s="9">
        <v>4</v>
      </c>
    </row>
    <row r="1142" spans="1:14" x14ac:dyDescent="0.25">
      <c r="A1142" s="24">
        <v>2283</v>
      </c>
      <c r="B1142" s="2">
        <v>48</v>
      </c>
      <c r="C1142" s="23">
        <v>596</v>
      </c>
      <c r="D1142" s="23">
        <v>16</v>
      </c>
      <c r="E1142" s="23">
        <v>212</v>
      </c>
      <c r="F1142" s="23">
        <v>10</v>
      </c>
      <c r="G1142" s="23">
        <v>16</v>
      </c>
      <c r="H1142" s="23">
        <v>160</v>
      </c>
      <c r="I1142" s="23">
        <v>691</v>
      </c>
      <c r="J1142" s="9">
        <v>5</v>
      </c>
      <c r="K1142" s="2">
        <v>5</v>
      </c>
      <c r="L1142" s="2">
        <v>2</v>
      </c>
      <c r="M1142" s="2">
        <v>4</v>
      </c>
      <c r="N1142" s="9">
        <v>9</v>
      </c>
    </row>
    <row r="1143" spans="1:14" x14ac:dyDescent="0.25">
      <c r="A1143" s="24">
        <v>1506</v>
      </c>
      <c r="B1143" s="2">
        <v>48</v>
      </c>
      <c r="C1143" s="23">
        <v>598</v>
      </c>
      <c r="D1143" s="23">
        <v>7</v>
      </c>
      <c r="E1143" s="23">
        <v>214</v>
      </c>
      <c r="F1143" s="23">
        <v>127</v>
      </c>
      <c r="G1143" s="23">
        <v>57</v>
      </c>
      <c r="H1143" s="23">
        <v>194</v>
      </c>
      <c r="I1143" s="23">
        <v>809</v>
      </c>
      <c r="J1143" s="9">
        <v>1</v>
      </c>
      <c r="K1143" s="2">
        <v>5</v>
      </c>
      <c r="L1143" s="2">
        <v>1</v>
      </c>
      <c r="M1143" s="2">
        <v>6</v>
      </c>
      <c r="N1143" s="9">
        <v>5</v>
      </c>
    </row>
    <row r="1144" spans="1:14" x14ac:dyDescent="0.25">
      <c r="A1144" s="24">
        <v>3102</v>
      </c>
      <c r="B1144" s="2">
        <v>48</v>
      </c>
      <c r="C1144" s="23">
        <v>606</v>
      </c>
      <c r="D1144" s="23">
        <v>169</v>
      </c>
      <c r="E1144" s="23">
        <v>1264</v>
      </c>
      <c r="F1144" s="23">
        <v>503</v>
      </c>
      <c r="G1144" s="23">
        <v>0</v>
      </c>
      <c r="H1144" s="23">
        <v>412</v>
      </c>
      <c r="I1144" s="23">
        <v>2130</v>
      </c>
      <c r="J1144" s="9">
        <v>3</v>
      </c>
      <c r="K1144" s="2">
        <v>3</v>
      </c>
      <c r="L1144" s="2">
        <v>5</v>
      </c>
      <c r="M1144" s="2">
        <v>6</v>
      </c>
      <c r="N1144" s="9">
        <v>2</v>
      </c>
    </row>
    <row r="1145" spans="1:14" x14ac:dyDescent="0.25">
      <c r="A1145" s="24">
        <v>3156</v>
      </c>
      <c r="B1145" s="2">
        <v>48</v>
      </c>
      <c r="C1145" s="23">
        <v>606</v>
      </c>
      <c r="D1145" s="23">
        <v>169</v>
      </c>
      <c r="E1145" s="23">
        <v>1264</v>
      </c>
      <c r="F1145" s="23">
        <v>503</v>
      </c>
      <c r="G1145" s="23">
        <v>0</v>
      </c>
      <c r="H1145" s="23">
        <v>412</v>
      </c>
      <c r="I1145" s="23">
        <v>2130</v>
      </c>
      <c r="J1145" s="9">
        <v>3</v>
      </c>
      <c r="K1145" s="2">
        <v>3</v>
      </c>
      <c r="L1145" s="2">
        <v>5</v>
      </c>
      <c r="M1145" s="2">
        <v>6</v>
      </c>
      <c r="N1145" s="9">
        <v>2</v>
      </c>
    </row>
    <row r="1146" spans="1:14" x14ac:dyDescent="0.25">
      <c r="A1146" s="24">
        <v>2145</v>
      </c>
      <c r="B1146" s="2">
        <v>48</v>
      </c>
      <c r="C1146" s="23">
        <v>731</v>
      </c>
      <c r="D1146" s="23">
        <v>0</v>
      </c>
      <c r="E1146" s="23">
        <v>21</v>
      </c>
      <c r="F1146" s="23">
        <v>0</v>
      </c>
      <c r="G1146" s="23">
        <v>0</v>
      </c>
      <c r="H1146" s="23">
        <v>7</v>
      </c>
      <c r="I1146" s="23">
        <v>744</v>
      </c>
      <c r="J1146" s="9">
        <v>2</v>
      </c>
      <c r="K1146" s="2">
        <v>4</v>
      </c>
      <c r="L1146" s="2">
        <v>1</v>
      </c>
      <c r="M1146" s="2">
        <v>5</v>
      </c>
      <c r="N1146" s="9">
        <v>7</v>
      </c>
    </row>
    <row r="1147" spans="1:14" x14ac:dyDescent="0.25">
      <c r="A1147" s="24">
        <v>1940</v>
      </c>
      <c r="B1147" s="2">
        <v>48</v>
      </c>
      <c r="C1147" s="23">
        <v>759</v>
      </c>
      <c r="D1147" s="23">
        <v>9</v>
      </c>
      <c r="E1147" s="23">
        <v>85</v>
      </c>
      <c r="F1147" s="23">
        <v>11</v>
      </c>
      <c r="G1147" s="23">
        <v>0</v>
      </c>
      <c r="H1147" s="23">
        <v>162</v>
      </c>
      <c r="I1147" s="23">
        <v>702</v>
      </c>
      <c r="J1147" s="9">
        <v>4</v>
      </c>
      <c r="K1147" s="2">
        <v>5</v>
      </c>
      <c r="L1147" s="2">
        <v>2</v>
      </c>
      <c r="M1147" s="2">
        <v>5</v>
      </c>
      <c r="N1147" s="9">
        <v>6</v>
      </c>
    </row>
    <row r="1148" spans="1:14" x14ac:dyDescent="0.25">
      <c r="A1148" s="24">
        <v>2482</v>
      </c>
      <c r="B1148" s="2">
        <v>48</v>
      </c>
      <c r="C1148" s="23">
        <v>842</v>
      </c>
      <c r="D1148" s="23">
        <v>14</v>
      </c>
      <c r="E1148" s="23">
        <v>300</v>
      </c>
      <c r="F1148" s="23">
        <v>58</v>
      </c>
      <c r="G1148" s="23">
        <v>300</v>
      </c>
      <c r="H1148" s="23">
        <v>253</v>
      </c>
      <c r="I1148" s="23">
        <v>1260</v>
      </c>
      <c r="J1148" s="9">
        <v>9</v>
      </c>
      <c r="K1148" s="2">
        <v>5</v>
      </c>
      <c r="L1148" s="2">
        <v>2</v>
      </c>
      <c r="M1148" s="2">
        <v>10</v>
      </c>
      <c r="N1148" s="9">
        <v>6</v>
      </c>
    </row>
    <row r="1149" spans="1:14" x14ac:dyDescent="0.25">
      <c r="A1149" s="24">
        <v>2469</v>
      </c>
      <c r="B1149" s="2">
        <v>48</v>
      </c>
      <c r="C1149" s="23">
        <v>938</v>
      </c>
      <c r="D1149" s="23">
        <v>95</v>
      </c>
      <c r="E1149" s="23">
        <v>486</v>
      </c>
      <c r="F1149" s="23">
        <v>41</v>
      </c>
      <c r="G1149" s="23">
        <v>63</v>
      </c>
      <c r="H1149" s="23">
        <v>46</v>
      </c>
      <c r="I1149" s="23">
        <v>1577</v>
      </c>
      <c r="J1149" s="9">
        <v>7</v>
      </c>
      <c r="K1149" s="2">
        <v>7</v>
      </c>
      <c r="L1149" s="2">
        <v>2</v>
      </c>
      <c r="M1149" s="2">
        <v>9</v>
      </c>
      <c r="N1149" s="9">
        <v>6</v>
      </c>
    </row>
    <row r="1150" spans="1:14" x14ac:dyDescent="0.25">
      <c r="A1150" s="24">
        <v>2899</v>
      </c>
      <c r="B1150" s="2">
        <v>48</v>
      </c>
      <c r="C1150" s="23">
        <v>1129</v>
      </c>
      <c r="D1150" s="23">
        <v>306</v>
      </c>
      <c r="E1150" s="23">
        <v>896</v>
      </c>
      <c r="F1150" s="23">
        <v>232</v>
      </c>
      <c r="G1150" s="23">
        <v>49</v>
      </c>
      <c r="H1150" s="23">
        <v>49</v>
      </c>
      <c r="I1150" s="23">
        <v>2563</v>
      </c>
      <c r="J1150" s="9">
        <v>3</v>
      </c>
      <c r="K1150" s="2">
        <v>11</v>
      </c>
      <c r="L1150" s="2">
        <v>5</v>
      </c>
      <c r="M1150" s="2">
        <v>11</v>
      </c>
      <c r="N1150" s="9">
        <v>5</v>
      </c>
    </row>
    <row r="1151" spans="1:14" x14ac:dyDescent="0.25">
      <c r="A1151" s="24">
        <v>2517</v>
      </c>
      <c r="B1151" s="2">
        <v>48</v>
      </c>
      <c r="C1151" s="23">
        <v>1179</v>
      </c>
      <c r="D1151" s="23">
        <v>168</v>
      </c>
      <c r="E1151" s="23">
        <v>631</v>
      </c>
      <c r="F1151" s="23">
        <v>84</v>
      </c>
      <c r="G1151" s="23">
        <v>63</v>
      </c>
      <c r="H1151" s="23">
        <v>126</v>
      </c>
      <c r="I1151" s="23">
        <v>1999</v>
      </c>
      <c r="J1151" s="9">
        <v>4</v>
      </c>
      <c r="K1151" s="2">
        <v>9</v>
      </c>
      <c r="L1151" s="2">
        <v>2</v>
      </c>
      <c r="M1151" s="2">
        <v>12</v>
      </c>
      <c r="N1151" s="9">
        <v>5</v>
      </c>
    </row>
    <row r="1152" spans="1:14" x14ac:dyDescent="0.25">
      <c r="A1152" s="24">
        <v>2703</v>
      </c>
      <c r="B1152" s="2">
        <v>48</v>
      </c>
      <c r="C1152" s="23">
        <v>1179</v>
      </c>
      <c r="D1152" s="23">
        <v>168</v>
      </c>
      <c r="E1152" s="23">
        <v>631</v>
      </c>
      <c r="F1152" s="23">
        <v>84</v>
      </c>
      <c r="G1152" s="23">
        <v>63</v>
      </c>
      <c r="H1152" s="23">
        <v>126</v>
      </c>
      <c r="I1152" s="23">
        <v>1999</v>
      </c>
      <c r="J1152" s="9">
        <v>4</v>
      </c>
      <c r="K1152" s="2">
        <v>9</v>
      </c>
      <c r="L1152" s="2">
        <v>2</v>
      </c>
      <c r="M1152" s="2">
        <v>12</v>
      </c>
      <c r="N1152" s="9">
        <v>5</v>
      </c>
    </row>
    <row r="1153" spans="1:14" x14ac:dyDescent="0.25">
      <c r="A1153" s="24">
        <v>2475</v>
      </c>
      <c r="B1153" s="2">
        <v>48</v>
      </c>
      <c r="C1153" s="23">
        <v>1865</v>
      </c>
      <c r="D1153" s="23">
        <v>30</v>
      </c>
      <c r="E1153" s="23">
        <v>947</v>
      </c>
      <c r="F1153" s="23">
        <v>81</v>
      </c>
      <c r="G1153" s="23">
        <v>219</v>
      </c>
      <c r="H1153" s="23">
        <v>219</v>
      </c>
      <c r="I1153" s="23">
        <v>2923</v>
      </c>
      <c r="J1153" s="9">
        <v>1</v>
      </c>
      <c r="K1153" s="2">
        <v>9</v>
      </c>
      <c r="L1153" s="2">
        <v>7</v>
      </c>
      <c r="M1153" s="2">
        <v>13</v>
      </c>
      <c r="N1153" s="9">
        <v>4</v>
      </c>
    </row>
    <row r="1154" spans="1:14" x14ac:dyDescent="0.25">
      <c r="A1154" s="24">
        <v>3053</v>
      </c>
      <c r="B1154" s="2">
        <v>48</v>
      </c>
      <c r="C1154" s="23">
        <v>1865</v>
      </c>
      <c r="D1154" s="23">
        <v>30</v>
      </c>
      <c r="E1154" s="23">
        <v>947</v>
      </c>
      <c r="F1154" s="23">
        <v>81</v>
      </c>
      <c r="G1154" s="23">
        <v>219</v>
      </c>
      <c r="H1154" s="23">
        <v>219</v>
      </c>
      <c r="I1154" s="23">
        <v>2923</v>
      </c>
      <c r="J1154" s="9">
        <v>1</v>
      </c>
      <c r="K1154" s="2">
        <v>9</v>
      </c>
      <c r="L1154" s="2">
        <v>7</v>
      </c>
      <c r="M1154" s="2">
        <v>13</v>
      </c>
      <c r="N1154" s="9">
        <v>4</v>
      </c>
    </row>
    <row r="1155" spans="1:14" x14ac:dyDescent="0.25">
      <c r="A1155" s="24">
        <v>1207</v>
      </c>
      <c r="B1155" s="2">
        <v>48</v>
      </c>
      <c r="C1155" s="23">
        <v>2009</v>
      </c>
      <c r="D1155" s="23">
        <v>78</v>
      </c>
      <c r="E1155" s="23">
        <v>395</v>
      </c>
      <c r="F1155" s="23">
        <v>102</v>
      </c>
      <c r="G1155" s="23">
        <v>78</v>
      </c>
      <c r="H1155" s="23">
        <v>105</v>
      </c>
      <c r="I1155" s="23">
        <v>2558</v>
      </c>
      <c r="J1155" s="9">
        <v>2</v>
      </c>
      <c r="K1155" s="2">
        <v>11</v>
      </c>
      <c r="L1155" s="2">
        <v>4</v>
      </c>
      <c r="M1155" s="2">
        <v>11</v>
      </c>
      <c r="N1155" s="9">
        <v>6</v>
      </c>
    </row>
    <row r="1156" spans="1:14" x14ac:dyDescent="0.25">
      <c r="A1156" s="24">
        <v>2627</v>
      </c>
      <c r="B1156" s="2">
        <v>48</v>
      </c>
      <c r="C1156" s="23">
        <v>2175</v>
      </c>
      <c r="D1156" s="23">
        <v>82</v>
      </c>
      <c r="E1156" s="23">
        <v>588</v>
      </c>
      <c r="F1156" s="23">
        <v>78</v>
      </c>
      <c r="G1156" s="23">
        <v>362</v>
      </c>
      <c r="H1156" s="23">
        <v>69</v>
      </c>
      <c r="I1156" s="23">
        <v>3216</v>
      </c>
      <c r="J1156" s="9">
        <v>1</v>
      </c>
      <c r="K1156" s="2">
        <v>3</v>
      </c>
      <c r="L1156" s="2">
        <v>6</v>
      </c>
      <c r="M1156" s="2">
        <v>12</v>
      </c>
      <c r="N1156" s="9">
        <v>6</v>
      </c>
    </row>
    <row r="1157" spans="1:14" x14ac:dyDescent="0.25">
      <c r="A1157" s="24">
        <v>1243</v>
      </c>
      <c r="B1157" s="2">
        <v>48</v>
      </c>
      <c r="C1157" s="23">
        <v>2367</v>
      </c>
      <c r="D1157" s="23">
        <v>54</v>
      </c>
      <c r="E1157" s="23">
        <v>304</v>
      </c>
      <c r="F1157" s="23">
        <v>34</v>
      </c>
      <c r="G1157" s="23">
        <v>26</v>
      </c>
      <c r="H1157" s="23">
        <v>54</v>
      </c>
      <c r="I1157" s="23">
        <v>2731</v>
      </c>
      <c r="J1157" s="9">
        <v>3</v>
      </c>
      <c r="K1157" s="2">
        <v>8</v>
      </c>
      <c r="L1157" s="2">
        <v>3</v>
      </c>
      <c r="M1157" s="2">
        <v>5</v>
      </c>
      <c r="N1157" s="9">
        <v>6</v>
      </c>
    </row>
    <row r="1158" spans="1:14" x14ac:dyDescent="0.25">
      <c r="A1158" s="24">
        <v>2725</v>
      </c>
      <c r="B1158" s="2">
        <v>48</v>
      </c>
      <c r="C1158" s="23">
        <v>2367</v>
      </c>
      <c r="D1158" s="23">
        <v>54</v>
      </c>
      <c r="E1158" s="23">
        <v>304</v>
      </c>
      <c r="F1158" s="23">
        <v>34</v>
      </c>
      <c r="G1158" s="23">
        <v>26</v>
      </c>
      <c r="H1158" s="23">
        <v>54</v>
      </c>
      <c r="I1158" s="23">
        <v>2731</v>
      </c>
      <c r="J1158" s="9">
        <v>3</v>
      </c>
      <c r="K1158" s="2">
        <v>8</v>
      </c>
      <c r="L1158" s="2">
        <v>3</v>
      </c>
      <c r="M1158" s="2">
        <v>5</v>
      </c>
      <c r="N1158" s="9">
        <v>6</v>
      </c>
    </row>
    <row r="1159" spans="1:14" x14ac:dyDescent="0.25">
      <c r="A1159" s="24">
        <v>1136</v>
      </c>
      <c r="B1159" s="2">
        <v>47</v>
      </c>
      <c r="C1159" s="23">
        <v>10</v>
      </c>
      <c r="D1159" s="23">
        <v>5</v>
      </c>
      <c r="E1159" s="23">
        <v>93</v>
      </c>
      <c r="F1159" s="23">
        <v>103</v>
      </c>
      <c r="G1159" s="23">
        <v>57</v>
      </c>
      <c r="H1159" s="23">
        <v>83</v>
      </c>
      <c r="I1159" s="23">
        <v>186</v>
      </c>
      <c r="J1159" s="9">
        <v>1</v>
      </c>
      <c r="K1159" s="2">
        <v>2</v>
      </c>
      <c r="L1159" s="2">
        <v>0</v>
      </c>
      <c r="M1159" s="2">
        <v>3</v>
      </c>
      <c r="N1159" s="9">
        <v>6</v>
      </c>
    </row>
    <row r="1160" spans="1:14" x14ac:dyDescent="0.25">
      <c r="A1160" s="24">
        <v>2099</v>
      </c>
      <c r="B1160" s="2">
        <v>47</v>
      </c>
      <c r="C1160" s="23">
        <v>11</v>
      </c>
      <c r="D1160" s="23">
        <v>125</v>
      </c>
      <c r="E1160" s="23">
        <v>60</v>
      </c>
      <c r="F1160" s="23">
        <v>43</v>
      </c>
      <c r="G1160" s="23">
        <v>33</v>
      </c>
      <c r="H1160" s="23">
        <v>249</v>
      </c>
      <c r="I1160" s="23">
        <v>22</v>
      </c>
      <c r="J1160" s="9">
        <v>1</v>
      </c>
      <c r="K1160" s="2">
        <v>2</v>
      </c>
      <c r="L1160" s="2">
        <v>1</v>
      </c>
      <c r="M1160" s="2">
        <v>2</v>
      </c>
      <c r="N1160" s="9">
        <v>8</v>
      </c>
    </row>
    <row r="1161" spans="1:14" x14ac:dyDescent="0.25">
      <c r="A1161" s="24">
        <v>2392</v>
      </c>
      <c r="B1161" s="2">
        <v>47</v>
      </c>
      <c r="C1161" s="23">
        <v>11</v>
      </c>
      <c r="D1161" s="23">
        <v>125</v>
      </c>
      <c r="E1161" s="23">
        <v>60</v>
      </c>
      <c r="F1161" s="23">
        <v>43</v>
      </c>
      <c r="G1161" s="23">
        <v>33</v>
      </c>
      <c r="H1161" s="23">
        <v>249</v>
      </c>
      <c r="I1161" s="23">
        <v>22</v>
      </c>
      <c r="J1161" s="9">
        <v>1</v>
      </c>
      <c r="K1161" s="2">
        <v>2</v>
      </c>
      <c r="L1161" s="2">
        <v>1</v>
      </c>
      <c r="M1161" s="2">
        <v>2</v>
      </c>
      <c r="N1161" s="9">
        <v>8</v>
      </c>
    </row>
    <row r="1162" spans="1:14" x14ac:dyDescent="0.25">
      <c r="A1162" s="24">
        <v>2215</v>
      </c>
      <c r="B1162" s="2">
        <v>47</v>
      </c>
      <c r="C1162" s="23">
        <v>66</v>
      </c>
      <c r="D1162" s="23">
        <v>0</v>
      </c>
      <c r="E1162" s="23">
        <v>33</v>
      </c>
      <c r="F1162" s="23">
        <v>0</v>
      </c>
      <c r="G1162" s="23">
        <v>4</v>
      </c>
      <c r="H1162" s="23">
        <v>40</v>
      </c>
      <c r="I1162" s="23">
        <v>62</v>
      </c>
      <c r="J1162" s="9">
        <v>1</v>
      </c>
      <c r="K1162" s="2">
        <v>1</v>
      </c>
      <c r="L1162" s="2">
        <v>0</v>
      </c>
      <c r="M1162" s="2">
        <v>3</v>
      </c>
      <c r="N1162" s="9">
        <v>6</v>
      </c>
    </row>
    <row r="1163" spans="1:14" x14ac:dyDescent="0.25">
      <c r="A1163" s="24">
        <v>2908</v>
      </c>
      <c r="B1163" s="2">
        <v>47</v>
      </c>
      <c r="C1163" s="23">
        <v>75</v>
      </c>
      <c r="D1163" s="23">
        <v>13</v>
      </c>
      <c r="E1163" s="23">
        <v>79</v>
      </c>
      <c r="F1163" s="23">
        <v>13</v>
      </c>
      <c r="G1163" s="23">
        <v>18</v>
      </c>
      <c r="H1163" s="23">
        <v>79</v>
      </c>
      <c r="I1163" s="23">
        <v>118</v>
      </c>
      <c r="J1163" s="9">
        <v>2</v>
      </c>
      <c r="K1163" s="2">
        <v>3</v>
      </c>
      <c r="L1163" s="2">
        <v>1</v>
      </c>
      <c r="M1163" s="2">
        <v>2</v>
      </c>
      <c r="N1163" s="9">
        <v>7</v>
      </c>
    </row>
    <row r="1164" spans="1:14" x14ac:dyDescent="0.25">
      <c r="A1164" s="24">
        <v>1532</v>
      </c>
      <c r="B1164" s="2">
        <v>47</v>
      </c>
      <c r="C1164" s="23">
        <v>86</v>
      </c>
      <c r="D1164" s="23">
        <v>18</v>
      </c>
      <c r="E1164" s="23">
        <v>129</v>
      </c>
      <c r="F1164" s="23">
        <v>12</v>
      </c>
      <c r="G1164" s="23">
        <v>6</v>
      </c>
      <c r="H1164" s="23">
        <v>171</v>
      </c>
      <c r="I1164" s="23">
        <v>80</v>
      </c>
      <c r="J1164" s="9">
        <v>4</v>
      </c>
      <c r="K1164" s="2">
        <v>3</v>
      </c>
      <c r="L1164" s="2">
        <v>1</v>
      </c>
      <c r="M1164" s="2">
        <v>2</v>
      </c>
      <c r="N1164" s="9">
        <v>8</v>
      </c>
    </row>
    <row r="1165" spans="1:14" x14ac:dyDescent="0.25">
      <c r="A1165" s="24">
        <v>1989</v>
      </c>
      <c r="B1165" s="2">
        <v>47</v>
      </c>
      <c r="C1165" s="23">
        <v>86</v>
      </c>
      <c r="D1165" s="23">
        <v>18</v>
      </c>
      <c r="E1165" s="23">
        <v>129</v>
      </c>
      <c r="F1165" s="23">
        <v>12</v>
      </c>
      <c r="G1165" s="23">
        <v>6</v>
      </c>
      <c r="H1165" s="23">
        <v>171</v>
      </c>
      <c r="I1165" s="23">
        <v>80</v>
      </c>
      <c r="J1165" s="9">
        <v>4</v>
      </c>
      <c r="K1165" s="2">
        <v>3</v>
      </c>
      <c r="L1165" s="2">
        <v>1</v>
      </c>
      <c r="M1165" s="2">
        <v>2</v>
      </c>
      <c r="N1165" s="9">
        <v>8</v>
      </c>
    </row>
    <row r="1166" spans="1:14" x14ac:dyDescent="0.25">
      <c r="A1166" s="24">
        <v>1948</v>
      </c>
      <c r="B1166" s="2">
        <v>47</v>
      </c>
      <c r="C1166" s="23">
        <v>171</v>
      </c>
      <c r="D1166" s="23">
        <v>8</v>
      </c>
      <c r="E1166" s="23">
        <v>108</v>
      </c>
      <c r="F1166" s="23">
        <v>0</v>
      </c>
      <c r="G1166" s="23">
        <v>36</v>
      </c>
      <c r="H1166" s="23">
        <v>48</v>
      </c>
      <c r="I1166" s="23">
        <v>275</v>
      </c>
      <c r="J1166" s="9">
        <v>3</v>
      </c>
      <c r="K1166" s="2">
        <v>3</v>
      </c>
      <c r="L1166" s="2">
        <v>0</v>
      </c>
      <c r="M1166" s="2">
        <v>4</v>
      </c>
      <c r="N1166" s="9">
        <v>7</v>
      </c>
    </row>
    <row r="1167" spans="1:14" x14ac:dyDescent="0.25">
      <c r="A1167" s="24">
        <v>1945</v>
      </c>
      <c r="B1167" s="2">
        <v>47</v>
      </c>
      <c r="C1167" s="23">
        <v>290</v>
      </c>
      <c r="D1167" s="23">
        <v>36</v>
      </c>
      <c r="E1167" s="23">
        <v>251</v>
      </c>
      <c r="F1167" s="23">
        <v>39</v>
      </c>
      <c r="G1167" s="23">
        <v>30</v>
      </c>
      <c r="H1167" s="23">
        <v>45</v>
      </c>
      <c r="I1167" s="23">
        <v>602</v>
      </c>
      <c r="J1167" s="9">
        <v>7</v>
      </c>
      <c r="K1167" s="2">
        <v>3</v>
      </c>
      <c r="L1167" s="2">
        <v>1</v>
      </c>
      <c r="M1167" s="2">
        <v>6</v>
      </c>
      <c r="N1167" s="9">
        <v>5</v>
      </c>
    </row>
    <row r="1168" spans="1:14" x14ac:dyDescent="0.25">
      <c r="A1168" s="24">
        <v>1578</v>
      </c>
      <c r="B1168" s="2">
        <v>47</v>
      </c>
      <c r="C1168" s="23">
        <v>347</v>
      </c>
      <c r="D1168" s="23">
        <v>80</v>
      </c>
      <c r="E1168" s="23">
        <v>448</v>
      </c>
      <c r="F1168" s="23">
        <v>53</v>
      </c>
      <c r="G1168" s="23">
        <v>91</v>
      </c>
      <c r="H1168" s="23">
        <v>0</v>
      </c>
      <c r="I1168" s="23">
        <v>1019</v>
      </c>
      <c r="J1168" s="9">
        <v>1</v>
      </c>
      <c r="K1168" s="2">
        <v>3</v>
      </c>
      <c r="L1168" s="2">
        <v>4</v>
      </c>
      <c r="M1168" s="2">
        <v>7</v>
      </c>
      <c r="N1168" s="9">
        <v>1</v>
      </c>
    </row>
    <row r="1169" spans="1:14" x14ac:dyDescent="0.25">
      <c r="A1169" s="24">
        <v>2737</v>
      </c>
      <c r="B1169" s="2">
        <v>47</v>
      </c>
      <c r="C1169" s="23">
        <v>477</v>
      </c>
      <c r="D1169" s="23">
        <v>8</v>
      </c>
      <c r="E1169" s="23">
        <v>228</v>
      </c>
      <c r="F1169" s="23">
        <v>190</v>
      </c>
      <c r="G1169" s="23">
        <v>177</v>
      </c>
      <c r="H1169" s="23">
        <v>156</v>
      </c>
      <c r="I1169" s="23">
        <v>925</v>
      </c>
      <c r="J1169" s="9">
        <v>2</v>
      </c>
      <c r="K1169" s="2">
        <v>3</v>
      </c>
      <c r="L1169" s="2">
        <v>3</v>
      </c>
      <c r="M1169" s="2">
        <v>8</v>
      </c>
      <c r="N1169" s="9">
        <v>2</v>
      </c>
    </row>
    <row r="1170" spans="1:14" x14ac:dyDescent="0.25">
      <c r="A1170" s="24">
        <v>3065</v>
      </c>
      <c r="B1170" s="2">
        <v>47</v>
      </c>
      <c r="C1170" s="23">
        <v>539</v>
      </c>
      <c r="D1170" s="23">
        <v>297</v>
      </c>
      <c r="E1170" s="23">
        <v>1000</v>
      </c>
      <c r="F1170" s="23">
        <v>562</v>
      </c>
      <c r="G1170" s="23">
        <v>432</v>
      </c>
      <c r="H1170" s="23">
        <v>243</v>
      </c>
      <c r="I1170" s="23">
        <v>2587</v>
      </c>
      <c r="J1170" s="9">
        <v>1</v>
      </c>
      <c r="K1170" s="2">
        <v>3</v>
      </c>
      <c r="L1170" s="2">
        <v>7</v>
      </c>
      <c r="M1170" s="2">
        <v>8</v>
      </c>
      <c r="N1170" s="9">
        <v>1</v>
      </c>
    </row>
    <row r="1171" spans="1:14" x14ac:dyDescent="0.25">
      <c r="A1171" s="24">
        <v>2216</v>
      </c>
      <c r="B1171" s="2">
        <v>47</v>
      </c>
      <c r="C1171" s="23">
        <v>771</v>
      </c>
      <c r="D1171" s="23">
        <v>0</v>
      </c>
      <c r="E1171" s="23">
        <v>713</v>
      </c>
      <c r="F1171" s="23">
        <v>153</v>
      </c>
      <c r="G1171" s="23">
        <v>374</v>
      </c>
      <c r="H1171" s="23">
        <v>38</v>
      </c>
      <c r="I1171" s="23">
        <v>1972</v>
      </c>
      <c r="J1171" s="9">
        <v>4</v>
      </c>
      <c r="K1171" s="2">
        <v>8</v>
      </c>
      <c r="L1171" s="2">
        <v>2</v>
      </c>
      <c r="M1171" s="2">
        <v>11</v>
      </c>
      <c r="N1171" s="9">
        <v>6</v>
      </c>
    </row>
    <row r="1172" spans="1:14" x14ac:dyDescent="0.25">
      <c r="A1172" s="24">
        <v>1253</v>
      </c>
      <c r="B1172" s="2">
        <v>47</v>
      </c>
      <c r="C1172" s="23">
        <v>1086</v>
      </c>
      <c r="D1172" s="23">
        <v>189</v>
      </c>
      <c r="E1172" s="23">
        <v>895</v>
      </c>
      <c r="F1172" s="23">
        <v>461</v>
      </c>
      <c r="G1172" s="23">
        <v>189</v>
      </c>
      <c r="H1172" s="23">
        <v>542</v>
      </c>
      <c r="I1172" s="23">
        <v>2277</v>
      </c>
      <c r="J1172" s="9">
        <v>1</v>
      </c>
      <c r="K1172" s="2">
        <v>3</v>
      </c>
      <c r="L1172" s="2">
        <v>7</v>
      </c>
      <c r="M1172" s="2">
        <v>8</v>
      </c>
      <c r="N1172" s="9">
        <v>1</v>
      </c>
    </row>
    <row r="1173" spans="1:14" x14ac:dyDescent="0.25">
      <c r="A1173" s="24">
        <v>1447</v>
      </c>
      <c r="B1173" s="2">
        <v>47</v>
      </c>
      <c r="C1173" s="23">
        <v>1086</v>
      </c>
      <c r="D1173" s="23">
        <v>189</v>
      </c>
      <c r="E1173" s="23">
        <v>895</v>
      </c>
      <c r="F1173" s="23">
        <v>461</v>
      </c>
      <c r="G1173" s="23">
        <v>189</v>
      </c>
      <c r="H1173" s="23">
        <v>542</v>
      </c>
      <c r="I1173" s="23">
        <v>2277</v>
      </c>
      <c r="J1173" s="9">
        <v>1</v>
      </c>
      <c r="K1173" s="2">
        <v>3</v>
      </c>
      <c r="L1173" s="2">
        <v>7</v>
      </c>
      <c r="M1173" s="2">
        <v>8</v>
      </c>
      <c r="N1173" s="9">
        <v>1</v>
      </c>
    </row>
    <row r="1174" spans="1:14" x14ac:dyDescent="0.25">
      <c r="A1174" s="24">
        <v>1454</v>
      </c>
      <c r="B1174" s="2">
        <v>47</v>
      </c>
      <c r="C1174" s="23">
        <v>1479</v>
      </c>
      <c r="D1174" s="23">
        <v>200</v>
      </c>
      <c r="E1174" s="23">
        <v>1009</v>
      </c>
      <c r="F1174" s="23">
        <v>221</v>
      </c>
      <c r="G1174" s="23">
        <v>504</v>
      </c>
      <c r="H1174" s="23">
        <v>234</v>
      </c>
      <c r="I1174" s="23">
        <v>3179</v>
      </c>
      <c r="J1174" s="9">
        <v>4</v>
      </c>
      <c r="K1174" s="2">
        <v>6</v>
      </c>
      <c r="L1174" s="2">
        <v>10</v>
      </c>
      <c r="M1174" s="2">
        <v>13</v>
      </c>
      <c r="N1174" s="9">
        <v>4</v>
      </c>
    </row>
    <row r="1175" spans="1:14" x14ac:dyDescent="0.25">
      <c r="A1175" s="24">
        <v>1133</v>
      </c>
      <c r="B1175" s="2">
        <v>47</v>
      </c>
      <c r="C1175" s="23">
        <v>1512</v>
      </c>
      <c r="D1175" s="23">
        <v>39</v>
      </c>
      <c r="E1175" s="23">
        <v>325</v>
      </c>
      <c r="F1175" s="23">
        <v>106</v>
      </c>
      <c r="G1175" s="23">
        <v>81</v>
      </c>
      <c r="H1175" s="23">
        <v>81</v>
      </c>
      <c r="I1175" s="23">
        <v>1983</v>
      </c>
      <c r="J1175" s="9">
        <v>3</v>
      </c>
      <c r="K1175" s="2">
        <v>8</v>
      </c>
      <c r="L1175" s="2">
        <v>5</v>
      </c>
      <c r="M1175" s="2">
        <v>9</v>
      </c>
      <c r="N1175" s="9">
        <v>6</v>
      </c>
    </row>
    <row r="1176" spans="1:14" x14ac:dyDescent="0.25">
      <c r="A1176" s="24">
        <v>2967</v>
      </c>
      <c r="B1176" s="2">
        <v>47</v>
      </c>
      <c r="C1176" s="23">
        <v>2667</v>
      </c>
      <c r="D1176" s="23">
        <v>50</v>
      </c>
      <c r="E1176" s="23">
        <v>1559</v>
      </c>
      <c r="F1176" s="23">
        <v>196</v>
      </c>
      <c r="G1176" s="23">
        <v>61</v>
      </c>
      <c r="H1176" s="23">
        <v>100</v>
      </c>
      <c r="I1176" s="23">
        <v>4434</v>
      </c>
      <c r="J1176" s="9">
        <v>0</v>
      </c>
      <c r="K1176" s="2">
        <v>9</v>
      </c>
      <c r="L1176" s="2">
        <v>7</v>
      </c>
      <c r="M1176" s="2">
        <v>11</v>
      </c>
      <c r="N1176" s="9">
        <v>3</v>
      </c>
    </row>
    <row r="1177" spans="1:14" x14ac:dyDescent="0.25">
      <c r="A1177" s="24">
        <v>1499</v>
      </c>
      <c r="B1177" s="2">
        <v>47</v>
      </c>
      <c r="C1177" s="23">
        <v>2875</v>
      </c>
      <c r="D1177" s="23">
        <v>45</v>
      </c>
      <c r="E1177" s="23">
        <v>1368</v>
      </c>
      <c r="F1177" s="23">
        <v>179</v>
      </c>
      <c r="G1177" s="23">
        <v>136</v>
      </c>
      <c r="H1177" s="23">
        <v>60</v>
      </c>
      <c r="I1177" s="23">
        <v>4542</v>
      </c>
      <c r="J1177" s="9">
        <v>1</v>
      </c>
      <c r="K1177" s="2">
        <v>5</v>
      </c>
      <c r="L1177" s="2">
        <v>7</v>
      </c>
      <c r="M1177" s="2">
        <v>9</v>
      </c>
      <c r="N1177" s="9">
        <v>2</v>
      </c>
    </row>
    <row r="1178" spans="1:14" x14ac:dyDescent="0.25">
      <c r="A1178" s="24">
        <v>1524</v>
      </c>
      <c r="B1178" s="2">
        <v>46</v>
      </c>
      <c r="C1178" s="23">
        <v>5</v>
      </c>
      <c r="D1178" s="23">
        <v>45</v>
      </c>
      <c r="E1178" s="23">
        <v>40</v>
      </c>
      <c r="F1178" s="23">
        <v>54</v>
      </c>
      <c r="G1178" s="23">
        <v>15</v>
      </c>
      <c r="H1178" s="23">
        <v>109</v>
      </c>
      <c r="I1178" s="23">
        <v>50</v>
      </c>
      <c r="J1178" s="9">
        <v>3</v>
      </c>
      <c r="K1178" s="2">
        <v>3</v>
      </c>
      <c r="L1178" s="2">
        <v>0</v>
      </c>
      <c r="M1178" s="2">
        <v>3</v>
      </c>
      <c r="N1178" s="9">
        <v>8</v>
      </c>
    </row>
    <row r="1179" spans="1:14" x14ac:dyDescent="0.25">
      <c r="A1179" s="24">
        <v>1267</v>
      </c>
      <c r="B1179" s="2">
        <v>46</v>
      </c>
      <c r="C1179" s="23">
        <v>20</v>
      </c>
      <c r="D1179" s="23">
        <v>97</v>
      </c>
      <c r="E1179" s="23">
        <v>46</v>
      </c>
      <c r="F1179" s="23">
        <v>142</v>
      </c>
      <c r="G1179" s="23">
        <v>127</v>
      </c>
      <c r="H1179" s="23">
        <v>86</v>
      </c>
      <c r="I1179" s="23">
        <v>346</v>
      </c>
      <c r="J1179" s="9">
        <v>3</v>
      </c>
      <c r="K1179" s="2">
        <v>3</v>
      </c>
      <c r="L1179" s="2">
        <v>0</v>
      </c>
      <c r="M1179" s="2">
        <v>4</v>
      </c>
      <c r="N1179" s="9">
        <v>7</v>
      </c>
    </row>
    <row r="1180" spans="1:14" x14ac:dyDescent="0.25">
      <c r="A1180" s="24">
        <v>1448</v>
      </c>
      <c r="B1180" s="2">
        <v>46</v>
      </c>
      <c r="C1180" s="23">
        <v>28</v>
      </c>
      <c r="D1180" s="23">
        <v>20</v>
      </c>
      <c r="E1180" s="23">
        <v>157</v>
      </c>
      <c r="F1180" s="23">
        <v>68</v>
      </c>
      <c r="G1180" s="23">
        <v>60</v>
      </c>
      <c r="H1180" s="23">
        <v>149</v>
      </c>
      <c r="I1180" s="23">
        <v>185</v>
      </c>
      <c r="J1180" s="9">
        <v>2</v>
      </c>
      <c r="K1180" s="2">
        <v>4</v>
      </c>
      <c r="L1180" s="2">
        <v>0</v>
      </c>
      <c r="M1180" s="2">
        <v>3</v>
      </c>
      <c r="N1180" s="9">
        <v>7</v>
      </c>
    </row>
    <row r="1181" spans="1:14" x14ac:dyDescent="0.25">
      <c r="A1181" s="24">
        <v>2692</v>
      </c>
      <c r="B1181" s="2">
        <v>46</v>
      </c>
      <c r="C1181" s="23">
        <v>28</v>
      </c>
      <c r="D1181" s="23">
        <v>17</v>
      </c>
      <c r="E1181" s="23">
        <v>50</v>
      </c>
      <c r="F1181" s="23">
        <v>33</v>
      </c>
      <c r="G1181" s="23">
        <v>11</v>
      </c>
      <c r="H1181" s="23">
        <v>33</v>
      </c>
      <c r="I1181" s="23">
        <v>105</v>
      </c>
      <c r="J1181" s="9">
        <v>2</v>
      </c>
      <c r="K1181" s="2">
        <v>2</v>
      </c>
      <c r="L1181" s="2">
        <v>0</v>
      </c>
      <c r="M1181" s="2">
        <v>3</v>
      </c>
      <c r="N1181" s="9">
        <v>7</v>
      </c>
    </row>
    <row r="1182" spans="1:14" x14ac:dyDescent="0.25">
      <c r="A1182" s="24">
        <v>2525</v>
      </c>
      <c r="B1182" s="2">
        <v>46</v>
      </c>
      <c r="C1182" s="23">
        <v>41</v>
      </c>
      <c r="D1182" s="23">
        <v>4</v>
      </c>
      <c r="E1182" s="23">
        <v>7</v>
      </c>
      <c r="F1182" s="23">
        <v>7</v>
      </c>
      <c r="G1182" s="23">
        <v>4</v>
      </c>
      <c r="H1182" s="23">
        <v>22</v>
      </c>
      <c r="I1182" s="23">
        <v>41</v>
      </c>
      <c r="J1182" s="9">
        <v>1</v>
      </c>
      <c r="K1182" s="2">
        <v>0</v>
      </c>
      <c r="L1182" s="2">
        <v>0</v>
      </c>
      <c r="M1182" s="2">
        <v>3</v>
      </c>
      <c r="N1182" s="9">
        <v>6</v>
      </c>
    </row>
    <row r="1183" spans="1:14" x14ac:dyDescent="0.25">
      <c r="A1183" s="24">
        <v>2990</v>
      </c>
      <c r="B1183" s="2">
        <v>46</v>
      </c>
      <c r="C1183" s="23">
        <v>41</v>
      </c>
      <c r="D1183" s="23">
        <v>4</v>
      </c>
      <c r="E1183" s="23">
        <v>7</v>
      </c>
      <c r="F1183" s="23">
        <v>7</v>
      </c>
      <c r="G1183" s="23">
        <v>4</v>
      </c>
      <c r="H1183" s="23">
        <v>22</v>
      </c>
      <c r="I1183" s="23">
        <v>41</v>
      </c>
      <c r="J1183" s="9">
        <v>1</v>
      </c>
      <c r="K1183" s="2">
        <v>0</v>
      </c>
      <c r="L1183" s="2">
        <v>0</v>
      </c>
      <c r="M1183" s="2">
        <v>3</v>
      </c>
      <c r="N1183" s="9">
        <v>6</v>
      </c>
    </row>
    <row r="1184" spans="1:14" x14ac:dyDescent="0.25">
      <c r="A1184" s="24">
        <v>1224</v>
      </c>
      <c r="B1184" s="2">
        <v>46</v>
      </c>
      <c r="C1184" s="23">
        <v>94</v>
      </c>
      <c r="D1184" s="23">
        <v>0</v>
      </c>
      <c r="E1184" s="23">
        <v>21</v>
      </c>
      <c r="F1184" s="23">
        <v>0</v>
      </c>
      <c r="G1184" s="23">
        <v>0</v>
      </c>
      <c r="H1184" s="23">
        <v>5</v>
      </c>
      <c r="I1184" s="23">
        <v>110</v>
      </c>
      <c r="J1184" s="9">
        <v>1</v>
      </c>
      <c r="K1184" s="2">
        <v>1</v>
      </c>
      <c r="L1184" s="2">
        <v>0</v>
      </c>
      <c r="M1184" s="2">
        <v>3</v>
      </c>
      <c r="N1184" s="9">
        <v>7</v>
      </c>
    </row>
    <row r="1185" spans="1:14" x14ac:dyDescent="0.25">
      <c r="A1185" s="24">
        <v>3082</v>
      </c>
      <c r="B1185" s="2">
        <v>46</v>
      </c>
      <c r="C1185" s="23">
        <v>116</v>
      </c>
      <c r="D1185" s="23">
        <v>13</v>
      </c>
      <c r="E1185" s="23">
        <v>57</v>
      </c>
      <c r="F1185" s="23">
        <v>23</v>
      </c>
      <c r="G1185" s="23">
        <v>20</v>
      </c>
      <c r="H1185" s="23">
        <v>213</v>
      </c>
      <c r="I1185" s="23">
        <v>17</v>
      </c>
      <c r="J1185" s="9">
        <v>1</v>
      </c>
      <c r="K1185" s="2">
        <v>2</v>
      </c>
      <c r="L1185" s="2">
        <v>2</v>
      </c>
      <c r="M1185" s="2">
        <v>2</v>
      </c>
      <c r="N1185" s="9">
        <v>5</v>
      </c>
    </row>
    <row r="1186" spans="1:14" x14ac:dyDescent="0.25">
      <c r="A1186" s="24">
        <v>1316</v>
      </c>
      <c r="B1186" s="2">
        <v>46</v>
      </c>
      <c r="C1186" s="23">
        <v>158</v>
      </c>
      <c r="D1186" s="23">
        <v>8</v>
      </c>
      <c r="E1186" s="23">
        <v>59</v>
      </c>
      <c r="F1186" s="23">
        <v>32</v>
      </c>
      <c r="G1186" s="23">
        <v>0</v>
      </c>
      <c r="H1186" s="23">
        <v>24</v>
      </c>
      <c r="I1186" s="23">
        <v>233</v>
      </c>
      <c r="J1186" s="9">
        <v>1</v>
      </c>
      <c r="K1186" s="2">
        <v>1</v>
      </c>
      <c r="L1186" s="2">
        <v>1</v>
      </c>
      <c r="M1186" s="2">
        <v>3</v>
      </c>
      <c r="N1186" s="9">
        <v>4</v>
      </c>
    </row>
    <row r="1187" spans="1:14" x14ac:dyDescent="0.25">
      <c r="A1187" s="24">
        <v>2639</v>
      </c>
      <c r="B1187" s="2">
        <v>46</v>
      </c>
      <c r="C1187" s="23">
        <v>158</v>
      </c>
      <c r="D1187" s="23">
        <v>8</v>
      </c>
      <c r="E1187" s="23">
        <v>59</v>
      </c>
      <c r="F1187" s="23">
        <v>32</v>
      </c>
      <c r="G1187" s="23">
        <v>0</v>
      </c>
      <c r="H1187" s="23">
        <v>24</v>
      </c>
      <c r="I1187" s="23">
        <v>233</v>
      </c>
      <c r="J1187" s="9">
        <v>1</v>
      </c>
      <c r="K1187" s="2">
        <v>1</v>
      </c>
      <c r="L1187" s="2">
        <v>1</v>
      </c>
      <c r="M1187" s="2">
        <v>3</v>
      </c>
      <c r="N1187" s="9">
        <v>4</v>
      </c>
    </row>
    <row r="1188" spans="1:14" x14ac:dyDescent="0.25">
      <c r="A1188" s="24">
        <v>2426</v>
      </c>
      <c r="B1188" s="2">
        <v>46</v>
      </c>
      <c r="C1188" s="23">
        <v>178</v>
      </c>
      <c r="D1188" s="23">
        <v>32</v>
      </c>
      <c r="E1188" s="23">
        <v>292</v>
      </c>
      <c r="F1188" s="23">
        <v>60</v>
      </c>
      <c r="G1188" s="23">
        <v>22</v>
      </c>
      <c r="H1188" s="23">
        <v>79</v>
      </c>
      <c r="I1188" s="23">
        <v>504</v>
      </c>
      <c r="J1188" s="9">
        <v>3</v>
      </c>
      <c r="K1188" s="2">
        <v>3</v>
      </c>
      <c r="L1188" s="2">
        <v>2</v>
      </c>
      <c r="M1188" s="2">
        <v>4</v>
      </c>
      <c r="N1188" s="9">
        <v>5</v>
      </c>
    </row>
    <row r="1189" spans="1:14" x14ac:dyDescent="0.25">
      <c r="A1189" s="24">
        <v>3028</v>
      </c>
      <c r="B1189" s="2">
        <v>46</v>
      </c>
      <c r="C1189" s="23">
        <v>189</v>
      </c>
      <c r="D1189" s="23">
        <v>0</v>
      </c>
      <c r="E1189" s="23">
        <v>59</v>
      </c>
      <c r="F1189" s="23">
        <v>0</v>
      </c>
      <c r="G1189" s="23">
        <v>0</v>
      </c>
      <c r="H1189" s="23">
        <v>15</v>
      </c>
      <c r="I1189" s="23">
        <v>234</v>
      </c>
      <c r="J1189" s="9">
        <v>2</v>
      </c>
      <c r="K1189" s="2">
        <v>3</v>
      </c>
      <c r="L1189" s="2">
        <v>0</v>
      </c>
      <c r="M1189" s="2">
        <v>3</v>
      </c>
      <c r="N1189" s="9">
        <v>8</v>
      </c>
    </row>
    <row r="1190" spans="1:14" x14ac:dyDescent="0.25">
      <c r="A1190" s="24">
        <v>1213</v>
      </c>
      <c r="B1190" s="2">
        <v>46</v>
      </c>
      <c r="C1190" s="23">
        <v>443</v>
      </c>
      <c r="D1190" s="23">
        <v>0</v>
      </c>
      <c r="E1190" s="23">
        <v>54</v>
      </c>
      <c r="F1190" s="23">
        <v>7</v>
      </c>
      <c r="G1190" s="23">
        <v>3</v>
      </c>
      <c r="H1190" s="23">
        <v>132</v>
      </c>
      <c r="I1190" s="23">
        <v>375</v>
      </c>
      <c r="J1190" s="9">
        <v>4</v>
      </c>
      <c r="K1190" s="2">
        <v>3</v>
      </c>
      <c r="L1190" s="2">
        <v>1</v>
      </c>
      <c r="M1190" s="2">
        <v>4</v>
      </c>
      <c r="N1190" s="9">
        <v>8</v>
      </c>
    </row>
    <row r="1191" spans="1:14" x14ac:dyDescent="0.25">
      <c r="A1191" s="24">
        <v>1882</v>
      </c>
      <c r="B1191" s="2">
        <v>46</v>
      </c>
      <c r="C1191" s="23">
        <v>487</v>
      </c>
      <c r="D1191" s="23">
        <v>0</v>
      </c>
      <c r="E1191" s="23">
        <v>31</v>
      </c>
      <c r="F1191" s="23">
        <v>0</v>
      </c>
      <c r="G1191" s="23">
        <v>3</v>
      </c>
      <c r="H1191" s="23">
        <v>57</v>
      </c>
      <c r="I1191" s="23">
        <v>464</v>
      </c>
      <c r="J1191" s="9">
        <v>2</v>
      </c>
      <c r="K1191" s="2">
        <v>4</v>
      </c>
      <c r="L1191" s="2">
        <v>1</v>
      </c>
      <c r="M1191" s="2">
        <v>4</v>
      </c>
      <c r="N1191" s="9">
        <v>6</v>
      </c>
    </row>
    <row r="1192" spans="1:14" x14ac:dyDescent="0.25">
      <c r="A1192" s="24">
        <v>1817</v>
      </c>
      <c r="B1192" s="2">
        <v>46</v>
      </c>
      <c r="C1192" s="23">
        <v>577</v>
      </c>
      <c r="D1192" s="23">
        <v>27</v>
      </c>
      <c r="E1192" s="23">
        <v>293</v>
      </c>
      <c r="F1192" s="23">
        <v>0</v>
      </c>
      <c r="G1192" s="23">
        <v>18</v>
      </c>
      <c r="H1192" s="23">
        <v>248</v>
      </c>
      <c r="I1192" s="23">
        <v>668</v>
      </c>
      <c r="J1192" s="9">
        <v>2</v>
      </c>
      <c r="K1192" s="2">
        <v>6</v>
      </c>
      <c r="L1192" s="2">
        <v>1</v>
      </c>
      <c r="M1192" s="2">
        <v>5</v>
      </c>
      <c r="N1192" s="9">
        <v>7</v>
      </c>
    </row>
    <row r="1193" spans="1:14" x14ac:dyDescent="0.25">
      <c r="A1193" s="24">
        <v>1986</v>
      </c>
      <c r="B1193" s="2">
        <v>46</v>
      </c>
      <c r="C1193" s="23">
        <v>592</v>
      </c>
      <c r="D1193" s="23">
        <v>162</v>
      </c>
      <c r="E1193" s="23">
        <v>479</v>
      </c>
      <c r="F1193" s="23">
        <v>256</v>
      </c>
      <c r="G1193" s="23">
        <v>211</v>
      </c>
      <c r="H1193" s="23">
        <v>139</v>
      </c>
      <c r="I1193" s="23">
        <v>1560</v>
      </c>
      <c r="J1193" s="9">
        <v>6</v>
      </c>
      <c r="K1193" s="2">
        <v>3</v>
      </c>
      <c r="L1193" s="2">
        <v>8</v>
      </c>
      <c r="M1193" s="2">
        <v>4</v>
      </c>
      <c r="N1193" s="9">
        <v>4</v>
      </c>
    </row>
    <row r="1194" spans="1:14" x14ac:dyDescent="0.25">
      <c r="A1194" s="24">
        <v>1950</v>
      </c>
      <c r="B1194" s="2">
        <v>46</v>
      </c>
      <c r="C1194" s="23">
        <v>609</v>
      </c>
      <c r="D1194" s="23">
        <v>118</v>
      </c>
      <c r="E1194" s="23">
        <v>766</v>
      </c>
      <c r="F1194" s="23">
        <v>281</v>
      </c>
      <c r="G1194" s="23">
        <v>236</v>
      </c>
      <c r="H1194" s="23">
        <v>157</v>
      </c>
      <c r="I1194" s="23">
        <v>1852</v>
      </c>
      <c r="J1194" s="9">
        <v>6</v>
      </c>
      <c r="K1194" s="2">
        <v>10</v>
      </c>
      <c r="L1194" s="2">
        <v>2</v>
      </c>
      <c r="M1194" s="2">
        <v>6</v>
      </c>
      <c r="N1194" s="9">
        <v>9</v>
      </c>
    </row>
    <row r="1195" spans="1:14" x14ac:dyDescent="0.25">
      <c r="A1195" s="24">
        <v>2972</v>
      </c>
      <c r="B1195" s="2">
        <v>46</v>
      </c>
      <c r="C1195" s="23">
        <v>626</v>
      </c>
      <c r="D1195" s="23">
        <v>61</v>
      </c>
      <c r="E1195" s="23">
        <v>368</v>
      </c>
      <c r="F1195" s="23">
        <v>113</v>
      </c>
      <c r="G1195" s="23">
        <v>86</v>
      </c>
      <c r="H1195" s="23">
        <v>86</v>
      </c>
      <c r="I1195" s="23">
        <v>1168</v>
      </c>
      <c r="J1195" s="9">
        <v>3</v>
      </c>
      <c r="K1195" s="2">
        <v>4</v>
      </c>
      <c r="L1195" s="2">
        <v>3</v>
      </c>
      <c r="M1195" s="2">
        <v>8</v>
      </c>
      <c r="N1195" s="9">
        <v>4</v>
      </c>
    </row>
    <row r="1196" spans="1:14" x14ac:dyDescent="0.25">
      <c r="A1196" s="24">
        <v>1869</v>
      </c>
      <c r="B1196" s="2">
        <v>46</v>
      </c>
      <c r="C1196" s="23">
        <v>679</v>
      </c>
      <c r="D1196" s="23">
        <v>41</v>
      </c>
      <c r="E1196" s="23">
        <v>461</v>
      </c>
      <c r="F1196" s="23">
        <v>242</v>
      </c>
      <c r="G1196" s="23">
        <v>71</v>
      </c>
      <c r="H1196" s="23">
        <v>171</v>
      </c>
      <c r="I1196" s="23">
        <v>1323</v>
      </c>
      <c r="J1196" s="9">
        <v>8</v>
      </c>
      <c r="K1196" s="2">
        <v>9</v>
      </c>
      <c r="L1196" s="2">
        <v>2</v>
      </c>
      <c r="M1196" s="2">
        <v>5</v>
      </c>
      <c r="N1196" s="9">
        <v>8</v>
      </c>
    </row>
    <row r="1197" spans="1:14" x14ac:dyDescent="0.25">
      <c r="A1197" s="24">
        <v>1157</v>
      </c>
      <c r="B1197" s="2">
        <v>46</v>
      </c>
      <c r="C1197" s="23">
        <v>691</v>
      </c>
      <c r="D1197" s="23">
        <v>404</v>
      </c>
      <c r="E1197" s="23">
        <v>761</v>
      </c>
      <c r="F1197" s="23">
        <v>431</v>
      </c>
      <c r="G1197" s="23">
        <v>190</v>
      </c>
      <c r="H1197" s="23">
        <v>309</v>
      </c>
      <c r="I1197" s="23">
        <v>2167</v>
      </c>
      <c r="J1197" s="9">
        <v>1</v>
      </c>
      <c r="K1197" s="2">
        <v>3</v>
      </c>
      <c r="L1197" s="2">
        <v>4</v>
      </c>
      <c r="M1197" s="2">
        <v>7</v>
      </c>
      <c r="N1197" s="9">
        <v>1</v>
      </c>
    </row>
    <row r="1198" spans="1:14" x14ac:dyDescent="0.25">
      <c r="A1198" s="24">
        <v>1679</v>
      </c>
      <c r="B1198" s="2">
        <v>46</v>
      </c>
      <c r="C1198" s="23">
        <v>867</v>
      </c>
      <c r="D1198" s="23">
        <v>35</v>
      </c>
      <c r="E1198" s="23">
        <v>565</v>
      </c>
      <c r="F1198" s="23">
        <v>197</v>
      </c>
      <c r="G1198" s="23">
        <v>264</v>
      </c>
      <c r="H1198" s="23">
        <v>92</v>
      </c>
      <c r="I1198" s="23">
        <v>1836</v>
      </c>
      <c r="J1198" s="9">
        <v>2</v>
      </c>
      <c r="K1198" s="2">
        <v>8</v>
      </c>
      <c r="L1198" s="2">
        <v>4</v>
      </c>
      <c r="M1198" s="2">
        <v>6</v>
      </c>
      <c r="N1198" s="9">
        <v>6</v>
      </c>
    </row>
    <row r="1199" spans="1:14" x14ac:dyDescent="0.25">
      <c r="A1199" s="24">
        <v>1102</v>
      </c>
      <c r="B1199" s="2">
        <v>46</v>
      </c>
      <c r="C1199" s="23">
        <v>975</v>
      </c>
      <c r="D1199" s="23">
        <v>264</v>
      </c>
      <c r="E1199" s="23">
        <v>670</v>
      </c>
      <c r="F1199" s="23">
        <v>53</v>
      </c>
      <c r="G1199" s="23">
        <v>80</v>
      </c>
      <c r="H1199" s="23">
        <v>181</v>
      </c>
      <c r="I1199" s="23">
        <v>1860</v>
      </c>
      <c r="J1199" s="9">
        <v>1</v>
      </c>
      <c r="K1199" s="2">
        <v>6</v>
      </c>
      <c r="L1199" s="2">
        <v>6</v>
      </c>
      <c r="M1199" s="2">
        <v>11</v>
      </c>
      <c r="N1199" s="9">
        <v>3</v>
      </c>
    </row>
    <row r="1200" spans="1:14" x14ac:dyDescent="0.25">
      <c r="A1200" s="24">
        <v>2764</v>
      </c>
      <c r="B1200" s="2">
        <v>46</v>
      </c>
      <c r="C1200" s="23">
        <v>975</v>
      </c>
      <c r="D1200" s="23">
        <v>264</v>
      </c>
      <c r="E1200" s="23">
        <v>670</v>
      </c>
      <c r="F1200" s="23">
        <v>53</v>
      </c>
      <c r="G1200" s="23">
        <v>80</v>
      </c>
      <c r="H1200" s="23">
        <v>181</v>
      </c>
      <c r="I1200" s="23">
        <v>1860</v>
      </c>
      <c r="J1200" s="9">
        <v>1</v>
      </c>
      <c r="K1200" s="2">
        <v>6</v>
      </c>
      <c r="L1200" s="2">
        <v>6</v>
      </c>
      <c r="M1200" s="2">
        <v>11</v>
      </c>
      <c r="N1200" s="9">
        <v>3</v>
      </c>
    </row>
    <row r="1201" spans="1:14" x14ac:dyDescent="0.25">
      <c r="A1201" s="24">
        <v>1248</v>
      </c>
      <c r="B1201" s="2">
        <v>46</v>
      </c>
      <c r="C1201" s="23">
        <v>1349</v>
      </c>
      <c r="D1201" s="23">
        <v>100</v>
      </c>
      <c r="E1201" s="23">
        <v>524</v>
      </c>
      <c r="F1201" s="23">
        <v>27</v>
      </c>
      <c r="G1201" s="23">
        <v>0</v>
      </c>
      <c r="H1201" s="23">
        <v>58</v>
      </c>
      <c r="I1201" s="23">
        <v>1941</v>
      </c>
      <c r="J1201" s="9">
        <v>3</v>
      </c>
      <c r="K1201" s="2">
        <v>10</v>
      </c>
      <c r="L1201" s="2">
        <v>2</v>
      </c>
      <c r="M1201" s="2">
        <v>10</v>
      </c>
      <c r="N1201" s="9">
        <v>5</v>
      </c>
    </row>
    <row r="1202" spans="1:14" x14ac:dyDescent="0.25">
      <c r="A1202" s="24">
        <v>1614</v>
      </c>
      <c r="B1202" s="2">
        <v>46</v>
      </c>
      <c r="C1202" s="23">
        <v>1524</v>
      </c>
      <c r="D1202" s="23">
        <v>114</v>
      </c>
      <c r="E1202" s="23">
        <v>523</v>
      </c>
      <c r="F1202" s="23">
        <v>91</v>
      </c>
      <c r="G1202" s="23">
        <v>45</v>
      </c>
      <c r="H1202" s="23">
        <v>136</v>
      </c>
      <c r="I1202" s="23">
        <v>2161</v>
      </c>
      <c r="J1202" s="9">
        <v>1</v>
      </c>
      <c r="K1202" s="2">
        <v>3</v>
      </c>
      <c r="L1202" s="2">
        <v>4</v>
      </c>
      <c r="M1202" s="2">
        <v>6</v>
      </c>
      <c r="N1202" s="9">
        <v>1</v>
      </c>
    </row>
    <row r="1203" spans="1:14" x14ac:dyDescent="0.25">
      <c r="A1203" s="24">
        <v>2066</v>
      </c>
      <c r="B1203" s="2">
        <v>46</v>
      </c>
      <c r="C1203" s="23">
        <v>1854</v>
      </c>
      <c r="D1203" s="23">
        <v>23</v>
      </c>
      <c r="E1203" s="23">
        <v>449</v>
      </c>
      <c r="F1203" s="23">
        <v>60</v>
      </c>
      <c r="G1203" s="23">
        <v>0</v>
      </c>
      <c r="H1203" s="23">
        <v>404</v>
      </c>
      <c r="I1203" s="23">
        <v>1982</v>
      </c>
      <c r="J1203" s="9">
        <v>4</v>
      </c>
      <c r="K1203" s="2">
        <v>11</v>
      </c>
      <c r="L1203" s="2">
        <v>6</v>
      </c>
      <c r="M1203" s="2">
        <v>5</v>
      </c>
      <c r="N1203" s="9">
        <v>8</v>
      </c>
    </row>
    <row r="1204" spans="1:14" x14ac:dyDescent="0.25">
      <c r="A1204" s="24">
        <v>3201</v>
      </c>
      <c r="B1204" s="2">
        <v>46</v>
      </c>
      <c r="C1204" s="23">
        <v>1867</v>
      </c>
      <c r="D1204" s="23">
        <v>113</v>
      </c>
      <c r="E1204" s="23">
        <v>479</v>
      </c>
      <c r="F1204" s="23">
        <v>111</v>
      </c>
      <c r="G1204" s="23">
        <v>311</v>
      </c>
      <c r="H1204" s="23">
        <v>650</v>
      </c>
      <c r="I1204" s="23">
        <v>2230</v>
      </c>
      <c r="J1204" s="9">
        <v>2</v>
      </c>
      <c r="K1204" s="2">
        <v>9</v>
      </c>
      <c r="L1204" s="2">
        <v>3</v>
      </c>
      <c r="M1204" s="2">
        <v>4</v>
      </c>
      <c r="N1204" s="9">
        <v>5</v>
      </c>
    </row>
    <row r="1205" spans="1:14" x14ac:dyDescent="0.25">
      <c r="A1205" s="24">
        <v>1130</v>
      </c>
      <c r="B1205" s="2">
        <v>46</v>
      </c>
      <c r="C1205" s="23">
        <v>1998</v>
      </c>
      <c r="D1205" s="23">
        <v>127</v>
      </c>
      <c r="E1205" s="23">
        <v>1913</v>
      </c>
      <c r="F1205" s="23">
        <v>108</v>
      </c>
      <c r="G1205" s="23">
        <v>127</v>
      </c>
      <c r="H1205" s="23">
        <v>42</v>
      </c>
      <c r="I1205" s="23">
        <v>4231</v>
      </c>
      <c r="J1205" s="9">
        <v>1</v>
      </c>
      <c r="K1205" s="2">
        <v>5</v>
      </c>
      <c r="L1205" s="2">
        <v>4</v>
      </c>
      <c r="M1205" s="2">
        <v>12</v>
      </c>
      <c r="N1205" s="9">
        <v>2</v>
      </c>
    </row>
    <row r="1206" spans="1:14" x14ac:dyDescent="0.25">
      <c r="A1206" s="24">
        <v>1716</v>
      </c>
      <c r="B1206" s="2">
        <v>46</v>
      </c>
      <c r="C1206" s="23">
        <v>2310</v>
      </c>
      <c r="D1206" s="23">
        <v>0</v>
      </c>
      <c r="E1206" s="23">
        <v>1474</v>
      </c>
      <c r="F1206" s="23">
        <v>103</v>
      </c>
      <c r="G1206" s="23">
        <v>119</v>
      </c>
      <c r="H1206" s="23">
        <v>0</v>
      </c>
      <c r="I1206" s="23">
        <v>4005</v>
      </c>
      <c r="J1206" s="9">
        <v>1</v>
      </c>
      <c r="K1206" s="2">
        <v>4</v>
      </c>
      <c r="L1206" s="2">
        <v>8</v>
      </c>
      <c r="M1206" s="2">
        <v>13</v>
      </c>
      <c r="N1206" s="9">
        <v>2</v>
      </c>
    </row>
    <row r="1207" spans="1:14" x14ac:dyDescent="0.25">
      <c r="A1207" s="24">
        <v>2710</v>
      </c>
      <c r="B1207" s="2">
        <v>46</v>
      </c>
      <c r="C1207" s="23">
        <v>2605</v>
      </c>
      <c r="D1207" s="23">
        <v>0</v>
      </c>
      <c r="E1207" s="23">
        <v>607</v>
      </c>
      <c r="F1207" s="23">
        <v>371</v>
      </c>
      <c r="G1207" s="23">
        <v>34</v>
      </c>
      <c r="H1207" s="23">
        <v>34</v>
      </c>
      <c r="I1207" s="23">
        <v>3583</v>
      </c>
      <c r="J1207" s="9">
        <v>4</v>
      </c>
      <c r="K1207" s="2">
        <v>7</v>
      </c>
      <c r="L1207" s="2">
        <v>10</v>
      </c>
      <c r="M1207" s="2">
        <v>5</v>
      </c>
      <c r="N1207" s="9">
        <v>5</v>
      </c>
    </row>
    <row r="1208" spans="1:14" x14ac:dyDescent="0.25">
      <c r="A1208" s="24">
        <v>1968</v>
      </c>
      <c r="B1208" s="2">
        <v>46</v>
      </c>
      <c r="C1208" s="23">
        <v>3234</v>
      </c>
      <c r="D1208" s="23">
        <v>51</v>
      </c>
      <c r="E1208" s="23">
        <v>1643</v>
      </c>
      <c r="F1208" s="23">
        <v>206</v>
      </c>
      <c r="G1208" s="23">
        <v>211</v>
      </c>
      <c r="H1208" s="23">
        <v>422</v>
      </c>
      <c r="I1208" s="23">
        <v>4923</v>
      </c>
      <c r="J1208" s="9">
        <v>1</v>
      </c>
      <c r="K1208" s="2">
        <v>9</v>
      </c>
      <c r="L1208" s="2">
        <v>7</v>
      </c>
      <c r="M1208" s="2">
        <v>9</v>
      </c>
      <c r="N1208" s="9">
        <v>5</v>
      </c>
    </row>
    <row r="1209" spans="1:14" x14ac:dyDescent="0.25">
      <c r="A1209" s="24">
        <v>1698</v>
      </c>
      <c r="B1209" s="2">
        <v>45</v>
      </c>
      <c r="C1209" s="23">
        <v>44</v>
      </c>
      <c r="D1209" s="23">
        <v>19</v>
      </c>
      <c r="E1209" s="23">
        <v>88</v>
      </c>
      <c r="F1209" s="23">
        <v>34</v>
      </c>
      <c r="G1209" s="23">
        <v>24</v>
      </c>
      <c r="H1209" s="23">
        <v>24</v>
      </c>
      <c r="I1209" s="23">
        <v>185</v>
      </c>
      <c r="J1209" s="9">
        <v>2</v>
      </c>
      <c r="K1209" s="2">
        <v>2</v>
      </c>
      <c r="L1209" s="2">
        <v>0</v>
      </c>
      <c r="M1209" s="2">
        <v>3</v>
      </c>
      <c r="N1209" s="9">
        <v>7</v>
      </c>
    </row>
    <row r="1210" spans="1:14" x14ac:dyDescent="0.25">
      <c r="A1210" s="24">
        <v>1174</v>
      </c>
      <c r="B1210" s="2">
        <v>45</v>
      </c>
      <c r="C1210" s="23">
        <v>50</v>
      </c>
      <c r="D1210" s="23">
        <v>5</v>
      </c>
      <c r="E1210" s="23">
        <v>89</v>
      </c>
      <c r="F1210" s="23">
        <v>50</v>
      </c>
      <c r="G1210" s="23">
        <v>20</v>
      </c>
      <c r="H1210" s="23">
        <v>35</v>
      </c>
      <c r="I1210" s="23">
        <v>178</v>
      </c>
      <c r="J1210" s="9">
        <v>1</v>
      </c>
      <c r="K1210" s="2">
        <v>1</v>
      </c>
      <c r="L1210" s="2">
        <v>1</v>
      </c>
      <c r="M1210" s="2">
        <v>2</v>
      </c>
      <c r="N1210" s="9">
        <v>9</v>
      </c>
    </row>
    <row r="1211" spans="1:14" x14ac:dyDescent="0.25">
      <c r="A1211" s="24">
        <v>2638</v>
      </c>
      <c r="B1211" s="2">
        <v>45</v>
      </c>
      <c r="C1211" s="23">
        <v>63</v>
      </c>
      <c r="D1211" s="23">
        <v>16</v>
      </c>
      <c r="E1211" s="23">
        <v>40</v>
      </c>
      <c r="F1211" s="23">
        <v>33</v>
      </c>
      <c r="G1211" s="23">
        <v>10</v>
      </c>
      <c r="H1211" s="23">
        <v>63</v>
      </c>
      <c r="I1211" s="23">
        <v>99</v>
      </c>
      <c r="J1211" s="9">
        <v>3</v>
      </c>
      <c r="K1211" s="2">
        <v>3</v>
      </c>
      <c r="L1211" s="2">
        <v>1</v>
      </c>
      <c r="M1211" s="2">
        <v>2</v>
      </c>
      <c r="N1211" s="9">
        <v>6</v>
      </c>
    </row>
    <row r="1212" spans="1:14" x14ac:dyDescent="0.25">
      <c r="A1212" s="24">
        <v>1339</v>
      </c>
      <c r="B1212" s="2">
        <v>45</v>
      </c>
      <c r="C1212" s="23">
        <v>79</v>
      </c>
      <c r="D1212" s="23">
        <v>7</v>
      </c>
      <c r="E1212" s="23">
        <v>50</v>
      </c>
      <c r="F1212" s="23">
        <v>0</v>
      </c>
      <c r="G1212" s="23">
        <v>4</v>
      </c>
      <c r="H1212" s="23">
        <v>36</v>
      </c>
      <c r="I1212" s="23">
        <v>104</v>
      </c>
      <c r="J1212" s="9">
        <v>2</v>
      </c>
      <c r="K1212" s="2">
        <v>2</v>
      </c>
      <c r="L1212" s="2">
        <v>0</v>
      </c>
      <c r="M1212" s="2">
        <v>3</v>
      </c>
      <c r="N1212" s="9">
        <v>7</v>
      </c>
    </row>
    <row r="1213" spans="1:14" x14ac:dyDescent="0.25">
      <c r="A1213" s="24">
        <v>2736</v>
      </c>
      <c r="B1213" s="2">
        <v>45</v>
      </c>
      <c r="C1213" s="23">
        <v>101</v>
      </c>
      <c r="D1213" s="23">
        <v>25</v>
      </c>
      <c r="E1213" s="23">
        <v>67</v>
      </c>
      <c r="F1213" s="23">
        <v>67</v>
      </c>
      <c r="G1213" s="23">
        <v>0</v>
      </c>
      <c r="H1213" s="23">
        <v>143</v>
      </c>
      <c r="I1213" s="23">
        <v>117</v>
      </c>
      <c r="J1213" s="9">
        <v>2</v>
      </c>
      <c r="K1213" s="2">
        <v>2</v>
      </c>
      <c r="L1213" s="2">
        <v>0</v>
      </c>
      <c r="M1213" s="2">
        <v>3</v>
      </c>
      <c r="N1213" s="9">
        <v>7</v>
      </c>
    </row>
    <row r="1214" spans="1:14" x14ac:dyDescent="0.25">
      <c r="A1214" s="24">
        <v>2393</v>
      </c>
      <c r="B1214" s="2">
        <v>45</v>
      </c>
      <c r="C1214" s="23">
        <v>201</v>
      </c>
      <c r="D1214" s="23">
        <v>83</v>
      </c>
      <c r="E1214" s="23">
        <v>115</v>
      </c>
      <c r="F1214" s="23">
        <v>47</v>
      </c>
      <c r="G1214" s="23">
        <v>88</v>
      </c>
      <c r="H1214" s="23">
        <v>121</v>
      </c>
      <c r="I1214" s="23">
        <v>413</v>
      </c>
      <c r="J1214" s="9">
        <v>1</v>
      </c>
      <c r="K1214" s="2">
        <v>2</v>
      </c>
      <c r="L1214" s="2">
        <v>2</v>
      </c>
      <c r="M1214" s="2">
        <v>5</v>
      </c>
      <c r="N1214" s="9">
        <v>2</v>
      </c>
    </row>
    <row r="1215" spans="1:14" x14ac:dyDescent="0.25">
      <c r="A1215" s="24">
        <v>2651</v>
      </c>
      <c r="B1215" s="2">
        <v>45</v>
      </c>
      <c r="C1215" s="23">
        <v>231</v>
      </c>
      <c r="D1215" s="23">
        <v>69</v>
      </c>
      <c r="E1215" s="23">
        <v>509</v>
      </c>
      <c r="F1215" s="23">
        <v>180</v>
      </c>
      <c r="G1215" s="23">
        <v>69</v>
      </c>
      <c r="H1215" s="23">
        <v>69</v>
      </c>
      <c r="I1215" s="23">
        <v>990</v>
      </c>
      <c r="J1215" s="9">
        <v>4</v>
      </c>
      <c r="K1215" s="2">
        <v>5</v>
      </c>
      <c r="L1215" s="2">
        <v>1</v>
      </c>
      <c r="M1215" s="2">
        <v>4</v>
      </c>
      <c r="N1215" s="9">
        <v>8</v>
      </c>
    </row>
    <row r="1216" spans="1:14" x14ac:dyDescent="0.25">
      <c r="A1216" s="24">
        <v>2961</v>
      </c>
      <c r="B1216" s="2">
        <v>45</v>
      </c>
      <c r="C1216" s="23">
        <v>501</v>
      </c>
      <c r="D1216" s="23">
        <v>11</v>
      </c>
      <c r="E1216" s="23">
        <v>91</v>
      </c>
      <c r="F1216" s="23">
        <v>0</v>
      </c>
      <c r="G1216" s="23">
        <v>6</v>
      </c>
      <c r="H1216" s="23">
        <v>116</v>
      </c>
      <c r="I1216" s="23">
        <v>492</v>
      </c>
      <c r="J1216" s="9">
        <v>6</v>
      </c>
      <c r="K1216" s="2">
        <v>4</v>
      </c>
      <c r="L1216" s="2">
        <v>1</v>
      </c>
      <c r="M1216" s="2">
        <v>5</v>
      </c>
      <c r="N1216" s="9">
        <v>7</v>
      </c>
    </row>
    <row r="1217" spans="1:14" x14ac:dyDescent="0.25">
      <c r="A1217" s="24">
        <v>2902</v>
      </c>
      <c r="B1217" s="2">
        <v>45</v>
      </c>
      <c r="C1217" s="23">
        <v>853</v>
      </c>
      <c r="D1217" s="23">
        <v>147</v>
      </c>
      <c r="E1217" s="23">
        <v>1819</v>
      </c>
      <c r="F1217" s="23">
        <v>97</v>
      </c>
      <c r="G1217" s="23">
        <v>111</v>
      </c>
      <c r="H1217" s="23">
        <v>65</v>
      </c>
      <c r="I1217" s="23">
        <v>2962</v>
      </c>
      <c r="J1217" s="9">
        <v>1</v>
      </c>
      <c r="K1217" s="2">
        <v>3</v>
      </c>
      <c r="L1217" s="2">
        <v>3</v>
      </c>
      <c r="M1217" s="2">
        <v>7</v>
      </c>
      <c r="N1217" s="9">
        <v>2</v>
      </c>
    </row>
    <row r="1218" spans="1:14" x14ac:dyDescent="0.25">
      <c r="A1218" s="24">
        <v>1285</v>
      </c>
      <c r="B1218" s="2">
        <v>45</v>
      </c>
      <c r="C1218" s="23">
        <v>971</v>
      </c>
      <c r="D1218" s="23">
        <v>37</v>
      </c>
      <c r="E1218" s="23">
        <v>646</v>
      </c>
      <c r="F1218" s="23">
        <v>147</v>
      </c>
      <c r="G1218" s="23">
        <v>133</v>
      </c>
      <c r="H1218" s="23">
        <v>93</v>
      </c>
      <c r="I1218" s="23">
        <v>1840</v>
      </c>
      <c r="J1218" s="9">
        <v>1</v>
      </c>
      <c r="K1218" s="2">
        <v>2</v>
      </c>
      <c r="L1218" s="2">
        <v>3</v>
      </c>
      <c r="M1218" s="2">
        <v>6</v>
      </c>
      <c r="N1218" s="9">
        <v>1</v>
      </c>
    </row>
    <row r="1219" spans="1:14" x14ac:dyDescent="0.25">
      <c r="A1219" s="24">
        <v>2442</v>
      </c>
      <c r="B1219" s="2">
        <v>45</v>
      </c>
      <c r="C1219" s="23">
        <v>1316</v>
      </c>
      <c r="D1219" s="23">
        <v>30</v>
      </c>
      <c r="E1219" s="23">
        <v>223</v>
      </c>
      <c r="F1219" s="23">
        <v>0</v>
      </c>
      <c r="G1219" s="23">
        <v>30</v>
      </c>
      <c r="H1219" s="23">
        <v>143</v>
      </c>
      <c r="I1219" s="23">
        <v>1456</v>
      </c>
      <c r="J1219" s="9">
        <v>4</v>
      </c>
      <c r="K1219" s="2">
        <v>8</v>
      </c>
      <c r="L1219" s="2">
        <v>1</v>
      </c>
      <c r="M1219" s="2">
        <v>8</v>
      </c>
      <c r="N1219" s="9">
        <v>8</v>
      </c>
    </row>
    <row r="1220" spans="1:14" x14ac:dyDescent="0.25">
      <c r="A1220" s="24">
        <v>1771</v>
      </c>
      <c r="B1220" s="2">
        <v>45</v>
      </c>
      <c r="C1220" s="23">
        <v>1350</v>
      </c>
      <c r="D1220" s="23">
        <v>435</v>
      </c>
      <c r="E1220" s="23">
        <v>1829</v>
      </c>
      <c r="F1220" s="23">
        <v>207</v>
      </c>
      <c r="G1220" s="23">
        <v>197</v>
      </c>
      <c r="H1220" s="23">
        <v>158</v>
      </c>
      <c r="I1220" s="23">
        <v>3861</v>
      </c>
      <c r="J1220" s="9">
        <v>1</v>
      </c>
      <c r="K1220" s="2">
        <v>3</v>
      </c>
      <c r="L1220" s="2">
        <v>6</v>
      </c>
      <c r="M1220" s="2">
        <v>4</v>
      </c>
      <c r="N1220" s="9">
        <v>2</v>
      </c>
    </row>
    <row r="1221" spans="1:14" x14ac:dyDescent="0.25">
      <c r="A1221" s="24">
        <v>2665</v>
      </c>
      <c r="B1221" s="2">
        <v>45</v>
      </c>
      <c r="C1221" s="23">
        <v>1500</v>
      </c>
      <c r="D1221" s="23">
        <v>15</v>
      </c>
      <c r="E1221" s="23">
        <v>249</v>
      </c>
      <c r="F1221" s="23">
        <v>21</v>
      </c>
      <c r="G1221" s="23">
        <v>0</v>
      </c>
      <c r="H1221" s="23">
        <v>304</v>
      </c>
      <c r="I1221" s="23">
        <v>1482</v>
      </c>
      <c r="J1221" s="9">
        <v>3</v>
      </c>
      <c r="K1221" s="2">
        <v>7</v>
      </c>
      <c r="L1221" s="2">
        <v>2</v>
      </c>
      <c r="M1221" s="2">
        <v>9</v>
      </c>
      <c r="N1221" s="9">
        <v>7</v>
      </c>
    </row>
    <row r="1222" spans="1:14" x14ac:dyDescent="0.25">
      <c r="A1222" s="24">
        <v>1357</v>
      </c>
      <c r="B1222" s="2">
        <v>45</v>
      </c>
      <c r="C1222" s="23">
        <v>2508</v>
      </c>
      <c r="D1222" s="23">
        <v>31</v>
      </c>
      <c r="E1222" s="23">
        <v>649</v>
      </c>
      <c r="F1222" s="23">
        <v>41</v>
      </c>
      <c r="G1222" s="23">
        <v>31</v>
      </c>
      <c r="H1222" s="23">
        <v>259</v>
      </c>
      <c r="I1222" s="23">
        <v>3001</v>
      </c>
      <c r="J1222" s="9">
        <v>4</v>
      </c>
      <c r="K1222" s="2">
        <v>4</v>
      </c>
      <c r="L1222" s="2">
        <v>3</v>
      </c>
      <c r="M1222" s="2">
        <v>12</v>
      </c>
      <c r="N1222" s="9">
        <v>8</v>
      </c>
    </row>
    <row r="1223" spans="1:14" x14ac:dyDescent="0.25">
      <c r="A1223" s="24">
        <v>2398</v>
      </c>
      <c r="B1223" s="2">
        <v>45</v>
      </c>
      <c r="C1223" s="23">
        <v>2508</v>
      </c>
      <c r="D1223" s="23">
        <v>31</v>
      </c>
      <c r="E1223" s="23">
        <v>649</v>
      </c>
      <c r="F1223" s="23">
        <v>41</v>
      </c>
      <c r="G1223" s="23">
        <v>31</v>
      </c>
      <c r="H1223" s="23">
        <v>259</v>
      </c>
      <c r="I1223" s="23">
        <v>3001</v>
      </c>
      <c r="J1223" s="9">
        <v>4</v>
      </c>
      <c r="K1223" s="2">
        <v>4</v>
      </c>
      <c r="L1223" s="2">
        <v>3</v>
      </c>
      <c r="M1223" s="2">
        <v>12</v>
      </c>
      <c r="N1223" s="9">
        <v>8</v>
      </c>
    </row>
    <row r="1224" spans="1:14" x14ac:dyDescent="0.25">
      <c r="A1224" s="24">
        <v>1918</v>
      </c>
      <c r="B1224" s="2">
        <v>45</v>
      </c>
      <c r="C1224" s="23">
        <v>3108</v>
      </c>
      <c r="D1224" s="23">
        <v>0</v>
      </c>
      <c r="E1224" s="23">
        <v>1109</v>
      </c>
      <c r="F1224" s="23">
        <v>57</v>
      </c>
      <c r="G1224" s="23">
        <v>176</v>
      </c>
      <c r="H1224" s="23">
        <v>87</v>
      </c>
      <c r="I1224" s="23">
        <v>4364</v>
      </c>
      <c r="J1224" s="9">
        <v>3</v>
      </c>
      <c r="K1224" s="2">
        <v>11</v>
      </c>
      <c r="L1224" s="2">
        <v>5</v>
      </c>
      <c r="M1224" s="2">
        <v>11</v>
      </c>
      <c r="N1224" s="9">
        <v>8</v>
      </c>
    </row>
    <row r="1225" spans="1:14" x14ac:dyDescent="0.25">
      <c r="A1225" s="24">
        <v>2749</v>
      </c>
      <c r="B1225" s="2">
        <v>44</v>
      </c>
      <c r="C1225" s="23">
        <v>70</v>
      </c>
      <c r="D1225" s="23">
        <v>0</v>
      </c>
      <c r="E1225" s="23">
        <v>10</v>
      </c>
      <c r="F1225" s="23">
        <v>0</v>
      </c>
      <c r="G1225" s="23">
        <v>0</v>
      </c>
      <c r="H1225" s="23">
        <v>0</v>
      </c>
      <c r="I1225" s="23">
        <v>80</v>
      </c>
      <c r="J1225" s="9">
        <v>1</v>
      </c>
      <c r="K1225" s="2">
        <v>1</v>
      </c>
      <c r="L1225" s="2">
        <v>0</v>
      </c>
      <c r="M1225" s="2">
        <v>3</v>
      </c>
      <c r="N1225" s="9">
        <v>6</v>
      </c>
    </row>
    <row r="1226" spans="1:14" x14ac:dyDescent="0.25">
      <c r="A1226" s="24">
        <v>2017</v>
      </c>
      <c r="B1226" s="2">
        <v>44</v>
      </c>
      <c r="C1226" s="23">
        <v>96</v>
      </c>
      <c r="D1226" s="23">
        <v>4</v>
      </c>
      <c r="E1226" s="23">
        <v>59</v>
      </c>
      <c r="F1226" s="23">
        <v>7</v>
      </c>
      <c r="G1226" s="23">
        <v>7</v>
      </c>
      <c r="H1226" s="23">
        <v>55</v>
      </c>
      <c r="I1226" s="23">
        <v>118</v>
      </c>
      <c r="J1226" s="9">
        <v>4</v>
      </c>
      <c r="K1226" s="2">
        <v>3</v>
      </c>
      <c r="L1226" s="2">
        <v>0</v>
      </c>
      <c r="M1226" s="2">
        <v>4</v>
      </c>
      <c r="N1226" s="9">
        <v>4</v>
      </c>
    </row>
    <row r="1227" spans="1:14" x14ac:dyDescent="0.25">
      <c r="A1227" s="24">
        <v>2890</v>
      </c>
      <c r="B1227" s="2">
        <v>44</v>
      </c>
      <c r="C1227" s="23">
        <v>437</v>
      </c>
      <c r="D1227" s="23">
        <v>0</v>
      </c>
      <c r="E1227" s="23">
        <v>330</v>
      </c>
      <c r="F1227" s="23">
        <v>0</v>
      </c>
      <c r="G1227" s="23">
        <v>0</v>
      </c>
      <c r="H1227" s="23">
        <v>377</v>
      </c>
      <c r="I1227" s="23">
        <v>391</v>
      </c>
      <c r="J1227" s="9">
        <v>7</v>
      </c>
      <c r="K1227" s="2">
        <v>4</v>
      </c>
      <c r="L1227" s="2">
        <v>4</v>
      </c>
      <c r="M1227" s="2">
        <v>8</v>
      </c>
      <c r="N1227" s="9">
        <v>8</v>
      </c>
    </row>
    <row r="1228" spans="1:14" x14ac:dyDescent="0.25">
      <c r="A1228" s="24">
        <v>1090</v>
      </c>
      <c r="B1228" s="2">
        <v>44</v>
      </c>
      <c r="C1228" s="23">
        <v>471</v>
      </c>
      <c r="D1228" s="23">
        <v>59</v>
      </c>
      <c r="E1228" s="23">
        <v>1016</v>
      </c>
      <c r="F1228" s="23">
        <v>171</v>
      </c>
      <c r="G1228" s="23">
        <v>0</v>
      </c>
      <c r="H1228" s="23">
        <v>507</v>
      </c>
      <c r="I1228" s="23">
        <v>1210</v>
      </c>
      <c r="J1228" s="9">
        <v>1</v>
      </c>
      <c r="K1228" s="2">
        <v>5</v>
      </c>
      <c r="L1228" s="2">
        <v>7</v>
      </c>
      <c r="M1228" s="2">
        <v>12</v>
      </c>
      <c r="N1228" s="9">
        <v>2</v>
      </c>
    </row>
    <row r="1229" spans="1:14" x14ac:dyDescent="0.25">
      <c r="A1229" s="24">
        <v>1168</v>
      </c>
      <c r="B1229" s="2">
        <v>44</v>
      </c>
      <c r="C1229" s="23">
        <v>471</v>
      </c>
      <c r="D1229" s="23">
        <v>59</v>
      </c>
      <c r="E1229" s="23">
        <v>1016</v>
      </c>
      <c r="F1229" s="23">
        <v>171</v>
      </c>
      <c r="G1229" s="23">
        <v>0</v>
      </c>
      <c r="H1229" s="23">
        <v>507</v>
      </c>
      <c r="I1229" s="23">
        <v>1210</v>
      </c>
      <c r="J1229" s="9">
        <v>1</v>
      </c>
      <c r="K1229" s="2">
        <v>5</v>
      </c>
      <c r="L1229" s="2">
        <v>7</v>
      </c>
      <c r="M1229" s="2">
        <v>12</v>
      </c>
      <c r="N1229" s="9">
        <v>2</v>
      </c>
    </row>
    <row r="1230" spans="1:14" x14ac:dyDescent="0.25">
      <c r="A1230" s="24">
        <v>1211</v>
      </c>
      <c r="B1230" s="2">
        <v>44</v>
      </c>
      <c r="C1230" s="23">
        <v>659</v>
      </c>
      <c r="D1230" s="23">
        <v>4</v>
      </c>
      <c r="E1230" s="23">
        <v>106</v>
      </c>
      <c r="F1230" s="23">
        <v>0</v>
      </c>
      <c r="G1230" s="23">
        <v>4</v>
      </c>
      <c r="H1230" s="23">
        <v>13</v>
      </c>
      <c r="I1230" s="23">
        <v>761</v>
      </c>
      <c r="J1230" s="9">
        <v>4</v>
      </c>
      <c r="K1230" s="2">
        <v>4</v>
      </c>
      <c r="L1230" s="2">
        <v>1</v>
      </c>
      <c r="M1230" s="2">
        <v>4</v>
      </c>
      <c r="N1230" s="9">
        <v>8</v>
      </c>
    </row>
    <row r="1231" spans="1:14" x14ac:dyDescent="0.25">
      <c r="A1231" s="24">
        <v>1694</v>
      </c>
      <c r="B1231" s="2">
        <v>44</v>
      </c>
      <c r="C1231" s="23">
        <v>811</v>
      </c>
      <c r="D1231" s="23">
        <v>14</v>
      </c>
      <c r="E1231" s="23">
        <v>545</v>
      </c>
      <c r="F1231" s="23">
        <v>57</v>
      </c>
      <c r="G1231" s="23">
        <v>57</v>
      </c>
      <c r="H1231" s="23">
        <v>133</v>
      </c>
      <c r="I1231" s="23">
        <v>1351</v>
      </c>
      <c r="J1231" s="9">
        <v>3</v>
      </c>
      <c r="K1231" s="2">
        <v>5</v>
      </c>
      <c r="L1231" s="2">
        <v>4</v>
      </c>
      <c r="M1231" s="2">
        <v>8</v>
      </c>
      <c r="N1231" s="9">
        <v>4</v>
      </c>
    </row>
    <row r="1232" spans="1:14" x14ac:dyDescent="0.25">
      <c r="A1232" s="24">
        <v>1292</v>
      </c>
      <c r="B1232" s="2">
        <v>44</v>
      </c>
      <c r="C1232" s="23">
        <v>1174</v>
      </c>
      <c r="D1232" s="23">
        <v>329</v>
      </c>
      <c r="E1232" s="23">
        <v>250</v>
      </c>
      <c r="F1232" s="23">
        <v>490</v>
      </c>
      <c r="G1232" s="23">
        <v>329</v>
      </c>
      <c r="H1232" s="23">
        <v>141</v>
      </c>
      <c r="I1232" s="23">
        <v>2430</v>
      </c>
      <c r="J1232" s="9">
        <v>1</v>
      </c>
      <c r="K1232" s="2">
        <v>6</v>
      </c>
      <c r="L1232" s="2">
        <v>7</v>
      </c>
      <c r="M1232" s="2">
        <v>9</v>
      </c>
      <c r="N1232" s="9">
        <v>2</v>
      </c>
    </row>
    <row r="1233" spans="1:14" x14ac:dyDescent="0.25">
      <c r="A1233" s="24">
        <v>1440</v>
      </c>
      <c r="B1233" s="2">
        <v>44</v>
      </c>
      <c r="C1233" s="23">
        <v>1283</v>
      </c>
      <c r="D1233" s="23">
        <v>51</v>
      </c>
      <c r="E1233" s="23">
        <v>2061</v>
      </c>
      <c r="F1233" s="23">
        <v>417</v>
      </c>
      <c r="G1233" s="23">
        <v>411</v>
      </c>
      <c r="H1233" s="23">
        <v>135</v>
      </c>
      <c r="I1233" s="23">
        <v>4087</v>
      </c>
      <c r="J1233" s="9">
        <v>1</v>
      </c>
      <c r="K1233" s="2">
        <v>7</v>
      </c>
      <c r="L1233" s="2">
        <v>7</v>
      </c>
      <c r="M1233" s="2">
        <v>9</v>
      </c>
      <c r="N1233" s="9">
        <v>4</v>
      </c>
    </row>
    <row r="1234" spans="1:14" x14ac:dyDescent="0.25">
      <c r="A1234" s="24">
        <v>1288</v>
      </c>
      <c r="B1234" s="2">
        <v>44</v>
      </c>
      <c r="C1234" s="23">
        <v>1385</v>
      </c>
      <c r="D1234" s="23">
        <v>38</v>
      </c>
      <c r="E1234" s="23">
        <v>416</v>
      </c>
      <c r="F1234" s="23">
        <v>51</v>
      </c>
      <c r="G1234" s="23">
        <v>0</v>
      </c>
      <c r="H1234" s="23">
        <v>76</v>
      </c>
      <c r="I1234" s="23">
        <v>1814</v>
      </c>
      <c r="J1234" s="9">
        <v>1</v>
      </c>
      <c r="K1234" s="2">
        <v>9</v>
      </c>
      <c r="L1234" s="2">
        <v>2</v>
      </c>
      <c r="M1234" s="2">
        <v>9</v>
      </c>
      <c r="N1234" s="9">
        <v>6</v>
      </c>
    </row>
    <row r="1235" spans="1:14" x14ac:dyDescent="0.25">
      <c r="A1235" s="24">
        <v>3023</v>
      </c>
      <c r="B1235" s="2">
        <v>44</v>
      </c>
      <c r="C1235" s="23">
        <v>1560</v>
      </c>
      <c r="D1235" s="23">
        <v>372</v>
      </c>
      <c r="E1235" s="23">
        <v>983</v>
      </c>
      <c r="F1235" s="23">
        <v>485</v>
      </c>
      <c r="G1235" s="23">
        <v>102</v>
      </c>
      <c r="H1235" s="23">
        <v>134</v>
      </c>
      <c r="I1235" s="23">
        <v>3367</v>
      </c>
      <c r="J1235" s="9">
        <v>2</v>
      </c>
      <c r="K1235" s="2">
        <v>2</v>
      </c>
      <c r="L1235" s="2">
        <v>5</v>
      </c>
      <c r="M1235" s="2">
        <v>5</v>
      </c>
      <c r="N1235" s="9">
        <v>6</v>
      </c>
    </row>
    <row r="1236" spans="1:14" x14ac:dyDescent="0.25">
      <c r="A1236" s="24">
        <v>2439</v>
      </c>
      <c r="B1236" s="2">
        <v>43</v>
      </c>
      <c r="C1236" s="23">
        <v>14</v>
      </c>
      <c r="D1236" s="23">
        <v>92</v>
      </c>
      <c r="E1236" s="23">
        <v>42</v>
      </c>
      <c r="F1236" s="23">
        <v>49</v>
      </c>
      <c r="G1236" s="23">
        <v>35</v>
      </c>
      <c r="H1236" s="23">
        <v>78</v>
      </c>
      <c r="I1236" s="23">
        <v>155</v>
      </c>
      <c r="J1236" s="9">
        <v>3</v>
      </c>
      <c r="K1236" s="2">
        <v>3</v>
      </c>
      <c r="L1236" s="2">
        <v>0</v>
      </c>
      <c r="M1236" s="2">
        <v>3</v>
      </c>
      <c r="N1236" s="9">
        <v>7</v>
      </c>
    </row>
    <row r="1237" spans="1:14" x14ac:dyDescent="0.25">
      <c r="A1237" s="24">
        <v>2568</v>
      </c>
      <c r="B1237" s="2">
        <v>43</v>
      </c>
      <c r="C1237" s="23">
        <v>17</v>
      </c>
      <c r="D1237" s="23">
        <v>58</v>
      </c>
      <c r="E1237" s="23">
        <v>41</v>
      </c>
      <c r="F1237" s="23">
        <v>17</v>
      </c>
      <c r="G1237" s="23">
        <v>124</v>
      </c>
      <c r="H1237" s="23">
        <v>224</v>
      </c>
      <c r="I1237" s="23">
        <v>33</v>
      </c>
      <c r="J1237" s="9">
        <v>1</v>
      </c>
      <c r="K1237" s="2">
        <v>2</v>
      </c>
      <c r="L1237" s="2">
        <v>0</v>
      </c>
      <c r="M1237" s="2">
        <v>2</v>
      </c>
      <c r="N1237" s="9">
        <v>9</v>
      </c>
    </row>
    <row r="1238" spans="1:14" x14ac:dyDescent="0.25">
      <c r="A1238" s="24">
        <v>1703</v>
      </c>
      <c r="B1238" s="2">
        <v>43</v>
      </c>
      <c r="C1238" s="23">
        <v>38</v>
      </c>
      <c r="D1238" s="23">
        <v>0</v>
      </c>
      <c r="E1238" s="23">
        <v>38</v>
      </c>
      <c r="F1238" s="23">
        <v>13</v>
      </c>
      <c r="G1238" s="23">
        <v>6</v>
      </c>
      <c r="H1238" s="23">
        <v>6</v>
      </c>
      <c r="I1238" s="23">
        <v>88</v>
      </c>
      <c r="J1238" s="9">
        <v>2</v>
      </c>
      <c r="K1238" s="2">
        <v>1</v>
      </c>
      <c r="L1238" s="2">
        <v>0</v>
      </c>
      <c r="M1238" s="2">
        <v>3</v>
      </c>
      <c r="N1238" s="9">
        <v>7</v>
      </c>
    </row>
    <row r="1239" spans="1:14" x14ac:dyDescent="0.25">
      <c r="A1239" s="24">
        <v>1802</v>
      </c>
      <c r="B1239" s="2">
        <v>43</v>
      </c>
      <c r="C1239" s="23">
        <v>39</v>
      </c>
      <c r="D1239" s="23">
        <v>55</v>
      </c>
      <c r="E1239" s="23">
        <v>72</v>
      </c>
      <c r="F1239" s="23">
        <v>17</v>
      </c>
      <c r="G1239" s="23">
        <v>61</v>
      </c>
      <c r="H1239" s="23">
        <v>61</v>
      </c>
      <c r="I1239" s="23">
        <v>183</v>
      </c>
      <c r="J1239" s="9">
        <v>2</v>
      </c>
      <c r="K1239" s="2">
        <v>2</v>
      </c>
      <c r="L1239" s="2">
        <v>0</v>
      </c>
      <c r="M1239" s="2">
        <v>3</v>
      </c>
      <c r="N1239" s="9">
        <v>7</v>
      </c>
    </row>
    <row r="1240" spans="1:14" x14ac:dyDescent="0.25">
      <c r="A1240" s="24">
        <v>1552</v>
      </c>
      <c r="B1240" s="2">
        <v>43</v>
      </c>
      <c r="C1240" s="23">
        <v>43</v>
      </c>
      <c r="D1240" s="23">
        <v>0</v>
      </c>
      <c r="E1240" s="23">
        <v>9</v>
      </c>
      <c r="F1240" s="23">
        <v>0</v>
      </c>
      <c r="G1240" s="23">
        <v>0</v>
      </c>
      <c r="H1240" s="23">
        <v>12</v>
      </c>
      <c r="I1240" s="23">
        <v>40</v>
      </c>
      <c r="J1240" s="9">
        <v>1</v>
      </c>
      <c r="K1240" s="2">
        <v>1</v>
      </c>
      <c r="L1240" s="2">
        <v>0</v>
      </c>
      <c r="M1240" s="2">
        <v>2</v>
      </c>
      <c r="N1240" s="9">
        <v>6</v>
      </c>
    </row>
    <row r="1241" spans="1:14" x14ac:dyDescent="0.25">
      <c r="A1241" s="24">
        <v>2266</v>
      </c>
      <c r="B1241" s="2">
        <v>43</v>
      </c>
      <c r="C1241" s="23">
        <v>63</v>
      </c>
      <c r="D1241" s="23">
        <v>8</v>
      </c>
      <c r="E1241" s="23">
        <v>71</v>
      </c>
      <c r="F1241" s="23">
        <v>8</v>
      </c>
      <c r="G1241" s="23">
        <v>4</v>
      </c>
      <c r="H1241" s="23">
        <v>20</v>
      </c>
      <c r="I1241" s="23">
        <v>134</v>
      </c>
      <c r="J1241" s="9">
        <v>1</v>
      </c>
      <c r="K1241" s="2">
        <v>1</v>
      </c>
      <c r="L1241" s="2">
        <v>0</v>
      </c>
      <c r="M1241" s="2">
        <v>3</v>
      </c>
      <c r="N1241" s="9">
        <v>7</v>
      </c>
    </row>
    <row r="1242" spans="1:14" x14ac:dyDescent="0.25">
      <c r="A1242" s="24">
        <v>1834</v>
      </c>
      <c r="B1242" s="2">
        <v>43</v>
      </c>
      <c r="C1242" s="23">
        <v>102</v>
      </c>
      <c r="D1242" s="23">
        <v>0</v>
      </c>
      <c r="E1242" s="23">
        <v>8</v>
      </c>
      <c r="F1242" s="23">
        <v>0</v>
      </c>
      <c r="G1242" s="23">
        <v>0</v>
      </c>
      <c r="H1242" s="23">
        <v>38</v>
      </c>
      <c r="I1242" s="23">
        <v>72</v>
      </c>
      <c r="J1242" s="9">
        <v>2</v>
      </c>
      <c r="K1242" s="2">
        <v>1</v>
      </c>
      <c r="L1242" s="2">
        <v>1</v>
      </c>
      <c r="M1242" s="2">
        <v>2</v>
      </c>
      <c r="N1242" s="9">
        <v>5</v>
      </c>
    </row>
    <row r="1243" spans="1:14" x14ac:dyDescent="0.25">
      <c r="A1243" s="24">
        <v>1650</v>
      </c>
      <c r="B1243" s="2">
        <v>43</v>
      </c>
      <c r="C1243" s="23">
        <v>115</v>
      </c>
      <c r="D1243" s="23">
        <v>0</v>
      </c>
      <c r="E1243" s="23">
        <v>27</v>
      </c>
      <c r="F1243" s="23">
        <v>0</v>
      </c>
      <c r="G1243" s="23">
        <v>0</v>
      </c>
      <c r="H1243" s="23">
        <v>9</v>
      </c>
      <c r="I1243" s="23">
        <v>133</v>
      </c>
      <c r="J1243" s="9">
        <v>1</v>
      </c>
      <c r="K1243" s="2">
        <v>1</v>
      </c>
      <c r="L1243" s="2">
        <v>0</v>
      </c>
      <c r="M1243" s="2">
        <v>3</v>
      </c>
      <c r="N1243" s="9">
        <v>8</v>
      </c>
    </row>
    <row r="1244" spans="1:14" x14ac:dyDescent="0.25">
      <c r="A1244" s="24">
        <v>1093</v>
      </c>
      <c r="B1244" s="2">
        <v>43</v>
      </c>
      <c r="C1244" s="23">
        <v>160</v>
      </c>
      <c r="D1244" s="23">
        <v>4</v>
      </c>
      <c r="E1244" s="23">
        <v>23</v>
      </c>
      <c r="F1244" s="23">
        <v>8</v>
      </c>
      <c r="G1244" s="23">
        <v>0</v>
      </c>
      <c r="H1244" s="23">
        <v>19</v>
      </c>
      <c r="I1244" s="23">
        <v>175</v>
      </c>
      <c r="J1244" s="9">
        <v>2</v>
      </c>
      <c r="K1244" s="2">
        <v>2</v>
      </c>
      <c r="L1244" s="2">
        <v>0</v>
      </c>
      <c r="M1244" s="2">
        <v>3</v>
      </c>
      <c r="N1244" s="9">
        <v>6</v>
      </c>
    </row>
    <row r="1245" spans="1:14" x14ac:dyDescent="0.25">
      <c r="A1245" s="24">
        <v>1284</v>
      </c>
      <c r="B1245" s="2">
        <v>43</v>
      </c>
      <c r="C1245" s="23">
        <v>218</v>
      </c>
      <c r="D1245" s="23">
        <v>13</v>
      </c>
      <c r="E1245" s="23">
        <v>54</v>
      </c>
      <c r="F1245" s="23">
        <v>0</v>
      </c>
      <c r="G1245" s="23">
        <v>13</v>
      </c>
      <c r="H1245" s="23">
        <v>37</v>
      </c>
      <c r="I1245" s="23">
        <v>262</v>
      </c>
      <c r="J1245" s="9">
        <v>1</v>
      </c>
      <c r="K1245" s="2">
        <v>3</v>
      </c>
      <c r="L1245" s="2">
        <v>0</v>
      </c>
      <c r="M1245" s="2">
        <v>3</v>
      </c>
      <c r="N1245" s="9">
        <v>8</v>
      </c>
    </row>
    <row r="1246" spans="1:14" x14ac:dyDescent="0.25">
      <c r="A1246" s="24">
        <v>2521</v>
      </c>
      <c r="B1246" s="2">
        <v>43</v>
      </c>
      <c r="C1246" s="23">
        <v>218</v>
      </c>
      <c r="D1246" s="23">
        <v>13</v>
      </c>
      <c r="E1246" s="23">
        <v>54</v>
      </c>
      <c r="F1246" s="23">
        <v>0</v>
      </c>
      <c r="G1246" s="23">
        <v>13</v>
      </c>
      <c r="H1246" s="23">
        <v>37</v>
      </c>
      <c r="I1246" s="23">
        <v>262</v>
      </c>
      <c r="J1246" s="9">
        <v>1</v>
      </c>
      <c r="K1246" s="2">
        <v>3</v>
      </c>
      <c r="L1246" s="2">
        <v>0</v>
      </c>
      <c r="M1246" s="2">
        <v>3</v>
      </c>
      <c r="N1246" s="9">
        <v>8</v>
      </c>
    </row>
    <row r="1247" spans="1:14" x14ac:dyDescent="0.25">
      <c r="A1247" s="24">
        <v>1290</v>
      </c>
      <c r="B1247" s="2">
        <v>43</v>
      </c>
      <c r="C1247" s="23">
        <v>281</v>
      </c>
      <c r="D1247" s="23">
        <v>53</v>
      </c>
      <c r="E1247" s="23">
        <v>327</v>
      </c>
      <c r="F1247" s="23">
        <v>70</v>
      </c>
      <c r="G1247" s="23">
        <v>46</v>
      </c>
      <c r="H1247" s="23">
        <v>183</v>
      </c>
      <c r="I1247" s="23">
        <v>594</v>
      </c>
      <c r="J1247" s="9">
        <v>3</v>
      </c>
      <c r="K1247" s="2">
        <v>5</v>
      </c>
      <c r="L1247" s="2">
        <v>1</v>
      </c>
      <c r="M1247" s="2">
        <v>4</v>
      </c>
      <c r="N1247" s="9">
        <v>8</v>
      </c>
    </row>
    <row r="1248" spans="1:14" x14ac:dyDescent="0.25">
      <c r="A1248" s="24">
        <v>2608</v>
      </c>
      <c r="B1248" s="2">
        <v>43</v>
      </c>
      <c r="C1248" s="23">
        <v>304</v>
      </c>
      <c r="D1248" s="23">
        <v>0</v>
      </c>
      <c r="E1248" s="23">
        <v>29</v>
      </c>
      <c r="F1248" s="23">
        <v>0</v>
      </c>
      <c r="G1248" s="23">
        <v>3</v>
      </c>
      <c r="H1248" s="23">
        <v>0</v>
      </c>
      <c r="I1248" s="23">
        <v>335</v>
      </c>
      <c r="J1248" s="9">
        <v>2</v>
      </c>
      <c r="K1248" s="2">
        <v>2</v>
      </c>
      <c r="L1248" s="2">
        <v>1</v>
      </c>
      <c r="M1248" s="2">
        <v>4</v>
      </c>
      <c r="N1248" s="9">
        <v>5</v>
      </c>
    </row>
    <row r="1249" spans="1:14" x14ac:dyDescent="0.25">
      <c r="A1249" s="24">
        <v>2385</v>
      </c>
      <c r="B1249" s="2">
        <v>43</v>
      </c>
      <c r="C1249" s="23">
        <v>371</v>
      </c>
      <c r="D1249" s="23">
        <v>7</v>
      </c>
      <c r="E1249" s="23">
        <v>59</v>
      </c>
      <c r="F1249" s="23">
        <v>7</v>
      </c>
      <c r="G1249" s="23">
        <v>4</v>
      </c>
      <c r="H1249" s="23">
        <v>115</v>
      </c>
      <c r="I1249" s="23">
        <v>334</v>
      </c>
      <c r="J1249" s="9">
        <v>4</v>
      </c>
      <c r="K1249" s="2">
        <v>3</v>
      </c>
      <c r="L1249" s="2">
        <v>2</v>
      </c>
      <c r="M1249" s="2">
        <v>2</v>
      </c>
      <c r="N1249" s="9">
        <v>9</v>
      </c>
    </row>
    <row r="1250" spans="1:14" x14ac:dyDescent="0.25">
      <c r="A1250" s="24">
        <v>1966</v>
      </c>
      <c r="B1250" s="2">
        <v>43</v>
      </c>
      <c r="C1250" s="23">
        <v>719</v>
      </c>
      <c r="D1250" s="23">
        <v>8</v>
      </c>
      <c r="E1250" s="23">
        <v>213</v>
      </c>
      <c r="F1250" s="23">
        <v>10</v>
      </c>
      <c r="G1250" s="23">
        <v>18</v>
      </c>
      <c r="H1250" s="23">
        <v>58</v>
      </c>
      <c r="I1250" s="23">
        <v>908</v>
      </c>
      <c r="J1250" s="9">
        <v>2</v>
      </c>
      <c r="K1250" s="2">
        <v>4</v>
      </c>
      <c r="L1250" s="2">
        <v>2</v>
      </c>
      <c r="M1250" s="2">
        <v>8</v>
      </c>
      <c r="N1250" s="9">
        <v>4</v>
      </c>
    </row>
    <row r="1251" spans="1:14" x14ac:dyDescent="0.25">
      <c r="A1251" s="24">
        <v>1790</v>
      </c>
      <c r="B1251" s="2">
        <v>43</v>
      </c>
      <c r="C1251" s="23">
        <v>1437</v>
      </c>
      <c r="D1251" s="23">
        <v>62</v>
      </c>
      <c r="E1251" s="23">
        <v>1118</v>
      </c>
      <c r="F1251" s="23">
        <v>293</v>
      </c>
      <c r="G1251" s="23">
        <v>383</v>
      </c>
      <c r="H1251" s="23">
        <v>224</v>
      </c>
      <c r="I1251" s="23">
        <v>3069</v>
      </c>
      <c r="J1251" s="9">
        <v>2</v>
      </c>
      <c r="K1251" s="2">
        <v>5</v>
      </c>
      <c r="L1251" s="2">
        <v>9</v>
      </c>
      <c r="M1251" s="2">
        <v>6</v>
      </c>
      <c r="N1251" s="9">
        <v>2</v>
      </c>
    </row>
    <row r="1252" spans="1:14" x14ac:dyDescent="0.25">
      <c r="A1252" s="24">
        <v>1826</v>
      </c>
      <c r="B1252" s="2">
        <v>43</v>
      </c>
      <c r="C1252" s="23">
        <v>1616</v>
      </c>
      <c r="D1252" s="23">
        <v>165</v>
      </c>
      <c r="E1252" s="23">
        <v>2073</v>
      </c>
      <c r="F1252" s="23">
        <v>216</v>
      </c>
      <c r="G1252" s="23">
        <v>123</v>
      </c>
      <c r="H1252" s="23">
        <v>290</v>
      </c>
      <c r="I1252" s="23">
        <v>3903</v>
      </c>
      <c r="J1252" s="9">
        <v>1</v>
      </c>
      <c r="K1252" s="2">
        <v>5</v>
      </c>
      <c r="L1252" s="2">
        <v>6</v>
      </c>
      <c r="M1252" s="2">
        <v>7</v>
      </c>
      <c r="N1252" s="9">
        <v>2</v>
      </c>
    </row>
    <row r="1253" spans="1:14" x14ac:dyDescent="0.25">
      <c r="A1253" s="24">
        <v>2287</v>
      </c>
      <c r="B1253" s="2">
        <v>43</v>
      </c>
      <c r="C1253" s="23">
        <v>2551</v>
      </c>
      <c r="D1253" s="23">
        <v>65</v>
      </c>
      <c r="E1253" s="23">
        <v>556</v>
      </c>
      <c r="F1253" s="23">
        <v>85</v>
      </c>
      <c r="G1253" s="23">
        <v>65</v>
      </c>
      <c r="H1253" s="23">
        <v>31</v>
      </c>
      <c r="I1253" s="23">
        <v>3290</v>
      </c>
      <c r="J1253" s="9">
        <v>1</v>
      </c>
      <c r="K1253" s="2">
        <v>5</v>
      </c>
      <c r="L1253" s="2">
        <v>5</v>
      </c>
      <c r="M1253" s="2">
        <v>12</v>
      </c>
      <c r="N1253" s="9">
        <v>2</v>
      </c>
    </row>
    <row r="1254" spans="1:14" x14ac:dyDescent="0.25">
      <c r="A1254" s="24">
        <v>1613</v>
      </c>
      <c r="B1254" s="2">
        <v>43</v>
      </c>
      <c r="C1254" s="23">
        <v>2891</v>
      </c>
      <c r="D1254" s="23">
        <v>262</v>
      </c>
      <c r="E1254" s="23">
        <v>487</v>
      </c>
      <c r="F1254" s="23">
        <v>95</v>
      </c>
      <c r="G1254" s="23">
        <v>73</v>
      </c>
      <c r="H1254" s="23">
        <v>73</v>
      </c>
      <c r="I1254" s="23">
        <v>3735</v>
      </c>
      <c r="J1254" s="9">
        <v>2</v>
      </c>
      <c r="K1254" s="2">
        <v>7</v>
      </c>
      <c r="L1254" s="2">
        <v>3</v>
      </c>
      <c r="M1254" s="2">
        <v>13</v>
      </c>
      <c r="N1254" s="9">
        <v>8</v>
      </c>
    </row>
    <row r="1255" spans="1:14" x14ac:dyDescent="0.25">
      <c r="A1255" s="24">
        <v>2643</v>
      </c>
      <c r="B1255" s="2">
        <v>43</v>
      </c>
      <c r="C1255" s="23">
        <v>2891</v>
      </c>
      <c r="D1255" s="23">
        <v>262</v>
      </c>
      <c r="E1255" s="23">
        <v>487</v>
      </c>
      <c r="F1255" s="23">
        <v>95</v>
      </c>
      <c r="G1255" s="23">
        <v>73</v>
      </c>
      <c r="H1255" s="23">
        <v>73</v>
      </c>
      <c r="I1255" s="23">
        <v>3735</v>
      </c>
      <c r="J1255" s="9">
        <v>2</v>
      </c>
      <c r="K1255" s="2">
        <v>7</v>
      </c>
      <c r="L1255" s="2">
        <v>3</v>
      </c>
      <c r="M1255" s="2">
        <v>13</v>
      </c>
      <c r="N1255" s="9">
        <v>8</v>
      </c>
    </row>
    <row r="1256" spans="1:14" x14ac:dyDescent="0.25">
      <c r="A1256" s="24">
        <v>2730</v>
      </c>
      <c r="B1256" s="2">
        <v>42</v>
      </c>
      <c r="C1256" s="23">
        <v>22</v>
      </c>
      <c r="D1256" s="23">
        <v>65</v>
      </c>
      <c r="E1256" s="23">
        <v>29</v>
      </c>
      <c r="F1256" s="23">
        <v>51</v>
      </c>
      <c r="G1256" s="23">
        <v>58</v>
      </c>
      <c r="H1256" s="23">
        <v>51</v>
      </c>
      <c r="I1256" s="23">
        <v>174</v>
      </c>
      <c r="J1256" s="9">
        <v>4</v>
      </c>
      <c r="K1256" s="2">
        <v>1</v>
      </c>
      <c r="L1256" s="2">
        <v>1</v>
      </c>
      <c r="M1256" s="2">
        <v>4</v>
      </c>
      <c r="N1256" s="9">
        <v>3</v>
      </c>
    </row>
    <row r="1257" spans="1:14" x14ac:dyDescent="0.25">
      <c r="A1257" s="24">
        <v>1762</v>
      </c>
      <c r="B1257" s="2">
        <v>42</v>
      </c>
      <c r="C1257" s="23">
        <v>23</v>
      </c>
      <c r="D1257" s="23">
        <v>19</v>
      </c>
      <c r="E1257" s="23">
        <v>19</v>
      </c>
      <c r="F1257" s="23">
        <v>30</v>
      </c>
      <c r="G1257" s="23">
        <v>0</v>
      </c>
      <c r="H1257" s="23">
        <v>19</v>
      </c>
      <c r="I1257" s="23">
        <v>71</v>
      </c>
      <c r="J1257" s="9">
        <v>2</v>
      </c>
      <c r="K1257" s="2">
        <v>1</v>
      </c>
      <c r="L1257" s="2">
        <v>0</v>
      </c>
      <c r="M1257" s="2">
        <v>3</v>
      </c>
      <c r="N1257" s="9">
        <v>4</v>
      </c>
    </row>
    <row r="1258" spans="1:14" x14ac:dyDescent="0.25">
      <c r="A1258" s="24">
        <v>1021</v>
      </c>
      <c r="B1258" s="2">
        <v>42</v>
      </c>
      <c r="C1258" s="23">
        <v>42</v>
      </c>
      <c r="D1258" s="23">
        <v>42</v>
      </c>
      <c r="E1258" s="23">
        <v>72219</v>
      </c>
      <c r="F1258" s="23">
        <v>42</v>
      </c>
      <c r="G1258" s="23">
        <v>42</v>
      </c>
      <c r="H1258" s="23">
        <v>42</v>
      </c>
      <c r="I1258" s="23">
        <v>72345</v>
      </c>
      <c r="J1258" s="9">
        <v>15</v>
      </c>
      <c r="K1258" s="2">
        <v>0</v>
      </c>
      <c r="L1258" s="2">
        <v>28</v>
      </c>
      <c r="M1258" s="2">
        <v>0</v>
      </c>
      <c r="N1258" s="9">
        <v>1</v>
      </c>
    </row>
    <row r="1259" spans="1:14" x14ac:dyDescent="0.25">
      <c r="A1259" s="24">
        <v>3049</v>
      </c>
      <c r="B1259" s="2">
        <v>42</v>
      </c>
      <c r="C1259" s="23">
        <v>64</v>
      </c>
      <c r="D1259" s="23">
        <v>0</v>
      </c>
      <c r="E1259" s="23">
        <v>18</v>
      </c>
      <c r="F1259" s="23">
        <v>0</v>
      </c>
      <c r="G1259" s="23">
        <v>0</v>
      </c>
      <c r="H1259" s="23">
        <v>37</v>
      </c>
      <c r="I1259" s="23">
        <v>46</v>
      </c>
      <c r="J1259" s="9">
        <v>1</v>
      </c>
      <c r="K1259" s="2">
        <v>1</v>
      </c>
      <c r="L1259" s="2">
        <v>1</v>
      </c>
      <c r="M1259" s="2">
        <v>2</v>
      </c>
      <c r="N1259" s="9">
        <v>6</v>
      </c>
    </row>
    <row r="1260" spans="1:14" x14ac:dyDescent="0.25">
      <c r="A1260" s="24">
        <v>1819</v>
      </c>
      <c r="B1260" s="2">
        <v>42</v>
      </c>
      <c r="C1260" s="23">
        <v>99</v>
      </c>
      <c r="D1260" s="23">
        <v>0</v>
      </c>
      <c r="E1260" s="23">
        <v>19</v>
      </c>
      <c r="F1260" s="23">
        <v>0</v>
      </c>
      <c r="G1260" s="23">
        <v>3</v>
      </c>
      <c r="H1260" s="23">
        <v>25</v>
      </c>
      <c r="I1260" s="23">
        <v>95</v>
      </c>
      <c r="J1260" s="9">
        <v>1</v>
      </c>
      <c r="K1260" s="2">
        <v>1</v>
      </c>
      <c r="L1260" s="2">
        <v>0</v>
      </c>
      <c r="M1260" s="2">
        <v>3</v>
      </c>
      <c r="N1260" s="9">
        <v>6</v>
      </c>
    </row>
    <row r="1261" spans="1:14" x14ac:dyDescent="0.25">
      <c r="A1261" s="24">
        <v>2995</v>
      </c>
      <c r="B1261" s="2">
        <v>42</v>
      </c>
      <c r="C1261" s="23">
        <v>99</v>
      </c>
      <c r="D1261" s="23">
        <v>18</v>
      </c>
      <c r="E1261" s="23">
        <v>76</v>
      </c>
      <c r="F1261" s="23">
        <v>54</v>
      </c>
      <c r="G1261" s="23">
        <v>45</v>
      </c>
      <c r="H1261" s="23">
        <v>58</v>
      </c>
      <c r="I1261" s="23">
        <v>234</v>
      </c>
      <c r="J1261" s="9">
        <v>3</v>
      </c>
      <c r="K1261" s="2">
        <v>2</v>
      </c>
      <c r="L1261" s="2">
        <v>0</v>
      </c>
      <c r="M1261" s="2">
        <v>4</v>
      </c>
      <c r="N1261" s="9">
        <v>6</v>
      </c>
    </row>
    <row r="1262" spans="1:14" x14ac:dyDescent="0.25">
      <c r="A1262" s="24">
        <v>1556</v>
      </c>
      <c r="B1262" s="2">
        <v>42</v>
      </c>
      <c r="C1262" s="23">
        <v>183</v>
      </c>
      <c r="D1262" s="23">
        <v>43</v>
      </c>
      <c r="E1262" s="23">
        <v>176</v>
      </c>
      <c r="F1262" s="23">
        <v>61</v>
      </c>
      <c r="G1262" s="23">
        <v>86</v>
      </c>
      <c r="H1262" s="23">
        <v>86</v>
      </c>
      <c r="I1262" s="23">
        <v>463</v>
      </c>
      <c r="J1262" s="9">
        <v>3</v>
      </c>
      <c r="K1262" s="2">
        <v>4</v>
      </c>
      <c r="L1262" s="2">
        <v>1</v>
      </c>
      <c r="M1262" s="2">
        <v>3</v>
      </c>
      <c r="N1262" s="9">
        <v>8</v>
      </c>
    </row>
    <row r="1263" spans="1:14" x14ac:dyDescent="0.25">
      <c r="A1263" s="24">
        <v>2183</v>
      </c>
      <c r="B1263" s="2">
        <v>42</v>
      </c>
      <c r="C1263" s="23">
        <v>412</v>
      </c>
      <c r="D1263" s="23">
        <v>9</v>
      </c>
      <c r="E1263" s="23">
        <v>85</v>
      </c>
      <c r="F1263" s="23">
        <v>12</v>
      </c>
      <c r="G1263" s="23">
        <v>15</v>
      </c>
      <c r="H1263" s="23">
        <v>41</v>
      </c>
      <c r="I1263" s="23">
        <v>492</v>
      </c>
      <c r="J1263" s="9">
        <v>2</v>
      </c>
      <c r="K1263" s="2">
        <v>3</v>
      </c>
      <c r="L1263" s="2">
        <v>2</v>
      </c>
      <c r="M1263" s="2">
        <v>4</v>
      </c>
      <c r="N1263" s="9">
        <v>4</v>
      </c>
    </row>
    <row r="1264" spans="1:14" x14ac:dyDescent="0.25">
      <c r="A1264" s="24">
        <v>2110</v>
      </c>
      <c r="B1264" s="2">
        <v>42</v>
      </c>
      <c r="C1264" s="23">
        <v>451</v>
      </c>
      <c r="D1264" s="23">
        <v>74</v>
      </c>
      <c r="E1264" s="23">
        <v>2096</v>
      </c>
      <c r="F1264" s="23">
        <v>0</v>
      </c>
      <c r="G1264" s="23">
        <v>85</v>
      </c>
      <c r="H1264" s="23">
        <v>287</v>
      </c>
      <c r="I1264" s="23">
        <v>2419</v>
      </c>
      <c r="J1264" s="9">
        <v>1</v>
      </c>
      <c r="K1264" s="2">
        <v>7</v>
      </c>
      <c r="L1264" s="2">
        <v>6</v>
      </c>
      <c r="M1264" s="2">
        <v>11</v>
      </c>
      <c r="N1264" s="9">
        <v>4</v>
      </c>
    </row>
    <row r="1265" spans="1:14" x14ac:dyDescent="0.25">
      <c r="A1265" s="24">
        <v>2834</v>
      </c>
      <c r="B1265" s="2">
        <v>42</v>
      </c>
      <c r="C1265" s="23">
        <v>496</v>
      </c>
      <c r="D1265" s="23">
        <v>220</v>
      </c>
      <c r="E1265" s="23">
        <v>579</v>
      </c>
      <c r="F1265" s="23">
        <v>17</v>
      </c>
      <c r="G1265" s="23">
        <v>68</v>
      </c>
      <c r="H1265" s="23">
        <v>277</v>
      </c>
      <c r="I1265" s="23">
        <v>1104</v>
      </c>
      <c r="J1265" s="9">
        <v>2</v>
      </c>
      <c r="K1265" s="2">
        <v>8</v>
      </c>
      <c r="L1265" s="2">
        <v>1</v>
      </c>
      <c r="M1265" s="2">
        <v>7</v>
      </c>
      <c r="N1265" s="9">
        <v>7</v>
      </c>
    </row>
    <row r="1266" spans="1:14" x14ac:dyDescent="0.25">
      <c r="A1266" s="24">
        <v>1415</v>
      </c>
      <c r="B1266" s="2">
        <v>42</v>
      </c>
      <c r="C1266" s="23">
        <v>789</v>
      </c>
      <c r="D1266" s="23">
        <v>0</v>
      </c>
      <c r="E1266" s="23">
        <v>789</v>
      </c>
      <c r="F1266" s="23">
        <v>64</v>
      </c>
      <c r="G1266" s="23">
        <v>13</v>
      </c>
      <c r="H1266" s="23">
        <v>642</v>
      </c>
      <c r="I1266" s="23">
        <v>1014</v>
      </c>
      <c r="J1266" s="9">
        <v>5</v>
      </c>
      <c r="K1266" s="2">
        <v>8</v>
      </c>
      <c r="L1266" s="2">
        <v>1</v>
      </c>
      <c r="M1266" s="2">
        <v>7</v>
      </c>
      <c r="N1266" s="9">
        <v>8</v>
      </c>
    </row>
    <row r="1267" spans="1:14" x14ac:dyDescent="0.25">
      <c r="A1267" s="24">
        <v>1911</v>
      </c>
      <c r="B1267" s="2">
        <v>42</v>
      </c>
      <c r="C1267" s="23">
        <v>1062</v>
      </c>
      <c r="D1267" s="23">
        <v>0</v>
      </c>
      <c r="E1267" s="23">
        <v>1150</v>
      </c>
      <c r="F1267" s="23">
        <v>223</v>
      </c>
      <c r="G1267" s="23">
        <v>47</v>
      </c>
      <c r="H1267" s="23">
        <v>27</v>
      </c>
      <c r="I1267" s="23">
        <v>2457</v>
      </c>
      <c r="J1267" s="9">
        <v>1</v>
      </c>
      <c r="K1267" s="2">
        <v>6</v>
      </c>
      <c r="L1267" s="2">
        <v>4</v>
      </c>
      <c r="M1267" s="2">
        <v>9</v>
      </c>
      <c r="N1267" s="9">
        <v>2</v>
      </c>
    </row>
    <row r="1268" spans="1:14" x14ac:dyDescent="0.25">
      <c r="A1268" s="24">
        <v>3179</v>
      </c>
      <c r="B1268" s="2">
        <v>42</v>
      </c>
      <c r="C1268" s="23">
        <v>1107</v>
      </c>
      <c r="D1268" s="23">
        <v>151</v>
      </c>
      <c r="E1268" s="23">
        <v>1834</v>
      </c>
      <c r="F1268" s="23">
        <v>198</v>
      </c>
      <c r="G1268" s="23">
        <v>58</v>
      </c>
      <c r="H1268" s="23">
        <v>113</v>
      </c>
      <c r="I1268" s="23">
        <v>3235</v>
      </c>
      <c r="J1268" s="9">
        <v>1</v>
      </c>
      <c r="K1268" s="2">
        <v>6</v>
      </c>
      <c r="L1268" s="2">
        <v>2</v>
      </c>
      <c r="M1268" s="2">
        <v>9</v>
      </c>
      <c r="N1268" s="9">
        <v>2</v>
      </c>
    </row>
    <row r="1269" spans="1:14" x14ac:dyDescent="0.25">
      <c r="A1269" s="24">
        <v>1410</v>
      </c>
      <c r="B1269" s="2">
        <v>42</v>
      </c>
      <c r="C1269" s="23">
        <v>1144</v>
      </c>
      <c r="D1269" s="23">
        <v>284</v>
      </c>
      <c r="E1269" s="23">
        <v>1644</v>
      </c>
      <c r="F1269" s="23">
        <v>372</v>
      </c>
      <c r="G1269" s="23">
        <v>214</v>
      </c>
      <c r="H1269" s="23">
        <v>69</v>
      </c>
      <c r="I1269" s="23">
        <v>3590</v>
      </c>
      <c r="J1269" s="9">
        <v>1</v>
      </c>
      <c r="K1269" s="2">
        <v>6</v>
      </c>
      <c r="L1269" s="2">
        <v>7</v>
      </c>
      <c r="M1269" s="2">
        <v>13</v>
      </c>
      <c r="N1269" s="9">
        <v>1</v>
      </c>
    </row>
    <row r="1270" spans="1:14" x14ac:dyDescent="0.25">
      <c r="A1270" s="24">
        <v>1813</v>
      </c>
      <c r="B1270" s="2">
        <v>42</v>
      </c>
      <c r="C1270" s="23">
        <v>1165</v>
      </c>
      <c r="D1270" s="23">
        <v>14</v>
      </c>
      <c r="E1270" s="23">
        <v>249</v>
      </c>
      <c r="F1270" s="23">
        <v>0</v>
      </c>
      <c r="G1270" s="23">
        <v>44</v>
      </c>
      <c r="H1270" s="23">
        <v>28</v>
      </c>
      <c r="I1270" s="23">
        <v>1445</v>
      </c>
      <c r="J1270" s="9">
        <v>3</v>
      </c>
      <c r="K1270" s="2">
        <v>7</v>
      </c>
      <c r="L1270" s="2">
        <v>3</v>
      </c>
      <c r="M1270" s="2">
        <v>7</v>
      </c>
      <c r="N1270" s="9">
        <v>5</v>
      </c>
    </row>
    <row r="1271" spans="1:14" x14ac:dyDescent="0.25">
      <c r="A1271" s="24">
        <v>3181</v>
      </c>
      <c r="B1271" s="2">
        <v>42</v>
      </c>
      <c r="C1271" s="23">
        <v>1331</v>
      </c>
      <c r="D1271" s="23">
        <v>114</v>
      </c>
      <c r="E1271" s="23">
        <v>1414</v>
      </c>
      <c r="F1271" s="23">
        <v>161</v>
      </c>
      <c r="G1271" s="23">
        <v>123</v>
      </c>
      <c r="H1271" s="23">
        <v>72</v>
      </c>
      <c r="I1271" s="23">
        <v>3072</v>
      </c>
      <c r="J1271" s="9">
        <v>1</v>
      </c>
      <c r="K1271" s="2">
        <v>4</v>
      </c>
      <c r="L1271" s="2">
        <v>6</v>
      </c>
      <c r="M1271" s="2">
        <v>8</v>
      </c>
      <c r="N1271" s="9">
        <v>2</v>
      </c>
    </row>
    <row r="1272" spans="1:14" x14ac:dyDescent="0.25">
      <c r="A1272" s="24">
        <v>1122</v>
      </c>
      <c r="B1272" s="2">
        <v>42</v>
      </c>
      <c r="C1272" s="23">
        <v>1405</v>
      </c>
      <c r="D1272" s="23">
        <v>13</v>
      </c>
      <c r="E1272" s="23">
        <v>124</v>
      </c>
      <c r="F1272" s="23">
        <v>0</v>
      </c>
      <c r="G1272" s="23">
        <v>13</v>
      </c>
      <c r="H1272" s="23">
        <v>108</v>
      </c>
      <c r="I1272" s="23">
        <v>1447</v>
      </c>
      <c r="J1272" s="9">
        <v>5</v>
      </c>
      <c r="K1272" s="2">
        <v>11</v>
      </c>
      <c r="L1272" s="2">
        <v>1</v>
      </c>
      <c r="M1272" s="2">
        <v>6</v>
      </c>
      <c r="N1272" s="9">
        <v>8</v>
      </c>
    </row>
    <row r="1273" spans="1:14" x14ac:dyDescent="0.25">
      <c r="A1273" s="24">
        <v>1631</v>
      </c>
      <c r="B1273" s="2">
        <v>42</v>
      </c>
      <c r="C1273" s="23">
        <v>1637</v>
      </c>
      <c r="D1273" s="23">
        <v>0</v>
      </c>
      <c r="E1273" s="23">
        <v>345</v>
      </c>
      <c r="F1273" s="23">
        <v>270</v>
      </c>
      <c r="G1273" s="23">
        <v>114</v>
      </c>
      <c r="H1273" s="23">
        <v>114</v>
      </c>
      <c r="I1273" s="23">
        <v>2252</v>
      </c>
      <c r="J1273" s="9">
        <v>3</v>
      </c>
      <c r="K1273" s="2">
        <v>7</v>
      </c>
      <c r="L1273" s="2">
        <v>6</v>
      </c>
      <c r="M1273" s="2">
        <v>12</v>
      </c>
      <c r="N1273" s="9">
        <v>4</v>
      </c>
    </row>
    <row r="1274" spans="1:14" x14ac:dyDescent="0.25">
      <c r="A1274" s="24">
        <v>2903</v>
      </c>
      <c r="B1274" s="2">
        <v>42</v>
      </c>
      <c r="C1274" s="23">
        <v>1657</v>
      </c>
      <c r="D1274" s="23">
        <v>122</v>
      </c>
      <c r="E1274" s="23">
        <v>890</v>
      </c>
      <c r="F1274" s="23">
        <v>239</v>
      </c>
      <c r="G1274" s="23">
        <v>214</v>
      </c>
      <c r="H1274" s="23">
        <v>275</v>
      </c>
      <c r="I1274" s="23">
        <v>2847</v>
      </c>
      <c r="J1274" s="9">
        <v>1</v>
      </c>
      <c r="K1274" s="2">
        <v>9</v>
      </c>
      <c r="L1274" s="2">
        <v>3</v>
      </c>
      <c r="M1274" s="2">
        <v>6</v>
      </c>
      <c r="N1274" s="9">
        <v>5</v>
      </c>
    </row>
    <row r="1275" spans="1:14" x14ac:dyDescent="0.25">
      <c r="A1275" s="24">
        <v>1299</v>
      </c>
      <c r="B1275" s="2">
        <v>42</v>
      </c>
      <c r="C1275" s="23">
        <v>1851</v>
      </c>
      <c r="D1275" s="23">
        <v>106</v>
      </c>
      <c r="E1275" s="23">
        <v>1352</v>
      </c>
      <c r="F1275" s="23">
        <v>186</v>
      </c>
      <c r="G1275" s="23">
        <v>106</v>
      </c>
      <c r="H1275" s="23">
        <v>34</v>
      </c>
      <c r="I1275" s="23">
        <v>3568</v>
      </c>
      <c r="J1275" s="9">
        <v>1</v>
      </c>
      <c r="K1275" s="2">
        <v>6</v>
      </c>
      <c r="L1275" s="2">
        <v>6</v>
      </c>
      <c r="M1275" s="2">
        <v>10</v>
      </c>
      <c r="N1275" s="9">
        <v>3</v>
      </c>
    </row>
    <row r="1276" spans="1:14" x14ac:dyDescent="0.25">
      <c r="A1276" s="24">
        <v>1596</v>
      </c>
      <c r="B1276" s="2">
        <v>41</v>
      </c>
      <c r="C1276" s="23">
        <v>13</v>
      </c>
      <c r="D1276" s="23">
        <v>50</v>
      </c>
      <c r="E1276" s="23">
        <v>6</v>
      </c>
      <c r="F1276" s="23">
        <v>25</v>
      </c>
      <c r="G1276" s="23">
        <v>44</v>
      </c>
      <c r="H1276" s="23">
        <v>94</v>
      </c>
      <c r="I1276" s="23">
        <v>44</v>
      </c>
      <c r="J1276" s="9">
        <v>1</v>
      </c>
      <c r="K1276" s="2">
        <v>1</v>
      </c>
      <c r="L1276" s="2">
        <v>0</v>
      </c>
      <c r="M1276" s="2">
        <v>3</v>
      </c>
      <c r="N1276" s="9">
        <v>8</v>
      </c>
    </row>
    <row r="1277" spans="1:14" x14ac:dyDescent="0.25">
      <c r="A1277" s="24">
        <v>2689</v>
      </c>
      <c r="B1277" s="2">
        <v>41</v>
      </c>
      <c r="C1277" s="23">
        <v>13</v>
      </c>
      <c r="D1277" s="23">
        <v>63</v>
      </c>
      <c r="E1277" s="23">
        <v>70</v>
      </c>
      <c r="F1277" s="23">
        <v>76</v>
      </c>
      <c r="G1277" s="23">
        <v>57</v>
      </c>
      <c r="H1277" s="23">
        <v>127</v>
      </c>
      <c r="I1277" s="23">
        <v>152</v>
      </c>
      <c r="J1277" s="9">
        <v>2</v>
      </c>
      <c r="K1277" s="2">
        <v>3</v>
      </c>
      <c r="L1277" s="2">
        <v>0</v>
      </c>
      <c r="M1277" s="2">
        <v>3</v>
      </c>
      <c r="N1277" s="9">
        <v>6</v>
      </c>
    </row>
    <row r="1278" spans="1:14" x14ac:dyDescent="0.25">
      <c r="A1278" s="24">
        <v>2549</v>
      </c>
      <c r="B1278" s="2">
        <v>41</v>
      </c>
      <c r="C1278" s="23">
        <v>33</v>
      </c>
      <c r="D1278" s="23">
        <v>19</v>
      </c>
      <c r="E1278" s="23">
        <v>108</v>
      </c>
      <c r="F1278" s="23">
        <v>33</v>
      </c>
      <c r="G1278" s="23">
        <v>0</v>
      </c>
      <c r="H1278" s="23">
        <v>51</v>
      </c>
      <c r="I1278" s="23">
        <v>140</v>
      </c>
      <c r="J1278" s="9">
        <v>1</v>
      </c>
      <c r="K1278" s="2">
        <v>1</v>
      </c>
      <c r="L1278" s="2">
        <v>0</v>
      </c>
      <c r="M1278" s="2">
        <v>3</v>
      </c>
      <c r="N1278" s="9">
        <v>7</v>
      </c>
    </row>
    <row r="1279" spans="1:14" x14ac:dyDescent="0.25">
      <c r="A1279" s="24">
        <v>1574</v>
      </c>
      <c r="B1279" s="2">
        <v>41</v>
      </c>
      <c r="C1279" s="23">
        <v>67</v>
      </c>
      <c r="D1279" s="23">
        <v>0</v>
      </c>
      <c r="E1279" s="23">
        <v>123</v>
      </c>
      <c r="F1279" s="23">
        <v>21</v>
      </c>
      <c r="G1279" s="23">
        <v>14</v>
      </c>
      <c r="H1279" s="23">
        <v>60</v>
      </c>
      <c r="I1279" s="23">
        <v>165</v>
      </c>
      <c r="J1279" s="9">
        <v>2</v>
      </c>
      <c r="K1279" s="2">
        <v>2</v>
      </c>
      <c r="L1279" s="2">
        <v>1</v>
      </c>
      <c r="M1279" s="2">
        <v>2</v>
      </c>
      <c r="N1279" s="9">
        <v>7</v>
      </c>
    </row>
    <row r="1280" spans="1:14" x14ac:dyDescent="0.25">
      <c r="A1280" s="24">
        <v>1020</v>
      </c>
      <c r="B1280" s="2">
        <v>41</v>
      </c>
      <c r="C1280" s="23">
        <v>318</v>
      </c>
      <c r="D1280" s="23">
        <v>7</v>
      </c>
      <c r="E1280" s="23">
        <v>270</v>
      </c>
      <c r="F1280" s="23">
        <v>255</v>
      </c>
      <c r="G1280" s="23">
        <v>141</v>
      </c>
      <c r="H1280" s="23">
        <v>178</v>
      </c>
      <c r="I1280" s="23">
        <v>814</v>
      </c>
      <c r="J1280" s="9">
        <v>1</v>
      </c>
      <c r="K1280" s="2">
        <v>4</v>
      </c>
      <c r="L1280" s="2">
        <v>2</v>
      </c>
      <c r="M1280" s="2">
        <v>5</v>
      </c>
      <c r="N1280" s="9">
        <v>8</v>
      </c>
    </row>
    <row r="1281" spans="1:14" x14ac:dyDescent="0.25">
      <c r="A1281" s="24">
        <v>3140</v>
      </c>
      <c r="B1281" s="2">
        <v>41</v>
      </c>
      <c r="C1281" s="23">
        <v>592</v>
      </c>
      <c r="D1281" s="23">
        <v>409</v>
      </c>
      <c r="E1281" s="23">
        <v>409</v>
      </c>
      <c r="F1281" s="23">
        <v>507</v>
      </c>
      <c r="G1281" s="23">
        <v>246</v>
      </c>
      <c r="H1281" s="23">
        <v>143</v>
      </c>
      <c r="I1281" s="23">
        <v>2020</v>
      </c>
      <c r="J1281" s="9">
        <v>2</v>
      </c>
      <c r="K1281" s="2">
        <v>6</v>
      </c>
      <c r="L1281" s="2">
        <v>4</v>
      </c>
      <c r="M1281" s="2">
        <v>11</v>
      </c>
      <c r="N1281" s="9">
        <v>4</v>
      </c>
    </row>
    <row r="1282" spans="1:14" x14ac:dyDescent="0.25">
      <c r="A1282" s="24">
        <v>1708</v>
      </c>
      <c r="B1282" s="2">
        <v>41</v>
      </c>
      <c r="C1282" s="23">
        <v>686</v>
      </c>
      <c r="D1282" s="23">
        <v>331</v>
      </c>
      <c r="E1282" s="23">
        <v>509</v>
      </c>
      <c r="F1282" s="23">
        <v>383</v>
      </c>
      <c r="G1282" s="23">
        <v>135</v>
      </c>
      <c r="H1282" s="23">
        <v>352</v>
      </c>
      <c r="I1282" s="23">
        <v>1692</v>
      </c>
      <c r="J1282" s="9">
        <v>1</v>
      </c>
      <c r="K1282" s="2">
        <v>3</v>
      </c>
      <c r="L1282" s="2">
        <v>8</v>
      </c>
      <c r="M1282" s="2">
        <v>11</v>
      </c>
      <c r="N1282" s="9">
        <v>1</v>
      </c>
    </row>
    <row r="1283" spans="1:14" x14ac:dyDescent="0.25">
      <c r="A1283" s="24">
        <v>1463</v>
      </c>
      <c r="B1283" s="2">
        <v>41</v>
      </c>
      <c r="C1283" s="23">
        <v>964</v>
      </c>
      <c r="D1283" s="23">
        <v>24</v>
      </c>
      <c r="E1283" s="23">
        <v>288</v>
      </c>
      <c r="F1283" s="23">
        <v>51</v>
      </c>
      <c r="G1283" s="23">
        <v>0</v>
      </c>
      <c r="H1283" s="23">
        <v>408</v>
      </c>
      <c r="I1283" s="23">
        <v>920</v>
      </c>
      <c r="J1283" s="9">
        <v>7</v>
      </c>
      <c r="K1283" s="2">
        <v>7</v>
      </c>
      <c r="L1283" s="2">
        <v>3</v>
      </c>
      <c r="M1283" s="2">
        <v>4</v>
      </c>
      <c r="N1283" s="9">
        <v>8</v>
      </c>
    </row>
    <row r="1284" spans="1:14" x14ac:dyDescent="0.25">
      <c r="A1284" s="24">
        <v>2425</v>
      </c>
      <c r="B1284" s="2">
        <v>41</v>
      </c>
      <c r="C1284" s="23">
        <v>974</v>
      </c>
      <c r="D1284" s="23">
        <v>66</v>
      </c>
      <c r="E1284" s="23">
        <v>388</v>
      </c>
      <c r="F1284" s="23">
        <v>142</v>
      </c>
      <c r="G1284" s="23">
        <v>20</v>
      </c>
      <c r="H1284" s="23">
        <v>95</v>
      </c>
      <c r="I1284" s="23">
        <v>1494</v>
      </c>
      <c r="J1284" s="9">
        <v>4</v>
      </c>
      <c r="K1284" s="2">
        <v>4</v>
      </c>
      <c r="L1284" s="2">
        <v>4</v>
      </c>
      <c r="M1284" s="2">
        <v>5</v>
      </c>
      <c r="N1284" s="9">
        <v>2</v>
      </c>
    </row>
    <row r="1285" spans="1:14" x14ac:dyDescent="0.25">
      <c r="A1285" s="24">
        <v>2247</v>
      </c>
      <c r="B1285" s="2">
        <v>41</v>
      </c>
      <c r="C1285" s="23">
        <v>1405</v>
      </c>
      <c r="D1285" s="23">
        <v>17</v>
      </c>
      <c r="E1285" s="23">
        <v>437</v>
      </c>
      <c r="F1285" s="23">
        <v>23</v>
      </c>
      <c r="G1285" s="23">
        <v>17</v>
      </c>
      <c r="H1285" s="23">
        <v>379</v>
      </c>
      <c r="I1285" s="23">
        <v>1520</v>
      </c>
      <c r="J1285" s="9">
        <v>10</v>
      </c>
      <c r="K1285" s="2">
        <v>9</v>
      </c>
      <c r="L1285" s="2">
        <v>4</v>
      </c>
      <c r="M1285" s="2">
        <v>6</v>
      </c>
      <c r="N1285" s="9">
        <v>8</v>
      </c>
    </row>
    <row r="1286" spans="1:14" x14ac:dyDescent="0.25">
      <c r="A1286" s="24">
        <v>1997</v>
      </c>
      <c r="B1286" s="2">
        <v>41</v>
      </c>
      <c r="C1286" s="23">
        <v>1530</v>
      </c>
      <c r="D1286" s="23">
        <v>275</v>
      </c>
      <c r="E1286" s="23">
        <v>612</v>
      </c>
      <c r="F1286" s="23">
        <v>318</v>
      </c>
      <c r="G1286" s="23">
        <v>366</v>
      </c>
      <c r="H1286" s="23">
        <v>183</v>
      </c>
      <c r="I1286" s="23">
        <v>2918</v>
      </c>
      <c r="J1286" s="9">
        <v>1</v>
      </c>
      <c r="K1286" s="2">
        <v>6</v>
      </c>
      <c r="L1286" s="2">
        <v>6</v>
      </c>
      <c r="M1286" s="2">
        <v>7</v>
      </c>
      <c r="N1286" s="9">
        <v>3</v>
      </c>
    </row>
    <row r="1287" spans="1:14" x14ac:dyDescent="0.25">
      <c r="A1287" s="24">
        <v>2031</v>
      </c>
      <c r="B1287" s="2">
        <v>41</v>
      </c>
      <c r="C1287" s="23">
        <v>1530</v>
      </c>
      <c r="D1287" s="23">
        <v>275</v>
      </c>
      <c r="E1287" s="23">
        <v>612</v>
      </c>
      <c r="F1287" s="23">
        <v>318</v>
      </c>
      <c r="G1287" s="23">
        <v>366</v>
      </c>
      <c r="H1287" s="23">
        <v>183</v>
      </c>
      <c r="I1287" s="23">
        <v>2918</v>
      </c>
      <c r="J1287" s="9">
        <v>1</v>
      </c>
      <c r="K1287" s="2">
        <v>6</v>
      </c>
      <c r="L1287" s="2">
        <v>6</v>
      </c>
      <c r="M1287" s="2">
        <v>7</v>
      </c>
      <c r="N1287" s="9">
        <v>3</v>
      </c>
    </row>
    <row r="1288" spans="1:14" x14ac:dyDescent="0.25">
      <c r="A1288" s="24">
        <v>2508</v>
      </c>
      <c r="B1288" s="2">
        <v>41</v>
      </c>
      <c r="C1288" s="23">
        <v>1647</v>
      </c>
      <c r="D1288" s="23">
        <v>151</v>
      </c>
      <c r="E1288" s="23">
        <v>327</v>
      </c>
      <c r="F1288" s="23">
        <v>0</v>
      </c>
      <c r="G1288" s="23">
        <v>64</v>
      </c>
      <c r="H1288" s="23">
        <v>20</v>
      </c>
      <c r="I1288" s="23">
        <v>2170</v>
      </c>
      <c r="J1288" s="9">
        <v>4</v>
      </c>
      <c r="K1288" s="2">
        <v>7</v>
      </c>
      <c r="L1288" s="2">
        <v>3</v>
      </c>
      <c r="M1288" s="2">
        <v>13</v>
      </c>
      <c r="N1288" s="9">
        <v>5</v>
      </c>
    </row>
    <row r="1289" spans="1:14" x14ac:dyDescent="0.25">
      <c r="A1289" s="24">
        <v>1308</v>
      </c>
      <c r="B1289" s="2">
        <v>41</v>
      </c>
      <c r="C1289" s="23">
        <v>1867</v>
      </c>
      <c r="D1289" s="23">
        <v>153</v>
      </c>
      <c r="E1289" s="23">
        <v>902</v>
      </c>
      <c r="F1289" s="23">
        <v>199</v>
      </c>
      <c r="G1289" s="23">
        <v>31</v>
      </c>
      <c r="H1289" s="23">
        <v>186</v>
      </c>
      <c r="I1289" s="23">
        <v>2966</v>
      </c>
      <c r="J1289" s="9">
        <v>5</v>
      </c>
      <c r="K1289" s="2">
        <v>10</v>
      </c>
      <c r="L1289" s="2">
        <v>3</v>
      </c>
      <c r="M1289" s="2">
        <v>5</v>
      </c>
      <c r="N1289" s="9">
        <v>7</v>
      </c>
    </row>
    <row r="1290" spans="1:14" x14ac:dyDescent="0.25">
      <c r="A1290" s="24">
        <v>2944</v>
      </c>
      <c r="B1290" s="2">
        <v>41</v>
      </c>
      <c r="C1290" s="23">
        <v>1978</v>
      </c>
      <c r="D1290" s="23">
        <v>56</v>
      </c>
      <c r="E1290" s="23">
        <v>815</v>
      </c>
      <c r="F1290" s="23">
        <v>37</v>
      </c>
      <c r="G1290" s="23">
        <v>56</v>
      </c>
      <c r="H1290" s="23">
        <v>28</v>
      </c>
      <c r="I1290" s="23">
        <v>2914</v>
      </c>
      <c r="J1290" s="9">
        <v>1</v>
      </c>
      <c r="K1290" s="2">
        <v>3</v>
      </c>
      <c r="L1290" s="2">
        <v>6</v>
      </c>
      <c r="M1290" s="2">
        <v>11</v>
      </c>
      <c r="N1290" s="9">
        <v>1</v>
      </c>
    </row>
    <row r="1291" spans="1:14" x14ac:dyDescent="0.25">
      <c r="A1291" s="24">
        <v>3073</v>
      </c>
      <c r="B1291" s="2">
        <v>40</v>
      </c>
      <c r="C1291" s="23">
        <v>16</v>
      </c>
      <c r="D1291" s="23">
        <v>56</v>
      </c>
      <c r="E1291" s="23">
        <v>89</v>
      </c>
      <c r="F1291" s="23">
        <v>129</v>
      </c>
      <c r="G1291" s="23">
        <v>97</v>
      </c>
      <c r="H1291" s="23">
        <v>217</v>
      </c>
      <c r="I1291" s="23">
        <v>169</v>
      </c>
      <c r="J1291" s="9">
        <v>1</v>
      </c>
      <c r="K1291" s="2">
        <v>2</v>
      </c>
      <c r="L1291" s="2">
        <v>0</v>
      </c>
      <c r="M1291" s="2">
        <v>4</v>
      </c>
      <c r="N1291" s="9">
        <v>6</v>
      </c>
    </row>
    <row r="1292" spans="1:14" x14ac:dyDescent="0.25">
      <c r="A1292" s="24">
        <v>1765</v>
      </c>
      <c r="B1292" s="2">
        <v>40</v>
      </c>
      <c r="C1292" s="23">
        <v>25</v>
      </c>
      <c r="D1292" s="23">
        <v>8</v>
      </c>
      <c r="E1292" s="23">
        <v>62</v>
      </c>
      <c r="F1292" s="23">
        <v>25</v>
      </c>
      <c r="G1292" s="23">
        <v>25</v>
      </c>
      <c r="H1292" s="23">
        <v>12</v>
      </c>
      <c r="I1292" s="23">
        <v>133</v>
      </c>
      <c r="J1292" s="9">
        <v>1</v>
      </c>
      <c r="K1292" s="2">
        <v>1</v>
      </c>
      <c r="L1292" s="2">
        <v>0</v>
      </c>
      <c r="M1292" s="2">
        <v>3</v>
      </c>
      <c r="N1292" s="9">
        <v>8</v>
      </c>
    </row>
    <row r="1293" spans="1:14" x14ac:dyDescent="0.25">
      <c r="A1293" s="24">
        <v>2609</v>
      </c>
      <c r="B1293" s="2">
        <v>40</v>
      </c>
      <c r="C1293" s="23">
        <v>27</v>
      </c>
      <c r="D1293" s="23">
        <v>5</v>
      </c>
      <c r="E1293" s="23">
        <v>43</v>
      </c>
      <c r="F1293" s="23">
        <v>0</v>
      </c>
      <c r="G1293" s="23">
        <v>0</v>
      </c>
      <c r="H1293" s="23">
        <v>5</v>
      </c>
      <c r="I1293" s="23">
        <v>70</v>
      </c>
      <c r="J1293" s="9">
        <v>1</v>
      </c>
      <c r="K1293" s="2">
        <v>1</v>
      </c>
      <c r="L1293" s="2">
        <v>0</v>
      </c>
      <c r="M1293" s="2">
        <v>2</v>
      </c>
      <c r="N1293" s="9">
        <v>8</v>
      </c>
    </row>
    <row r="1294" spans="1:14" x14ac:dyDescent="0.25">
      <c r="A1294" s="24">
        <v>3186</v>
      </c>
      <c r="B1294" s="2">
        <v>40</v>
      </c>
      <c r="C1294" s="23">
        <v>27</v>
      </c>
      <c r="D1294" s="23">
        <v>5</v>
      </c>
      <c r="E1294" s="23">
        <v>43</v>
      </c>
      <c r="F1294" s="23">
        <v>0</v>
      </c>
      <c r="G1294" s="23">
        <v>0</v>
      </c>
      <c r="H1294" s="23">
        <v>5</v>
      </c>
      <c r="I1294" s="23">
        <v>70</v>
      </c>
      <c r="J1294" s="9">
        <v>1</v>
      </c>
      <c r="K1294" s="2">
        <v>1</v>
      </c>
      <c r="L1294" s="2">
        <v>0</v>
      </c>
      <c r="M1294" s="2">
        <v>2</v>
      </c>
      <c r="N1294" s="9">
        <v>8</v>
      </c>
    </row>
    <row r="1295" spans="1:14" x14ac:dyDescent="0.25">
      <c r="A1295" s="24">
        <v>2910</v>
      </c>
      <c r="B1295" s="2">
        <v>40</v>
      </c>
      <c r="C1295" s="23">
        <v>31</v>
      </c>
      <c r="D1295" s="23">
        <v>15</v>
      </c>
      <c r="E1295" s="23">
        <v>58</v>
      </c>
      <c r="F1295" s="23">
        <v>12</v>
      </c>
      <c r="G1295" s="23">
        <v>19</v>
      </c>
      <c r="H1295" s="23">
        <v>12</v>
      </c>
      <c r="I1295" s="23">
        <v>123</v>
      </c>
      <c r="J1295" s="9">
        <v>2</v>
      </c>
      <c r="K1295" s="2">
        <v>1</v>
      </c>
      <c r="L1295" s="2">
        <v>0</v>
      </c>
      <c r="M1295" s="2">
        <v>3</v>
      </c>
      <c r="N1295" s="9">
        <v>7</v>
      </c>
    </row>
    <row r="1296" spans="1:14" x14ac:dyDescent="0.25">
      <c r="A1296" s="24">
        <v>3051</v>
      </c>
      <c r="B1296" s="2">
        <v>40</v>
      </c>
      <c r="C1296" s="23">
        <v>37</v>
      </c>
      <c r="D1296" s="23">
        <v>120</v>
      </c>
      <c r="E1296" s="23">
        <v>211</v>
      </c>
      <c r="F1296" s="23">
        <v>175</v>
      </c>
      <c r="G1296" s="23">
        <v>41</v>
      </c>
      <c r="H1296" s="23">
        <v>225</v>
      </c>
      <c r="I1296" s="23">
        <v>359</v>
      </c>
      <c r="J1296" s="9">
        <v>2</v>
      </c>
      <c r="K1296" s="2">
        <v>3</v>
      </c>
      <c r="L1296" s="2">
        <v>0</v>
      </c>
      <c r="M1296" s="2">
        <v>4</v>
      </c>
      <c r="N1296" s="9">
        <v>8</v>
      </c>
    </row>
    <row r="1297" spans="1:14" x14ac:dyDescent="0.25">
      <c r="A1297" s="24">
        <v>2907</v>
      </c>
      <c r="B1297" s="2">
        <v>40</v>
      </c>
      <c r="C1297" s="23">
        <v>46</v>
      </c>
      <c r="D1297" s="23">
        <v>17</v>
      </c>
      <c r="E1297" s="23">
        <v>109</v>
      </c>
      <c r="F1297" s="23">
        <v>17</v>
      </c>
      <c r="G1297" s="23">
        <v>17</v>
      </c>
      <c r="H1297" s="23">
        <v>46</v>
      </c>
      <c r="I1297" s="23">
        <v>161</v>
      </c>
      <c r="J1297" s="9">
        <v>3</v>
      </c>
      <c r="K1297" s="2">
        <v>3</v>
      </c>
      <c r="L1297" s="2">
        <v>0</v>
      </c>
      <c r="M1297" s="2">
        <v>3</v>
      </c>
      <c r="N1297" s="9">
        <v>6</v>
      </c>
    </row>
    <row r="1298" spans="1:14" x14ac:dyDescent="0.25">
      <c r="A1298" s="24">
        <v>2130</v>
      </c>
      <c r="B1298" s="2">
        <v>40</v>
      </c>
      <c r="C1298" s="23">
        <v>48</v>
      </c>
      <c r="D1298" s="23">
        <v>0</v>
      </c>
      <c r="E1298" s="23">
        <v>38</v>
      </c>
      <c r="F1298" s="23">
        <v>0</v>
      </c>
      <c r="G1298" s="23">
        <v>0</v>
      </c>
      <c r="H1298" s="23">
        <v>43</v>
      </c>
      <c r="I1298" s="23">
        <v>43</v>
      </c>
      <c r="J1298" s="9">
        <v>1</v>
      </c>
      <c r="K1298" s="2">
        <v>1</v>
      </c>
      <c r="L1298" s="2">
        <v>0</v>
      </c>
      <c r="M1298" s="2">
        <v>2</v>
      </c>
      <c r="N1298" s="9">
        <v>9</v>
      </c>
    </row>
    <row r="1299" spans="1:14" x14ac:dyDescent="0.25">
      <c r="A1299" s="24">
        <v>2667</v>
      </c>
      <c r="B1299" s="2">
        <v>40</v>
      </c>
      <c r="C1299" s="23">
        <v>59</v>
      </c>
      <c r="D1299" s="23">
        <v>0</v>
      </c>
      <c r="E1299" s="23">
        <v>33</v>
      </c>
      <c r="F1299" s="23">
        <v>0</v>
      </c>
      <c r="G1299" s="23">
        <v>0</v>
      </c>
      <c r="H1299" s="23">
        <v>46</v>
      </c>
      <c r="I1299" s="23">
        <v>46</v>
      </c>
      <c r="J1299" s="9">
        <v>1</v>
      </c>
      <c r="K1299" s="2">
        <v>1</v>
      </c>
      <c r="L1299" s="2">
        <v>0</v>
      </c>
      <c r="M1299" s="2">
        <v>2</v>
      </c>
      <c r="N1299" s="9">
        <v>8</v>
      </c>
    </row>
    <row r="1300" spans="1:14" x14ac:dyDescent="0.25">
      <c r="A1300" s="24">
        <v>2575</v>
      </c>
      <c r="B1300" s="2">
        <v>40</v>
      </c>
      <c r="C1300" s="23">
        <v>67</v>
      </c>
      <c r="D1300" s="23">
        <v>0</v>
      </c>
      <c r="E1300" s="23">
        <v>22</v>
      </c>
      <c r="F1300" s="23">
        <v>11</v>
      </c>
      <c r="G1300" s="23">
        <v>11</v>
      </c>
      <c r="H1300" s="23">
        <v>19</v>
      </c>
      <c r="I1300" s="23">
        <v>93</v>
      </c>
      <c r="J1300" s="9">
        <v>1</v>
      </c>
      <c r="K1300" s="2">
        <v>1</v>
      </c>
      <c r="L1300" s="2">
        <v>1</v>
      </c>
      <c r="M1300" s="2">
        <v>3</v>
      </c>
      <c r="N1300" s="9">
        <v>2</v>
      </c>
    </row>
    <row r="1301" spans="1:14" x14ac:dyDescent="0.25">
      <c r="A1301" s="24">
        <v>3069</v>
      </c>
      <c r="B1301" s="2">
        <v>40</v>
      </c>
      <c r="C1301" s="23">
        <v>84</v>
      </c>
      <c r="D1301" s="23">
        <v>0</v>
      </c>
      <c r="E1301" s="23">
        <v>23</v>
      </c>
      <c r="F1301" s="23">
        <v>6</v>
      </c>
      <c r="G1301" s="23">
        <v>0</v>
      </c>
      <c r="H1301" s="23">
        <v>17</v>
      </c>
      <c r="I1301" s="23">
        <v>95</v>
      </c>
      <c r="J1301" s="9">
        <v>1</v>
      </c>
      <c r="K1301" s="2">
        <v>1</v>
      </c>
      <c r="L1301" s="2">
        <v>0</v>
      </c>
      <c r="M1301" s="2">
        <v>3</v>
      </c>
      <c r="N1301" s="9">
        <v>4</v>
      </c>
    </row>
    <row r="1302" spans="1:14" x14ac:dyDescent="0.25">
      <c r="A1302" s="24">
        <v>2244</v>
      </c>
      <c r="B1302" s="2">
        <v>40</v>
      </c>
      <c r="C1302" s="23">
        <v>117</v>
      </c>
      <c r="D1302" s="23">
        <v>0</v>
      </c>
      <c r="E1302" s="23">
        <v>46</v>
      </c>
      <c r="F1302" s="23">
        <v>0</v>
      </c>
      <c r="G1302" s="23">
        <v>0</v>
      </c>
      <c r="H1302" s="23">
        <v>38</v>
      </c>
      <c r="I1302" s="23">
        <v>125</v>
      </c>
      <c r="J1302" s="9">
        <v>3</v>
      </c>
      <c r="K1302" s="2">
        <v>2</v>
      </c>
      <c r="L1302" s="2">
        <v>0</v>
      </c>
      <c r="M1302" s="2">
        <v>3</v>
      </c>
      <c r="N1302" s="9">
        <v>8</v>
      </c>
    </row>
    <row r="1303" spans="1:14" x14ac:dyDescent="0.25">
      <c r="A1303" s="24">
        <v>3039</v>
      </c>
      <c r="B1303" s="2">
        <v>40</v>
      </c>
      <c r="C1303" s="23">
        <v>135</v>
      </c>
      <c r="D1303" s="23">
        <v>51</v>
      </c>
      <c r="E1303" s="23">
        <v>51</v>
      </c>
      <c r="F1303" s="23">
        <v>57</v>
      </c>
      <c r="G1303" s="23">
        <v>20</v>
      </c>
      <c r="H1303" s="23">
        <v>24</v>
      </c>
      <c r="I1303" s="23">
        <v>290</v>
      </c>
      <c r="J1303" s="9">
        <v>1</v>
      </c>
      <c r="K1303" s="2">
        <v>2</v>
      </c>
      <c r="L1303" s="2">
        <v>1</v>
      </c>
      <c r="M1303" s="2">
        <v>3</v>
      </c>
      <c r="N1303" s="9">
        <v>4</v>
      </c>
    </row>
    <row r="1304" spans="1:14" x14ac:dyDescent="0.25">
      <c r="A1304" s="24">
        <v>3220</v>
      </c>
      <c r="B1304" s="2">
        <v>40</v>
      </c>
      <c r="C1304" s="23">
        <v>205</v>
      </c>
      <c r="D1304" s="23">
        <v>7</v>
      </c>
      <c r="E1304" s="23">
        <v>149</v>
      </c>
      <c r="F1304" s="23">
        <v>5</v>
      </c>
      <c r="G1304" s="23">
        <v>2</v>
      </c>
      <c r="H1304" s="23">
        <v>51</v>
      </c>
      <c r="I1304" s="23">
        <v>317</v>
      </c>
      <c r="J1304" s="9">
        <v>3</v>
      </c>
      <c r="K1304" s="2">
        <v>3</v>
      </c>
      <c r="L1304" s="2">
        <v>1</v>
      </c>
      <c r="M1304" s="2">
        <v>4</v>
      </c>
      <c r="N1304" s="9">
        <v>7</v>
      </c>
    </row>
    <row r="1305" spans="1:14" x14ac:dyDescent="0.25">
      <c r="A1305" s="24">
        <v>3205</v>
      </c>
      <c r="B1305" s="2">
        <v>40</v>
      </c>
      <c r="C1305" s="23">
        <v>243</v>
      </c>
      <c r="D1305" s="23">
        <v>9</v>
      </c>
      <c r="E1305" s="23">
        <v>176</v>
      </c>
      <c r="F1305" s="23">
        <v>6</v>
      </c>
      <c r="G1305" s="23">
        <v>3</v>
      </c>
      <c r="H1305" s="23">
        <v>61</v>
      </c>
      <c r="I1305" s="23">
        <v>376</v>
      </c>
      <c r="J1305" s="9">
        <v>3</v>
      </c>
      <c r="K1305" s="2">
        <v>3</v>
      </c>
      <c r="L1305" s="2">
        <v>1</v>
      </c>
      <c r="M1305" s="2">
        <v>4</v>
      </c>
      <c r="N1305" s="9">
        <v>7</v>
      </c>
    </row>
    <row r="1306" spans="1:14" x14ac:dyDescent="0.25">
      <c r="A1306" s="24">
        <v>2105</v>
      </c>
      <c r="B1306" s="2">
        <v>40</v>
      </c>
      <c r="C1306" s="23">
        <v>345</v>
      </c>
      <c r="D1306" s="23">
        <v>16</v>
      </c>
      <c r="E1306" s="23">
        <v>430</v>
      </c>
      <c r="F1306" s="23">
        <v>82</v>
      </c>
      <c r="G1306" s="23">
        <v>72</v>
      </c>
      <c r="H1306" s="23">
        <v>91</v>
      </c>
      <c r="I1306" s="23">
        <v>854</v>
      </c>
      <c r="J1306" s="9">
        <v>2</v>
      </c>
      <c r="K1306" s="2">
        <v>6</v>
      </c>
      <c r="L1306" s="2">
        <v>1</v>
      </c>
      <c r="M1306" s="2">
        <v>5</v>
      </c>
      <c r="N1306" s="9">
        <v>7</v>
      </c>
    </row>
    <row r="1307" spans="1:14" x14ac:dyDescent="0.25">
      <c r="A1307" s="24">
        <v>2384</v>
      </c>
      <c r="B1307" s="2">
        <v>40</v>
      </c>
      <c r="C1307" s="23">
        <v>815</v>
      </c>
      <c r="D1307" s="23">
        <v>36</v>
      </c>
      <c r="E1307" s="23">
        <v>286</v>
      </c>
      <c r="F1307" s="23">
        <v>30</v>
      </c>
      <c r="G1307" s="23">
        <v>36</v>
      </c>
      <c r="H1307" s="23">
        <v>47</v>
      </c>
      <c r="I1307" s="23">
        <v>1156</v>
      </c>
      <c r="J1307" s="9">
        <v>3</v>
      </c>
      <c r="K1307" s="2">
        <v>4</v>
      </c>
      <c r="L1307" s="2">
        <v>2</v>
      </c>
      <c r="M1307" s="2">
        <v>9</v>
      </c>
      <c r="N1307" s="9">
        <v>3</v>
      </c>
    </row>
    <row r="1308" spans="1:14" x14ac:dyDescent="0.25">
      <c r="A1308" s="24">
        <v>2383</v>
      </c>
      <c r="B1308" s="2">
        <v>40</v>
      </c>
      <c r="C1308" s="23">
        <v>819</v>
      </c>
      <c r="D1308" s="23">
        <v>87</v>
      </c>
      <c r="E1308" s="23">
        <v>553</v>
      </c>
      <c r="F1308" s="23">
        <v>324</v>
      </c>
      <c r="G1308" s="23">
        <v>87</v>
      </c>
      <c r="H1308" s="23">
        <v>107</v>
      </c>
      <c r="I1308" s="23">
        <v>1763</v>
      </c>
      <c r="J1308" s="9">
        <v>2</v>
      </c>
      <c r="K1308" s="2">
        <v>7</v>
      </c>
      <c r="L1308" s="2">
        <v>5</v>
      </c>
      <c r="M1308" s="2">
        <v>8</v>
      </c>
      <c r="N1308" s="9">
        <v>4</v>
      </c>
    </row>
    <row r="1309" spans="1:14" x14ac:dyDescent="0.25">
      <c r="A1309" s="24">
        <v>1459</v>
      </c>
      <c r="B1309" s="2">
        <v>40</v>
      </c>
      <c r="C1309" s="23">
        <v>1243</v>
      </c>
      <c r="D1309" s="23">
        <v>0</v>
      </c>
      <c r="E1309" s="23">
        <v>502</v>
      </c>
      <c r="F1309" s="23">
        <v>286</v>
      </c>
      <c r="G1309" s="23">
        <v>195</v>
      </c>
      <c r="H1309" s="23">
        <v>304</v>
      </c>
      <c r="I1309" s="23">
        <v>1921</v>
      </c>
      <c r="J1309" s="9">
        <v>4</v>
      </c>
      <c r="K1309" s="2">
        <v>8</v>
      </c>
      <c r="L1309" s="2">
        <v>3</v>
      </c>
      <c r="M1309" s="2">
        <v>11</v>
      </c>
      <c r="N1309" s="9">
        <v>5</v>
      </c>
    </row>
    <row r="1310" spans="1:14" x14ac:dyDescent="0.25">
      <c r="A1310" s="24">
        <v>1892</v>
      </c>
      <c r="B1310" s="2">
        <v>40</v>
      </c>
      <c r="C1310" s="23">
        <v>1331</v>
      </c>
      <c r="D1310" s="23">
        <v>28</v>
      </c>
      <c r="E1310" s="23">
        <v>1219</v>
      </c>
      <c r="F1310" s="23">
        <v>147</v>
      </c>
      <c r="G1310" s="23">
        <v>140</v>
      </c>
      <c r="H1310" s="23">
        <v>56</v>
      </c>
      <c r="I1310" s="23">
        <v>2809</v>
      </c>
      <c r="J1310" s="9">
        <v>1</v>
      </c>
      <c r="K1310" s="2">
        <v>3</v>
      </c>
      <c r="L1310" s="2">
        <v>10</v>
      </c>
      <c r="M1310" s="2">
        <v>5</v>
      </c>
      <c r="N1310" s="9">
        <v>2</v>
      </c>
    </row>
    <row r="1311" spans="1:14" x14ac:dyDescent="0.25">
      <c r="A1311" s="24">
        <v>2428</v>
      </c>
      <c r="B1311" s="2">
        <v>40</v>
      </c>
      <c r="C1311" s="23">
        <v>1654</v>
      </c>
      <c r="D1311" s="23">
        <v>240</v>
      </c>
      <c r="E1311" s="23">
        <v>1414</v>
      </c>
      <c r="F1311" s="23">
        <v>0</v>
      </c>
      <c r="G1311" s="23">
        <v>136</v>
      </c>
      <c r="H1311" s="23">
        <v>101</v>
      </c>
      <c r="I1311" s="23">
        <v>3344</v>
      </c>
      <c r="J1311" s="9">
        <v>1</v>
      </c>
      <c r="K1311" s="2">
        <v>3</v>
      </c>
      <c r="L1311" s="2">
        <v>11</v>
      </c>
      <c r="M1311" s="2">
        <v>8</v>
      </c>
      <c r="N1311" s="9">
        <v>1</v>
      </c>
    </row>
    <row r="1312" spans="1:14" x14ac:dyDescent="0.25">
      <c r="A1312" s="24">
        <v>1669</v>
      </c>
      <c r="B1312" s="2">
        <v>40</v>
      </c>
      <c r="C1312" s="23">
        <v>1736</v>
      </c>
      <c r="D1312" s="23">
        <v>91</v>
      </c>
      <c r="E1312" s="23">
        <v>1097</v>
      </c>
      <c r="F1312" s="23">
        <v>0</v>
      </c>
      <c r="G1312" s="23">
        <v>91</v>
      </c>
      <c r="H1312" s="23">
        <v>59</v>
      </c>
      <c r="I1312" s="23">
        <v>2956</v>
      </c>
      <c r="J1312" s="9">
        <v>1</v>
      </c>
      <c r="K1312" s="2">
        <v>3</v>
      </c>
      <c r="L1312" s="2">
        <v>5</v>
      </c>
      <c r="M1312" s="2">
        <v>12</v>
      </c>
      <c r="N1312" s="9">
        <v>1</v>
      </c>
    </row>
    <row r="1313" spans="1:14" x14ac:dyDescent="0.25">
      <c r="A1313" s="24">
        <v>1072</v>
      </c>
      <c r="B1313" s="2">
        <v>40</v>
      </c>
      <c r="C1313" s="23">
        <v>2393</v>
      </c>
      <c r="D1313" s="23">
        <v>243</v>
      </c>
      <c r="E1313" s="23">
        <v>1806</v>
      </c>
      <c r="F1313" s="23">
        <v>318</v>
      </c>
      <c r="G1313" s="23">
        <v>243</v>
      </c>
      <c r="H1313" s="23">
        <v>118</v>
      </c>
      <c r="I1313" s="23">
        <v>4886</v>
      </c>
      <c r="J1313" s="9">
        <v>0</v>
      </c>
      <c r="K1313" s="2">
        <v>5</v>
      </c>
      <c r="L1313" s="2">
        <v>8</v>
      </c>
      <c r="M1313" s="2">
        <v>9</v>
      </c>
      <c r="N1313" s="9">
        <v>4</v>
      </c>
    </row>
    <row r="1314" spans="1:14" x14ac:dyDescent="0.25">
      <c r="A1314" s="24">
        <v>1233</v>
      </c>
      <c r="B1314" s="2">
        <v>40</v>
      </c>
      <c r="C1314" s="23">
        <v>2738</v>
      </c>
      <c r="D1314" s="23">
        <v>36</v>
      </c>
      <c r="E1314" s="23">
        <v>611</v>
      </c>
      <c r="F1314" s="23">
        <v>234</v>
      </c>
      <c r="G1314" s="23">
        <v>0</v>
      </c>
      <c r="H1314" s="23">
        <v>180</v>
      </c>
      <c r="I1314" s="23">
        <v>3439</v>
      </c>
      <c r="J1314" s="9">
        <v>2</v>
      </c>
      <c r="K1314" s="2">
        <v>5</v>
      </c>
      <c r="L1314" s="2">
        <v>3</v>
      </c>
      <c r="M1314" s="2">
        <v>6</v>
      </c>
      <c r="N1314" s="9">
        <v>6</v>
      </c>
    </row>
    <row r="1315" spans="1:14" x14ac:dyDescent="0.25">
      <c r="A1315" s="24">
        <v>2387</v>
      </c>
      <c r="B1315" s="2">
        <v>40</v>
      </c>
      <c r="C1315" s="23">
        <v>2738</v>
      </c>
      <c r="D1315" s="23">
        <v>36</v>
      </c>
      <c r="E1315" s="23">
        <v>611</v>
      </c>
      <c r="F1315" s="23">
        <v>234</v>
      </c>
      <c r="G1315" s="23">
        <v>0</v>
      </c>
      <c r="H1315" s="23">
        <v>180</v>
      </c>
      <c r="I1315" s="23">
        <v>3439</v>
      </c>
      <c r="J1315" s="9">
        <v>2</v>
      </c>
      <c r="K1315" s="2">
        <v>5</v>
      </c>
      <c r="L1315" s="2">
        <v>3</v>
      </c>
      <c r="M1315" s="2">
        <v>6</v>
      </c>
      <c r="N1315" s="9">
        <v>6</v>
      </c>
    </row>
    <row r="1316" spans="1:14" x14ac:dyDescent="0.25">
      <c r="A1316" s="24">
        <v>1103</v>
      </c>
      <c r="B1316" s="2">
        <v>40</v>
      </c>
      <c r="C1316" s="23">
        <v>3287</v>
      </c>
      <c r="D1316" s="23">
        <v>42</v>
      </c>
      <c r="E1316" s="23">
        <v>768</v>
      </c>
      <c r="F1316" s="23">
        <v>57</v>
      </c>
      <c r="G1316" s="23">
        <v>126</v>
      </c>
      <c r="H1316" s="23">
        <v>212</v>
      </c>
      <c r="I1316" s="23">
        <v>4067</v>
      </c>
      <c r="J1316" s="9">
        <v>1</v>
      </c>
      <c r="K1316" s="2">
        <v>7</v>
      </c>
      <c r="L1316" s="2">
        <v>4</v>
      </c>
      <c r="M1316" s="2">
        <v>5</v>
      </c>
      <c r="N1316" s="9">
        <v>9</v>
      </c>
    </row>
    <row r="1317" spans="1:14" x14ac:dyDescent="0.25">
      <c r="A1317" s="24">
        <v>1763</v>
      </c>
      <c r="B1317" s="2">
        <v>39</v>
      </c>
      <c r="C1317" s="23">
        <v>12</v>
      </c>
      <c r="D1317" s="23">
        <v>18</v>
      </c>
      <c r="E1317" s="23">
        <v>35</v>
      </c>
      <c r="F1317" s="23">
        <v>23</v>
      </c>
      <c r="G1317" s="23">
        <v>6</v>
      </c>
      <c r="H1317" s="23">
        <v>53</v>
      </c>
      <c r="I1317" s="23">
        <v>41</v>
      </c>
      <c r="J1317" s="9">
        <v>1</v>
      </c>
      <c r="K1317" s="2">
        <v>1</v>
      </c>
      <c r="L1317" s="2">
        <v>1</v>
      </c>
      <c r="M1317" s="2">
        <v>2</v>
      </c>
      <c r="N1317" s="9">
        <v>7</v>
      </c>
    </row>
    <row r="1318" spans="1:14" x14ac:dyDescent="0.25">
      <c r="A1318" s="24">
        <v>3105</v>
      </c>
      <c r="B1318" s="2">
        <v>39</v>
      </c>
      <c r="C1318" s="23">
        <v>12</v>
      </c>
      <c r="D1318" s="23">
        <v>18</v>
      </c>
      <c r="E1318" s="23">
        <v>35</v>
      </c>
      <c r="F1318" s="23">
        <v>23</v>
      </c>
      <c r="G1318" s="23">
        <v>6</v>
      </c>
      <c r="H1318" s="23">
        <v>53</v>
      </c>
      <c r="I1318" s="23">
        <v>41</v>
      </c>
      <c r="J1318" s="9">
        <v>1</v>
      </c>
      <c r="K1318" s="2">
        <v>1</v>
      </c>
      <c r="L1318" s="2">
        <v>1</v>
      </c>
      <c r="M1318" s="2">
        <v>2</v>
      </c>
      <c r="N1318" s="9">
        <v>7</v>
      </c>
    </row>
    <row r="1319" spans="1:14" x14ac:dyDescent="0.25">
      <c r="A1319" s="24">
        <v>1582</v>
      </c>
      <c r="B1319" s="2">
        <v>39</v>
      </c>
      <c r="C1319" s="23">
        <v>19</v>
      </c>
      <c r="D1319" s="23">
        <v>34</v>
      </c>
      <c r="E1319" s="23">
        <v>72</v>
      </c>
      <c r="F1319" s="23">
        <v>63</v>
      </c>
      <c r="G1319" s="23">
        <v>43</v>
      </c>
      <c r="H1319" s="23">
        <v>72</v>
      </c>
      <c r="I1319" s="23">
        <v>159</v>
      </c>
      <c r="J1319" s="9">
        <v>3</v>
      </c>
      <c r="K1319" s="2">
        <v>2</v>
      </c>
      <c r="L1319" s="2">
        <v>1</v>
      </c>
      <c r="M1319" s="2">
        <v>3</v>
      </c>
      <c r="N1319" s="9">
        <v>6</v>
      </c>
    </row>
    <row r="1320" spans="1:14" x14ac:dyDescent="0.25">
      <c r="A1320" s="24">
        <v>3058</v>
      </c>
      <c r="B1320" s="2">
        <v>39</v>
      </c>
      <c r="C1320" s="23">
        <v>35</v>
      </c>
      <c r="D1320" s="23">
        <v>4</v>
      </c>
      <c r="E1320" s="23">
        <v>20</v>
      </c>
      <c r="F1320" s="23">
        <v>8</v>
      </c>
      <c r="G1320" s="23">
        <v>4</v>
      </c>
      <c r="H1320" s="23">
        <v>16</v>
      </c>
      <c r="I1320" s="23">
        <v>55</v>
      </c>
      <c r="J1320" s="9">
        <v>1</v>
      </c>
      <c r="K1320" s="2">
        <v>0</v>
      </c>
      <c r="L1320" s="2">
        <v>0</v>
      </c>
      <c r="M1320" s="2">
        <v>3</v>
      </c>
      <c r="N1320" s="9">
        <v>4</v>
      </c>
    </row>
    <row r="1321" spans="1:14" x14ac:dyDescent="0.25">
      <c r="A1321" s="24">
        <v>1932</v>
      </c>
      <c r="B1321" s="2">
        <v>39</v>
      </c>
      <c r="C1321" s="23">
        <v>122</v>
      </c>
      <c r="D1321" s="23">
        <v>0</v>
      </c>
      <c r="E1321" s="23">
        <v>50</v>
      </c>
      <c r="F1321" s="23">
        <v>0</v>
      </c>
      <c r="G1321" s="23">
        <v>0</v>
      </c>
      <c r="H1321" s="23">
        <v>52</v>
      </c>
      <c r="I1321" s="23">
        <v>120</v>
      </c>
      <c r="J1321" s="9">
        <v>3</v>
      </c>
      <c r="K1321" s="2">
        <v>2</v>
      </c>
      <c r="L1321" s="2">
        <v>1</v>
      </c>
      <c r="M1321" s="2">
        <v>3</v>
      </c>
      <c r="N1321" s="9">
        <v>5</v>
      </c>
    </row>
    <row r="1322" spans="1:14" x14ac:dyDescent="0.25">
      <c r="A1322" s="24">
        <v>2563</v>
      </c>
      <c r="B1322" s="2">
        <v>39</v>
      </c>
      <c r="C1322" s="23">
        <v>126</v>
      </c>
      <c r="D1322" s="23">
        <v>152</v>
      </c>
      <c r="E1322" s="23">
        <v>179</v>
      </c>
      <c r="F1322" s="23">
        <v>42</v>
      </c>
      <c r="G1322" s="23">
        <v>173</v>
      </c>
      <c r="H1322" s="23">
        <v>113</v>
      </c>
      <c r="I1322" s="23">
        <v>559</v>
      </c>
      <c r="J1322" s="9">
        <v>1</v>
      </c>
      <c r="K1322" s="2">
        <v>3</v>
      </c>
      <c r="L1322" s="2">
        <v>2</v>
      </c>
      <c r="M1322" s="2">
        <v>6</v>
      </c>
      <c r="N1322" s="9">
        <v>2</v>
      </c>
    </row>
    <row r="1323" spans="1:14" x14ac:dyDescent="0.25">
      <c r="A1323" s="24">
        <v>1780</v>
      </c>
      <c r="B1323" s="2">
        <v>39</v>
      </c>
      <c r="C1323" s="23">
        <v>148</v>
      </c>
      <c r="D1323" s="23">
        <v>6</v>
      </c>
      <c r="E1323" s="23">
        <v>99</v>
      </c>
      <c r="F1323" s="23">
        <v>74</v>
      </c>
      <c r="G1323" s="23">
        <v>12</v>
      </c>
      <c r="H1323" s="23">
        <v>31</v>
      </c>
      <c r="I1323" s="23">
        <v>309</v>
      </c>
      <c r="J1323" s="9">
        <v>3</v>
      </c>
      <c r="K1323" s="2">
        <v>4</v>
      </c>
      <c r="L1323" s="2">
        <v>0</v>
      </c>
      <c r="M1323" s="2">
        <v>3</v>
      </c>
      <c r="N1323" s="9">
        <v>8</v>
      </c>
    </row>
    <row r="1324" spans="1:14" x14ac:dyDescent="0.25">
      <c r="A1324" s="24">
        <v>1311</v>
      </c>
      <c r="B1324" s="2">
        <v>39</v>
      </c>
      <c r="C1324" s="23">
        <v>162</v>
      </c>
      <c r="D1324" s="23">
        <v>15</v>
      </c>
      <c r="E1324" s="23">
        <v>217</v>
      </c>
      <c r="F1324" s="23">
        <v>23</v>
      </c>
      <c r="G1324" s="23">
        <v>15</v>
      </c>
      <c r="H1324" s="23">
        <v>70</v>
      </c>
      <c r="I1324" s="23">
        <v>364</v>
      </c>
      <c r="J1324" s="9">
        <v>3</v>
      </c>
      <c r="K1324" s="2">
        <v>2</v>
      </c>
      <c r="L1324" s="2">
        <v>0</v>
      </c>
      <c r="M1324" s="2">
        <v>4</v>
      </c>
      <c r="N1324" s="9">
        <v>8</v>
      </c>
    </row>
    <row r="1325" spans="1:14" x14ac:dyDescent="0.25">
      <c r="A1325" s="24">
        <v>2295</v>
      </c>
      <c r="B1325" s="2">
        <v>39</v>
      </c>
      <c r="C1325" s="23">
        <v>173</v>
      </c>
      <c r="D1325" s="23">
        <v>0</v>
      </c>
      <c r="E1325" s="23">
        <v>79</v>
      </c>
      <c r="F1325" s="23">
        <v>0</v>
      </c>
      <c r="G1325" s="23">
        <v>0</v>
      </c>
      <c r="H1325" s="23">
        <v>14</v>
      </c>
      <c r="I1325" s="23">
        <v>238</v>
      </c>
      <c r="J1325" s="9">
        <v>3</v>
      </c>
      <c r="K1325" s="2">
        <v>3</v>
      </c>
      <c r="L1325" s="2">
        <v>0</v>
      </c>
      <c r="M1325" s="2">
        <v>3</v>
      </c>
      <c r="N1325" s="9">
        <v>9</v>
      </c>
    </row>
    <row r="1326" spans="1:14" x14ac:dyDescent="0.25">
      <c r="A1326" s="24">
        <v>1562</v>
      </c>
      <c r="B1326" s="2">
        <v>39</v>
      </c>
      <c r="C1326" s="23">
        <v>174</v>
      </c>
      <c r="D1326" s="23">
        <v>0</v>
      </c>
      <c r="E1326" s="23">
        <v>34</v>
      </c>
      <c r="F1326" s="23">
        <v>0</v>
      </c>
      <c r="G1326" s="23">
        <v>0</v>
      </c>
      <c r="H1326" s="23">
        <v>25</v>
      </c>
      <c r="I1326" s="23">
        <v>183</v>
      </c>
      <c r="J1326" s="9">
        <v>2</v>
      </c>
      <c r="K1326" s="2">
        <v>2</v>
      </c>
      <c r="L1326" s="2">
        <v>0</v>
      </c>
      <c r="M1326" s="2">
        <v>4</v>
      </c>
      <c r="N1326" s="9">
        <v>5</v>
      </c>
    </row>
    <row r="1327" spans="1:14" x14ac:dyDescent="0.25">
      <c r="A1327" s="24">
        <v>2963</v>
      </c>
      <c r="B1327" s="2">
        <v>39</v>
      </c>
      <c r="C1327" s="23">
        <v>200</v>
      </c>
      <c r="D1327" s="23">
        <v>79</v>
      </c>
      <c r="E1327" s="23">
        <v>284</v>
      </c>
      <c r="F1327" s="23">
        <v>16</v>
      </c>
      <c r="G1327" s="23">
        <v>42</v>
      </c>
      <c r="H1327" s="23">
        <v>153</v>
      </c>
      <c r="I1327" s="23">
        <v>468</v>
      </c>
      <c r="J1327" s="9">
        <v>3</v>
      </c>
      <c r="K1327" s="2">
        <v>3</v>
      </c>
      <c r="L1327" s="2">
        <v>0</v>
      </c>
      <c r="M1327" s="2">
        <v>4</v>
      </c>
      <c r="N1327" s="9">
        <v>8</v>
      </c>
    </row>
    <row r="1328" spans="1:14" x14ac:dyDescent="0.25">
      <c r="A1328" s="24">
        <v>2808</v>
      </c>
      <c r="B1328" s="2">
        <v>39</v>
      </c>
      <c r="C1328" s="23">
        <v>298</v>
      </c>
      <c r="D1328" s="23">
        <v>9</v>
      </c>
      <c r="E1328" s="23">
        <v>203</v>
      </c>
      <c r="F1328" s="23">
        <v>37</v>
      </c>
      <c r="G1328" s="23">
        <v>22</v>
      </c>
      <c r="H1328" s="23">
        <v>105</v>
      </c>
      <c r="I1328" s="23">
        <v>464</v>
      </c>
      <c r="J1328" s="9">
        <v>3</v>
      </c>
      <c r="K1328" s="2">
        <v>4</v>
      </c>
      <c r="L1328" s="2">
        <v>1</v>
      </c>
      <c r="M1328" s="2">
        <v>4</v>
      </c>
      <c r="N1328" s="9">
        <v>7</v>
      </c>
    </row>
    <row r="1329" spans="1:14" x14ac:dyDescent="0.25">
      <c r="A1329" s="24">
        <v>3195</v>
      </c>
      <c r="B1329" s="2">
        <v>39</v>
      </c>
      <c r="C1329" s="23">
        <v>624</v>
      </c>
      <c r="D1329" s="23">
        <v>19</v>
      </c>
      <c r="E1329" s="23">
        <v>373</v>
      </c>
      <c r="F1329" s="23">
        <v>11</v>
      </c>
      <c r="G1329" s="23">
        <v>0</v>
      </c>
      <c r="H1329" s="23">
        <v>248</v>
      </c>
      <c r="I1329" s="23">
        <v>779</v>
      </c>
      <c r="J1329" s="9">
        <v>5</v>
      </c>
      <c r="K1329" s="2">
        <v>4</v>
      </c>
      <c r="L1329" s="2">
        <v>2</v>
      </c>
      <c r="M1329" s="2">
        <v>8</v>
      </c>
      <c r="N1329" s="9">
        <v>5</v>
      </c>
    </row>
    <row r="1330" spans="1:14" x14ac:dyDescent="0.25">
      <c r="A1330" s="24">
        <v>2237</v>
      </c>
      <c r="B1330" s="2">
        <v>39</v>
      </c>
      <c r="C1330" s="23">
        <v>810</v>
      </c>
      <c r="D1330" s="23">
        <v>39</v>
      </c>
      <c r="E1330" s="23">
        <v>122</v>
      </c>
      <c r="F1330" s="23">
        <v>52</v>
      </c>
      <c r="G1330" s="23">
        <v>0</v>
      </c>
      <c r="H1330" s="23">
        <v>497</v>
      </c>
      <c r="I1330" s="23">
        <v>525</v>
      </c>
      <c r="J1330" s="9">
        <v>2</v>
      </c>
      <c r="K1330" s="2">
        <v>7</v>
      </c>
      <c r="L1330" s="2">
        <v>4</v>
      </c>
      <c r="M1330" s="2">
        <v>3</v>
      </c>
      <c r="N1330" s="9">
        <v>6</v>
      </c>
    </row>
    <row r="1331" spans="1:14" x14ac:dyDescent="0.25">
      <c r="A1331" s="24">
        <v>2813</v>
      </c>
      <c r="B1331" s="2">
        <v>39</v>
      </c>
      <c r="C1331" s="23">
        <v>810</v>
      </c>
      <c r="D1331" s="23">
        <v>39</v>
      </c>
      <c r="E1331" s="23">
        <v>122</v>
      </c>
      <c r="F1331" s="23">
        <v>52</v>
      </c>
      <c r="G1331" s="23">
        <v>0</v>
      </c>
      <c r="H1331" s="23">
        <v>497</v>
      </c>
      <c r="I1331" s="23">
        <v>525</v>
      </c>
      <c r="J1331" s="9">
        <v>2</v>
      </c>
      <c r="K1331" s="2">
        <v>7</v>
      </c>
      <c r="L1331" s="2">
        <v>4</v>
      </c>
      <c r="M1331" s="2">
        <v>3</v>
      </c>
      <c r="N1331" s="9">
        <v>6</v>
      </c>
    </row>
    <row r="1332" spans="1:14" x14ac:dyDescent="0.25">
      <c r="A1332" s="24">
        <v>2728</v>
      </c>
      <c r="B1332" s="2">
        <v>39</v>
      </c>
      <c r="C1332" s="23">
        <v>1117</v>
      </c>
      <c r="D1332" s="23">
        <v>0</v>
      </c>
      <c r="E1332" s="23">
        <v>138</v>
      </c>
      <c r="F1332" s="23">
        <v>18</v>
      </c>
      <c r="G1332" s="23">
        <v>0</v>
      </c>
      <c r="H1332" s="23">
        <v>100</v>
      </c>
      <c r="I1332" s="23">
        <v>1173</v>
      </c>
      <c r="J1332" s="9">
        <v>4</v>
      </c>
      <c r="K1332" s="2">
        <v>7</v>
      </c>
      <c r="L1332" s="2">
        <v>1</v>
      </c>
      <c r="M1332" s="2">
        <v>7</v>
      </c>
      <c r="N1332" s="9">
        <v>8</v>
      </c>
    </row>
    <row r="1333" spans="1:14" x14ac:dyDescent="0.25">
      <c r="A1333" s="24">
        <v>2380</v>
      </c>
      <c r="B1333" s="2">
        <v>39</v>
      </c>
      <c r="C1333" s="23">
        <v>1666</v>
      </c>
      <c r="D1333" s="23">
        <v>23</v>
      </c>
      <c r="E1333" s="23">
        <v>432</v>
      </c>
      <c r="F1333" s="23">
        <v>149</v>
      </c>
      <c r="G1333" s="23">
        <v>45</v>
      </c>
      <c r="H1333" s="23">
        <v>45</v>
      </c>
      <c r="I1333" s="23">
        <v>2269</v>
      </c>
      <c r="J1333" s="9">
        <v>6</v>
      </c>
      <c r="K1333" s="2">
        <v>8</v>
      </c>
      <c r="L1333" s="2">
        <v>4</v>
      </c>
      <c r="M1333" s="2">
        <v>8</v>
      </c>
      <c r="N1333" s="9">
        <v>8</v>
      </c>
    </row>
    <row r="1334" spans="1:14" x14ac:dyDescent="0.25">
      <c r="A1334" s="24">
        <v>1046</v>
      </c>
      <c r="B1334" s="2">
        <v>39</v>
      </c>
      <c r="C1334" s="23">
        <v>1965</v>
      </c>
      <c r="D1334" s="23">
        <v>119</v>
      </c>
      <c r="E1334" s="23">
        <v>754</v>
      </c>
      <c r="F1334" s="23">
        <v>119</v>
      </c>
      <c r="G1334" s="23">
        <v>90</v>
      </c>
      <c r="H1334" s="23">
        <v>90</v>
      </c>
      <c r="I1334" s="23">
        <v>2956</v>
      </c>
      <c r="J1334" s="9">
        <v>9</v>
      </c>
      <c r="K1334" s="2">
        <v>5</v>
      </c>
      <c r="L1334" s="2">
        <v>2</v>
      </c>
      <c r="M1334" s="2">
        <v>12</v>
      </c>
      <c r="N1334" s="9">
        <v>8</v>
      </c>
    </row>
    <row r="1335" spans="1:14" x14ac:dyDescent="0.25">
      <c r="A1335" s="24">
        <v>1014</v>
      </c>
      <c r="B1335" s="2">
        <v>38</v>
      </c>
      <c r="C1335" s="23">
        <v>20</v>
      </c>
      <c r="D1335" s="23">
        <v>95</v>
      </c>
      <c r="E1335" s="23">
        <v>115</v>
      </c>
      <c r="F1335" s="23">
        <v>41</v>
      </c>
      <c r="G1335" s="23">
        <v>7</v>
      </c>
      <c r="H1335" s="23">
        <v>34</v>
      </c>
      <c r="I1335" s="23">
        <v>244</v>
      </c>
      <c r="J1335" s="9">
        <v>1</v>
      </c>
      <c r="K1335" s="2">
        <v>1</v>
      </c>
      <c r="L1335" s="2">
        <v>0</v>
      </c>
      <c r="M1335" s="2">
        <v>3</v>
      </c>
      <c r="N1335" s="9">
        <v>8</v>
      </c>
    </row>
    <row r="1336" spans="1:14" x14ac:dyDescent="0.25">
      <c r="A1336" s="24">
        <v>2079</v>
      </c>
      <c r="B1336" s="2">
        <v>38</v>
      </c>
      <c r="C1336" s="23">
        <v>28</v>
      </c>
      <c r="D1336" s="23">
        <v>0</v>
      </c>
      <c r="E1336" s="23">
        <v>23</v>
      </c>
      <c r="F1336" s="23">
        <v>0</v>
      </c>
      <c r="G1336" s="23">
        <v>0</v>
      </c>
      <c r="H1336" s="23">
        <v>5</v>
      </c>
      <c r="I1336" s="23">
        <v>46</v>
      </c>
      <c r="J1336" s="9">
        <v>1</v>
      </c>
      <c r="K1336" s="2">
        <v>1</v>
      </c>
      <c r="L1336" s="2">
        <v>0</v>
      </c>
      <c r="M1336" s="2">
        <v>2</v>
      </c>
      <c r="N1336" s="9">
        <v>7</v>
      </c>
    </row>
    <row r="1337" spans="1:14" x14ac:dyDescent="0.25">
      <c r="A1337" s="24">
        <v>1002</v>
      </c>
      <c r="B1337" s="2">
        <v>38</v>
      </c>
      <c r="C1337" s="23">
        <v>35</v>
      </c>
      <c r="D1337" s="23">
        <v>3</v>
      </c>
      <c r="E1337" s="23">
        <v>19</v>
      </c>
      <c r="F1337" s="23">
        <v>6</v>
      </c>
      <c r="G1337" s="23">
        <v>3</v>
      </c>
      <c r="H1337" s="23">
        <v>19</v>
      </c>
      <c r="I1337" s="23">
        <v>47</v>
      </c>
      <c r="J1337" s="9">
        <v>2</v>
      </c>
      <c r="K1337" s="2">
        <v>1</v>
      </c>
      <c r="L1337" s="2">
        <v>1</v>
      </c>
      <c r="M1337" s="2">
        <v>2</v>
      </c>
      <c r="N1337" s="9">
        <v>5</v>
      </c>
    </row>
    <row r="1338" spans="1:14" x14ac:dyDescent="0.25">
      <c r="A1338" s="24">
        <v>1880</v>
      </c>
      <c r="B1338" s="2">
        <v>38</v>
      </c>
      <c r="C1338" s="23">
        <v>39</v>
      </c>
      <c r="D1338" s="23">
        <v>95</v>
      </c>
      <c r="E1338" s="23">
        <v>100</v>
      </c>
      <c r="F1338" s="23">
        <v>33</v>
      </c>
      <c r="G1338" s="23">
        <v>56</v>
      </c>
      <c r="H1338" s="23">
        <v>145</v>
      </c>
      <c r="I1338" s="23">
        <v>178</v>
      </c>
      <c r="J1338" s="9">
        <v>4</v>
      </c>
      <c r="K1338" s="2">
        <v>4</v>
      </c>
      <c r="L1338" s="2">
        <v>0</v>
      </c>
      <c r="M1338" s="2">
        <v>3</v>
      </c>
      <c r="N1338" s="9">
        <v>8</v>
      </c>
    </row>
    <row r="1339" spans="1:14" x14ac:dyDescent="0.25">
      <c r="A1339" s="24">
        <v>1364</v>
      </c>
      <c r="B1339" s="2">
        <v>38</v>
      </c>
      <c r="C1339" s="23">
        <v>44</v>
      </c>
      <c r="D1339" s="23">
        <v>0</v>
      </c>
      <c r="E1339" s="23">
        <v>20</v>
      </c>
      <c r="F1339" s="23">
        <v>0</v>
      </c>
      <c r="G1339" s="23">
        <v>0</v>
      </c>
      <c r="H1339" s="23">
        <v>4</v>
      </c>
      <c r="I1339" s="23">
        <v>60</v>
      </c>
      <c r="J1339" s="9">
        <v>1</v>
      </c>
      <c r="K1339" s="2">
        <v>1</v>
      </c>
      <c r="L1339" s="2">
        <v>0</v>
      </c>
      <c r="M1339" s="2">
        <v>2</v>
      </c>
      <c r="N1339" s="9">
        <v>8</v>
      </c>
    </row>
    <row r="1340" spans="1:14" x14ac:dyDescent="0.25">
      <c r="A1340" s="24">
        <v>2587</v>
      </c>
      <c r="B1340" s="2">
        <v>38</v>
      </c>
      <c r="C1340" s="23">
        <v>45</v>
      </c>
      <c r="D1340" s="23">
        <v>54</v>
      </c>
      <c r="E1340" s="23">
        <v>136</v>
      </c>
      <c r="F1340" s="23">
        <v>100</v>
      </c>
      <c r="G1340" s="23">
        <v>63</v>
      </c>
      <c r="H1340" s="23">
        <v>118</v>
      </c>
      <c r="I1340" s="23">
        <v>281</v>
      </c>
      <c r="J1340" s="9">
        <v>1</v>
      </c>
      <c r="K1340" s="2">
        <v>2</v>
      </c>
      <c r="L1340" s="2">
        <v>0</v>
      </c>
      <c r="M1340" s="2">
        <v>3</v>
      </c>
      <c r="N1340" s="9">
        <v>9</v>
      </c>
    </row>
    <row r="1341" spans="1:14" x14ac:dyDescent="0.25">
      <c r="A1341" s="24">
        <v>1634</v>
      </c>
      <c r="B1341" s="2">
        <v>38</v>
      </c>
      <c r="C1341" s="23">
        <v>71</v>
      </c>
      <c r="D1341" s="23">
        <v>0</v>
      </c>
      <c r="E1341" s="23">
        <v>75</v>
      </c>
      <c r="F1341" s="23">
        <v>27</v>
      </c>
      <c r="G1341" s="23">
        <v>13</v>
      </c>
      <c r="H1341" s="23">
        <v>27</v>
      </c>
      <c r="I1341" s="23">
        <v>160</v>
      </c>
      <c r="J1341" s="9">
        <v>2</v>
      </c>
      <c r="K1341" s="2">
        <v>1</v>
      </c>
      <c r="L1341" s="2">
        <v>0</v>
      </c>
      <c r="M1341" s="2">
        <v>3</v>
      </c>
      <c r="N1341" s="9">
        <v>9</v>
      </c>
    </row>
    <row r="1342" spans="1:14" x14ac:dyDescent="0.25">
      <c r="A1342" s="24">
        <v>1261</v>
      </c>
      <c r="B1342" s="2">
        <v>38</v>
      </c>
      <c r="C1342" s="23">
        <v>132</v>
      </c>
      <c r="D1342" s="23">
        <v>24</v>
      </c>
      <c r="E1342" s="23">
        <v>160</v>
      </c>
      <c r="F1342" s="23">
        <v>12</v>
      </c>
      <c r="G1342" s="23">
        <v>28</v>
      </c>
      <c r="H1342" s="23">
        <v>40</v>
      </c>
      <c r="I1342" s="23">
        <v>316</v>
      </c>
      <c r="J1342" s="9">
        <v>3</v>
      </c>
      <c r="K1342" s="2">
        <v>2</v>
      </c>
      <c r="L1342" s="2">
        <v>0</v>
      </c>
      <c r="M1342" s="2">
        <v>4</v>
      </c>
      <c r="N1342" s="9">
        <v>7</v>
      </c>
    </row>
    <row r="1343" spans="1:14" x14ac:dyDescent="0.25">
      <c r="A1343" s="24">
        <v>2657</v>
      </c>
      <c r="B1343" s="2">
        <v>38</v>
      </c>
      <c r="C1343" s="23">
        <v>147</v>
      </c>
      <c r="D1343" s="23">
        <v>0</v>
      </c>
      <c r="E1343" s="23">
        <v>54</v>
      </c>
      <c r="F1343" s="23">
        <v>0</v>
      </c>
      <c r="G1343" s="23">
        <v>0</v>
      </c>
      <c r="H1343" s="23">
        <v>22</v>
      </c>
      <c r="I1343" s="23">
        <v>179</v>
      </c>
      <c r="J1343" s="9">
        <v>4</v>
      </c>
      <c r="K1343" s="2">
        <v>2</v>
      </c>
      <c r="L1343" s="2">
        <v>0</v>
      </c>
      <c r="M1343" s="2">
        <v>4</v>
      </c>
      <c r="N1343" s="9">
        <v>5</v>
      </c>
    </row>
    <row r="1344" spans="1:14" x14ac:dyDescent="0.25">
      <c r="A1344" s="24">
        <v>1981</v>
      </c>
      <c r="B1344" s="2">
        <v>38</v>
      </c>
      <c r="C1344" s="23">
        <v>360</v>
      </c>
      <c r="D1344" s="23">
        <v>43</v>
      </c>
      <c r="E1344" s="23">
        <v>657</v>
      </c>
      <c r="F1344" s="23">
        <v>57</v>
      </c>
      <c r="G1344" s="23">
        <v>0</v>
      </c>
      <c r="H1344" s="23">
        <v>87</v>
      </c>
      <c r="I1344" s="23">
        <v>1031</v>
      </c>
      <c r="J1344" s="9">
        <v>1</v>
      </c>
      <c r="K1344" s="2">
        <v>6</v>
      </c>
      <c r="L1344" s="2">
        <v>4</v>
      </c>
      <c r="M1344" s="2">
        <v>9</v>
      </c>
      <c r="N1344" s="9">
        <v>7</v>
      </c>
    </row>
    <row r="1345" spans="1:14" x14ac:dyDescent="0.25">
      <c r="A1345" s="24">
        <v>2709</v>
      </c>
      <c r="B1345" s="2">
        <v>38</v>
      </c>
      <c r="C1345" s="23">
        <v>475</v>
      </c>
      <c r="D1345" s="23">
        <v>226</v>
      </c>
      <c r="E1345" s="23">
        <v>226</v>
      </c>
      <c r="F1345" s="23">
        <v>49</v>
      </c>
      <c r="G1345" s="23">
        <v>275</v>
      </c>
      <c r="H1345" s="23">
        <v>61</v>
      </c>
      <c r="I1345" s="23">
        <v>1189</v>
      </c>
      <c r="J1345" s="9">
        <v>1</v>
      </c>
      <c r="K1345" s="2">
        <v>5</v>
      </c>
      <c r="L1345" s="2">
        <v>2</v>
      </c>
      <c r="M1345" s="2">
        <v>10</v>
      </c>
      <c r="N1345" s="9">
        <v>4</v>
      </c>
    </row>
    <row r="1346" spans="1:14" x14ac:dyDescent="0.25">
      <c r="A1346" s="24">
        <v>2964</v>
      </c>
      <c r="B1346" s="2">
        <v>38</v>
      </c>
      <c r="C1346" s="23">
        <v>620</v>
      </c>
      <c r="D1346" s="23">
        <v>52</v>
      </c>
      <c r="E1346" s="23">
        <v>354</v>
      </c>
      <c r="F1346" s="23">
        <v>11</v>
      </c>
      <c r="G1346" s="23">
        <v>30</v>
      </c>
      <c r="H1346" s="23">
        <v>139</v>
      </c>
      <c r="I1346" s="23">
        <v>928</v>
      </c>
      <c r="J1346" s="9">
        <v>2</v>
      </c>
      <c r="K1346" s="2">
        <v>3</v>
      </c>
      <c r="L1346" s="2">
        <v>3</v>
      </c>
      <c r="M1346" s="2">
        <v>8</v>
      </c>
      <c r="N1346" s="9">
        <v>2</v>
      </c>
    </row>
    <row r="1347" spans="1:14" x14ac:dyDescent="0.25">
      <c r="A1347" s="24">
        <v>1655</v>
      </c>
      <c r="B1347" s="2">
        <v>38</v>
      </c>
      <c r="C1347" s="23">
        <v>631</v>
      </c>
      <c r="D1347" s="23">
        <v>135</v>
      </c>
      <c r="E1347" s="23">
        <v>245</v>
      </c>
      <c r="F1347" s="23">
        <v>158</v>
      </c>
      <c r="G1347" s="23">
        <v>232</v>
      </c>
      <c r="H1347" s="23">
        <v>135</v>
      </c>
      <c r="I1347" s="23">
        <v>1266</v>
      </c>
      <c r="J1347" s="9">
        <v>2</v>
      </c>
      <c r="K1347" s="2">
        <v>6</v>
      </c>
      <c r="L1347" s="2">
        <v>4</v>
      </c>
      <c r="M1347" s="2">
        <v>8</v>
      </c>
      <c r="N1347" s="9">
        <v>4</v>
      </c>
    </row>
    <row r="1348" spans="1:14" x14ac:dyDescent="0.25">
      <c r="A1348" s="24">
        <v>2430</v>
      </c>
      <c r="B1348" s="2">
        <v>38</v>
      </c>
      <c r="C1348" s="23">
        <v>677</v>
      </c>
      <c r="D1348" s="23">
        <v>53</v>
      </c>
      <c r="E1348" s="23">
        <v>730</v>
      </c>
      <c r="F1348" s="23">
        <v>349</v>
      </c>
      <c r="G1348" s="23">
        <v>53</v>
      </c>
      <c r="H1348" s="23">
        <v>284</v>
      </c>
      <c r="I1348" s="23">
        <v>1578</v>
      </c>
      <c r="J1348" s="9">
        <v>2</v>
      </c>
      <c r="K1348" s="2">
        <v>7</v>
      </c>
      <c r="L1348" s="2">
        <v>3</v>
      </c>
      <c r="M1348" s="2">
        <v>5</v>
      </c>
      <c r="N1348" s="9">
        <v>8</v>
      </c>
    </row>
    <row r="1349" spans="1:14" x14ac:dyDescent="0.25">
      <c r="A1349" s="24">
        <v>1182</v>
      </c>
      <c r="B1349" s="2">
        <v>38</v>
      </c>
      <c r="C1349" s="23">
        <v>694</v>
      </c>
      <c r="D1349" s="23">
        <v>18</v>
      </c>
      <c r="E1349" s="23">
        <v>133</v>
      </c>
      <c r="F1349" s="23">
        <v>24</v>
      </c>
      <c r="G1349" s="23">
        <v>27</v>
      </c>
      <c r="H1349" s="23">
        <v>35</v>
      </c>
      <c r="I1349" s="23">
        <v>860</v>
      </c>
      <c r="J1349" s="9">
        <v>4</v>
      </c>
      <c r="K1349" s="2">
        <v>5</v>
      </c>
      <c r="L1349" s="2">
        <v>1</v>
      </c>
      <c r="M1349" s="2">
        <v>6</v>
      </c>
      <c r="N1349" s="9">
        <v>6</v>
      </c>
    </row>
    <row r="1350" spans="1:14" x14ac:dyDescent="0.25">
      <c r="A1350" s="24">
        <v>2863</v>
      </c>
      <c r="B1350" s="2">
        <v>38</v>
      </c>
      <c r="C1350" s="23">
        <v>819</v>
      </c>
      <c r="D1350" s="23">
        <v>69</v>
      </c>
      <c r="E1350" s="23">
        <v>408</v>
      </c>
      <c r="F1350" s="23">
        <v>208</v>
      </c>
      <c r="G1350" s="23">
        <v>318</v>
      </c>
      <c r="H1350" s="23">
        <v>69</v>
      </c>
      <c r="I1350" s="23">
        <v>1753</v>
      </c>
      <c r="J1350" s="9">
        <v>4</v>
      </c>
      <c r="K1350" s="2">
        <v>9</v>
      </c>
      <c r="L1350" s="2">
        <v>5</v>
      </c>
      <c r="M1350" s="2">
        <v>7</v>
      </c>
      <c r="N1350" s="9">
        <v>5</v>
      </c>
    </row>
    <row r="1351" spans="1:14" x14ac:dyDescent="0.25">
      <c r="A1351" s="24">
        <v>1320</v>
      </c>
      <c r="B1351" s="2">
        <v>38</v>
      </c>
      <c r="C1351" s="23">
        <v>827</v>
      </c>
      <c r="D1351" s="23">
        <v>120</v>
      </c>
      <c r="E1351" s="23">
        <v>644</v>
      </c>
      <c r="F1351" s="23">
        <v>394</v>
      </c>
      <c r="G1351" s="23">
        <v>120</v>
      </c>
      <c r="H1351" s="23">
        <v>362</v>
      </c>
      <c r="I1351" s="23">
        <v>1742</v>
      </c>
      <c r="J1351" s="9">
        <v>1</v>
      </c>
      <c r="K1351" s="2">
        <v>4</v>
      </c>
      <c r="L1351" s="2">
        <v>5</v>
      </c>
      <c r="M1351" s="2">
        <v>12</v>
      </c>
      <c r="N1351" s="9">
        <v>3</v>
      </c>
    </row>
    <row r="1352" spans="1:14" x14ac:dyDescent="0.25">
      <c r="A1352" s="24">
        <v>1526</v>
      </c>
      <c r="B1352" s="2">
        <v>38</v>
      </c>
      <c r="C1352" s="23">
        <v>842</v>
      </c>
      <c r="D1352" s="23">
        <v>10</v>
      </c>
      <c r="E1352" s="23">
        <v>140</v>
      </c>
      <c r="F1352" s="23">
        <v>13</v>
      </c>
      <c r="G1352" s="23">
        <v>10</v>
      </c>
      <c r="H1352" s="23">
        <v>341</v>
      </c>
      <c r="I1352" s="23">
        <v>675</v>
      </c>
      <c r="J1352" s="9">
        <v>2</v>
      </c>
      <c r="K1352" s="2">
        <v>4</v>
      </c>
      <c r="L1352" s="2">
        <v>5</v>
      </c>
      <c r="M1352" s="2">
        <v>3</v>
      </c>
      <c r="N1352" s="9">
        <v>6</v>
      </c>
    </row>
    <row r="1353" spans="1:14" x14ac:dyDescent="0.25">
      <c r="A1353" s="24">
        <v>2973</v>
      </c>
      <c r="B1353" s="2">
        <v>38</v>
      </c>
      <c r="C1353" s="23">
        <v>971</v>
      </c>
      <c r="D1353" s="23">
        <v>12</v>
      </c>
      <c r="E1353" s="23">
        <v>573</v>
      </c>
      <c r="F1353" s="23">
        <v>0</v>
      </c>
      <c r="G1353" s="23">
        <v>28</v>
      </c>
      <c r="H1353" s="23">
        <v>93</v>
      </c>
      <c r="I1353" s="23">
        <v>1491</v>
      </c>
      <c r="J1353" s="9">
        <v>4</v>
      </c>
      <c r="K1353" s="2">
        <v>7</v>
      </c>
      <c r="L1353" s="2">
        <v>1</v>
      </c>
      <c r="M1353" s="2">
        <v>6</v>
      </c>
      <c r="N1353" s="9">
        <v>8</v>
      </c>
    </row>
    <row r="1354" spans="1:14" x14ac:dyDescent="0.25">
      <c r="A1354" s="24">
        <v>1336</v>
      </c>
      <c r="B1354" s="2">
        <v>38</v>
      </c>
      <c r="C1354" s="23">
        <v>1100</v>
      </c>
      <c r="D1354" s="23">
        <v>49</v>
      </c>
      <c r="E1354" s="23">
        <v>1251</v>
      </c>
      <c r="F1354" s="23">
        <v>32</v>
      </c>
      <c r="G1354" s="23">
        <v>73</v>
      </c>
      <c r="H1354" s="23">
        <v>0</v>
      </c>
      <c r="I1354" s="23">
        <v>2504</v>
      </c>
      <c r="J1354" s="9">
        <v>3</v>
      </c>
      <c r="K1354" s="2">
        <v>4</v>
      </c>
      <c r="L1354" s="2">
        <v>6</v>
      </c>
      <c r="M1354" s="2">
        <v>5</v>
      </c>
      <c r="N1354" s="9">
        <v>3</v>
      </c>
    </row>
    <row r="1355" spans="1:14" x14ac:dyDescent="0.25">
      <c r="A1355" s="24">
        <v>1833</v>
      </c>
      <c r="B1355" s="2">
        <v>38</v>
      </c>
      <c r="C1355" s="23">
        <v>1231</v>
      </c>
      <c r="D1355" s="23">
        <v>120</v>
      </c>
      <c r="E1355" s="23">
        <v>1871</v>
      </c>
      <c r="F1355" s="23">
        <v>447</v>
      </c>
      <c r="G1355" s="23">
        <v>295</v>
      </c>
      <c r="H1355" s="23">
        <v>140</v>
      </c>
      <c r="I1355" s="23">
        <v>3824</v>
      </c>
      <c r="J1355" s="9">
        <v>1</v>
      </c>
      <c r="K1355" s="2">
        <v>7</v>
      </c>
      <c r="L1355" s="2">
        <v>7</v>
      </c>
      <c r="M1355" s="2">
        <v>10</v>
      </c>
      <c r="N1355" s="9">
        <v>3</v>
      </c>
    </row>
    <row r="1356" spans="1:14" x14ac:dyDescent="0.25">
      <c r="A1356" s="24">
        <v>3161</v>
      </c>
      <c r="B1356" s="2">
        <v>38</v>
      </c>
      <c r="C1356" s="23">
        <v>1231</v>
      </c>
      <c r="D1356" s="23">
        <v>120</v>
      </c>
      <c r="E1356" s="23">
        <v>1871</v>
      </c>
      <c r="F1356" s="23">
        <v>447</v>
      </c>
      <c r="G1356" s="23">
        <v>295</v>
      </c>
      <c r="H1356" s="23">
        <v>140</v>
      </c>
      <c r="I1356" s="23">
        <v>3824</v>
      </c>
      <c r="J1356" s="9">
        <v>1</v>
      </c>
      <c r="K1356" s="2">
        <v>7</v>
      </c>
      <c r="L1356" s="2">
        <v>7</v>
      </c>
      <c r="M1356" s="2">
        <v>10</v>
      </c>
      <c r="N1356" s="9">
        <v>3</v>
      </c>
    </row>
    <row r="1357" spans="1:14" x14ac:dyDescent="0.25">
      <c r="A1357" s="24">
        <v>2935</v>
      </c>
      <c r="B1357" s="2">
        <v>38</v>
      </c>
      <c r="C1357" s="23">
        <v>1243</v>
      </c>
      <c r="D1357" s="23">
        <v>129</v>
      </c>
      <c r="E1357" s="23">
        <v>238</v>
      </c>
      <c r="F1357" s="23">
        <v>197</v>
      </c>
      <c r="G1357" s="23">
        <v>435</v>
      </c>
      <c r="H1357" s="23">
        <v>216</v>
      </c>
      <c r="I1357" s="23">
        <v>2025</v>
      </c>
      <c r="J1357" s="9">
        <v>3</v>
      </c>
      <c r="K1357" s="2">
        <v>8</v>
      </c>
      <c r="L1357" s="2">
        <v>5</v>
      </c>
      <c r="M1357" s="2">
        <v>10</v>
      </c>
      <c r="N1357" s="9">
        <v>5</v>
      </c>
    </row>
    <row r="1358" spans="1:14" x14ac:dyDescent="0.25">
      <c r="A1358" s="24">
        <v>1345</v>
      </c>
      <c r="B1358" s="2">
        <v>38</v>
      </c>
      <c r="C1358" s="23">
        <v>1335</v>
      </c>
      <c r="D1358" s="23">
        <v>0</v>
      </c>
      <c r="E1358" s="23">
        <v>216</v>
      </c>
      <c r="F1358" s="23">
        <v>0</v>
      </c>
      <c r="G1358" s="23">
        <v>0</v>
      </c>
      <c r="H1358" s="23">
        <v>107</v>
      </c>
      <c r="I1358" s="23">
        <v>1445</v>
      </c>
      <c r="J1358" s="9">
        <v>3</v>
      </c>
      <c r="K1358" s="2">
        <v>6</v>
      </c>
      <c r="L1358" s="2">
        <v>2</v>
      </c>
      <c r="M1358" s="2">
        <v>10</v>
      </c>
      <c r="N1358" s="9">
        <v>4</v>
      </c>
    </row>
    <row r="1359" spans="1:14" x14ac:dyDescent="0.25">
      <c r="A1359" s="24">
        <v>1212</v>
      </c>
      <c r="B1359" s="2">
        <v>38</v>
      </c>
      <c r="C1359" s="23">
        <v>2301</v>
      </c>
      <c r="D1359" s="23">
        <v>59</v>
      </c>
      <c r="E1359" s="23">
        <v>531</v>
      </c>
      <c r="F1359" s="23">
        <v>38</v>
      </c>
      <c r="G1359" s="23">
        <v>28</v>
      </c>
      <c r="H1359" s="23">
        <v>236</v>
      </c>
      <c r="I1359" s="23">
        <v>2722</v>
      </c>
      <c r="J1359" s="9">
        <v>5</v>
      </c>
      <c r="K1359" s="2">
        <v>9</v>
      </c>
      <c r="L1359" s="2">
        <v>6</v>
      </c>
      <c r="M1359" s="2">
        <v>12</v>
      </c>
      <c r="N1359" s="9">
        <v>6</v>
      </c>
    </row>
    <row r="1360" spans="1:14" x14ac:dyDescent="0.25">
      <c r="A1360" s="24">
        <v>1221</v>
      </c>
      <c r="B1360" s="2">
        <v>37</v>
      </c>
      <c r="C1360" s="23">
        <v>0</v>
      </c>
      <c r="D1360" s="23">
        <v>31</v>
      </c>
      <c r="E1360" s="23">
        <v>38</v>
      </c>
      <c r="F1360" s="23">
        <v>46</v>
      </c>
      <c r="G1360" s="23">
        <v>0</v>
      </c>
      <c r="H1360" s="23">
        <v>31</v>
      </c>
      <c r="I1360" s="23">
        <v>84</v>
      </c>
      <c r="J1360" s="9">
        <v>1</v>
      </c>
      <c r="K1360" s="2">
        <v>1</v>
      </c>
      <c r="L1360" s="2">
        <v>0</v>
      </c>
      <c r="M1360" s="2">
        <v>3</v>
      </c>
      <c r="N1360" s="9">
        <v>3</v>
      </c>
    </row>
    <row r="1361" spans="1:14" x14ac:dyDescent="0.25">
      <c r="A1361" s="24">
        <v>1719</v>
      </c>
      <c r="B1361" s="2">
        <v>37</v>
      </c>
      <c r="C1361" s="23">
        <v>0</v>
      </c>
      <c r="D1361" s="23">
        <v>0</v>
      </c>
      <c r="E1361" s="23">
        <v>7</v>
      </c>
      <c r="F1361" s="23">
        <v>47</v>
      </c>
      <c r="G1361" s="23">
        <v>27</v>
      </c>
      <c r="H1361" s="23">
        <v>40</v>
      </c>
      <c r="I1361" s="23">
        <v>40</v>
      </c>
      <c r="J1361" s="9">
        <v>1</v>
      </c>
      <c r="K1361" s="2">
        <v>1</v>
      </c>
      <c r="L1361" s="2">
        <v>0</v>
      </c>
      <c r="M1361" s="2">
        <v>2</v>
      </c>
      <c r="N1361" s="9">
        <v>7</v>
      </c>
    </row>
    <row r="1362" spans="1:14" x14ac:dyDescent="0.25">
      <c r="A1362" s="24">
        <v>1111</v>
      </c>
      <c r="B1362" s="2">
        <v>37</v>
      </c>
      <c r="C1362" s="23">
        <v>6</v>
      </c>
      <c r="D1362" s="23">
        <v>33</v>
      </c>
      <c r="E1362" s="23">
        <v>39</v>
      </c>
      <c r="F1362" s="23">
        <v>61</v>
      </c>
      <c r="G1362" s="23">
        <v>28</v>
      </c>
      <c r="H1362" s="23">
        <v>17</v>
      </c>
      <c r="I1362" s="23">
        <v>150</v>
      </c>
      <c r="J1362" s="9">
        <v>2</v>
      </c>
      <c r="K1362" s="2">
        <v>2</v>
      </c>
      <c r="L1362" s="2">
        <v>0</v>
      </c>
      <c r="M1362" s="2">
        <v>3</v>
      </c>
      <c r="N1362" s="9">
        <v>6</v>
      </c>
    </row>
    <row r="1363" spans="1:14" x14ac:dyDescent="0.25">
      <c r="A1363" s="24">
        <v>1727</v>
      </c>
      <c r="B1363" s="2">
        <v>37</v>
      </c>
      <c r="C1363" s="23">
        <v>14</v>
      </c>
      <c r="D1363" s="23">
        <v>34</v>
      </c>
      <c r="E1363" s="23">
        <v>83</v>
      </c>
      <c r="F1363" s="23">
        <v>28</v>
      </c>
      <c r="G1363" s="23">
        <v>55</v>
      </c>
      <c r="H1363" s="23">
        <v>48</v>
      </c>
      <c r="I1363" s="23">
        <v>165</v>
      </c>
      <c r="J1363" s="9">
        <v>3</v>
      </c>
      <c r="K1363" s="2">
        <v>2</v>
      </c>
      <c r="L1363" s="2">
        <v>0</v>
      </c>
      <c r="M1363" s="2">
        <v>4</v>
      </c>
      <c r="N1363" s="9">
        <v>5</v>
      </c>
    </row>
    <row r="1364" spans="1:14" x14ac:dyDescent="0.25">
      <c r="A1364" s="24">
        <v>1888</v>
      </c>
      <c r="B1364" s="2">
        <v>37</v>
      </c>
      <c r="C1364" s="23">
        <v>16</v>
      </c>
      <c r="D1364" s="23">
        <v>3</v>
      </c>
      <c r="E1364" s="23">
        <v>16</v>
      </c>
      <c r="F1364" s="23">
        <v>32</v>
      </c>
      <c r="G1364" s="23">
        <v>0</v>
      </c>
      <c r="H1364" s="23">
        <v>22</v>
      </c>
      <c r="I1364" s="23">
        <v>45</v>
      </c>
      <c r="J1364" s="9">
        <v>1</v>
      </c>
      <c r="K1364" s="2">
        <v>1</v>
      </c>
      <c r="L1364" s="2">
        <v>0</v>
      </c>
      <c r="M1364" s="2">
        <v>2</v>
      </c>
      <c r="N1364" s="9">
        <v>7</v>
      </c>
    </row>
    <row r="1365" spans="1:14" x14ac:dyDescent="0.25">
      <c r="A1365" s="24">
        <v>1128</v>
      </c>
      <c r="B1365" s="2">
        <v>37</v>
      </c>
      <c r="C1365" s="23">
        <v>57</v>
      </c>
      <c r="D1365" s="23">
        <v>0</v>
      </c>
      <c r="E1365" s="23">
        <v>30</v>
      </c>
      <c r="F1365" s="23">
        <v>15</v>
      </c>
      <c r="G1365" s="23">
        <v>8</v>
      </c>
      <c r="H1365" s="23">
        <v>76</v>
      </c>
      <c r="I1365" s="23">
        <v>34</v>
      </c>
      <c r="J1365" s="9">
        <v>2</v>
      </c>
      <c r="K1365" s="2">
        <v>1</v>
      </c>
      <c r="L1365" s="2">
        <v>1</v>
      </c>
      <c r="M1365" s="2">
        <v>2</v>
      </c>
      <c r="N1365" s="9">
        <v>5</v>
      </c>
    </row>
    <row r="1366" spans="1:14" x14ac:dyDescent="0.25">
      <c r="A1366" s="24">
        <v>2044</v>
      </c>
      <c r="B1366" s="2">
        <v>37</v>
      </c>
      <c r="C1366" s="23">
        <v>57</v>
      </c>
      <c r="D1366" s="23">
        <v>0</v>
      </c>
      <c r="E1366" s="23">
        <v>30</v>
      </c>
      <c r="F1366" s="23">
        <v>15</v>
      </c>
      <c r="G1366" s="23">
        <v>8</v>
      </c>
      <c r="H1366" s="23">
        <v>76</v>
      </c>
      <c r="I1366" s="23">
        <v>34</v>
      </c>
      <c r="J1366" s="9">
        <v>2</v>
      </c>
      <c r="K1366" s="2">
        <v>1</v>
      </c>
      <c r="L1366" s="2">
        <v>1</v>
      </c>
      <c r="M1366" s="2">
        <v>2</v>
      </c>
      <c r="N1366" s="9">
        <v>5</v>
      </c>
    </row>
    <row r="1367" spans="1:14" x14ac:dyDescent="0.25">
      <c r="A1367" s="24">
        <v>2241</v>
      </c>
      <c r="B1367" s="2">
        <v>37</v>
      </c>
      <c r="C1367" s="23">
        <v>57</v>
      </c>
      <c r="D1367" s="23">
        <v>0</v>
      </c>
      <c r="E1367" s="23">
        <v>30</v>
      </c>
      <c r="F1367" s="23">
        <v>15</v>
      </c>
      <c r="G1367" s="23">
        <v>8</v>
      </c>
      <c r="H1367" s="23">
        <v>76</v>
      </c>
      <c r="I1367" s="23">
        <v>34</v>
      </c>
      <c r="J1367" s="9">
        <v>2</v>
      </c>
      <c r="K1367" s="2">
        <v>1</v>
      </c>
      <c r="L1367" s="2">
        <v>1</v>
      </c>
      <c r="M1367" s="2">
        <v>2</v>
      </c>
      <c r="N1367" s="9">
        <v>5</v>
      </c>
    </row>
    <row r="1368" spans="1:14" x14ac:dyDescent="0.25">
      <c r="A1368" s="24">
        <v>2561</v>
      </c>
      <c r="B1368" s="2">
        <v>37</v>
      </c>
      <c r="C1368" s="23">
        <v>57</v>
      </c>
      <c r="D1368" s="23">
        <v>0</v>
      </c>
      <c r="E1368" s="23">
        <v>30</v>
      </c>
      <c r="F1368" s="23">
        <v>15</v>
      </c>
      <c r="G1368" s="23">
        <v>8</v>
      </c>
      <c r="H1368" s="23">
        <v>76</v>
      </c>
      <c r="I1368" s="23">
        <v>34</v>
      </c>
      <c r="J1368" s="9">
        <v>2</v>
      </c>
      <c r="K1368" s="2">
        <v>1</v>
      </c>
      <c r="L1368" s="2">
        <v>1</v>
      </c>
      <c r="M1368" s="2">
        <v>2</v>
      </c>
      <c r="N1368" s="9">
        <v>5</v>
      </c>
    </row>
    <row r="1369" spans="1:14" x14ac:dyDescent="0.25">
      <c r="A1369" s="24">
        <v>1313</v>
      </c>
      <c r="B1369" s="2">
        <v>37</v>
      </c>
      <c r="C1369" s="23">
        <v>94</v>
      </c>
      <c r="D1369" s="23">
        <v>0</v>
      </c>
      <c r="E1369" s="23">
        <v>14</v>
      </c>
      <c r="F1369" s="23">
        <v>0</v>
      </c>
      <c r="G1369" s="23">
        <v>0</v>
      </c>
      <c r="H1369" s="23">
        <v>0</v>
      </c>
      <c r="I1369" s="23">
        <v>108</v>
      </c>
      <c r="J1369" s="9">
        <v>1</v>
      </c>
      <c r="K1369" s="2">
        <v>1</v>
      </c>
      <c r="L1369" s="2">
        <v>0</v>
      </c>
      <c r="M1369" s="2">
        <v>3</v>
      </c>
      <c r="N1369" s="9">
        <v>4</v>
      </c>
    </row>
    <row r="1370" spans="1:14" x14ac:dyDescent="0.25">
      <c r="A1370" s="24">
        <v>1089</v>
      </c>
      <c r="B1370" s="2">
        <v>37</v>
      </c>
      <c r="C1370" s="23">
        <v>149</v>
      </c>
      <c r="D1370" s="23">
        <v>6</v>
      </c>
      <c r="E1370" s="23">
        <v>21</v>
      </c>
      <c r="F1370" s="23">
        <v>0</v>
      </c>
      <c r="G1370" s="23">
        <v>3</v>
      </c>
      <c r="H1370" s="23">
        <v>6</v>
      </c>
      <c r="I1370" s="23">
        <v>173</v>
      </c>
      <c r="J1370" s="9">
        <v>2</v>
      </c>
      <c r="K1370" s="2">
        <v>2</v>
      </c>
      <c r="L1370" s="2">
        <v>0</v>
      </c>
      <c r="M1370" s="2">
        <v>3</v>
      </c>
      <c r="N1370" s="9">
        <v>7</v>
      </c>
    </row>
    <row r="1371" spans="1:14" x14ac:dyDescent="0.25">
      <c r="A1371" s="24">
        <v>1952</v>
      </c>
      <c r="B1371" s="2">
        <v>37</v>
      </c>
      <c r="C1371" s="23">
        <v>204</v>
      </c>
      <c r="D1371" s="23">
        <v>0</v>
      </c>
      <c r="E1371" s="23">
        <v>38</v>
      </c>
      <c r="F1371" s="23">
        <v>14</v>
      </c>
      <c r="G1371" s="23">
        <v>7</v>
      </c>
      <c r="H1371" s="23">
        <v>17</v>
      </c>
      <c r="I1371" s="23">
        <v>245</v>
      </c>
      <c r="J1371" s="9">
        <v>4</v>
      </c>
      <c r="K1371" s="2">
        <v>3</v>
      </c>
      <c r="L1371" s="2">
        <v>0</v>
      </c>
      <c r="M1371" s="2">
        <v>4</v>
      </c>
      <c r="N1371" s="9">
        <v>7</v>
      </c>
    </row>
    <row r="1372" spans="1:14" x14ac:dyDescent="0.25">
      <c r="A1372" s="24">
        <v>1525</v>
      </c>
      <c r="B1372" s="2">
        <v>37</v>
      </c>
      <c r="C1372" s="23">
        <v>207</v>
      </c>
      <c r="D1372" s="23">
        <v>33</v>
      </c>
      <c r="E1372" s="23">
        <v>273</v>
      </c>
      <c r="F1372" s="23">
        <v>23</v>
      </c>
      <c r="G1372" s="23">
        <v>63</v>
      </c>
      <c r="H1372" s="23">
        <v>63</v>
      </c>
      <c r="I1372" s="23">
        <v>537</v>
      </c>
      <c r="J1372" s="9">
        <v>2</v>
      </c>
      <c r="K1372" s="2">
        <v>4</v>
      </c>
      <c r="L1372" s="2">
        <v>1</v>
      </c>
      <c r="M1372" s="2">
        <v>4</v>
      </c>
      <c r="N1372" s="9">
        <v>7</v>
      </c>
    </row>
    <row r="1373" spans="1:14" x14ac:dyDescent="0.25">
      <c r="A1373" s="24">
        <v>2962</v>
      </c>
      <c r="B1373" s="2">
        <v>37</v>
      </c>
      <c r="C1373" s="23">
        <v>245</v>
      </c>
      <c r="D1373" s="23">
        <v>6</v>
      </c>
      <c r="E1373" s="23">
        <v>298</v>
      </c>
      <c r="F1373" s="23">
        <v>189</v>
      </c>
      <c r="G1373" s="23">
        <v>77</v>
      </c>
      <c r="H1373" s="23">
        <v>345</v>
      </c>
      <c r="I1373" s="23">
        <v>469</v>
      </c>
      <c r="J1373" s="9">
        <v>1</v>
      </c>
      <c r="K1373" s="2">
        <v>3</v>
      </c>
      <c r="L1373" s="2">
        <v>5</v>
      </c>
      <c r="M1373" s="2">
        <v>3</v>
      </c>
      <c r="N1373" s="9">
        <v>4</v>
      </c>
    </row>
    <row r="1374" spans="1:14" x14ac:dyDescent="0.25">
      <c r="A1374" s="24">
        <v>2301</v>
      </c>
      <c r="B1374" s="2">
        <v>37</v>
      </c>
      <c r="C1374" s="23">
        <v>534</v>
      </c>
      <c r="D1374" s="23">
        <v>19</v>
      </c>
      <c r="E1374" s="23">
        <v>305</v>
      </c>
      <c r="F1374" s="23">
        <v>75</v>
      </c>
      <c r="G1374" s="23">
        <v>38</v>
      </c>
      <c r="H1374" s="23">
        <v>276</v>
      </c>
      <c r="I1374" s="23">
        <v>694</v>
      </c>
      <c r="J1374" s="9">
        <v>3</v>
      </c>
      <c r="K1374" s="2">
        <v>6</v>
      </c>
      <c r="L1374" s="2">
        <v>1</v>
      </c>
      <c r="M1374" s="2">
        <v>5</v>
      </c>
      <c r="N1374" s="9">
        <v>6</v>
      </c>
    </row>
    <row r="1375" spans="1:14" x14ac:dyDescent="0.25">
      <c r="A1375" s="24">
        <v>1774</v>
      </c>
      <c r="B1375" s="2">
        <v>37</v>
      </c>
      <c r="C1375" s="23">
        <v>540</v>
      </c>
      <c r="D1375" s="23">
        <v>6</v>
      </c>
      <c r="E1375" s="23">
        <v>189</v>
      </c>
      <c r="F1375" s="23">
        <v>21</v>
      </c>
      <c r="G1375" s="23">
        <v>6</v>
      </c>
      <c r="H1375" s="23">
        <v>35</v>
      </c>
      <c r="I1375" s="23">
        <v>726</v>
      </c>
      <c r="J1375" s="9">
        <v>4</v>
      </c>
      <c r="K1375" s="2">
        <v>3</v>
      </c>
      <c r="L1375" s="2">
        <v>3</v>
      </c>
      <c r="M1375" s="2">
        <v>5</v>
      </c>
      <c r="N1375" s="9">
        <v>4</v>
      </c>
    </row>
    <row r="1376" spans="1:14" x14ac:dyDescent="0.25">
      <c r="A1376" s="24">
        <v>2819</v>
      </c>
      <c r="B1376" s="2">
        <v>37</v>
      </c>
      <c r="C1376" s="23">
        <v>603</v>
      </c>
      <c r="D1376" s="23">
        <v>18</v>
      </c>
      <c r="E1376" s="23">
        <v>300</v>
      </c>
      <c r="F1376" s="23">
        <v>10</v>
      </c>
      <c r="G1376" s="23">
        <v>38</v>
      </c>
      <c r="H1376" s="23">
        <v>28</v>
      </c>
      <c r="I1376" s="23">
        <v>940</v>
      </c>
      <c r="J1376" s="9">
        <v>5</v>
      </c>
      <c r="K1376" s="2">
        <v>6</v>
      </c>
      <c r="L1376" s="2">
        <v>2</v>
      </c>
      <c r="M1376" s="2">
        <v>6</v>
      </c>
      <c r="N1376" s="9">
        <v>7</v>
      </c>
    </row>
    <row r="1377" spans="1:14" x14ac:dyDescent="0.25">
      <c r="A1377" s="24">
        <v>1118</v>
      </c>
      <c r="B1377" s="2">
        <v>37</v>
      </c>
      <c r="C1377" s="23">
        <v>1015</v>
      </c>
      <c r="D1377" s="23">
        <v>300</v>
      </c>
      <c r="E1377" s="23">
        <v>2146</v>
      </c>
      <c r="F1377" s="23">
        <v>390</v>
      </c>
      <c r="G1377" s="23">
        <v>0</v>
      </c>
      <c r="H1377" s="23">
        <v>487</v>
      </c>
      <c r="I1377" s="23">
        <v>3364</v>
      </c>
      <c r="J1377" s="9">
        <v>1</v>
      </c>
      <c r="K1377" s="2">
        <v>3</v>
      </c>
      <c r="L1377" s="2">
        <v>6</v>
      </c>
      <c r="M1377" s="2">
        <v>6</v>
      </c>
      <c r="N1377" s="9">
        <v>1</v>
      </c>
    </row>
    <row r="1378" spans="1:14" x14ac:dyDescent="0.25">
      <c r="A1378" s="24">
        <v>2930</v>
      </c>
      <c r="B1378" s="2">
        <v>37</v>
      </c>
      <c r="C1378" s="23">
        <v>1392</v>
      </c>
      <c r="D1378" s="23">
        <v>23</v>
      </c>
      <c r="E1378" s="23">
        <v>794</v>
      </c>
      <c r="F1378" s="23">
        <v>193</v>
      </c>
      <c r="G1378" s="23">
        <v>124</v>
      </c>
      <c r="H1378" s="23">
        <v>74</v>
      </c>
      <c r="I1378" s="23">
        <v>2453</v>
      </c>
      <c r="J1378" s="9">
        <v>1</v>
      </c>
      <c r="K1378" s="2">
        <v>1</v>
      </c>
      <c r="L1378" s="2">
        <v>8</v>
      </c>
      <c r="M1378" s="2">
        <v>7</v>
      </c>
      <c r="N1378" s="9">
        <v>0</v>
      </c>
    </row>
    <row r="1379" spans="1:14" x14ac:dyDescent="0.25">
      <c r="A1379" s="24">
        <v>1035</v>
      </c>
      <c r="B1379" s="2">
        <v>37</v>
      </c>
      <c r="C1379" s="23">
        <v>1744</v>
      </c>
      <c r="D1379" s="23">
        <v>42</v>
      </c>
      <c r="E1379" s="23">
        <v>375</v>
      </c>
      <c r="F1379" s="23">
        <v>0</v>
      </c>
      <c r="G1379" s="23">
        <v>20</v>
      </c>
      <c r="H1379" s="23">
        <v>87</v>
      </c>
      <c r="I1379" s="23">
        <v>2095</v>
      </c>
      <c r="J1379" s="9">
        <v>5</v>
      </c>
      <c r="K1379" s="2">
        <v>5</v>
      </c>
      <c r="L1379" s="2">
        <v>6</v>
      </c>
      <c r="M1379" s="2">
        <v>12</v>
      </c>
      <c r="N1379" s="9">
        <v>2</v>
      </c>
    </row>
    <row r="1380" spans="1:14" x14ac:dyDescent="0.25">
      <c r="A1380" s="24">
        <v>2289</v>
      </c>
      <c r="B1380" s="2">
        <v>37</v>
      </c>
      <c r="C1380" s="23">
        <v>2059</v>
      </c>
      <c r="D1380" s="23">
        <v>136</v>
      </c>
      <c r="E1380" s="23">
        <v>411</v>
      </c>
      <c r="F1380" s="23">
        <v>144</v>
      </c>
      <c r="G1380" s="23">
        <v>27</v>
      </c>
      <c r="H1380" s="23">
        <v>411</v>
      </c>
      <c r="I1380" s="23">
        <v>2366</v>
      </c>
      <c r="J1380" s="9">
        <v>7</v>
      </c>
      <c r="K1380" s="2">
        <v>11</v>
      </c>
      <c r="L1380" s="2">
        <v>2</v>
      </c>
      <c r="M1380" s="2">
        <v>12</v>
      </c>
      <c r="N1380" s="9">
        <v>6</v>
      </c>
    </row>
    <row r="1381" spans="1:14" x14ac:dyDescent="0.25">
      <c r="A1381" s="24">
        <v>1231</v>
      </c>
      <c r="B1381" s="2">
        <v>37</v>
      </c>
      <c r="C1381" s="23">
        <v>2081</v>
      </c>
      <c r="D1381" s="23">
        <v>0</v>
      </c>
      <c r="E1381" s="23">
        <v>351</v>
      </c>
      <c r="F1381" s="23">
        <v>0</v>
      </c>
      <c r="G1381" s="23">
        <v>74</v>
      </c>
      <c r="H1381" s="23">
        <v>401</v>
      </c>
      <c r="I1381" s="23">
        <v>2105</v>
      </c>
      <c r="J1381" s="9">
        <v>7</v>
      </c>
      <c r="K1381" s="2">
        <v>11</v>
      </c>
      <c r="L1381" s="2">
        <v>5</v>
      </c>
      <c r="M1381" s="2">
        <v>8</v>
      </c>
      <c r="N1381" s="9">
        <v>7</v>
      </c>
    </row>
    <row r="1382" spans="1:14" x14ac:dyDescent="0.25">
      <c r="A1382" s="24">
        <v>1625</v>
      </c>
      <c r="B1382" s="2">
        <v>37</v>
      </c>
      <c r="C1382" s="23">
        <v>2754</v>
      </c>
      <c r="D1382" s="23">
        <v>231</v>
      </c>
      <c r="E1382" s="23">
        <v>264</v>
      </c>
      <c r="F1382" s="23">
        <v>41</v>
      </c>
      <c r="G1382" s="23">
        <v>31</v>
      </c>
      <c r="H1382" s="23">
        <v>65</v>
      </c>
      <c r="I1382" s="23">
        <v>3257</v>
      </c>
      <c r="J1382" s="9">
        <v>4</v>
      </c>
      <c r="K1382" s="2">
        <v>9</v>
      </c>
      <c r="L1382" s="2">
        <v>4</v>
      </c>
      <c r="M1382" s="2">
        <v>6</v>
      </c>
      <c r="N1382" s="9">
        <v>6</v>
      </c>
    </row>
    <row r="1383" spans="1:14" x14ac:dyDescent="0.25">
      <c r="A1383" s="24">
        <v>2976</v>
      </c>
      <c r="B1383" s="2">
        <v>36</v>
      </c>
      <c r="C1383" s="23">
        <v>18</v>
      </c>
      <c r="D1383" s="23">
        <v>9</v>
      </c>
      <c r="E1383" s="23">
        <v>23</v>
      </c>
      <c r="F1383" s="23">
        <v>9</v>
      </c>
      <c r="G1383" s="23">
        <v>0</v>
      </c>
      <c r="H1383" s="23">
        <v>0</v>
      </c>
      <c r="I1383" s="23">
        <v>59</v>
      </c>
      <c r="J1383" s="9">
        <v>1</v>
      </c>
      <c r="K1383" s="2">
        <v>1</v>
      </c>
      <c r="L1383" s="2">
        <v>0</v>
      </c>
      <c r="M1383" s="2">
        <v>2</v>
      </c>
      <c r="N1383" s="9">
        <v>6</v>
      </c>
    </row>
    <row r="1384" spans="1:14" x14ac:dyDescent="0.25">
      <c r="A1384" s="24">
        <v>3157</v>
      </c>
      <c r="B1384" s="2">
        <v>36</v>
      </c>
      <c r="C1384" s="23">
        <v>20</v>
      </c>
      <c r="D1384" s="23">
        <v>45</v>
      </c>
      <c r="E1384" s="23">
        <v>60</v>
      </c>
      <c r="F1384" s="23">
        <v>55</v>
      </c>
      <c r="G1384" s="23">
        <v>10</v>
      </c>
      <c r="H1384" s="23">
        <v>40</v>
      </c>
      <c r="I1384" s="23">
        <v>149</v>
      </c>
      <c r="J1384" s="9">
        <v>2</v>
      </c>
      <c r="K1384" s="2">
        <v>1</v>
      </c>
      <c r="L1384" s="2">
        <v>1</v>
      </c>
      <c r="M1384" s="2">
        <v>3</v>
      </c>
      <c r="N1384" s="9">
        <v>3</v>
      </c>
    </row>
    <row r="1385" spans="1:14" x14ac:dyDescent="0.25">
      <c r="A1385" s="24">
        <v>2208</v>
      </c>
      <c r="B1385" s="2">
        <v>36</v>
      </c>
      <c r="C1385" s="23">
        <v>60</v>
      </c>
      <c r="D1385" s="23">
        <v>38</v>
      </c>
      <c r="E1385" s="23">
        <v>65</v>
      </c>
      <c r="F1385" s="23">
        <v>11</v>
      </c>
      <c r="G1385" s="23">
        <v>11</v>
      </c>
      <c r="H1385" s="23">
        <v>147</v>
      </c>
      <c r="I1385" s="23">
        <v>38</v>
      </c>
      <c r="J1385" s="9">
        <v>2</v>
      </c>
      <c r="K1385" s="2">
        <v>2</v>
      </c>
      <c r="L1385" s="2">
        <v>1</v>
      </c>
      <c r="M1385" s="2">
        <v>2</v>
      </c>
      <c r="N1385" s="9">
        <v>5</v>
      </c>
    </row>
    <row r="1386" spans="1:14" x14ac:dyDescent="0.25">
      <c r="A1386" s="24">
        <v>2883</v>
      </c>
      <c r="B1386" s="2">
        <v>36</v>
      </c>
      <c r="C1386" s="23">
        <v>80</v>
      </c>
      <c r="D1386" s="23">
        <v>4</v>
      </c>
      <c r="E1386" s="23">
        <v>34</v>
      </c>
      <c r="F1386" s="23">
        <v>27</v>
      </c>
      <c r="G1386" s="23">
        <v>11</v>
      </c>
      <c r="H1386" s="23">
        <v>19</v>
      </c>
      <c r="I1386" s="23">
        <v>137</v>
      </c>
      <c r="J1386" s="9">
        <v>1</v>
      </c>
      <c r="K1386" s="2">
        <v>1</v>
      </c>
      <c r="L1386" s="2">
        <v>0</v>
      </c>
      <c r="M1386" s="2">
        <v>3</v>
      </c>
      <c r="N1386" s="9">
        <v>6</v>
      </c>
    </row>
    <row r="1387" spans="1:14" x14ac:dyDescent="0.25">
      <c r="A1387" s="24">
        <v>2705</v>
      </c>
      <c r="B1387" s="2">
        <v>36</v>
      </c>
      <c r="C1387" s="23">
        <v>150</v>
      </c>
      <c r="D1387" s="23">
        <v>0</v>
      </c>
      <c r="E1387" s="23">
        <v>44</v>
      </c>
      <c r="F1387" s="23">
        <v>0</v>
      </c>
      <c r="G1387" s="23">
        <v>0</v>
      </c>
      <c r="H1387" s="23">
        <v>19</v>
      </c>
      <c r="I1387" s="23">
        <v>175</v>
      </c>
      <c r="J1387" s="9">
        <v>2</v>
      </c>
      <c r="K1387" s="2">
        <v>2</v>
      </c>
      <c r="L1387" s="2">
        <v>0</v>
      </c>
      <c r="M1387" s="2">
        <v>3</v>
      </c>
      <c r="N1387" s="9">
        <v>6</v>
      </c>
    </row>
    <row r="1388" spans="1:14" x14ac:dyDescent="0.25">
      <c r="A1388" s="24">
        <v>2472</v>
      </c>
      <c r="B1388" s="2">
        <v>36</v>
      </c>
      <c r="C1388" s="23">
        <v>153</v>
      </c>
      <c r="D1388" s="23">
        <v>0</v>
      </c>
      <c r="E1388" s="23">
        <v>48</v>
      </c>
      <c r="F1388" s="23">
        <v>12</v>
      </c>
      <c r="G1388" s="23">
        <v>4</v>
      </c>
      <c r="H1388" s="23">
        <v>4</v>
      </c>
      <c r="I1388" s="23">
        <v>214</v>
      </c>
      <c r="J1388" s="9">
        <v>1</v>
      </c>
      <c r="K1388" s="2">
        <v>2</v>
      </c>
      <c r="L1388" s="2">
        <v>0</v>
      </c>
      <c r="M1388" s="2">
        <v>3</v>
      </c>
      <c r="N1388" s="9">
        <v>7</v>
      </c>
    </row>
    <row r="1389" spans="1:14" x14ac:dyDescent="0.25">
      <c r="A1389" s="24">
        <v>2319</v>
      </c>
      <c r="B1389" s="2">
        <v>36</v>
      </c>
      <c r="C1389" s="23">
        <v>489</v>
      </c>
      <c r="D1389" s="23">
        <v>46</v>
      </c>
      <c r="E1389" s="23">
        <v>275</v>
      </c>
      <c r="F1389" s="23">
        <v>70</v>
      </c>
      <c r="G1389" s="23">
        <v>46</v>
      </c>
      <c r="H1389" s="23">
        <v>127</v>
      </c>
      <c r="I1389" s="23">
        <v>799</v>
      </c>
      <c r="J1389" s="9">
        <v>3</v>
      </c>
      <c r="K1389" s="2">
        <v>7</v>
      </c>
      <c r="L1389" s="2">
        <v>1</v>
      </c>
      <c r="M1389" s="2">
        <v>3</v>
      </c>
      <c r="N1389" s="9">
        <v>9</v>
      </c>
    </row>
    <row r="1390" spans="1:14" x14ac:dyDescent="0.25">
      <c r="A1390" s="24">
        <v>2224</v>
      </c>
      <c r="B1390" s="2">
        <v>36</v>
      </c>
      <c r="C1390" s="23">
        <v>614</v>
      </c>
      <c r="D1390" s="23">
        <v>128</v>
      </c>
      <c r="E1390" s="23">
        <v>679</v>
      </c>
      <c r="F1390" s="23">
        <v>254</v>
      </c>
      <c r="G1390" s="23">
        <v>0</v>
      </c>
      <c r="H1390" s="23">
        <v>113</v>
      </c>
      <c r="I1390" s="23">
        <v>1562</v>
      </c>
      <c r="J1390" s="9">
        <v>1</v>
      </c>
      <c r="K1390" s="2">
        <v>1</v>
      </c>
      <c r="L1390" s="2">
        <v>3</v>
      </c>
      <c r="M1390" s="2">
        <v>5</v>
      </c>
      <c r="N1390" s="9">
        <v>1</v>
      </c>
    </row>
    <row r="1391" spans="1:14" x14ac:dyDescent="0.25">
      <c r="A1391" s="24">
        <v>2260</v>
      </c>
      <c r="B1391" s="2">
        <v>36</v>
      </c>
      <c r="C1391" s="23">
        <v>804</v>
      </c>
      <c r="D1391" s="23">
        <v>19</v>
      </c>
      <c r="E1391" s="23">
        <v>225</v>
      </c>
      <c r="F1391" s="23">
        <v>13</v>
      </c>
      <c r="G1391" s="23">
        <v>0</v>
      </c>
      <c r="H1391" s="23">
        <v>86</v>
      </c>
      <c r="I1391" s="23">
        <v>975</v>
      </c>
      <c r="J1391" s="9">
        <v>5</v>
      </c>
      <c r="K1391" s="2">
        <v>5</v>
      </c>
      <c r="L1391" s="2">
        <v>1</v>
      </c>
      <c r="M1391" s="2">
        <v>7</v>
      </c>
      <c r="N1391" s="9">
        <v>5</v>
      </c>
    </row>
    <row r="1392" spans="1:14" x14ac:dyDescent="0.25">
      <c r="A1392" s="24">
        <v>1640</v>
      </c>
      <c r="B1392" s="2">
        <v>36</v>
      </c>
      <c r="C1392" s="23">
        <v>971</v>
      </c>
      <c r="D1392" s="23">
        <v>265</v>
      </c>
      <c r="E1392" s="23">
        <v>995</v>
      </c>
      <c r="F1392" s="23">
        <v>0</v>
      </c>
      <c r="G1392" s="23">
        <v>194</v>
      </c>
      <c r="H1392" s="23">
        <v>168</v>
      </c>
      <c r="I1392" s="23">
        <v>2257</v>
      </c>
      <c r="J1392" s="9">
        <v>1</v>
      </c>
      <c r="K1392" s="2">
        <v>9</v>
      </c>
      <c r="L1392" s="2">
        <v>3</v>
      </c>
      <c r="M1392" s="2">
        <v>13</v>
      </c>
      <c r="N1392" s="9">
        <v>4</v>
      </c>
    </row>
    <row r="1393" spans="1:14" x14ac:dyDescent="0.25">
      <c r="A1393" s="24">
        <v>2606</v>
      </c>
      <c r="B1393" s="2">
        <v>36</v>
      </c>
      <c r="C1393" s="23">
        <v>971</v>
      </c>
      <c r="D1393" s="23">
        <v>265</v>
      </c>
      <c r="E1393" s="23">
        <v>995</v>
      </c>
      <c r="F1393" s="23">
        <v>0</v>
      </c>
      <c r="G1393" s="23">
        <v>194</v>
      </c>
      <c r="H1393" s="23">
        <v>168</v>
      </c>
      <c r="I1393" s="23">
        <v>2257</v>
      </c>
      <c r="J1393" s="9">
        <v>1</v>
      </c>
      <c r="K1393" s="2">
        <v>9</v>
      </c>
      <c r="L1393" s="2">
        <v>3</v>
      </c>
      <c r="M1393" s="2">
        <v>13</v>
      </c>
      <c r="N1393" s="9">
        <v>4</v>
      </c>
    </row>
    <row r="1394" spans="1:14" x14ac:dyDescent="0.25">
      <c r="A1394" s="24">
        <v>2302</v>
      </c>
      <c r="B1394" s="2">
        <v>36</v>
      </c>
      <c r="C1394" s="23">
        <v>1126</v>
      </c>
      <c r="D1394" s="23">
        <v>110</v>
      </c>
      <c r="E1394" s="23">
        <v>530</v>
      </c>
      <c r="F1394" s="23">
        <v>257</v>
      </c>
      <c r="G1394" s="23">
        <v>241</v>
      </c>
      <c r="H1394" s="23">
        <v>307</v>
      </c>
      <c r="I1394" s="23">
        <v>1955</v>
      </c>
      <c r="J1394" s="9">
        <v>2</v>
      </c>
      <c r="K1394" s="2">
        <v>5</v>
      </c>
      <c r="L1394" s="2">
        <v>7</v>
      </c>
      <c r="M1394" s="2">
        <v>12</v>
      </c>
      <c r="N1394" s="9">
        <v>1</v>
      </c>
    </row>
    <row r="1395" spans="1:14" x14ac:dyDescent="0.25">
      <c r="A1395" s="24">
        <v>3158</v>
      </c>
      <c r="B1395" s="2">
        <v>36</v>
      </c>
      <c r="C1395" s="23">
        <v>1420</v>
      </c>
      <c r="D1395" s="23">
        <v>99</v>
      </c>
      <c r="E1395" s="23">
        <v>1386</v>
      </c>
      <c r="F1395" s="23">
        <v>307</v>
      </c>
      <c r="G1395" s="23">
        <v>235</v>
      </c>
      <c r="H1395" s="23">
        <v>32</v>
      </c>
      <c r="I1395" s="23">
        <v>3415</v>
      </c>
      <c r="J1395" s="9">
        <v>1</v>
      </c>
      <c r="K1395" s="2">
        <v>7</v>
      </c>
      <c r="L1395" s="2">
        <v>5</v>
      </c>
      <c r="M1395" s="2">
        <v>12</v>
      </c>
      <c r="N1395" s="9">
        <v>2</v>
      </c>
    </row>
    <row r="1396" spans="1:14" x14ac:dyDescent="0.25">
      <c r="A1396" s="24">
        <v>2343</v>
      </c>
      <c r="B1396" s="2">
        <v>36</v>
      </c>
      <c r="C1396" s="23">
        <v>1423</v>
      </c>
      <c r="D1396" s="23">
        <v>61</v>
      </c>
      <c r="E1396" s="23">
        <v>694</v>
      </c>
      <c r="F1396" s="23">
        <v>163</v>
      </c>
      <c r="G1396" s="23">
        <v>315</v>
      </c>
      <c r="H1396" s="23">
        <v>82</v>
      </c>
      <c r="I1396" s="23">
        <v>2574</v>
      </c>
      <c r="J1396" s="9">
        <v>1</v>
      </c>
      <c r="K1396" s="2">
        <v>8</v>
      </c>
      <c r="L1396" s="2">
        <v>7</v>
      </c>
      <c r="M1396" s="2">
        <v>11</v>
      </c>
      <c r="N1396" s="9">
        <v>6</v>
      </c>
    </row>
    <row r="1397" spans="1:14" x14ac:dyDescent="0.25">
      <c r="A1397" s="24">
        <v>1135</v>
      </c>
      <c r="B1397" s="2">
        <v>36</v>
      </c>
      <c r="C1397" s="23">
        <v>1598</v>
      </c>
      <c r="D1397" s="23">
        <v>43</v>
      </c>
      <c r="E1397" s="23">
        <v>377</v>
      </c>
      <c r="F1397" s="23">
        <v>86</v>
      </c>
      <c r="G1397" s="23">
        <v>110</v>
      </c>
      <c r="H1397" s="23">
        <v>131</v>
      </c>
      <c r="I1397" s="23">
        <v>2081</v>
      </c>
      <c r="J1397" s="9">
        <v>3</v>
      </c>
      <c r="K1397" s="2">
        <v>3</v>
      </c>
      <c r="L1397" s="2">
        <v>3</v>
      </c>
      <c r="M1397" s="2">
        <v>6</v>
      </c>
      <c r="N1397" s="9">
        <v>8</v>
      </c>
    </row>
    <row r="1398" spans="1:14" x14ac:dyDescent="0.25">
      <c r="A1398" s="24">
        <v>1629</v>
      </c>
      <c r="B1398" s="2">
        <v>36</v>
      </c>
      <c r="C1398" s="23">
        <v>1966</v>
      </c>
      <c r="D1398" s="23">
        <v>353</v>
      </c>
      <c r="E1398" s="23">
        <v>203</v>
      </c>
      <c r="F1398" s="23">
        <v>394</v>
      </c>
      <c r="G1398" s="23">
        <v>41</v>
      </c>
      <c r="H1398" s="23">
        <v>403</v>
      </c>
      <c r="I1398" s="23">
        <v>2552</v>
      </c>
      <c r="J1398" s="9">
        <v>0</v>
      </c>
      <c r="K1398" s="2">
        <v>9</v>
      </c>
      <c r="L1398" s="2">
        <v>8</v>
      </c>
      <c r="M1398" s="2">
        <v>13</v>
      </c>
      <c r="N1398" s="9">
        <v>3</v>
      </c>
    </row>
    <row r="1399" spans="1:14" x14ac:dyDescent="0.25">
      <c r="A1399" s="24">
        <v>2419</v>
      </c>
      <c r="B1399" s="2">
        <v>36</v>
      </c>
      <c r="C1399" s="23">
        <v>2211</v>
      </c>
      <c r="D1399" s="23">
        <v>43</v>
      </c>
      <c r="E1399" s="23">
        <v>1354</v>
      </c>
      <c r="F1399" s="23">
        <v>410</v>
      </c>
      <c r="G1399" s="23">
        <v>59</v>
      </c>
      <c r="H1399" s="23">
        <v>314</v>
      </c>
      <c r="I1399" s="23">
        <v>3763</v>
      </c>
      <c r="J1399" s="9">
        <v>3</v>
      </c>
      <c r="K1399" s="2">
        <v>3</v>
      </c>
      <c r="L1399" s="2">
        <v>7</v>
      </c>
      <c r="M1399" s="2">
        <v>10</v>
      </c>
      <c r="N1399" s="9">
        <v>3</v>
      </c>
    </row>
    <row r="1400" spans="1:14" x14ac:dyDescent="0.25">
      <c r="A1400" s="24">
        <v>2592</v>
      </c>
      <c r="B1400" s="2">
        <v>35</v>
      </c>
      <c r="C1400" s="23">
        <v>27</v>
      </c>
      <c r="D1400" s="23">
        <v>0</v>
      </c>
      <c r="E1400" s="23">
        <v>23</v>
      </c>
      <c r="F1400" s="23">
        <v>9</v>
      </c>
      <c r="G1400" s="23">
        <v>5</v>
      </c>
      <c r="H1400" s="23">
        <v>9</v>
      </c>
      <c r="I1400" s="23">
        <v>54</v>
      </c>
      <c r="J1400" s="9">
        <v>1</v>
      </c>
      <c r="K1400" s="2">
        <v>1</v>
      </c>
      <c r="L1400" s="2">
        <v>0</v>
      </c>
      <c r="M1400" s="2">
        <v>2</v>
      </c>
      <c r="N1400" s="9">
        <v>7</v>
      </c>
    </row>
    <row r="1401" spans="1:14" x14ac:dyDescent="0.25">
      <c r="A1401" s="24">
        <v>2364</v>
      </c>
      <c r="B1401" s="2">
        <v>35</v>
      </c>
      <c r="C1401" s="23">
        <v>61</v>
      </c>
      <c r="D1401" s="23">
        <v>3</v>
      </c>
      <c r="E1401" s="23">
        <v>55</v>
      </c>
      <c r="F1401" s="23">
        <v>6</v>
      </c>
      <c r="G1401" s="23">
        <v>0</v>
      </c>
      <c r="H1401" s="23">
        <v>6</v>
      </c>
      <c r="I1401" s="23">
        <v>119</v>
      </c>
      <c r="J1401" s="9">
        <v>1</v>
      </c>
      <c r="K1401" s="2">
        <v>1</v>
      </c>
      <c r="L1401" s="2">
        <v>0</v>
      </c>
      <c r="M1401" s="2">
        <v>3</v>
      </c>
      <c r="N1401" s="9">
        <v>8</v>
      </c>
    </row>
    <row r="1402" spans="1:14" x14ac:dyDescent="0.25">
      <c r="A1402" s="24">
        <v>1242</v>
      </c>
      <c r="B1402" s="2">
        <v>35</v>
      </c>
      <c r="C1402" s="23">
        <v>102</v>
      </c>
      <c r="D1402" s="23">
        <v>0</v>
      </c>
      <c r="E1402" s="23">
        <v>34</v>
      </c>
      <c r="F1402" s="23">
        <v>0</v>
      </c>
      <c r="G1402" s="23">
        <v>0</v>
      </c>
      <c r="H1402" s="23">
        <v>4</v>
      </c>
      <c r="I1402" s="23">
        <v>131</v>
      </c>
      <c r="J1402" s="9">
        <v>2</v>
      </c>
      <c r="K1402" s="2">
        <v>1</v>
      </c>
      <c r="L1402" s="2">
        <v>0</v>
      </c>
      <c r="M1402" s="2">
        <v>3</v>
      </c>
      <c r="N1402" s="9">
        <v>6</v>
      </c>
    </row>
    <row r="1403" spans="1:14" x14ac:dyDescent="0.25">
      <c r="A1403" s="24">
        <v>1508</v>
      </c>
      <c r="B1403" s="2">
        <v>35</v>
      </c>
      <c r="C1403" s="23">
        <v>157</v>
      </c>
      <c r="D1403" s="23">
        <v>5</v>
      </c>
      <c r="E1403" s="23">
        <v>315</v>
      </c>
      <c r="F1403" s="23">
        <v>79</v>
      </c>
      <c r="G1403" s="23">
        <v>59</v>
      </c>
      <c r="H1403" s="23">
        <v>418</v>
      </c>
      <c r="I1403" s="23">
        <v>197</v>
      </c>
      <c r="J1403" s="9">
        <v>3</v>
      </c>
      <c r="K1403" s="2">
        <v>2</v>
      </c>
      <c r="L1403" s="2">
        <v>2</v>
      </c>
      <c r="M1403" s="2">
        <v>3</v>
      </c>
      <c r="N1403" s="9">
        <v>6</v>
      </c>
    </row>
    <row r="1404" spans="1:14" x14ac:dyDescent="0.25">
      <c r="A1404" s="24">
        <v>1854</v>
      </c>
      <c r="B1404" s="2">
        <v>35</v>
      </c>
      <c r="C1404" s="23">
        <v>161</v>
      </c>
      <c r="D1404" s="23">
        <v>44</v>
      </c>
      <c r="E1404" s="23">
        <v>191</v>
      </c>
      <c r="F1404" s="23">
        <v>81</v>
      </c>
      <c r="G1404" s="23">
        <v>50</v>
      </c>
      <c r="H1404" s="23">
        <v>84</v>
      </c>
      <c r="I1404" s="23">
        <v>443</v>
      </c>
      <c r="J1404" s="9">
        <v>4</v>
      </c>
      <c r="K1404" s="2">
        <v>3</v>
      </c>
      <c r="L1404" s="2">
        <v>1</v>
      </c>
      <c r="M1404" s="2">
        <v>4</v>
      </c>
      <c r="N1404" s="9">
        <v>7</v>
      </c>
    </row>
    <row r="1405" spans="1:14" x14ac:dyDescent="0.25">
      <c r="A1405" s="24">
        <v>1096</v>
      </c>
      <c r="B1405" s="2">
        <v>35</v>
      </c>
      <c r="C1405" s="23">
        <v>466</v>
      </c>
      <c r="D1405" s="23">
        <v>163</v>
      </c>
      <c r="E1405" s="23">
        <v>1481</v>
      </c>
      <c r="F1405" s="23">
        <v>107</v>
      </c>
      <c r="G1405" s="23">
        <v>56</v>
      </c>
      <c r="H1405" s="23">
        <v>82</v>
      </c>
      <c r="I1405" s="23">
        <v>2192</v>
      </c>
      <c r="J1405" s="9">
        <v>1</v>
      </c>
      <c r="K1405" s="2">
        <v>3</v>
      </c>
      <c r="L1405" s="2">
        <v>11</v>
      </c>
      <c r="M1405" s="2">
        <v>5</v>
      </c>
      <c r="N1405" s="9">
        <v>1</v>
      </c>
    </row>
    <row r="1406" spans="1:14" x14ac:dyDescent="0.25">
      <c r="A1406" s="24">
        <v>1842</v>
      </c>
      <c r="B1406" s="2">
        <v>35</v>
      </c>
      <c r="C1406" s="23">
        <v>541</v>
      </c>
      <c r="D1406" s="23">
        <v>6</v>
      </c>
      <c r="E1406" s="23">
        <v>289</v>
      </c>
      <c r="F1406" s="23">
        <v>0</v>
      </c>
      <c r="G1406" s="23">
        <v>0</v>
      </c>
      <c r="H1406" s="23">
        <v>110</v>
      </c>
      <c r="I1406" s="23">
        <v>726</v>
      </c>
      <c r="J1406" s="9">
        <v>6</v>
      </c>
      <c r="K1406" s="2">
        <v>6</v>
      </c>
      <c r="L1406" s="2">
        <v>1</v>
      </c>
      <c r="M1406" s="2">
        <v>4</v>
      </c>
      <c r="N1406" s="9">
        <v>8</v>
      </c>
    </row>
    <row r="1407" spans="1:14" x14ac:dyDescent="0.25">
      <c r="A1407" s="24">
        <v>2335</v>
      </c>
      <c r="B1407" s="2">
        <v>35</v>
      </c>
      <c r="C1407" s="23">
        <v>563</v>
      </c>
      <c r="D1407" s="23">
        <v>392</v>
      </c>
      <c r="E1407" s="23">
        <v>524</v>
      </c>
      <c r="F1407" s="23">
        <v>417</v>
      </c>
      <c r="G1407" s="23">
        <v>73</v>
      </c>
      <c r="H1407" s="23">
        <v>129</v>
      </c>
      <c r="I1407" s="23">
        <v>1839</v>
      </c>
      <c r="J1407" s="9">
        <v>2</v>
      </c>
      <c r="K1407" s="2">
        <v>8</v>
      </c>
      <c r="L1407" s="2">
        <v>2</v>
      </c>
      <c r="M1407" s="2">
        <v>11</v>
      </c>
      <c r="N1407" s="9">
        <v>5</v>
      </c>
    </row>
    <row r="1408" spans="1:14" x14ac:dyDescent="0.25">
      <c r="A1408" s="24">
        <v>3026</v>
      </c>
      <c r="B1408" s="2">
        <v>35</v>
      </c>
      <c r="C1408" s="23">
        <v>1025</v>
      </c>
      <c r="D1408" s="23">
        <v>11</v>
      </c>
      <c r="E1408" s="23">
        <v>142</v>
      </c>
      <c r="F1408" s="23">
        <v>17</v>
      </c>
      <c r="G1408" s="23">
        <v>11</v>
      </c>
      <c r="H1408" s="23">
        <v>265</v>
      </c>
      <c r="I1408" s="23">
        <v>941</v>
      </c>
      <c r="J1408" s="9">
        <v>6</v>
      </c>
      <c r="K1408" s="2">
        <v>7</v>
      </c>
      <c r="L1408" s="2">
        <v>2</v>
      </c>
      <c r="M1408" s="2">
        <v>6</v>
      </c>
      <c r="N1408" s="9">
        <v>7</v>
      </c>
    </row>
    <row r="1409" spans="1:14" x14ac:dyDescent="0.25">
      <c r="A1409" s="24">
        <v>2708</v>
      </c>
      <c r="B1409" s="2">
        <v>35</v>
      </c>
      <c r="C1409" s="23">
        <v>1067</v>
      </c>
      <c r="D1409" s="23">
        <v>325</v>
      </c>
      <c r="E1409" s="23">
        <v>1127</v>
      </c>
      <c r="F1409" s="23">
        <v>230</v>
      </c>
      <c r="G1409" s="23">
        <v>237</v>
      </c>
      <c r="H1409" s="23">
        <v>237</v>
      </c>
      <c r="I1409" s="23">
        <v>2749</v>
      </c>
      <c r="J1409" s="9">
        <v>1</v>
      </c>
      <c r="K1409" s="2">
        <v>3</v>
      </c>
      <c r="L1409" s="2">
        <v>5</v>
      </c>
      <c r="M1409" s="2">
        <v>12</v>
      </c>
      <c r="N1409" s="9">
        <v>1</v>
      </c>
    </row>
    <row r="1410" spans="1:14" x14ac:dyDescent="0.25">
      <c r="A1410" s="24">
        <v>1469</v>
      </c>
      <c r="B1410" s="2">
        <v>35</v>
      </c>
      <c r="C1410" s="23">
        <v>1096</v>
      </c>
      <c r="D1410" s="23">
        <v>168</v>
      </c>
      <c r="E1410" s="23">
        <v>259</v>
      </c>
      <c r="F1410" s="23">
        <v>383</v>
      </c>
      <c r="G1410" s="23">
        <v>84</v>
      </c>
      <c r="H1410" s="23">
        <v>41</v>
      </c>
      <c r="I1410" s="23">
        <v>1949</v>
      </c>
      <c r="J1410" s="9">
        <v>1</v>
      </c>
      <c r="K1410" s="2">
        <v>5</v>
      </c>
      <c r="L1410" s="2">
        <v>10</v>
      </c>
      <c r="M1410" s="2">
        <v>13</v>
      </c>
      <c r="N1410" s="9">
        <v>3</v>
      </c>
    </row>
    <row r="1411" spans="1:14" x14ac:dyDescent="0.25">
      <c r="A1411" s="24">
        <v>1947</v>
      </c>
      <c r="B1411" s="2">
        <v>35</v>
      </c>
      <c r="C1411" s="23">
        <v>1439</v>
      </c>
      <c r="D1411" s="23">
        <v>44</v>
      </c>
      <c r="E1411" s="23">
        <v>1920</v>
      </c>
      <c r="F1411" s="23">
        <v>64</v>
      </c>
      <c r="G1411" s="23">
        <v>50</v>
      </c>
      <c r="H1411" s="23">
        <v>174</v>
      </c>
      <c r="I1411" s="23">
        <v>3342</v>
      </c>
      <c r="J1411" s="9">
        <v>1</v>
      </c>
      <c r="K1411" s="2">
        <v>6</v>
      </c>
      <c r="L1411" s="2">
        <v>7</v>
      </c>
      <c r="M1411" s="2">
        <v>9</v>
      </c>
      <c r="N1411" s="9">
        <v>2</v>
      </c>
    </row>
    <row r="1412" spans="1:14" x14ac:dyDescent="0.25">
      <c r="A1412" s="24">
        <v>2957</v>
      </c>
      <c r="B1412" s="2">
        <v>35</v>
      </c>
      <c r="C1412" s="23">
        <v>1808</v>
      </c>
      <c r="D1412" s="23">
        <v>294</v>
      </c>
      <c r="E1412" s="23">
        <v>1639</v>
      </c>
      <c r="F1412" s="23">
        <v>218</v>
      </c>
      <c r="G1412" s="23">
        <v>294</v>
      </c>
      <c r="H1412" s="23">
        <v>294</v>
      </c>
      <c r="I1412" s="23">
        <v>3959</v>
      </c>
      <c r="J1412" s="9">
        <v>0</v>
      </c>
      <c r="K1412" s="2">
        <v>5</v>
      </c>
      <c r="L1412" s="2">
        <v>7</v>
      </c>
      <c r="M1412" s="2">
        <v>9</v>
      </c>
      <c r="N1412" s="9">
        <v>1</v>
      </c>
    </row>
    <row r="1413" spans="1:14" x14ac:dyDescent="0.25">
      <c r="A1413" s="24">
        <v>2171</v>
      </c>
      <c r="B1413" s="2">
        <v>35</v>
      </c>
      <c r="C1413" s="23">
        <v>1854</v>
      </c>
      <c r="D1413" s="23">
        <v>150</v>
      </c>
      <c r="E1413" s="23">
        <v>1248</v>
      </c>
      <c r="F1413" s="23">
        <v>491</v>
      </c>
      <c r="G1413" s="23">
        <v>150</v>
      </c>
      <c r="H1413" s="23">
        <v>225</v>
      </c>
      <c r="I1413" s="23">
        <v>3668</v>
      </c>
      <c r="J1413" s="9">
        <v>1</v>
      </c>
      <c r="K1413" s="2">
        <v>5</v>
      </c>
      <c r="L1413" s="2">
        <v>6</v>
      </c>
      <c r="M1413" s="2">
        <v>4</v>
      </c>
      <c r="N1413" s="9">
        <v>3</v>
      </c>
    </row>
    <row r="1414" spans="1:14" x14ac:dyDescent="0.25">
      <c r="A1414" s="24">
        <v>2602</v>
      </c>
      <c r="B1414" s="2">
        <v>35</v>
      </c>
      <c r="C1414" s="23">
        <v>1858</v>
      </c>
      <c r="D1414" s="23">
        <v>222</v>
      </c>
      <c r="E1414" s="23">
        <v>478</v>
      </c>
      <c r="F1414" s="23">
        <v>375</v>
      </c>
      <c r="G1414" s="23">
        <v>350</v>
      </c>
      <c r="H1414" s="23">
        <v>128</v>
      </c>
      <c r="I1414" s="23">
        <v>3154</v>
      </c>
      <c r="J1414" s="9">
        <v>6</v>
      </c>
      <c r="K1414" s="2">
        <v>3</v>
      </c>
      <c r="L1414" s="2">
        <v>2</v>
      </c>
      <c r="M1414" s="2">
        <v>10</v>
      </c>
      <c r="N1414" s="9">
        <v>9</v>
      </c>
    </row>
    <row r="1415" spans="1:14" x14ac:dyDescent="0.25">
      <c r="A1415" s="24">
        <v>2662</v>
      </c>
      <c r="B1415" s="2">
        <v>35</v>
      </c>
      <c r="C1415" s="23">
        <v>1913</v>
      </c>
      <c r="D1415" s="23">
        <v>19</v>
      </c>
      <c r="E1415" s="23">
        <v>169</v>
      </c>
      <c r="F1415" s="23">
        <v>28</v>
      </c>
      <c r="G1415" s="23">
        <v>0</v>
      </c>
      <c r="H1415" s="23">
        <v>127</v>
      </c>
      <c r="I1415" s="23">
        <v>2002</v>
      </c>
      <c r="J1415" s="9">
        <v>4</v>
      </c>
      <c r="K1415" s="2">
        <v>10</v>
      </c>
      <c r="L1415" s="2">
        <v>4</v>
      </c>
      <c r="M1415" s="2">
        <v>7</v>
      </c>
      <c r="N1415" s="9">
        <v>8</v>
      </c>
    </row>
    <row r="1416" spans="1:14" x14ac:dyDescent="0.25">
      <c r="A1416" s="24">
        <v>2480</v>
      </c>
      <c r="B1416" s="2">
        <v>35</v>
      </c>
      <c r="C1416" s="23">
        <v>3559</v>
      </c>
      <c r="D1416" s="23">
        <v>78</v>
      </c>
      <c r="E1416" s="23">
        <v>362</v>
      </c>
      <c r="F1416" s="23">
        <v>51</v>
      </c>
      <c r="G1416" s="23">
        <v>39</v>
      </c>
      <c r="H1416" s="23">
        <v>118</v>
      </c>
      <c r="I1416" s="23">
        <v>3972</v>
      </c>
      <c r="J1416" s="9">
        <v>2</v>
      </c>
      <c r="K1416" s="2">
        <v>5</v>
      </c>
      <c r="L1416" s="2">
        <v>10</v>
      </c>
      <c r="M1416" s="2">
        <v>5</v>
      </c>
      <c r="N1416" s="9">
        <v>8</v>
      </c>
    </row>
    <row r="1417" spans="1:14" x14ac:dyDescent="0.25">
      <c r="A1417" s="24">
        <v>1649</v>
      </c>
      <c r="B1417" s="2">
        <v>34</v>
      </c>
      <c r="C1417" s="23">
        <v>6</v>
      </c>
      <c r="D1417" s="23">
        <v>57</v>
      </c>
      <c r="E1417" s="23">
        <v>63</v>
      </c>
      <c r="F1417" s="23">
        <v>109</v>
      </c>
      <c r="G1417" s="23">
        <v>17</v>
      </c>
      <c r="H1417" s="23">
        <v>86</v>
      </c>
      <c r="I1417" s="23">
        <v>167</v>
      </c>
      <c r="J1417" s="9">
        <v>2</v>
      </c>
      <c r="K1417" s="2">
        <v>2</v>
      </c>
      <c r="L1417" s="2">
        <v>0</v>
      </c>
      <c r="M1417" s="2">
        <v>3</v>
      </c>
      <c r="N1417" s="9">
        <v>6</v>
      </c>
    </row>
    <row r="1418" spans="1:14" x14ac:dyDescent="0.25">
      <c r="A1418" s="24">
        <v>1729</v>
      </c>
      <c r="B1418" s="2">
        <v>34</v>
      </c>
      <c r="C1418" s="23">
        <v>16</v>
      </c>
      <c r="D1418" s="23">
        <v>12</v>
      </c>
      <c r="E1418" s="23">
        <v>28</v>
      </c>
      <c r="F1418" s="23">
        <v>0</v>
      </c>
      <c r="G1418" s="23">
        <v>12</v>
      </c>
      <c r="H1418" s="23">
        <v>44</v>
      </c>
      <c r="I1418" s="23">
        <v>24</v>
      </c>
      <c r="J1418" s="9">
        <v>1</v>
      </c>
      <c r="K1418" s="2">
        <v>1</v>
      </c>
      <c r="L1418" s="2">
        <v>0</v>
      </c>
      <c r="M1418" s="2">
        <v>2</v>
      </c>
      <c r="N1418" s="9">
        <v>7</v>
      </c>
    </row>
    <row r="1419" spans="1:14" x14ac:dyDescent="0.25">
      <c r="A1419" s="24">
        <v>1800</v>
      </c>
      <c r="B1419" s="2">
        <v>34</v>
      </c>
      <c r="C1419" s="23">
        <v>39</v>
      </c>
      <c r="D1419" s="23">
        <v>34</v>
      </c>
      <c r="E1419" s="23">
        <v>44</v>
      </c>
      <c r="F1419" s="23">
        <v>63</v>
      </c>
      <c r="G1419" s="23">
        <v>29</v>
      </c>
      <c r="H1419" s="23">
        <v>59</v>
      </c>
      <c r="I1419" s="23">
        <v>151</v>
      </c>
      <c r="J1419" s="9">
        <v>2</v>
      </c>
      <c r="K1419" s="2">
        <v>2</v>
      </c>
      <c r="L1419" s="2">
        <v>0</v>
      </c>
      <c r="M1419" s="2">
        <v>3</v>
      </c>
      <c r="N1419" s="9">
        <v>8</v>
      </c>
    </row>
    <row r="1420" spans="1:14" x14ac:dyDescent="0.25">
      <c r="A1420" s="24">
        <v>2394</v>
      </c>
      <c r="B1420" s="2">
        <v>34</v>
      </c>
      <c r="C1420" s="23">
        <v>76</v>
      </c>
      <c r="D1420" s="23">
        <v>15</v>
      </c>
      <c r="E1420" s="23">
        <v>38</v>
      </c>
      <c r="F1420" s="23">
        <v>23</v>
      </c>
      <c r="G1420" s="23">
        <v>15</v>
      </c>
      <c r="H1420" s="23">
        <v>64</v>
      </c>
      <c r="I1420" s="23">
        <v>102</v>
      </c>
      <c r="J1420" s="9">
        <v>2</v>
      </c>
      <c r="K1420" s="2">
        <v>2</v>
      </c>
      <c r="L1420" s="2">
        <v>0</v>
      </c>
      <c r="M1420" s="2">
        <v>3</v>
      </c>
      <c r="N1420" s="9">
        <v>6</v>
      </c>
    </row>
    <row r="1421" spans="1:14" x14ac:dyDescent="0.25">
      <c r="A1421" s="24">
        <v>1029</v>
      </c>
      <c r="B1421" s="2">
        <v>34</v>
      </c>
      <c r="C1421" s="23">
        <v>81</v>
      </c>
      <c r="D1421" s="23">
        <v>40</v>
      </c>
      <c r="E1421" s="23">
        <v>101</v>
      </c>
      <c r="F1421" s="23">
        <v>20</v>
      </c>
      <c r="G1421" s="23">
        <v>20</v>
      </c>
      <c r="H1421" s="23">
        <v>40</v>
      </c>
      <c r="I1421" s="23">
        <v>222</v>
      </c>
      <c r="J1421" s="9">
        <v>2</v>
      </c>
      <c r="K1421" s="2">
        <v>3</v>
      </c>
      <c r="L1421" s="2">
        <v>0</v>
      </c>
      <c r="M1421" s="2">
        <v>3</v>
      </c>
      <c r="N1421" s="9">
        <v>5</v>
      </c>
    </row>
    <row r="1422" spans="1:14" x14ac:dyDescent="0.25">
      <c r="A1422" s="24">
        <v>2119</v>
      </c>
      <c r="B1422" s="2">
        <v>34</v>
      </c>
      <c r="C1422" s="23">
        <v>81</v>
      </c>
      <c r="D1422" s="23">
        <v>40</v>
      </c>
      <c r="E1422" s="23">
        <v>101</v>
      </c>
      <c r="F1422" s="23">
        <v>20</v>
      </c>
      <c r="G1422" s="23">
        <v>20</v>
      </c>
      <c r="H1422" s="23">
        <v>40</v>
      </c>
      <c r="I1422" s="23">
        <v>222</v>
      </c>
      <c r="J1422" s="9">
        <v>2</v>
      </c>
      <c r="K1422" s="2">
        <v>3</v>
      </c>
      <c r="L1422" s="2">
        <v>0</v>
      </c>
      <c r="M1422" s="2">
        <v>3</v>
      </c>
      <c r="N1422" s="9">
        <v>5</v>
      </c>
    </row>
    <row r="1423" spans="1:14" x14ac:dyDescent="0.25">
      <c r="A1423" s="24">
        <v>1687</v>
      </c>
      <c r="B1423" s="2">
        <v>34</v>
      </c>
      <c r="C1423" s="23">
        <v>87</v>
      </c>
      <c r="D1423" s="23">
        <v>0</v>
      </c>
      <c r="E1423" s="23">
        <v>30</v>
      </c>
      <c r="F1423" s="23">
        <v>23</v>
      </c>
      <c r="G1423" s="23">
        <v>8</v>
      </c>
      <c r="H1423" s="23">
        <v>68</v>
      </c>
      <c r="I1423" s="23">
        <v>80</v>
      </c>
      <c r="J1423" s="9">
        <v>1</v>
      </c>
      <c r="K1423" s="2">
        <v>1</v>
      </c>
      <c r="L1423" s="2">
        <v>1</v>
      </c>
      <c r="M1423" s="2">
        <v>3</v>
      </c>
      <c r="N1423" s="9">
        <v>2</v>
      </c>
    </row>
    <row r="1424" spans="1:14" x14ac:dyDescent="0.25">
      <c r="A1424" s="24">
        <v>3109</v>
      </c>
      <c r="B1424" s="2">
        <v>34</v>
      </c>
      <c r="C1424" s="23">
        <v>87</v>
      </c>
      <c r="D1424" s="23">
        <v>8</v>
      </c>
      <c r="E1424" s="23">
        <v>42</v>
      </c>
      <c r="F1424" s="23">
        <v>11</v>
      </c>
      <c r="G1424" s="23">
        <v>4</v>
      </c>
      <c r="H1424" s="23">
        <v>15</v>
      </c>
      <c r="I1424" s="23">
        <v>137</v>
      </c>
      <c r="J1424" s="9">
        <v>2</v>
      </c>
      <c r="K1424" s="2">
        <v>2</v>
      </c>
      <c r="L1424" s="2">
        <v>0</v>
      </c>
      <c r="M1424" s="2">
        <v>3</v>
      </c>
      <c r="N1424" s="9">
        <v>6</v>
      </c>
    </row>
    <row r="1425" spans="1:14" x14ac:dyDescent="0.25">
      <c r="A1425" s="24">
        <v>2148</v>
      </c>
      <c r="B1425" s="2">
        <v>34</v>
      </c>
      <c r="C1425" s="23">
        <v>107</v>
      </c>
      <c r="D1425" s="23">
        <v>34</v>
      </c>
      <c r="E1425" s="23">
        <v>142</v>
      </c>
      <c r="F1425" s="23">
        <v>46</v>
      </c>
      <c r="G1425" s="23">
        <v>27</v>
      </c>
      <c r="H1425" s="23">
        <v>50</v>
      </c>
      <c r="I1425" s="23">
        <v>306</v>
      </c>
      <c r="J1425" s="9">
        <v>3</v>
      </c>
      <c r="K1425" s="2">
        <v>2</v>
      </c>
      <c r="L1425" s="2">
        <v>0</v>
      </c>
      <c r="M1425" s="2">
        <v>4</v>
      </c>
      <c r="N1425" s="9">
        <v>8</v>
      </c>
    </row>
    <row r="1426" spans="1:14" x14ac:dyDescent="0.25">
      <c r="A1426" s="24">
        <v>1868</v>
      </c>
      <c r="B1426" s="2">
        <v>34</v>
      </c>
      <c r="C1426" s="23">
        <v>162</v>
      </c>
      <c r="D1426" s="23">
        <v>0</v>
      </c>
      <c r="E1426" s="23">
        <v>7</v>
      </c>
      <c r="F1426" s="23">
        <v>0</v>
      </c>
      <c r="G1426" s="23">
        <v>0</v>
      </c>
      <c r="H1426" s="23">
        <v>17</v>
      </c>
      <c r="I1426" s="23">
        <v>152</v>
      </c>
      <c r="J1426" s="9">
        <v>2</v>
      </c>
      <c r="K1426" s="2">
        <v>2</v>
      </c>
      <c r="L1426" s="2">
        <v>0</v>
      </c>
      <c r="M1426" s="2">
        <v>3</v>
      </c>
      <c r="N1426" s="9">
        <v>7</v>
      </c>
    </row>
    <row r="1427" spans="1:14" x14ac:dyDescent="0.25">
      <c r="A1427" s="24">
        <v>2339</v>
      </c>
      <c r="B1427" s="2">
        <v>34</v>
      </c>
      <c r="C1427" s="23">
        <v>316</v>
      </c>
      <c r="D1427" s="23">
        <v>4</v>
      </c>
      <c r="E1427" s="23">
        <v>124</v>
      </c>
      <c r="F1427" s="23">
        <v>16</v>
      </c>
      <c r="G1427" s="23">
        <v>16</v>
      </c>
      <c r="H1427" s="23">
        <v>48</v>
      </c>
      <c r="I1427" s="23">
        <v>428</v>
      </c>
      <c r="J1427" s="9">
        <v>3</v>
      </c>
      <c r="K1427" s="2">
        <v>2</v>
      </c>
      <c r="L1427" s="2">
        <v>1</v>
      </c>
      <c r="M1427" s="2">
        <v>4</v>
      </c>
      <c r="N1427" s="9">
        <v>6</v>
      </c>
    </row>
    <row r="1428" spans="1:14" x14ac:dyDescent="0.25">
      <c r="A1428" s="24">
        <v>2797</v>
      </c>
      <c r="B1428" s="2">
        <v>34</v>
      </c>
      <c r="C1428" s="23">
        <v>316</v>
      </c>
      <c r="D1428" s="23">
        <v>4</v>
      </c>
      <c r="E1428" s="23">
        <v>124</v>
      </c>
      <c r="F1428" s="23">
        <v>16</v>
      </c>
      <c r="G1428" s="23">
        <v>16</v>
      </c>
      <c r="H1428" s="23">
        <v>48</v>
      </c>
      <c r="I1428" s="23">
        <v>428</v>
      </c>
      <c r="J1428" s="9">
        <v>3</v>
      </c>
      <c r="K1428" s="2">
        <v>2</v>
      </c>
      <c r="L1428" s="2">
        <v>1</v>
      </c>
      <c r="M1428" s="2">
        <v>4</v>
      </c>
      <c r="N1428" s="9">
        <v>6</v>
      </c>
    </row>
    <row r="1429" spans="1:14" x14ac:dyDescent="0.25">
      <c r="A1429" s="24">
        <v>1007</v>
      </c>
      <c r="B1429" s="2">
        <v>34</v>
      </c>
      <c r="C1429" s="23">
        <v>657</v>
      </c>
      <c r="D1429" s="23">
        <v>182</v>
      </c>
      <c r="E1429" s="23">
        <v>459</v>
      </c>
      <c r="F1429" s="23">
        <v>140</v>
      </c>
      <c r="G1429" s="23">
        <v>137</v>
      </c>
      <c r="H1429" s="23">
        <v>76</v>
      </c>
      <c r="I1429" s="23">
        <v>1499</v>
      </c>
      <c r="J1429" s="9">
        <v>4</v>
      </c>
      <c r="K1429" s="2">
        <v>7</v>
      </c>
      <c r="L1429" s="2">
        <v>3</v>
      </c>
      <c r="M1429" s="2">
        <v>7</v>
      </c>
      <c r="N1429" s="9">
        <v>6</v>
      </c>
    </row>
    <row r="1430" spans="1:14" x14ac:dyDescent="0.25">
      <c r="A1430" s="24">
        <v>1980</v>
      </c>
      <c r="B1430" s="2">
        <v>34</v>
      </c>
      <c r="C1430" s="23">
        <v>773</v>
      </c>
      <c r="D1430" s="23">
        <v>25</v>
      </c>
      <c r="E1430" s="23">
        <v>101</v>
      </c>
      <c r="F1430" s="23">
        <v>22</v>
      </c>
      <c r="G1430" s="23">
        <v>6</v>
      </c>
      <c r="H1430" s="23">
        <v>158</v>
      </c>
      <c r="I1430" s="23">
        <v>770</v>
      </c>
      <c r="J1430" s="9">
        <v>4</v>
      </c>
      <c r="K1430" s="2">
        <v>3</v>
      </c>
      <c r="L1430" s="2">
        <v>1</v>
      </c>
      <c r="M1430" s="2">
        <v>8</v>
      </c>
      <c r="N1430" s="9">
        <v>4</v>
      </c>
    </row>
    <row r="1431" spans="1:14" x14ac:dyDescent="0.25">
      <c r="A1431" s="24">
        <v>1176</v>
      </c>
      <c r="B1431" s="2">
        <v>34</v>
      </c>
      <c r="C1431" s="23">
        <v>937</v>
      </c>
      <c r="D1431" s="23">
        <v>0</v>
      </c>
      <c r="E1431" s="23">
        <v>282</v>
      </c>
      <c r="F1431" s="23">
        <v>50</v>
      </c>
      <c r="G1431" s="23">
        <v>24</v>
      </c>
      <c r="H1431" s="23">
        <v>308</v>
      </c>
      <c r="I1431" s="23">
        <v>984</v>
      </c>
      <c r="J1431" s="9">
        <v>2</v>
      </c>
      <c r="K1431" s="2">
        <v>7</v>
      </c>
      <c r="L1431" s="2">
        <v>1</v>
      </c>
      <c r="M1431" s="2">
        <v>8</v>
      </c>
      <c r="N1431" s="9">
        <v>5</v>
      </c>
    </row>
    <row r="1432" spans="1:14" x14ac:dyDescent="0.25">
      <c r="A1432" s="24">
        <v>3095</v>
      </c>
      <c r="B1432" s="2">
        <v>34</v>
      </c>
      <c r="C1432" s="23">
        <v>937</v>
      </c>
      <c r="D1432" s="23">
        <v>0</v>
      </c>
      <c r="E1432" s="23">
        <v>282</v>
      </c>
      <c r="F1432" s="23">
        <v>50</v>
      </c>
      <c r="G1432" s="23">
        <v>24</v>
      </c>
      <c r="H1432" s="23">
        <v>308</v>
      </c>
      <c r="I1432" s="23">
        <v>984</v>
      </c>
      <c r="J1432" s="9">
        <v>2</v>
      </c>
      <c r="K1432" s="2">
        <v>7</v>
      </c>
      <c r="L1432" s="2">
        <v>1</v>
      </c>
      <c r="M1432" s="2">
        <v>8</v>
      </c>
      <c r="N1432" s="9">
        <v>5</v>
      </c>
    </row>
    <row r="1433" spans="1:14" x14ac:dyDescent="0.25">
      <c r="A1433" s="24">
        <v>1973</v>
      </c>
      <c r="B1433" s="2">
        <v>34</v>
      </c>
      <c r="C1433" s="23">
        <v>1328</v>
      </c>
      <c r="D1433" s="23">
        <v>17</v>
      </c>
      <c r="E1433" s="23">
        <v>460</v>
      </c>
      <c r="F1433" s="23">
        <v>24</v>
      </c>
      <c r="G1433" s="23">
        <v>17</v>
      </c>
      <c r="H1433" s="23">
        <v>91</v>
      </c>
      <c r="I1433" s="23">
        <v>1754</v>
      </c>
      <c r="J1433" s="9">
        <v>5</v>
      </c>
      <c r="K1433" s="2">
        <v>10</v>
      </c>
      <c r="L1433" s="2">
        <v>1</v>
      </c>
      <c r="M1433" s="2">
        <v>6</v>
      </c>
      <c r="N1433" s="9">
        <v>9</v>
      </c>
    </row>
    <row r="1434" spans="1:14" x14ac:dyDescent="0.25">
      <c r="A1434" s="24">
        <v>1855</v>
      </c>
      <c r="B1434" s="2">
        <v>34</v>
      </c>
      <c r="C1434" s="23">
        <v>1478</v>
      </c>
      <c r="D1434" s="23">
        <v>153</v>
      </c>
      <c r="E1434" s="23">
        <v>442</v>
      </c>
      <c r="F1434" s="23">
        <v>113</v>
      </c>
      <c r="G1434" s="23">
        <v>42</v>
      </c>
      <c r="H1434" s="23">
        <v>373</v>
      </c>
      <c r="I1434" s="23">
        <v>1854</v>
      </c>
      <c r="J1434" s="9">
        <v>1</v>
      </c>
      <c r="K1434" s="2">
        <v>5</v>
      </c>
      <c r="L1434" s="2">
        <v>7</v>
      </c>
      <c r="M1434" s="2">
        <v>10</v>
      </c>
      <c r="N1434" s="9">
        <v>3</v>
      </c>
    </row>
    <row r="1435" spans="1:14" x14ac:dyDescent="0.25">
      <c r="A1435" s="24">
        <v>1071</v>
      </c>
      <c r="B1435" s="2">
        <v>34</v>
      </c>
      <c r="C1435" s="23">
        <v>1679</v>
      </c>
      <c r="D1435" s="23">
        <v>259</v>
      </c>
      <c r="E1435" s="23">
        <v>2154</v>
      </c>
      <c r="F1435" s="23">
        <v>226</v>
      </c>
      <c r="G1435" s="23">
        <v>42</v>
      </c>
      <c r="H1435" s="23">
        <v>42</v>
      </c>
      <c r="I1435" s="23">
        <v>4318</v>
      </c>
      <c r="J1435" s="9">
        <v>1</v>
      </c>
      <c r="K1435" s="2">
        <v>7</v>
      </c>
      <c r="L1435" s="2">
        <v>6</v>
      </c>
      <c r="M1435" s="2">
        <v>5</v>
      </c>
      <c r="N1435" s="9">
        <v>5</v>
      </c>
    </row>
    <row r="1436" spans="1:14" x14ac:dyDescent="0.25">
      <c r="A1436" s="24">
        <v>2738</v>
      </c>
      <c r="B1436" s="2">
        <v>34</v>
      </c>
      <c r="C1436" s="23">
        <v>1687</v>
      </c>
      <c r="D1436" s="23">
        <v>48</v>
      </c>
      <c r="E1436" s="23">
        <v>408</v>
      </c>
      <c r="F1436" s="23">
        <v>155</v>
      </c>
      <c r="G1436" s="23">
        <v>143</v>
      </c>
      <c r="H1436" s="23">
        <v>119</v>
      </c>
      <c r="I1436" s="23">
        <v>2322</v>
      </c>
      <c r="J1436" s="9">
        <v>1</v>
      </c>
      <c r="K1436" s="2">
        <v>9</v>
      </c>
      <c r="L1436" s="2">
        <v>7</v>
      </c>
      <c r="M1436" s="2">
        <v>9</v>
      </c>
      <c r="N1436" s="9">
        <v>5</v>
      </c>
    </row>
    <row r="1437" spans="1:14" x14ac:dyDescent="0.25">
      <c r="A1437" s="24">
        <v>2042</v>
      </c>
      <c r="B1437" s="2">
        <v>34</v>
      </c>
      <c r="C1437" s="23">
        <v>1883</v>
      </c>
      <c r="D1437" s="23">
        <v>48</v>
      </c>
      <c r="E1437" s="23">
        <v>459</v>
      </c>
      <c r="F1437" s="23">
        <v>30</v>
      </c>
      <c r="G1437" s="23">
        <v>0</v>
      </c>
      <c r="H1437" s="23">
        <v>507</v>
      </c>
      <c r="I1437" s="23">
        <v>1913</v>
      </c>
      <c r="J1437" s="9">
        <v>2</v>
      </c>
      <c r="K1437" s="2">
        <v>7</v>
      </c>
      <c r="L1437" s="2">
        <v>6</v>
      </c>
      <c r="M1437" s="2">
        <v>11</v>
      </c>
      <c r="N1437" s="9">
        <v>5</v>
      </c>
    </row>
    <row r="1438" spans="1:14" x14ac:dyDescent="0.25">
      <c r="A1438" s="24">
        <v>1286</v>
      </c>
      <c r="B1438" s="2">
        <v>34</v>
      </c>
      <c r="C1438" s="23">
        <v>2184</v>
      </c>
      <c r="D1438" s="23">
        <v>0</v>
      </c>
      <c r="E1438" s="23">
        <v>218</v>
      </c>
      <c r="F1438" s="23">
        <v>0</v>
      </c>
      <c r="G1438" s="23">
        <v>0</v>
      </c>
      <c r="H1438" s="23">
        <v>95</v>
      </c>
      <c r="I1438" s="23">
        <v>2307</v>
      </c>
      <c r="J1438" s="9">
        <v>5</v>
      </c>
      <c r="K1438" s="2">
        <v>8</v>
      </c>
      <c r="L1438" s="2">
        <v>3</v>
      </c>
      <c r="M1438" s="2">
        <v>12</v>
      </c>
      <c r="N1438" s="9">
        <v>5</v>
      </c>
    </row>
    <row r="1439" spans="1:14" x14ac:dyDescent="0.25">
      <c r="A1439" s="24">
        <v>2473</v>
      </c>
      <c r="B1439" s="2">
        <v>34</v>
      </c>
      <c r="C1439" s="23">
        <v>2575</v>
      </c>
      <c r="D1439" s="23">
        <v>29</v>
      </c>
      <c r="E1439" s="23">
        <v>290</v>
      </c>
      <c r="F1439" s="23">
        <v>37</v>
      </c>
      <c r="G1439" s="23">
        <v>29</v>
      </c>
      <c r="H1439" s="23">
        <v>98</v>
      </c>
      <c r="I1439" s="23">
        <v>2862</v>
      </c>
      <c r="J1439" s="9">
        <v>6</v>
      </c>
      <c r="K1439" s="2">
        <v>4</v>
      </c>
      <c r="L1439" s="2">
        <v>2</v>
      </c>
      <c r="M1439" s="2">
        <v>9</v>
      </c>
      <c r="N1439" s="9">
        <v>9</v>
      </c>
    </row>
    <row r="1440" spans="1:14" x14ac:dyDescent="0.25">
      <c r="A1440" s="24">
        <v>3206</v>
      </c>
      <c r="B1440" s="2">
        <v>33</v>
      </c>
      <c r="C1440" s="23">
        <v>0</v>
      </c>
      <c r="D1440" s="23">
        <v>0</v>
      </c>
      <c r="E1440" s="23">
        <v>0</v>
      </c>
      <c r="F1440" s="23">
        <v>0</v>
      </c>
      <c r="G1440" s="23">
        <v>0</v>
      </c>
      <c r="H1440" s="23">
        <v>0</v>
      </c>
      <c r="I1440" s="23">
        <v>0</v>
      </c>
      <c r="J1440" s="9">
        <v>3</v>
      </c>
      <c r="K1440" s="2">
        <v>2</v>
      </c>
      <c r="L1440" s="2">
        <v>0</v>
      </c>
      <c r="M1440" s="2">
        <v>4</v>
      </c>
      <c r="N1440" s="9">
        <v>4</v>
      </c>
    </row>
    <row r="1441" spans="1:14" x14ac:dyDescent="0.25">
      <c r="A1441" s="24">
        <v>1368</v>
      </c>
      <c r="B1441" s="2">
        <v>33</v>
      </c>
      <c r="C1441" s="23">
        <v>45</v>
      </c>
      <c r="D1441" s="23">
        <v>0</v>
      </c>
      <c r="E1441" s="23">
        <v>4</v>
      </c>
      <c r="F1441" s="23">
        <v>0</v>
      </c>
      <c r="G1441" s="23">
        <v>0</v>
      </c>
      <c r="H1441" s="23">
        <v>23</v>
      </c>
      <c r="I1441" s="23">
        <v>26</v>
      </c>
      <c r="J1441" s="9">
        <v>1</v>
      </c>
      <c r="K1441" s="2">
        <v>0</v>
      </c>
      <c r="L1441" s="2">
        <v>1</v>
      </c>
      <c r="M1441" s="2">
        <v>2</v>
      </c>
      <c r="N1441" s="9">
        <v>3</v>
      </c>
    </row>
    <row r="1442" spans="1:14" x14ac:dyDescent="0.25">
      <c r="A1442" s="24">
        <v>1304</v>
      </c>
      <c r="B1442" s="2">
        <v>33</v>
      </c>
      <c r="C1442" s="23">
        <v>47</v>
      </c>
      <c r="D1442" s="23">
        <v>0</v>
      </c>
      <c r="E1442" s="23">
        <v>30</v>
      </c>
      <c r="F1442" s="23">
        <v>13</v>
      </c>
      <c r="G1442" s="23">
        <v>4</v>
      </c>
      <c r="H1442" s="23">
        <v>25</v>
      </c>
      <c r="I1442" s="23">
        <v>68</v>
      </c>
      <c r="J1442" s="9">
        <v>2</v>
      </c>
      <c r="K1442" s="2">
        <v>1</v>
      </c>
      <c r="L1442" s="2">
        <v>0</v>
      </c>
      <c r="M1442" s="2">
        <v>3</v>
      </c>
      <c r="N1442" s="9">
        <v>5</v>
      </c>
    </row>
    <row r="1443" spans="1:14" x14ac:dyDescent="0.25">
      <c r="A1443" s="24">
        <v>1332</v>
      </c>
      <c r="B1443" s="2">
        <v>33</v>
      </c>
      <c r="C1443" s="23">
        <v>64</v>
      </c>
      <c r="D1443" s="23">
        <v>0</v>
      </c>
      <c r="E1443" s="23">
        <v>52</v>
      </c>
      <c r="F1443" s="23">
        <v>30</v>
      </c>
      <c r="G1443" s="23">
        <v>13</v>
      </c>
      <c r="H1443" s="23">
        <v>30</v>
      </c>
      <c r="I1443" s="23">
        <v>129</v>
      </c>
      <c r="J1443" s="9">
        <v>3</v>
      </c>
      <c r="K1443" s="2">
        <v>2</v>
      </c>
      <c r="L1443" s="2">
        <v>0</v>
      </c>
      <c r="M1443" s="2">
        <v>3</v>
      </c>
      <c r="N1443" s="9">
        <v>7</v>
      </c>
    </row>
    <row r="1444" spans="1:14" x14ac:dyDescent="0.25">
      <c r="A1444" s="24">
        <v>2729</v>
      </c>
      <c r="B1444" s="2">
        <v>33</v>
      </c>
      <c r="C1444" s="23">
        <v>64</v>
      </c>
      <c r="D1444" s="23">
        <v>0</v>
      </c>
      <c r="E1444" s="23">
        <v>52</v>
      </c>
      <c r="F1444" s="23">
        <v>30</v>
      </c>
      <c r="G1444" s="23">
        <v>13</v>
      </c>
      <c r="H1444" s="23">
        <v>30</v>
      </c>
      <c r="I1444" s="23">
        <v>129</v>
      </c>
      <c r="J1444" s="9">
        <v>3</v>
      </c>
      <c r="K1444" s="2">
        <v>2</v>
      </c>
      <c r="L1444" s="2">
        <v>0</v>
      </c>
      <c r="M1444" s="2">
        <v>3</v>
      </c>
      <c r="N1444" s="9">
        <v>7</v>
      </c>
    </row>
    <row r="1445" spans="1:14" x14ac:dyDescent="0.25">
      <c r="A1445" s="24">
        <v>1533</v>
      </c>
      <c r="B1445" s="2">
        <v>33</v>
      </c>
      <c r="C1445" s="23">
        <v>80</v>
      </c>
      <c r="D1445" s="23">
        <v>0</v>
      </c>
      <c r="E1445" s="23">
        <v>14</v>
      </c>
      <c r="F1445" s="23">
        <v>0</v>
      </c>
      <c r="G1445" s="23">
        <v>0</v>
      </c>
      <c r="H1445" s="23">
        <v>5</v>
      </c>
      <c r="I1445" s="23">
        <v>89</v>
      </c>
      <c r="J1445" s="9">
        <v>2</v>
      </c>
      <c r="K1445" s="2">
        <v>1</v>
      </c>
      <c r="L1445" s="2">
        <v>0</v>
      </c>
      <c r="M1445" s="2">
        <v>3</v>
      </c>
      <c r="N1445" s="9">
        <v>6</v>
      </c>
    </row>
    <row r="1446" spans="1:14" x14ac:dyDescent="0.25">
      <c r="A1446" s="24">
        <v>3115</v>
      </c>
      <c r="B1446" s="2">
        <v>33</v>
      </c>
      <c r="C1446" s="23">
        <v>82</v>
      </c>
      <c r="D1446" s="23">
        <v>14</v>
      </c>
      <c r="E1446" s="23">
        <v>75</v>
      </c>
      <c r="F1446" s="23">
        <v>0</v>
      </c>
      <c r="G1446" s="23">
        <v>7</v>
      </c>
      <c r="H1446" s="23">
        <v>31</v>
      </c>
      <c r="I1446" s="23">
        <v>147</v>
      </c>
      <c r="J1446" s="9">
        <v>4</v>
      </c>
      <c r="K1446" s="2">
        <v>3</v>
      </c>
      <c r="L1446" s="2">
        <v>1</v>
      </c>
      <c r="M1446" s="2">
        <v>3</v>
      </c>
      <c r="N1446" s="9">
        <v>5</v>
      </c>
    </row>
    <row r="1447" spans="1:14" x14ac:dyDescent="0.25">
      <c r="A1447" s="24">
        <v>3191</v>
      </c>
      <c r="B1447" s="2">
        <v>33</v>
      </c>
      <c r="C1447" s="23">
        <v>84</v>
      </c>
      <c r="D1447" s="23">
        <v>48</v>
      </c>
      <c r="E1447" s="23">
        <v>48</v>
      </c>
      <c r="F1447" s="23">
        <v>0</v>
      </c>
      <c r="G1447" s="23">
        <v>12</v>
      </c>
      <c r="H1447" s="23">
        <v>12</v>
      </c>
      <c r="I1447" s="23">
        <v>179</v>
      </c>
      <c r="J1447" s="9">
        <v>3</v>
      </c>
      <c r="K1447" s="2">
        <v>2</v>
      </c>
      <c r="L1447" s="2">
        <v>0</v>
      </c>
      <c r="M1447" s="2">
        <v>4</v>
      </c>
      <c r="N1447" s="9">
        <v>4</v>
      </c>
    </row>
    <row r="1448" spans="1:14" x14ac:dyDescent="0.25">
      <c r="A1448" s="24">
        <v>1678</v>
      </c>
      <c r="B1448" s="2">
        <v>33</v>
      </c>
      <c r="C1448" s="23">
        <v>95</v>
      </c>
      <c r="D1448" s="23">
        <v>5</v>
      </c>
      <c r="E1448" s="23">
        <v>134</v>
      </c>
      <c r="F1448" s="23">
        <v>14</v>
      </c>
      <c r="G1448" s="23">
        <v>14</v>
      </c>
      <c r="H1448" s="23">
        <v>10</v>
      </c>
      <c r="I1448" s="23">
        <v>253</v>
      </c>
      <c r="J1448" s="9">
        <v>3</v>
      </c>
      <c r="K1448" s="2">
        <v>2</v>
      </c>
      <c r="L1448" s="2">
        <v>0</v>
      </c>
      <c r="M1448" s="2">
        <v>3</v>
      </c>
      <c r="N1448" s="9">
        <v>8</v>
      </c>
    </row>
    <row r="1449" spans="1:14" x14ac:dyDescent="0.25">
      <c r="A1449" s="24">
        <v>2527</v>
      </c>
      <c r="B1449" s="2">
        <v>33</v>
      </c>
      <c r="C1449" s="23">
        <v>398</v>
      </c>
      <c r="D1449" s="23">
        <v>60</v>
      </c>
      <c r="E1449" s="23">
        <v>587</v>
      </c>
      <c r="F1449" s="23">
        <v>81</v>
      </c>
      <c r="G1449" s="23">
        <v>163</v>
      </c>
      <c r="H1449" s="23">
        <v>186</v>
      </c>
      <c r="I1449" s="23">
        <v>1103</v>
      </c>
      <c r="J1449" s="9">
        <v>1</v>
      </c>
      <c r="K1449" s="2">
        <v>4</v>
      </c>
      <c r="L1449" s="2">
        <v>4</v>
      </c>
      <c r="M1449" s="2">
        <v>7</v>
      </c>
      <c r="N1449" s="9">
        <v>1</v>
      </c>
    </row>
    <row r="1450" spans="1:14" x14ac:dyDescent="0.25">
      <c r="A1450" s="24">
        <v>1742</v>
      </c>
      <c r="B1450" s="2">
        <v>33</v>
      </c>
      <c r="C1450" s="23">
        <v>555</v>
      </c>
      <c r="D1450" s="23">
        <v>36</v>
      </c>
      <c r="E1450" s="23">
        <v>505</v>
      </c>
      <c r="F1450" s="23">
        <v>48</v>
      </c>
      <c r="G1450" s="23">
        <v>97</v>
      </c>
      <c r="H1450" s="23">
        <v>36</v>
      </c>
      <c r="I1450" s="23">
        <v>1204</v>
      </c>
      <c r="J1450" s="9">
        <v>2</v>
      </c>
      <c r="K1450" s="2">
        <v>8</v>
      </c>
      <c r="L1450" s="2">
        <v>1</v>
      </c>
      <c r="M1450" s="2">
        <v>8</v>
      </c>
      <c r="N1450" s="9">
        <v>6</v>
      </c>
    </row>
    <row r="1451" spans="1:14" x14ac:dyDescent="0.25">
      <c r="A1451" s="24">
        <v>2711</v>
      </c>
      <c r="B1451" s="2">
        <v>33</v>
      </c>
      <c r="C1451" s="23">
        <v>555</v>
      </c>
      <c r="D1451" s="23">
        <v>36</v>
      </c>
      <c r="E1451" s="23">
        <v>505</v>
      </c>
      <c r="F1451" s="23">
        <v>48</v>
      </c>
      <c r="G1451" s="23">
        <v>97</v>
      </c>
      <c r="H1451" s="23">
        <v>36</v>
      </c>
      <c r="I1451" s="23">
        <v>1204</v>
      </c>
      <c r="J1451" s="9">
        <v>2</v>
      </c>
      <c r="K1451" s="2">
        <v>8</v>
      </c>
      <c r="L1451" s="2">
        <v>1</v>
      </c>
      <c r="M1451" s="2">
        <v>8</v>
      </c>
      <c r="N1451" s="9">
        <v>6</v>
      </c>
    </row>
    <row r="1452" spans="1:14" x14ac:dyDescent="0.25">
      <c r="A1452" s="24">
        <v>1776</v>
      </c>
      <c r="B1452" s="2">
        <v>33</v>
      </c>
      <c r="C1452" s="23">
        <v>704</v>
      </c>
      <c r="D1452" s="23">
        <v>10</v>
      </c>
      <c r="E1452" s="23">
        <v>193</v>
      </c>
      <c r="F1452" s="23">
        <v>39</v>
      </c>
      <c r="G1452" s="23">
        <v>29</v>
      </c>
      <c r="H1452" s="23">
        <v>39</v>
      </c>
      <c r="I1452" s="23">
        <v>935</v>
      </c>
      <c r="J1452" s="9">
        <v>1</v>
      </c>
      <c r="K1452" s="2">
        <v>4</v>
      </c>
      <c r="L1452" s="2">
        <v>1</v>
      </c>
      <c r="M1452" s="2">
        <v>7</v>
      </c>
      <c r="N1452" s="9">
        <v>7</v>
      </c>
    </row>
    <row r="1453" spans="1:14" x14ac:dyDescent="0.25">
      <c r="A1453" s="24">
        <v>1654</v>
      </c>
      <c r="B1453" s="2">
        <v>33</v>
      </c>
      <c r="C1453" s="23">
        <v>927</v>
      </c>
      <c r="D1453" s="23">
        <v>397</v>
      </c>
      <c r="E1453" s="23">
        <v>485</v>
      </c>
      <c r="F1453" s="23">
        <v>145</v>
      </c>
      <c r="G1453" s="23">
        <v>265</v>
      </c>
      <c r="H1453" s="23">
        <v>352</v>
      </c>
      <c r="I1453" s="23">
        <v>1866</v>
      </c>
      <c r="J1453" s="9">
        <v>4</v>
      </c>
      <c r="K1453" s="2">
        <v>4</v>
      </c>
      <c r="L1453" s="2">
        <v>3</v>
      </c>
      <c r="M1453" s="2">
        <v>6</v>
      </c>
      <c r="N1453" s="9">
        <v>3</v>
      </c>
    </row>
    <row r="1454" spans="1:14" x14ac:dyDescent="0.25">
      <c r="A1454" s="24">
        <v>2161</v>
      </c>
      <c r="B1454" s="2">
        <v>33</v>
      </c>
      <c r="C1454" s="23">
        <v>1149</v>
      </c>
      <c r="D1454" s="23">
        <v>43</v>
      </c>
      <c r="E1454" s="23">
        <v>256</v>
      </c>
      <c r="F1454" s="23">
        <v>18</v>
      </c>
      <c r="G1454" s="23">
        <v>28</v>
      </c>
      <c r="H1454" s="23">
        <v>59</v>
      </c>
      <c r="I1454" s="23">
        <v>1435</v>
      </c>
      <c r="J1454" s="9">
        <v>3</v>
      </c>
      <c r="K1454" s="2">
        <v>8</v>
      </c>
      <c r="L1454" s="2">
        <v>2</v>
      </c>
      <c r="M1454" s="2">
        <v>6</v>
      </c>
      <c r="N1454" s="9">
        <v>7</v>
      </c>
    </row>
    <row r="1455" spans="1:14" x14ac:dyDescent="0.25">
      <c r="A1455" s="24">
        <v>1402</v>
      </c>
      <c r="B1455" s="2">
        <v>33</v>
      </c>
      <c r="C1455" s="23">
        <v>1725</v>
      </c>
      <c r="D1455" s="23">
        <v>239</v>
      </c>
      <c r="E1455" s="23">
        <v>227</v>
      </c>
      <c r="F1455" s="23">
        <v>376</v>
      </c>
      <c r="G1455" s="23">
        <v>287</v>
      </c>
      <c r="H1455" s="23">
        <v>239</v>
      </c>
      <c r="I1455" s="23">
        <v>2614</v>
      </c>
      <c r="J1455" s="9">
        <v>1</v>
      </c>
      <c r="K1455" s="2">
        <v>7</v>
      </c>
      <c r="L1455" s="2">
        <v>9</v>
      </c>
      <c r="M1455" s="2">
        <v>9</v>
      </c>
      <c r="N1455" s="9">
        <v>3</v>
      </c>
    </row>
    <row r="1456" spans="1:14" x14ac:dyDescent="0.25">
      <c r="A1456" s="24">
        <v>2565</v>
      </c>
      <c r="B1456" s="2">
        <v>33</v>
      </c>
      <c r="C1456" s="23">
        <v>1749</v>
      </c>
      <c r="D1456" s="23">
        <v>371</v>
      </c>
      <c r="E1456" s="23">
        <v>1450</v>
      </c>
      <c r="F1456" s="23">
        <v>146</v>
      </c>
      <c r="G1456" s="23">
        <v>74</v>
      </c>
      <c r="H1456" s="23">
        <v>111</v>
      </c>
      <c r="I1456" s="23">
        <v>3679</v>
      </c>
      <c r="J1456" s="9">
        <v>1</v>
      </c>
      <c r="K1456" s="2">
        <v>7</v>
      </c>
      <c r="L1456" s="2">
        <v>5</v>
      </c>
      <c r="M1456" s="2">
        <v>12</v>
      </c>
      <c r="N1456" s="9">
        <v>3</v>
      </c>
    </row>
    <row r="1457" spans="1:14" x14ac:dyDescent="0.25">
      <c r="A1457" s="24">
        <v>2506</v>
      </c>
      <c r="B1457" s="2">
        <v>33</v>
      </c>
      <c r="C1457" s="23">
        <v>3224</v>
      </c>
      <c r="D1457" s="23">
        <v>118</v>
      </c>
      <c r="E1457" s="23">
        <v>603</v>
      </c>
      <c r="F1457" s="23">
        <v>52</v>
      </c>
      <c r="G1457" s="23">
        <v>39</v>
      </c>
      <c r="H1457" s="23">
        <v>129</v>
      </c>
      <c r="I1457" s="23">
        <v>3907</v>
      </c>
      <c r="J1457" s="9">
        <v>4</v>
      </c>
      <c r="K1457" s="2">
        <v>6</v>
      </c>
      <c r="L1457" s="2">
        <v>3</v>
      </c>
      <c r="M1457" s="2">
        <v>13</v>
      </c>
      <c r="N1457" s="9">
        <v>9</v>
      </c>
    </row>
    <row r="1458" spans="1:14" x14ac:dyDescent="0.25">
      <c r="A1458" s="24">
        <v>2458</v>
      </c>
      <c r="B1458" s="2">
        <v>32</v>
      </c>
      <c r="C1458" s="23">
        <v>12</v>
      </c>
      <c r="D1458" s="23">
        <v>18</v>
      </c>
      <c r="E1458" s="23">
        <v>74</v>
      </c>
      <c r="F1458" s="23">
        <v>18</v>
      </c>
      <c r="G1458" s="23">
        <v>31</v>
      </c>
      <c r="H1458" s="23">
        <v>43</v>
      </c>
      <c r="I1458" s="23">
        <v>111</v>
      </c>
      <c r="J1458" s="9">
        <v>1</v>
      </c>
      <c r="K1458" s="2">
        <v>1</v>
      </c>
      <c r="L1458" s="2">
        <v>0</v>
      </c>
      <c r="M1458" s="2">
        <v>3</v>
      </c>
      <c r="N1458" s="9">
        <v>8</v>
      </c>
    </row>
    <row r="1459" spans="1:14" x14ac:dyDescent="0.25">
      <c r="A1459" s="24">
        <v>1972</v>
      </c>
      <c r="B1459" s="2">
        <v>32</v>
      </c>
      <c r="C1459" s="23">
        <v>15</v>
      </c>
      <c r="D1459" s="23">
        <v>30</v>
      </c>
      <c r="E1459" s="23">
        <v>35</v>
      </c>
      <c r="F1459" s="23">
        <v>0</v>
      </c>
      <c r="G1459" s="23">
        <v>0</v>
      </c>
      <c r="H1459" s="23">
        <v>15</v>
      </c>
      <c r="I1459" s="23">
        <v>65</v>
      </c>
      <c r="J1459" s="9">
        <v>1</v>
      </c>
      <c r="K1459" s="2">
        <v>0</v>
      </c>
      <c r="L1459" s="2">
        <v>0</v>
      </c>
      <c r="M1459" s="2">
        <v>3</v>
      </c>
      <c r="N1459" s="9">
        <v>7</v>
      </c>
    </row>
    <row r="1460" spans="1:14" x14ac:dyDescent="0.25">
      <c r="A1460" s="24">
        <v>1369</v>
      </c>
      <c r="B1460" s="2">
        <v>32</v>
      </c>
      <c r="C1460" s="23">
        <v>43</v>
      </c>
      <c r="D1460" s="23">
        <v>75</v>
      </c>
      <c r="E1460" s="23">
        <v>75</v>
      </c>
      <c r="F1460" s="23">
        <v>65</v>
      </c>
      <c r="G1460" s="23">
        <v>43</v>
      </c>
      <c r="H1460" s="23">
        <v>140</v>
      </c>
      <c r="I1460" s="23">
        <v>161</v>
      </c>
      <c r="J1460" s="9">
        <v>3</v>
      </c>
      <c r="K1460" s="2">
        <v>1</v>
      </c>
      <c r="L1460" s="2">
        <v>2</v>
      </c>
      <c r="M1460" s="2">
        <v>2</v>
      </c>
      <c r="N1460" s="9">
        <v>5</v>
      </c>
    </row>
    <row r="1461" spans="1:14" x14ac:dyDescent="0.25">
      <c r="A1461" s="24">
        <v>2104</v>
      </c>
      <c r="B1461" s="2">
        <v>32</v>
      </c>
      <c r="C1461" s="23">
        <v>70</v>
      </c>
      <c r="D1461" s="23">
        <v>52</v>
      </c>
      <c r="E1461" s="23">
        <v>70</v>
      </c>
      <c r="F1461" s="23">
        <v>132</v>
      </c>
      <c r="G1461" s="23">
        <v>61</v>
      </c>
      <c r="H1461" s="23">
        <v>28</v>
      </c>
      <c r="I1461" s="23">
        <v>358</v>
      </c>
      <c r="J1461" s="9">
        <v>1</v>
      </c>
      <c r="K1461" s="2">
        <v>2</v>
      </c>
      <c r="L1461" s="2">
        <v>1</v>
      </c>
      <c r="M1461" s="2">
        <v>4</v>
      </c>
      <c r="N1461" s="9">
        <v>3</v>
      </c>
    </row>
    <row r="1462" spans="1:14" x14ac:dyDescent="0.25">
      <c r="A1462" s="24">
        <v>1664</v>
      </c>
      <c r="B1462" s="2">
        <v>32</v>
      </c>
      <c r="C1462" s="23">
        <v>117</v>
      </c>
      <c r="D1462" s="23">
        <v>38</v>
      </c>
      <c r="E1462" s="23">
        <v>471</v>
      </c>
      <c r="F1462" s="23">
        <v>615</v>
      </c>
      <c r="G1462" s="23">
        <v>210</v>
      </c>
      <c r="H1462" s="23">
        <v>155</v>
      </c>
      <c r="I1462" s="23">
        <v>1296</v>
      </c>
      <c r="J1462" s="9">
        <v>1</v>
      </c>
      <c r="K1462" s="2">
        <v>8</v>
      </c>
      <c r="L1462" s="2">
        <v>1</v>
      </c>
      <c r="M1462" s="2">
        <v>5</v>
      </c>
      <c r="N1462" s="9">
        <v>8</v>
      </c>
    </row>
    <row r="1463" spans="1:14" x14ac:dyDescent="0.25">
      <c r="A1463" s="24">
        <v>2938</v>
      </c>
      <c r="B1463" s="2">
        <v>32</v>
      </c>
      <c r="C1463" s="23">
        <v>172</v>
      </c>
      <c r="D1463" s="23">
        <v>14</v>
      </c>
      <c r="E1463" s="23">
        <v>152</v>
      </c>
      <c r="F1463" s="23">
        <v>34</v>
      </c>
      <c r="G1463" s="23">
        <v>34</v>
      </c>
      <c r="H1463" s="23">
        <v>148</v>
      </c>
      <c r="I1463" s="23">
        <v>258</v>
      </c>
      <c r="J1463" s="9">
        <v>3</v>
      </c>
      <c r="K1463" s="2">
        <v>3</v>
      </c>
      <c r="L1463" s="2">
        <v>1</v>
      </c>
      <c r="M1463" s="2">
        <v>3</v>
      </c>
      <c r="N1463" s="9">
        <v>9</v>
      </c>
    </row>
    <row r="1464" spans="1:14" x14ac:dyDescent="0.25">
      <c r="A1464" s="24">
        <v>2951</v>
      </c>
      <c r="B1464" s="2">
        <v>32</v>
      </c>
      <c r="C1464" s="23">
        <v>256</v>
      </c>
      <c r="D1464" s="23">
        <v>614</v>
      </c>
      <c r="E1464" s="23">
        <v>557</v>
      </c>
      <c r="F1464" s="23">
        <v>622</v>
      </c>
      <c r="G1464" s="23">
        <v>77</v>
      </c>
      <c r="H1464" s="23">
        <v>215</v>
      </c>
      <c r="I1464" s="23">
        <v>1910</v>
      </c>
      <c r="J1464" s="9">
        <v>2</v>
      </c>
      <c r="K1464" s="2">
        <v>4</v>
      </c>
      <c r="L1464" s="2">
        <v>4</v>
      </c>
      <c r="M1464" s="2">
        <v>8</v>
      </c>
      <c r="N1464" s="9">
        <v>5</v>
      </c>
    </row>
    <row r="1465" spans="1:14" x14ac:dyDescent="0.25">
      <c r="A1465" s="24">
        <v>1008</v>
      </c>
      <c r="B1465" s="2">
        <v>32</v>
      </c>
      <c r="C1465" s="23">
        <v>303</v>
      </c>
      <c r="D1465" s="23">
        <v>40</v>
      </c>
      <c r="E1465" s="23">
        <v>223</v>
      </c>
      <c r="F1465" s="23">
        <v>12</v>
      </c>
      <c r="G1465" s="23">
        <v>4</v>
      </c>
      <c r="H1465" s="23">
        <v>92</v>
      </c>
      <c r="I1465" s="23">
        <v>491</v>
      </c>
      <c r="J1465" s="9">
        <v>2</v>
      </c>
      <c r="K1465" s="2">
        <v>4</v>
      </c>
      <c r="L1465" s="2">
        <v>0</v>
      </c>
      <c r="M1465" s="2">
        <v>4</v>
      </c>
      <c r="N1465" s="9">
        <v>8</v>
      </c>
    </row>
    <row r="1466" spans="1:14" x14ac:dyDescent="0.25">
      <c r="A1466" s="24">
        <v>1091</v>
      </c>
      <c r="B1466" s="2">
        <v>32</v>
      </c>
      <c r="C1466" s="23">
        <v>404</v>
      </c>
      <c r="D1466" s="23">
        <v>138</v>
      </c>
      <c r="E1466" s="23">
        <v>275</v>
      </c>
      <c r="F1466" s="23">
        <v>195</v>
      </c>
      <c r="G1466" s="23">
        <v>183</v>
      </c>
      <c r="H1466" s="23">
        <v>33</v>
      </c>
      <c r="I1466" s="23">
        <v>1162</v>
      </c>
      <c r="J1466" s="9">
        <v>2</v>
      </c>
      <c r="K1466" s="2">
        <v>5</v>
      </c>
      <c r="L1466" s="2">
        <v>2</v>
      </c>
      <c r="M1466" s="2">
        <v>7</v>
      </c>
      <c r="N1466" s="9">
        <v>5</v>
      </c>
    </row>
    <row r="1467" spans="1:14" x14ac:dyDescent="0.25">
      <c r="A1467" s="24">
        <v>2327</v>
      </c>
      <c r="B1467" s="2">
        <v>32</v>
      </c>
      <c r="C1467" s="23">
        <v>404</v>
      </c>
      <c r="D1467" s="23">
        <v>138</v>
      </c>
      <c r="E1467" s="23">
        <v>275</v>
      </c>
      <c r="F1467" s="23">
        <v>195</v>
      </c>
      <c r="G1467" s="23">
        <v>183</v>
      </c>
      <c r="H1467" s="23">
        <v>33</v>
      </c>
      <c r="I1467" s="23">
        <v>1162</v>
      </c>
      <c r="J1467" s="9">
        <v>2</v>
      </c>
      <c r="K1467" s="2">
        <v>5</v>
      </c>
      <c r="L1467" s="2">
        <v>2</v>
      </c>
      <c r="M1467" s="2">
        <v>7</v>
      </c>
      <c r="N1467" s="9">
        <v>5</v>
      </c>
    </row>
    <row r="1468" spans="1:14" x14ac:dyDescent="0.25">
      <c r="A1468" s="24">
        <v>2038</v>
      </c>
      <c r="B1468" s="2">
        <v>32</v>
      </c>
      <c r="C1468" s="23">
        <v>693</v>
      </c>
      <c r="D1468" s="23">
        <v>0</v>
      </c>
      <c r="E1468" s="23">
        <v>35</v>
      </c>
      <c r="F1468" s="23">
        <v>0</v>
      </c>
      <c r="G1468" s="23">
        <v>0</v>
      </c>
      <c r="H1468" s="23">
        <v>72</v>
      </c>
      <c r="I1468" s="23">
        <v>656</v>
      </c>
      <c r="J1468" s="9">
        <v>1</v>
      </c>
      <c r="K1468" s="2">
        <v>5</v>
      </c>
      <c r="L1468" s="2">
        <v>1</v>
      </c>
      <c r="M1468" s="2">
        <v>5</v>
      </c>
      <c r="N1468" s="9">
        <v>7</v>
      </c>
    </row>
    <row r="1469" spans="1:14" x14ac:dyDescent="0.25">
      <c r="A1469" s="24">
        <v>3146</v>
      </c>
      <c r="B1469" s="2">
        <v>32</v>
      </c>
      <c r="C1469" s="23">
        <v>734</v>
      </c>
      <c r="D1469" s="23">
        <v>29</v>
      </c>
      <c r="E1469" s="23">
        <v>127</v>
      </c>
      <c r="F1469" s="23">
        <v>87</v>
      </c>
      <c r="G1469" s="23">
        <v>29</v>
      </c>
      <c r="H1469" s="23">
        <v>656</v>
      </c>
      <c r="I1469" s="23">
        <v>350</v>
      </c>
      <c r="J1469" s="9">
        <v>2</v>
      </c>
      <c r="K1469" s="2">
        <v>7</v>
      </c>
      <c r="L1469" s="2">
        <v>3</v>
      </c>
      <c r="M1469" s="2">
        <v>3</v>
      </c>
      <c r="N1469" s="9">
        <v>7</v>
      </c>
    </row>
    <row r="1470" spans="1:14" x14ac:dyDescent="0.25">
      <c r="A1470" s="24">
        <v>3052</v>
      </c>
      <c r="B1470" s="2">
        <v>32</v>
      </c>
      <c r="C1470" s="23">
        <v>860</v>
      </c>
      <c r="D1470" s="23">
        <v>18</v>
      </c>
      <c r="E1470" s="23">
        <v>68</v>
      </c>
      <c r="F1470" s="23">
        <v>38</v>
      </c>
      <c r="G1470" s="23">
        <v>18</v>
      </c>
      <c r="H1470" s="23">
        <v>270</v>
      </c>
      <c r="I1470" s="23">
        <v>731</v>
      </c>
      <c r="J1470" s="9">
        <v>4</v>
      </c>
      <c r="K1470" s="2">
        <v>6</v>
      </c>
      <c r="L1470" s="2">
        <v>2</v>
      </c>
      <c r="M1470" s="2">
        <v>5</v>
      </c>
      <c r="N1470" s="9">
        <v>8</v>
      </c>
    </row>
    <row r="1471" spans="1:14" x14ac:dyDescent="0.25">
      <c r="A1471" s="24">
        <v>1225</v>
      </c>
      <c r="B1471" s="2">
        <v>32</v>
      </c>
      <c r="C1471" s="23">
        <v>935</v>
      </c>
      <c r="D1471" s="23">
        <v>11</v>
      </c>
      <c r="E1471" s="23">
        <v>279</v>
      </c>
      <c r="F1471" s="23">
        <v>34</v>
      </c>
      <c r="G1471" s="23">
        <v>79</v>
      </c>
      <c r="H1471" s="23">
        <v>25</v>
      </c>
      <c r="I1471" s="23">
        <v>1314</v>
      </c>
      <c r="J1471" s="9">
        <v>1</v>
      </c>
      <c r="K1471" s="2">
        <v>5</v>
      </c>
      <c r="L1471" s="2">
        <v>2</v>
      </c>
      <c r="M1471" s="2">
        <v>11</v>
      </c>
      <c r="N1471" s="9">
        <v>3</v>
      </c>
    </row>
    <row r="1472" spans="1:14" x14ac:dyDescent="0.25">
      <c r="A1472" s="24">
        <v>2716</v>
      </c>
      <c r="B1472" s="2">
        <v>32</v>
      </c>
      <c r="C1472" s="23">
        <v>1012</v>
      </c>
      <c r="D1472" s="23">
        <v>0</v>
      </c>
      <c r="E1472" s="23">
        <v>317</v>
      </c>
      <c r="F1472" s="23">
        <v>37</v>
      </c>
      <c r="G1472" s="23">
        <v>85</v>
      </c>
      <c r="H1472" s="23">
        <v>243</v>
      </c>
      <c r="I1472" s="23">
        <v>1208</v>
      </c>
      <c r="J1472" s="9">
        <v>5</v>
      </c>
      <c r="K1472" s="2">
        <v>6</v>
      </c>
      <c r="L1472" s="2">
        <v>3</v>
      </c>
      <c r="M1472" s="2">
        <v>5</v>
      </c>
      <c r="N1472" s="9">
        <v>8</v>
      </c>
    </row>
    <row r="1473" spans="1:14" x14ac:dyDescent="0.25">
      <c r="A1473" s="24">
        <v>2885</v>
      </c>
      <c r="B1473" s="2">
        <v>32</v>
      </c>
      <c r="C1473" s="23">
        <v>1026</v>
      </c>
      <c r="D1473" s="23">
        <v>381</v>
      </c>
      <c r="E1473" s="23">
        <v>732</v>
      </c>
      <c r="F1473" s="23">
        <v>383</v>
      </c>
      <c r="G1473" s="23">
        <v>48</v>
      </c>
      <c r="H1473" s="23">
        <v>58</v>
      </c>
      <c r="I1473" s="23">
        <v>2511</v>
      </c>
      <c r="J1473" s="9">
        <v>0</v>
      </c>
      <c r="K1473" s="2">
        <v>3</v>
      </c>
      <c r="L1473" s="2">
        <v>5</v>
      </c>
      <c r="M1473" s="2">
        <v>13</v>
      </c>
      <c r="N1473" s="9">
        <v>0</v>
      </c>
    </row>
    <row r="1474" spans="1:14" x14ac:dyDescent="0.25">
      <c r="A1474" s="24">
        <v>3008</v>
      </c>
      <c r="B1474" s="2">
        <v>32</v>
      </c>
      <c r="C1474" s="23">
        <v>1071</v>
      </c>
      <c r="D1474" s="23">
        <v>167</v>
      </c>
      <c r="E1474" s="23">
        <v>1015</v>
      </c>
      <c r="F1474" s="23">
        <v>332</v>
      </c>
      <c r="G1474" s="23">
        <v>282</v>
      </c>
      <c r="H1474" s="23">
        <v>647</v>
      </c>
      <c r="I1474" s="23">
        <v>2220</v>
      </c>
      <c r="J1474" s="9">
        <v>4</v>
      </c>
      <c r="K1474" s="2">
        <v>11</v>
      </c>
      <c r="L1474" s="2">
        <v>6</v>
      </c>
      <c r="M1474" s="2">
        <v>8</v>
      </c>
      <c r="N1474" s="9">
        <v>7</v>
      </c>
    </row>
    <row r="1475" spans="1:14" x14ac:dyDescent="0.25">
      <c r="A1475" s="24">
        <v>2697</v>
      </c>
      <c r="B1475" s="2">
        <v>32</v>
      </c>
      <c r="C1475" s="23">
        <v>1484</v>
      </c>
      <c r="D1475" s="23">
        <v>272</v>
      </c>
      <c r="E1475" s="23">
        <v>1798</v>
      </c>
      <c r="F1475" s="23">
        <v>253</v>
      </c>
      <c r="G1475" s="23">
        <v>156</v>
      </c>
      <c r="H1475" s="23">
        <v>234</v>
      </c>
      <c r="I1475" s="23">
        <v>3729</v>
      </c>
      <c r="J1475" s="9">
        <v>1</v>
      </c>
      <c r="K1475" s="2">
        <v>5</v>
      </c>
      <c r="L1475" s="2">
        <v>6</v>
      </c>
      <c r="M1475" s="2">
        <v>7</v>
      </c>
      <c r="N1475" s="9">
        <v>2</v>
      </c>
    </row>
    <row r="1476" spans="1:14" x14ac:dyDescent="0.25">
      <c r="A1476" s="24">
        <v>1279</v>
      </c>
      <c r="B1476" s="2">
        <v>32</v>
      </c>
      <c r="C1476" s="23">
        <v>1719</v>
      </c>
      <c r="D1476" s="23">
        <v>285</v>
      </c>
      <c r="E1476" s="23">
        <v>1268</v>
      </c>
      <c r="F1476" s="23">
        <v>478</v>
      </c>
      <c r="G1476" s="23">
        <v>46</v>
      </c>
      <c r="H1476" s="23">
        <v>449</v>
      </c>
      <c r="I1476" s="23">
        <v>3347</v>
      </c>
      <c r="J1476" s="9">
        <v>1</v>
      </c>
      <c r="K1476" s="2">
        <v>2</v>
      </c>
      <c r="L1476" s="2">
        <v>7</v>
      </c>
      <c r="M1476" s="2">
        <v>9</v>
      </c>
      <c r="N1476" s="9">
        <v>4</v>
      </c>
    </row>
    <row r="1477" spans="1:14" x14ac:dyDescent="0.25">
      <c r="A1477" s="24">
        <v>2056</v>
      </c>
      <c r="B1477" s="2">
        <v>32</v>
      </c>
      <c r="C1477" s="23">
        <v>2238</v>
      </c>
      <c r="D1477" s="23">
        <v>379</v>
      </c>
      <c r="E1477" s="23">
        <v>1183</v>
      </c>
      <c r="F1477" s="23">
        <v>164</v>
      </c>
      <c r="G1477" s="23">
        <v>294</v>
      </c>
      <c r="H1477" s="23">
        <v>252</v>
      </c>
      <c r="I1477" s="23">
        <v>4008</v>
      </c>
      <c r="J1477" s="9">
        <v>1</v>
      </c>
      <c r="K1477" s="2">
        <v>4</v>
      </c>
      <c r="L1477" s="2">
        <v>7</v>
      </c>
      <c r="M1477" s="2">
        <v>9</v>
      </c>
      <c r="N1477" s="9">
        <v>1</v>
      </c>
    </row>
    <row r="1478" spans="1:14" x14ac:dyDescent="0.25">
      <c r="A1478" s="24">
        <v>2886</v>
      </c>
      <c r="B1478" s="2">
        <v>32</v>
      </c>
      <c r="C1478" s="23">
        <v>2377</v>
      </c>
      <c r="D1478" s="23">
        <v>99</v>
      </c>
      <c r="E1478" s="23">
        <v>435</v>
      </c>
      <c r="F1478" s="23">
        <v>392</v>
      </c>
      <c r="G1478" s="23">
        <v>132</v>
      </c>
      <c r="H1478" s="23">
        <v>266</v>
      </c>
      <c r="I1478" s="23">
        <v>3170</v>
      </c>
      <c r="J1478" s="9">
        <v>2</v>
      </c>
      <c r="K1478" s="2">
        <v>7</v>
      </c>
      <c r="L1478" s="2">
        <v>8</v>
      </c>
      <c r="M1478" s="2">
        <v>5</v>
      </c>
      <c r="N1478" s="9">
        <v>5</v>
      </c>
    </row>
    <row r="1479" spans="1:14" x14ac:dyDescent="0.25">
      <c r="A1479" s="24">
        <v>1126</v>
      </c>
      <c r="B1479" s="2">
        <v>31</v>
      </c>
      <c r="C1479" s="23">
        <v>0</v>
      </c>
      <c r="D1479" s="23">
        <v>11</v>
      </c>
      <c r="E1479" s="23">
        <v>34</v>
      </c>
      <c r="F1479" s="23">
        <v>115</v>
      </c>
      <c r="G1479" s="23">
        <v>69</v>
      </c>
      <c r="H1479" s="23">
        <v>103</v>
      </c>
      <c r="I1479" s="23">
        <v>126</v>
      </c>
      <c r="J1479" s="9">
        <v>2</v>
      </c>
      <c r="K1479" s="2">
        <v>1</v>
      </c>
      <c r="L1479" s="2">
        <v>0</v>
      </c>
      <c r="M1479" s="2">
        <v>3</v>
      </c>
      <c r="N1479" s="9">
        <v>8</v>
      </c>
    </row>
    <row r="1480" spans="1:14" x14ac:dyDescent="0.25">
      <c r="A1480" s="24">
        <v>1601</v>
      </c>
      <c r="B1480" s="2">
        <v>31</v>
      </c>
      <c r="C1480" s="23">
        <v>14</v>
      </c>
      <c r="D1480" s="23">
        <v>17</v>
      </c>
      <c r="E1480" s="23">
        <v>28</v>
      </c>
      <c r="F1480" s="23">
        <v>17</v>
      </c>
      <c r="G1480" s="23">
        <v>14</v>
      </c>
      <c r="H1480" s="23">
        <v>28</v>
      </c>
      <c r="I1480" s="23">
        <v>63</v>
      </c>
      <c r="J1480" s="9">
        <v>1</v>
      </c>
      <c r="K1480" s="2">
        <v>1</v>
      </c>
      <c r="L1480" s="2">
        <v>0</v>
      </c>
      <c r="M1480" s="2">
        <v>3</v>
      </c>
      <c r="N1480" s="9">
        <v>4</v>
      </c>
    </row>
    <row r="1481" spans="1:14" x14ac:dyDescent="0.25">
      <c r="A1481" s="24">
        <v>2556</v>
      </c>
      <c r="B1481" s="2">
        <v>31</v>
      </c>
      <c r="C1481" s="23">
        <v>31</v>
      </c>
      <c r="D1481" s="23">
        <v>4</v>
      </c>
      <c r="E1481" s="23">
        <v>19</v>
      </c>
      <c r="F1481" s="23">
        <v>0</v>
      </c>
      <c r="G1481" s="23">
        <v>0</v>
      </c>
      <c r="H1481" s="23">
        <v>4</v>
      </c>
      <c r="I1481" s="23">
        <v>51</v>
      </c>
      <c r="J1481" s="9">
        <v>1</v>
      </c>
      <c r="K1481" s="2">
        <v>1</v>
      </c>
      <c r="L1481" s="2">
        <v>0</v>
      </c>
      <c r="M1481" s="2">
        <v>2</v>
      </c>
      <c r="N1481" s="9">
        <v>6</v>
      </c>
    </row>
    <row r="1482" spans="1:14" x14ac:dyDescent="0.25">
      <c r="A1482" s="24">
        <v>1250</v>
      </c>
      <c r="B1482" s="2">
        <v>31</v>
      </c>
      <c r="C1482" s="23">
        <v>33</v>
      </c>
      <c r="D1482" s="23">
        <v>0</v>
      </c>
      <c r="E1482" s="23">
        <v>22</v>
      </c>
      <c r="F1482" s="23">
        <v>15</v>
      </c>
      <c r="G1482" s="23">
        <v>4</v>
      </c>
      <c r="H1482" s="23">
        <v>18</v>
      </c>
      <c r="I1482" s="23">
        <v>55</v>
      </c>
      <c r="J1482" s="9">
        <v>1</v>
      </c>
      <c r="K1482" s="2">
        <v>1</v>
      </c>
      <c r="L1482" s="2">
        <v>0</v>
      </c>
      <c r="M1482" s="2">
        <v>2</v>
      </c>
      <c r="N1482" s="9">
        <v>9</v>
      </c>
    </row>
    <row r="1483" spans="1:14" x14ac:dyDescent="0.25">
      <c r="A1483" s="24">
        <v>1347</v>
      </c>
      <c r="B1483" s="2">
        <v>31</v>
      </c>
      <c r="C1483" s="23">
        <v>33</v>
      </c>
      <c r="D1483" s="23">
        <v>0</v>
      </c>
      <c r="E1483" s="23">
        <v>22</v>
      </c>
      <c r="F1483" s="23">
        <v>15</v>
      </c>
      <c r="G1483" s="23">
        <v>4</v>
      </c>
      <c r="H1483" s="23">
        <v>18</v>
      </c>
      <c r="I1483" s="23">
        <v>55</v>
      </c>
      <c r="J1483" s="9">
        <v>1</v>
      </c>
      <c r="K1483" s="2">
        <v>1</v>
      </c>
      <c r="L1483" s="2">
        <v>0</v>
      </c>
      <c r="M1483" s="2">
        <v>2</v>
      </c>
      <c r="N1483" s="9">
        <v>9</v>
      </c>
    </row>
    <row r="1484" spans="1:14" x14ac:dyDescent="0.25">
      <c r="A1484" s="24">
        <v>1232</v>
      </c>
      <c r="B1484" s="2">
        <v>31</v>
      </c>
      <c r="C1484" s="23">
        <v>46</v>
      </c>
      <c r="D1484" s="23">
        <v>0</v>
      </c>
      <c r="E1484" s="23">
        <v>21</v>
      </c>
      <c r="F1484" s="23">
        <v>0</v>
      </c>
      <c r="G1484" s="23">
        <v>0</v>
      </c>
      <c r="H1484" s="23">
        <v>4</v>
      </c>
      <c r="I1484" s="23">
        <v>62</v>
      </c>
      <c r="J1484" s="9">
        <v>2</v>
      </c>
      <c r="K1484" s="2">
        <v>1</v>
      </c>
      <c r="L1484" s="2">
        <v>0</v>
      </c>
      <c r="M1484" s="2">
        <v>3</v>
      </c>
      <c r="N1484" s="9">
        <v>6</v>
      </c>
    </row>
    <row r="1485" spans="1:14" x14ac:dyDescent="0.25">
      <c r="A1485" s="24">
        <v>1054</v>
      </c>
      <c r="B1485" s="2">
        <v>31</v>
      </c>
      <c r="C1485" s="23">
        <v>60</v>
      </c>
      <c r="D1485" s="23">
        <v>0</v>
      </c>
      <c r="E1485" s="23">
        <v>37</v>
      </c>
      <c r="F1485" s="23">
        <v>9</v>
      </c>
      <c r="G1485" s="23">
        <v>5</v>
      </c>
      <c r="H1485" s="23">
        <v>23</v>
      </c>
      <c r="I1485" s="23">
        <v>87</v>
      </c>
      <c r="J1485" s="9">
        <v>1</v>
      </c>
      <c r="K1485" s="2">
        <v>1</v>
      </c>
      <c r="L1485" s="2">
        <v>0</v>
      </c>
      <c r="M1485" s="2">
        <v>4</v>
      </c>
      <c r="N1485" s="9">
        <v>3</v>
      </c>
    </row>
    <row r="1486" spans="1:14" x14ac:dyDescent="0.25">
      <c r="A1486" s="24">
        <v>2993</v>
      </c>
      <c r="B1486" s="2">
        <v>31</v>
      </c>
      <c r="C1486" s="23">
        <v>93</v>
      </c>
      <c r="D1486" s="23">
        <v>0</v>
      </c>
      <c r="E1486" s="23">
        <v>11</v>
      </c>
      <c r="F1486" s="23">
        <v>0</v>
      </c>
      <c r="G1486" s="23">
        <v>0</v>
      </c>
      <c r="H1486" s="23">
        <v>11</v>
      </c>
      <c r="I1486" s="23">
        <v>93</v>
      </c>
      <c r="J1486" s="9">
        <v>2</v>
      </c>
      <c r="K1486" s="2">
        <v>1</v>
      </c>
      <c r="L1486" s="2">
        <v>0</v>
      </c>
      <c r="M1486" s="2">
        <v>3</v>
      </c>
      <c r="N1486" s="9">
        <v>6</v>
      </c>
    </row>
    <row r="1487" spans="1:14" x14ac:dyDescent="0.25">
      <c r="A1487" s="24">
        <v>2127</v>
      </c>
      <c r="B1487" s="2">
        <v>31</v>
      </c>
      <c r="C1487" s="23">
        <v>155</v>
      </c>
      <c r="D1487" s="23">
        <v>24</v>
      </c>
      <c r="E1487" s="23">
        <v>199</v>
      </c>
      <c r="F1487" s="23">
        <v>7</v>
      </c>
      <c r="G1487" s="23">
        <v>13</v>
      </c>
      <c r="H1487" s="23">
        <v>91</v>
      </c>
      <c r="I1487" s="23">
        <v>307</v>
      </c>
      <c r="J1487" s="9">
        <v>2</v>
      </c>
      <c r="K1487" s="2">
        <v>3</v>
      </c>
      <c r="L1487" s="2">
        <v>1</v>
      </c>
      <c r="M1487" s="2">
        <v>3</v>
      </c>
      <c r="N1487" s="9">
        <v>6</v>
      </c>
    </row>
    <row r="1488" spans="1:14" x14ac:dyDescent="0.25">
      <c r="A1488" s="24">
        <v>3061</v>
      </c>
      <c r="B1488" s="2">
        <v>31</v>
      </c>
      <c r="C1488" s="23">
        <v>291</v>
      </c>
      <c r="D1488" s="23">
        <v>58</v>
      </c>
      <c r="E1488" s="23">
        <v>298</v>
      </c>
      <c r="F1488" s="23">
        <v>58</v>
      </c>
      <c r="G1488" s="23">
        <v>36</v>
      </c>
      <c r="H1488" s="23">
        <v>101</v>
      </c>
      <c r="I1488" s="23">
        <v>639</v>
      </c>
      <c r="J1488" s="9">
        <v>1</v>
      </c>
      <c r="K1488" s="2">
        <v>4</v>
      </c>
      <c r="L1488" s="2">
        <v>1</v>
      </c>
      <c r="M1488" s="2">
        <v>7</v>
      </c>
      <c r="N1488" s="9">
        <v>2</v>
      </c>
    </row>
    <row r="1489" spans="1:14" x14ac:dyDescent="0.25">
      <c r="A1489" s="24">
        <v>1031</v>
      </c>
      <c r="B1489" s="2">
        <v>31</v>
      </c>
      <c r="C1489" s="23">
        <v>381</v>
      </c>
      <c r="D1489" s="23">
        <v>0</v>
      </c>
      <c r="E1489" s="23">
        <v>17</v>
      </c>
      <c r="F1489" s="23">
        <v>7</v>
      </c>
      <c r="G1489" s="23">
        <v>0</v>
      </c>
      <c r="H1489" s="23">
        <v>10</v>
      </c>
      <c r="I1489" s="23">
        <v>395</v>
      </c>
      <c r="J1489" s="9">
        <v>2</v>
      </c>
      <c r="K1489" s="2">
        <v>2</v>
      </c>
      <c r="L1489" s="2">
        <v>1</v>
      </c>
      <c r="M1489" s="2">
        <v>4</v>
      </c>
      <c r="N1489" s="9">
        <v>5</v>
      </c>
    </row>
    <row r="1490" spans="1:14" x14ac:dyDescent="0.25">
      <c r="A1490" s="24">
        <v>3178</v>
      </c>
      <c r="B1490" s="2">
        <v>31</v>
      </c>
      <c r="C1490" s="23">
        <v>1025</v>
      </c>
      <c r="D1490" s="23">
        <v>98</v>
      </c>
      <c r="E1490" s="23">
        <v>445</v>
      </c>
      <c r="F1490" s="23">
        <v>109</v>
      </c>
      <c r="G1490" s="23">
        <v>0</v>
      </c>
      <c r="H1490" s="23">
        <v>92</v>
      </c>
      <c r="I1490" s="23">
        <v>1585</v>
      </c>
      <c r="J1490" s="9">
        <v>6</v>
      </c>
      <c r="K1490" s="2">
        <v>8</v>
      </c>
      <c r="L1490" s="2">
        <v>1</v>
      </c>
      <c r="M1490" s="2">
        <v>7</v>
      </c>
      <c r="N1490" s="9">
        <v>8</v>
      </c>
    </row>
    <row r="1491" spans="1:14" x14ac:dyDescent="0.25">
      <c r="A1491" s="24">
        <v>1930</v>
      </c>
      <c r="B1491" s="2">
        <v>31</v>
      </c>
      <c r="C1491" s="23">
        <v>1758</v>
      </c>
      <c r="D1491" s="23">
        <v>69</v>
      </c>
      <c r="E1491" s="23">
        <v>351</v>
      </c>
      <c r="F1491" s="23">
        <v>121</v>
      </c>
      <c r="G1491" s="23">
        <v>45</v>
      </c>
      <c r="H1491" s="23">
        <v>116</v>
      </c>
      <c r="I1491" s="23">
        <v>2228</v>
      </c>
      <c r="J1491" s="9">
        <v>2</v>
      </c>
      <c r="K1491" s="2">
        <v>3</v>
      </c>
      <c r="L1491" s="2">
        <v>2</v>
      </c>
      <c r="M1491" s="2">
        <v>9</v>
      </c>
      <c r="N1491" s="9">
        <v>8</v>
      </c>
    </row>
    <row r="1492" spans="1:14" x14ac:dyDescent="0.25">
      <c r="A1492" s="24">
        <v>1257</v>
      </c>
      <c r="B1492" s="2">
        <v>31</v>
      </c>
      <c r="C1492" s="23">
        <v>1901</v>
      </c>
      <c r="D1492" s="23">
        <v>108</v>
      </c>
      <c r="E1492" s="23">
        <v>1219</v>
      </c>
      <c r="F1492" s="23">
        <v>232</v>
      </c>
      <c r="G1492" s="23">
        <v>178</v>
      </c>
      <c r="H1492" s="23">
        <v>357</v>
      </c>
      <c r="I1492" s="23">
        <v>3282</v>
      </c>
      <c r="J1492" s="9">
        <v>2</v>
      </c>
      <c r="K1492" s="2">
        <v>3</v>
      </c>
      <c r="L1492" s="2">
        <v>4</v>
      </c>
      <c r="M1492" s="2">
        <v>5</v>
      </c>
      <c r="N1492" s="9">
        <v>7</v>
      </c>
    </row>
    <row r="1493" spans="1:14" x14ac:dyDescent="0.25">
      <c r="A1493" s="24">
        <v>2685</v>
      </c>
      <c r="B1493" s="2">
        <v>31</v>
      </c>
      <c r="C1493" s="23">
        <v>2329</v>
      </c>
      <c r="D1493" s="23">
        <v>134</v>
      </c>
      <c r="E1493" s="23">
        <v>1835</v>
      </c>
      <c r="F1493" s="23">
        <v>176</v>
      </c>
      <c r="G1493" s="23">
        <v>44</v>
      </c>
      <c r="H1493" s="23">
        <v>222</v>
      </c>
      <c r="I1493" s="23">
        <v>4296</v>
      </c>
      <c r="J1493" s="9">
        <v>1</v>
      </c>
      <c r="K1493" s="2">
        <v>4</v>
      </c>
      <c r="L1493" s="2">
        <v>7</v>
      </c>
      <c r="M1493" s="2">
        <v>10</v>
      </c>
      <c r="N1493" s="9">
        <v>1</v>
      </c>
    </row>
    <row r="1494" spans="1:14" x14ac:dyDescent="0.25">
      <c r="A1494" s="24">
        <v>3080</v>
      </c>
      <c r="B1494" s="2">
        <v>31</v>
      </c>
      <c r="C1494" s="23">
        <v>2347</v>
      </c>
      <c r="D1494" s="23">
        <v>55</v>
      </c>
      <c r="E1494" s="23">
        <v>429</v>
      </c>
      <c r="F1494" s="23">
        <v>35</v>
      </c>
      <c r="G1494" s="23">
        <v>26</v>
      </c>
      <c r="H1494" s="23">
        <v>400</v>
      </c>
      <c r="I1494" s="23">
        <v>2493</v>
      </c>
      <c r="J1494" s="9">
        <v>1</v>
      </c>
      <c r="K1494" s="2">
        <v>7</v>
      </c>
      <c r="L1494" s="2">
        <v>3</v>
      </c>
      <c r="M1494" s="2">
        <v>13</v>
      </c>
      <c r="N1494" s="9">
        <v>6</v>
      </c>
    </row>
    <row r="1495" spans="1:14" x14ac:dyDescent="0.25">
      <c r="A1495" s="24">
        <v>2989</v>
      </c>
      <c r="B1495" s="2">
        <v>31</v>
      </c>
      <c r="C1495" s="23">
        <v>2452</v>
      </c>
      <c r="D1495" s="23">
        <v>276</v>
      </c>
      <c r="E1495" s="23">
        <v>1028</v>
      </c>
      <c r="F1495" s="23">
        <v>104</v>
      </c>
      <c r="G1495" s="23">
        <v>118</v>
      </c>
      <c r="H1495" s="23">
        <v>101</v>
      </c>
      <c r="I1495" s="23">
        <v>3877</v>
      </c>
      <c r="J1495" s="9">
        <v>1</v>
      </c>
      <c r="K1495" s="2">
        <v>2</v>
      </c>
      <c r="L1495" s="2">
        <v>9</v>
      </c>
      <c r="M1495" s="2">
        <v>13</v>
      </c>
      <c r="N1495" s="9">
        <v>5</v>
      </c>
    </row>
    <row r="1496" spans="1:14" x14ac:dyDescent="0.25">
      <c r="A1496" s="24">
        <v>1087</v>
      </c>
      <c r="B1496" s="2">
        <v>30</v>
      </c>
      <c r="C1496" s="23">
        <v>22</v>
      </c>
      <c r="D1496" s="23">
        <v>13</v>
      </c>
      <c r="E1496" s="23">
        <v>48</v>
      </c>
      <c r="F1496" s="23">
        <v>52</v>
      </c>
      <c r="G1496" s="23">
        <v>22</v>
      </c>
      <c r="H1496" s="23">
        <v>39</v>
      </c>
      <c r="I1496" s="23">
        <v>117</v>
      </c>
      <c r="J1496" s="9">
        <v>1</v>
      </c>
      <c r="K1496" s="2">
        <v>2</v>
      </c>
      <c r="L1496" s="2">
        <v>0</v>
      </c>
      <c r="M1496" s="2">
        <v>3</v>
      </c>
      <c r="N1496" s="9">
        <v>6</v>
      </c>
    </row>
    <row r="1497" spans="1:14" x14ac:dyDescent="0.25">
      <c r="A1497" s="24">
        <v>1405</v>
      </c>
      <c r="B1497" s="2">
        <v>30</v>
      </c>
      <c r="C1497" s="23">
        <v>22</v>
      </c>
      <c r="D1497" s="23">
        <v>13</v>
      </c>
      <c r="E1497" s="23">
        <v>48</v>
      </c>
      <c r="F1497" s="23">
        <v>52</v>
      </c>
      <c r="G1497" s="23">
        <v>22</v>
      </c>
      <c r="H1497" s="23">
        <v>39</v>
      </c>
      <c r="I1497" s="23">
        <v>117</v>
      </c>
      <c r="J1497" s="9">
        <v>1</v>
      </c>
      <c r="K1497" s="2">
        <v>2</v>
      </c>
      <c r="L1497" s="2">
        <v>0</v>
      </c>
      <c r="M1497" s="2">
        <v>3</v>
      </c>
      <c r="N1497" s="9">
        <v>6</v>
      </c>
    </row>
    <row r="1498" spans="1:14" x14ac:dyDescent="0.25">
      <c r="A1498" s="24">
        <v>2369</v>
      </c>
      <c r="B1498" s="2">
        <v>30</v>
      </c>
      <c r="C1498" s="23">
        <v>27</v>
      </c>
      <c r="D1498" s="23">
        <v>14</v>
      </c>
      <c r="E1498" s="23">
        <v>41</v>
      </c>
      <c r="F1498" s="23">
        <v>51</v>
      </c>
      <c r="G1498" s="23">
        <v>14</v>
      </c>
      <c r="H1498" s="23">
        <v>99</v>
      </c>
      <c r="I1498" s="23">
        <v>48</v>
      </c>
      <c r="J1498" s="9">
        <v>2</v>
      </c>
      <c r="K1498" s="2">
        <v>1</v>
      </c>
      <c r="L1498" s="2">
        <v>1</v>
      </c>
      <c r="M1498" s="2">
        <v>2</v>
      </c>
      <c r="N1498" s="9">
        <v>4</v>
      </c>
    </row>
    <row r="1499" spans="1:14" x14ac:dyDescent="0.25">
      <c r="A1499" s="24">
        <v>2804</v>
      </c>
      <c r="B1499" s="2">
        <v>30</v>
      </c>
      <c r="C1499" s="23">
        <v>87</v>
      </c>
      <c r="D1499" s="23">
        <v>76</v>
      </c>
      <c r="E1499" s="23">
        <v>195</v>
      </c>
      <c r="F1499" s="23">
        <v>200</v>
      </c>
      <c r="G1499" s="23">
        <v>119</v>
      </c>
      <c r="H1499" s="23">
        <v>260</v>
      </c>
      <c r="I1499" s="23">
        <v>417</v>
      </c>
      <c r="J1499" s="9">
        <v>3</v>
      </c>
      <c r="K1499" s="2">
        <v>4</v>
      </c>
      <c r="L1499" s="2">
        <v>1</v>
      </c>
      <c r="M1499" s="2">
        <v>2</v>
      </c>
      <c r="N1499" s="9">
        <v>9</v>
      </c>
    </row>
    <row r="1500" spans="1:14" x14ac:dyDescent="0.25">
      <c r="A1500" s="24">
        <v>1858</v>
      </c>
      <c r="B1500" s="2">
        <v>30</v>
      </c>
      <c r="C1500" s="23">
        <v>102</v>
      </c>
      <c r="D1500" s="23">
        <v>42</v>
      </c>
      <c r="E1500" s="23">
        <v>207</v>
      </c>
      <c r="F1500" s="23">
        <v>67</v>
      </c>
      <c r="G1500" s="23">
        <v>4</v>
      </c>
      <c r="H1500" s="23">
        <v>126</v>
      </c>
      <c r="I1500" s="23">
        <v>294</v>
      </c>
      <c r="J1500" s="9">
        <v>2</v>
      </c>
      <c r="K1500" s="2">
        <v>3</v>
      </c>
      <c r="L1500" s="2">
        <v>0</v>
      </c>
      <c r="M1500" s="2">
        <v>4</v>
      </c>
      <c r="N1500" s="9">
        <v>8</v>
      </c>
    </row>
    <row r="1501" spans="1:14" x14ac:dyDescent="0.25">
      <c r="A1501" s="24">
        <v>2415</v>
      </c>
      <c r="B1501" s="2">
        <v>30</v>
      </c>
      <c r="C1501" s="23">
        <v>102</v>
      </c>
      <c r="D1501" s="23">
        <v>42</v>
      </c>
      <c r="E1501" s="23">
        <v>207</v>
      </c>
      <c r="F1501" s="23">
        <v>67</v>
      </c>
      <c r="G1501" s="23">
        <v>4</v>
      </c>
      <c r="H1501" s="23">
        <v>126</v>
      </c>
      <c r="I1501" s="23">
        <v>294</v>
      </c>
      <c r="J1501" s="9">
        <v>2</v>
      </c>
      <c r="K1501" s="2">
        <v>3</v>
      </c>
      <c r="L1501" s="2">
        <v>0</v>
      </c>
      <c r="M1501" s="2">
        <v>4</v>
      </c>
      <c r="N1501" s="9">
        <v>8</v>
      </c>
    </row>
    <row r="1502" spans="1:14" x14ac:dyDescent="0.25">
      <c r="A1502" s="24">
        <v>2536</v>
      </c>
      <c r="B1502" s="2">
        <v>30</v>
      </c>
      <c r="C1502" s="23">
        <v>102</v>
      </c>
      <c r="D1502" s="23">
        <v>42</v>
      </c>
      <c r="E1502" s="23">
        <v>207</v>
      </c>
      <c r="F1502" s="23">
        <v>67</v>
      </c>
      <c r="G1502" s="23">
        <v>4</v>
      </c>
      <c r="H1502" s="23">
        <v>126</v>
      </c>
      <c r="I1502" s="23">
        <v>294</v>
      </c>
      <c r="J1502" s="9">
        <v>2</v>
      </c>
      <c r="K1502" s="2">
        <v>3</v>
      </c>
      <c r="L1502" s="2">
        <v>0</v>
      </c>
      <c r="M1502" s="2">
        <v>4</v>
      </c>
      <c r="N1502" s="9">
        <v>8</v>
      </c>
    </row>
    <row r="1503" spans="1:14" x14ac:dyDescent="0.25">
      <c r="A1503" s="24">
        <v>1252</v>
      </c>
      <c r="B1503" s="2">
        <v>30</v>
      </c>
      <c r="C1503" s="23">
        <v>138</v>
      </c>
      <c r="D1503" s="23">
        <v>14</v>
      </c>
      <c r="E1503" s="23">
        <v>80</v>
      </c>
      <c r="F1503" s="23">
        <v>14</v>
      </c>
      <c r="G1503" s="23">
        <v>7</v>
      </c>
      <c r="H1503" s="23">
        <v>72</v>
      </c>
      <c r="I1503" s="23">
        <v>181</v>
      </c>
      <c r="J1503" s="9">
        <v>4</v>
      </c>
      <c r="K1503" s="2">
        <v>3</v>
      </c>
      <c r="L1503" s="2">
        <v>1</v>
      </c>
      <c r="M1503" s="2">
        <v>3</v>
      </c>
      <c r="N1503" s="9">
        <v>7</v>
      </c>
    </row>
    <row r="1504" spans="1:14" x14ac:dyDescent="0.25">
      <c r="A1504" s="24">
        <v>2540</v>
      </c>
      <c r="B1504" s="2">
        <v>30</v>
      </c>
      <c r="C1504" s="23">
        <v>150</v>
      </c>
      <c r="D1504" s="23">
        <v>0</v>
      </c>
      <c r="E1504" s="23">
        <v>130</v>
      </c>
      <c r="F1504" s="23">
        <v>10</v>
      </c>
      <c r="G1504" s="23">
        <v>0</v>
      </c>
      <c r="H1504" s="23">
        <v>10</v>
      </c>
      <c r="I1504" s="23">
        <v>280</v>
      </c>
      <c r="J1504" s="9">
        <v>2</v>
      </c>
      <c r="K1504" s="2">
        <v>3</v>
      </c>
      <c r="L1504" s="2">
        <v>0</v>
      </c>
      <c r="M1504" s="2">
        <v>3</v>
      </c>
      <c r="N1504" s="9">
        <v>8</v>
      </c>
    </row>
    <row r="1505" spans="1:14" x14ac:dyDescent="0.25">
      <c r="A1505" s="24">
        <v>2805</v>
      </c>
      <c r="B1505" s="2">
        <v>30</v>
      </c>
      <c r="C1505" s="23">
        <v>164</v>
      </c>
      <c r="D1505" s="23">
        <v>18</v>
      </c>
      <c r="E1505" s="23">
        <v>106</v>
      </c>
      <c r="F1505" s="23">
        <v>71</v>
      </c>
      <c r="G1505" s="23">
        <v>40</v>
      </c>
      <c r="H1505" s="23">
        <v>40</v>
      </c>
      <c r="I1505" s="23">
        <v>358</v>
      </c>
      <c r="J1505" s="9">
        <v>2</v>
      </c>
      <c r="K1505" s="2">
        <v>4</v>
      </c>
      <c r="L1505" s="2">
        <v>0</v>
      </c>
      <c r="M1505" s="2">
        <v>3</v>
      </c>
      <c r="N1505" s="9">
        <v>9</v>
      </c>
    </row>
    <row r="1506" spans="1:14" x14ac:dyDescent="0.25">
      <c r="A1506" s="24">
        <v>2204</v>
      </c>
      <c r="B1506" s="2">
        <v>30</v>
      </c>
      <c r="C1506" s="23">
        <v>178</v>
      </c>
      <c r="D1506" s="23">
        <v>3</v>
      </c>
      <c r="E1506" s="23">
        <v>24</v>
      </c>
      <c r="F1506" s="23">
        <v>7</v>
      </c>
      <c r="G1506" s="23">
        <v>3</v>
      </c>
      <c r="H1506" s="23">
        <v>87</v>
      </c>
      <c r="I1506" s="23">
        <v>129</v>
      </c>
      <c r="J1506" s="9">
        <v>2</v>
      </c>
      <c r="K1506" s="2">
        <v>2</v>
      </c>
      <c r="L1506" s="2">
        <v>1</v>
      </c>
      <c r="M1506" s="2">
        <v>2</v>
      </c>
      <c r="N1506" s="9">
        <v>8</v>
      </c>
    </row>
    <row r="1507" spans="1:14" x14ac:dyDescent="0.25">
      <c r="A1507" s="24">
        <v>1303</v>
      </c>
      <c r="B1507" s="2">
        <v>30</v>
      </c>
      <c r="C1507" s="23">
        <v>228</v>
      </c>
      <c r="D1507" s="23">
        <v>160</v>
      </c>
      <c r="E1507" s="23">
        <v>320</v>
      </c>
      <c r="F1507" s="23">
        <v>163</v>
      </c>
      <c r="G1507" s="23">
        <v>8</v>
      </c>
      <c r="H1507" s="23">
        <v>125</v>
      </c>
      <c r="I1507" s="23">
        <v>754</v>
      </c>
      <c r="J1507" s="9">
        <v>2</v>
      </c>
      <c r="K1507" s="2">
        <v>4</v>
      </c>
      <c r="L1507" s="2">
        <v>3</v>
      </c>
      <c r="M1507" s="2">
        <v>6</v>
      </c>
      <c r="N1507" s="9">
        <v>3</v>
      </c>
    </row>
    <row r="1508" spans="1:14" x14ac:dyDescent="0.25">
      <c r="A1508" s="24">
        <v>3116</v>
      </c>
      <c r="B1508" s="2">
        <v>30</v>
      </c>
      <c r="C1508" s="23">
        <v>363</v>
      </c>
      <c r="D1508" s="23">
        <v>28</v>
      </c>
      <c r="E1508" s="23">
        <v>293</v>
      </c>
      <c r="F1508" s="23">
        <v>39</v>
      </c>
      <c r="G1508" s="23">
        <v>36</v>
      </c>
      <c r="H1508" s="23">
        <v>13</v>
      </c>
      <c r="I1508" s="23">
        <v>747</v>
      </c>
      <c r="J1508" s="9">
        <v>4</v>
      </c>
      <c r="K1508" s="2">
        <v>4</v>
      </c>
      <c r="L1508" s="2">
        <v>1</v>
      </c>
      <c r="M1508" s="2">
        <v>7</v>
      </c>
      <c r="N1508" s="9">
        <v>5</v>
      </c>
    </row>
    <row r="1509" spans="1:14" x14ac:dyDescent="0.25">
      <c r="A1509" s="24">
        <v>2744</v>
      </c>
      <c r="B1509" s="2">
        <v>30</v>
      </c>
      <c r="C1509" s="23">
        <v>380</v>
      </c>
      <c r="D1509" s="23">
        <v>3</v>
      </c>
      <c r="E1509" s="23">
        <v>80</v>
      </c>
      <c r="F1509" s="23">
        <v>6</v>
      </c>
      <c r="G1509" s="23">
        <v>0</v>
      </c>
      <c r="H1509" s="23">
        <v>223</v>
      </c>
      <c r="I1509" s="23">
        <v>247</v>
      </c>
      <c r="J1509" s="9">
        <v>2</v>
      </c>
      <c r="K1509" s="2">
        <v>3</v>
      </c>
      <c r="L1509" s="2">
        <v>2</v>
      </c>
      <c r="M1509" s="2">
        <v>3</v>
      </c>
      <c r="N1509" s="9">
        <v>7</v>
      </c>
    </row>
    <row r="1510" spans="1:14" x14ac:dyDescent="0.25">
      <c r="A1510" s="24">
        <v>2342</v>
      </c>
      <c r="B1510" s="2">
        <v>30</v>
      </c>
      <c r="C1510" s="23">
        <v>462</v>
      </c>
      <c r="D1510" s="23">
        <v>43</v>
      </c>
      <c r="E1510" s="23">
        <v>566</v>
      </c>
      <c r="F1510" s="23">
        <v>43</v>
      </c>
      <c r="G1510" s="23">
        <v>32</v>
      </c>
      <c r="H1510" s="23">
        <v>144</v>
      </c>
      <c r="I1510" s="23">
        <v>1001</v>
      </c>
      <c r="J1510" s="9">
        <v>8</v>
      </c>
      <c r="K1510" s="2">
        <v>6</v>
      </c>
      <c r="L1510" s="2">
        <v>1</v>
      </c>
      <c r="M1510" s="2">
        <v>7</v>
      </c>
      <c r="N1510" s="9">
        <v>8</v>
      </c>
    </row>
    <row r="1511" spans="1:14" x14ac:dyDescent="0.25">
      <c r="A1511" s="24">
        <v>1265</v>
      </c>
      <c r="B1511" s="2">
        <v>30</v>
      </c>
      <c r="C1511" s="23">
        <v>477</v>
      </c>
      <c r="D1511" s="23">
        <v>0</v>
      </c>
      <c r="E1511" s="23">
        <v>1245</v>
      </c>
      <c r="F1511" s="23">
        <v>80</v>
      </c>
      <c r="G1511" s="23">
        <v>316</v>
      </c>
      <c r="H1511" s="23">
        <v>131</v>
      </c>
      <c r="I1511" s="23">
        <v>1986</v>
      </c>
      <c r="J1511" s="9">
        <v>1</v>
      </c>
      <c r="K1511" s="2">
        <v>3</v>
      </c>
      <c r="L1511" s="2">
        <v>5</v>
      </c>
      <c r="M1511" s="2">
        <v>8</v>
      </c>
      <c r="N1511" s="9">
        <v>1</v>
      </c>
    </row>
    <row r="1512" spans="1:14" x14ac:dyDescent="0.25">
      <c r="A1512" s="24">
        <v>1899</v>
      </c>
      <c r="B1512" s="2">
        <v>30</v>
      </c>
      <c r="C1512" s="23">
        <v>522</v>
      </c>
      <c r="D1512" s="23">
        <v>97</v>
      </c>
      <c r="E1512" s="23">
        <v>187</v>
      </c>
      <c r="F1512" s="23">
        <v>100</v>
      </c>
      <c r="G1512" s="23">
        <v>107</v>
      </c>
      <c r="H1512" s="23">
        <v>157</v>
      </c>
      <c r="I1512" s="23">
        <v>857</v>
      </c>
      <c r="J1512" s="9">
        <v>2</v>
      </c>
      <c r="K1512" s="2">
        <v>3</v>
      </c>
      <c r="L1512" s="2">
        <v>2</v>
      </c>
      <c r="M1512" s="2">
        <v>7</v>
      </c>
      <c r="N1512" s="9">
        <v>3</v>
      </c>
    </row>
    <row r="1513" spans="1:14" x14ac:dyDescent="0.25">
      <c r="A1513" s="24">
        <v>3104</v>
      </c>
      <c r="B1513" s="2">
        <v>30</v>
      </c>
      <c r="C1513" s="23">
        <v>533</v>
      </c>
      <c r="D1513" s="23">
        <v>0</v>
      </c>
      <c r="E1513" s="23">
        <v>173</v>
      </c>
      <c r="F1513" s="23">
        <v>21</v>
      </c>
      <c r="G1513" s="23">
        <v>38</v>
      </c>
      <c r="H1513" s="23">
        <v>128</v>
      </c>
      <c r="I1513" s="23">
        <v>637</v>
      </c>
      <c r="J1513" s="9">
        <v>5</v>
      </c>
      <c r="K1513" s="2">
        <v>3</v>
      </c>
      <c r="L1513" s="2">
        <v>4</v>
      </c>
      <c r="M1513" s="2">
        <v>3</v>
      </c>
      <c r="N1513" s="9">
        <v>6</v>
      </c>
    </row>
    <row r="1514" spans="1:14" x14ac:dyDescent="0.25">
      <c r="A1514" s="24">
        <v>3121</v>
      </c>
      <c r="B1514" s="2">
        <v>30</v>
      </c>
      <c r="C1514" s="23">
        <v>533</v>
      </c>
      <c r="D1514" s="23">
        <v>0</v>
      </c>
      <c r="E1514" s="23">
        <v>173</v>
      </c>
      <c r="F1514" s="23">
        <v>21</v>
      </c>
      <c r="G1514" s="23">
        <v>38</v>
      </c>
      <c r="H1514" s="23">
        <v>128</v>
      </c>
      <c r="I1514" s="23">
        <v>637</v>
      </c>
      <c r="J1514" s="9">
        <v>5</v>
      </c>
      <c r="K1514" s="2">
        <v>3</v>
      </c>
      <c r="L1514" s="2">
        <v>4</v>
      </c>
      <c r="M1514" s="2">
        <v>3</v>
      </c>
      <c r="N1514" s="9">
        <v>6</v>
      </c>
    </row>
    <row r="1515" spans="1:14" x14ac:dyDescent="0.25">
      <c r="A1515" s="24">
        <v>1728</v>
      </c>
      <c r="B1515" s="2">
        <v>30</v>
      </c>
      <c r="C1515" s="23">
        <v>681</v>
      </c>
      <c r="D1515" s="23">
        <v>41</v>
      </c>
      <c r="E1515" s="23">
        <v>895</v>
      </c>
      <c r="F1515" s="23">
        <v>332</v>
      </c>
      <c r="G1515" s="23">
        <v>255</v>
      </c>
      <c r="H1515" s="23">
        <v>106</v>
      </c>
      <c r="I1515" s="23">
        <v>2097</v>
      </c>
      <c r="J1515" s="9">
        <v>1</v>
      </c>
      <c r="K1515" s="2">
        <v>3</v>
      </c>
      <c r="L1515" s="2">
        <v>8</v>
      </c>
      <c r="M1515" s="2">
        <v>12</v>
      </c>
      <c r="N1515" s="9">
        <v>1</v>
      </c>
    </row>
    <row r="1516" spans="1:14" x14ac:dyDescent="0.25">
      <c r="A1516" s="24">
        <v>1467</v>
      </c>
      <c r="B1516" s="2">
        <v>30</v>
      </c>
      <c r="C1516" s="23">
        <v>708</v>
      </c>
      <c r="D1516" s="23">
        <v>7</v>
      </c>
      <c r="E1516" s="23">
        <v>146</v>
      </c>
      <c r="F1516" s="23">
        <v>0</v>
      </c>
      <c r="G1516" s="23">
        <v>7</v>
      </c>
      <c r="H1516" s="23">
        <v>17</v>
      </c>
      <c r="I1516" s="23">
        <v>851</v>
      </c>
      <c r="J1516" s="9">
        <v>4</v>
      </c>
      <c r="K1516" s="2">
        <v>4</v>
      </c>
      <c r="L1516" s="2">
        <v>2</v>
      </c>
      <c r="M1516" s="2">
        <v>5</v>
      </c>
      <c r="N1516" s="9">
        <v>5</v>
      </c>
    </row>
    <row r="1517" spans="1:14" x14ac:dyDescent="0.25">
      <c r="A1517" s="24">
        <v>1053</v>
      </c>
      <c r="B1517" s="2">
        <v>30</v>
      </c>
      <c r="C1517" s="23">
        <v>715</v>
      </c>
      <c r="D1517" s="23">
        <v>85</v>
      </c>
      <c r="E1517" s="23">
        <v>1168</v>
      </c>
      <c r="F1517" s="23">
        <v>293</v>
      </c>
      <c r="G1517" s="23">
        <v>291</v>
      </c>
      <c r="H1517" s="23">
        <v>97</v>
      </c>
      <c r="I1517" s="23">
        <v>2454</v>
      </c>
      <c r="J1517" s="9">
        <v>1</v>
      </c>
      <c r="K1517" s="2">
        <v>5</v>
      </c>
      <c r="L1517" s="2">
        <v>5</v>
      </c>
      <c r="M1517" s="2">
        <v>10</v>
      </c>
      <c r="N1517" s="9">
        <v>3</v>
      </c>
    </row>
    <row r="1518" spans="1:14" x14ac:dyDescent="0.25">
      <c r="A1518" s="24">
        <v>1770</v>
      </c>
      <c r="B1518" s="2">
        <v>30</v>
      </c>
      <c r="C1518" s="23">
        <v>791</v>
      </c>
      <c r="D1518" s="23">
        <v>93</v>
      </c>
      <c r="E1518" s="23">
        <v>245</v>
      </c>
      <c r="F1518" s="23">
        <v>45</v>
      </c>
      <c r="G1518" s="23">
        <v>10</v>
      </c>
      <c r="H1518" s="23">
        <v>117</v>
      </c>
      <c r="I1518" s="23">
        <v>1067</v>
      </c>
      <c r="J1518" s="9">
        <v>4</v>
      </c>
      <c r="K1518" s="2">
        <v>7</v>
      </c>
      <c r="L1518" s="2">
        <v>1</v>
      </c>
      <c r="M1518" s="2">
        <v>5</v>
      </c>
      <c r="N1518" s="9">
        <v>9</v>
      </c>
    </row>
    <row r="1519" spans="1:14" x14ac:dyDescent="0.25">
      <c r="A1519" s="24">
        <v>1218</v>
      </c>
      <c r="B1519" s="2">
        <v>30</v>
      </c>
      <c r="C1519" s="23">
        <v>854</v>
      </c>
      <c r="D1519" s="23">
        <v>26</v>
      </c>
      <c r="E1519" s="23">
        <v>507</v>
      </c>
      <c r="F1519" s="23">
        <v>15</v>
      </c>
      <c r="G1519" s="23">
        <v>55</v>
      </c>
      <c r="H1519" s="23">
        <v>144</v>
      </c>
      <c r="I1519" s="23">
        <v>1313</v>
      </c>
      <c r="J1519" s="9">
        <v>9</v>
      </c>
      <c r="K1519" s="2">
        <v>5</v>
      </c>
      <c r="L1519" s="2">
        <v>1</v>
      </c>
      <c r="M1519" s="2">
        <v>8</v>
      </c>
      <c r="N1519" s="9">
        <v>7</v>
      </c>
    </row>
    <row r="1520" spans="1:14" x14ac:dyDescent="0.25">
      <c r="A1520" s="24">
        <v>2778</v>
      </c>
      <c r="B1520" s="2">
        <v>30</v>
      </c>
      <c r="C1520" s="23">
        <v>854</v>
      </c>
      <c r="D1520" s="23">
        <v>26</v>
      </c>
      <c r="E1520" s="23">
        <v>507</v>
      </c>
      <c r="F1520" s="23">
        <v>15</v>
      </c>
      <c r="G1520" s="23">
        <v>55</v>
      </c>
      <c r="H1520" s="23">
        <v>144</v>
      </c>
      <c r="I1520" s="23">
        <v>1313</v>
      </c>
      <c r="J1520" s="9">
        <v>9</v>
      </c>
      <c r="K1520" s="2">
        <v>5</v>
      </c>
      <c r="L1520" s="2">
        <v>1</v>
      </c>
      <c r="M1520" s="2">
        <v>8</v>
      </c>
      <c r="N1520" s="9">
        <v>7</v>
      </c>
    </row>
    <row r="1521" spans="1:14" x14ac:dyDescent="0.25">
      <c r="A1521" s="24">
        <v>2252</v>
      </c>
      <c r="B1521" s="2">
        <v>30</v>
      </c>
      <c r="C1521" s="23">
        <v>1074</v>
      </c>
      <c r="D1521" s="23">
        <v>38</v>
      </c>
      <c r="E1521" s="23">
        <v>476</v>
      </c>
      <c r="F1521" s="23">
        <v>386</v>
      </c>
      <c r="G1521" s="23">
        <v>97</v>
      </c>
      <c r="H1521" s="23">
        <v>38</v>
      </c>
      <c r="I1521" s="23">
        <v>2033</v>
      </c>
      <c r="J1521" s="9">
        <v>3</v>
      </c>
      <c r="K1521" s="2">
        <v>5</v>
      </c>
      <c r="L1521" s="2">
        <v>3</v>
      </c>
      <c r="M1521" s="2">
        <v>13</v>
      </c>
      <c r="N1521" s="9">
        <v>3</v>
      </c>
    </row>
    <row r="1522" spans="1:14" x14ac:dyDescent="0.25">
      <c r="A1522" s="24">
        <v>1541</v>
      </c>
      <c r="B1522" s="2">
        <v>30</v>
      </c>
      <c r="C1522" s="23">
        <v>1254</v>
      </c>
      <c r="D1522" s="23">
        <v>290</v>
      </c>
      <c r="E1522" s="23">
        <v>1713</v>
      </c>
      <c r="F1522" s="23">
        <v>65</v>
      </c>
      <c r="G1522" s="23">
        <v>417</v>
      </c>
      <c r="H1522" s="23">
        <v>250</v>
      </c>
      <c r="I1522" s="23">
        <v>3490</v>
      </c>
      <c r="J1522" s="9">
        <v>1</v>
      </c>
      <c r="K1522" s="2">
        <v>5</v>
      </c>
      <c r="L1522" s="2">
        <v>6</v>
      </c>
      <c r="M1522" s="2">
        <v>7</v>
      </c>
      <c r="N1522" s="9">
        <v>2</v>
      </c>
    </row>
    <row r="1523" spans="1:14" x14ac:dyDescent="0.25">
      <c r="A1523" s="24">
        <v>1820</v>
      </c>
      <c r="B1523" s="2">
        <v>30</v>
      </c>
      <c r="C1523" s="23">
        <v>1325</v>
      </c>
      <c r="D1523" s="23">
        <v>14</v>
      </c>
      <c r="E1523" s="23">
        <v>227</v>
      </c>
      <c r="F1523" s="23">
        <v>19</v>
      </c>
      <c r="G1523" s="23">
        <v>47</v>
      </c>
      <c r="H1523" s="23">
        <v>473</v>
      </c>
      <c r="I1523" s="23">
        <v>1159</v>
      </c>
      <c r="J1523" s="9">
        <v>2</v>
      </c>
      <c r="K1523" s="2">
        <v>7</v>
      </c>
      <c r="L1523" s="2">
        <v>6</v>
      </c>
      <c r="M1523" s="2">
        <v>5</v>
      </c>
      <c r="N1523" s="9">
        <v>5</v>
      </c>
    </row>
    <row r="1524" spans="1:14" x14ac:dyDescent="0.25">
      <c r="A1524" s="24">
        <v>2844</v>
      </c>
      <c r="B1524" s="2">
        <v>30</v>
      </c>
      <c r="C1524" s="23">
        <v>2077</v>
      </c>
      <c r="D1524" s="23">
        <v>314</v>
      </c>
      <c r="E1524" s="23">
        <v>1670</v>
      </c>
      <c r="F1524" s="23">
        <v>352</v>
      </c>
      <c r="G1524" s="23">
        <v>179</v>
      </c>
      <c r="H1524" s="23">
        <v>405</v>
      </c>
      <c r="I1524" s="23">
        <v>4188</v>
      </c>
      <c r="J1524" s="9">
        <v>1</v>
      </c>
      <c r="K1524" s="2">
        <v>5</v>
      </c>
      <c r="L1524" s="2">
        <v>10</v>
      </c>
      <c r="M1524" s="2">
        <v>6</v>
      </c>
      <c r="N1524" s="9">
        <v>2</v>
      </c>
    </row>
    <row r="1525" spans="1:14" x14ac:dyDescent="0.25">
      <c r="A1525" s="24">
        <v>2686</v>
      </c>
      <c r="B1525" s="2">
        <v>30</v>
      </c>
      <c r="C1525" s="23">
        <v>2153</v>
      </c>
      <c r="D1525" s="23">
        <v>101</v>
      </c>
      <c r="E1525" s="23">
        <v>907</v>
      </c>
      <c r="F1525" s="23">
        <v>0</v>
      </c>
      <c r="G1525" s="23">
        <v>202</v>
      </c>
      <c r="H1525" s="23">
        <v>133</v>
      </c>
      <c r="I1525" s="23">
        <v>3229</v>
      </c>
      <c r="J1525" s="9">
        <v>1</v>
      </c>
      <c r="K1525" s="2">
        <v>8</v>
      </c>
      <c r="L1525" s="2">
        <v>7</v>
      </c>
      <c r="M1525" s="2">
        <v>7</v>
      </c>
      <c r="N1525" s="9">
        <v>4</v>
      </c>
    </row>
    <row r="1526" spans="1:14" x14ac:dyDescent="0.25">
      <c r="A1526" s="24">
        <v>1683</v>
      </c>
      <c r="B1526" s="2">
        <v>30</v>
      </c>
      <c r="C1526" s="23">
        <v>2189</v>
      </c>
      <c r="D1526" s="23">
        <v>29</v>
      </c>
      <c r="E1526" s="23">
        <v>669</v>
      </c>
      <c r="F1526" s="23">
        <v>0</v>
      </c>
      <c r="G1526" s="23">
        <v>29</v>
      </c>
      <c r="H1526" s="23">
        <v>583</v>
      </c>
      <c r="I1526" s="23">
        <v>2333</v>
      </c>
      <c r="J1526" s="9">
        <v>3</v>
      </c>
      <c r="K1526" s="2">
        <v>5</v>
      </c>
      <c r="L1526" s="2">
        <v>2</v>
      </c>
      <c r="M1526" s="2">
        <v>11</v>
      </c>
      <c r="N1526" s="9">
        <v>8</v>
      </c>
    </row>
    <row r="1527" spans="1:14" x14ac:dyDescent="0.25">
      <c r="A1527" s="24">
        <v>1991</v>
      </c>
      <c r="B1527" s="2">
        <v>30</v>
      </c>
      <c r="C1527" s="23">
        <v>2816</v>
      </c>
      <c r="D1527" s="23">
        <v>0</v>
      </c>
      <c r="E1527" s="23">
        <v>907</v>
      </c>
      <c r="F1527" s="23">
        <v>531</v>
      </c>
      <c r="G1527" s="23">
        <v>407</v>
      </c>
      <c r="H1527" s="23">
        <v>362</v>
      </c>
      <c r="I1527" s="23">
        <v>4299</v>
      </c>
      <c r="J1527" s="9">
        <v>1</v>
      </c>
      <c r="K1527" s="2">
        <v>10</v>
      </c>
      <c r="L1527" s="2">
        <v>2</v>
      </c>
      <c r="M1527" s="2">
        <v>8</v>
      </c>
      <c r="N1527" s="9">
        <v>5</v>
      </c>
    </row>
    <row r="1528" spans="1:14" x14ac:dyDescent="0.25">
      <c r="A1528" s="24">
        <v>1645</v>
      </c>
      <c r="B1528" s="2">
        <v>29</v>
      </c>
      <c r="C1528" s="23">
        <v>10</v>
      </c>
      <c r="D1528" s="23">
        <v>10</v>
      </c>
      <c r="E1528" s="23">
        <v>53</v>
      </c>
      <c r="F1528" s="23">
        <v>199</v>
      </c>
      <c r="G1528" s="23">
        <v>34</v>
      </c>
      <c r="H1528" s="23">
        <v>53</v>
      </c>
      <c r="I1528" s="23">
        <v>252</v>
      </c>
      <c r="J1528" s="9">
        <v>1</v>
      </c>
      <c r="K1528" s="2">
        <v>2</v>
      </c>
      <c r="L1528" s="2">
        <v>0</v>
      </c>
      <c r="M1528" s="2">
        <v>3</v>
      </c>
      <c r="N1528" s="9">
        <v>8</v>
      </c>
    </row>
    <row r="1529" spans="1:14" x14ac:dyDescent="0.25">
      <c r="A1529" s="24">
        <v>1674</v>
      </c>
      <c r="B1529" s="2">
        <v>29</v>
      </c>
      <c r="C1529" s="23">
        <v>17</v>
      </c>
      <c r="D1529" s="23">
        <v>0</v>
      </c>
      <c r="E1529" s="23">
        <v>61</v>
      </c>
      <c r="F1529" s="23">
        <v>26</v>
      </c>
      <c r="G1529" s="23">
        <v>61</v>
      </c>
      <c r="H1529" s="23">
        <v>86</v>
      </c>
      <c r="I1529" s="23">
        <v>78</v>
      </c>
      <c r="J1529" s="9">
        <v>1</v>
      </c>
      <c r="K1529" s="2">
        <v>1</v>
      </c>
      <c r="L1529" s="2">
        <v>0</v>
      </c>
      <c r="M1529" s="2">
        <v>3</v>
      </c>
      <c r="N1529" s="9">
        <v>6</v>
      </c>
    </row>
    <row r="1530" spans="1:14" x14ac:dyDescent="0.25">
      <c r="A1530" s="24">
        <v>2113</v>
      </c>
      <c r="B1530" s="2">
        <v>29</v>
      </c>
      <c r="C1530" s="23">
        <v>27</v>
      </c>
      <c r="D1530" s="23">
        <v>13</v>
      </c>
      <c r="E1530" s="23">
        <v>67</v>
      </c>
      <c r="F1530" s="23">
        <v>20</v>
      </c>
      <c r="G1530" s="23">
        <v>10</v>
      </c>
      <c r="H1530" s="23">
        <v>53</v>
      </c>
      <c r="I1530" s="23">
        <v>84</v>
      </c>
      <c r="J1530" s="9">
        <v>1</v>
      </c>
      <c r="K1530" s="2">
        <v>1</v>
      </c>
      <c r="L1530" s="2">
        <v>0</v>
      </c>
      <c r="M1530" s="2">
        <v>3</v>
      </c>
      <c r="N1530" s="9">
        <v>5</v>
      </c>
    </row>
    <row r="1531" spans="1:14" x14ac:dyDescent="0.25">
      <c r="A1531" s="24">
        <v>2978</v>
      </c>
      <c r="B1531" s="2">
        <v>29</v>
      </c>
      <c r="C1531" s="23">
        <v>40</v>
      </c>
      <c r="D1531" s="23">
        <v>12</v>
      </c>
      <c r="E1531" s="23">
        <v>12</v>
      </c>
      <c r="F1531" s="23">
        <v>0</v>
      </c>
      <c r="G1531" s="23">
        <v>0</v>
      </c>
      <c r="H1531" s="23">
        <v>0</v>
      </c>
      <c r="I1531" s="23">
        <v>64</v>
      </c>
      <c r="J1531" s="9">
        <v>1</v>
      </c>
      <c r="K1531" s="2">
        <v>0</v>
      </c>
      <c r="L1531" s="2">
        <v>0</v>
      </c>
      <c r="M1531" s="2">
        <v>3</v>
      </c>
      <c r="N1531" s="9">
        <v>3</v>
      </c>
    </row>
    <row r="1532" spans="1:14" x14ac:dyDescent="0.25">
      <c r="A1532" s="24">
        <v>2977</v>
      </c>
      <c r="B1532" s="2">
        <v>29</v>
      </c>
      <c r="C1532" s="23">
        <v>86</v>
      </c>
      <c r="D1532" s="23">
        <v>91</v>
      </c>
      <c r="E1532" s="23">
        <v>102</v>
      </c>
      <c r="F1532" s="23">
        <v>107</v>
      </c>
      <c r="G1532" s="23">
        <v>112</v>
      </c>
      <c r="H1532" s="23">
        <v>118</v>
      </c>
      <c r="I1532" s="23">
        <v>380</v>
      </c>
      <c r="J1532" s="9">
        <v>3</v>
      </c>
      <c r="K1532" s="2">
        <v>3</v>
      </c>
      <c r="L1532" s="2">
        <v>2</v>
      </c>
      <c r="M1532" s="2">
        <v>2</v>
      </c>
      <c r="N1532" s="9">
        <v>8</v>
      </c>
    </row>
    <row r="1533" spans="1:14" x14ac:dyDescent="0.25">
      <c r="A1533" s="24">
        <v>3002</v>
      </c>
      <c r="B1533" s="2">
        <v>29</v>
      </c>
      <c r="C1533" s="23">
        <v>101</v>
      </c>
      <c r="D1533" s="23">
        <v>16</v>
      </c>
      <c r="E1533" s="23">
        <v>32</v>
      </c>
      <c r="F1533" s="23">
        <v>21</v>
      </c>
      <c r="G1533" s="23">
        <v>11</v>
      </c>
      <c r="H1533" s="23">
        <v>64</v>
      </c>
      <c r="I1533" s="23">
        <v>117</v>
      </c>
      <c r="J1533" s="9">
        <v>1</v>
      </c>
      <c r="K1533" s="2">
        <v>1</v>
      </c>
      <c r="L1533" s="2">
        <v>0</v>
      </c>
      <c r="M1533" s="2">
        <v>3</v>
      </c>
      <c r="N1533" s="9">
        <v>4</v>
      </c>
    </row>
    <row r="1534" spans="1:14" x14ac:dyDescent="0.25">
      <c r="A1534" s="24">
        <v>2821</v>
      </c>
      <c r="B1534" s="2">
        <v>29</v>
      </c>
      <c r="C1534" s="23">
        <v>129</v>
      </c>
      <c r="D1534" s="23">
        <v>0</v>
      </c>
      <c r="E1534" s="23">
        <v>26</v>
      </c>
      <c r="F1534" s="23">
        <v>26</v>
      </c>
      <c r="G1534" s="23">
        <v>26</v>
      </c>
      <c r="H1534" s="23">
        <v>26</v>
      </c>
      <c r="I1534" s="23">
        <v>181</v>
      </c>
      <c r="J1534" s="9">
        <v>15</v>
      </c>
      <c r="K1534" s="2">
        <v>0</v>
      </c>
      <c r="L1534" s="2">
        <v>0</v>
      </c>
      <c r="M1534" s="2">
        <v>0</v>
      </c>
      <c r="N1534" s="9">
        <v>19</v>
      </c>
    </row>
    <row r="1535" spans="1:14" x14ac:dyDescent="0.25">
      <c r="A1535" s="24">
        <v>1264</v>
      </c>
      <c r="B1535" s="2">
        <v>29</v>
      </c>
      <c r="C1535" s="23">
        <v>155</v>
      </c>
      <c r="D1535" s="23">
        <v>295</v>
      </c>
      <c r="E1535" s="23">
        <v>904</v>
      </c>
      <c r="F1535" s="23">
        <v>429</v>
      </c>
      <c r="G1535" s="23">
        <v>50</v>
      </c>
      <c r="H1535" s="23">
        <v>34</v>
      </c>
      <c r="I1535" s="23">
        <v>1800</v>
      </c>
      <c r="J1535" s="9">
        <v>1</v>
      </c>
      <c r="K1535" s="2">
        <v>3</v>
      </c>
      <c r="L1535" s="2">
        <v>3</v>
      </c>
      <c r="M1535" s="2">
        <v>5</v>
      </c>
      <c r="N1535" s="9">
        <v>1</v>
      </c>
    </row>
    <row r="1536" spans="1:14" x14ac:dyDescent="0.25">
      <c r="A1536" s="24">
        <v>1387</v>
      </c>
      <c r="B1536" s="2">
        <v>29</v>
      </c>
      <c r="C1536" s="23">
        <v>278</v>
      </c>
      <c r="D1536" s="23">
        <v>154</v>
      </c>
      <c r="E1536" s="23">
        <v>317</v>
      </c>
      <c r="F1536" s="23">
        <v>163</v>
      </c>
      <c r="G1536" s="23">
        <v>86</v>
      </c>
      <c r="H1536" s="23">
        <v>471</v>
      </c>
      <c r="I1536" s="23">
        <v>526</v>
      </c>
      <c r="J1536" s="9">
        <v>1</v>
      </c>
      <c r="K1536" s="2">
        <v>5</v>
      </c>
      <c r="L1536" s="2">
        <v>1</v>
      </c>
      <c r="M1536" s="2">
        <v>4</v>
      </c>
      <c r="N1536" s="9">
        <v>7</v>
      </c>
    </row>
    <row r="1537" spans="1:14" x14ac:dyDescent="0.25">
      <c r="A1537" s="24">
        <v>1718</v>
      </c>
      <c r="B1537" s="2">
        <v>29</v>
      </c>
      <c r="C1537" s="23">
        <v>334</v>
      </c>
      <c r="D1537" s="23">
        <v>94</v>
      </c>
      <c r="E1537" s="23">
        <v>152</v>
      </c>
      <c r="F1537" s="23">
        <v>133</v>
      </c>
      <c r="G1537" s="23">
        <v>44</v>
      </c>
      <c r="H1537" s="23">
        <v>51</v>
      </c>
      <c r="I1537" s="23">
        <v>706</v>
      </c>
      <c r="J1537" s="9">
        <v>1</v>
      </c>
      <c r="K1537" s="2">
        <v>4</v>
      </c>
      <c r="L1537" s="2">
        <v>1</v>
      </c>
      <c r="M1537" s="2">
        <v>7</v>
      </c>
      <c r="N1537" s="9">
        <v>2</v>
      </c>
    </row>
    <row r="1538" spans="1:14" x14ac:dyDescent="0.25">
      <c r="A1538" s="24">
        <v>2870</v>
      </c>
      <c r="B1538" s="2">
        <v>29</v>
      </c>
      <c r="C1538" s="23">
        <v>370</v>
      </c>
      <c r="D1538" s="23">
        <v>64</v>
      </c>
      <c r="E1538" s="23">
        <v>130</v>
      </c>
      <c r="F1538" s="23">
        <v>76</v>
      </c>
      <c r="G1538" s="23">
        <v>30</v>
      </c>
      <c r="H1538" s="23">
        <v>46</v>
      </c>
      <c r="I1538" s="23">
        <v>625</v>
      </c>
      <c r="J1538" s="9">
        <v>2</v>
      </c>
      <c r="K1538" s="2">
        <v>3</v>
      </c>
      <c r="L1538" s="2">
        <v>1</v>
      </c>
      <c r="M1538" s="2">
        <v>6</v>
      </c>
      <c r="N1538" s="9">
        <v>6</v>
      </c>
    </row>
    <row r="1539" spans="1:14" x14ac:dyDescent="0.25">
      <c r="A1539" s="24">
        <v>1047</v>
      </c>
      <c r="B1539" s="2">
        <v>29</v>
      </c>
      <c r="C1539" s="23">
        <v>619</v>
      </c>
      <c r="D1539" s="23">
        <v>48</v>
      </c>
      <c r="E1539" s="23">
        <v>316</v>
      </c>
      <c r="F1539" s="23">
        <v>94</v>
      </c>
      <c r="G1539" s="23">
        <v>169</v>
      </c>
      <c r="H1539" s="23">
        <v>35</v>
      </c>
      <c r="I1539" s="23">
        <v>1210</v>
      </c>
      <c r="J1539" s="9">
        <v>1</v>
      </c>
      <c r="K1539" s="2">
        <v>4</v>
      </c>
      <c r="L1539" s="2">
        <v>2</v>
      </c>
      <c r="M1539" s="2">
        <v>10</v>
      </c>
      <c r="N1539" s="9">
        <v>2</v>
      </c>
    </row>
    <row r="1540" spans="1:14" x14ac:dyDescent="0.25">
      <c r="A1540" s="24">
        <v>1954</v>
      </c>
      <c r="B1540" s="2">
        <v>29</v>
      </c>
      <c r="C1540" s="23">
        <v>619</v>
      </c>
      <c r="D1540" s="23">
        <v>94</v>
      </c>
      <c r="E1540" s="23">
        <v>202</v>
      </c>
      <c r="F1540" s="23">
        <v>170</v>
      </c>
      <c r="G1540" s="23">
        <v>154</v>
      </c>
      <c r="H1540" s="23">
        <v>83</v>
      </c>
      <c r="I1540" s="23">
        <v>1155</v>
      </c>
      <c r="J1540" s="9">
        <v>3</v>
      </c>
      <c r="K1540" s="2">
        <v>7</v>
      </c>
      <c r="L1540" s="2">
        <v>1</v>
      </c>
      <c r="M1540" s="2">
        <v>7</v>
      </c>
      <c r="N1540" s="9">
        <v>5</v>
      </c>
    </row>
    <row r="1541" spans="1:14" x14ac:dyDescent="0.25">
      <c r="A1541" s="24">
        <v>1067</v>
      </c>
      <c r="B1541" s="2">
        <v>29</v>
      </c>
      <c r="C1541" s="23">
        <v>655</v>
      </c>
      <c r="D1541" s="23">
        <v>272</v>
      </c>
      <c r="E1541" s="23">
        <v>738</v>
      </c>
      <c r="F1541" s="23">
        <v>213</v>
      </c>
      <c r="G1541" s="23">
        <v>94</v>
      </c>
      <c r="H1541" s="23">
        <v>218</v>
      </c>
      <c r="I1541" s="23">
        <v>1754</v>
      </c>
      <c r="J1541" s="9">
        <v>4</v>
      </c>
      <c r="K1541" s="2">
        <v>10</v>
      </c>
      <c r="L1541" s="2">
        <v>3</v>
      </c>
      <c r="M1541" s="2">
        <v>13</v>
      </c>
      <c r="N1541" s="9">
        <v>7</v>
      </c>
    </row>
    <row r="1542" spans="1:14" x14ac:dyDescent="0.25">
      <c r="A1542" s="24">
        <v>1846</v>
      </c>
      <c r="B1542" s="2">
        <v>29</v>
      </c>
      <c r="C1542" s="23">
        <v>663</v>
      </c>
      <c r="D1542" s="23">
        <v>30</v>
      </c>
      <c r="E1542" s="23">
        <v>325</v>
      </c>
      <c r="F1542" s="23">
        <v>27</v>
      </c>
      <c r="G1542" s="23">
        <v>8</v>
      </c>
      <c r="H1542" s="23">
        <v>41</v>
      </c>
      <c r="I1542" s="23">
        <v>1012</v>
      </c>
      <c r="J1542" s="9">
        <v>3</v>
      </c>
      <c r="K1542" s="2">
        <v>4</v>
      </c>
      <c r="L1542" s="2">
        <v>2</v>
      </c>
      <c r="M1542" s="2">
        <v>8</v>
      </c>
      <c r="N1542" s="9">
        <v>4</v>
      </c>
    </row>
    <row r="1543" spans="1:14" x14ac:dyDescent="0.25">
      <c r="A1543" s="24">
        <v>2316</v>
      </c>
      <c r="B1543" s="2">
        <v>29</v>
      </c>
      <c r="C1543" s="23">
        <v>856</v>
      </c>
      <c r="D1543" s="23">
        <v>258</v>
      </c>
      <c r="E1543" s="23">
        <v>988</v>
      </c>
      <c r="F1543" s="23">
        <v>337</v>
      </c>
      <c r="G1543" s="23">
        <v>232</v>
      </c>
      <c r="H1543" s="23">
        <v>77</v>
      </c>
      <c r="I1543" s="23">
        <v>2595</v>
      </c>
      <c r="J1543" s="9">
        <v>1</v>
      </c>
      <c r="K1543" s="2">
        <v>2</v>
      </c>
      <c r="L1543" s="2">
        <v>8</v>
      </c>
      <c r="M1543" s="2">
        <v>6</v>
      </c>
      <c r="N1543" s="9">
        <v>1</v>
      </c>
    </row>
    <row r="1544" spans="1:14" x14ac:dyDescent="0.25">
      <c r="A1544" s="24">
        <v>2742</v>
      </c>
      <c r="B1544" s="2">
        <v>29</v>
      </c>
      <c r="C1544" s="23">
        <v>856</v>
      </c>
      <c r="D1544" s="23">
        <v>258</v>
      </c>
      <c r="E1544" s="23">
        <v>988</v>
      </c>
      <c r="F1544" s="23">
        <v>337</v>
      </c>
      <c r="G1544" s="23">
        <v>232</v>
      </c>
      <c r="H1544" s="23">
        <v>77</v>
      </c>
      <c r="I1544" s="23">
        <v>2595</v>
      </c>
      <c r="J1544" s="9">
        <v>1</v>
      </c>
      <c r="K1544" s="2">
        <v>2</v>
      </c>
      <c r="L1544" s="2">
        <v>8</v>
      </c>
      <c r="M1544" s="2">
        <v>6</v>
      </c>
      <c r="N1544" s="9">
        <v>1</v>
      </c>
    </row>
    <row r="1545" spans="1:14" x14ac:dyDescent="0.25">
      <c r="A1545" s="24">
        <v>1060</v>
      </c>
      <c r="B1545" s="2">
        <v>29</v>
      </c>
      <c r="C1545" s="23">
        <v>961</v>
      </c>
      <c r="D1545" s="23">
        <v>97</v>
      </c>
      <c r="E1545" s="23">
        <v>886</v>
      </c>
      <c r="F1545" s="23">
        <v>287</v>
      </c>
      <c r="G1545" s="23">
        <v>295</v>
      </c>
      <c r="H1545" s="23">
        <v>72</v>
      </c>
      <c r="I1545" s="23">
        <v>2454</v>
      </c>
      <c r="J1545" s="9">
        <v>1</v>
      </c>
      <c r="K1545" s="2">
        <v>7</v>
      </c>
      <c r="L1545" s="2">
        <v>4</v>
      </c>
      <c r="M1545" s="2">
        <v>4</v>
      </c>
      <c r="N1545" s="9">
        <v>4</v>
      </c>
    </row>
    <row r="1546" spans="1:14" x14ac:dyDescent="0.25">
      <c r="A1546" s="24">
        <v>2904</v>
      </c>
      <c r="B1546" s="2">
        <v>29</v>
      </c>
      <c r="C1546" s="23">
        <v>984</v>
      </c>
      <c r="D1546" s="23">
        <v>16</v>
      </c>
      <c r="E1546" s="23">
        <v>407</v>
      </c>
      <c r="F1546" s="23">
        <v>65</v>
      </c>
      <c r="G1546" s="23">
        <v>236</v>
      </c>
      <c r="H1546" s="23">
        <v>236</v>
      </c>
      <c r="I1546" s="23">
        <v>1471</v>
      </c>
      <c r="J1546" s="9">
        <v>5</v>
      </c>
      <c r="K1546" s="2">
        <v>9</v>
      </c>
      <c r="L1546" s="2">
        <v>3</v>
      </c>
      <c r="M1546" s="2">
        <v>7</v>
      </c>
      <c r="N1546" s="9">
        <v>7</v>
      </c>
    </row>
    <row r="1547" spans="1:14" x14ac:dyDescent="0.25">
      <c r="A1547" s="24">
        <v>1680</v>
      </c>
      <c r="B1547" s="2">
        <v>29</v>
      </c>
      <c r="C1547" s="23">
        <v>987</v>
      </c>
      <c r="D1547" s="23">
        <v>50</v>
      </c>
      <c r="E1547" s="23">
        <v>882</v>
      </c>
      <c r="F1547" s="23">
        <v>237</v>
      </c>
      <c r="G1547" s="23">
        <v>50</v>
      </c>
      <c r="H1547" s="23">
        <v>77</v>
      </c>
      <c r="I1547" s="23">
        <v>2129</v>
      </c>
      <c r="J1547" s="9">
        <v>1</v>
      </c>
      <c r="K1547" s="2">
        <v>10</v>
      </c>
      <c r="L1547" s="2">
        <v>7</v>
      </c>
      <c r="M1547" s="2">
        <v>10</v>
      </c>
      <c r="N1547" s="9">
        <v>4</v>
      </c>
    </row>
    <row r="1548" spans="1:14" x14ac:dyDescent="0.25">
      <c r="A1548" s="24">
        <v>2441</v>
      </c>
      <c r="B1548" s="2">
        <v>29</v>
      </c>
      <c r="C1548" s="23">
        <v>1166</v>
      </c>
      <c r="D1548" s="23">
        <v>69</v>
      </c>
      <c r="E1548" s="23">
        <v>287</v>
      </c>
      <c r="F1548" s="23">
        <v>163</v>
      </c>
      <c r="G1548" s="23">
        <v>124</v>
      </c>
      <c r="H1548" s="23">
        <v>592</v>
      </c>
      <c r="I1548" s="23">
        <v>1218</v>
      </c>
      <c r="J1548" s="9">
        <v>4</v>
      </c>
      <c r="K1548" s="2">
        <v>2</v>
      </c>
      <c r="L1548" s="2">
        <v>11</v>
      </c>
      <c r="M1548" s="2">
        <v>5</v>
      </c>
      <c r="N1548" s="9">
        <v>2</v>
      </c>
    </row>
    <row r="1549" spans="1:14" x14ac:dyDescent="0.25">
      <c r="A1549" s="24">
        <v>2942</v>
      </c>
      <c r="B1549" s="2">
        <v>29</v>
      </c>
      <c r="C1549" s="23">
        <v>1448</v>
      </c>
      <c r="D1549" s="23">
        <v>99</v>
      </c>
      <c r="E1549" s="23">
        <v>548</v>
      </c>
      <c r="F1549" s="23">
        <v>294</v>
      </c>
      <c r="G1549" s="23">
        <v>174</v>
      </c>
      <c r="H1549" s="23">
        <v>48</v>
      </c>
      <c r="I1549" s="23">
        <v>2515</v>
      </c>
      <c r="J1549" s="9">
        <v>2</v>
      </c>
      <c r="K1549" s="2">
        <v>6</v>
      </c>
      <c r="L1549" s="2">
        <v>8</v>
      </c>
      <c r="M1549" s="2">
        <v>12</v>
      </c>
      <c r="N1549" s="9">
        <v>3</v>
      </c>
    </row>
    <row r="1550" spans="1:14" x14ac:dyDescent="0.25">
      <c r="A1550" s="24">
        <v>1895</v>
      </c>
      <c r="B1550" s="2">
        <v>29</v>
      </c>
      <c r="C1550" s="23">
        <v>1576</v>
      </c>
      <c r="D1550" s="23">
        <v>59</v>
      </c>
      <c r="E1550" s="23">
        <v>1822</v>
      </c>
      <c r="F1550" s="23">
        <v>512</v>
      </c>
      <c r="G1550" s="23">
        <v>55</v>
      </c>
      <c r="H1550" s="23">
        <v>49</v>
      </c>
      <c r="I1550" s="23">
        <v>3975</v>
      </c>
      <c r="J1550" s="9">
        <v>1</v>
      </c>
      <c r="K1550" s="2">
        <v>7</v>
      </c>
      <c r="L1550" s="2">
        <v>3</v>
      </c>
      <c r="M1550" s="2">
        <v>7</v>
      </c>
      <c r="N1550" s="9">
        <v>3</v>
      </c>
    </row>
    <row r="1551" spans="1:14" x14ac:dyDescent="0.25">
      <c r="A1551" s="24">
        <v>3033</v>
      </c>
      <c r="B1551" s="2">
        <v>29</v>
      </c>
      <c r="C1551" s="23">
        <v>1942</v>
      </c>
      <c r="D1551" s="23">
        <v>46</v>
      </c>
      <c r="E1551" s="23">
        <v>383</v>
      </c>
      <c r="F1551" s="23">
        <v>0</v>
      </c>
      <c r="G1551" s="23">
        <v>21</v>
      </c>
      <c r="H1551" s="23">
        <v>526</v>
      </c>
      <c r="I1551" s="23">
        <v>1866</v>
      </c>
      <c r="J1551" s="9">
        <v>2</v>
      </c>
      <c r="K1551" s="2">
        <v>9</v>
      </c>
      <c r="L1551" s="2">
        <v>2</v>
      </c>
      <c r="M1551" s="2">
        <v>12</v>
      </c>
      <c r="N1551" s="9">
        <v>7</v>
      </c>
    </row>
    <row r="1552" spans="1:14" x14ac:dyDescent="0.25">
      <c r="A1552" s="24">
        <v>1913</v>
      </c>
      <c r="B1552" s="2">
        <v>29</v>
      </c>
      <c r="C1552" s="23">
        <v>2080</v>
      </c>
      <c r="D1552" s="23">
        <v>0</v>
      </c>
      <c r="E1552" s="23">
        <v>183</v>
      </c>
      <c r="F1552" s="23">
        <v>30</v>
      </c>
      <c r="G1552" s="23">
        <v>0</v>
      </c>
      <c r="H1552" s="23">
        <v>160</v>
      </c>
      <c r="I1552" s="23">
        <v>2133</v>
      </c>
      <c r="J1552" s="9">
        <v>2</v>
      </c>
      <c r="K1552" s="2">
        <v>11</v>
      </c>
      <c r="L1552" s="2">
        <v>2</v>
      </c>
      <c r="M1552" s="2">
        <v>10</v>
      </c>
      <c r="N1552" s="9">
        <v>7</v>
      </c>
    </row>
    <row r="1553" spans="1:14" x14ac:dyDescent="0.25">
      <c r="A1553" s="24">
        <v>2445</v>
      </c>
      <c r="B1553" s="2">
        <v>29</v>
      </c>
      <c r="C1553" s="23">
        <v>2101</v>
      </c>
      <c r="D1553" s="23">
        <v>209</v>
      </c>
      <c r="E1553" s="23">
        <v>874</v>
      </c>
      <c r="F1553" s="23">
        <v>226</v>
      </c>
      <c r="G1553" s="23">
        <v>139</v>
      </c>
      <c r="H1553" s="23">
        <v>104</v>
      </c>
      <c r="I1553" s="23">
        <v>3444</v>
      </c>
      <c r="J1553" s="9">
        <v>4</v>
      </c>
      <c r="K1553" s="2">
        <v>9</v>
      </c>
      <c r="L1553" s="2">
        <v>4</v>
      </c>
      <c r="M1553" s="2">
        <v>8</v>
      </c>
      <c r="N1553" s="9">
        <v>5</v>
      </c>
    </row>
    <row r="1554" spans="1:14" x14ac:dyDescent="0.25">
      <c r="A1554" s="24">
        <v>1489</v>
      </c>
      <c r="B1554" s="2">
        <v>29</v>
      </c>
      <c r="C1554" s="23">
        <v>2334</v>
      </c>
      <c r="D1554" s="23">
        <v>29</v>
      </c>
      <c r="E1554" s="23">
        <v>684</v>
      </c>
      <c r="F1554" s="23">
        <v>80</v>
      </c>
      <c r="G1554" s="23">
        <v>29</v>
      </c>
      <c r="H1554" s="23">
        <v>309</v>
      </c>
      <c r="I1554" s="23">
        <v>2847</v>
      </c>
      <c r="J1554" s="9">
        <v>2</v>
      </c>
      <c r="K1554" s="2">
        <v>10</v>
      </c>
      <c r="L1554" s="2">
        <v>4</v>
      </c>
      <c r="M1554" s="2">
        <v>12</v>
      </c>
      <c r="N1554" s="9">
        <v>6</v>
      </c>
    </row>
    <row r="1555" spans="1:14" x14ac:dyDescent="0.25">
      <c r="A1555" s="24">
        <v>2160</v>
      </c>
      <c r="B1555" s="2">
        <v>29</v>
      </c>
      <c r="C1555" s="23">
        <v>2431</v>
      </c>
      <c r="D1555" s="23">
        <v>252</v>
      </c>
      <c r="E1555" s="23">
        <v>1925</v>
      </c>
      <c r="F1555" s="23">
        <v>198</v>
      </c>
      <c r="G1555" s="23">
        <v>303</v>
      </c>
      <c r="H1555" s="23">
        <v>202</v>
      </c>
      <c r="I1555" s="23">
        <v>4907</v>
      </c>
      <c r="J1555" s="9">
        <v>1</v>
      </c>
      <c r="K1555" s="2">
        <v>3</v>
      </c>
      <c r="L1555" s="2">
        <v>4</v>
      </c>
      <c r="M1555" s="2">
        <v>10</v>
      </c>
      <c r="N1555" s="9">
        <v>1</v>
      </c>
    </row>
    <row r="1556" spans="1:14" x14ac:dyDescent="0.25">
      <c r="A1556" s="24">
        <v>2548</v>
      </c>
      <c r="B1556" s="2">
        <v>29</v>
      </c>
      <c r="C1556" s="23">
        <v>2431</v>
      </c>
      <c r="D1556" s="23">
        <v>252</v>
      </c>
      <c r="E1556" s="23">
        <v>1925</v>
      </c>
      <c r="F1556" s="23">
        <v>198</v>
      </c>
      <c r="G1556" s="23">
        <v>303</v>
      </c>
      <c r="H1556" s="23">
        <v>202</v>
      </c>
      <c r="I1556" s="23">
        <v>4907</v>
      </c>
      <c r="J1556" s="9">
        <v>1</v>
      </c>
      <c r="K1556" s="2">
        <v>3</v>
      </c>
      <c r="L1556" s="2">
        <v>4</v>
      </c>
      <c r="M1556" s="2">
        <v>10</v>
      </c>
      <c r="N1556" s="9">
        <v>1</v>
      </c>
    </row>
    <row r="1557" spans="1:14" x14ac:dyDescent="0.25">
      <c r="A1557" s="24">
        <v>2085</v>
      </c>
      <c r="B1557" s="2">
        <v>28</v>
      </c>
      <c r="C1557" s="23">
        <v>48</v>
      </c>
      <c r="D1557" s="23">
        <v>0</v>
      </c>
      <c r="E1557" s="23">
        <v>69</v>
      </c>
      <c r="F1557" s="23">
        <v>30</v>
      </c>
      <c r="G1557" s="23">
        <v>26</v>
      </c>
      <c r="H1557" s="23">
        <v>91</v>
      </c>
      <c r="I1557" s="23">
        <v>82</v>
      </c>
      <c r="J1557" s="9">
        <v>1</v>
      </c>
      <c r="K1557" s="2">
        <v>2</v>
      </c>
      <c r="L1557" s="2">
        <v>0</v>
      </c>
      <c r="M1557" s="2">
        <v>3</v>
      </c>
      <c r="N1557" s="9">
        <v>8</v>
      </c>
    </row>
    <row r="1558" spans="1:14" x14ac:dyDescent="0.25">
      <c r="A1558" s="24">
        <v>2946</v>
      </c>
      <c r="B1558" s="2">
        <v>28</v>
      </c>
      <c r="C1558" s="23">
        <v>82</v>
      </c>
      <c r="D1558" s="23">
        <v>0</v>
      </c>
      <c r="E1558" s="23">
        <v>32</v>
      </c>
      <c r="F1558" s="23">
        <v>0</v>
      </c>
      <c r="G1558" s="23">
        <v>0</v>
      </c>
      <c r="H1558" s="23">
        <v>43</v>
      </c>
      <c r="I1558" s="23">
        <v>71</v>
      </c>
      <c r="J1558" s="9">
        <v>1</v>
      </c>
      <c r="K1558" s="2">
        <v>1</v>
      </c>
      <c r="L1558" s="2">
        <v>0</v>
      </c>
      <c r="M1558" s="2">
        <v>3</v>
      </c>
      <c r="N1558" s="9">
        <v>4</v>
      </c>
    </row>
    <row r="1559" spans="1:14" x14ac:dyDescent="0.25">
      <c r="A1559" s="24">
        <v>2654</v>
      </c>
      <c r="B1559" s="2">
        <v>28</v>
      </c>
      <c r="C1559" s="23">
        <v>88</v>
      </c>
      <c r="D1559" s="23">
        <v>8</v>
      </c>
      <c r="E1559" s="23">
        <v>124</v>
      </c>
      <c r="F1559" s="23">
        <v>28</v>
      </c>
      <c r="G1559" s="23">
        <v>16</v>
      </c>
      <c r="H1559" s="23">
        <v>20</v>
      </c>
      <c r="I1559" s="23">
        <v>245</v>
      </c>
      <c r="J1559" s="9">
        <v>1</v>
      </c>
      <c r="K1559" s="2">
        <v>2</v>
      </c>
      <c r="L1559" s="2">
        <v>0</v>
      </c>
      <c r="M1559" s="2">
        <v>3</v>
      </c>
      <c r="N1559" s="9">
        <v>7</v>
      </c>
    </row>
    <row r="1560" spans="1:14" x14ac:dyDescent="0.25">
      <c r="A1560" s="24">
        <v>3025</v>
      </c>
      <c r="B1560" s="2">
        <v>28</v>
      </c>
      <c r="C1560" s="23">
        <v>89</v>
      </c>
      <c r="D1560" s="23">
        <v>8</v>
      </c>
      <c r="E1560" s="23">
        <v>49</v>
      </c>
      <c r="F1560" s="23">
        <v>0</v>
      </c>
      <c r="G1560" s="23">
        <v>8</v>
      </c>
      <c r="H1560" s="23">
        <v>20</v>
      </c>
      <c r="I1560" s="23">
        <v>133</v>
      </c>
      <c r="J1560" s="9">
        <v>1</v>
      </c>
      <c r="K1560" s="2">
        <v>1</v>
      </c>
      <c r="L1560" s="2">
        <v>0</v>
      </c>
      <c r="M1560" s="2">
        <v>3</v>
      </c>
      <c r="N1560" s="9">
        <v>4</v>
      </c>
    </row>
    <row r="1561" spans="1:14" x14ac:dyDescent="0.25">
      <c r="A1561" s="24">
        <v>3177</v>
      </c>
      <c r="B1561" s="2">
        <v>28</v>
      </c>
      <c r="C1561" s="23">
        <v>106</v>
      </c>
      <c r="D1561" s="23">
        <v>0</v>
      </c>
      <c r="E1561" s="23">
        <v>16</v>
      </c>
      <c r="F1561" s="23">
        <v>0</v>
      </c>
      <c r="G1561" s="23">
        <v>0</v>
      </c>
      <c r="H1561" s="23">
        <v>48</v>
      </c>
      <c r="I1561" s="23">
        <v>74</v>
      </c>
      <c r="J1561" s="9">
        <v>2</v>
      </c>
      <c r="K1561" s="2">
        <v>1</v>
      </c>
      <c r="L1561" s="2">
        <v>1</v>
      </c>
      <c r="M1561" s="2">
        <v>2</v>
      </c>
      <c r="N1561" s="9">
        <v>4</v>
      </c>
    </row>
    <row r="1562" spans="1:14" x14ac:dyDescent="0.25">
      <c r="A1562" s="24">
        <v>1418</v>
      </c>
      <c r="B1562" s="2">
        <v>28</v>
      </c>
      <c r="C1562" s="23">
        <v>108</v>
      </c>
      <c r="D1562" s="23">
        <v>0</v>
      </c>
      <c r="E1562" s="23">
        <v>95</v>
      </c>
      <c r="F1562" s="23">
        <v>9</v>
      </c>
      <c r="G1562" s="23">
        <v>13</v>
      </c>
      <c r="H1562" s="23">
        <v>22</v>
      </c>
      <c r="I1562" s="23">
        <v>204</v>
      </c>
      <c r="J1562" s="9">
        <v>2</v>
      </c>
      <c r="K1562" s="2">
        <v>1</v>
      </c>
      <c r="L1562" s="2">
        <v>0</v>
      </c>
      <c r="M1562" s="2">
        <v>4</v>
      </c>
      <c r="N1562" s="9">
        <v>5</v>
      </c>
    </row>
    <row r="1563" spans="1:14" x14ac:dyDescent="0.25">
      <c r="A1563" s="24">
        <v>1298</v>
      </c>
      <c r="B1563" s="2">
        <v>28</v>
      </c>
      <c r="C1563" s="23">
        <v>136</v>
      </c>
      <c r="D1563" s="23">
        <v>0</v>
      </c>
      <c r="E1563" s="23">
        <v>43</v>
      </c>
      <c r="F1563" s="23">
        <v>11</v>
      </c>
      <c r="G1563" s="23">
        <v>0</v>
      </c>
      <c r="H1563" s="23">
        <v>11</v>
      </c>
      <c r="I1563" s="23">
        <v>179</v>
      </c>
      <c r="J1563" s="9">
        <v>2</v>
      </c>
      <c r="K1563" s="2">
        <v>2</v>
      </c>
      <c r="L1563" s="2">
        <v>0</v>
      </c>
      <c r="M1563" s="2">
        <v>3</v>
      </c>
      <c r="N1563" s="9">
        <v>7</v>
      </c>
    </row>
    <row r="1564" spans="1:14" x14ac:dyDescent="0.25">
      <c r="A1564" s="24">
        <v>1597</v>
      </c>
      <c r="B1564" s="2">
        <v>28</v>
      </c>
      <c r="C1564" s="23">
        <v>136</v>
      </c>
      <c r="D1564" s="23">
        <v>0</v>
      </c>
      <c r="E1564" s="23">
        <v>43</v>
      </c>
      <c r="F1564" s="23">
        <v>11</v>
      </c>
      <c r="G1564" s="23">
        <v>0</v>
      </c>
      <c r="H1564" s="23">
        <v>11</v>
      </c>
      <c r="I1564" s="23">
        <v>179</v>
      </c>
      <c r="J1564" s="9">
        <v>2</v>
      </c>
      <c r="K1564" s="2">
        <v>2</v>
      </c>
      <c r="L1564" s="2">
        <v>0</v>
      </c>
      <c r="M1564" s="2">
        <v>3</v>
      </c>
      <c r="N1564" s="9">
        <v>7</v>
      </c>
    </row>
    <row r="1565" spans="1:14" x14ac:dyDescent="0.25">
      <c r="A1565" s="24">
        <v>2276</v>
      </c>
      <c r="B1565" s="2">
        <v>28</v>
      </c>
      <c r="C1565" s="23">
        <v>165</v>
      </c>
      <c r="D1565" s="23">
        <v>3</v>
      </c>
      <c r="E1565" s="23">
        <v>152</v>
      </c>
      <c r="F1565" s="23">
        <v>51</v>
      </c>
      <c r="G1565" s="23">
        <v>29</v>
      </c>
      <c r="H1565" s="23">
        <v>128</v>
      </c>
      <c r="I1565" s="23">
        <v>272</v>
      </c>
      <c r="J1565" s="9">
        <v>2</v>
      </c>
      <c r="K1565" s="2">
        <v>2</v>
      </c>
      <c r="L1565" s="2">
        <v>1</v>
      </c>
      <c r="M1565" s="2">
        <v>5</v>
      </c>
      <c r="N1565" s="9">
        <v>2</v>
      </c>
    </row>
    <row r="1566" spans="1:14" x14ac:dyDescent="0.25">
      <c r="A1566" s="24">
        <v>1788</v>
      </c>
      <c r="B1566" s="2">
        <v>28</v>
      </c>
      <c r="C1566" s="23">
        <v>452</v>
      </c>
      <c r="D1566" s="23">
        <v>79</v>
      </c>
      <c r="E1566" s="23">
        <v>382</v>
      </c>
      <c r="F1566" s="23">
        <v>90</v>
      </c>
      <c r="G1566" s="23">
        <v>8</v>
      </c>
      <c r="H1566" s="23">
        <v>126</v>
      </c>
      <c r="I1566" s="23">
        <v>885</v>
      </c>
      <c r="J1566" s="9">
        <v>4</v>
      </c>
      <c r="K1566" s="2">
        <v>3</v>
      </c>
      <c r="L1566" s="2">
        <v>4</v>
      </c>
      <c r="M1566" s="2">
        <v>6</v>
      </c>
      <c r="N1566" s="9">
        <v>3</v>
      </c>
    </row>
    <row r="1567" spans="1:14" x14ac:dyDescent="0.25">
      <c r="A1567" s="24">
        <v>2427</v>
      </c>
      <c r="B1567" s="2">
        <v>28</v>
      </c>
      <c r="C1567" s="23">
        <v>520</v>
      </c>
      <c r="D1567" s="23">
        <v>346</v>
      </c>
      <c r="E1567" s="23">
        <v>1314</v>
      </c>
      <c r="F1567" s="23">
        <v>225</v>
      </c>
      <c r="G1567" s="23">
        <v>124</v>
      </c>
      <c r="H1567" s="23">
        <v>71</v>
      </c>
      <c r="I1567" s="23">
        <v>2458</v>
      </c>
      <c r="J1567" s="9">
        <v>1</v>
      </c>
      <c r="K1567" s="2">
        <v>3</v>
      </c>
      <c r="L1567" s="2">
        <v>4</v>
      </c>
      <c r="M1567" s="2">
        <v>9</v>
      </c>
      <c r="N1567" s="9">
        <v>1</v>
      </c>
    </row>
    <row r="1568" spans="1:14" x14ac:dyDescent="0.25">
      <c r="A1568" s="24">
        <v>2303</v>
      </c>
      <c r="B1568" s="2">
        <v>28</v>
      </c>
      <c r="C1568" s="23">
        <v>631</v>
      </c>
      <c r="D1568" s="23">
        <v>29</v>
      </c>
      <c r="E1568" s="23">
        <v>390</v>
      </c>
      <c r="F1568" s="23">
        <v>26</v>
      </c>
      <c r="G1568" s="23">
        <v>7</v>
      </c>
      <c r="H1568" s="23">
        <v>642</v>
      </c>
      <c r="I1568" s="23">
        <v>441</v>
      </c>
      <c r="J1568" s="9">
        <v>4</v>
      </c>
      <c r="K1568" s="2">
        <v>7</v>
      </c>
      <c r="L1568" s="2">
        <v>2</v>
      </c>
      <c r="M1568" s="2">
        <v>3</v>
      </c>
      <c r="N1568" s="9">
        <v>9</v>
      </c>
    </row>
    <row r="1569" spans="1:14" x14ac:dyDescent="0.25">
      <c r="A1569" s="24">
        <v>1142</v>
      </c>
      <c r="B1569" s="2">
        <v>28</v>
      </c>
      <c r="C1569" s="23">
        <v>736</v>
      </c>
      <c r="D1569" s="23">
        <v>63</v>
      </c>
      <c r="E1569" s="23">
        <v>180</v>
      </c>
      <c r="F1569" s="23">
        <v>25</v>
      </c>
      <c r="G1569" s="23">
        <v>63</v>
      </c>
      <c r="H1569" s="23">
        <v>287</v>
      </c>
      <c r="I1569" s="23">
        <v>780</v>
      </c>
      <c r="J1569" s="9">
        <v>4</v>
      </c>
      <c r="K1569" s="2">
        <v>7</v>
      </c>
      <c r="L1569" s="2">
        <v>1</v>
      </c>
      <c r="M1569" s="2">
        <v>5</v>
      </c>
      <c r="N1569" s="9">
        <v>7</v>
      </c>
    </row>
    <row r="1570" spans="1:14" x14ac:dyDescent="0.25">
      <c r="A1570" s="24">
        <v>1632</v>
      </c>
      <c r="B1570" s="2">
        <v>28</v>
      </c>
      <c r="C1570" s="23">
        <v>786</v>
      </c>
      <c r="D1570" s="23">
        <v>10</v>
      </c>
      <c r="E1570" s="23">
        <v>155</v>
      </c>
      <c r="F1570" s="23">
        <v>102</v>
      </c>
      <c r="G1570" s="23">
        <v>77</v>
      </c>
      <c r="H1570" s="23">
        <v>364</v>
      </c>
      <c r="I1570" s="23">
        <v>766</v>
      </c>
      <c r="J1570" s="9">
        <v>2</v>
      </c>
      <c r="K1570" s="2">
        <v>7</v>
      </c>
      <c r="L1570" s="2">
        <v>1</v>
      </c>
      <c r="M1570" s="2">
        <v>7</v>
      </c>
      <c r="N1570" s="9">
        <v>5</v>
      </c>
    </row>
    <row r="1571" spans="1:14" x14ac:dyDescent="0.25">
      <c r="A1571" s="24">
        <v>1736</v>
      </c>
      <c r="B1571" s="2">
        <v>28</v>
      </c>
      <c r="C1571" s="23">
        <v>921</v>
      </c>
      <c r="D1571" s="23">
        <v>90</v>
      </c>
      <c r="E1571" s="23">
        <v>806</v>
      </c>
      <c r="F1571" s="23">
        <v>239</v>
      </c>
      <c r="G1571" s="23">
        <v>298</v>
      </c>
      <c r="H1571" s="23">
        <v>228</v>
      </c>
      <c r="I1571" s="23">
        <v>2125</v>
      </c>
      <c r="J1571" s="9">
        <v>1</v>
      </c>
      <c r="K1571" s="2">
        <v>7</v>
      </c>
      <c r="L1571" s="2">
        <v>3</v>
      </c>
      <c r="M1571" s="2">
        <v>13</v>
      </c>
      <c r="N1571" s="9">
        <v>4</v>
      </c>
    </row>
    <row r="1572" spans="1:14" x14ac:dyDescent="0.25">
      <c r="A1572" s="24">
        <v>2583</v>
      </c>
      <c r="B1572" s="2">
        <v>28</v>
      </c>
      <c r="C1572" s="23">
        <v>1009</v>
      </c>
      <c r="D1572" s="23">
        <v>94</v>
      </c>
      <c r="E1572" s="23">
        <v>679</v>
      </c>
      <c r="F1572" s="23">
        <v>100</v>
      </c>
      <c r="G1572" s="23">
        <v>94</v>
      </c>
      <c r="H1572" s="23">
        <v>118</v>
      </c>
      <c r="I1572" s="23">
        <v>1859</v>
      </c>
      <c r="J1572" s="9">
        <v>5</v>
      </c>
      <c r="K1572" s="2">
        <v>10</v>
      </c>
      <c r="L1572" s="2">
        <v>5</v>
      </c>
      <c r="M1572" s="2">
        <v>4</v>
      </c>
      <c r="N1572" s="9">
        <v>9</v>
      </c>
    </row>
    <row r="1573" spans="1:14" x14ac:dyDescent="0.25">
      <c r="A1573" s="24">
        <v>1768</v>
      </c>
      <c r="B1573" s="2">
        <v>28</v>
      </c>
      <c r="C1573" s="23">
        <v>1085</v>
      </c>
      <c r="D1573" s="23">
        <v>161</v>
      </c>
      <c r="E1573" s="23">
        <v>623</v>
      </c>
      <c r="F1573" s="23">
        <v>131</v>
      </c>
      <c r="G1573" s="23">
        <v>60</v>
      </c>
      <c r="H1573" s="23">
        <v>663</v>
      </c>
      <c r="I1573" s="23">
        <v>1397</v>
      </c>
      <c r="J1573" s="9">
        <v>6</v>
      </c>
      <c r="K1573" s="2">
        <v>6</v>
      </c>
      <c r="L1573" s="2">
        <v>8</v>
      </c>
      <c r="M1573" s="2">
        <v>4</v>
      </c>
      <c r="N1573" s="9">
        <v>7</v>
      </c>
    </row>
    <row r="1574" spans="1:14" x14ac:dyDescent="0.25">
      <c r="A1574" s="24">
        <v>1393</v>
      </c>
      <c r="B1574" s="2">
        <v>28</v>
      </c>
      <c r="C1574" s="23">
        <v>1104</v>
      </c>
      <c r="D1574" s="23">
        <v>27</v>
      </c>
      <c r="E1574" s="23">
        <v>274</v>
      </c>
      <c r="F1574" s="23">
        <v>18</v>
      </c>
      <c r="G1574" s="23">
        <v>27</v>
      </c>
      <c r="H1574" s="23">
        <v>12</v>
      </c>
      <c r="I1574" s="23">
        <v>1438</v>
      </c>
      <c r="J1574" s="9">
        <v>3</v>
      </c>
      <c r="K1574" s="2">
        <v>7</v>
      </c>
      <c r="L1574" s="2">
        <v>1</v>
      </c>
      <c r="M1574" s="2">
        <v>8</v>
      </c>
      <c r="N1574" s="9">
        <v>7</v>
      </c>
    </row>
    <row r="1575" spans="1:14" x14ac:dyDescent="0.25">
      <c r="A1575" s="24">
        <v>1760</v>
      </c>
      <c r="B1575" s="2">
        <v>28</v>
      </c>
      <c r="C1575" s="23">
        <v>1244</v>
      </c>
      <c r="D1575" s="23">
        <v>0</v>
      </c>
      <c r="E1575" s="23">
        <v>1244</v>
      </c>
      <c r="F1575" s="23">
        <v>541</v>
      </c>
      <c r="G1575" s="23">
        <v>286</v>
      </c>
      <c r="H1575" s="23">
        <v>319</v>
      </c>
      <c r="I1575" s="23">
        <v>2997</v>
      </c>
      <c r="J1575" s="9">
        <v>2</v>
      </c>
      <c r="K1575" s="2">
        <v>6</v>
      </c>
      <c r="L1575" s="2">
        <v>9</v>
      </c>
      <c r="M1575" s="2">
        <v>5</v>
      </c>
      <c r="N1575" s="9">
        <v>2</v>
      </c>
    </row>
    <row r="1576" spans="1:14" x14ac:dyDescent="0.25">
      <c r="A1576" s="24">
        <v>2829</v>
      </c>
      <c r="B1576" s="2">
        <v>28</v>
      </c>
      <c r="C1576" s="23">
        <v>1573</v>
      </c>
      <c r="D1576" s="23">
        <v>110</v>
      </c>
      <c r="E1576" s="23">
        <v>928</v>
      </c>
      <c r="F1576" s="23">
        <v>144</v>
      </c>
      <c r="G1576" s="23">
        <v>84</v>
      </c>
      <c r="H1576" s="23">
        <v>84</v>
      </c>
      <c r="I1576" s="23">
        <v>2754</v>
      </c>
      <c r="J1576" s="9">
        <v>1</v>
      </c>
      <c r="K1576" s="2">
        <v>8</v>
      </c>
      <c r="L1576" s="2">
        <v>4</v>
      </c>
      <c r="M1576" s="2">
        <v>7</v>
      </c>
      <c r="N1576" s="9">
        <v>4</v>
      </c>
    </row>
    <row r="1577" spans="1:14" x14ac:dyDescent="0.25">
      <c r="A1577" s="24">
        <v>1411</v>
      </c>
      <c r="B1577" s="2">
        <v>28</v>
      </c>
      <c r="C1577" s="23">
        <v>1861</v>
      </c>
      <c r="D1577" s="23">
        <v>0</v>
      </c>
      <c r="E1577" s="23">
        <v>691</v>
      </c>
      <c r="F1577" s="23">
        <v>0</v>
      </c>
      <c r="G1577" s="23">
        <v>79</v>
      </c>
      <c r="H1577" s="23">
        <v>133</v>
      </c>
      <c r="I1577" s="23">
        <v>2498</v>
      </c>
      <c r="J1577" s="9">
        <v>2</v>
      </c>
      <c r="K1577" s="2">
        <v>2</v>
      </c>
      <c r="L1577" s="2">
        <v>5</v>
      </c>
      <c r="M1577" s="2">
        <v>10</v>
      </c>
      <c r="N1577" s="9">
        <v>6</v>
      </c>
    </row>
    <row r="1578" spans="1:14" x14ac:dyDescent="0.25">
      <c r="A1578" s="24">
        <v>2698</v>
      </c>
      <c r="B1578" s="2">
        <v>28</v>
      </c>
      <c r="C1578" s="23">
        <v>1904</v>
      </c>
      <c r="D1578" s="23">
        <v>69</v>
      </c>
      <c r="E1578" s="23">
        <v>1234</v>
      </c>
      <c r="F1578" s="23">
        <v>137</v>
      </c>
      <c r="G1578" s="23">
        <v>210</v>
      </c>
      <c r="H1578" s="23">
        <v>175</v>
      </c>
      <c r="I1578" s="23">
        <v>3379</v>
      </c>
      <c r="J1578" s="9">
        <v>0</v>
      </c>
      <c r="K1578" s="2">
        <v>6</v>
      </c>
      <c r="L1578" s="2">
        <v>5</v>
      </c>
      <c r="M1578" s="2">
        <v>13</v>
      </c>
      <c r="N1578" s="9">
        <v>2</v>
      </c>
    </row>
    <row r="1579" spans="1:14" x14ac:dyDescent="0.25">
      <c r="A1579" s="24">
        <v>1610</v>
      </c>
      <c r="B1579" s="2">
        <v>28</v>
      </c>
      <c r="C1579" s="23">
        <v>2411</v>
      </c>
      <c r="D1579" s="23">
        <v>41</v>
      </c>
      <c r="E1579" s="23">
        <v>1378</v>
      </c>
      <c r="F1579" s="23">
        <v>224</v>
      </c>
      <c r="G1579" s="23">
        <v>301</v>
      </c>
      <c r="H1579" s="23">
        <v>41</v>
      </c>
      <c r="I1579" s="23">
        <v>4315</v>
      </c>
      <c r="J1579" s="9">
        <v>7</v>
      </c>
      <c r="K1579" s="2">
        <v>11</v>
      </c>
      <c r="L1579" s="2">
        <v>11</v>
      </c>
      <c r="M1579" s="2">
        <v>5</v>
      </c>
      <c r="N1579" s="9">
        <v>7</v>
      </c>
    </row>
    <row r="1580" spans="1:14" x14ac:dyDescent="0.25">
      <c r="A1580" s="24">
        <v>2326</v>
      </c>
      <c r="B1580" s="2">
        <v>27</v>
      </c>
      <c r="C1580" s="23">
        <v>28</v>
      </c>
      <c r="D1580" s="23">
        <v>33</v>
      </c>
      <c r="E1580" s="23">
        <v>19</v>
      </c>
      <c r="F1580" s="23">
        <v>14</v>
      </c>
      <c r="G1580" s="23">
        <v>19</v>
      </c>
      <c r="H1580" s="23">
        <v>28</v>
      </c>
      <c r="I1580" s="23">
        <v>85</v>
      </c>
      <c r="J1580" s="9">
        <v>1</v>
      </c>
      <c r="K1580" s="2">
        <v>1</v>
      </c>
      <c r="L1580" s="2">
        <v>0</v>
      </c>
      <c r="M1580" s="2">
        <v>3</v>
      </c>
      <c r="N1580" s="9">
        <v>6</v>
      </c>
    </row>
    <row r="1581" spans="1:14" x14ac:dyDescent="0.25">
      <c r="A1581" s="24">
        <v>1616</v>
      </c>
      <c r="B1581" s="2">
        <v>27</v>
      </c>
      <c r="C1581" s="23">
        <v>41</v>
      </c>
      <c r="D1581" s="23">
        <v>98</v>
      </c>
      <c r="E1581" s="23">
        <v>62</v>
      </c>
      <c r="F1581" s="23">
        <v>53</v>
      </c>
      <c r="G1581" s="23">
        <v>4</v>
      </c>
      <c r="H1581" s="23">
        <v>123</v>
      </c>
      <c r="I1581" s="23">
        <v>135</v>
      </c>
      <c r="J1581" s="9">
        <v>1</v>
      </c>
      <c r="K1581" s="2">
        <v>2</v>
      </c>
      <c r="L1581" s="2">
        <v>1</v>
      </c>
      <c r="M1581" s="2">
        <v>3</v>
      </c>
      <c r="N1581" s="9">
        <v>7</v>
      </c>
    </row>
    <row r="1582" spans="1:14" x14ac:dyDescent="0.25">
      <c r="A1582" s="24">
        <v>1542</v>
      </c>
      <c r="B1582" s="2">
        <v>27</v>
      </c>
      <c r="C1582" s="23">
        <v>53</v>
      </c>
      <c r="D1582" s="23">
        <v>30</v>
      </c>
      <c r="E1582" s="23">
        <v>98</v>
      </c>
      <c r="F1582" s="23">
        <v>113</v>
      </c>
      <c r="G1582" s="23">
        <v>60</v>
      </c>
      <c r="H1582" s="23">
        <v>128</v>
      </c>
      <c r="I1582" s="23">
        <v>226</v>
      </c>
      <c r="J1582" s="9">
        <v>2</v>
      </c>
      <c r="K1582" s="2">
        <v>2</v>
      </c>
      <c r="L1582" s="2">
        <v>0</v>
      </c>
      <c r="M1582" s="2">
        <v>4</v>
      </c>
      <c r="N1582" s="9">
        <v>5</v>
      </c>
    </row>
    <row r="1583" spans="1:14" x14ac:dyDescent="0.25">
      <c r="A1583" s="24">
        <v>2088</v>
      </c>
      <c r="B1583" s="2">
        <v>27</v>
      </c>
      <c r="C1583" s="23">
        <v>53</v>
      </c>
      <c r="D1583" s="23">
        <v>30</v>
      </c>
      <c r="E1583" s="23">
        <v>98</v>
      </c>
      <c r="F1583" s="23">
        <v>113</v>
      </c>
      <c r="G1583" s="23">
        <v>60</v>
      </c>
      <c r="H1583" s="23">
        <v>128</v>
      </c>
      <c r="I1583" s="23">
        <v>226</v>
      </c>
      <c r="J1583" s="9">
        <v>2</v>
      </c>
      <c r="K1583" s="2">
        <v>2</v>
      </c>
      <c r="L1583" s="2">
        <v>0</v>
      </c>
      <c r="M1583" s="2">
        <v>4</v>
      </c>
      <c r="N1583" s="9">
        <v>5</v>
      </c>
    </row>
    <row r="1584" spans="1:14" x14ac:dyDescent="0.25">
      <c r="A1584" s="24">
        <v>2000</v>
      </c>
      <c r="B1584" s="2">
        <v>27</v>
      </c>
      <c r="C1584" s="23">
        <v>107</v>
      </c>
      <c r="D1584" s="23">
        <v>250</v>
      </c>
      <c r="E1584" s="23">
        <v>143</v>
      </c>
      <c r="F1584" s="23">
        <v>89</v>
      </c>
      <c r="G1584" s="23">
        <v>119</v>
      </c>
      <c r="H1584" s="23">
        <v>107</v>
      </c>
      <c r="I1584" s="23">
        <v>601</v>
      </c>
      <c r="J1584" s="9">
        <v>1</v>
      </c>
      <c r="K1584" s="2">
        <v>2</v>
      </c>
      <c r="L1584" s="2">
        <v>1</v>
      </c>
      <c r="M1584" s="2">
        <v>4</v>
      </c>
      <c r="N1584" s="9">
        <v>7</v>
      </c>
    </row>
    <row r="1585" spans="1:14" x14ac:dyDescent="0.25">
      <c r="A1585" s="24">
        <v>2893</v>
      </c>
      <c r="B1585" s="2">
        <v>27</v>
      </c>
      <c r="C1585" s="23">
        <v>107</v>
      </c>
      <c r="D1585" s="23">
        <v>250</v>
      </c>
      <c r="E1585" s="23">
        <v>143</v>
      </c>
      <c r="F1585" s="23">
        <v>89</v>
      </c>
      <c r="G1585" s="23">
        <v>119</v>
      </c>
      <c r="H1585" s="23">
        <v>107</v>
      </c>
      <c r="I1585" s="23">
        <v>601</v>
      </c>
      <c r="J1585" s="9">
        <v>1</v>
      </c>
      <c r="K1585" s="2">
        <v>2</v>
      </c>
      <c r="L1585" s="2">
        <v>1</v>
      </c>
      <c r="M1585" s="2">
        <v>4</v>
      </c>
      <c r="N1585" s="9">
        <v>7</v>
      </c>
    </row>
    <row r="1586" spans="1:14" x14ac:dyDescent="0.25">
      <c r="A1586" s="24">
        <v>1584</v>
      </c>
      <c r="B1586" s="2">
        <v>27</v>
      </c>
      <c r="C1586" s="23">
        <v>156</v>
      </c>
      <c r="D1586" s="23">
        <v>0</v>
      </c>
      <c r="E1586" s="23">
        <v>9</v>
      </c>
      <c r="F1586" s="23">
        <v>0</v>
      </c>
      <c r="G1586" s="23">
        <v>0</v>
      </c>
      <c r="H1586" s="23">
        <v>17</v>
      </c>
      <c r="I1586" s="23">
        <v>147</v>
      </c>
      <c r="J1586" s="9">
        <v>1</v>
      </c>
      <c r="K1586" s="2">
        <v>1</v>
      </c>
      <c r="L1586" s="2">
        <v>0</v>
      </c>
      <c r="M1586" s="2">
        <v>3</v>
      </c>
      <c r="N1586" s="9">
        <v>7</v>
      </c>
    </row>
    <row r="1587" spans="1:14" x14ac:dyDescent="0.25">
      <c r="A1587" s="24">
        <v>1107</v>
      </c>
      <c r="B1587" s="2">
        <v>27</v>
      </c>
      <c r="C1587" s="23">
        <v>190</v>
      </c>
      <c r="D1587" s="23">
        <v>3</v>
      </c>
      <c r="E1587" s="23">
        <v>62</v>
      </c>
      <c r="F1587" s="23">
        <v>0</v>
      </c>
      <c r="G1587" s="23">
        <v>3</v>
      </c>
      <c r="H1587" s="23">
        <v>80</v>
      </c>
      <c r="I1587" s="23">
        <v>178</v>
      </c>
      <c r="J1587" s="9">
        <v>2</v>
      </c>
      <c r="K1587" s="2">
        <v>2</v>
      </c>
      <c r="L1587" s="2">
        <v>1</v>
      </c>
      <c r="M1587" s="2">
        <v>3</v>
      </c>
      <c r="N1587" s="9">
        <v>6</v>
      </c>
    </row>
    <row r="1588" spans="1:14" x14ac:dyDescent="0.25">
      <c r="A1588" s="24">
        <v>2939</v>
      </c>
      <c r="B1588" s="2">
        <v>27</v>
      </c>
      <c r="C1588" s="23">
        <v>311</v>
      </c>
      <c r="D1588" s="23">
        <v>3</v>
      </c>
      <c r="E1588" s="23">
        <v>46</v>
      </c>
      <c r="F1588" s="23">
        <v>6</v>
      </c>
      <c r="G1588" s="23">
        <v>0</v>
      </c>
      <c r="H1588" s="23">
        <v>73</v>
      </c>
      <c r="I1588" s="23">
        <v>292</v>
      </c>
      <c r="J1588" s="9">
        <v>1</v>
      </c>
      <c r="K1588" s="2">
        <v>3</v>
      </c>
      <c r="L1588" s="2">
        <v>0</v>
      </c>
      <c r="M1588" s="2">
        <v>4</v>
      </c>
      <c r="N1588" s="9">
        <v>7</v>
      </c>
    </row>
    <row r="1589" spans="1:14" x14ac:dyDescent="0.25">
      <c r="A1589" s="24">
        <v>1155</v>
      </c>
      <c r="B1589" s="2">
        <v>27</v>
      </c>
      <c r="C1589" s="23">
        <v>325</v>
      </c>
      <c r="D1589" s="23">
        <v>42</v>
      </c>
      <c r="E1589" s="23">
        <v>255</v>
      </c>
      <c r="F1589" s="23">
        <v>348</v>
      </c>
      <c r="G1589" s="23">
        <v>55</v>
      </c>
      <c r="H1589" s="23">
        <v>70</v>
      </c>
      <c r="I1589" s="23">
        <v>954</v>
      </c>
      <c r="J1589" s="9">
        <v>1</v>
      </c>
      <c r="K1589" s="2">
        <v>6</v>
      </c>
      <c r="L1589" s="2">
        <v>7</v>
      </c>
      <c r="M1589" s="2">
        <v>4</v>
      </c>
      <c r="N1589" s="9">
        <v>3</v>
      </c>
    </row>
    <row r="1590" spans="1:14" x14ac:dyDescent="0.25">
      <c r="A1590" s="24">
        <v>1557</v>
      </c>
      <c r="B1590" s="2">
        <v>27</v>
      </c>
      <c r="C1590" s="23">
        <v>510</v>
      </c>
      <c r="D1590" s="23">
        <v>13</v>
      </c>
      <c r="E1590" s="23">
        <v>112</v>
      </c>
      <c r="F1590" s="23">
        <v>0</v>
      </c>
      <c r="G1590" s="23">
        <v>26</v>
      </c>
      <c r="H1590" s="23">
        <v>51</v>
      </c>
      <c r="I1590" s="23">
        <v>610</v>
      </c>
      <c r="J1590" s="9">
        <v>1</v>
      </c>
      <c r="K1590" s="2">
        <v>5</v>
      </c>
      <c r="L1590" s="2">
        <v>1</v>
      </c>
      <c r="M1590" s="2">
        <v>5</v>
      </c>
      <c r="N1590" s="9">
        <v>5</v>
      </c>
    </row>
    <row r="1591" spans="1:14" x14ac:dyDescent="0.25">
      <c r="A1591" s="24">
        <v>3010</v>
      </c>
      <c r="B1591" s="2">
        <v>27</v>
      </c>
      <c r="C1591" s="23">
        <v>550</v>
      </c>
      <c r="D1591" s="23">
        <v>45</v>
      </c>
      <c r="E1591" s="23">
        <v>201</v>
      </c>
      <c r="F1591" s="23">
        <v>95</v>
      </c>
      <c r="G1591" s="23">
        <v>45</v>
      </c>
      <c r="H1591" s="23">
        <v>100</v>
      </c>
      <c r="I1591" s="23">
        <v>835</v>
      </c>
      <c r="J1591" s="9">
        <v>2</v>
      </c>
      <c r="K1591" s="2">
        <v>3</v>
      </c>
      <c r="L1591" s="2">
        <v>3</v>
      </c>
      <c r="M1591" s="2">
        <v>7</v>
      </c>
      <c r="N1591" s="9">
        <v>2</v>
      </c>
    </row>
    <row r="1592" spans="1:14" x14ac:dyDescent="0.25">
      <c r="A1592" s="24">
        <v>2620</v>
      </c>
      <c r="B1592" s="2">
        <v>27</v>
      </c>
      <c r="C1592" s="23">
        <v>789</v>
      </c>
      <c r="D1592" s="23">
        <v>49</v>
      </c>
      <c r="E1592" s="23">
        <v>311</v>
      </c>
      <c r="F1592" s="23">
        <v>598</v>
      </c>
      <c r="G1592" s="23">
        <v>32</v>
      </c>
      <c r="H1592" s="23">
        <v>130</v>
      </c>
      <c r="I1592" s="23">
        <v>1649</v>
      </c>
      <c r="J1592" s="9">
        <v>1</v>
      </c>
      <c r="K1592" s="2">
        <v>7</v>
      </c>
      <c r="L1592" s="2">
        <v>5</v>
      </c>
      <c r="M1592" s="2">
        <v>8</v>
      </c>
      <c r="N1592" s="9">
        <v>4</v>
      </c>
    </row>
    <row r="1593" spans="1:14" x14ac:dyDescent="0.25">
      <c r="A1593" s="24">
        <v>2774</v>
      </c>
      <c r="B1593" s="2">
        <v>27</v>
      </c>
      <c r="C1593" s="23">
        <v>789</v>
      </c>
      <c r="D1593" s="23">
        <v>49</v>
      </c>
      <c r="E1593" s="23">
        <v>311</v>
      </c>
      <c r="F1593" s="23">
        <v>598</v>
      </c>
      <c r="G1593" s="23">
        <v>32</v>
      </c>
      <c r="H1593" s="23">
        <v>130</v>
      </c>
      <c r="I1593" s="23">
        <v>1649</v>
      </c>
      <c r="J1593" s="9">
        <v>1</v>
      </c>
      <c r="K1593" s="2">
        <v>7</v>
      </c>
      <c r="L1593" s="2">
        <v>5</v>
      </c>
      <c r="M1593" s="2">
        <v>8</v>
      </c>
      <c r="N1593" s="9">
        <v>4</v>
      </c>
    </row>
    <row r="1594" spans="1:14" x14ac:dyDescent="0.25">
      <c r="A1594" s="24">
        <v>1951</v>
      </c>
      <c r="B1594" s="2">
        <v>27</v>
      </c>
      <c r="C1594" s="23">
        <v>949</v>
      </c>
      <c r="D1594" s="23">
        <v>300</v>
      </c>
      <c r="E1594" s="23">
        <v>875</v>
      </c>
      <c r="F1594" s="23">
        <v>98</v>
      </c>
      <c r="G1594" s="23">
        <v>300</v>
      </c>
      <c r="H1594" s="23">
        <v>98</v>
      </c>
      <c r="I1594" s="23">
        <v>2424</v>
      </c>
      <c r="J1594" s="9">
        <v>1</v>
      </c>
      <c r="K1594" s="2">
        <v>3</v>
      </c>
      <c r="L1594" s="2">
        <v>4</v>
      </c>
      <c r="M1594" s="2">
        <v>10</v>
      </c>
      <c r="N1594" s="9">
        <v>1</v>
      </c>
    </row>
    <row r="1595" spans="1:14" x14ac:dyDescent="0.25">
      <c r="A1595" s="24">
        <v>2486</v>
      </c>
      <c r="B1595" s="2">
        <v>27</v>
      </c>
      <c r="C1595" s="23">
        <v>949</v>
      </c>
      <c r="D1595" s="23">
        <v>300</v>
      </c>
      <c r="E1595" s="23">
        <v>875</v>
      </c>
      <c r="F1595" s="23">
        <v>98</v>
      </c>
      <c r="G1595" s="23">
        <v>300</v>
      </c>
      <c r="H1595" s="23">
        <v>98</v>
      </c>
      <c r="I1595" s="23">
        <v>2424</v>
      </c>
      <c r="J1595" s="9">
        <v>1</v>
      </c>
      <c r="K1595" s="2">
        <v>3</v>
      </c>
      <c r="L1595" s="2">
        <v>4</v>
      </c>
      <c r="M1595" s="2">
        <v>10</v>
      </c>
      <c r="N1595" s="9">
        <v>1</v>
      </c>
    </row>
    <row r="1596" spans="1:14" x14ac:dyDescent="0.25">
      <c r="A1596" s="24">
        <v>1417</v>
      </c>
      <c r="B1596" s="2">
        <v>27</v>
      </c>
      <c r="C1596" s="23">
        <v>1020</v>
      </c>
      <c r="D1596" s="23">
        <v>154</v>
      </c>
      <c r="E1596" s="23">
        <v>932</v>
      </c>
      <c r="F1596" s="23">
        <v>28</v>
      </c>
      <c r="G1596" s="23">
        <v>89</v>
      </c>
      <c r="H1596" s="23">
        <v>266</v>
      </c>
      <c r="I1596" s="23">
        <v>1956</v>
      </c>
      <c r="J1596" s="9">
        <v>1</v>
      </c>
      <c r="K1596" s="2">
        <v>8</v>
      </c>
      <c r="L1596" s="2">
        <v>3</v>
      </c>
      <c r="M1596" s="2">
        <v>13</v>
      </c>
      <c r="N1596" s="9">
        <v>4</v>
      </c>
    </row>
    <row r="1597" spans="1:14" x14ac:dyDescent="0.25">
      <c r="A1597" s="24">
        <v>2843</v>
      </c>
      <c r="B1597" s="2">
        <v>27</v>
      </c>
      <c r="C1597" s="23">
        <v>1214</v>
      </c>
      <c r="D1597" s="23">
        <v>0</v>
      </c>
      <c r="E1597" s="23">
        <v>222</v>
      </c>
      <c r="F1597" s="23">
        <v>34</v>
      </c>
      <c r="G1597" s="23">
        <v>13</v>
      </c>
      <c r="H1597" s="23">
        <v>85</v>
      </c>
      <c r="I1597" s="23">
        <v>1398</v>
      </c>
      <c r="J1597" s="9">
        <v>4</v>
      </c>
      <c r="K1597" s="2">
        <v>9</v>
      </c>
      <c r="L1597" s="2">
        <v>0</v>
      </c>
      <c r="M1597" s="2">
        <v>4</v>
      </c>
      <c r="N1597" s="9">
        <v>10</v>
      </c>
    </row>
    <row r="1598" spans="1:14" x14ac:dyDescent="0.25">
      <c r="A1598" s="24">
        <v>1104</v>
      </c>
      <c r="B1598" s="2">
        <v>27</v>
      </c>
      <c r="C1598" s="23">
        <v>1447</v>
      </c>
      <c r="D1598" s="23">
        <v>0</v>
      </c>
      <c r="E1598" s="23">
        <v>58</v>
      </c>
      <c r="F1598" s="23">
        <v>0</v>
      </c>
      <c r="G1598" s="23">
        <v>0</v>
      </c>
      <c r="H1598" s="23">
        <v>165</v>
      </c>
      <c r="I1598" s="23">
        <v>1340</v>
      </c>
      <c r="J1598" s="9">
        <v>3</v>
      </c>
      <c r="K1598" s="2">
        <v>8</v>
      </c>
      <c r="L1598" s="2">
        <v>1</v>
      </c>
      <c r="M1598" s="2">
        <v>8</v>
      </c>
      <c r="N1598" s="9">
        <v>6</v>
      </c>
    </row>
    <row r="1599" spans="1:14" x14ac:dyDescent="0.25">
      <c r="A1599" s="24">
        <v>1827</v>
      </c>
      <c r="B1599" s="2">
        <v>27</v>
      </c>
      <c r="C1599" s="23">
        <v>1587</v>
      </c>
      <c r="D1599" s="23">
        <v>239</v>
      </c>
      <c r="E1599" s="23">
        <v>1047</v>
      </c>
      <c r="F1599" s="23">
        <v>0</v>
      </c>
      <c r="G1599" s="23">
        <v>118</v>
      </c>
      <c r="H1599" s="23">
        <v>538</v>
      </c>
      <c r="I1599" s="23">
        <v>2452</v>
      </c>
      <c r="J1599" s="9">
        <v>2</v>
      </c>
      <c r="K1599" s="2">
        <v>3</v>
      </c>
      <c r="L1599" s="2">
        <v>6</v>
      </c>
      <c r="M1599" s="2">
        <v>8</v>
      </c>
      <c r="N1599" s="9">
        <v>3</v>
      </c>
    </row>
    <row r="1600" spans="1:14" x14ac:dyDescent="0.25">
      <c r="A1600" s="24">
        <v>2945</v>
      </c>
      <c r="B1600" s="2">
        <v>27</v>
      </c>
      <c r="C1600" s="23">
        <v>1882</v>
      </c>
      <c r="D1600" s="23">
        <v>0</v>
      </c>
      <c r="E1600" s="23">
        <v>556</v>
      </c>
      <c r="F1600" s="23">
        <v>103</v>
      </c>
      <c r="G1600" s="23">
        <v>131</v>
      </c>
      <c r="H1600" s="23">
        <v>73</v>
      </c>
      <c r="I1600" s="23">
        <v>2600</v>
      </c>
      <c r="J1600" s="9">
        <v>2</v>
      </c>
      <c r="K1600" s="2">
        <v>6</v>
      </c>
      <c r="L1600" s="2">
        <v>3</v>
      </c>
      <c r="M1600" s="2">
        <v>5</v>
      </c>
      <c r="N1600" s="9">
        <v>4</v>
      </c>
    </row>
    <row r="1601" spans="1:14" x14ac:dyDescent="0.25">
      <c r="A1601" s="24">
        <v>1352</v>
      </c>
      <c r="B1601" s="2">
        <v>27</v>
      </c>
      <c r="C1601" s="23">
        <v>1990</v>
      </c>
      <c r="D1601" s="23">
        <v>79</v>
      </c>
      <c r="E1601" s="23">
        <v>1311</v>
      </c>
      <c r="F1601" s="23">
        <v>361</v>
      </c>
      <c r="G1601" s="23">
        <v>318</v>
      </c>
      <c r="H1601" s="23">
        <v>556</v>
      </c>
      <c r="I1601" s="23">
        <v>3501</v>
      </c>
      <c r="J1601" s="9">
        <v>1</v>
      </c>
      <c r="K1601" s="2">
        <v>4</v>
      </c>
      <c r="L1601" s="2">
        <v>3</v>
      </c>
      <c r="M1601" s="2">
        <v>8</v>
      </c>
      <c r="N1601" s="9">
        <v>3</v>
      </c>
    </row>
    <row r="1602" spans="1:14" x14ac:dyDescent="0.25">
      <c r="A1602" s="24">
        <v>2057</v>
      </c>
      <c r="B1602" s="2">
        <v>27</v>
      </c>
      <c r="C1602" s="23">
        <v>2149</v>
      </c>
      <c r="D1602" s="23">
        <v>94</v>
      </c>
      <c r="E1602" s="23">
        <v>230</v>
      </c>
      <c r="F1602" s="23">
        <v>125</v>
      </c>
      <c r="G1602" s="23">
        <v>94</v>
      </c>
      <c r="H1602" s="23">
        <v>94</v>
      </c>
      <c r="I1602" s="23">
        <v>2598</v>
      </c>
      <c r="J1602" s="9">
        <v>1</v>
      </c>
      <c r="K1602" s="2">
        <v>6</v>
      </c>
      <c r="L1602" s="2">
        <v>7</v>
      </c>
      <c r="M1602" s="2">
        <v>11</v>
      </c>
      <c r="N1602" s="9">
        <v>2</v>
      </c>
    </row>
    <row r="1603" spans="1:14" x14ac:dyDescent="0.25">
      <c r="A1603" s="24">
        <v>1215</v>
      </c>
      <c r="B1603" s="2">
        <v>27</v>
      </c>
      <c r="C1603" s="23">
        <v>2314</v>
      </c>
      <c r="D1603" s="23">
        <v>59</v>
      </c>
      <c r="E1603" s="23">
        <v>600</v>
      </c>
      <c r="F1603" s="23">
        <v>0</v>
      </c>
      <c r="G1603" s="23">
        <v>0</v>
      </c>
      <c r="H1603" s="23">
        <v>271</v>
      </c>
      <c r="I1603" s="23">
        <v>2702</v>
      </c>
      <c r="J1603" s="9">
        <v>3</v>
      </c>
      <c r="K1603" s="2">
        <v>2</v>
      </c>
      <c r="L1603" s="2">
        <v>2</v>
      </c>
      <c r="M1603" s="2">
        <v>11</v>
      </c>
      <c r="N1603" s="9">
        <v>8</v>
      </c>
    </row>
    <row r="1604" spans="1:14" x14ac:dyDescent="0.25">
      <c r="A1604" s="24">
        <v>1684</v>
      </c>
      <c r="B1604" s="2">
        <v>27</v>
      </c>
      <c r="C1604" s="23">
        <v>2496</v>
      </c>
      <c r="D1604" s="23">
        <v>67</v>
      </c>
      <c r="E1604" s="23">
        <v>742</v>
      </c>
      <c r="F1604" s="23">
        <v>44</v>
      </c>
      <c r="G1604" s="23">
        <v>34</v>
      </c>
      <c r="H1604" s="23">
        <v>34</v>
      </c>
      <c r="I1604" s="23">
        <v>3350</v>
      </c>
      <c r="J1604" s="9">
        <v>1</v>
      </c>
      <c r="K1604" s="2">
        <v>3</v>
      </c>
      <c r="L1604" s="2">
        <v>4</v>
      </c>
      <c r="M1604" s="2">
        <v>7</v>
      </c>
      <c r="N1604" s="9">
        <v>1</v>
      </c>
    </row>
    <row r="1605" spans="1:14" x14ac:dyDescent="0.25">
      <c r="A1605" s="24">
        <v>1559</v>
      </c>
      <c r="B1605" s="2">
        <v>27</v>
      </c>
      <c r="C1605" s="23">
        <v>2744</v>
      </c>
      <c r="D1605" s="23">
        <v>31</v>
      </c>
      <c r="E1605" s="23">
        <v>376</v>
      </c>
      <c r="F1605" s="23">
        <v>0</v>
      </c>
      <c r="G1605" s="23">
        <v>0</v>
      </c>
      <c r="H1605" s="23">
        <v>63</v>
      </c>
      <c r="I1605" s="23">
        <v>3089</v>
      </c>
      <c r="J1605" s="9">
        <v>3</v>
      </c>
      <c r="K1605" s="2">
        <v>6</v>
      </c>
      <c r="L1605" s="2">
        <v>4</v>
      </c>
      <c r="M1605" s="2">
        <v>8</v>
      </c>
      <c r="N1605" s="9">
        <v>5</v>
      </c>
    </row>
    <row r="1606" spans="1:14" x14ac:dyDescent="0.25">
      <c r="A1606" s="24">
        <v>1851</v>
      </c>
      <c r="B1606" s="2">
        <v>27</v>
      </c>
      <c r="C1606" s="23">
        <v>3173</v>
      </c>
      <c r="D1606" s="23">
        <v>0</v>
      </c>
      <c r="E1606" s="23">
        <v>961</v>
      </c>
      <c r="F1606" s="23">
        <v>56</v>
      </c>
      <c r="G1606" s="23">
        <v>0</v>
      </c>
      <c r="H1606" s="23">
        <v>0</v>
      </c>
      <c r="I1606" s="23">
        <v>4190</v>
      </c>
      <c r="J1606" s="9">
        <v>1</v>
      </c>
      <c r="K1606" s="2">
        <v>5</v>
      </c>
      <c r="L1606" s="2">
        <v>7</v>
      </c>
      <c r="M1606" s="2">
        <v>4</v>
      </c>
      <c r="N1606" s="9">
        <v>3</v>
      </c>
    </row>
    <row r="1607" spans="1:14" x14ac:dyDescent="0.25">
      <c r="A1607" s="24">
        <v>1657</v>
      </c>
      <c r="B1607" s="2">
        <v>26</v>
      </c>
      <c r="C1607" s="23">
        <v>5</v>
      </c>
      <c r="D1607" s="23">
        <v>5</v>
      </c>
      <c r="E1607" s="23">
        <v>24</v>
      </c>
      <c r="F1607" s="23">
        <v>0</v>
      </c>
      <c r="G1607" s="23">
        <v>14</v>
      </c>
      <c r="H1607" s="23">
        <v>5</v>
      </c>
      <c r="I1607" s="23">
        <v>43</v>
      </c>
      <c r="J1607" s="9">
        <v>1</v>
      </c>
      <c r="K1607" s="2">
        <v>1</v>
      </c>
      <c r="L1607" s="2">
        <v>0</v>
      </c>
      <c r="M1607" s="2">
        <v>2</v>
      </c>
      <c r="N1607" s="9">
        <v>8</v>
      </c>
    </row>
    <row r="1608" spans="1:14" x14ac:dyDescent="0.25">
      <c r="A1608" s="24">
        <v>1691</v>
      </c>
      <c r="B1608" s="2">
        <v>26</v>
      </c>
      <c r="C1608" s="23">
        <v>5</v>
      </c>
      <c r="D1608" s="23">
        <v>15</v>
      </c>
      <c r="E1608" s="23">
        <v>20</v>
      </c>
      <c r="F1608" s="23">
        <v>10</v>
      </c>
      <c r="G1608" s="23">
        <v>10</v>
      </c>
      <c r="H1608" s="23">
        <v>30</v>
      </c>
      <c r="I1608" s="23">
        <v>30</v>
      </c>
      <c r="J1608" s="9">
        <v>1</v>
      </c>
      <c r="K1608" s="2">
        <v>1</v>
      </c>
      <c r="L1608" s="2">
        <v>0</v>
      </c>
      <c r="M1608" s="2">
        <v>2</v>
      </c>
      <c r="N1608" s="9">
        <v>8</v>
      </c>
    </row>
    <row r="1609" spans="1:14" x14ac:dyDescent="0.25">
      <c r="A1609" s="24">
        <v>2652</v>
      </c>
      <c r="B1609" s="2">
        <v>26</v>
      </c>
      <c r="C1609" s="23">
        <v>7</v>
      </c>
      <c r="D1609" s="23">
        <v>7</v>
      </c>
      <c r="E1609" s="23">
        <v>29</v>
      </c>
      <c r="F1609" s="23">
        <v>80</v>
      </c>
      <c r="G1609" s="23">
        <v>66</v>
      </c>
      <c r="H1609" s="23">
        <v>73</v>
      </c>
      <c r="I1609" s="23">
        <v>117</v>
      </c>
      <c r="J1609" s="9">
        <v>1</v>
      </c>
      <c r="K1609" s="2">
        <v>1</v>
      </c>
      <c r="L1609" s="2">
        <v>0</v>
      </c>
      <c r="M1609" s="2">
        <v>3</v>
      </c>
      <c r="N1609" s="9">
        <v>8</v>
      </c>
    </row>
    <row r="1610" spans="1:14" x14ac:dyDescent="0.25">
      <c r="A1610" s="24">
        <v>3108</v>
      </c>
      <c r="B1610" s="2">
        <v>26</v>
      </c>
      <c r="C1610" s="23">
        <v>12</v>
      </c>
      <c r="D1610" s="23">
        <v>0</v>
      </c>
      <c r="E1610" s="23">
        <v>56</v>
      </c>
      <c r="F1610" s="23">
        <v>19</v>
      </c>
      <c r="G1610" s="23">
        <v>37</v>
      </c>
      <c r="H1610" s="23">
        <v>12</v>
      </c>
      <c r="I1610" s="23">
        <v>111</v>
      </c>
      <c r="J1610" s="9">
        <v>1</v>
      </c>
      <c r="K1610" s="2">
        <v>1</v>
      </c>
      <c r="L1610" s="2">
        <v>0</v>
      </c>
      <c r="M1610" s="2">
        <v>3</v>
      </c>
      <c r="N1610" s="9">
        <v>8</v>
      </c>
    </row>
    <row r="1611" spans="1:14" x14ac:dyDescent="0.25">
      <c r="A1611" s="24">
        <v>1004</v>
      </c>
      <c r="B1611" s="2">
        <v>26</v>
      </c>
      <c r="C1611" s="23">
        <v>52</v>
      </c>
      <c r="D1611" s="23">
        <v>19</v>
      </c>
      <c r="E1611" s="23">
        <v>95</v>
      </c>
      <c r="F1611" s="23">
        <v>48</v>
      </c>
      <c r="G1611" s="23">
        <v>14</v>
      </c>
      <c r="H1611" s="23">
        <v>24</v>
      </c>
      <c r="I1611" s="23">
        <v>204</v>
      </c>
      <c r="J1611" s="9">
        <v>2</v>
      </c>
      <c r="K1611" s="2">
        <v>2</v>
      </c>
      <c r="L1611" s="2">
        <v>0</v>
      </c>
      <c r="M1611" s="2">
        <v>4</v>
      </c>
      <c r="N1611" s="9">
        <v>6</v>
      </c>
    </row>
    <row r="1612" spans="1:14" x14ac:dyDescent="0.25">
      <c r="A1612" s="24">
        <v>1027</v>
      </c>
      <c r="B1612" s="2">
        <v>26</v>
      </c>
      <c r="C1612" s="23">
        <v>130</v>
      </c>
      <c r="D1612" s="23">
        <v>7</v>
      </c>
      <c r="E1612" s="23">
        <v>151</v>
      </c>
      <c r="F1612" s="23">
        <v>72</v>
      </c>
      <c r="G1612" s="23">
        <v>76</v>
      </c>
      <c r="H1612" s="23">
        <v>36</v>
      </c>
      <c r="I1612" s="23">
        <v>400</v>
      </c>
      <c r="J1612" s="9">
        <v>2</v>
      </c>
      <c r="K1612" s="2">
        <v>2</v>
      </c>
      <c r="L1612" s="2">
        <v>1</v>
      </c>
      <c r="M1612" s="2">
        <v>4</v>
      </c>
      <c r="N1612" s="9">
        <v>3</v>
      </c>
    </row>
    <row r="1613" spans="1:14" x14ac:dyDescent="0.25">
      <c r="A1613" s="24">
        <v>1722</v>
      </c>
      <c r="B1613" s="2">
        <v>26</v>
      </c>
      <c r="C1613" s="23">
        <v>151</v>
      </c>
      <c r="D1613" s="23">
        <v>8</v>
      </c>
      <c r="E1613" s="23">
        <v>97</v>
      </c>
      <c r="F1613" s="23">
        <v>15</v>
      </c>
      <c r="G1613" s="23">
        <v>12</v>
      </c>
      <c r="H1613" s="23">
        <v>93</v>
      </c>
      <c r="I1613" s="23">
        <v>189</v>
      </c>
      <c r="J1613" s="9">
        <v>2</v>
      </c>
      <c r="K1613" s="2">
        <v>3</v>
      </c>
      <c r="L1613" s="2">
        <v>0</v>
      </c>
      <c r="M1613" s="2">
        <v>3</v>
      </c>
      <c r="N1613" s="9">
        <v>8</v>
      </c>
    </row>
    <row r="1614" spans="1:14" x14ac:dyDescent="0.25">
      <c r="A1614" s="24">
        <v>2196</v>
      </c>
      <c r="B1614" s="2">
        <v>26</v>
      </c>
      <c r="C1614" s="23">
        <v>162</v>
      </c>
      <c r="D1614" s="23">
        <v>30</v>
      </c>
      <c r="E1614" s="23">
        <v>152</v>
      </c>
      <c r="F1614" s="23">
        <v>10</v>
      </c>
      <c r="G1614" s="23">
        <v>51</v>
      </c>
      <c r="H1614" s="23">
        <v>67</v>
      </c>
      <c r="I1614" s="23">
        <v>337</v>
      </c>
      <c r="J1614" s="9">
        <v>4</v>
      </c>
      <c r="K1614" s="2">
        <v>2</v>
      </c>
      <c r="L1614" s="2">
        <v>1</v>
      </c>
      <c r="M1614" s="2">
        <v>4</v>
      </c>
      <c r="N1614" s="9">
        <v>6</v>
      </c>
    </row>
    <row r="1615" spans="1:14" x14ac:dyDescent="0.25">
      <c r="A1615" s="24">
        <v>2453</v>
      </c>
      <c r="B1615" s="2">
        <v>26</v>
      </c>
      <c r="C1615" s="23">
        <v>195</v>
      </c>
      <c r="D1615" s="23">
        <v>0</v>
      </c>
      <c r="E1615" s="23">
        <v>35</v>
      </c>
      <c r="F1615" s="23">
        <v>0</v>
      </c>
      <c r="G1615" s="23">
        <v>3</v>
      </c>
      <c r="H1615" s="23">
        <v>0</v>
      </c>
      <c r="I1615" s="23">
        <v>232</v>
      </c>
      <c r="J1615" s="9">
        <v>1</v>
      </c>
      <c r="K1615" s="2">
        <v>2</v>
      </c>
      <c r="L1615" s="2">
        <v>1</v>
      </c>
      <c r="M1615" s="2">
        <v>3</v>
      </c>
      <c r="N1615" s="9">
        <v>3</v>
      </c>
    </row>
    <row r="1616" spans="1:14" x14ac:dyDescent="0.25">
      <c r="A1616" s="24">
        <v>1554</v>
      </c>
      <c r="B1616" s="2">
        <v>26</v>
      </c>
      <c r="C1616" s="23">
        <v>316</v>
      </c>
      <c r="D1616" s="23">
        <v>0</v>
      </c>
      <c r="E1616" s="23">
        <v>342</v>
      </c>
      <c r="F1616" s="23">
        <v>158</v>
      </c>
      <c r="G1616" s="23">
        <v>32</v>
      </c>
      <c r="H1616" s="23">
        <v>342</v>
      </c>
      <c r="I1616" s="23">
        <v>506</v>
      </c>
      <c r="J1616" s="9">
        <v>5</v>
      </c>
      <c r="K1616" s="2">
        <v>5</v>
      </c>
      <c r="L1616" s="2">
        <v>1</v>
      </c>
      <c r="M1616" s="2">
        <v>5</v>
      </c>
      <c r="N1616" s="9">
        <v>6</v>
      </c>
    </row>
    <row r="1617" spans="1:14" x14ac:dyDescent="0.25">
      <c r="A1617" s="24">
        <v>2726</v>
      </c>
      <c r="B1617" s="2">
        <v>26</v>
      </c>
      <c r="C1617" s="23">
        <v>316</v>
      </c>
      <c r="D1617" s="23">
        <v>0</v>
      </c>
      <c r="E1617" s="23">
        <v>342</v>
      </c>
      <c r="F1617" s="23">
        <v>158</v>
      </c>
      <c r="G1617" s="23">
        <v>32</v>
      </c>
      <c r="H1617" s="23">
        <v>342</v>
      </c>
      <c r="I1617" s="23">
        <v>506</v>
      </c>
      <c r="J1617" s="9">
        <v>5</v>
      </c>
      <c r="K1617" s="2">
        <v>5</v>
      </c>
      <c r="L1617" s="2">
        <v>1</v>
      </c>
      <c r="M1617" s="2">
        <v>5</v>
      </c>
      <c r="N1617" s="9">
        <v>6</v>
      </c>
    </row>
    <row r="1618" spans="1:14" x14ac:dyDescent="0.25">
      <c r="A1618" s="24">
        <v>3091</v>
      </c>
      <c r="B1618" s="2">
        <v>26</v>
      </c>
      <c r="C1618" s="23">
        <v>326</v>
      </c>
      <c r="D1618" s="23">
        <v>7</v>
      </c>
      <c r="E1618" s="23">
        <v>36</v>
      </c>
      <c r="F1618" s="23">
        <v>13</v>
      </c>
      <c r="G1618" s="23">
        <v>0</v>
      </c>
      <c r="H1618" s="23">
        <v>53</v>
      </c>
      <c r="I1618" s="23">
        <v>329</v>
      </c>
      <c r="J1618" s="9">
        <v>3</v>
      </c>
      <c r="K1618" s="2">
        <v>3</v>
      </c>
      <c r="L1618" s="2">
        <v>0</v>
      </c>
      <c r="M1618" s="2">
        <v>4</v>
      </c>
      <c r="N1618" s="9">
        <v>8</v>
      </c>
    </row>
    <row r="1619" spans="1:14" x14ac:dyDescent="0.25">
      <c r="A1619" s="24">
        <v>1682</v>
      </c>
      <c r="B1619" s="2">
        <v>26</v>
      </c>
      <c r="C1619" s="23">
        <v>509</v>
      </c>
      <c r="D1619" s="23">
        <v>295</v>
      </c>
      <c r="E1619" s="23">
        <v>425</v>
      </c>
      <c r="F1619" s="23">
        <v>36</v>
      </c>
      <c r="G1619" s="23">
        <v>154</v>
      </c>
      <c r="H1619" s="23">
        <v>55</v>
      </c>
      <c r="I1619" s="23">
        <v>1363</v>
      </c>
      <c r="J1619" s="9">
        <v>2</v>
      </c>
      <c r="K1619" s="2">
        <v>8</v>
      </c>
      <c r="L1619" s="2">
        <v>2</v>
      </c>
      <c r="M1619" s="2">
        <v>8</v>
      </c>
      <c r="N1619" s="9">
        <v>4</v>
      </c>
    </row>
    <row r="1620" spans="1:14" x14ac:dyDescent="0.25">
      <c r="A1620" s="24">
        <v>1466</v>
      </c>
      <c r="B1620" s="2">
        <v>26</v>
      </c>
      <c r="C1620" s="23">
        <v>566</v>
      </c>
      <c r="D1620" s="23">
        <v>62</v>
      </c>
      <c r="E1620" s="23">
        <v>144</v>
      </c>
      <c r="F1620" s="23">
        <v>103</v>
      </c>
      <c r="G1620" s="23">
        <v>45</v>
      </c>
      <c r="H1620" s="23">
        <v>295</v>
      </c>
      <c r="I1620" s="23">
        <v>624</v>
      </c>
      <c r="J1620" s="9">
        <v>2</v>
      </c>
      <c r="K1620" s="2">
        <v>6</v>
      </c>
      <c r="L1620" s="2">
        <v>2</v>
      </c>
      <c r="M1620" s="2">
        <v>2</v>
      </c>
      <c r="N1620" s="9">
        <v>9</v>
      </c>
    </row>
    <row r="1621" spans="1:14" x14ac:dyDescent="0.25">
      <c r="A1621" s="24">
        <v>2356</v>
      </c>
      <c r="B1621" s="2">
        <v>26</v>
      </c>
      <c r="C1621" s="23">
        <v>964</v>
      </c>
      <c r="D1621" s="23">
        <v>0</v>
      </c>
      <c r="E1621" s="23">
        <v>97</v>
      </c>
      <c r="F1621" s="23">
        <v>11</v>
      </c>
      <c r="G1621" s="23">
        <v>8</v>
      </c>
      <c r="H1621" s="23">
        <v>19</v>
      </c>
      <c r="I1621" s="23">
        <v>1061</v>
      </c>
      <c r="J1621" s="9">
        <v>6</v>
      </c>
      <c r="K1621" s="2">
        <v>4</v>
      </c>
      <c r="L1621" s="2">
        <v>2</v>
      </c>
      <c r="M1621" s="2">
        <v>8</v>
      </c>
      <c r="N1621" s="9">
        <v>5</v>
      </c>
    </row>
    <row r="1622" spans="1:14" x14ac:dyDescent="0.25">
      <c r="A1622" s="24">
        <v>1003</v>
      </c>
      <c r="B1622" s="2">
        <v>26</v>
      </c>
      <c r="C1622" s="23">
        <v>1021</v>
      </c>
      <c r="D1622" s="23">
        <v>117</v>
      </c>
      <c r="E1622" s="23">
        <v>304</v>
      </c>
      <c r="F1622" s="23">
        <v>266</v>
      </c>
      <c r="G1622" s="23">
        <v>50</v>
      </c>
      <c r="H1622" s="23">
        <v>101</v>
      </c>
      <c r="I1622" s="23">
        <v>1658</v>
      </c>
      <c r="J1622" s="9">
        <v>1</v>
      </c>
      <c r="K1622" s="2">
        <v>8</v>
      </c>
      <c r="L1622" s="2">
        <v>2</v>
      </c>
      <c r="M1622" s="2">
        <v>10</v>
      </c>
      <c r="N1622" s="9">
        <v>4</v>
      </c>
    </row>
    <row r="1623" spans="1:14" x14ac:dyDescent="0.25">
      <c r="A1623" s="24">
        <v>1720</v>
      </c>
      <c r="B1623" s="2">
        <v>26</v>
      </c>
      <c r="C1623" s="23">
        <v>1318</v>
      </c>
      <c r="D1623" s="23">
        <v>345</v>
      </c>
      <c r="E1623" s="23">
        <v>1287</v>
      </c>
      <c r="F1623" s="23">
        <v>202</v>
      </c>
      <c r="G1623" s="23">
        <v>62</v>
      </c>
      <c r="H1623" s="23">
        <v>251</v>
      </c>
      <c r="I1623" s="23">
        <v>2963</v>
      </c>
      <c r="J1623" s="9">
        <v>2</v>
      </c>
      <c r="K1623" s="2">
        <v>7</v>
      </c>
      <c r="L1623" s="2">
        <v>5</v>
      </c>
      <c r="M1623" s="2">
        <v>6</v>
      </c>
      <c r="N1623" s="9">
        <v>4</v>
      </c>
    </row>
    <row r="1624" spans="1:14" x14ac:dyDescent="0.25">
      <c r="A1624" s="24">
        <v>1058</v>
      </c>
      <c r="B1624" s="2">
        <v>26</v>
      </c>
      <c r="C1624" s="23">
        <v>1369</v>
      </c>
      <c r="D1624" s="23">
        <v>18</v>
      </c>
      <c r="E1624" s="23">
        <v>351</v>
      </c>
      <c r="F1624" s="23">
        <v>97</v>
      </c>
      <c r="G1624" s="23">
        <v>37</v>
      </c>
      <c r="H1624" s="23">
        <v>442</v>
      </c>
      <c r="I1624" s="23">
        <v>1429</v>
      </c>
      <c r="J1624" s="9">
        <v>4</v>
      </c>
      <c r="K1624" s="2">
        <v>8</v>
      </c>
      <c r="L1624" s="2">
        <v>2</v>
      </c>
      <c r="M1624" s="2">
        <v>10</v>
      </c>
      <c r="N1624" s="9">
        <v>7</v>
      </c>
    </row>
    <row r="1625" spans="1:14" x14ac:dyDescent="0.25">
      <c r="A1625" s="24">
        <v>2545</v>
      </c>
      <c r="B1625" s="2">
        <v>26</v>
      </c>
      <c r="C1625" s="23">
        <v>1707</v>
      </c>
      <c r="D1625" s="23">
        <v>21</v>
      </c>
      <c r="E1625" s="23">
        <v>419</v>
      </c>
      <c r="F1625" s="23">
        <v>28</v>
      </c>
      <c r="G1625" s="23">
        <v>44</v>
      </c>
      <c r="H1625" s="23">
        <v>154</v>
      </c>
      <c r="I1625" s="23">
        <v>2065</v>
      </c>
      <c r="J1625" s="9">
        <v>11</v>
      </c>
      <c r="K1625" s="2">
        <v>6</v>
      </c>
      <c r="L1625" s="2">
        <v>3</v>
      </c>
      <c r="M1625" s="2">
        <v>5</v>
      </c>
      <c r="N1625" s="9">
        <v>4</v>
      </c>
    </row>
    <row r="1626" spans="1:14" x14ac:dyDescent="0.25">
      <c r="A1626" s="24">
        <v>2577</v>
      </c>
      <c r="B1626" s="2">
        <v>26</v>
      </c>
      <c r="C1626" s="23">
        <v>2283</v>
      </c>
      <c r="D1626" s="23">
        <v>228</v>
      </c>
      <c r="E1626" s="23">
        <v>1368</v>
      </c>
      <c r="F1626" s="23">
        <v>533</v>
      </c>
      <c r="G1626" s="23">
        <v>318</v>
      </c>
      <c r="H1626" s="23">
        <v>228</v>
      </c>
      <c r="I1626" s="23">
        <v>4503</v>
      </c>
      <c r="J1626" s="9">
        <v>1</v>
      </c>
      <c r="K1626" s="2">
        <v>4</v>
      </c>
      <c r="L1626" s="2">
        <v>7</v>
      </c>
      <c r="M1626" s="2">
        <v>12</v>
      </c>
      <c r="N1626" s="9">
        <v>2</v>
      </c>
    </row>
    <row r="1627" spans="1:14" x14ac:dyDescent="0.25">
      <c r="A1627" s="24">
        <v>1407</v>
      </c>
      <c r="B1627" s="2">
        <v>26</v>
      </c>
      <c r="C1627" s="23">
        <v>2379</v>
      </c>
      <c r="D1627" s="23">
        <v>150</v>
      </c>
      <c r="E1627" s="23">
        <v>228</v>
      </c>
      <c r="F1627" s="23">
        <v>64</v>
      </c>
      <c r="G1627" s="23">
        <v>201</v>
      </c>
      <c r="H1627" s="23">
        <v>150</v>
      </c>
      <c r="I1627" s="23">
        <v>2872</v>
      </c>
      <c r="J1627" s="9">
        <v>1</v>
      </c>
      <c r="K1627" s="2">
        <v>3</v>
      </c>
      <c r="L1627" s="2">
        <v>4</v>
      </c>
      <c r="M1627" s="2">
        <v>8</v>
      </c>
      <c r="N1627" s="9">
        <v>1</v>
      </c>
    </row>
    <row r="1628" spans="1:14" x14ac:dyDescent="0.25">
      <c r="A1628" s="24">
        <v>2201</v>
      </c>
      <c r="B1628" s="2">
        <v>25</v>
      </c>
      <c r="C1628" s="23">
        <v>12</v>
      </c>
      <c r="D1628" s="23">
        <v>548</v>
      </c>
      <c r="E1628" s="23">
        <v>37</v>
      </c>
      <c r="F1628" s="23">
        <v>49</v>
      </c>
      <c r="G1628" s="23">
        <v>73</v>
      </c>
      <c r="H1628" s="23">
        <v>512</v>
      </c>
      <c r="I1628" s="23">
        <v>207</v>
      </c>
      <c r="J1628" s="9">
        <v>3</v>
      </c>
      <c r="K1628" s="2">
        <v>3</v>
      </c>
      <c r="L1628" s="2">
        <v>1</v>
      </c>
      <c r="M1628" s="2">
        <v>3</v>
      </c>
      <c r="N1628" s="9">
        <v>8</v>
      </c>
    </row>
    <row r="1629" spans="1:14" x14ac:dyDescent="0.25">
      <c r="A1629" s="24">
        <v>1984</v>
      </c>
      <c r="B1629" s="2">
        <v>25</v>
      </c>
      <c r="C1629" s="23">
        <v>22</v>
      </c>
      <c r="D1629" s="23">
        <v>65</v>
      </c>
      <c r="E1629" s="23">
        <v>60</v>
      </c>
      <c r="F1629" s="23">
        <v>16</v>
      </c>
      <c r="G1629" s="23">
        <v>71</v>
      </c>
      <c r="H1629" s="23">
        <v>82</v>
      </c>
      <c r="I1629" s="23">
        <v>153</v>
      </c>
      <c r="J1629" s="9">
        <v>2</v>
      </c>
      <c r="K1629" s="2">
        <v>2</v>
      </c>
      <c r="L1629" s="2">
        <v>0</v>
      </c>
      <c r="M1629" s="2">
        <v>3</v>
      </c>
      <c r="N1629" s="9">
        <v>8</v>
      </c>
    </row>
    <row r="1630" spans="1:14" x14ac:dyDescent="0.25">
      <c r="A1630" s="24">
        <v>2913</v>
      </c>
      <c r="B1630" s="2">
        <v>25</v>
      </c>
      <c r="C1630" s="23">
        <v>31</v>
      </c>
      <c r="D1630" s="23">
        <v>8</v>
      </c>
      <c r="E1630" s="23">
        <v>16</v>
      </c>
      <c r="F1630" s="23">
        <v>0</v>
      </c>
      <c r="G1630" s="23">
        <v>0</v>
      </c>
      <c r="H1630" s="23">
        <v>4</v>
      </c>
      <c r="I1630" s="23">
        <v>51</v>
      </c>
      <c r="J1630" s="9">
        <v>1</v>
      </c>
      <c r="K1630" s="2">
        <v>0</v>
      </c>
      <c r="L1630" s="2">
        <v>0</v>
      </c>
      <c r="M1630" s="2">
        <v>3</v>
      </c>
      <c r="N1630" s="9">
        <v>5</v>
      </c>
    </row>
    <row r="1631" spans="1:14" x14ac:dyDescent="0.25">
      <c r="A1631" s="24">
        <v>1648</v>
      </c>
      <c r="B1631" s="2">
        <v>25</v>
      </c>
      <c r="C1631" s="23">
        <v>45</v>
      </c>
      <c r="D1631" s="23">
        <v>0</v>
      </c>
      <c r="E1631" s="23">
        <v>10</v>
      </c>
      <c r="F1631" s="23">
        <v>0</v>
      </c>
      <c r="G1631" s="23">
        <v>0</v>
      </c>
      <c r="H1631" s="23">
        <v>10</v>
      </c>
      <c r="I1631" s="23">
        <v>45</v>
      </c>
      <c r="J1631" s="9">
        <v>1</v>
      </c>
      <c r="K1631" s="2">
        <v>1</v>
      </c>
      <c r="L1631" s="2">
        <v>0</v>
      </c>
      <c r="M1631" s="2">
        <v>2</v>
      </c>
      <c r="N1631" s="9">
        <v>7</v>
      </c>
    </row>
    <row r="1632" spans="1:14" x14ac:dyDescent="0.25">
      <c r="A1632" s="24">
        <v>3118</v>
      </c>
      <c r="B1632" s="2">
        <v>25</v>
      </c>
      <c r="C1632" s="23">
        <v>106</v>
      </c>
      <c r="D1632" s="23">
        <v>3</v>
      </c>
      <c r="E1632" s="23">
        <v>48</v>
      </c>
      <c r="F1632" s="23">
        <v>0</v>
      </c>
      <c r="G1632" s="23">
        <v>3</v>
      </c>
      <c r="H1632" s="23">
        <v>3</v>
      </c>
      <c r="I1632" s="23">
        <v>157</v>
      </c>
      <c r="J1632" s="9">
        <v>2</v>
      </c>
      <c r="K1632" s="2">
        <v>2</v>
      </c>
      <c r="L1632" s="2">
        <v>0</v>
      </c>
      <c r="M1632" s="2">
        <v>3</v>
      </c>
      <c r="N1632" s="9">
        <v>7</v>
      </c>
    </row>
    <row r="1633" spans="1:14" x14ac:dyDescent="0.25">
      <c r="A1633" s="24">
        <v>1901</v>
      </c>
      <c r="B1633" s="2">
        <v>25</v>
      </c>
      <c r="C1633" s="23">
        <v>121</v>
      </c>
      <c r="D1633" s="23">
        <v>0</v>
      </c>
      <c r="E1633" s="23">
        <v>6</v>
      </c>
      <c r="F1633" s="23">
        <v>0</v>
      </c>
      <c r="G1633" s="23">
        <v>0</v>
      </c>
      <c r="H1633" s="23">
        <v>19</v>
      </c>
      <c r="I1633" s="23">
        <v>108</v>
      </c>
      <c r="J1633" s="9">
        <v>1</v>
      </c>
      <c r="K1633" s="2">
        <v>1</v>
      </c>
      <c r="L1633" s="2">
        <v>0</v>
      </c>
      <c r="M1633" s="2">
        <v>3</v>
      </c>
      <c r="N1633" s="9">
        <v>7</v>
      </c>
    </row>
    <row r="1634" spans="1:14" x14ac:dyDescent="0.25">
      <c r="A1634" s="24">
        <v>2438</v>
      </c>
      <c r="B1634" s="2">
        <v>25</v>
      </c>
      <c r="C1634" s="23">
        <v>121</v>
      </c>
      <c r="D1634" s="23">
        <v>0</v>
      </c>
      <c r="E1634" s="23">
        <v>6</v>
      </c>
      <c r="F1634" s="23">
        <v>0</v>
      </c>
      <c r="G1634" s="23">
        <v>0</v>
      </c>
      <c r="H1634" s="23">
        <v>19</v>
      </c>
      <c r="I1634" s="23">
        <v>108</v>
      </c>
      <c r="J1634" s="9">
        <v>1</v>
      </c>
      <c r="K1634" s="2">
        <v>1</v>
      </c>
      <c r="L1634" s="2">
        <v>0</v>
      </c>
      <c r="M1634" s="2">
        <v>3</v>
      </c>
      <c r="N1634" s="9">
        <v>7</v>
      </c>
    </row>
    <row r="1635" spans="1:14" x14ac:dyDescent="0.25">
      <c r="A1635" s="24">
        <v>2796</v>
      </c>
      <c r="B1635" s="2">
        <v>25</v>
      </c>
      <c r="C1635" s="23">
        <v>181</v>
      </c>
      <c r="D1635" s="23">
        <v>0</v>
      </c>
      <c r="E1635" s="23">
        <v>29</v>
      </c>
      <c r="F1635" s="23">
        <v>0</v>
      </c>
      <c r="G1635" s="23">
        <v>0</v>
      </c>
      <c r="H1635" s="23">
        <v>10</v>
      </c>
      <c r="I1635" s="23">
        <v>201</v>
      </c>
      <c r="J1635" s="9">
        <v>2</v>
      </c>
      <c r="K1635" s="2">
        <v>2</v>
      </c>
      <c r="L1635" s="2">
        <v>0</v>
      </c>
      <c r="M1635" s="2">
        <v>3</v>
      </c>
      <c r="N1635" s="9">
        <v>7</v>
      </c>
    </row>
    <row r="1636" spans="1:14" x14ac:dyDescent="0.25">
      <c r="A1636" s="24">
        <v>3164</v>
      </c>
      <c r="B1636" s="2">
        <v>25</v>
      </c>
      <c r="C1636" s="23">
        <v>185</v>
      </c>
      <c r="D1636" s="23">
        <v>23</v>
      </c>
      <c r="E1636" s="23">
        <v>159</v>
      </c>
      <c r="F1636" s="23">
        <v>33</v>
      </c>
      <c r="G1636" s="23">
        <v>7</v>
      </c>
      <c r="H1636" s="23">
        <v>60</v>
      </c>
      <c r="I1636" s="23">
        <v>347</v>
      </c>
      <c r="J1636" s="9">
        <v>1</v>
      </c>
      <c r="K1636" s="2">
        <v>3</v>
      </c>
      <c r="L1636" s="2">
        <v>0</v>
      </c>
      <c r="M1636" s="2">
        <v>4</v>
      </c>
      <c r="N1636" s="9">
        <v>7</v>
      </c>
    </row>
    <row r="1637" spans="1:14" x14ac:dyDescent="0.25">
      <c r="A1637" s="24">
        <v>1939</v>
      </c>
      <c r="B1637" s="2">
        <v>25</v>
      </c>
      <c r="C1637" s="23">
        <v>186</v>
      </c>
      <c r="D1637" s="23">
        <v>5</v>
      </c>
      <c r="E1637" s="23">
        <v>40</v>
      </c>
      <c r="F1637" s="23">
        <v>5</v>
      </c>
      <c r="G1637" s="23">
        <v>5</v>
      </c>
      <c r="H1637" s="23">
        <v>16</v>
      </c>
      <c r="I1637" s="23">
        <v>226</v>
      </c>
      <c r="J1637" s="9">
        <v>2</v>
      </c>
      <c r="K1637" s="2">
        <v>2</v>
      </c>
      <c r="L1637" s="2">
        <v>0</v>
      </c>
      <c r="M1637" s="2">
        <v>4</v>
      </c>
      <c r="N1637" s="9">
        <v>5</v>
      </c>
    </row>
    <row r="1638" spans="1:14" x14ac:dyDescent="0.25">
      <c r="A1638" s="24">
        <v>1446</v>
      </c>
      <c r="B1638" s="2">
        <v>25</v>
      </c>
      <c r="C1638" s="23">
        <v>334</v>
      </c>
      <c r="D1638" s="23">
        <v>0</v>
      </c>
      <c r="E1638" s="23">
        <v>18</v>
      </c>
      <c r="F1638" s="23">
        <v>6</v>
      </c>
      <c r="G1638" s="23">
        <v>3</v>
      </c>
      <c r="H1638" s="23">
        <v>42</v>
      </c>
      <c r="I1638" s="23">
        <v>319</v>
      </c>
      <c r="J1638" s="9">
        <v>2</v>
      </c>
      <c r="K1638" s="2">
        <v>3</v>
      </c>
      <c r="L1638" s="2">
        <v>1</v>
      </c>
      <c r="M1638" s="2">
        <v>3</v>
      </c>
      <c r="N1638" s="9">
        <v>6</v>
      </c>
    </row>
    <row r="1639" spans="1:14" x14ac:dyDescent="0.25">
      <c r="A1639" s="24">
        <v>3066</v>
      </c>
      <c r="B1639" s="2">
        <v>25</v>
      </c>
      <c r="C1639" s="23">
        <v>506</v>
      </c>
      <c r="D1639" s="23">
        <v>11</v>
      </c>
      <c r="E1639" s="23">
        <v>74</v>
      </c>
      <c r="F1639" s="23">
        <v>23</v>
      </c>
      <c r="G1639" s="23">
        <v>11</v>
      </c>
      <c r="H1639" s="23">
        <v>125</v>
      </c>
      <c r="I1639" s="23">
        <v>500</v>
      </c>
      <c r="J1639" s="9">
        <v>5</v>
      </c>
      <c r="K1639" s="2">
        <v>4</v>
      </c>
      <c r="L1639" s="2">
        <v>1</v>
      </c>
      <c r="M1639" s="2">
        <v>5</v>
      </c>
      <c r="N1639" s="9">
        <v>6</v>
      </c>
    </row>
    <row r="1640" spans="1:14" x14ac:dyDescent="0.25">
      <c r="A1640" s="24">
        <v>1836</v>
      </c>
      <c r="B1640" s="2">
        <v>25</v>
      </c>
      <c r="C1640" s="23">
        <v>703</v>
      </c>
      <c r="D1640" s="23">
        <v>528</v>
      </c>
      <c r="E1640" s="23">
        <v>804</v>
      </c>
      <c r="F1640" s="23">
        <v>621</v>
      </c>
      <c r="G1640" s="23">
        <v>24</v>
      </c>
      <c r="H1640" s="23">
        <v>451</v>
      </c>
      <c r="I1640" s="23">
        <v>2229</v>
      </c>
      <c r="J1640" s="9">
        <v>7</v>
      </c>
      <c r="K1640" s="2">
        <v>10</v>
      </c>
      <c r="L1640" s="2">
        <v>2</v>
      </c>
      <c r="M1640" s="2">
        <v>12</v>
      </c>
      <c r="N1640" s="9">
        <v>7</v>
      </c>
    </row>
    <row r="1641" spans="1:14" x14ac:dyDescent="0.25">
      <c r="A1641" s="24">
        <v>2456</v>
      </c>
      <c r="B1641" s="2">
        <v>25</v>
      </c>
      <c r="C1641" s="23">
        <v>703</v>
      </c>
      <c r="D1641" s="23">
        <v>528</v>
      </c>
      <c r="E1641" s="23">
        <v>804</v>
      </c>
      <c r="F1641" s="23">
        <v>621</v>
      </c>
      <c r="G1641" s="23">
        <v>24</v>
      </c>
      <c r="H1641" s="23">
        <v>451</v>
      </c>
      <c r="I1641" s="23">
        <v>2229</v>
      </c>
      <c r="J1641" s="9">
        <v>7</v>
      </c>
      <c r="K1641" s="2">
        <v>10</v>
      </c>
      <c r="L1641" s="2">
        <v>2</v>
      </c>
      <c r="M1641" s="2">
        <v>12</v>
      </c>
      <c r="N1641" s="9">
        <v>7</v>
      </c>
    </row>
    <row r="1642" spans="1:14" x14ac:dyDescent="0.25">
      <c r="A1642" s="24">
        <v>1983</v>
      </c>
      <c r="B1642" s="2">
        <v>25</v>
      </c>
      <c r="C1642" s="23">
        <v>968</v>
      </c>
      <c r="D1642" s="23">
        <v>44</v>
      </c>
      <c r="E1642" s="23">
        <v>400</v>
      </c>
      <c r="F1642" s="23">
        <v>78</v>
      </c>
      <c r="G1642" s="23">
        <v>14</v>
      </c>
      <c r="H1642" s="23">
        <v>505</v>
      </c>
      <c r="I1642" s="23">
        <v>999</v>
      </c>
      <c r="J1642" s="9">
        <v>5</v>
      </c>
      <c r="K1642" s="2">
        <v>8</v>
      </c>
      <c r="L1642" s="2">
        <v>5</v>
      </c>
      <c r="M1642" s="2">
        <v>4</v>
      </c>
      <c r="N1642" s="9">
        <v>8</v>
      </c>
    </row>
    <row r="1643" spans="1:14" x14ac:dyDescent="0.25">
      <c r="A1643" s="24">
        <v>2389</v>
      </c>
      <c r="B1643" s="2">
        <v>25</v>
      </c>
      <c r="C1643" s="23">
        <v>1136</v>
      </c>
      <c r="D1643" s="23">
        <v>208</v>
      </c>
      <c r="E1643" s="23">
        <v>1165</v>
      </c>
      <c r="F1643" s="23">
        <v>542</v>
      </c>
      <c r="G1643" s="23">
        <v>90</v>
      </c>
      <c r="H1643" s="23">
        <v>58</v>
      </c>
      <c r="I1643" s="23">
        <v>3083</v>
      </c>
      <c r="J1643" s="9">
        <v>1</v>
      </c>
      <c r="K1643" s="2">
        <v>5</v>
      </c>
      <c r="L1643" s="2">
        <v>10</v>
      </c>
      <c r="M1643" s="2">
        <v>5</v>
      </c>
      <c r="N1643" s="9">
        <v>1</v>
      </c>
    </row>
    <row r="1644" spans="1:14" x14ac:dyDescent="0.25">
      <c r="A1644" s="24">
        <v>1108</v>
      </c>
      <c r="B1644" s="2">
        <v>25</v>
      </c>
      <c r="C1644" s="23">
        <v>1150</v>
      </c>
      <c r="D1644" s="23">
        <v>208</v>
      </c>
      <c r="E1644" s="23">
        <v>1707</v>
      </c>
      <c r="F1644" s="23">
        <v>317</v>
      </c>
      <c r="G1644" s="23">
        <v>172</v>
      </c>
      <c r="H1644" s="23">
        <v>69</v>
      </c>
      <c r="I1644" s="23">
        <v>3485</v>
      </c>
      <c r="J1644" s="9">
        <v>0</v>
      </c>
      <c r="K1644" s="2">
        <v>4</v>
      </c>
      <c r="L1644" s="2">
        <v>6</v>
      </c>
      <c r="M1644" s="2">
        <v>5</v>
      </c>
      <c r="N1644" s="9">
        <v>1</v>
      </c>
    </row>
    <row r="1645" spans="1:14" x14ac:dyDescent="0.25">
      <c r="A1645" s="24">
        <v>3142</v>
      </c>
      <c r="B1645" s="2">
        <v>25</v>
      </c>
      <c r="C1645" s="23">
        <v>1586</v>
      </c>
      <c r="D1645" s="23">
        <v>0</v>
      </c>
      <c r="E1645" s="23">
        <v>177</v>
      </c>
      <c r="F1645" s="23">
        <v>0</v>
      </c>
      <c r="G1645" s="23">
        <v>18</v>
      </c>
      <c r="H1645" s="23">
        <v>71</v>
      </c>
      <c r="I1645" s="23">
        <v>1710</v>
      </c>
      <c r="J1645" s="9">
        <v>2</v>
      </c>
      <c r="K1645" s="2">
        <v>9</v>
      </c>
      <c r="L1645" s="2">
        <v>3</v>
      </c>
      <c r="M1645" s="2">
        <v>8</v>
      </c>
      <c r="N1645" s="9">
        <v>6</v>
      </c>
    </row>
    <row r="1646" spans="1:14" x14ac:dyDescent="0.25">
      <c r="A1646" s="24">
        <v>1575</v>
      </c>
      <c r="B1646" s="2">
        <v>25</v>
      </c>
      <c r="C1646" s="23">
        <v>1703</v>
      </c>
      <c r="D1646" s="23">
        <v>382</v>
      </c>
      <c r="E1646" s="23">
        <v>1662</v>
      </c>
      <c r="F1646" s="23">
        <v>221</v>
      </c>
      <c r="G1646" s="23">
        <v>340</v>
      </c>
      <c r="H1646" s="23">
        <v>42</v>
      </c>
      <c r="I1646" s="23">
        <v>4266</v>
      </c>
      <c r="J1646" s="9">
        <v>0</v>
      </c>
      <c r="K1646" s="2">
        <v>5</v>
      </c>
      <c r="L1646" s="2">
        <v>11</v>
      </c>
      <c r="M1646" s="2">
        <v>5</v>
      </c>
      <c r="N1646" s="9">
        <v>2</v>
      </c>
    </row>
    <row r="1647" spans="1:14" x14ac:dyDescent="0.25">
      <c r="A1647" s="24">
        <v>1977</v>
      </c>
      <c r="B1647" s="2">
        <v>25</v>
      </c>
      <c r="C1647" s="23">
        <v>1849</v>
      </c>
      <c r="D1647" s="23">
        <v>0</v>
      </c>
      <c r="E1647" s="23">
        <v>1267</v>
      </c>
      <c r="F1647" s="23">
        <v>221</v>
      </c>
      <c r="G1647" s="23">
        <v>135</v>
      </c>
      <c r="H1647" s="23">
        <v>0</v>
      </c>
      <c r="I1647" s="23">
        <v>3472</v>
      </c>
      <c r="J1647" s="9">
        <v>1</v>
      </c>
      <c r="K1647" s="2">
        <v>8</v>
      </c>
      <c r="L1647" s="2">
        <v>4</v>
      </c>
      <c r="M1647" s="2">
        <v>10</v>
      </c>
      <c r="N1647" s="9">
        <v>6</v>
      </c>
    </row>
    <row r="1648" spans="1:14" x14ac:dyDescent="0.25">
      <c r="A1648" s="24">
        <v>3014</v>
      </c>
      <c r="B1648" s="2">
        <v>25</v>
      </c>
      <c r="C1648" s="23">
        <v>2229</v>
      </c>
      <c r="D1648" s="23">
        <v>405</v>
      </c>
      <c r="E1648" s="23">
        <v>849</v>
      </c>
      <c r="F1648" s="23">
        <v>528</v>
      </c>
      <c r="G1648" s="23">
        <v>160</v>
      </c>
      <c r="H1648" s="23">
        <v>205</v>
      </c>
      <c r="I1648" s="23">
        <v>3966</v>
      </c>
      <c r="J1648" s="9">
        <v>1</v>
      </c>
      <c r="K1648" s="2">
        <v>10</v>
      </c>
      <c r="L1648" s="2">
        <v>3</v>
      </c>
      <c r="M1648" s="2">
        <v>10</v>
      </c>
      <c r="N1648" s="9">
        <v>6</v>
      </c>
    </row>
    <row r="1649" spans="1:14" x14ac:dyDescent="0.25">
      <c r="A1649" s="24">
        <v>2168</v>
      </c>
      <c r="B1649" s="2">
        <v>25</v>
      </c>
      <c r="C1649" s="23">
        <v>2349</v>
      </c>
      <c r="D1649" s="23">
        <v>0</v>
      </c>
      <c r="E1649" s="23">
        <v>264</v>
      </c>
      <c r="F1649" s="23">
        <v>0</v>
      </c>
      <c r="G1649" s="23">
        <v>0</v>
      </c>
      <c r="H1649" s="23">
        <v>52</v>
      </c>
      <c r="I1649" s="23">
        <v>2561</v>
      </c>
      <c r="J1649" s="9">
        <v>1</v>
      </c>
      <c r="K1649" s="2">
        <v>6</v>
      </c>
      <c r="L1649" s="2">
        <v>6</v>
      </c>
      <c r="M1649" s="2">
        <v>13</v>
      </c>
      <c r="N1649" s="9">
        <v>4</v>
      </c>
    </row>
    <row r="1650" spans="1:14" x14ac:dyDescent="0.25">
      <c r="A1650" s="24">
        <v>1738</v>
      </c>
      <c r="B1650" s="2">
        <v>25</v>
      </c>
      <c r="C1650" s="23">
        <v>2425</v>
      </c>
      <c r="D1650" s="23">
        <v>27</v>
      </c>
      <c r="E1650" s="23">
        <v>274</v>
      </c>
      <c r="F1650" s="23">
        <v>35</v>
      </c>
      <c r="G1650" s="23">
        <v>0</v>
      </c>
      <c r="H1650" s="23">
        <v>412</v>
      </c>
      <c r="I1650" s="23">
        <v>2349</v>
      </c>
      <c r="J1650" s="9">
        <v>5</v>
      </c>
      <c r="K1650" s="2">
        <v>3</v>
      </c>
      <c r="L1650" s="2">
        <v>4</v>
      </c>
      <c r="M1650" s="2">
        <v>8</v>
      </c>
      <c r="N1650" s="9">
        <v>8</v>
      </c>
    </row>
    <row r="1651" spans="1:14" x14ac:dyDescent="0.25">
      <c r="A1651" s="24">
        <v>2681</v>
      </c>
      <c r="B1651" s="2">
        <v>25</v>
      </c>
      <c r="C1651" s="23">
        <v>2602</v>
      </c>
      <c r="D1651" s="23">
        <v>32</v>
      </c>
      <c r="E1651" s="23">
        <v>525</v>
      </c>
      <c r="F1651" s="23">
        <v>43</v>
      </c>
      <c r="G1651" s="23">
        <v>65</v>
      </c>
      <c r="H1651" s="23">
        <v>32</v>
      </c>
      <c r="I1651" s="23">
        <v>3235</v>
      </c>
      <c r="J1651" s="9">
        <v>4</v>
      </c>
      <c r="K1651" s="2">
        <v>7</v>
      </c>
      <c r="L1651" s="2">
        <v>8</v>
      </c>
      <c r="M1651" s="2">
        <v>13</v>
      </c>
      <c r="N1651" s="9">
        <v>6</v>
      </c>
    </row>
    <row r="1652" spans="1:14" x14ac:dyDescent="0.25">
      <c r="A1652" s="24">
        <v>3207</v>
      </c>
      <c r="B1652" s="2">
        <v>24</v>
      </c>
      <c r="C1652" s="23">
        <v>0</v>
      </c>
      <c r="D1652" s="23">
        <v>0</v>
      </c>
      <c r="E1652" s="23">
        <v>0</v>
      </c>
      <c r="F1652" s="23">
        <v>0</v>
      </c>
      <c r="G1652" s="23">
        <v>0</v>
      </c>
      <c r="H1652" s="23">
        <v>0</v>
      </c>
      <c r="I1652" s="23">
        <v>0</v>
      </c>
      <c r="J1652" s="9">
        <v>3</v>
      </c>
      <c r="K1652" s="2">
        <v>7</v>
      </c>
      <c r="L1652" s="2">
        <v>6</v>
      </c>
      <c r="M1652" s="2">
        <v>6</v>
      </c>
      <c r="N1652" s="9">
        <v>4</v>
      </c>
    </row>
    <row r="1653" spans="1:14" x14ac:dyDescent="0.25">
      <c r="A1653" s="24">
        <v>1400</v>
      </c>
      <c r="B1653" s="2">
        <v>24</v>
      </c>
      <c r="C1653" s="23">
        <v>12</v>
      </c>
      <c r="D1653" s="23">
        <v>30</v>
      </c>
      <c r="E1653" s="23">
        <v>54</v>
      </c>
      <c r="F1653" s="23">
        <v>169</v>
      </c>
      <c r="G1653" s="23">
        <v>36</v>
      </c>
      <c r="H1653" s="23">
        <v>169</v>
      </c>
      <c r="I1653" s="23">
        <v>133</v>
      </c>
      <c r="J1653" s="9">
        <v>3</v>
      </c>
      <c r="K1653" s="2">
        <v>2</v>
      </c>
      <c r="L1653" s="2">
        <v>1</v>
      </c>
      <c r="M1653" s="2">
        <v>3</v>
      </c>
      <c r="N1653" s="9">
        <v>5</v>
      </c>
    </row>
    <row r="1654" spans="1:14" x14ac:dyDescent="0.25">
      <c r="A1654" s="24">
        <v>1711</v>
      </c>
      <c r="B1654" s="2">
        <v>24</v>
      </c>
      <c r="C1654" s="23">
        <v>30</v>
      </c>
      <c r="D1654" s="23">
        <v>0</v>
      </c>
      <c r="E1654" s="23">
        <v>11</v>
      </c>
      <c r="F1654" s="23">
        <v>0</v>
      </c>
      <c r="G1654" s="23">
        <v>0</v>
      </c>
      <c r="H1654" s="23">
        <v>0</v>
      </c>
      <c r="I1654" s="23">
        <v>42</v>
      </c>
      <c r="J1654" s="9">
        <v>1</v>
      </c>
      <c r="K1654" s="2">
        <v>0</v>
      </c>
      <c r="L1654" s="2">
        <v>0</v>
      </c>
      <c r="M1654" s="2">
        <v>3</v>
      </c>
      <c r="N1654" s="9">
        <v>5</v>
      </c>
    </row>
    <row r="1655" spans="1:14" x14ac:dyDescent="0.25">
      <c r="A1655" s="24">
        <v>2157</v>
      </c>
      <c r="B1655" s="2">
        <v>24</v>
      </c>
      <c r="C1655" s="23">
        <v>32</v>
      </c>
      <c r="D1655" s="23">
        <v>0</v>
      </c>
      <c r="E1655" s="23">
        <v>32</v>
      </c>
      <c r="F1655" s="23">
        <v>0</v>
      </c>
      <c r="G1655" s="23">
        <v>0</v>
      </c>
      <c r="H1655" s="23">
        <v>8</v>
      </c>
      <c r="I1655" s="23">
        <v>56</v>
      </c>
      <c r="J1655" s="9">
        <v>1</v>
      </c>
      <c r="K1655" s="2">
        <v>1</v>
      </c>
      <c r="L1655" s="2">
        <v>0</v>
      </c>
      <c r="M1655" s="2">
        <v>2</v>
      </c>
      <c r="N1655" s="9">
        <v>8</v>
      </c>
    </row>
    <row r="1656" spans="1:14" x14ac:dyDescent="0.25">
      <c r="A1656" s="24">
        <v>1246</v>
      </c>
      <c r="B1656" s="2">
        <v>24</v>
      </c>
      <c r="C1656" s="23">
        <v>38</v>
      </c>
      <c r="D1656" s="23">
        <v>0</v>
      </c>
      <c r="E1656" s="23">
        <v>14</v>
      </c>
      <c r="F1656" s="23">
        <v>0</v>
      </c>
      <c r="G1656" s="23">
        <v>0</v>
      </c>
      <c r="H1656" s="23">
        <v>7</v>
      </c>
      <c r="I1656" s="23">
        <v>45</v>
      </c>
      <c r="J1656" s="9">
        <v>1</v>
      </c>
      <c r="K1656" s="2">
        <v>1</v>
      </c>
      <c r="L1656" s="2">
        <v>0</v>
      </c>
      <c r="M1656" s="2">
        <v>2</v>
      </c>
      <c r="N1656" s="9">
        <v>8</v>
      </c>
    </row>
    <row r="1657" spans="1:14" x14ac:dyDescent="0.25">
      <c r="A1657" s="24">
        <v>1183</v>
      </c>
      <c r="B1657" s="2">
        <v>24</v>
      </c>
      <c r="C1657" s="23">
        <v>42</v>
      </c>
      <c r="D1657" s="23">
        <v>0</v>
      </c>
      <c r="E1657" s="23">
        <v>42</v>
      </c>
      <c r="F1657" s="23">
        <v>13</v>
      </c>
      <c r="G1657" s="23">
        <v>4</v>
      </c>
      <c r="H1657" s="23">
        <v>29</v>
      </c>
      <c r="I1657" s="23">
        <v>71</v>
      </c>
      <c r="J1657" s="9">
        <v>2</v>
      </c>
      <c r="K1657" s="2">
        <v>1</v>
      </c>
      <c r="L1657" s="2">
        <v>1</v>
      </c>
      <c r="M1657" s="2">
        <v>2</v>
      </c>
      <c r="N1657" s="9">
        <v>8</v>
      </c>
    </row>
    <row r="1658" spans="1:14" x14ac:dyDescent="0.25">
      <c r="A1658" s="24">
        <v>2590</v>
      </c>
      <c r="B1658" s="2">
        <v>24</v>
      </c>
      <c r="C1658" s="23">
        <v>42</v>
      </c>
      <c r="D1658" s="23">
        <v>0</v>
      </c>
      <c r="E1658" s="23">
        <v>42</v>
      </c>
      <c r="F1658" s="23">
        <v>13</v>
      </c>
      <c r="G1658" s="23">
        <v>4</v>
      </c>
      <c r="H1658" s="23">
        <v>29</v>
      </c>
      <c r="I1658" s="23">
        <v>71</v>
      </c>
      <c r="J1658" s="9">
        <v>2</v>
      </c>
      <c r="K1658" s="2">
        <v>1</v>
      </c>
      <c r="L1658" s="2">
        <v>1</v>
      </c>
      <c r="M1658" s="2">
        <v>2</v>
      </c>
      <c r="N1658" s="9">
        <v>8</v>
      </c>
    </row>
    <row r="1659" spans="1:14" x14ac:dyDescent="0.25">
      <c r="A1659" s="24">
        <v>1044</v>
      </c>
      <c r="B1659" s="2">
        <v>24</v>
      </c>
      <c r="C1659" s="23">
        <v>43</v>
      </c>
      <c r="D1659" s="23">
        <v>258</v>
      </c>
      <c r="E1659" s="23">
        <v>201</v>
      </c>
      <c r="F1659" s="23">
        <v>215</v>
      </c>
      <c r="G1659" s="23">
        <v>315</v>
      </c>
      <c r="H1659" s="23">
        <v>717</v>
      </c>
      <c r="I1659" s="23">
        <v>315</v>
      </c>
      <c r="J1659" s="9">
        <v>3</v>
      </c>
      <c r="K1659" s="2">
        <v>3</v>
      </c>
      <c r="L1659" s="2">
        <v>1</v>
      </c>
      <c r="M1659" s="2">
        <v>3</v>
      </c>
      <c r="N1659" s="9">
        <v>9</v>
      </c>
    </row>
    <row r="1660" spans="1:14" x14ac:dyDescent="0.25">
      <c r="A1660" s="24">
        <v>2861</v>
      </c>
      <c r="B1660" s="2">
        <v>24</v>
      </c>
      <c r="C1660" s="23">
        <v>72</v>
      </c>
      <c r="D1660" s="23">
        <v>3</v>
      </c>
      <c r="E1660" s="23">
        <v>29</v>
      </c>
      <c r="F1660" s="23">
        <v>0</v>
      </c>
      <c r="G1660" s="23">
        <v>0</v>
      </c>
      <c r="H1660" s="23">
        <v>46</v>
      </c>
      <c r="I1660" s="23">
        <v>59</v>
      </c>
      <c r="J1660" s="9">
        <v>1</v>
      </c>
      <c r="K1660" s="2">
        <v>1</v>
      </c>
      <c r="L1660" s="2">
        <v>1</v>
      </c>
      <c r="M1660" s="2">
        <v>2</v>
      </c>
      <c r="N1660" s="9">
        <v>4</v>
      </c>
    </row>
    <row r="1661" spans="1:14" x14ac:dyDescent="0.25">
      <c r="A1661" s="24">
        <v>3180</v>
      </c>
      <c r="B1661" s="2">
        <v>24</v>
      </c>
      <c r="C1661" s="23">
        <v>83</v>
      </c>
      <c r="D1661" s="23">
        <v>7</v>
      </c>
      <c r="E1661" s="23">
        <v>62</v>
      </c>
      <c r="F1661" s="23">
        <v>7</v>
      </c>
      <c r="G1661" s="23">
        <v>4</v>
      </c>
      <c r="H1661" s="23">
        <v>0</v>
      </c>
      <c r="I1661" s="23">
        <v>163</v>
      </c>
      <c r="J1661" s="9">
        <v>2</v>
      </c>
      <c r="K1661" s="2">
        <v>2</v>
      </c>
      <c r="L1661" s="2">
        <v>0</v>
      </c>
      <c r="M1661" s="2">
        <v>3</v>
      </c>
      <c r="N1661" s="9">
        <v>7</v>
      </c>
    </row>
    <row r="1662" spans="1:14" x14ac:dyDescent="0.25">
      <c r="A1662" s="24">
        <v>1472</v>
      </c>
      <c r="B1662" s="2">
        <v>24</v>
      </c>
      <c r="C1662" s="23">
        <v>89</v>
      </c>
      <c r="D1662" s="23">
        <v>0</v>
      </c>
      <c r="E1662" s="23">
        <v>41</v>
      </c>
      <c r="F1662" s="23">
        <v>16</v>
      </c>
      <c r="G1662" s="23">
        <v>8</v>
      </c>
      <c r="H1662" s="23">
        <v>8</v>
      </c>
      <c r="I1662" s="23">
        <v>146</v>
      </c>
      <c r="J1662" s="9">
        <v>1</v>
      </c>
      <c r="K1662" s="2">
        <v>1</v>
      </c>
      <c r="L1662" s="2">
        <v>0</v>
      </c>
      <c r="M1662" s="2">
        <v>3</v>
      </c>
      <c r="N1662" s="9">
        <v>7</v>
      </c>
    </row>
    <row r="1663" spans="1:14" x14ac:dyDescent="0.25">
      <c r="A1663" s="24">
        <v>2361</v>
      </c>
      <c r="B1663" s="2">
        <v>24</v>
      </c>
      <c r="C1663" s="23">
        <v>104</v>
      </c>
      <c r="D1663" s="23">
        <v>17</v>
      </c>
      <c r="E1663" s="23">
        <v>98</v>
      </c>
      <c r="F1663" s="23">
        <v>17</v>
      </c>
      <c r="G1663" s="23">
        <v>0</v>
      </c>
      <c r="H1663" s="23">
        <v>23</v>
      </c>
      <c r="I1663" s="23">
        <v>214</v>
      </c>
      <c r="J1663" s="9">
        <v>1</v>
      </c>
      <c r="K1663" s="2">
        <v>2</v>
      </c>
      <c r="L1663" s="2">
        <v>0</v>
      </c>
      <c r="M1663" s="2">
        <v>3</v>
      </c>
      <c r="N1663" s="9">
        <v>9</v>
      </c>
    </row>
    <row r="1664" spans="1:14" x14ac:dyDescent="0.25">
      <c r="A1664" s="24">
        <v>3089</v>
      </c>
      <c r="B1664" s="2">
        <v>24</v>
      </c>
      <c r="C1664" s="23">
        <v>136</v>
      </c>
      <c r="D1664" s="23">
        <v>18</v>
      </c>
      <c r="E1664" s="23">
        <v>205</v>
      </c>
      <c r="F1664" s="23">
        <v>44</v>
      </c>
      <c r="G1664" s="23">
        <v>29</v>
      </c>
      <c r="H1664" s="23">
        <v>18</v>
      </c>
      <c r="I1664" s="23">
        <v>414</v>
      </c>
      <c r="J1664" s="9">
        <v>2</v>
      </c>
      <c r="K1664" s="2">
        <v>3</v>
      </c>
      <c r="L1664" s="2">
        <v>0</v>
      </c>
      <c r="M1664" s="2">
        <v>4</v>
      </c>
      <c r="N1664" s="9">
        <v>7</v>
      </c>
    </row>
    <row r="1665" spans="1:14" x14ac:dyDescent="0.25">
      <c r="A1665" s="24">
        <v>2098</v>
      </c>
      <c r="B1665" s="2">
        <v>24</v>
      </c>
      <c r="C1665" s="23">
        <v>331</v>
      </c>
      <c r="D1665" s="23">
        <v>147</v>
      </c>
      <c r="E1665" s="23">
        <v>203</v>
      </c>
      <c r="F1665" s="23">
        <v>240</v>
      </c>
      <c r="G1665" s="23">
        <v>105</v>
      </c>
      <c r="H1665" s="23">
        <v>575</v>
      </c>
      <c r="I1665" s="23">
        <v>451</v>
      </c>
      <c r="J1665" s="9">
        <v>1</v>
      </c>
      <c r="K1665" s="2">
        <v>3</v>
      </c>
      <c r="L1665" s="2">
        <v>5</v>
      </c>
      <c r="M1665" s="2">
        <v>3</v>
      </c>
      <c r="N1665" s="9">
        <v>6</v>
      </c>
    </row>
    <row r="1666" spans="1:14" x14ac:dyDescent="0.25">
      <c r="A1666" s="24">
        <v>2314</v>
      </c>
      <c r="B1666" s="2">
        <v>24</v>
      </c>
      <c r="C1666" s="23">
        <v>348</v>
      </c>
      <c r="D1666" s="23">
        <v>0</v>
      </c>
      <c r="E1666" s="23">
        <v>1025</v>
      </c>
      <c r="F1666" s="23">
        <v>0</v>
      </c>
      <c r="G1666" s="23">
        <v>269</v>
      </c>
      <c r="H1666" s="23">
        <v>160</v>
      </c>
      <c r="I1666" s="23">
        <v>1482</v>
      </c>
      <c r="J1666" s="9">
        <v>1</v>
      </c>
      <c r="K1666" s="2">
        <v>6</v>
      </c>
      <c r="L1666" s="2">
        <v>5</v>
      </c>
      <c r="M1666" s="2">
        <v>8</v>
      </c>
      <c r="N1666" s="9">
        <v>9</v>
      </c>
    </row>
    <row r="1667" spans="1:14" x14ac:dyDescent="0.25">
      <c r="A1667" s="24">
        <v>1685</v>
      </c>
      <c r="B1667" s="2">
        <v>24</v>
      </c>
      <c r="C1667" s="23">
        <v>383</v>
      </c>
      <c r="D1667" s="23">
        <v>65</v>
      </c>
      <c r="E1667" s="23">
        <v>72</v>
      </c>
      <c r="F1667" s="23">
        <v>55</v>
      </c>
      <c r="G1667" s="23">
        <v>48</v>
      </c>
      <c r="H1667" s="23">
        <v>17</v>
      </c>
      <c r="I1667" s="23">
        <v>605</v>
      </c>
      <c r="J1667" s="9">
        <v>3</v>
      </c>
      <c r="K1667" s="2">
        <v>4</v>
      </c>
      <c r="L1667" s="2">
        <v>1</v>
      </c>
      <c r="M1667" s="2">
        <v>4</v>
      </c>
      <c r="N1667" s="9">
        <v>7</v>
      </c>
    </row>
    <row r="1668" spans="1:14" x14ac:dyDescent="0.25">
      <c r="A1668" s="24">
        <v>2348</v>
      </c>
      <c r="B1668" s="2">
        <v>24</v>
      </c>
      <c r="C1668" s="23">
        <v>383</v>
      </c>
      <c r="D1668" s="23">
        <v>65</v>
      </c>
      <c r="E1668" s="23">
        <v>72</v>
      </c>
      <c r="F1668" s="23">
        <v>55</v>
      </c>
      <c r="G1668" s="23">
        <v>48</v>
      </c>
      <c r="H1668" s="23">
        <v>17</v>
      </c>
      <c r="I1668" s="23">
        <v>605</v>
      </c>
      <c r="J1668" s="9">
        <v>3</v>
      </c>
      <c r="K1668" s="2">
        <v>4</v>
      </c>
      <c r="L1668" s="2">
        <v>1</v>
      </c>
      <c r="M1668" s="2">
        <v>4</v>
      </c>
      <c r="N1668" s="9">
        <v>7</v>
      </c>
    </row>
    <row r="1669" spans="1:14" x14ac:dyDescent="0.25">
      <c r="A1669" s="24">
        <v>2922</v>
      </c>
      <c r="B1669" s="2">
        <v>24</v>
      </c>
      <c r="C1669" s="23">
        <v>476</v>
      </c>
      <c r="D1669" s="23">
        <v>83</v>
      </c>
      <c r="E1669" s="23">
        <v>767</v>
      </c>
      <c r="F1669" s="23">
        <v>243</v>
      </c>
      <c r="G1669" s="23">
        <v>186</v>
      </c>
      <c r="H1669" s="23">
        <v>33</v>
      </c>
      <c r="I1669" s="23">
        <v>1723</v>
      </c>
      <c r="J1669" s="9">
        <v>1</v>
      </c>
      <c r="K1669" s="2">
        <v>4</v>
      </c>
      <c r="L1669" s="2">
        <v>7</v>
      </c>
      <c r="M1669" s="2">
        <v>10</v>
      </c>
      <c r="N1669" s="9">
        <v>1</v>
      </c>
    </row>
    <row r="1670" spans="1:14" x14ac:dyDescent="0.25">
      <c r="A1670" s="24">
        <v>3077</v>
      </c>
      <c r="B1670" s="2">
        <v>24</v>
      </c>
      <c r="C1670" s="23">
        <v>532</v>
      </c>
      <c r="D1670" s="23">
        <v>6</v>
      </c>
      <c r="E1670" s="23">
        <v>120</v>
      </c>
      <c r="F1670" s="23">
        <v>9</v>
      </c>
      <c r="G1670" s="23">
        <v>6</v>
      </c>
      <c r="H1670" s="23">
        <v>145</v>
      </c>
      <c r="I1670" s="23">
        <v>529</v>
      </c>
      <c r="J1670" s="9">
        <v>3</v>
      </c>
      <c r="K1670" s="2">
        <v>5</v>
      </c>
      <c r="L1670" s="2">
        <v>1</v>
      </c>
      <c r="M1670" s="2">
        <v>4</v>
      </c>
      <c r="N1670" s="9">
        <v>7</v>
      </c>
    </row>
    <row r="1671" spans="1:14" x14ac:dyDescent="0.25">
      <c r="A1671" s="24">
        <v>1502</v>
      </c>
      <c r="B1671" s="2">
        <v>24</v>
      </c>
      <c r="C1671" s="23">
        <v>545</v>
      </c>
      <c r="D1671" s="23">
        <v>55</v>
      </c>
      <c r="E1671" s="23">
        <v>934</v>
      </c>
      <c r="F1671" s="23">
        <v>101</v>
      </c>
      <c r="G1671" s="23">
        <v>50</v>
      </c>
      <c r="H1671" s="23">
        <v>180</v>
      </c>
      <c r="I1671" s="23">
        <v>1506</v>
      </c>
      <c r="J1671" s="9">
        <v>1</v>
      </c>
      <c r="K1671" s="2">
        <v>4</v>
      </c>
      <c r="L1671" s="2">
        <v>5</v>
      </c>
      <c r="M1671" s="2">
        <v>7</v>
      </c>
      <c r="N1671" s="9">
        <v>2</v>
      </c>
    </row>
    <row r="1672" spans="1:14" x14ac:dyDescent="0.25">
      <c r="A1672" s="24">
        <v>2073</v>
      </c>
      <c r="B1672" s="2">
        <v>24</v>
      </c>
      <c r="C1672" s="23">
        <v>545</v>
      </c>
      <c r="D1672" s="23">
        <v>55</v>
      </c>
      <c r="E1672" s="23">
        <v>934</v>
      </c>
      <c r="F1672" s="23">
        <v>101</v>
      </c>
      <c r="G1672" s="23">
        <v>50</v>
      </c>
      <c r="H1672" s="23">
        <v>180</v>
      </c>
      <c r="I1672" s="23">
        <v>1506</v>
      </c>
      <c r="J1672" s="9">
        <v>1</v>
      </c>
      <c r="K1672" s="2">
        <v>4</v>
      </c>
      <c r="L1672" s="2">
        <v>5</v>
      </c>
      <c r="M1672" s="2">
        <v>7</v>
      </c>
      <c r="N1672" s="9">
        <v>2</v>
      </c>
    </row>
    <row r="1673" spans="1:14" x14ac:dyDescent="0.25">
      <c r="A1673" s="24">
        <v>1206</v>
      </c>
      <c r="B1673" s="2">
        <v>24</v>
      </c>
      <c r="C1673" s="23">
        <v>591</v>
      </c>
      <c r="D1673" s="23">
        <v>13</v>
      </c>
      <c r="E1673" s="23">
        <v>107</v>
      </c>
      <c r="F1673" s="23">
        <v>0</v>
      </c>
      <c r="G1673" s="23">
        <v>0</v>
      </c>
      <c r="H1673" s="23">
        <v>214</v>
      </c>
      <c r="I1673" s="23">
        <v>496</v>
      </c>
      <c r="J1673" s="9">
        <v>2</v>
      </c>
      <c r="K1673" s="2">
        <v>4</v>
      </c>
      <c r="L1673" s="2">
        <v>1</v>
      </c>
      <c r="M1673" s="2">
        <v>5</v>
      </c>
      <c r="N1673" s="9">
        <v>7</v>
      </c>
    </row>
    <row r="1674" spans="1:14" x14ac:dyDescent="0.25">
      <c r="A1674" s="24">
        <v>2437</v>
      </c>
      <c r="B1674" s="2">
        <v>24</v>
      </c>
      <c r="C1674" s="23">
        <v>790</v>
      </c>
      <c r="D1674" s="23">
        <v>161</v>
      </c>
      <c r="E1674" s="23">
        <v>482</v>
      </c>
      <c r="F1674" s="23">
        <v>210</v>
      </c>
      <c r="G1674" s="23">
        <v>14</v>
      </c>
      <c r="H1674" s="23">
        <v>79</v>
      </c>
      <c r="I1674" s="23">
        <v>1578</v>
      </c>
      <c r="J1674" s="9">
        <v>7</v>
      </c>
      <c r="K1674" s="2">
        <v>4</v>
      </c>
      <c r="L1674" s="2">
        <v>6</v>
      </c>
      <c r="M1674" s="2">
        <v>8</v>
      </c>
      <c r="N1674" s="9">
        <v>3</v>
      </c>
    </row>
    <row r="1675" spans="1:14" x14ac:dyDescent="0.25">
      <c r="A1675" s="24">
        <v>2633</v>
      </c>
      <c r="B1675" s="2">
        <v>24</v>
      </c>
      <c r="C1675" s="23">
        <v>848</v>
      </c>
      <c r="D1675" s="23">
        <v>48</v>
      </c>
      <c r="E1675" s="23">
        <v>478</v>
      </c>
      <c r="F1675" s="23">
        <v>251</v>
      </c>
      <c r="G1675" s="23">
        <v>48</v>
      </c>
      <c r="H1675" s="23">
        <v>400</v>
      </c>
      <c r="I1675" s="23">
        <v>1272</v>
      </c>
      <c r="J1675" s="9">
        <v>6</v>
      </c>
      <c r="K1675" s="2">
        <v>7</v>
      </c>
      <c r="L1675" s="2">
        <v>4</v>
      </c>
      <c r="M1675" s="2">
        <v>6</v>
      </c>
      <c r="N1675" s="9">
        <v>6</v>
      </c>
    </row>
    <row r="1676" spans="1:14" x14ac:dyDescent="0.25">
      <c r="A1676" s="24">
        <v>3192</v>
      </c>
      <c r="B1676" s="2">
        <v>24</v>
      </c>
      <c r="C1676" s="23">
        <v>1586</v>
      </c>
      <c r="D1676" s="23">
        <v>16</v>
      </c>
      <c r="E1676" s="23">
        <v>159</v>
      </c>
      <c r="F1676" s="23">
        <v>22</v>
      </c>
      <c r="G1676" s="23">
        <v>0</v>
      </c>
      <c r="H1676" s="23">
        <v>74</v>
      </c>
      <c r="I1676" s="23">
        <v>1709</v>
      </c>
      <c r="J1676" s="9">
        <v>3</v>
      </c>
      <c r="K1676" s="2">
        <v>7</v>
      </c>
      <c r="L1676" s="2">
        <v>6</v>
      </c>
      <c r="M1676" s="2">
        <v>6</v>
      </c>
      <c r="N1676" s="9">
        <v>4</v>
      </c>
    </row>
    <row r="1677" spans="1:14" x14ac:dyDescent="0.25">
      <c r="A1677" s="24">
        <v>1435</v>
      </c>
      <c r="B1677" s="2">
        <v>24</v>
      </c>
      <c r="C1677" s="23">
        <v>1811</v>
      </c>
      <c r="D1677" s="23">
        <v>105</v>
      </c>
      <c r="E1677" s="23">
        <v>444</v>
      </c>
      <c r="F1677" s="23">
        <v>171</v>
      </c>
      <c r="G1677" s="23">
        <v>130</v>
      </c>
      <c r="H1677" s="23">
        <v>102</v>
      </c>
      <c r="I1677" s="23">
        <v>2559</v>
      </c>
      <c r="J1677" s="9">
        <v>3</v>
      </c>
      <c r="K1677" s="2">
        <v>8</v>
      </c>
      <c r="L1677" s="2">
        <v>9</v>
      </c>
      <c r="M1677" s="2">
        <v>7</v>
      </c>
      <c r="N1677" s="9">
        <v>7</v>
      </c>
    </row>
    <row r="1678" spans="1:14" x14ac:dyDescent="0.25">
      <c r="A1678" s="24">
        <v>3054</v>
      </c>
      <c r="B1678" s="2">
        <v>24</v>
      </c>
      <c r="C1678" s="23">
        <v>1811</v>
      </c>
      <c r="D1678" s="23">
        <v>105</v>
      </c>
      <c r="E1678" s="23">
        <v>444</v>
      </c>
      <c r="F1678" s="23">
        <v>171</v>
      </c>
      <c r="G1678" s="23">
        <v>130</v>
      </c>
      <c r="H1678" s="23">
        <v>102</v>
      </c>
      <c r="I1678" s="23">
        <v>2559</v>
      </c>
      <c r="J1678" s="9">
        <v>3</v>
      </c>
      <c r="K1678" s="2">
        <v>8</v>
      </c>
      <c r="L1678" s="2">
        <v>9</v>
      </c>
      <c r="M1678" s="2">
        <v>7</v>
      </c>
      <c r="N1678" s="9">
        <v>7</v>
      </c>
    </row>
    <row r="1679" spans="1:14" x14ac:dyDescent="0.25">
      <c r="A1679" s="24">
        <v>1893</v>
      </c>
      <c r="B1679" s="2">
        <v>24</v>
      </c>
      <c r="C1679" s="23">
        <v>2776</v>
      </c>
      <c r="D1679" s="23">
        <v>0</v>
      </c>
      <c r="E1679" s="23">
        <v>207</v>
      </c>
      <c r="F1679" s="23">
        <v>0</v>
      </c>
      <c r="G1679" s="23">
        <v>0</v>
      </c>
      <c r="H1679" s="23">
        <v>507</v>
      </c>
      <c r="I1679" s="23">
        <v>2476</v>
      </c>
      <c r="J1679" s="9">
        <v>6</v>
      </c>
      <c r="K1679" s="2">
        <v>10</v>
      </c>
      <c r="L1679" s="2">
        <v>5</v>
      </c>
      <c r="M1679" s="2">
        <v>10</v>
      </c>
      <c r="N1679" s="9">
        <v>8</v>
      </c>
    </row>
    <row r="1680" spans="1:14" x14ac:dyDescent="0.25">
      <c r="A1680" s="24">
        <v>2889</v>
      </c>
      <c r="B1680" s="2">
        <v>24</v>
      </c>
      <c r="C1680" s="23">
        <v>2776</v>
      </c>
      <c r="D1680" s="23">
        <v>0</v>
      </c>
      <c r="E1680" s="23">
        <v>207</v>
      </c>
      <c r="F1680" s="23">
        <v>0</v>
      </c>
      <c r="G1680" s="23">
        <v>0</v>
      </c>
      <c r="H1680" s="23">
        <v>507</v>
      </c>
      <c r="I1680" s="23">
        <v>2476</v>
      </c>
      <c r="J1680" s="9">
        <v>6</v>
      </c>
      <c r="K1680" s="2">
        <v>10</v>
      </c>
      <c r="L1680" s="2">
        <v>5</v>
      </c>
      <c r="M1680" s="2">
        <v>10</v>
      </c>
      <c r="N1680" s="9">
        <v>8</v>
      </c>
    </row>
    <row r="1681" spans="1:14" x14ac:dyDescent="0.25">
      <c r="A1681" s="24">
        <v>3151</v>
      </c>
      <c r="B1681" s="2">
        <v>23</v>
      </c>
      <c r="C1681" s="23">
        <v>10</v>
      </c>
      <c r="D1681" s="23">
        <v>38</v>
      </c>
      <c r="E1681" s="23">
        <v>48</v>
      </c>
      <c r="F1681" s="23">
        <v>57</v>
      </c>
      <c r="G1681" s="23">
        <v>67</v>
      </c>
      <c r="H1681" s="23">
        <v>110</v>
      </c>
      <c r="I1681" s="23">
        <v>110</v>
      </c>
      <c r="J1681" s="9">
        <v>3</v>
      </c>
      <c r="K1681" s="2">
        <v>2</v>
      </c>
      <c r="L1681" s="2">
        <v>1</v>
      </c>
      <c r="M1681" s="2">
        <v>3</v>
      </c>
      <c r="N1681" s="9">
        <v>5</v>
      </c>
    </row>
    <row r="1682" spans="1:14" x14ac:dyDescent="0.25">
      <c r="A1682" s="24">
        <v>2401</v>
      </c>
      <c r="B1682" s="2">
        <v>23</v>
      </c>
      <c r="C1682" s="23">
        <v>14</v>
      </c>
      <c r="D1682" s="23">
        <v>82</v>
      </c>
      <c r="E1682" s="23">
        <v>118</v>
      </c>
      <c r="F1682" s="23">
        <v>50</v>
      </c>
      <c r="G1682" s="23">
        <v>36</v>
      </c>
      <c r="H1682" s="23">
        <v>55</v>
      </c>
      <c r="I1682" s="23">
        <v>246</v>
      </c>
      <c r="J1682" s="9">
        <v>3</v>
      </c>
      <c r="K1682" s="2">
        <v>2</v>
      </c>
      <c r="L1682" s="2">
        <v>0</v>
      </c>
      <c r="M1682" s="2">
        <v>4</v>
      </c>
      <c r="N1682" s="9">
        <v>7</v>
      </c>
    </row>
    <row r="1683" spans="1:14" x14ac:dyDescent="0.25">
      <c r="A1683" s="24">
        <v>1360</v>
      </c>
      <c r="B1683" s="2">
        <v>23</v>
      </c>
      <c r="C1683" s="23">
        <v>16</v>
      </c>
      <c r="D1683" s="23">
        <v>49</v>
      </c>
      <c r="E1683" s="23">
        <v>81</v>
      </c>
      <c r="F1683" s="23">
        <v>71</v>
      </c>
      <c r="G1683" s="23">
        <v>11</v>
      </c>
      <c r="H1683" s="23">
        <v>212</v>
      </c>
      <c r="I1683" s="23">
        <v>16</v>
      </c>
      <c r="J1683" s="9">
        <v>1</v>
      </c>
      <c r="K1683" s="2">
        <v>1</v>
      </c>
      <c r="L1683" s="2">
        <v>1</v>
      </c>
      <c r="M1683" s="2">
        <v>2</v>
      </c>
      <c r="N1683" s="9">
        <v>9</v>
      </c>
    </row>
    <row r="1684" spans="1:14" x14ac:dyDescent="0.25">
      <c r="A1684" s="24">
        <v>1810</v>
      </c>
      <c r="B1684" s="2">
        <v>23</v>
      </c>
      <c r="C1684" s="23">
        <v>21</v>
      </c>
      <c r="D1684" s="23">
        <v>0</v>
      </c>
      <c r="E1684" s="23">
        <v>35</v>
      </c>
      <c r="F1684" s="23">
        <v>92</v>
      </c>
      <c r="G1684" s="23">
        <v>0</v>
      </c>
      <c r="H1684" s="23">
        <v>7</v>
      </c>
      <c r="I1684" s="23">
        <v>141</v>
      </c>
      <c r="J1684" s="9">
        <v>1</v>
      </c>
      <c r="K1684" s="2">
        <v>1</v>
      </c>
      <c r="L1684" s="2">
        <v>0</v>
      </c>
      <c r="M1684" s="2">
        <v>3</v>
      </c>
      <c r="N1684" s="9">
        <v>6</v>
      </c>
    </row>
    <row r="1685" spans="1:14" x14ac:dyDescent="0.25">
      <c r="A1685" s="24">
        <v>1592</v>
      </c>
      <c r="B1685" s="2">
        <v>23</v>
      </c>
      <c r="C1685" s="23">
        <v>34</v>
      </c>
      <c r="D1685" s="23">
        <v>17</v>
      </c>
      <c r="E1685" s="23">
        <v>21</v>
      </c>
      <c r="F1685" s="23">
        <v>64</v>
      </c>
      <c r="G1685" s="23">
        <v>8</v>
      </c>
      <c r="H1685" s="23">
        <v>47</v>
      </c>
      <c r="I1685" s="23">
        <v>98</v>
      </c>
      <c r="J1685" s="9">
        <v>2</v>
      </c>
      <c r="K1685" s="2">
        <v>1</v>
      </c>
      <c r="L1685" s="2">
        <v>0</v>
      </c>
      <c r="M1685" s="2">
        <v>3</v>
      </c>
      <c r="N1685" s="9">
        <v>7</v>
      </c>
    </row>
    <row r="1686" spans="1:14" x14ac:dyDescent="0.25">
      <c r="A1686" s="24">
        <v>2318</v>
      </c>
      <c r="B1686" s="2">
        <v>23</v>
      </c>
      <c r="C1686" s="23">
        <v>45</v>
      </c>
      <c r="D1686" s="23">
        <v>21</v>
      </c>
      <c r="E1686" s="23">
        <v>24</v>
      </c>
      <c r="F1686" s="23">
        <v>0</v>
      </c>
      <c r="G1686" s="23">
        <v>10</v>
      </c>
      <c r="H1686" s="23">
        <v>10</v>
      </c>
      <c r="I1686" s="23">
        <v>91</v>
      </c>
      <c r="J1686" s="9">
        <v>1</v>
      </c>
      <c r="K1686" s="2">
        <v>1</v>
      </c>
      <c r="L1686" s="2">
        <v>0</v>
      </c>
      <c r="M1686" s="2">
        <v>3</v>
      </c>
      <c r="N1686" s="9">
        <v>6</v>
      </c>
    </row>
    <row r="1687" spans="1:14" x14ac:dyDescent="0.25">
      <c r="A1687" s="24">
        <v>2741</v>
      </c>
      <c r="B1687" s="2">
        <v>23</v>
      </c>
      <c r="C1687" s="23">
        <v>59</v>
      </c>
      <c r="D1687" s="23">
        <v>4</v>
      </c>
      <c r="E1687" s="23">
        <v>7</v>
      </c>
      <c r="F1687" s="23">
        <v>0</v>
      </c>
      <c r="G1687" s="23">
        <v>0</v>
      </c>
      <c r="H1687" s="23">
        <v>4</v>
      </c>
      <c r="I1687" s="23">
        <v>67</v>
      </c>
      <c r="J1687" s="9">
        <v>1</v>
      </c>
      <c r="K1687" s="2">
        <v>1</v>
      </c>
      <c r="L1687" s="2">
        <v>0</v>
      </c>
      <c r="M1687" s="2">
        <v>3</v>
      </c>
      <c r="N1687" s="9">
        <v>5</v>
      </c>
    </row>
    <row r="1688" spans="1:14" x14ac:dyDescent="0.25">
      <c r="A1688" s="24">
        <v>3114</v>
      </c>
      <c r="B1688" s="2">
        <v>23</v>
      </c>
      <c r="C1688" s="23">
        <v>109</v>
      </c>
      <c r="D1688" s="23">
        <v>0</v>
      </c>
      <c r="E1688" s="23">
        <v>35</v>
      </c>
      <c r="F1688" s="23">
        <v>0</v>
      </c>
      <c r="G1688" s="23">
        <v>4</v>
      </c>
      <c r="H1688" s="23">
        <v>17</v>
      </c>
      <c r="I1688" s="23">
        <v>131</v>
      </c>
      <c r="J1688" s="9">
        <v>1</v>
      </c>
      <c r="K1688" s="2">
        <v>2</v>
      </c>
      <c r="L1688" s="2">
        <v>0</v>
      </c>
      <c r="M1688" s="2">
        <v>2</v>
      </c>
      <c r="N1688" s="9">
        <v>9</v>
      </c>
    </row>
    <row r="1689" spans="1:14" x14ac:dyDescent="0.25">
      <c r="A1689" s="24">
        <v>2333</v>
      </c>
      <c r="B1689" s="2">
        <v>23</v>
      </c>
      <c r="C1689" s="23">
        <v>210</v>
      </c>
      <c r="D1689" s="23">
        <v>29</v>
      </c>
      <c r="E1689" s="23">
        <v>183</v>
      </c>
      <c r="F1689" s="23">
        <v>81</v>
      </c>
      <c r="G1689" s="23">
        <v>37</v>
      </c>
      <c r="H1689" s="23">
        <v>15</v>
      </c>
      <c r="I1689" s="23">
        <v>526</v>
      </c>
      <c r="J1689" s="9">
        <v>1</v>
      </c>
      <c r="K1689" s="2">
        <v>4</v>
      </c>
      <c r="L1689" s="2">
        <v>1</v>
      </c>
      <c r="M1689" s="2">
        <v>5</v>
      </c>
      <c r="N1689" s="9">
        <v>4</v>
      </c>
    </row>
    <row r="1690" spans="1:14" x14ac:dyDescent="0.25">
      <c r="A1690" s="24">
        <v>2594</v>
      </c>
      <c r="B1690" s="2">
        <v>23</v>
      </c>
      <c r="C1690" s="23">
        <v>210</v>
      </c>
      <c r="D1690" s="23">
        <v>29</v>
      </c>
      <c r="E1690" s="23">
        <v>183</v>
      </c>
      <c r="F1690" s="23">
        <v>81</v>
      </c>
      <c r="G1690" s="23">
        <v>37</v>
      </c>
      <c r="H1690" s="23">
        <v>15</v>
      </c>
      <c r="I1690" s="23">
        <v>526</v>
      </c>
      <c r="J1690" s="9">
        <v>1</v>
      </c>
      <c r="K1690" s="2">
        <v>4</v>
      </c>
      <c r="L1690" s="2">
        <v>1</v>
      </c>
      <c r="M1690" s="2">
        <v>5</v>
      </c>
      <c r="N1690" s="9">
        <v>4</v>
      </c>
    </row>
    <row r="1691" spans="1:14" x14ac:dyDescent="0.25">
      <c r="A1691" s="24">
        <v>1890</v>
      </c>
      <c r="B1691" s="2">
        <v>23</v>
      </c>
      <c r="C1691" s="23">
        <v>324</v>
      </c>
      <c r="D1691" s="23">
        <v>29</v>
      </c>
      <c r="E1691" s="23">
        <v>156</v>
      </c>
      <c r="F1691" s="23">
        <v>76</v>
      </c>
      <c r="G1691" s="23">
        <v>10</v>
      </c>
      <c r="H1691" s="23">
        <v>38</v>
      </c>
      <c r="I1691" s="23">
        <v>556</v>
      </c>
      <c r="J1691" s="9">
        <v>1</v>
      </c>
      <c r="K1691" s="2">
        <v>2</v>
      </c>
      <c r="L1691" s="2">
        <v>1</v>
      </c>
      <c r="M1691" s="2">
        <v>6</v>
      </c>
      <c r="N1691" s="9">
        <v>4</v>
      </c>
    </row>
    <row r="1692" spans="1:14" x14ac:dyDescent="0.25">
      <c r="A1692" s="24">
        <v>2043</v>
      </c>
      <c r="B1692" s="2">
        <v>23</v>
      </c>
      <c r="C1692" s="23">
        <v>419</v>
      </c>
      <c r="D1692" s="23">
        <v>281</v>
      </c>
      <c r="E1692" s="23">
        <v>903</v>
      </c>
      <c r="F1692" s="23">
        <v>287</v>
      </c>
      <c r="G1692" s="23">
        <v>199</v>
      </c>
      <c r="H1692" s="23">
        <v>118</v>
      </c>
      <c r="I1692" s="23">
        <v>1971</v>
      </c>
      <c r="J1692" s="9">
        <v>2</v>
      </c>
      <c r="K1692" s="2">
        <v>5</v>
      </c>
      <c r="L1692" s="2">
        <v>2</v>
      </c>
      <c r="M1692" s="2">
        <v>11</v>
      </c>
      <c r="N1692" s="9">
        <v>5</v>
      </c>
    </row>
    <row r="1693" spans="1:14" x14ac:dyDescent="0.25">
      <c r="A1693" s="24">
        <v>3046</v>
      </c>
      <c r="B1693" s="2">
        <v>23</v>
      </c>
      <c r="C1693" s="23">
        <v>419</v>
      </c>
      <c r="D1693" s="23">
        <v>281</v>
      </c>
      <c r="E1693" s="23">
        <v>903</v>
      </c>
      <c r="F1693" s="23">
        <v>287</v>
      </c>
      <c r="G1693" s="23">
        <v>199</v>
      </c>
      <c r="H1693" s="23">
        <v>118</v>
      </c>
      <c r="I1693" s="23">
        <v>1971</v>
      </c>
      <c r="J1693" s="9">
        <v>2</v>
      </c>
      <c r="K1693" s="2">
        <v>5</v>
      </c>
      <c r="L1693" s="2">
        <v>2</v>
      </c>
      <c r="M1693" s="2">
        <v>11</v>
      </c>
      <c r="N1693" s="9">
        <v>5</v>
      </c>
    </row>
    <row r="1694" spans="1:14" x14ac:dyDescent="0.25">
      <c r="A1694" s="24">
        <v>2613</v>
      </c>
      <c r="B1694" s="2">
        <v>23</v>
      </c>
      <c r="C1694" s="23">
        <v>528</v>
      </c>
      <c r="D1694" s="23">
        <v>187</v>
      </c>
      <c r="E1694" s="23">
        <v>908</v>
      </c>
      <c r="F1694" s="23">
        <v>270</v>
      </c>
      <c r="G1694" s="23">
        <v>56</v>
      </c>
      <c r="H1694" s="23">
        <v>226</v>
      </c>
      <c r="I1694" s="23">
        <v>1723</v>
      </c>
      <c r="J1694" s="9">
        <v>1</v>
      </c>
      <c r="K1694" s="2">
        <v>3</v>
      </c>
      <c r="L1694" s="2">
        <v>6</v>
      </c>
      <c r="M1694" s="2">
        <v>12</v>
      </c>
      <c r="N1694" s="9">
        <v>1</v>
      </c>
    </row>
    <row r="1695" spans="1:14" x14ac:dyDescent="0.25">
      <c r="A1695" s="24">
        <v>3012</v>
      </c>
      <c r="B1695" s="2">
        <v>23</v>
      </c>
      <c r="C1695" s="23">
        <v>635</v>
      </c>
      <c r="D1695" s="23">
        <v>238</v>
      </c>
      <c r="E1695" s="23">
        <v>572</v>
      </c>
      <c r="F1695" s="23">
        <v>167</v>
      </c>
      <c r="G1695" s="23">
        <v>16</v>
      </c>
      <c r="H1695" s="23">
        <v>64</v>
      </c>
      <c r="I1695" s="23">
        <v>1565</v>
      </c>
      <c r="J1695" s="9">
        <v>4</v>
      </c>
      <c r="K1695" s="2">
        <v>4</v>
      </c>
      <c r="L1695" s="2">
        <v>4</v>
      </c>
      <c r="M1695" s="2">
        <v>10</v>
      </c>
      <c r="N1695" s="9">
        <v>3</v>
      </c>
    </row>
    <row r="1696" spans="1:14" x14ac:dyDescent="0.25">
      <c r="A1696" s="24">
        <v>1603</v>
      </c>
      <c r="B1696" s="2">
        <v>23</v>
      </c>
      <c r="C1696" s="23">
        <v>998</v>
      </c>
      <c r="D1696" s="23">
        <v>0</v>
      </c>
      <c r="E1696" s="23">
        <v>77</v>
      </c>
      <c r="F1696" s="23">
        <v>28</v>
      </c>
      <c r="G1696" s="23">
        <v>0</v>
      </c>
      <c r="H1696" s="23">
        <v>43</v>
      </c>
      <c r="I1696" s="23">
        <v>1061</v>
      </c>
      <c r="J1696" s="9">
        <v>3</v>
      </c>
      <c r="K1696" s="2">
        <v>6</v>
      </c>
      <c r="L1696" s="2">
        <v>1</v>
      </c>
      <c r="M1696" s="2">
        <v>7</v>
      </c>
      <c r="N1696" s="9">
        <v>6</v>
      </c>
    </row>
    <row r="1697" spans="1:14" x14ac:dyDescent="0.25">
      <c r="A1697" s="24">
        <v>1305</v>
      </c>
      <c r="B1697" s="2">
        <v>23</v>
      </c>
      <c r="C1697" s="23">
        <v>1048</v>
      </c>
      <c r="D1697" s="23">
        <v>13</v>
      </c>
      <c r="E1697" s="23">
        <v>303</v>
      </c>
      <c r="F1697" s="23">
        <v>97</v>
      </c>
      <c r="G1697" s="23">
        <v>74</v>
      </c>
      <c r="H1697" s="23">
        <v>196</v>
      </c>
      <c r="I1697" s="23">
        <v>1338</v>
      </c>
      <c r="J1697" s="9">
        <v>3</v>
      </c>
      <c r="K1697" s="2">
        <v>3</v>
      </c>
      <c r="L1697" s="2">
        <v>3</v>
      </c>
      <c r="M1697" s="2">
        <v>12</v>
      </c>
      <c r="N1697" s="9">
        <v>2</v>
      </c>
    </row>
    <row r="1698" spans="1:14" x14ac:dyDescent="0.25">
      <c r="A1698" s="24">
        <v>2868</v>
      </c>
      <c r="B1698" s="2">
        <v>23</v>
      </c>
      <c r="C1698" s="23">
        <v>1680</v>
      </c>
      <c r="D1698" s="23">
        <v>18</v>
      </c>
      <c r="E1698" s="23">
        <v>147</v>
      </c>
      <c r="F1698" s="23">
        <v>0</v>
      </c>
      <c r="G1698" s="23">
        <v>0</v>
      </c>
      <c r="H1698" s="23">
        <v>73</v>
      </c>
      <c r="I1698" s="23">
        <v>1772</v>
      </c>
      <c r="J1698" s="9">
        <v>8</v>
      </c>
      <c r="K1698" s="2">
        <v>10</v>
      </c>
      <c r="L1698" s="2">
        <v>4</v>
      </c>
      <c r="M1698" s="2">
        <v>6</v>
      </c>
      <c r="N1698" s="9">
        <v>8</v>
      </c>
    </row>
    <row r="1699" spans="1:14" x14ac:dyDescent="0.25">
      <c r="A1699" s="24">
        <v>2052</v>
      </c>
      <c r="B1699" s="2">
        <v>23</v>
      </c>
      <c r="C1699" s="23">
        <v>1777</v>
      </c>
      <c r="D1699" s="23">
        <v>275</v>
      </c>
      <c r="E1699" s="23">
        <v>674</v>
      </c>
      <c r="F1699" s="23">
        <v>198</v>
      </c>
      <c r="G1699" s="23">
        <v>183</v>
      </c>
      <c r="H1699" s="23">
        <v>459</v>
      </c>
      <c r="I1699" s="23">
        <v>2648</v>
      </c>
      <c r="J1699" s="9">
        <v>6</v>
      </c>
      <c r="K1699" s="2">
        <v>5</v>
      </c>
      <c r="L1699" s="2">
        <v>6</v>
      </c>
      <c r="M1699" s="2">
        <v>8</v>
      </c>
      <c r="N1699" s="9">
        <v>3</v>
      </c>
    </row>
    <row r="1700" spans="1:14" x14ac:dyDescent="0.25">
      <c r="A1700" s="24">
        <v>2998</v>
      </c>
      <c r="B1700" s="2">
        <v>23</v>
      </c>
      <c r="C1700" s="23">
        <v>1885</v>
      </c>
      <c r="D1700" s="23">
        <v>131</v>
      </c>
      <c r="E1700" s="23">
        <v>556</v>
      </c>
      <c r="F1700" s="23">
        <v>103</v>
      </c>
      <c r="G1700" s="23">
        <v>0</v>
      </c>
      <c r="H1700" s="23">
        <v>25</v>
      </c>
      <c r="I1700" s="23">
        <v>2650</v>
      </c>
      <c r="J1700" s="9">
        <v>2</v>
      </c>
      <c r="K1700" s="2">
        <v>8</v>
      </c>
      <c r="L1700" s="2">
        <v>3</v>
      </c>
      <c r="M1700" s="2">
        <v>6</v>
      </c>
      <c r="N1700" s="9">
        <v>4</v>
      </c>
    </row>
    <row r="1701" spans="1:14" x14ac:dyDescent="0.25">
      <c r="A1701" s="24">
        <v>1633</v>
      </c>
      <c r="B1701" s="2">
        <v>23</v>
      </c>
      <c r="C1701" s="23">
        <v>2012</v>
      </c>
      <c r="D1701" s="23">
        <v>38</v>
      </c>
      <c r="E1701" s="23">
        <v>1431</v>
      </c>
      <c r="F1701" s="23">
        <v>252</v>
      </c>
      <c r="G1701" s="23">
        <v>231</v>
      </c>
      <c r="H1701" s="23">
        <v>76</v>
      </c>
      <c r="I1701" s="23">
        <v>3888</v>
      </c>
      <c r="J1701" s="9">
        <v>0</v>
      </c>
      <c r="K1701" s="2">
        <v>4</v>
      </c>
      <c r="L1701" s="2">
        <v>6</v>
      </c>
      <c r="M1701" s="2">
        <v>9</v>
      </c>
      <c r="N1701" s="9">
        <v>1</v>
      </c>
    </row>
    <row r="1702" spans="1:14" x14ac:dyDescent="0.25">
      <c r="A1702" s="24">
        <v>2094</v>
      </c>
      <c r="B1702" s="2">
        <v>23</v>
      </c>
      <c r="C1702" s="23">
        <v>2012</v>
      </c>
      <c r="D1702" s="23">
        <v>38</v>
      </c>
      <c r="E1702" s="23">
        <v>1431</v>
      </c>
      <c r="F1702" s="23">
        <v>252</v>
      </c>
      <c r="G1702" s="23">
        <v>231</v>
      </c>
      <c r="H1702" s="23">
        <v>76</v>
      </c>
      <c r="I1702" s="23">
        <v>3888</v>
      </c>
      <c r="J1702" s="9">
        <v>0</v>
      </c>
      <c r="K1702" s="2">
        <v>4</v>
      </c>
      <c r="L1702" s="2">
        <v>6</v>
      </c>
      <c r="M1702" s="2">
        <v>9</v>
      </c>
      <c r="N1702" s="9">
        <v>1</v>
      </c>
    </row>
    <row r="1703" spans="1:14" x14ac:dyDescent="0.25">
      <c r="A1703" s="24">
        <v>1015</v>
      </c>
      <c r="B1703" s="2">
        <v>23</v>
      </c>
      <c r="C1703" s="23">
        <v>2221</v>
      </c>
      <c r="D1703" s="23">
        <v>49</v>
      </c>
      <c r="E1703" s="23">
        <v>254</v>
      </c>
      <c r="F1703" s="23">
        <v>130</v>
      </c>
      <c r="G1703" s="23">
        <v>150</v>
      </c>
      <c r="H1703" s="23">
        <v>99</v>
      </c>
      <c r="I1703" s="23">
        <v>2704</v>
      </c>
      <c r="J1703" s="9">
        <v>1</v>
      </c>
      <c r="K1703" s="2">
        <v>7</v>
      </c>
      <c r="L1703" s="2">
        <v>6</v>
      </c>
      <c r="M1703" s="2">
        <v>12</v>
      </c>
      <c r="N1703" s="9">
        <v>3</v>
      </c>
    </row>
    <row r="1704" spans="1:14" x14ac:dyDescent="0.25">
      <c r="A1704" s="24">
        <v>2546</v>
      </c>
      <c r="B1704" s="2">
        <v>23</v>
      </c>
      <c r="C1704" s="23">
        <v>2221</v>
      </c>
      <c r="D1704" s="23">
        <v>49</v>
      </c>
      <c r="E1704" s="23">
        <v>254</v>
      </c>
      <c r="F1704" s="23">
        <v>130</v>
      </c>
      <c r="G1704" s="23">
        <v>150</v>
      </c>
      <c r="H1704" s="23">
        <v>99</v>
      </c>
      <c r="I1704" s="23">
        <v>2704</v>
      </c>
      <c r="J1704" s="9">
        <v>1</v>
      </c>
      <c r="K1704" s="2">
        <v>7</v>
      </c>
      <c r="L1704" s="2">
        <v>6</v>
      </c>
      <c r="M1704" s="2">
        <v>12</v>
      </c>
      <c r="N1704" s="9">
        <v>3</v>
      </c>
    </row>
    <row r="1705" spans="1:14" x14ac:dyDescent="0.25">
      <c r="A1705" s="24">
        <v>2288</v>
      </c>
      <c r="B1705" s="2">
        <v>23</v>
      </c>
      <c r="C1705" s="23">
        <v>2722</v>
      </c>
      <c r="D1705" s="23">
        <v>0</v>
      </c>
      <c r="E1705" s="23">
        <v>175</v>
      </c>
      <c r="F1705" s="23">
        <v>0</v>
      </c>
      <c r="G1705" s="23">
        <v>0</v>
      </c>
      <c r="H1705" s="23">
        <v>117</v>
      </c>
      <c r="I1705" s="23">
        <v>2780</v>
      </c>
      <c r="J1705" s="9">
        <v>1</v>
      </c>
      <c r="K1705" s="2">
        <v>10</v>
      </c>
      <c r="L1705" s="2">
        <v>4</v>
      </c>
      <c r="M1705" s="2">
        <v>13</v>
      </c>
      <c r="N1705" s="9">
        <v>6</v>
      </c>
    </row>
    <row r="1706" spans="1:14" x14ac:dyDescent="0.25">
      <c r="A1706" s="24">
        <v>2856</v>
      </c>
      <c r="B1706" s="2">
        <v>22</v>
      </c>
      <c r="C1706" s="23">
        <v>64</v>
      </c>
      <c r="D1706" s="23">
        <v>0</v>
      </c>
      <c r="E1706" s="23">
        <v>26</v>
      </c>
      <c r="F1706" s="23">
        <v>0</v>
      </c>
      <c r="G1706" s="23">
        <v>4</v>
      </c>
      <c r="H1706" s="23">
        <v>51</v>
      </c>
      <c r="I1706" s="23">
        <v>43</v>
      </c>
      <c r="J1706" s="9">
        <v>2</v>
      </c>
      <c r="K1706" s="2">
        <v>1</v>
      </c>
      <c r="L1706" s="2">
        <v>1</v>
      </c>
      <c r="M1706" s="2">
        <v>2</v>
      </c>
      <c r="N1706" s="9">
        <v>7</v>
      </c>
    </row>
    <row r="1707" spans="1:14" x14ac:dyDescent="0.25">
      <c r="A1707" s="24">
        <v>1480</v>
      </c>
      <c r="B1707" s="2">
        <v>22</v>
      </c>
      <c r="C1707" s="23">
        <v>81</v>
      </c>
      <c r="D1707" s="23">
        <v>3</v>
      </c>
      <c r="E1707" s="23">
        <v>25</v>
      </c>
      <c r="F1707" s="23">
        <v>6</v>
      </c>
      <c r="G1707" s="23">
        <v>0</v>
      </c>
      <c r="H1707" s="23">
        <v>6</v>
      </c>
      <c r="I1707" s="23">
        <v>109</v>
      </c>
      <c r="J1707" s="9">
        <v>1</v>
      </c>
      <c r="K1707" s="2">
        <v>2</v>
      </c>
      <c r="L1707" s="2">
        <v>0</v>
      </c>
      <c r="M1707" s="2">
        <v>3</v>
      </c>
      <c r="N1707" s="9">
        <v>3</v>
      </c>
    </row>
    <row r="1708" spans="1:14" x14ac:dyDescent="0.25">
      <c r="A1708" s="24">
        <v>1754</v>
      </c>
      <c r="B1708" s="2">
        <v>22</v>
      </c>
      <c r="C1708" s="23">
        <v>155</v>
      </c>
      <c r="D1708" s="23">
        <v>4</v>
      </c>
      <c r="E1708" s="23">
        <v>87</v>
      </c>
      <c r="F1708" s="23">
        <v>12</v>
      </c>
      <c r="G1708" s="23">
        <v>16</v>
      </c>
      <c r="H1708" s="23">
        <v>48</v>
      </c>
      <c r="I1708" s="23">
        <v>227</v>
      </c>
      <c r="J1708" s="9">
        <v>3</v>
      </c>
      <c r="K1708" s="2">
        <v>2</v>
      </c>
      <c r="L1708" s="2">
        <v>0</v>
      </c>
      <c r="M1708" s="2">
        <v>4</v>
      </c>
      <c r="N1708" s="9">
        <v>7</v>
      </c>
    </row>
    <row r="1709" spans="1:14" x14ac:dyDescent="0.25">
      <c r="A1709" s="24">
        <v>2075</v>
      </c>
      <c r="B1709" s="2">
        <v>22</v>
      </c>
      <c r="C1709" s="23">
        <v>288</v>
      </c>
      <c r="D1709" s="23">
        <v>0</v>
      </c>
      <c r="E1709" s="23">
        <v>25</v>
      </c>
      <c r="F1709" s="23">
        <v>5</v>
      </c>
      <c r="G1709" s="23">
        <v>3</v>
      </c>
      <c r="H1709" s="23">
        <v>11</v>
      </c>
      <c r="I1709" s="23">
        <v>310</v>
      </c>
      <c r="J1709" s="9">
        <v>3</v>
      </c>
      <c r="K1709" s="2">
        <v>2</v>
      </c>
      <c r="L1709" s="2">
        <v>1</v>
      </c>
      <c r="M1709" s="2">
        <v>4</v>
      </c>
      <c r="N1709" s="9">
        <v>3</v>
      </c>
    </row>
    <row r="1710" spans="1:14" x14ac:dyDescent="0.25">
      <c r="A1710" s="24">
        <v>1314</v>
      </c>
      <c r="B1710" s="2">
        <v>22</v>
      </c>
      <c r="C1710" s="23">
        <v>295</v>
      </c>
      <c r="D1710" s="23">
        <v>30</v>
      </c>
      <c r="E1710" s="23">
        <v>256</v>
      </c>
      <c r="F1710" s="23">
        <v>43</v>
      </c>
      <c r="G1710" s="23">
        <v>22</v>
      </c>
      <c r="H1710" s="23">
        <v>48</v>
      </c>
      <c r="I1710" s="23">
        <v>598</v>
      </c>
      <c r="J1710" s="9">
        <v>4</v>
      </c>
      <c r="K1710" s="2">
        <v>3</v>
      </c>
      <c r="L1710" s="2">
        <v>1</v>
      </c>
      <c r="M1710" s="2">
        <v>4</v>
      </c>
      <c r="N1710" s="9">
        <v>8</v>
      </c>
    </row>
    <row r="1711" spans="1:14" x14ac:dyDescent="0.25">
      <c r="A1711" s="24">
        <v>2169</v>
      </c>
      <c r="B1711" s="2">
        <v>22</v>
      </c>
      <c r="C1711" s="23">
        <v>451</v>
      </c>
      <c r="D1711" s="23">
        <v>4</v>
      </c>
      <c r="E1711" s="23">
        <v>117</v>
      </c>
      <c r="F1711" s="23">
        <v>54</v>
      </c>
      <c r="G1711" s="23">
        <v>4</v>
      </c>
      <c r="H1711" s="23">
        <v>17</v>
      </c>
      <c r="I1711" s="23">
        <v>614</v>
      </c>
      <c r="J1711" s="9">
        <v>2</v>
      </c>
      <c r="K1711" s="2">
        <v>3</v>
      </c>
      <c r="L1711" s="2">
        <v>1</v>
      </c>
      <c r="M1711" s="2">
        <v>4</v>
      </c>
      <c r="N1711" s="9">
        <v>8</v>
      </c>
    </row>
    <row r="1712" spans="1:14" x14ac:dyDescent="0.25">
      <c r="A1712" s="24">
        <v>2566</v>
      </c>
      <c r="B1712" s="2">
        <v>22</v>
      </c>
      <c r="C1712" s="23">
        <v>451</v>
      </c>
      <c r="D1712" s="23">
        <v>4</v>
      </c>
      <c r="E1712" s="23">
        <v>117</v>
      </c>
      <c r="F1712" s="23">
        <v>54</v>
      </c>
      <c r="G1712" s="23">
        <v>4</v>
      </c>
      <c r="H1712" s="23">
        <v>17</v>
      </c>
      <c r="I1712" s="23">
        <v>614</v>
      </c>
      <c r="J1712" s="9">
        <v>2</v>
      </c>
      <c r="K1712" s="2">
        <v>3</v>
      </c>
      <c r="L1712" s="2">
        <v>1</v>
      </c>
      <c r="M1712" s="2">
        <v>4</v>
      </c>
      <c r="N1712" s="9">
        <v>8</v>
      </c>
    </row>
    <row r="1713" spans="1:14" x14ac:dyDescent="0.25">
      <c r="A1713" s="24">
        <v>2358</v>
      </c>
      <c r="B1713" s="2">
        <v>22</v>
      </c>
      <c r="C1713" s="23">
        <v>768</v>
      </c>
      <c r="D1713" s="23">
        <v>0</v>
      </c>
      <c r="E1713" s="23">
        <v>49</v>
      </c>
      <c r="F1713" s="23">
        <v>0</v>
      </c>
      <c r="G1713" s="23">
        <v>0</v>
      </c>
      <c r="H1713" s="23">
        <v>66</v>
      </c>
      <c r="I1713" s="23">
        <v>751</v>
      </c>
      <c r="J1713" s="9">
        <v>3</v>
      </c>
      <c r="K1713" s="2">
        <v>5</v>
      </c>
      <c r="L1713" s="2">
        <v>1</v>
      </c>
      <c r="M1713" s="2">
        <v>6</v>
      </c>
      <c r="N1713" s="9">
        <v>7</v>
      </c>
    </row>
    <row r="1714" spans="1:14" x14ac:dyDescent="0.25">
      <c r="A1714" s="24">
        <v>2045</v>
      </c>
      <c r="B1714" s="2">
        <v>22</v>
      </c>
      <c r="C1714" s="23">
        <v>1003</v>
      </c>
      <c r="D1714" s="23">
        <v>48</v>
      </c>
      <c r="E1714" s="23">
        <v>174</v>
      </c>
      <c r="F1714" s="23">
        <v>30</v>
      </c>
      <c r="G1714" s="23">
        <v>0</v>
      </c>
      <c r="H1714" s="23">
        <v>23</v>
      </c>
      <c r="I1714" s="23">
        <v>1233</v>
      </c>
      <c r="J1714" s="9">
        <v>1</v>
      </c>
      <c r="K1714" s="2">
        <v>4</v>
      </c>
      <c r="L1714" s="2">
        <v>4</v>
      </c>
      <c r="M1714" s="2">
        <v>8</v>
      </c>
      <c r="N1714" s="9">
        <v>2</v>
      </c>
    </row>
    <row r="1715" spans="1:14" x14ac:dyDescent="0.25">
      <c r="A1715" s="24">
        <v>2585</v>
      </c>
      <c r="B1715" s="2">
        <v>22</v>
      </c>
      <c r="C1715" s="23">
        <v>1003</v>
      </c>
      <c r="D1715" s="23">
        <v>48</v>
      </c>
      <c r="E1715" s="23">
        <v>174</v>
      </c>
      <c r="F1715" s="23">
        <v>30</v>
      </c>
      <c r="G1715" s="23">
        <v>0</v>
      </c>
      <c r="H1715" s="23">
        <v>23</v>
      </c>
      <c r="I1715" s="23">
        <v>1233</v>
      </c>
      <c r="J1715" s="9">
        <v>1</v>
      </c>
      <c r="K1715" s="2">
        <v>4</v>
      </c>
      <c r="L1715" s="2">
        <v>4</v>
      </c>
      <c r="M1715" s="2">
        <v>8</v>
      </c>
      <c r="N1715" s="9">
        <v>2</v>
      </c>
    </row>
    <row r="1716" spans="1:14" x14ac:dyDescent="0.25">
      <c r="A1716" s="24">
        <v>1769</v>
      </c>
      <c r="B1716" s="2">
        <v>22</v>
      </c>
      <c r="C1716" s="23">
        <v>1074</v>
      </c>
      <c r="D1716" s="23">
        <v>30</v>
      </c>
      <c r="E1716" s="23">
        <v>410</v>
      </c>
      <c r="F1716" s="23">
        <v>82</v>
      </c>
      <c r="G1716" s="23">
        <v>13</v>
      </c>
      <c r="H1716" s="23">
        <v>456</v>
      </c>
      <c r="I1716" s="23">
        <v>1153</v>
      </c>
      <c r="J1716" s="9">
        <v>6</v>
      </c>
      <c r="K1716" s="2">
        <v>7</v>
      </c>
      <c r="L1716" s="2">
        <v>1</v>
      </c>
      <c r="M1716" s="2">
        <v>8</v>
      </c>
      <c r="N1716" s="9">
        <v>7</v>
      </c>
    </row>
    <row r="1717" spans="1:14" x14ac:dyDescent="0.25">
      <c r="A1717" s="24">
        <v>2251</v>
      </c>
      <c r="B1717" s="2">
        <v>22</v>
      </c>
      <c r="C1717" s="23">
        <v>2118</v>
      </c>
      <c r="D1717" s="23">
        <v>106</v>
      </c>
      <c r="E1717" s="23">
        <v>290</v>
      </c>
      <c r="F1717" s="23">
        <v>139</v>
      </c>
      <c r="G1717" s="23">
        <v>25</v>
      </c>
      <c r="H1717" s="23">
        <v>106</v>
      </c>
      <c r="I1717" s="23">
        <v>2573</v>
      </c>
      <c r="J1717" s="9">
        <v>2</v>
      </c>
      <c r="K1717" s="2">
        <v>7</v>
      </c>
      <c r="L1717" s="2">
        <v>3</v>
      </c>
      <c r="M1717" s="2">
        <v>4</v>
      </c>
      <c r="N1717" s="9">
        <v>4</v>
      </c>
    </row>
    <row r="1718" spans="1:14" x14ac:dyDescent="0.25">
      <c r="A1718" s="24">
        <v>1715</v>
      </c>
      <c r="B1718" s="2">
        <v>22</v>
      </c>
      <c r="C1718" s="23">
        <v>2381</v>
      </c>
      <c r="D1718" s="23">
        <v>59</v>
      </c>
      <c r="E1718" s="23">
        <v>446</v>
      </c>
      <c r="F1718" s="23">
        <v>78</v>
      </c>
      <c r="G1718" s="23">
        <v>59</v>
      </c>
      <c r="H1718" s="23">
        <v>89</v>
      </c>
      <c r="I1718" s="23">
        <v>2935</v>
      </c>
      <c r="J1718" s="9">
        <v>3</v>
      </c>
      <c r="K1718" s="2">
        <v>4</v>
      </c>
      <c r="L1718" s="2">
        <v>3</v>
      </c>
      <c r="M1718" s="2">
        <v>4</v>
      </c>
      <c r="N1718" s="9">
        <v>5</v>
      </c>
    </row>
    <row r="1719" spans="1:14" x14ac:dyDescent="0.25">
      <c r="A1719" s="24">
        <v>2332</v>
      </c>
      <c r="B1719" s="2">
        <v>21</v>
      </c>
      <c r="C1719" s="23">
        <v>6</v>
      </c>
      <c r="D1719" s="23">
        <v>13</v>
      </c>
      <c r="E1719" s="23">
        <v>45</v>
      </c>
      <c r="F1719" s="23">
        <v>26</v>
      </c>
      <c r="G1719" s="23">
        <v>19</v>
      </c>
      <c r="H1719" s="23">
        <v>71</v>
      </c>
      <c r="I1719" s="23">
        <v>39</v>
      </c>
      <c r="J1719" s="9">
        <v>1</v>
      </c>
      <c r="K1719" s="2">
        <v>0</v>
      </c>
      <c r="L1719" s="2">
        <v>1</v>
      </c>
      <c r="M1719" s="2">
        <v>2</v>
      </c>
      <c r="N1719" s="9">
        <v>8</v>
      </c>
    </row>
    <row r="1720" spans="1:14" x14ac:dyDescent="0.25">
      <c r="A1720" s="24">
        <v>2239</v>
      </c>
      <c r="B1720" s="2">
        <v>21</v>
      </c>
      <c r="C1720" s="23">
        <v>53</v>
      </c>
      <c r="D1720" s="23">
        <v>0</v>
      </c>
      <c r="E1720" s="23">
        <v>7</v>
      </c>
      <c r="F1720" s="23">
        <v>0</v>
      </c>
      <c r="G1720" s="23">
        <v>0</v>
      </c>
      <c r="H1720" s="23">
        <v>21</v>
      </c>
      <c r="I1720" s="23">
        <v>39</v>
      </c>
      <c r="J1720" s="9">
        <v>1</v>
      </c>
      <c r="K1720" s="2">
        <v>1</v>
      </c>
      <c r="L1720" s="2">
        <v>0</v>
      </c>
      <c r="M1720" s="2">
        <v>2</v>
      </c>
      <c r="N1720" s="9">
        <v>6</v>
      </c>
    </row>
    <row r="1721" spans="1:14" x14ac:dyDescent="0.25">
      <c r="A1721" s="24">
        <v>2370</v>
      </c>
      <c r="B1721" s="2">
        <v>21</v>
      </c>
      <c r="C1721" s="23">
        <v>61</v>
      </c>
      <c r="D1721" s="23">
        <v>0</v>
      </c>
      <c r="E1721" s="23">
        <v>26</v>
      </c>
      <c r="F1721" s="23">
        <v>0</v>
      </c>
      <c r="G1721" s="23">
        <v>0</v>
      </c>
      <c r="H1721" s="23">
        <v>0</v>
      </c>
      <c r="I1721" s="23">
        <v>87</v>
      </c>
      <c r="J1721" s="9">
        <v>2</v>
      </c>
      <c r="K1721" s="2">
        <v>2</v>
      </c>
      <c r="L1721" s="2">
        <v>0</v>
      </c>
      <c r="M1721" s="2">
        <v>3</v>
      </c>
      <c r="N1721" s="9">
        <v>5</v>
      </c>
    </row>
    <row r="1722" spans="1:14" x14ac:dyDescent="0.25">
      <c r="A1722" s="24">
        <v>2275</v>
      </c>
      <c r="B1722" s="2">
        <v>21</v>
      </c>
      <c r="C1722" s="23">
        <v>158</v>
      </c>
      <c r="D1722" s="23">
        <v>0</v>
      </c>
      <c r="E1722" s="23">
        <v>27</v>
      </c>
      <c r="F1722" s="23">
        <v>0</v>
      </c>
      <c r="G1722" s="23">
        <v>0</v>
      </c>
      <c r="H1722" s="23">
        <v>3</v>
      </c>
      <c r="I1722" s="23">
        <v>183</v>
      </c>
      <c r="J1722" s="9">
        <v>2</v>
      </c>
      <c r="K1722" s="2">
        <v>1</v>
      </c>
      <c r="L1722" s="2">
        <v>0</v>
      </c>
      <c r="M1722" s="2">
        <v>4</v>
      </c>
      <c r="N1722" s="9">
        <v>4</v>
      </c>
    </row>
    <row r="1723" spans="1:14" x14ac:dyDescent="0.25">
      <c r="A1723" s="24">
        <v>2766</v>
      </c>
      <c r="B1723" s="2">
        <v>21</v>
      </c>
      <c r="C1723" s="23">
        <v>158</v>
      </c>
      <c r="D1723" s="23">
        <v>0</v>
      </c>
      <c r="E1723" s="23">
        <v>27</v>
      </c>
      <c r="F1723" s="23">
        <v>0</v>
      </c>
      <c r="G1723" s="23">
        <v>0</v>
      </c>
      <c r="H1723" s="23">
        <v>3</v>
      </c>
      <c r="I1723" s="23">
        <v>183</v>
      </c>
      <c r="J1723" s="9">
        <v>2</v>
      </c>
      <c r="K1723" s="2">
        <v>1</v>
      </c>
      <c r="L1723" s="2">
        <v>0</v>
      </c>
      <c r="M1723" s="2">
        <v>4</v>
      </c>
      <c r="N1723" s="9">
        <v>4</v>
      </c>
    </row>
    <row r="1724" spans="1:14" x14ac:dyDescent="0.25">
      <c r="A1724" s="24">
        <v>2253</v>
      </c>
      <c r="B1724" s="2">
        <v>21</v>
      </c>
      <c r="C1724" s="23">
        <v>447</v>
      </c>
      <c r="D1724" s="23">
        <v>61</v>
      </c>
      <c r="E1724" s="23">
        <v>186</v>
      </c>
      <c r="F1724" s="23">
        <v>11</v>
      </c>
      <c r="G1724" s="23">
        <v>68</v>
      </c>
      <c r="H1724" s="23">
        <v>107</v>
      </c>
      <c r="I1724" s="23">
        <v>665</v>
      </c>
      <c r="J1724" s="9">
        <v>4</v>
      </c>
      <c r="K1724" s="2">
        <v>5</v>
      </c>
      <c r="L1724" s="2">
        <v>1</v>
      </c>
      <c r="M1724" s="2">
        <v>4</v>
      </c>
      <c r="N1724" s="9">
        <v>8</v>
      </c>
    </row>
    <row r="1725" spans="1:14" x14ac:dyDescent="0.25">
      <c r="A1725" s="24">
        <v>2497</v>
      </c>
      <c r="B1725" s="2">
        <v>21</v>
      </c>
      <c r="C1725" s="23">
        <v>612</v>
      </c>
      <c r="D1725" s="23">
        <v>238</v>
      </c>
      <c r="E1725" s="23">
        <v>2010</v>
      </c>
      <c r="F1725" s="23">
        <v>532</v>
      </c>
      <c r="G1725" s="23">
        <v>170</v>
      </c>
      <c r="H1725" s="23">
        <v>476</v>
      </c>
      <c r="I1725" s="23">
        <v>3086</v>
      </c>
      <c r="J1725" s="9">
        <v>1</v>
      </c>
      <c r="K1725" s="2">
        <v>4</v>
      </c>
      <c r="L1725" s="2">
        <v>5</v>
      </c>
      <c r="M1725" s="2">
        <v>12</v>
      </c>
      <c r="N1725" s="9">
        <v>3</v>
      </c>
    </row>
    <row r="1726" spans="1:14" x14ac:dyDescent="0.25">
      <c r="A1726" s="24">
        <v>2591</v>
      </c>
      <c r="B1726" s="2">
        <v>21</v>
      </c>
      <c r="C1726" s="23">
        <v>667</v>
      </c>
      <c r="D1726" s="23">
        <v>322</v>
      </c>
      <c r="E1726" s="23">
        <v>603</v>
      </c>
      <c r="F1726" s="23">
        <v>474</v>
      </c>
      <c r="G1726" s="23">
        <v>193</v>
      </c>
      <c r="H1726" s="23">
        <v>213</v>
      </c>
      <c r="I1726" s="23">
        <v>2047</v>
      </c>
      <c r="J1726" s="9">
        <v>3</v>
      </c>
      <c r="K1726" s="2">
        <v>5</v>
      </c>
      <c r="L1726" s="2">
        <v>3</v>
      </c>
      <c r="M1726" s="2">
        <v>13</v>
      </c>
      <c r="N1726" s="9">
        <v>4</v>
      </c>
    </row>
    <row r="1727" spans="1:14" x14ac:dyDescent="0.25">
      <c r="A1727" s="24">
        <v>3103</v>
      </c>
      <c r="B1727" s="2">
        <v>21</v>
      </c>
      <c r="C1727" s="23">
        <v>814</v>
      </c>
      <c r="D1727" s="23">
        <v>30</v>
      </c>
      <c r="E1727" s="23">
        <v>165</v>
      </c>
      <c r="F1727" s="23">
        <v>11</v>
      </c>
      <c r="G1727" s="23">
        <v>19</v>
      </c>
      <c r="H1727" s="23">
        <v>30</v>
      </c>
      <c r="I1727" s="23">
        <v>1009</v>
      </c>
      <c r="J1727" s="9">
        <v>1</v>
      </c>
      <c r="K1727" s="2">
        <v>8</v>
      </c>
      <c r="L1727" s="2">
        <v>2</v>
      </c>
      <c r="M1727" s="2">
        <v>4</v>
      </c>
      <c r="N1727" s="9">
        <v>7</v>
      </c>
    </row>
    <row r="1728" spans="1:14" x14ac:dyDescent="0.25">
      <c r="A1728" s="24">
        <v>2011</v>
      </c>
      <c r="B1728" s="2">
        <v>21</v>
      </c>
      <c r="C1728" s="23">
        <v>890</v>
      </c>
      <c r="D1728" s="23">
        <v>229</v>
      </c>
      <c r="E1728" s="23">
        <v>1716</v>
      </c>
      <c r="F1728" s="23">
        <v>258</v>
      </c>
      <c r="G1728" s="23">
        <v>262</v>
      </c>
      <c r="H1728" s="23">
        <v>66</v>
      </c>
      <c r="I1728" s="23">
        <v>3290</v>
      </c>
      <c r="J1728" s="9">
        <v>1</v>
      </c>
      <c r="K1728" s="2">
        <v>8</v>
      </c>
      <c r="L1728" s="2">
        <v>8</v>
      </c>
      <c r="M1728" s="2">
        <v>5</v>
      </c>
      <c r="N1728" s="9">
        <v>3</v>
      </c>
    </row>
    <row r="1729" spans="1:14" x14ac:dyDescent="0.25">
      <c r="A1729" s="24">
        <v>3154</v>
      </c>
      <c r="B1729" s="2">
        <v>21</v>
      </c>
      <c r="C1729" s="23">
        <v>1200</v>
      </c>
      <c r="D1729" s="23">
        <v>116</v>
      </c>
      <c r="E1729" s="23">
        <v>386</v>
      </c>
      <c r="F1729" s="23">
        <v>301</v>
      </c>
      <c r="G1729" s="23">
        <v>0</v>
      </c>
      <c r="H1729" s="23">
        <v>95</v>
      </c>
      <c r="I1729" s="23">
        <v>1907</v>
      </c>
      <c r="J1729" s="9">
        <v>1</v>
      </c>
      <c r="K1729" s="2">
        <v>8</v>
      </c>
      <c r="L1729" s="2">
        <v>3</v>
      </c>
      <c r="M1729" s="2">
        <v>11</v>
      </c>
      <c r="N1729" s="9">
        <v>3</v>
      </c>
    </row>
    <row r="1730" spans="1:14" x14ac:dyDescent="0.25">
      <c r="A1730" s="24">
        <v>1438</v>
      </c>
      <c r="B1730" s="2">
        <v>21</v>
      </c>
      <c r="C1730" s="23">
        <v>1275</v>
      </c>
      <c r="D1730" s="23">
        <v>48</v>
      </c>
      <c r="E1730" s="23">
        <v>916</v>
      </c>
      <c r="F1730" s="23">
        <v>63</v>
      </c>
      <c r="G1730" s="23">
        <v>118</v>
      </c>
      <c r="H1730" s="23">
        <v>23</v>
      </c>
      <c r="I1730" s="23">
        <v>2397</v>
      </c>
      <c r="J1730" s="9">
        <v>3</v>
      </c>
      <c r="K1730" s="2">
        <v>9</v>
      </c>
      <c r="L1730" s="2">
        <v>5</v>
      </c>
      <c r="M1730" s="2">
        <v>10</v>
      </c>
      <c r="N1730" s="9">
        <v>7</v>
      </c>
    </row>
    <row r="1731" spans="1:14" x14ac:dyDescent="0.25">
      <c r="A1731" s="24">
        <v>1201</v>
      </c>
      <c r="B1731" s="2">
        <v>21</v>
      </c>
      <c r="C1731" s="23">
        <v>1301</v>
      </c>
      <c r="D1731" s="23">
        <v>0</v>
      </c>
      <c r="E1731" s="23">
        <v>187</v>
      </c>
      <c r="F1731" s="23">
        <v>60</v>
      </c>
      <c r="G1731" s="23">
        <v>29</v>
      </c>
      <c r="H1731" s="23">
        <v>140</v>
      </c>
      <c r="I1731" s="23">
        <v>1437</v>
      </c>
      <c r="J1731" s="9">
        <v>10</v>
      </c>
      <c r="K1731" s="2">
        <v>7</v>
      </c>
      <c r="L1731" s="2">
        <v>1</v>
      </c>
      <c r="M1731" s="2">
        <v>8</v>
      </c>
      <c r="N1731" s="9">
        <v>7</v>
      </c>
    </row>
    <row r="1732" spans="1:14" x14ac:dyDescent="0.25">
      <c r="A1732" s="24">
        <v>2612</v>
      </c>
      <c r="B1732" s="2">
        <v>21</v>
      </c>
      <c r="C1732" s="23">
        <v>1329</v>
      </c>
      <c r="D1732" s="23">
        <v>15</v>
      </c>
      <c r="E1732" s="23">
        <v>213</v>
      </c>
      <c r="F1732" s="23">
        <v>63</v>
      </c>
      <c r="G1732" s="23">
        <v>48</v>
      </c>
      <c r="H1732" s="23">
        <v>246</v>
      </c>
      <c r="I1732" s="23">
        <v>1422</v>
      </c>
      <c r="J1732" s="9">
        <v>2</v>
      </c>
      <c r="K1732" s="2">
        <v>8</v>
      </c>
      <c r="L1732" s="2">
        <v>2</v>
      </c>
      <c r="M1732" s="2">
        <v>7</v>
      </c>
      <c r="N1732" s="9">
        <v>7</v>
      </c>
    </row>
    <row r="1733" spans="1:14" x14ac:dyDescent="0.25">
      <c r="A1733" s="24">
        <v>3141</v>
      </c>
      <c r="B1733" s="2">
        <v>21</v>
      </c>
      <c r="C1733" s="23">
        <v>1367</v>
      </c>
      <c r="D1733" s="23">
        <v>45</v>
      </c>
      <c r="E1733" s="23">
        <v>683</v>
      </c>
      <c r="F1733" s="23">
        <v>119</v>
      </c>
      <c r="G1733" s="23">
        <v>91</v>
      </c>
      <c r="H1733" s="23">
        <v>593</v>
      </c>
      <c r="I1733" s="23">
        <v>1713</v>
      </c>
      <c r="J1733" s="9">
        <v>3</v>
      </c>
      <c r="K1733" s="2">
        <v>6</v>
      </c>
      <c r="L1733" s="2">
        <v>3</v>
      </c>
      <c r="M1733" s="2">
        <v>5</v>
      </c>
      <c r="N1733" s="9">
        <v>3</v>
      </c>
    </row>
    <row r="1734" spans="1:14" x14ac:dyDescent="0.25">
      <c r="A1734" s="24">
        <v>1171</v>
      </c>
      <c r="B1734" s="2">
        <v>21</v>
      </c>
      <c r="C1734" s="23">
        <v>1548</v>
      </c>
      <c r="D1734" s="23">
        <v>65</v>
      </c>
      <c r="E1734" s="23">
        <v>487</v>
      </c>
      <c r="F1734" s="23">
        <v>85</v>
      </c>
      <c r="G1734" s="23">
        <v>42</v>
      </c>
      <c r="H1734" s="23">
        <v>352</v>
      </c>
      <c r="I1734" s="23">
        <v>1875</v>
      </c>
      <c r="J1734" s="9">
        <v>1</v>
      </c>
      <c r="K1734" s="2">
        <v>6</v>
      </c>
      <c r="L1734" s="2">
        <v>4</v>
      </c>
      <c r="M1734" s="2">
        <v>13</v>
      </c>
      <c r="N1734" s="9">
        <v>2</v>
      </c>
    </row>
    <row r="1735" spans="1:14" x14ac:dyDescent="0.25">
      <c r="A1735" s="24">
        <v>2722</v>
      </c>
      <c r="B1735" s="2">
        <v>21</v>
      </c>
      <c r="C1735" s="23">
        <v>1548</v>
      </c>
      <c r="D1735" s="23">
        <v>65</v>
      </c>
      <c r="E1735" s="23">
        <v>487</v>
      </c>
      <c r="F1735" s="23">
        <v>85</v>
      </c>
      <c r="G1735" s="23">
        <v>42</v>
      </c>
      <c r="H1735" s="23">
        <v>352</v>
      </c>
      <c r="I1735" s="23">
        <v>1875</v>
      </c>
      <c r="J1735" s="9">
        <v>1</v>
      </c>
      <c r="K1735" s="2">
        <v>6</v>
      </c>
      <c r="L1735" s="2">
        <v>4</v>
      </c>
      <c r="M1735" s="2">
        <v>13</v>
      </c>
      <c r="N1735" s="9">
        <v>2</v>
      </c>
    </row>
    <row r="1736" spans="1:14" x14ac:dyDescent="0.25">
      <c r="A1736" s="24">
        <v>2485</v>
      </c>
      <c r="B1736" s="2">
        <v>21</v>
      </c>
      <c r="C1736" s="23">
        <v>1769</v>
      </c>
      <c r="D1736" s="23">
        <v>46</v>
      </c>
      <c r="E1736" s="23">
        <v>471</v>
      </c>
      <c r="F1736" s="23">
        <v>0</v>
      </c>
      <c r="G1736" s="23">
        <v>68</v>
      </c>
      <c r="H1736" s="23">
        <v>234</v>
      </c>
      <c r="I1736" s="23">
        <v>2120</v>
      </c>
      <c r="J1736" s="9">
        <v>5</v>
      </c>
      <c r="K1736" s="2">
        <v>5</v>
      </c>
      <c r="L1736" s="2">
        <v>5</v>
      </c>
      <c r="M1736" s="2">
        <v>12</v>
      </c>
      <c r="N1736" s="9">
        <v>5</v>
      </c>
    </row>
    <row r="1737" spans="1:14" x14ac:dyDescent="0.25">
      <c r="A1737" s="24">
        <v>2780</v>
      </c>
      <c r="B1737" s="2">
        <v>21</v>
      </c>
      <c r="C1737" s="23">
        <v>1769</v>
      </c>
      <c r="D1737" s="23">
        <v>46</v>
      </c>
      <c r="E1737" s="23">
        <v>471</v>
      </c>
      <c r="F1737" s="23">
        <v>0</v>
      </c>
      <c r="G1737" s="23">
        <v>68</v>
      </c>
      <c r="H1737" s="23">
        <v>234</v>
      </c>
      <c r="I1737" s="23">
        <v>2120</v>
      </c>
      <c r="J1737" s="9">
        <v>5</v>
      </c>
      <c r="K1737" s="2">
        <v>5</v>
      </c>
      <c r="L1737" s="2">
        <v>5</v>
      </c>
      <c r="M1737" s="2">
        <v>12</v>
      </c>
      <c r="N1737" s="9">
        <v>5</v>
      </c>
    </row>
    <row r="1738" spans="1:14" x14ac:dyDescent="0.25">
      <c r="A1738" s="24">
        <v>1125</v>
      </c>
      <c r="B1738" s="2">
        <v>21</v>
      </c>
      <c r="C1738" s="23">
        <v>2060</v>
      </c>
      <c r="D1738" s="23">
        <v>36</v>
      </c>
      <c r="E1738" s="23">
        <v>1527</v>
      </c>
      <c r="F1738" s="23">
        <v>98</v>
      </c>
      <c r="G1738" s="23">
        <v>114</v>
      </c>
      <c r="H1738" s="23">
        <v>0</v>
      </c>
      <c r="I1738" s="23">
        <v>3835</v>
      </c>
      <c r="J1738" s="9">
        <v>1</v>
      </c>
      <c r="K1738" s="2">
        <v>4</v>
      </c>
      <c r="L1738" s="2">
        <v>5</v>
      </c>
      <c r="M1738" s="2">
        <v>13</v>
      </c>
      <c r="N1738" s="9">
        <v>3</v>
      </c>
    </row>
    <row r="1739" spans="1:14" x14ac:dyDescent="0.25">
      <c r="A1739" s="24">
        <v>1283</v>
      </c>
      <c r="B1739" s="2">
        <v>20</v>
      </c>
      <c r="C1739" s="23">
        <v>23</v>
      </c>
      <c r="D1739" s="23">
        <v>15</v>
      </c>
      <c r="E1739" s="23">
        <v>27</v>
      </c>
      <c r="F1739" s="23">
        <v>15</v>
      </c>
      <c r="G1739" s="23">
        <v>11</v>
      </c>
      <c r="H1739" s="23">
        <v>31</v>
      </c>
      <c r="I1739" s="23">
        <v>61</v>
      </c>
      <c r="J1739" s="9">
        <v>1</v>
      </c>
      <c r="K1739" s="2">
        <v>1</v>
      </c>
      <c r="L1739" s="2">
        <v>0</v>
      </c>
      <c r="M1739" s="2">
        <v>3</v>
      </c>
      <c r="N1739" s="9">
        <v>7</v>
      </c>
    </row>
    <row r="1740" spans="1:14" x14ac:dyDescent="0.25">
      <c r="A1740" s="24">
        <v>2444</v>
      </c>
      <c r="B1740" s="2">
        <v>20</v>
      </c>
      <c r="C1740" s="23">
        <v>31</v>
      </c>
      <c r="D1740" s="23">
        <v>0</v>
      </c>
      <c r="E1740" s="23">
        <v>10</v>
      </c>
      <c r="F1740" s="23">
        <v>0</v>
      </c>
      <c r="G1740" s="23">
        <v>0</v>
      </c>
      <c r="H1740" s="23">
        <v>3</v>
      </c>
      <c r="I1740" s="23">
        <v>38</v>
      </c>
      <c r="J1740" s="9">
        <v>1</v>
      </c>
      <c r="K1740" s="2">
        <v>0</v>
      </c>
      <c r="L1740" s="2">
        <v>0</v>
      </c>
      <c r="M1740" s="2">
        <v>3</v>
      </c>
      <c r="N1740" s="9">
        <v>3</v>
      </c>
    </row>
    <row r="1741" spans="1:14" x14ac:dyDescent="0.25">
      <c r="A1741" s="24">
        <v>1962</v>
      </c>
      <c r="B1741" s="2">
        <v>20</v>
      </c>
      <c r="C1741" s="23">
        <v>43</v>
      </c>
      <c r="D1741" s="23">
        <v>22</v>
      </c>
      <c r="E1741" s="23">
        <v>22</v>
      </c>
      <c r="F1741" s="23">
        <v>22</v>
      </c>
      <c r="G1741" s="23">
        <v>0</v>
      </c>
      <c r="H1741" s="23">
        <v>22</v>
      </c>
      <c r="I1741" s="23">
        <v>86</v>
      </c>
      <c r="J1741" s="9">
        <v>0</v>
      </c>
      <c r="K1741" s="2">
        <v>0</v>
      </c>
      <c r="L1741" s="2">
        <v>0</v>
      </c>
      <c r="M1741" s="2">
        <v>0</v>
      </c>
      <c r="N1741" s="9">
        <v>14</v>
      </c>
    </row>
    <row r="1742" spans="1:14" x14ac:dyDescent="0.25">
      <c r="A1742" s="24">
        <v>1581</v>
      </c>
      <c r="B1742" s="2">
        <v>20</v>
      </c>
      <c r="C1742" s="23">
        <v>64</v>
      </c>
      <c r="D1742" s="23">
        <v>0</v>
      </c>
      <c r="E1742" s="23">
        <v>30</v>
      </c>
      <c r="F1742" s="23">
        <v>0</v>
      </c>
      <c r="G1742" s="23">
        <v>0</v>
      </c>
      <c r="H1742" s="23">
        <v>7</v>
      </c>
      <c r="I1742" s="23">
        <v>88</v>
      </c>
      <c r="J1742" s="9">
        <v>2</v>
      </c>
      <c r="K1742" s="2">
        <v>1</v>
      </c>
      <c r="L1742" s="2">
        <v>0</v>
      </c>
      <c r="M1742" s="2">
        <v>3</v>
      </c>
      <c r="N1742" s="9">
        <v>8</v>
      </c>
    </row>
    <row r="1743" spans="1:14" x14ac:dyDescent="0.25">
      <c r="A1743" s="24">
        <v>1995</v>
      </c>
      <c r="B1743" s="2">
        <v>20</v>
      </c>
      <c r="C1743" s="23">
        <v>109</v>
      </c>
      <c r="D1743" s="23">
        <v>0</v>
      </c>
      <c r="E1743" s="23">
        <v>40</v>
      </c>
      <c r="F1743" s="23">
        <v>0</v>
      </c>
      <c r="G1743" s="23">
        <v>0</v>
      </c>
      <c r="H1743" s="23">
        <v>11</v>
      </c>
      <c r="I1743" s="23">
        <v>137</v>
      </c>
      <c r="J1743" s="9">
        <v>3</v>
      </c>
      <c r="K1743" s="2">
        <v>2</v>
      </c>
      <c r="L1743" s="2">
        <v>0</v>
      </c>
      <c r="M1743" s="2">
        <v>4</v>
      </c>
      <c r="N1743" s="9">
        <v>5</v>
      </c>
    </row>
    <row r="1744" spans="1:14" x14ac:dyDescent="0.25">
      <c r="A1744" s="24">
        <v>2451</v>
      </c>
      <c r="B1744" s="2">
        <v>20</v>
      </c>
      <c r="C1744" s="23">
        <v>242</v>
      </c>
      <c r="D1744" s="23">
        <v>28</v>
      </c>
      <c r="E1744" s="23">
        <v>91</v>
      </c>
      <c r="F1744" s="23">
        <v>42</v>
      </c>
      <c r="G1744" s="23">
        <v>25</v>
      </c>
      <c r="H1744" s="23">
        <v>42</v>
      </c>
      <c r="I1744" s="23">
        <v>386</v>
      </c>
      <c r="J1744" s="9">
        <v>2</v>
      </c>
      <c r="K1744" s="2">
        <v>3</v>
      </c>
      <c r="L1744" s="2">
        <v>0</v>
      </c>
      <c r="M1744" s="2">
        <v>4</v>
      </c>
      <c r="N1744" s="9">
        <v>7</v>
      </c>
    </row>
    <row r="1745" spans="1:14" x14ac:dyDescent="0.25">
      <c r="A1745" s="24">
        <v>2924</v>
      </c>
      <c r="B1745" s="2">
        <v>20</v>
      </c>
      <c r="C1745" s="23">
        <v>242</v>
      </c>
      <c r="D1745" s="23">
        <v>28</v>
      </c>
      <c r="E1745" s="23">
        <v>91</v>
      </c>
      <c r="F1745" s="23">
        <v>42</v>
      </c>
      <c r="G1745" s="23">
        <v>25</v>
      </c>
      <c r="H1745" s="23">
        <v>42</v>
      </c>
      <c r="I1745" s="23">
        <v>386</v>
      </c>
      <c r="J1745" s="9">
        <v>2</v>
      </c>
      <c r="K1745" s="2">
        <v>3</v>
      </c>
      <c r="L1745" s="2">
        <v>0</v>
      </c>
      <c r="M1745" s="2">
        <v>4</v>
      </c>
      <c r="N1745" s="9">
        <v>7</v>
      </c>
    </row>
    <row r="1746" spans="1:14" x14ac:dyDescent="0.25">
      <c r="A1746" s="24">
        <v>1933</v>
      </c>
      <c r="B1746" s="2">
        <v>20</v>
      </c>
      <c r="C1746" s="23">
        <v>258</v>
      </c>
      <c r="D1746" s="23">
        <v>23</v>
      </c>
      <c r="E1746" s="23">
        <v>190</v>
      </c>
      <c r="F1746" s="23">
        <v>20</v>
      </c>
      <c r="G1746" s="23">
        <v>10</v>
      </c>
      <c r="H1746" s="23">
        <v>59</v>
      </c>
      <c r="I1746" s="23">
        <v>441</v>
      </c>
      <c r="J1746" s="9">
        <v>4</v>
      </c>
      <c r="K1746" s="2">
        <v>3</v>
      </c>
      <c r="L1746" s="2">
        <v>1</v>
      </c>
      <c r="M1746" s="2">
        <v>4</v>
      </c>
      <c r="N1746" s="9">
        <v>6</v>
      </c>
    </row>
    <row r="1747" spans="1:14" x14ac:dyDescent="0.25">
      <c r="A1747" s="24">
        <v>1017</v>
      </c>
      <c r="B1747" s="2">
        <v>20</v>
      </c>
      <c r="C1747" s="23">
        <v>306</v>
      </c>
      <c r="D1747" s="23">
        <v>18</v>
      </c>
      <c r="E1747" s="23">
        <v>139</v>
      </c>
      <c r="F1747" s="23">
        <v>547</v>
      </c>
      <c r="G1747" s="23">
        <v>44</v>
      </c>
      <c r="H1747" s="23">
        <v>102</v>
      </c>
      <c r="I1747" s="23">
        <v>952</v>
      </c>
      <c r="J1747" s="9">
        <v>2</v>
      </c>
      <c r="K1747" s="2">
        <v>4</v>
      </c>
      <c r="L1747" s="2">
        <v>1</v>
      </c>
      <c r="M1747" s="2">
        <v>6</v>
      </c>
      <c r="N1747" s="9">
        <v>7</v>
      </c>
    </row>
    <row r="1748" spans="1:14" x14ac:dyDescent="0.25">
      <c r="A1748" s="24">
        <v>1269</v>
      </c>
      <c r="B1748" s="2">
        <v>20</v>
      </c>
      <c r="C1748" s="23">
        <v>306</v>
      </c>
      <c r="D1748" s="23">
        <v>18</v>
      </c>
      <c r="E1748" s="23">
        <v>139</v>
      </c>
      <c r="F1748" s="23">
        <v>547</v>
      </c>
      <c r="G1748" s="23">
        <v>44</v>
      </c>
      <c r="H1748" s="23">
        <v>102</v>
      </c>
      <c r="I1748" s="23">
        <v>952</v>
      </c>
      <c r="J1748" s="9">
        <v>2</v>
      </c>
      <c r="K1748" s="2">
        <v>4</v>
      </c>
      <c r="L1748" s="2">
        <v>1</v>
      </c>
      <c r="M1748" s="2">
        <v>6</v>
      </c>
      <c r="N1748" s="9">
        <v>7</v>
      </c>
    </row>
    <row r="1749" spans="1:14" x14ac:dyDescent="0.25">
      <c r="A1749" s="24">
        <v>2760</v>
      </c>
      <c r="B1749" s="2">
        <v>20</v>
      </c>
      <c r="C1749" s="23">
        <v>479</v>
      </c>
      <c r="D1749" s="23">
        <v>13</v>
      </c>
      <c r="E1749" s="23">
        <v>175</v>
      </c>
      <c r="F1749" s="23">
        <v>0</v>
      </c>
      <c r="G1749" s="23">
        <v>28</v>
      </c>
      <c r="H1749" s="23">
        <v>97</v>
      </c>
      <c r="I1749" s="23">
        <v>598</v>
      </c>
      <c r="J1749" s="9">
        <v>4</v>
      </c>
      <c r="K1749" s="2">
        <v>5</v>
      </c>
      <c r="L1749" s="2">
        <v>1</v>
      </c>
      <c r="M1749" s="2">
        <v>4</v>
      </c>
      <c r="N1749" s="9">
        <v>8</v>
      </c>
    </row>
    <row r="1750" spans="1:14" x14ac:dyDescent="0.25">
      <c r="A1750" s="24">
        <v>2699</v>
      </c>
      <c r="B1750" s="2">
        <v>20</v>
      </c>
      <c r="C1750" s="23">
        <v>619</v>
      </c>
      <c r="D1750" s="23">
        <v>11</v>
      </c>
      <c r="E1750" s="23">
        <v>414</v>
      </c>
      <c r="F1750" s="23">
        <v>58</v>
      </c>
      <c r="G1750" s="23">
        <v>0</v>
      </c>
      <c r="H1750" s="23">
        <v>65</v>
      </c>
      <c r="I1750" s="23">
        <v>1036</v>
      </c>
      <c r="J1750" s="9">
        <v>5</v>
      </c>
      <c r="K1750" s="2">
        <v>6</v>
      </c>
      <c r="L1750" s="2">
        <v>1</v>
      </c>
      <c r="M1750" s="2">
        <v>5</v>
      </c>
      <c r="N1750" s="9">
        <v>8</v>
      </c>
    </row>
    <row r="1751" spans="1:14" x14ac:dyDescent="0.25">
      <c r="A1751" s="24">
        <v>1186</v>
      </c>
      <c r="B1751" s="2">
        <v>20</v>
      </c>
      <c r="C1751" s="23">
        <v>741</v>
      </c>
      <c r="D1751" s="23">
        <v>407</v>
      </c>
      <c r="E1751" s="23">
        <v>1038</v>
      </c>
      <c r="F1751" s="23">
        <v>108</v>
      </c>
      <c r="G1751" s="23">
        <v>71</v>
      </c>
      <c r="H1751" s="23">
        <v>370</v>
      </c>
      <c r="I1751" s="23">
        <v>1994</v>
      </c>
      <c r="J1751" s="9">
        <v>1</v>
      </c>
      <c r="K1751" s="2">
        <v>5</v>
      </c>
      <c r="L1751" s="2">
        <v>6</v>
      </c>
      <c r="M1751" s="2">
        <v>5</v>
      </c>
      <c r="N1751" s="9">
        <v>2</v>
      </c>
    </row>
    <row r="1752" spans="1:14" x14ac:dyDescent="0.25">
      <c r="A1752" s="24">
        <v>2879</v>
      </c>
      <c r="B1752" s="2">
        <v>20</v>
      </c>
      <c r="C1752" s="23">
        <v>890</v>
      </c>
      <c r="D1752" s="23">
        <v>0</v>
      </c>
      <c r="E1752" s="23">
        <v>57</v>
      </c>
      <c r="F1752" s="23">
        <v>0</v>
      </c>
      <c r="G1752" s="23">
        <v>0</v>
      </c>
      <c r="H1752" s="23">
        <v>29</v>
      </c>
      <c r="I1752" s="23">
        <v>918</v>
      </c>
      <c r="J1752" s="9">
        <v>2</v>
      </c>
      <c r="K1752" s="2">
        <v>3</v>
      </c>
      <c r="L1752" s="2">
        <v>1</v>
      </c>
      <c r="M1752" s="2">
        <v>8</v>
      </c>
      <c r="N1752" s="9">
        <v>4</v>
      </c>
    </row>
    <row r="1753" spans="1:14" x14ac:dyDescent="0.25">
      <c r="A1753" s="24">
        <v>1626</v>
      </c>
      <c r="B1753" s="2">
        <v>20</v>
      </c>
      <c r="C1753" s="23">
        <v>969</v>
      </c>
      <c r="D1753" s="23">
        <v>10</v>
      </c>
      <c r="E1753" s="23">
        <v>86</v>
      </c>
      <c r="F1753" s="23">
        <v>13</v>
      </c>
      <c r="G1753" s="23">
        <v>10</v>
      </c>
      <c r="H1753" s="23">
        <v>458</v>
      </c>
      <c r="I1753" s="23">
        <v>629</v>
      </c>
      <c r="J1753" s="9">
        <v>2</v>
      </c>
      <c r="K1753" s="2">
        <v>5</v>
      </c>
      <c r="L1753" s="2">
        <v>4</v>
      </c>
      <c r="M1753" s="2">
        <v>4</v>
      </c>
      <c r="N1753" s="9">
        <v>5</v>
      </c>
    </row>
    <row r="1754" spans="1:14" x14ac:dyDescent="0.25">
      <c r="A1754" s="24">
        <v>2501</v>
      </c>
      <c r="B1754" s="2">
        <v>20</v>
      </c>
      <c r="C1754" s="23">
        <v>1326</v>
      </c>
      <c r="D1754" s="23">
        <v>0</v>
      </c>
      <c r="E1754" s="23">
        <v>498</v>
      </c>
      <c r="F1754" s="23">
        <v>27</v>
      </c>
      <c r="G1754" s="23">
        <v>76</v>
      </c>
      <c r="H1754" s="23">
        <v>57</v>
      </c>
      <c r="I1754" s="23">
        <v>1870</v>
      </c>
      <c r="J1754" s="9">
        <v>12</v>
      </c>
      <c r="K1754" s="2">
        <v>7</v>
      </c>
      <c r="L1754" s="2">
        <v>4</v>
      </c>
      <c r="M1754" s="2">
        <v>9</v>
      </c>
      <c r="N1754" s="9">
        <v>7</v>
      </c>
    </row>
    <row r="1755" spans="1:14" x14ac:dyDescent="0.25">
      <c r="A1755" s="24">
        <v>1734</v>
      </c>
      <c r="B1755" s="2">
        <v>20</v>
      </c>
      <c r="C1755" s="23">
        <v>1739</v>
      </c>
      <c r="D1755" s="23">
        <v>398</v>
      </c>
      <c r="E1755" s="23">
        <v>1540</v>
      </c>
      <c r="F1755" s="23">
        <v>92</v>
      </c>
      <c r="G1755" s="23">
        <v>60</v>
      </c>
      <c r="H1755" s="23">
        <v>98</v>
      </c>
      <c r="I1755" s="23">
        <v>3731</v>
      </c>
      <c r="J1755" s="9">
        <v>1</v>
      </c>
      <c r="K1755" s="2">
        <v>8</v>
      </c>
      <c r="L1755" s="2">
        <v>5</v>
      </c>
      <c r="M1755" s="2">
        <v>11</v>
      </c>
      <c r="N1755" s="9">
        <v>8</v>
      </c>
    </row>
    <row r="1756" spans="1:14" x14ac:dyDescent="0.25">
      <c r="A1756" s="24">
        <v>1510</v>
      </c>
      <c r="B1756" s="2">
        <v>20</v>
      </c>
      <c r="C1756" s="23">
        <v>2012</v>
      </c>
      <c r="D1756" s="23">
        <v>87</v>
      </c>
      <c r="E1756" s="23">
        <v>729</v>
      </c>
      <c r="F1756" s="23">
        <v>37</v>
      </c>
      <c r="G1756" s="23">
        <v>57</v>
      </c>
      <c r="H1756" s="23">
        <v>27</v>
      </c>
      <c r="I1756" s="23">
        <v>2894</v>
      </c>
      <c r="J1756" s="9">
        <v>1</v>
      </c>
      <c r="K1756" s="2">
        <v>4</v>
      </c>
      <c r="L1756" s="2">
        <v>5</v>
      </c>
      <c r="M1756" s="2">
        <v>10</v>
      </c>
      <c r="N1756" s="9">
        <v>2</v>
      </c>
    </row>
    <row r="1757" spans="1:14" x14ac:dyDescent="0.25">
      <c r="A1757" s="24">
        <v>1512</v>
      </c>
      <c r="B1757" s="2">
        <v>20</v>
      </c>
      <c r="C1757" s="23">
        <v>2617</v>
      </c>
      <c r="D1757" s="23">
        <v>406</v>
      </c>
      <c r="E1757" s="23">
        <v>992</v>
      </c>
      <c r="F1757" s="23">
        <v>586</v>
      </c>
      <c r="G1757" s="23">
        <v>44</v>
      </c>
      <c r="H1757" s="23">
        <v>314</v>
      </c>
      <c r="I1757" s="23">
        <v>4331</v>
      </c>
      <c r="J1757" s="9">
        <v>1</v>
      </c>
      <c r="K1757" s="2">
        <v>4</v>
      </c>
      <c r="L1757" s="2">
        <v>8</v>
      </c>
      <c r="M1757" s="2">
        <v>4</v>
      </c>
      <c r="N1757" s="9">
        <v>8</v>
      </c>
    </row>
    <row r="1758" spans="1:14" x14ac:dyDescent="0.25">
      <c r="A1758" s="24">
        <v>2647</v>
      </c>
      <c r="B1758" s="2">
        <v>20</v>
      </c>
      <c r="C1758" s="23">
        <v>2661</v>
      </c>
      <c r="D1758" s="23">
        <v>229</v>
      </c>
      <c r="E1758" s="23">
        <v>1513</v>
      </c>
      <c r="F1758" s="23">
        <v>117</v>
      </c>
      <c r="G1758" s="23">
        <v>90</v>
      </c>
      <c r="H1758" s="23">
        <v>90</v>
      </c>
      <c r="I1758" s="23">
        <v>4520</v>
      </c>
      <c r="J1758" s="9">
        <v>1</v>
      </c>
      <c r="K1758" s="2">
        <v>7</v>
      </c>
      <c r="L1758" s="2">
        <v>4</v>
      </c>
      <c r="M1758" s="2">
        <v>10</v>
      </c>
      <c r="N1758" s="9">
        <v>6</v>
      </c>
    </row>
    <row r="1759" spans="1:14" x14ac:dyDescent="0.25">
      <c r="A1759" s="24">
        <v>1151</v>
      </c>
      <c r="B1759" s="2">
        <v>20</v>
      </c>
      <c r="C1759" s="23">
        <v>3266</v>
      </c>
      <c r="D1759" s="23">
        <v>39</v>
      </c>
      <c r="E1759" s="23">
        <v>603</v>
      </c>
      <c r="F1759" s="23">
        <v>104</v>
      </c>
      <c r="G1759" s="23">
        <v>39</v>
      </c>
      <c r="H1759" s="23">
        <v>80</v>
      </c>
      <c r="I1759" s="23">
        <v>3971</v>
      </c>
      <c r="J1759" s="9">
        <v>2</v>
      </c>
      <c r="K1759" s="2">
        <v>10</v>
      </c>
      <c r="L1759" s="2">
        <v>6</v>
      </c>
      <c r="M1759" s="2">
        <v>9</v>
      </c>
      <c r="N1759" s="9">
        <v>6</v>
      </c>
    </row>
    <row r="1760" spans="1:14" x14ac:dyDescent="0.25">
      <c r="A1760" s="24">
        <v>2822</v>
      </c>
      <c r="B1760" s="2">
        <v>19</v>
      </c>
      <c r="C1760" s="23">
        <v>9</v>
      </c>
      <c r="D1760" s="23">
        <v>26</v>
      </c>
      <c r="E1760" s="23">
        <v>121</v>
      </c>
      <c r="F1760" s="23">
        <v>56</v>
      </c>
      <c r="G1760" s="23">
        <v>17</v>
      </c>
      <c r="H1760" s="23">
        <v>69</v>
      </c>
      <c r="I1760" s="23">
        <v>160</v>
      </c>
      <c r="J1760" s="9">
        <v>1</v>
      </c>
      <c r="K1760" s="2">
        <v>2</v>
      </c>
      <c r="L1760" s="2">
        <v>0</v>
      </c>
      <c r="M1760" s="2">
        <v>3</v>
      </c>
      <c r="N1760" s="9">
        <v>7</v>
      </c>
    </row>
    <row r="1761" spans="1:14" x14ac:dyDescent="0.25">
      <c r="A1761" s="24">
        <v>3017</v>
      </c>
      <c r="B1761" s="2">
        <v>19</v>
      </c>
      <c r="C1761" s="23">
        <v>27</v>
      </c>
      <c r="D1761" s="23">
        <v>27</v>
      </c>
      <c r="E1761" s="23">
        <v>67</v>
      </c>
      <c r="F1761" s="23">
        <v>44</v>
      </c>
      <c r="G1761" s="23">
        <v>22</v>
      </c>
      <c r="H1761" s="23">
        <v>9</v>
      </c>
      <c r="I1761" s="23">
        <v>178</v>
      </c>
      <c r="J1761" s="9">
        <v>2</v>
      </c>
      <c r="K1761" s="2">
        <v>2</v>
      </c>
      <c r="L1761" s="2">
        <v>0</v>
      </c>
      <c r="M1761" s="2">
        <v>3</v>
      </c>
      <c r="N1761" s="9">
        <v>6</v>
      </c>
    </row>
    <row r="1762" spans="1:14" x14ac:dyDescent="0.25">
      <c r="A1762" s="24">
        <v>1042</v>
      </c>
      <c r="B1762" s="2">
        <v>19</v>
      </c>
      <c r="C1762" s="23">
        <v>43</v>
      </c>
      <c r="D1762" s="23">
        <v>14</v>
      </c>
      <c r="E1762" s="23">
        <v>143</v>
      </c>
      <c r="F1762" s="23">
        <v>43</v>
      </c>
      <c r="G1762" s="23">
        <v>29</v>
      </c>
      <c r="H1762" s="23">
        <v>172</v>
      </c>
      <c r="I1762" s="23">
        <v>100</v>
      </c>
      <c r="J1762" s="9">
        <v>3</v>
      </c>
      <c r="K1762" s="2">
        <v>2</v>
      </c>
      <c r="L1762" s="2">
        <v>0</v>
      </c>
      <c r="M1762" s="2">
        <v>3</v>
      </c>
      <c r="N1762" s="9">
        <v>5</v>
      </c>
    </row>
    <row r="1763" spans="1:14" x14ac:dyDescent="0.25">
      <c r="A1763" s="24">
        <v>1553</v>
      </c>
      <c r="B1763" s="2">
        <v>19</v>
      </c>
      <c r="C1763" s="23">
        <v>43</v>
      </c>
      <c r="D1763" s="23">
        <v>0</v>
      </c>
      <c r="E1763" s="23">
        <v>14</v>
      </c>
      <c r="F1763" s="23">
        <v>0</v>
      </c>
      <c r="G1763" s="23">
        <v>0</v>
      </c>
      <c r="H1763" s="23">
        <v>4</v>
      </c>
      <c r="I1763" s="23">
        <v>54</v>
      </c>
      <c r="J1763" s="9">
        <v>1</v>
      </c>
      <c r="K1763" s="2">
        <v>1</v>
      </c>
      <c r="L1763" s="2">
        <v>0</v>
      </c>
      <c r="M1763" s="2">
        <v>2</v>
      </c>
      <c r="N1763" s="9">
        <v>7</v>
      </c>
    </row>
    <row r="1764" spans="1:14" x14ac:dyDescent="0.25">
      <c r="A1764" s="24">
        <v>1009</v>
      </c>
      <c r="B1764" s="2">
        <v>19</v>
      </c>
      <c r="C1764" s="23">
        <v>60</v>
      </c>
      <c r="D1764" s="23">
        <v>0</v>
      </c>
      <c r="E1764" s="23">
        <v>103</v>
      </c>
      <c r="F1764" s="23">
        <v>13</v>
      </c>
      <c r="G1764" s="23">
        <v>13</v>
      </c>
      <c r="H1764" s="23">
        <v>9</v>
      </c>
      <c r="I1764" s="23">
        <v>180</v>
      </c>
      <c r="J1764" s="9">
        <v>1</v>
      </c>
      <c r="K1764" s="2">
        <v>3</v>
      </c>
      <c r="L1764" s="2">
        <v>0</v>
      </c>
      <c r="M1764" s="2">
        <v>2</v>
      </c>
      <c r="N1764" s="9">
        <v>9</v>
      </c>
    </row>
    <row r="1765" spans="1:14" x14ac:dyDescent="0.25">
      <c r="A1765" s="24">
        <v>1392</v>
      </c>
      <c r="B1765" s="2">
        <v>19</v>
      </c>
      <c r="C1765" s="23">
        <v>60</v>
      </c>
      <c r="D1765" s="23">
        <v>0</v>
      </c>
      <c r="E1765" s="23">
        <v>103</v>
      </c>
      <c r="F1765" s="23">
        <v>13</v>
      </c>
      <c r="G1765" s="23">
        <v>13</v>
      </c>
      <c r="H1765" s="23">
        <v>9</v>
      </c>
      <c r="I1765" s="23">
        <v>180</v>
      </c>
      <c r="J1765" s="9">
        <v>1</v>
      </c>
      <c r="K1765" s="2">
        <v>3</v>
      </c>
      <c r="L1765" s="2">
        <v>0</v>
      </c>
      <c r="M1765" s="2">
        <v>2</v>
      </c>
      <c r="N1765" s="9">
        <v>9</v>
      </c>
    </row>
    <row r="1766" spans="1:14" x14ac:dyDescent="0.25">
      <c r="A1766" s="24">
        <v>2937</v>
      </c>
      <c r="B1766" s="2">
        <v>19</v>
      </c>
      <c r="C1766" s="23">
        <v>65</v>
      </c>
      <c r="D1766" s="23">
        <v>0</v>
      </c>
      <c r="E1766" s="23">
        <v>46</v>
      </c>
      <c r="F1766" s="23">
        <v>23</v>
      </c>
      <c r="G1766" s="23">
        <v>10</v>
      </c>
      <c r="H1766" s="23">
        <v>3</v>
      </c>
      <c r="I1766" s="23">
        <v>140</v>
      </c>
      <c r="J1766" s="9">
        <v>3</v>
      </c>
      <c r="K1766" s="2">
        <v>2</v>
      </c>
      <c r="L1766" s="2">
        <v>0</v>
      </c>
      <c r="M1766" s="2">
        <v>4</v>
      </c>
      <c r="N1766" s="9">
        <v>3</v>
      </c>
    </row>
    <row r="1767" spans="1:14" x14ac:dyDescent="0.25">
      <c r="A1767" s="24">
        <v>2046</v>
      </c>
      <c r="B1767" s="2">
        <v>19</v>
      </c>
      <c r="C1767" s="23">
        <v>69</v>
      </c>
      <c r="D1767" s="23">
        <v>28</v>
      </c>
      <c r="E1767" s="23">
        <v>28</v>
      </c>
      <c r="F1767" s="23">
        <v>21</v>
      </c>
      <c r="G1767" s="23">
        <v>21</v>
      </c>
      <c r="H1767" s="23">
        <v>97</v>
      </c>
      <c r="I1767" s="23">
        <v>69</v>
      </c>
      <c r="J1767" s="9">
        <v>3</v>
      </c>
      <c r="K1767" s="2">
        <v>1</v>
      </c>
      <c r="L1767" s="2">
        <v>1</v>
      </c>
      <c r="M1767" s="2">
        <v>3</v>
      </c>
      <c r="N1767" s="9">
        <v>7</v>
      </c>
    </row>
    <row r="1768" spans="1:14" x14ac:dyDescent="0.25">
      <c r="A1768" s="24">
        <v>1390</v>
      </c>
      <c r="B1768" s="2">
        <v>19</v>
      </c>
      <c r="C1768" s="23">
        <v>89</v>
      </c>
      <c r="D1768" s="23">
        <v>14</v>
      </c>
      <c r="E1768" s="23">
        <v>122</v>
      </c>
      <c r="F1768" s="23">
        <v>47</v>
      </c>
      <c r="G1768" s="23">
        <v>42</v>
      </c>
      <c r="H1768" s="23">
        <v>14</v>
      </c>
      <c r="I1768" s="23">
        <v>299</v>
      </c>
      <c r="J1768" s="9">
        <v>3</v>
      </c>
      <c r="K1768" s="2">
        <v>2</v>
      </c>
      <c r="L1768" s="2">
        <v>0</v>
      </c>
      <c r="M1768" s="2">
        <v>4</v>
      </c>
      <c r="N1768" s="9">
        <v>8</v>
      </c>
    </row>
    <row r="1769" spans="1:14" x14ac:dyDescent="0.25">
      <c r="A1769" s="24">
        <v>1705</v>
      </c>
      <c r="B1769" s="2">
        <v>19</v>
      </c>
      <c r="C1769" s="23">
        <v>100</v>
      </c>
      <c r="D1769" s="23">
        <v>0</v>
      </c>
      <c r="E1769" s="23">
        <v>172</v>
      </c>
      <c r="F1769" s="23">
        <v>186</v>
      </c>
      <c r="G1769" s="23">
        <v>100</v>
      </c>
      <c r="H1769" s="23">
        <v>459</v>
      </c>
      <c r="I1769" s="23">
        <v>100</v>
      </c>
      <c r="J1769" s="9">
        <v>5</v>
      </c>
      <c r="K1769" s="2">
        <v>4</v>
      </c>
      <c r="L1769" s="2">
        <v>1</v>
      </c>
      <c r="M1769" s="2">
        <v>2</v>
      </c>
      <c r="N1769" s="9">
        <v>9</v>
      </c>
    </row>
    <row r="1770" spans="1:14" x14ac:dyDescent="0.25">
      <c r="A1770" s="24">
        <v>1884</v>
      </c>
      <c r="B1770" s="2">
        <v>19</v>
      </c>
      <c r="C1770" s="23">
        <v>498</v>
      </c>
      <c r="D1770" s="23">
        <v>58</v>
      </c>
      <c r="E1770" s="23">
        <v>190</v>
      </c>
      <c r="F1770" s="23">
        <v>107</v>
      </c>
      <c r="G1770" s="23">
        <v>8</v>
      </c>
      <c r="H1770" s="23">
        <v>264</v>
      </c>
      <c r="I1770" s="23">
        <v>597</v>
      </c>
      <c r="J1770" s="9">
        <v>1</v>
      </c>
      <c r="K1770" s="2">
        <v>3</v>
      </c>
      <c r="L1770" s="2">
        <v>3</v>
      </c>
      <c r="M1770" s="2">
        <v>6</v>
      </c>
      <c r="N1770" s="9">
        <v>3</v>
      </c>
    </row>
    <row r="1771" spans="1:14" x14ac:dyDescent="0.25">
      <c r="A1771" s="24">
        <v>2926</v>
      </c>
      <c r="B1771" s="2">
        <v>19</v>
      </c>
      <c r="C1771" s="23">
        <v>706</v>
      </c>
      <c r="D1771" s="23">
        <v>94</v>
      </c>
      <c r="E1771" s="23">
        <v>284</v>
      </c>
      <c r="F1771" s="23">
        <v>248</v>
      </c>
      <c r="G1771" s="23">
        <v>80</v>
      </c>
      <c r="H1771" s="23">
        <v>135</v>
      </c>
      <c r="I1771" s="23">
        <v>1276</v>
      </c>
      <c r="J1771" s="9">
        <v>2</v>
      </c>
      <c r="K1771" s="2">
        <v>3</v>
      </c>
      <c r="L1771" s="2">
        <v>3</v>
      </c>
      <c r="M1771" s="2">
        <v>10</v>
      </c>
      <c r="N1771" s="9">
        <v>3</v>
      </c>
    </row>
    <row r="1772" spans="1:14" x14ac:dyDescent="0.25">
      <c r="A1772" s="24">
        <v>1697</v>
      </c>
      <c r="B1772" s="2">
        <v>19</v>
      </c>
      <c r="C1772" s="23">
        <v>740</v>
      </c>
      <c r="D1772" s="23">
        <v>54</v>
      </c>
      <c r="E1772" s="23">
        <v>1075</v>
      </c>
      <c r="F1772" s="23">
        <v>135</v>
      </c>
      <c r="G1772" s="23">
        <v>296</v>
      </c>
      <c r="H1772" s="23">
        <v>172</v>
      </c>
      <c r="I1772" s="23">
        <v>2128</v>
      </c>
      <c r="J1772" s="9">
        <v>1</v>
      </c>
      <c r="K1772" s="2">
        <v>5</v>
      </c>
      <c r="L1772" s="2">
        <v>3</v>
      </c>
      <c r="M1772" s="2">
        <v>8</v>
      </c>
      <c r="N1772" s="9">
        <v>2</v>
      </c>
    </row>
    <row r="1773" spans="1:14" x14ac:dyDescent="0.25">
      <c r="A1773" s="24">
        <v>2484</v>
      </c>
      <c r="B1773" s="2">
        <v>19</v>
      </c>
      <c r="C1773" s="23">
        <v>750</v>
      </c>
      <c r="D1773" s="23">
        <v>447</v>
      </c>
      <c r="E1773" s="23">
        <v>385</v>
      </c>
      <c r="F1773" s="23">
        <v>131</v>
      </c>
      <c r="G1773" s="23">
        <v>345</v>
      </c>
      <c r="H1773" s="23">
        <v>79</v>
      </c>
      <c r="I1773" s="23">
        <v>1979</v>
      </c>
      <c r="J1773" s="9">
        <v>1</v>
      </c>
      <c r="K1773" s="2">
        <v>2</v>
      </c>
      <c r="L1773" s="2">
        <v>8</v>
      </c>
      <c r="M1773" s="2">
        <v>13</v>
      </c>
      <c r="N1773" s="9">
        <v>1</v>
      </c>
    </row>
    <row r="1774" spans="1:14" x14ac:dyDescent="0.25">
      <c r="A1774" s="24">
        <v>2551</v>
      </c>
      <c r="B1774" s="2">
        <v>19</v>
      </c>
      <c r="C1774" s="23">
        <v>843</v>
      </c>
      <c r="D1774" s="23">
        <v>0</v>
      </c>
      <c r="E1774" s="23">
        <v>83</v>
      </c>
      <c r="F1774" s="23">
        <v>0</v>
      </c>
      <c r="G1774" s="23">
        <v>0</v>
      </c>
      <c r="H1774" s="23">
        <v>43</v>
      </c>
      <c r="I1774" s="23">
        <v>883</v>
      </c>
      <c r="J1774" s="9">
        <v>4</v>
      </c>
      <c r="K1774" s="2">
        <v>5</v>
      </c>
      <c r="L1774" s="2">
        <v>1</v>
      </c>
      <c r="M1774" s="2">
        <v>5</v>
      </c>
      <c r="N1774" s="9">
        <v>8</v>
      </c>
    </row>
    <row r="1775" spans="1:14" x14ac:dyDescent="0.25">
      <c r="A1775" s="24">
        <v>1275</v>
      </c>
      <c r="B1775" s="2">
        <v>19</v>
      </c>
      <c r="C1775" s="23">
        <v>889</v>
      </c>
      <c r="D1775" s="23">
        <v>412</v>
      </c>
      <c r="E1775" s="23">
        <v>1272</v>
      </c>
      <c r="F1775" s="23">
        <v>374</v>
      </c>
      <c r="G1775" s="23">
        <v>317</v>
      </c>
      <c r="H1775" s="23">
        <v>63</v>
      </c>
      <c r="I1775" s="23">
        <v>3201</v>
      </c>
      <c r="J1775" s="9">
        <v>1</v>
      </c>
      <c r="K1775" s="2">
        <v>5</v>
      </c>
      <c r="L1775" s="2">
        <v>11</v>
      </c>
      <c r="M1775" s="2">
        <v>5</v>
      </c>
      <c r="N1775" s="9">
        <v>3</v>
      </c>
    </row>
    <row r="1776" spans="1:14" x14ac:dyDescent="0.25">
      <c r="A1776" s="24">
        <v>1661</v>
      </c>
      <c r="B1776" s="2">
        <v>19</v>
      </c>
      <c r="C1776" s="23">
        <v>924</v>
      </c>
      <c r="D1776" s="23">
        <v>81</v>
      </c>
      <c r="E1776" s="23">
        <v>296</v>
      </c>
      <c r="F1776" s="23">
        <v>86</v>
      </c>
      <c r="G1776" s="23">
        <v>278</v>
      </c>
      <c r="H1776" s="23">
        <v>15</v>
      </c>
      <c r="I1776" s="23">
        <v>1651</v>
      </c>
      <c r="J1776" s="9">
        <v>1</v>
      </c>
      <c r="K1776" s="2">
        <v>3</v>
      </c>
      <c r="L1776" s="2">
        <v>3</v>
      </c>
      <c r="M1776" s="2">
        <v>13</v>
      </c>
      <c r="N1776" s="9">
        <v>2</v>
      </c>
    </row>
    <row r="1777" spans="1:14" x14ac:dyDescent="0.25">
      <c r="A1777" s="24">
        <v>1521</v>
      </c>
      <c r="B1777" s="2">
        <v>19</v>
      </c>
      <c r="C1777" s="23">
        <v>1067</v>
      </c>
      <c r="D1777" s="23">
        <v>347</v>
      </c>
      <c r="E1777" s="23">
        <v>671</v>
      </c>
      <c r="F1777" s="23">
        <v>149</v>
      </c>
      <c r="G1777" s="23">
        <v>138</v>
      </c>
      <c r="H1777" s="23">
        <v>69</v>
      </c>
      <c r="I1777" s="23">
        <v>2304</v>
      </c>
      <c r="J1777" s="9">
        <v>1</v>
      </c>
      <c r="K1777" s="2">
        <v>8</v>
      </c>
      <c r="L1777" s="2">
        <v>3</v>
      </c>
      <c r="M1777" s="2">
        <v>4</v>
      </c>
      <c r="N1777" s="9">
        <v>4</v>
      </c>
    </row>
    <row r="1778" spans="1:14" x14ac:dyDescent="0.25">
      <c r="A1778" s="24">
        <v>1106</v>
      </c>
      <c r="B1778" s="2">
        <v>19</v>
      </c>
      <c r="C1778" s="23">
        <v>1238</v>
      </c>
      <c r="D1778" s="23">
        <v>0</v>
      </c>
      <c r="E1778" s="23">
        <v>331</v>
      </c>
      <c r="F1778" s="23">
        <v>0</v>
      </c>
      <c r="G1778" s="23">
        <v>0</v>
      </c>
      <c r="H1778" s="23">
        <v>236</v>
      </c>
      <c r="I1778" s="23">
        <v>1333</v>
      </c>
      <c r="J1778" s="9">
        <v>5</v>
      </c>
      <c r="K1778" s="2">
        <v>6</v>
      </c>
      <c r="L1778" s="2">
        <v>4</v>
      </c>
      <c r="M1778" s="2">
        <v>6</v>
      </c>
      <c r="N1778" s="9">
        <v>7</v>
      </c>
    </row>
    <row r="1779" spans="1:14" x14ac:dyDescent="0.25">
      <c r="A1779" s="24">
        <v>1461</v>
      </c>
      <c r="B1779" s="2">
        <v>19</v>
      </c>
      <c r="C1779" s="23">
        <v>1259</v>
      </c>
      <c r="D1779" s="23">
        <v>0</v>
      </c>
      <c r="E1779" s="23">
        <v>109</v>
      </c>
      <c r="F1779" s="23">
        <v>0</v>
      </c>
      <c r="G1779" s="23">
        <v>11</v>
      </c>
      <c r="H1779" s="23">
        <v>67</v>
      </c>
      <c r="I1779" s="23">
        <v>1312</v>
      </c>
      <c r="J1779" s="9">
        <v>1</v>
      </c>
      <c r="K1779" s="2">
        <v>7</v>
      </c>
      <c r="L1779" s="2">
        <v>1</v>
      </c>
      <c r="M1779" s="2">
        <v>8</v>
      </c>
      <c r="N1779" s="9">
        <v>5</v>
      </c>
    </row>
    <row r="1780" spans="1:14" x14ac:dyDescent="0.25">
      <c r="A1780" s="24">
        <v>1063</v>
      </c>
      <c r="B1780" s="2">
        <v>19</v>
      </c>
      <c r="C1780" s="23">
        <v>1468</v>
      </c>
      <c r="D1780" s="23">
        <v>30</v>
      </c>
      <c r="E1780" s="23">
        <v>659</v>
      </c>
      <c r="F1780" s="23">
        <v>429</v>
      </c>
      <c r="G1780" s="23">
        <v>51</v>
      </c>
      <c r="H1780" s="23">
        <v>81</v>
      </c>
      <c r="I1780" s="23">
        <v>2556</v>
      </c>
      <c r="J1780" s="9">
        <v>1</v>
      </c>
      <c r="K1780" s="2">
        <v>11</v>
      </c>
      <c r="L1780" s="2">
        <v>10</v>
      </c>
      <c r="M1780" s="2">
        <v>10</v>
      </c>
      <c r="N1780" s="9">
        <v>5</v>
      </c>
    </row>
    <row r="1781" spans="1:14" x14ac:dyDescent="0.25">
      <c r="A1781" s="24">
        <v>2139</v>
      </c>
      <c r="B1781" s="2">
        <v>19</v>
      </c>
      <c r="C1781" s="23">
        <v>1487</v>
      </c>
      <c r="D1781" s="23">
        <v>181</v>
      </c>
      <c r="E1781" s="23">
        <v>1091</v>
      </c>
      <c r="F1781" s="23">
        <v>278</v>
      </c>
      <c r="G1781" s="23">
        <v>29</v>
      </c>
      <c r="H1781" s="23">
        <v>29</v>
      </c>
      <c r="I1781" s="23">
        <v>3036</v>
      </c>
      <c r="J1781" s="9">
        <v>1</v>
      </c>
      <c r="K1781" s="2">
        <v>3</v>
      </c>
      <c r="L1781" s="2">
        <v>2</v>
      </c>
      <c r="M1781" s="2">
        <v>5</v>
      </c>
      <c r="N1781" s="9">
        <v>1</v>
      </c>
    </row>
    <row r="1782" spans="1:14" x14ac:dyDescent="0.25">
      <c r="A1782" s="24">
        <v>2588</v>
      </c>
      <c r="B1782" s="2">
        <v>19</v>
      </c>
      <c r="C1782" s="23">
        <v>2132</v>
      </c>
      <c r="D1782" s="23">
        <v>472</v>
      </c>
      <c r="E1782" s="23">
        <v>1466</v>
      </c>
      <c r="F1782" s="23">
        <v>61</v>
      </c>
      <c r="G1782" s="23">
        <v>64</v>
      </c>
      <c r="H1782" s="23">
        <v>196</v>
      </c>
      <c r="I1782" s="23">
        <v>3999</v>
      </c>
      <c r="J1782" s="9">
        <v>1</v>
      </c>
      <c r="K1782" s="2">
        <v>6</v>
      </c>
      <c r="L1782" s="2">
        <v>3</v>
      </c>
      <c r="M1782" s="2">
        <v>9</v>
      </c>
      <c r="N1782" s="9">
        <v>4</v>
      </c>
    </row>
    <row r="1783" spans="1:14" x14ac:dyDescent="0.25">
      <c r="A1783" s="24">
        <v>1503</v>
      </c>
      <c r="B1783" s="2">
        <v>19</v>
      </c>
      <c r="C1783" s="23">
        <v>2326</v>
      </c>
      <c r="D1783" s="23">
        <v>301</v>
      </c>
      <c r="E1783" s="23">
        <v>1506</v>
      </c>
      <c r="F1783" s="23">
        <v>56</v>
      </c>
      <c r="G1783" s="23">
        <v>85</v>
      </c>
      <c r="H1783" s="23">
        <v>0</v>
      </c>
      <c r="I1783" s="23">
        <v>4274</v>
      </c>
      <c r="J1783" s="9">
        <v>1</v>
      </c>
      <c r="K1783" s="2">
        <v>6</v>
      </c>
      <c r="L1783" s="2">
        <v>3</v>
      </c>
      <c r="M1783" s="2">
        <v>10</v>
      </c>
      <c r="N1783" s="9">
        <v>3</v>
      </c>
    </row>
    <row r="1784" spans="1:14" x14ac:dyDescent="0.25">
      <c r="A1784" s="24">
        <v>2221</v>
      </c>
      <c r="B1784" s="2">
        <v>18</v>
      </c>
      <c r="C1784" s="23">
        <v>5</v>
      </c>
      <c r="D1784" s="23">
        <v>29</v>
      </c>
      <c r="E1784" s="23">
        <v>10</v>
      </c>
      <c r="F1784" s="23">
        <v>15</v>
      </c>
      <c r="G1784" s="23">
        <v>29</v>
      </c>
      <c r="H1784" s="23">
        <v>15</v>
      </c>
      <c r="I1784" s="23">
        <v>73</v>
      </c>
      <c r="J1784" s="9">
        <v>1</v>
      </c>
      <c r="K1784" s="2">
        <v>1</v>
      </c>
      <c r="L1784" s="2">
        <v>0</v>
      </c>
      <c r="M1784" s="2">
        <v>3</v>
      </c>
      <c r="N1784" s="9">
        <v>7</v>
      </c>
    </row>
    <row r="1785" spans="1:14" x14ac:dyDescent="0.25">
      <c r="A1785" s="24">
        <v>1455</v>
      </c>
      <c r="B1785" s="2">
        <v>18</v>
      </c>
      <c r="C1785" s="23">
        <v>7</v>
      </c>
      <c r="D1785" s="23">
        <v>0</v>
      </c>
      <c r="E1785" s="23">
        <v>29</v>
      </c>
      <c r="F1785" s="23">
        <v>7</v>
      </c>
      <c r="G1785" s="23">
        <v>7</v>
      </c>
      <c r="H1785" s="23">
        <v>11</v>
      </c>
      <c r="I1785" s="23">
        <v>40</v>
      </c>
      <c r="J1785" s="9">
        <v>1</v>
      </c>
      <c r="K1785" s="2">
        <v>1</v>
      </c>
      <c r="L1785" s="2">
        <v>0</v>
      </c>
      <c r="M1785" s="2">
        <v>2</v>
      </c>
      <c r="N1785" s="9">
        <v>8</v>
      </c>
    </row>
    <row r="1786" spans="1:14" x14ac:dyDescent="0.25">
      <c r="A1786" s="24">
        <v>2650</v>
      </c>
      <c r="B1786" s="2">
        <v>18</v>
      </c>
      <c r="C1786" s="23">
        <v>48</v>
      </c>
      <c r="D1786" s="23">
        <v>48</v>
      </c>
      <c r="E1786" s="23">
        <v>131</v>
      </c>
      <c r="F1786" s="23">
        <v>143</v>
      </c>
      <c r="G1786" s="23">
        <v>65</v>
      </c>
      <c r="H1786" s="23">
        <v>54</v>
      </c>
      <c r="I1786" s="23">
        <v>381</v>
      </c>
      <c r="J1786" s="9">
        <v>1</v>
      </c>
      <c r="K1786" s="2">
        <v>1</v>
      </c>
      <c r="L1786" s="2">
        <v>1</v>
      </c>
      <c r="M1786" s="2">
        <v>4</v>
      </c>
      <c r="N1786" s="9">
        <v>4</v>
      </c>
    </row>
    <row r="1787" spans="1:14" x14ac:dyDescent="0.25">
      <c r="A1787" s="24">
        <v>2714</v>
      </c>
      <c r="B1787" s="2">
        <v>18</v>
      </c>
      <c r="C1787" s="23">
        <v>74</v>
      </c>
      <c r="D1787" s="23">
        <v>3</v>
      </c>
      <c r="E1787" s="23">
        <v>37</v>
      </c>
      <c r="F1787" s="23">
        <v>0</v>
      </c>
      <c r="G1787" s="23">
        <v>17</v>
      </c>
      <c r="H1787" s="23">
        <v>10</v>
      </c>
      <c r="I1787" s="23">
        <v>121</v>
      </c>
      <c r="J1787" s="9">
        <v>1</v>
      </c>
      <c r="K1787" s="2">
        <v>1</v>
      </c>
      <c r="L1787" s="2">
        <v>0</v>
      </c>
      <c r="M1787" s="2">
        <v>3</v>
      </c>
      <c r="N1787" s="9">
        <v>8</v>
      </c>
    </row>
    <row r="1788" spans="1:14" x14ac:dyDescent="0.25">
      <c r="A1788" s="24">
        <v>3152</v>
      </c>
      <c r="B1788" s="2">
        <v>18</v>
      </c>
      <c r="C1788" s="23">
        <v>81</v>
      </c>
      <c r="D1788" s="23">
        <v>0</v>
      </c>
      <c r="E1788" s="23">
        <v>26</v>
      </c>
      <c r="F1788" s="23">
        <v>9</v>
      </c>
      <c r="G1788" s="23">
        <v>0</v>
      </c>
      <c r="H1788" s="23">
        <v>0</v>
      </c>
      <c r="I1788" s="23">
        <v>115</v>
      </c>
      <c r="J1788" s="9">
        <v>1</v>
      </c>
      <c r="K1788" s="2">
        <v>1</v>
      </c>
      <c r="L1788" s="2">
        <v>0</v>
      </c>
      <c r="M1788" s="2">
        <v>3</v>
      </c>
      <c r="N1788" s="9">
        <v>4</v>
      </c>
    </row>
    <row r="1789" spans="1:14" x14ac:dyDescent="0.25">
      <c r="A1789" s="24">
        <v>1271</v>
      </c>
      <c r="B1789" s="2">
        <v>18</v>
      </c>
      <c r="C1789" s="23">
        <v>85</v>
      </c>
      <c r="D1789" s="23">
        <v>0</v>
      </c>
      <c r="E1789" s="23">
        <v>26</v>
      </c>
      <c r="F1789" s="23">
        <v>0</v>
      </c>
      <c r="G1789" s="23">
        <v>0</v>
      </c>
      <c r="H1789" s="23">
        <v>10</v>
      </c>
      <c r="I1789" s="23">
        <v>101</v>
      </c>
      <c r="J1789" s="9">
        <v>2</v>
      </c>
      <c r="K1789" s="2">
        <v>2</v>
      </c>
      <c r="L1789" s="2">
        <v>0</v>
      </c>
      <c r="M1789" s="2">
        <v>3</v>
      </c>
      <c r="N1789" s="9">
        <v>5</v>
      </c>
    </row>
    <row r="1790" spans="1:14" x14ac:dyDescent="0.25">
      <c r="A1790" s="24">
        <v>2082</v>
      </c>
      <c r="B1790" s="2">
        <v>18</v>
      </c>
      <c r="C1790" s="23">
        <v>199</v>
      </c>
      <c r="D1790" s="23">
        <v>154</v>
      </c>
      <c r="E1790" s="23">
        <v>310</v>
      </c>
      <c r="F1790" s="23">
        <v>228</v>
      </c>
      <c r="G1790" s="23">
        <v>26</v>
      </c>
      <c r="H1790" s="23">
        <v>128</v>
      </c>
      <c r="I1790" s="23">
        <v>788</v>
      </c>
      <c r="J1790" s="9">
        <v>2</v>
      </c>
      <c r="K1790" s="2">
        <v>4</v>
      </c>
      <c r="L1790" s="2">
        <v>1</v>
      </c>
      <c r="M1790" s="2">
        <v>7</v>
      </c>
      <c r="N1790" s="9">
        <v>5</v>
      </c>
    </row>
    <row r="1791" spans="1:14" x14ac:dyDescent="0.25">
      <c r="A1791" s="24">
        <v>1380</v>
      </c>
      <c r="B1791" s="2">
        <v>18</v>
      </c>
      <c r="C1791" s="23">
        <v>315</v>
      </c>
      <c r="D1791" s="23">
        <v>3</v>
      </c>
      <c r="E1791" s="23">
        <v>138</v>
      </c>
      <c r="F1791" s="23">
        <v>39</v>
      </c>
      <c r="G1791" s="23">
        <v>10</v>
      </c>
      <c r="H1791" s="23">
        <v>105</v>
      </c>
      <c r="I1791" s="23">
        <v>400</v>
      </c>
      <c r="J1791" s="9">
        <v>4</v>
      </c>
      <c r="K1791" s="2">
        <v>3</v>
      </c>
      <c r="L1791" s="2">
        <v>1</v>
      </c>
      <c r="M1791" s="2">
        <v>4</v>
      </c>
      <c r="N1791" s="9">
        <v>8</v>
      </c>
    </row>
    <row r="1792" spans="1:14" x14ac:dyDescent="0.25">
      <c r="A1792" s="24">
        <v>1079</v>
      </c>
      <c r="B1792" s="2">
        <v>18</v>
      </c>
      <c r="C1792" s="23">
        <v>363</v>
      </c>
      <c r="D1792" s="23">
        <v>51</v>
      </c>
      <c r="E1792" s="23">
        <v>945</v>
      </c>
      <c r="F1792" s="23">
        <v>60</v>
      </c>
      <c r="G1792" s="23">
        <v>145</v>
      </c>
      <c r="H1792" s="23">
        <v>169</v>
      </c>
      <c r="I1792" s="23">
        <v>1395</v>
      </c>
      <c r="J1792" s="9">
        <v>1</v>
      </c>
      <c r="K1792" s="2">
        <v>3</v>
      </c>
      <c r="L1792" s="2">
        <v>10</v>
      </c>
      <c r="M1792" s="2">
        <v>13</v>
      </c>
      <c r="N1792" s="9">
        <v>1</v>
      </c>
    </row>
    <row r="1793" spans="1:14" x14ac:dyDescent="0.25">
      <c r="A1793" s="24">
        <v>2560</v>
      </c>
      <c r="B1793" s="2">
        <v>18</v>
      </c>
      <c r="C1793" s="23">
        <v>363</v>
      </c>
      <c r="D1793" s="23">
        <v>51</v>
      </c>
      <c r="E1793" s="23">
        <v>945</v>
      </c>
      <c r="F1793" s="23">
        <v>60</v>
      </c>
      <c r="G1793" s="23">
        <v>145</v>
      </c>
      <c r="H1793" s="23">
        <v>169</v>
      </c>
      <c r="I1793" s="23">
        <v>1395</v>
      </c>
      <c r="J1793" s="9">
        <v>1</v>
      </c>
      <c r="K1793" s="2">
        <v>3</v>
      </c>
      <c r="L1793" s="2">
        <v>10</v>
      </c>
      <c r="M1793" s="2">
        <v>13</v>
      </c>
      <c r="N1793" s="9">
        <v>1</v>
      </c>
    </row>
    <row r="1794" spans="1:14" x14ac:dyDescent="0.25">
      <c r="A1794" s="24">
        <v>2264</v>
      </c>
      <c r="B1794" s="2">
        <v>18</v>
      </c>
      <c r="C1794" s="23">
        <v>397</v>
      </c>
      <c r="D1794" s="23">
        <v>214</v>
      </c>
      <c r="E1794" s="23">
        <v>717</v>
      </c>
      <c r="F1794" s="23">
        <v>119</v>
      </c>
      <c r="G1794" s="23">
        <v>91</v>
      </c>
      <c r="H1794" s="23">
        <v>165</v>
      </c>
      <c r="I1794" s="23">
        <v>1374</v>
      </c>
      <c r="J1794" s="9">
        <v>2</v>
      </c>
      <c r="K1794" s="2">
        <v>7</v>
      </c>
      <c r="L1794" s="2">
        <v>1</v>
      </c>
      <c r="M1794" s="2">
        <v>7</v>
      </c>
      <c r="N1794" s="9">
        <v>8</v>
      </c>
    </row>
    <row r="1795" spans="1:14" x14ac:dyDescent="0.25">
      <c r="A1795" s="24">
        <v>2397</v>
      </c>
      <c r="B1795" s="2">
        <v>18</v>
      </c>
      <c r="C1795" s="23">
        <v>704</v>
      </c>
      <c r="D1795" s="23">
        <v>434</v>
      </c>
      <c r="E1795" s="23">
        <v>187</v>
      </c>
      <c r="F1795" s="23">
        <v>96</v>
      </c>
      <c r="G1795" s="23">
        <v>20</v>
      </c>
      <c r="H1795" s="23">
        <v>620</v>
      </c>
      <c r="I1795" s="23">
        <v>820</v>
      </c>
      <c r="J1795" s="9">
        <v>1</v>
      </c>
      <c r="K1795" s="2">
        <v>2</v>
      </c>
      <c r="L1795" s="2">
        <v>10</v>
      </c>
      <c r="M1795" s="2">
        <v>10</v>
      </c>
      <c r="N1795" s="9">
        <v>1</v>
      </c>
    </row>
    <row r="1796" spans="1:14" x14ac:dyDescent="0.25">
      <c r="A1796" s="24">
        <v>2624</v>
      </c>
      <c r="B1796" s="2">
        <v>18</v>
      </c>
      <c r="C1796" s="23">
        <v>734</v>
      </c>
      <c r="D1796" s="23">
        <v>385</v>
      </c>
      <c r="E1796" s="23">
        <v>1647</v>
      </c>
      <c r="F1796" s="23">
        <v>94</v>
      </c>
      <c r="G1796" s="23">
        <v>33</v>
      </c>
      <c r="H1796" s="23">
        <v>349</v>
      </c>
      <c r="I1796" s="23">
        <v>2544</v>
      </c>
      <c r="J1796" s="9">
        <v>1</v>
      </c>
      <c r="K1796" s="2">
        <v>7</v>
      </c>
      <c r="L1796" s="2">
        <v>5</v>
      </c>
      <c r="M1796" s="2">
        <v>7</v>
      </c>
      <c r="N1796" s="9">
        <v>6</v>
      </c>
    </row>
    <row r="1797" spans="1:14" x14ac:dyDescent="0.25">
      <c r="A1797" s="24">
        <v>2948</v>
      </c>
      <c r="B1797" s="2">
        <v>18</v>
      </c>
      <c r="C1797" s="23">
        <v>901</v>
      </c>
      <c r="D1797" s="23">
        <v>79</v>
      </c>
      <c r="E1797" s="23">
        <v>252</v>
      </c>
      <c r="F1797" s="23">
        <v>14</v>
      </c>
      <c r="G1797" s="23">
        <v>79</v>
      </c>
      <c r="H1797" s="23">
        <v>173</v>
      </c>
      <c r="I1797" s="23">
        <v>1153</v>
      </c>
      <c r="J1797" s="9">
        <v>2</v>
      </c>
      <c r="K1797" s="2">
        <v>6</v>
      </c>
      <c r="L1797" s="2">
        <v>3</v>
      </c>
      <c r="M1797" s="2">
        <v>5</v>
      </c>
      <c r="N1797" s="9">
        <v>7</v>
      </c>
    </row>
    <row r="1798" spans="1:14" x14ac:dyDescent="0.25">
      <c r="A1798" s="24">
        <v>1101</v>
      </c>
      <c r="B1798" s="2">
        <v>18</v>
      </c>
      <c r="C1798" s="23">
        <v>964</v>
      </c>
      <c r="D1798" s="23">
        <v>412</v>
      </c>
      <c r="E1798" s="23">
        <v>225</v>
      </c>
      <c r="F1798" s="23">
        <v>66</v>
      </c>
      <c r="G1798" s="23">
        <v>47</v>
      </c>
      <c r="H1798" s="23">
        <v>91</v>
      </c>
      <c r="I1798" s="23">
        <v>1622</v>
      </c>
      <c r="J1798" s="9">
        <v>1</v>
      </c>
      <c r="K1798" s="2">
        <v>5</v>
      </c>
      <c r="L1798" s="2">
        <v>4</v>
      </c>
      <c r="M1798" s="2">
        <v>4</v>
      </c>
      <c r="N1798" s="9">
        <v>2</v>
      </c>
    </row>
    <row r="1799" spans="1:14" x14ac:dyDescent="0.25">
      <c r="A1799" s="24">
        <v>1057</v>
      </c>
      <c r="B1799" s="2">
        <v>18</v>
      </c>
      <c r="C1799" s="23">
        <v>1130</v>
      </c>
      <c r="D1799" s="23">
        <v>45</v>
      </c>
      <c r="E1799" s="23">
        <v>255</v>
      </c>
      <c r="F1799" s="23">
        <v>40</v>
      </c>
      <c r="G1799" s="23">
        <v>45</v>
      </c>
      <c r="H1799" s="23">
        <v>15</v>
      </c>
      <c r="I1799" s="23">
        <v>1500</v>
      </c>
      <c r="J1799" s="9">
        <v>4</v>
      </c>
      <c r="K1799" s="2">
        <v>4</v>
      </c>
      <c r="L1799" s="2">
        <v>2</v>
      </c>
      <c r="M1799" s="2">
        <v>12</v>
      </c>
      <c r="N1799" s="9">
        <v>3</v>
      </c>
    </row>
    <row r="1800" spans="1:14" x14ac:dyDescent="0.25">
      <c r="A1800" s="24">
        <v>1337</v>
      </c>
      <c r="B1800" s="2">
        <v>18</v>
      </c>
      <c r="C1800" s="23">
        <v>1303</v>
      </c>
      <c r="D1800" s="23">
        <v>217</v>
      </c>
      <c r="E1800" s="23">
        <v>979</v>
      </c>
      <c r="F1800" s="23">
        <v>284</v>
      </c>
      <c r="G1800" s="23">
        <v>0</v>
      </c>
      <c r="H1800" s="23">
        <v>53</v>
      </c>
      <c r="I1800" s="23">
        <v>2731</v>
      </c>
      <c r="J1800" s="9">
        <v>1</v>
      </c>
      <c r="K1800" s="2">
        <v>3</v>
      </c>
      <c r="L1800" s="2">
        <v>4</v>
      </c>
      <c r="M1800" s="2">
        <v>10</v>
      </c>
      <c r="N1800" s="9">
        <v>1</v>
      </c>
    </row>
    <row r="1801" spans="1:14" x14ac:dyDescent="0.25">
      <c r="A1801" s="24">
        <v>1199</v>
      </c>
      <c r="B1801" s="2">
        <v>18</v>
      </c>
      <c r="C1801" s="23">
        <v>1399</v>
      </c>
      <c r="D1801" s="23">
        <v>50</v>
      </c>
      <c r="E1801" s="23">
        <v>728</v>
      </c>
      <c r="F1801" s="23">
        <v>75</v>
      </c>
      <c r="G1801" s="23">
        <v>233</v>
      </c>
      <c r="H1801" s="23">
        <v>27</v>
      </c>
      <c r="I1801" s="23">
        <v>2458</v>
      </c>
      <c r="J1801" s="9">
        <v>1</v>
      </c>
      <c r="K1801" s="2">
        <v>4</v>
      </c>
      <c r="L1801" s="2">
        <v>6</v>
      </c>
      <c r="M1801" s="2">
        <v>9</v>
      </c>
      <c r="N1801" s="9">
        <v>1</v>
      </c>
    </row>
    <row r="1802" spans="1:14" x14ac:dyDescent="0.25">
      <c r="A1802" s="24">
        <v>1323</v>
      </c>
      <c r="B1802" s="2">
        <v>18</v>
      </c>
      <c r="C1802" s="23">
        <v>1887</v>
      </c>
      <c r="D1802" s="23">
        <v>134</v>
      </c>
      <c r="E1802" s="23">
        <v>1257</v>
      </c>
      <c r="F1802" s="23">
        <v>88</v>
      </c>
      <c r="G1802" s="23">
        <v>55</v>
      </c>
      <c r="H1802" s="23">
        <v>269</v>
      </c>
      <c r="I1802" s="23">
        <v>3153</v>
      </c>
      <c r="J1802" s="9">
        <v>1</v>
      </c>
      <c r="K1802" s="2">
        <v>7</v>
      </c>
      <c r="L1802" s="2">
        <v>6</v>
      </c>
      <c r="M1802" s="2">
        <v>8</v>
      </c>
      <c r="N1802" s="9">
        <v>3</v>
      </c>
    </row>
    <row r="1803" spans="1:14" x14ac:dyDescent="0.25">
      <c r="A1803" s="24">
        <v>2165</v>
      </c>
      <c r="B1803" s="2">
        <v>17</v>
      </c>
      <c r="C1803" s="23">
        <v>19</v>
      </c>
      <c r="D1803" s="23">
        <v>5</v>
      </c>
      <c r="E1803" s="23">
        <v>52</v>
      </c>
      <c r="F1803" s="23">
        <v>0</v>
      </c>
      <c r="G1803" s="23">
        <v>0</v>
      </c>
      <c r="H1803" s="23">
        <v>5</v>
      </c>
      <c r="I1803" s="23">
        <v>71</v>
      </c>
      <c r="J1803" s="9">
        <v>1</v>
      </c>
      <c r="K1803" s="2">
        <v>1</v>
      </c>
      <c r="L1803" s="2">
        <v>0</v>
      </c>
      <c r="M1803" s="2">
        <v>2</v>
      </c>
      <c r="N1803" s="9">
        <v>7</v>
      </c>
    </row>
    <row r="1804" spans="1:14" x14ac:dyDescent="0.25">
      <c r="A1804" s="24">
        <v>1436</v>
      </c>
      <c r="B1804" s="2">
        <v>17</v>
      </c>
      <c r="C1804" s="23">
        <v>53</v>
      </c>
      <c r="D1804" s="23">
        <v>8</v>
      </c>
      <c r="E1804" s="23">
        <v>113</v>
      </c>
      <c r="F1804" s="23">
        <v>30</v>
      </c>
      <c r="G1804" s="23">
        <v>8</v>
      </c>
      <c r="H1804" s="23">
        <v>11</v>
      </c>
      <c r="I1804" s="23">
        <v>199</v>
      </c>
      <c r="J1804" s="9">
        <v>1</v>
      </c>
      <c r="K1804" s="2">
        <v>2</v>
      </c>
      <c r="L1804" s="2">
        <v>0</v>
      </c>
      <c r="M1804" s="2">
        <v>4</v>
      </c>
      <c r="N1804" s="9">
        <v>5</v>
      </c>
    </row>
    <row r="1805" spans="1:14" x14ac:dyDescent="0.25">
      <c r="A1805" s="24">
        <v>2614</v>
      </c>
      <c r="B1805" s="2">
        <v>17</v>
      </c>
      <c r="C1805" s="23">
        <v>78</v>
      </c>
      <c r="D1805" s="23">
        <v>3</v>
      </c>
      <c r="E1805" s="23">
        <v>33</v>
      </c>
      <c r="F1805" s="23">
        <v>7</v>
      </c>
      <c r="G1805" s="23">
        <v>0</v>
      </c>
      <c r="H1805" s="23">
        <v>13</v>
      </c>
      <c r="I1805" s="23">
        <v>108</v>
      </c>
      <c r="J1805" s="9">
        <v>2</v>
      </c>
      <c r="K1805" s="2">
        <v>2</v>
      </c>
      <c r="L1805" s="2">
        <v>0</v>
      </c>
      <c r="M1805" s="2">
        <v>3</v>
      </c>
      <c r="N1805" s="9">
        <v>5</v>
      </c>
    </row>
    <row r="1806" spans="1:14" x14ac:dyDescent="0.25">
      <c r="A1806" s="24">
        <v>2368</v>
      </c>
      <c r="B1806" s="2">
        <v>17</v>
      </c>
      <c r="C1806" s="23">
        <v>89</v>
      </c>
      <c r="D1806" s="23">
        <v>4</v>
      </c>
      <c r="E1806" s="23">
        <v>46</v>
      </c>
      <c r="F1806" s="23">
        <v>0</v>
      </c>
      <c r="G1806" s="23">
        <v>0</v>
      </c>
      <c r="H1806" s="23">
        <v>11</v>
      </c>
      <c r="I1806" s="23">
        <v>129</v>
      </c>
      <c r="J1806" s="9">
        <v>1</v>
      </c>
      <c r="K1806" s="2">
        <v>1</v>
      </c>
      <c r="L1806" s="2">
        <v>0</v>
      </c>
      <c r="M1806" s="2">
        <v>3</v>
      </c>
      <c r="N1806" s="9">
        <v>7</v>
      </c>
    </row>
    <row r="1807" spans="1:14" x14ac:dyDescent="0.25">
      <c r="A1807" s="24">
        <v>1162</v>
      </c>
      <c r="B1807" s="2">
        <v>17</v>
      </c>
      <c r="C1807" s="23">
        <v>232</v>
      </c>
      <c r="D1807" s="23">
        <v>0</v>
      </c>
      <c r="E1807" s="23">
        <v>17</v>
      </c>
      <c r="F1807" s="23">
        <v>0</v>
      </c>
      <c r="G1807" s="23">
        <v>0</v>
      </c>
      <c r="H1807" s="23">
        <v>17</v>
      </c>
      <c r="I1807" s="23">
        <v>232</v>
      </c>
      <c r="J1807" s="9">
        <v>2</v>
      </c>
      <c r="K1807" s="2">
        <v>2</v>
      </c>
      <c r="L1807" s="2">
        <v>1</v>
      </c>
      <c r="M1807" s="2">
        <v>3</v>
      </c>
      <c r="N1807" s="9">
        <v>5</v>
      </c>
    </row>
    <row r="1808" spans="1:14" x14ac:dyDescent="0.25">
      <c r="A1808" s="24">
        <v>1100</v>
      </c>
      <c r="B1808" s="2">
        <v>17</v>
      </c>
      <c r="C1808" s="23">
        <v>273</v>
      </c>
      <c r="D1808" s="23">
        <v>11</v>
      </c>
      <c r="E1808" s="23">
        <v>111</v>
      </c>
      <c r="F1808" s="23">
        <v>14</v>
      </c>
      <c r="G1808" s="23">
        <v>14</v>
      </c>
      <c r="H1808" s="23">
        <v>97</v>
      </c>
      <c r="I1808" s="23">
        <v>327</v>
      </c>
      <c r="J1808" s="9">
        <v>2</v>
      </c>
      <c r="K1808" s="2">
        <v>3</v>
      </c>
      <c r="L1808" s="2">
        <v>1</v>
      </c>
      <c r="M1808" s="2">
        <v>3</v>
      </c>
      <c r="N1808" s="9">
        <v>7</v>
      </c>
    </row>
    <row r="1809" spans="1:14" x14ac:dyDescent="0.25">
      <c r="A1809" s="24">
        <v>1831</v>
      </c>
      <c r="B1809" s="2">
        <v>17</v>
      </c>
      <c r="C1809" s="23">
        <v>680</v>
      </c>
      <c r="D1809" s="23">
        <v>6</v>
      </c>
      <c r="E1809" s="23">
        <v>76</v>
      </c>
      <c r="F1809" s="23">
        <v>21</v>
      </c>
      <c r="G1809" s="23">
        <v>0</v>
      </c>
      <c r="H1809" s="23">
        <v>334</v>
      </c>
      <c r="I1809" s="23">
        <v>449</v>
      </c>
      <c r="J1809" s="9">
        <v>2</v>
      </c>
      <c r="K1809" s="2">
        <v>5</v>
      </c>
      <c r="L1809" s="2">
        <v>3</v>
      </c>
      <c r="M1809" s="2">
        <v>3</v>
      </c>
      <c r="N1809" s="9">
        <v>6</v>
      </c>
    </row>
    <row r="1810" spans="1:14" x14ac:dyDescent="0.25">
      <c r="A1810" s="24">
        <v>1273</v>
      </c>
      <c r="B1810" s="2">
        <v>17</v>
      </c>
      <c r="C1810" s="23">
        <v>708</v>
      </c>
      <c r="D1810" s="23">
        <v>228</v>
      </c>
      <c r="E1810" s="23">
        <v>536</v>
      </c>
      <c r="F1810" s="23">
        <v>349</v>
      </c>
      <c r="G1810" s="23">
        <v>172</v>
      </c>
      <c r="H1810" s="23">
        <v>172</v>
      </c>
      <c r="I1810" s="23">
        <v>1821</v>
      </c>
      <c r="J1810" s="9">
        <v>1</v>
      </c>
      <c r="K1810" s="2">
        <v>6</v>
      </c>
      <c r="L1810" s="2">
        <v>3</v>
      </c>
      <c r="M1810" s="2">
        <v>13</v>
      </c>
      <c r="N1810" s="9">
        <v>3</v>
      </c>
    </row>
    <row r="1811" spans="1:14" x14ac:dyDescent="0.25">
      <c r="A1811" s="24">
        <v>2466</v>
      </c>
      <c r="B1811" s="2">
        <v>17</v>
      </c>
      <c r="C1811" s="23">
        <v>708</v>
      </c>
      <c r="D1811" s="23">
        <v>111</v>
      </c>
      <c r="E1811" s="23">
        <v>819</v>
      </c>
      <c r="F1811" s="23">
        <v>146</v>
      </c>
      <c r="G1811" s="23">
        <v>111</v>
      </c>
      <c r="H1811" s="23">
        <v>56</v>
      </c>
      <c r="I1811" s="23">
        <v>1839</v>
      </c>
      <c r="J1811" s="9">
        <v>10</v>
      </c>
      <c r="K1811" s="2">
        <v>7</v>
      </c>
      <c r="L1811" s="2">
        <v>4</v>
      </c>
      <c r="M1811" s="2">
        <v>9</v>
      </c>
      <c r="N1811" s="9">
        <v>5</v>
      </c>
    </row>
    <row r="1812" spans="1:14" x14ac:dyDescent="0.25">
      <c r="A1812" s="24">
        <v>3174</v>
      </c>
      <c r="B1812" s="2">
        <v>17</v>
      </c>
      <c r="C1812" s="23">
        <v>710</v>
      </c>
      <c r="D1812" s="23">
        <v>340</v>
      </c>
      <c r="E1812" s="23">
        <v>1306</v>
      </c>
      <c r="F1812" s="23">
        <v>480</v>
      </c>
      <c r="G1812" s="23">
        <v>113</v>
      </c>
      <c r="H1812" s="23">
        <v>77</v>
      </c>
      <c r="I1812" s="23">
        <v>2874</v>
      </c>
      <c r="J1812" s="9">
        <v>4</v>
      </c>
      <c r="K1812" s="2">
        <v>9</v>
      </c>
      <c r="L1812" s="2">
        <v>3</v>
      </c>
      <c r="M1812" s="2">
        <v>4</v>
      </c>
      <c r="N1812" s="9">
        <v>7</v>
      </c>
    </row>
    <row r="1813" spans="1:14" x14ac:dyDescent="0.25">
      <c r="A1813" s="24">
        <v>1710</v>
      </c>
      <c r="B1813" s="2">
        <v>17</v>
      </c>
      <c r="C1813" s="23">
        <v>870</v>
      </c>
      <c r="D1813" s="23">
        <v>46</v>
      </c>
      <c r="E1813" s="23">
        <v>279</v>
      </c>
      <c r="F1813" s="23">
        <v>125</v>
      </c>
      <c r="G1813" s="23">
        <v>59</v>
      </c>
      <c r="H1813" s="23">
        <v>387</v>
      </c>
      <c r="I1813" s="23">
        <v>993</v>
      </c>
      <c r="J1813" s="9">
        <v>1</v>
      </c>
      <c r="K1813" s="2">
        <v>11</v>
      </c>
      <c r="L1813" s="2">
        <v>6</v>
      </c>
      <c r="M1813" s="2">
        <v>8</v>
      </c>
      <c r="N1813" s="9">
        <v>4</v>
      </c>
    </row>
    <row r="1814" spans="1:14" x14ac:dyDescent="0.25">
      <c r="A1814" s="24">
        <v>2089</v>
      </c>
      <c r="B1814" s="2">
        <v>17</v>
      </c>
      <c r="C1814" s="23">
        <v>988</v>
      </c>
      <c r="D1814" s="23">
        <v>81</v>
      </c>
      <c r="E1814" s="23">
        <v>177</v>
      </c>
      <c r="F1814" s="23">
        <v>53</v>
      </c>
      <c r="G1814" s="23">
        <v>81</v>
      </c>
      <c r="H1814" s="23">
        <v>40</v>
      </c>
      <c r="I1814" s="23">
        <v>1340</v>
      </c>
      <c r="J1814" s="9">
        <v>2</v>
      </c>
      <c r="K1814" s="2">
        <v>6</v>
      </c>
      <c r="L1814" s="2">
        <v>2</v>
      </c>
      <c r="M1814" s="2">
        <v>9</v>
      </c>
      <c r="N1814" s="9">
        <v>5</v>
      </c>
    </row>
    <row r="1815" spans="1:14" x14ac:dyDescent="0.25">
      <c r="A1815" s="24">
        <v>2386</v>
      </c>
      <c r="B1815" s="2">
        <v>17</v>
      </c>
      <c r="C1815" s="23">
        <v>1030</v>
      </c>
      <c r="D1815" s="23">
        <v>17</v>
      </c>
      <c r="E1815" s="23">
        <v>581</v>
      </c>
      <c r="F1815" s="23">
        <v>168</v>
      </c>
      <c r="G1815" s="23">
        <v>112</v>
      </c>
      <c r="H1815" s="23">
        <v>37</v>
      </c>
      <c r="I1815" s="23">
        <v>1872</v>
      </c>
      <c r="J1815" s="9">
        <v>1</v>
      </c>
      <c r="K1815" s="2">
        <v>7</v>
      </c>
      <c r="L1815" s="2">
        <v>2</v>
      </c>
      <c r="M1815" s="2">
        <v>12</v>
      </c>
      <c r="N1815" s="9">
        <v>4</v>
      </c>
    </row>
    <row r="1816" spans="1:14" x14ac:dyDescent="0.25">
      <c r="A1816" s="24">
        <v>1965</v>
      </c>
      <c r="B1816" s="2">
        <v>17</v>
      </c>
      <c r="C1816" s="23">
        <v>1509</v>
      </c>
      <c r="D1816" s="23">
        <v>376</v>
      </c>
      <c r="E1816" s="23">
        <v>242</v>
      </c>
      <c r="F1816" s="23">
        <v>430</v>
      </c>
      <c r="G1816" s="23">
        <v>94</v>
      </c>
      <c r="H1816" s="23">
        <v>517</v>
      </c>
      <c r="I1816" s="23">
        <v>2133</v>
      </c>
      <c r="J1816" s="9">
        <v>1</v>
      </c>
      <c r="K1816" s="2">
        <v>5</v>
      </c>
      <c r="L1816" s="2">
        <v>11</v>
      </c>
      <c r="M1816" s="2">
        <v>6</v>
      </c>
      <c r="N1816" s="9">
        <v>3</v>
      </c>
    </row>
    <row r="1817" spans="1:14" x14ac:dyDescent="0.25">
      <c r="A1817" s="24">
        <v>1778</v>
      </c>
      <c r="B1817" s="2">
        <v>17</v>
      </c>
      <c r="C1817" s="23">
        <v>1555</v>
      </c>
      <c r="D1817" s="23">
        <v>117</v>
      </c>
      <c r="E1817" s="23">
        <v>564</v>
      </c>
      <c r="F1817" s="23">
        <v>122</v>
      </c>
      <c r="G1817" s="23">
        <v>21</v>
      </c>
      <c r="H1817" s="23">
        <v>471</v>
      </c>
      <c r="I1817" s="23">
        <v>1909</v>
      </c>
      <c r="J1817" s="9">
        <v>3</v>
      </c>
      <c r="K1817" s="2">
        <v>11</v>
      </c>
      <c r="L1817" s="2">
        <v>4</v>
      </c>
      <c r="M1817" s="2">
        <v>8</v>
      </c>
      <c r="N1817" s="9">
        <v>8</v>
      </c>
    </row>
    <row r="1818" spans="1:14" x14ac:dyDescent="0.25">
      <c r="A1818" s="24">
        <v>1658</v>
      </c>
      <c r="B1818" s="2">
        <v>17</v>
      </c>
      <c r="C1818" s="23">
        <v>2239</v>
      </c>
      <c r="D1818" s="23">
        <v>27</v>
      </c>
      <c r="E1818" s="23">
        <v>323</v>
      </c>
      <c r="F1818" s="23">
        <v>71</v>
      </c>
      <c r="G1818" s="23">
        <v>27</v>
      </c>
      <c r="H1818" s="23">
        <v>80</v>
      </c>
      <c r="I1818" s="23">
        <v>2607</v>
      </c>
      <c r="J1818" s="9">
        <v>3</v>
      </c>
      <c r="K1818" s="2">
        <v>10</v>
      </c>
      <c r="L1818" s="2">
        <v>3</v>
      </c>
      <c r="M1818" s="2">
        <v>5</v>
      </c>
      <c r="N1818" s="9">
        <v>5</v>
      </c>
    </row>
    <row r="1819" spans="1:14" x14ac:dyDescent="0.25">
      <c r="A1819" s="24">
        <v>2305</v>
      </c>
      <c r="B1819" s="2">
        <v>17</v>
      </c>
      <c r="C1819" s="23">
        <v>2860</v>
      </c>
      <c r="D1819" s="23">
        <v>0</v>
      </c>
      <c r="E1819" s="23">
        <v>558</v>
      </c>
      <c r="F1819" s="23">
        <v>45</v>
      </c>
      <c r="G1819" s="23">
        <v>33</v>
      </c>
      <c r="H1819" s="23">
        <v>486</v>
      </c>
      <c r="I1819" s="23">
        <v>3009</v>
      </c>
      <c r="J1819" s="9">
        <v>6</v>
      </c>
      <c r="K1819" s="2">
        <v>6</v>
      </c>
      <c r="L1819" s="2">
        <v>3</v>
      </c>
      <c r="M1819" s="2">
        <v>13</v>
      </c>
      <c r="N1819" s="9">
        <v>7</v>
      </c>
    </row>
    <row r="1820" spans="1:14" x14ac:dyDescent="0.25">
      <c r="A1820" s="24">
        <v>1450</v>
      </c>
      <c r="B1820" s="2">
        <v>17</v>
      </c>
      <c r="C1820" s="23">
        <v>2885</v>
      </c>
      <c r="D1820" s="23">
        <v>40</v>
      </c>
      <c r="E1820" s="23">
        <v>962</v>
      </c>
      <c r="F1820" s="23">
        <v>54</v>
      </c>
      <c r="G1820" s="23">
        <v>79</v>
      </c>
      <c r="H1820" s="23">
        <v>40</v>
      </c>
      <c r="I1820" s="23">
        <v>3980</v>
      </c>
      <c r="J1820" s="9">
        <v>1</v>
      </c>
      <c r="K1820" s="2">
        <v>5</v>
      </c>
      <c r="L1820" s="2">
        <v>6</v>
      </c>
      <c r="M1820" s="2">
        <v>5</v>
      </c>
      <c r="N1820" s="9">
        <v>2</v>
      </c>
    </row>
    <row r="1821" spans="1:14" x14ac:dyDescent="0.25">
      <c r="A1821" s="24">
        <v>1197</v>
      </c>
      <c r="B1821" s="2">
        <v>17</v>
      </c>
      <c r="C1821" s="23">
        <v>2984</v>
      </c>
      <c r="D1821" s="23">
        <v>122</v>
      </c>
      <c r="E1821" s="23">
        <v>816</v>
      </c>
      <c r="F1821" s="23">
        <v>107</v>
      </c>
      <c r="G1821" s="23">
        <v>82</v>
      </c>
      <c r="H1821" s="23">
        <v>490</v>
      </c>
      <c r="I1821" s="23">
        <v>3622</v>
      </c>
      <c r="J1821" s="9">
        <v>5</v>
      </c>
      <c r="K1821" s="2">
        <v>11</v>
      </c>
      <c r="L1821" s="2">
        <v>4</v>
      </c>
      <c r="M1821" s="2">
        <v>9</v>
      </c>
      <c r="N1821" s="9">
        <v>8</v>
      </c>
    </row>
    <row r="1822" spans="1:14" x14ac:dyDescent="0.25">
      <c r="A1822" s="24">
        <v>2836</v>
      </c>
      <c r="B1822" s="2">
        <v>16</v>
      </c>
      <c r="C1822" s="23">
        <v>0</v>
      </c>
      <c r="D1822" s="23">
        <v>0</v>
      </c>
      <c r="E1822" s="23">
        <v>0</v>
      </c>
      <c r="F1822" s="23">
        <v>58</v>
      </c>
      <c r="G1822" s="23">
        <v>19</v>
      </c>
      <c r="H1822" s="23">
        <v>58</v>
      </c>
      <c r="I1822" s="23">
        <v>19</v>
      </c>
      <c r="J1822" s="9">
        <v>1</v>
      </c>
      <c r="K1822" s="2">
        <v>1</v>
      </c>
      <c r="L1822" s="2">
        <v>0</v>
      </c>
      <c r="M1822" s="2">
        <v>2</v>
      </c>
      <c r="N1822" s="9">
        <v>6</v>
      </c>
    </row>
    <row r="1823" spans="1:14" x14ac:dyDescent="0.25">
      <c r="A1823" s="24">
        <v>3085</v>
      </c>
      <c r="B1823" s="2">
        <v>16</v>
      </c>
      <c r="C1823" s="23">
        <v>0</v>
      </c>
      <c r="D1823" s="23">
        <v>32</v>
      </c>
      <c r="E1823" s="23">
        <v>23</v>
      </c>
      <c r="F1823" s="23">
        <v>120</v>
      </c>
      <c r="G1823" s="23">
        <v>9</v>
      </c>
      <c r="H1823" s="23">
        <v>78</v>
      </c>
      <c r="I1823" s="23">
        <v>106</v>
      </c>
      <c r="J1823" s="9">
        <v>2</v>
      </c>
      <c r="K1823" s="2">
        <v>2</v>
      </c>
      <c r="L1823" s="2">
        <v>0</v>
      </c>
      <c r="M1823" s="2">
        <v>3</v>
      </c>
      <c r="N1823" s="9">
        <v>7</v>
      </c>
    </row>
    <row r="1824" spans="1:14" x14ac:dyDescent="0.25">
      <c r="A1824" s="24">
        <v>2538</v>
      </c>
      <c r="B1824" s="2">
        <v>16</v>
      </c>
      <c r="C1824" s="23">
        <v>25</v>
      </c>
      <c r="D1824" s="23">
        <v>15</v>
      </c>
      <c r="E1824" s="23">
        <v>20</v>
      </c>
      <c r="F1824" s="23">
        <v>20</v>
      </c>
      <c r="G1824" s="23">
        <v>5</v>
      </c>
      <c r="H1824" s="23">
        <v>0</v>
      </c>
      <c r="I1824" s="23">
        <v>86</v>
      </c>
      <c r="J1824" s="9">
        <v>1</v>
      </c>
      <c r="K1824" s="2">
        <v>1</v>
      </c>
      <c r="L1824" s="2">
        <v>0</v>
      </c>
      <c r="M1824" s="2">
        <v>2</v>
      </c>
      <c r="N1824" s="9">
        <v>8</v>
      </c>
    </row>
    <row r="1825" spans="1:14" x14ac:dyDescent="0.25">
      <c r="A1825" s="24">
        <v>2413</v>
      </c>
      <c r="B1825" s="2">
        <v>16</v>
      </c>
      <c r="C1825" s="23">
        <v>29</v>
      </c>
      <c r="D1825" s="23">
        <v>24</v>
      </c>
      <c r="E1825" s="23">
        <v>29</v>
      </c>
      <c r="F1825" s="23">
        <v>24</v>
      </c>
      <c r="G1825" s="23">
        <v>12</v>
      </c>
      <c r="H1825" s="23">
        <v>59</v>
      </c>
      <c r="I1825" s="23">
        <v>59</v>
      </c>
      <c r="J1825" s="9">
        <v>1</v>
      </c>
      <c r="K1825" s="2">
        <v>0</v>
      </c>
      <c r="L1825" s="2">
        <v>1</v>
      </c>
      <c r="M1825" s="2">
        <v>2</v>
      </c>
      <c r="N1825" s="9">
        <v>7</v>
      </c>
    </row>
    <row r="1826" spans="1:14" x14ac:dyDescent="0.25">
      <c r="A1826" s="24">
        <v>1861</v>
      </c>
      <c r="B1826" s="2">
        <v>16</v>
      </c>
      <c r="C1826" s="23">
        <v>30</v>
      </c>
      <c r="D1826" s="23">
        <v>50</v>
      </c>
      <c r="E1826" s="23">
        <v>60</v>
      </c>
      <c r="F1826" s="23">
        <v>15</v>
      </c>
      <c r="G1826" s="23">
        <v>76</v>
      </c>
      <c r="H1826" s="23">
        <v>202</v>
      </c>
      <c r="I1826" s="23">
        <v>30</v>
      </c>
      <c r="J1826" s="9">
        <v>3</v>
      </c>
      <c r="K1826" s="2">
        <v>3</v>
      </c>
      <c r="L1826" s="2">
        <v>1</v>
      </c>
      <c r="M1826" s="2">
        <v>2</v>
      </c>
      <c r="N1826" s="9">
        <v>8</v>
      </c>
    </row>
    <row r="1827" spans="1:14" x14ac:dyDescent="0.25">
      <c r="A1827" s="24">
        <v>2032</v>
      </c>
      <c r="B1827" s="2">
        <v>16</v>
      </c>
      <c r="C1827" s="23">
        <v>36</v>
      </c>
      <c r="D1827" s="23">
        <v>0</v>
      </c>
      <c r="E1827" s="23">
        <v>13</v>
      </c>
      <c r="F1827" s="23">
        <v>0</v>
      </c>
      <c r="G1827" s="23">
        <v>0</v>
      </c>
      <c r="H1827" s="23">
        <v>4</v>
      </c>
      <c r="I1827" s="23">
        <v>45</v>
      </c>
      <c r="J1827" s="9">
        <v>1</v>
      </c>
      <c r="K1827" s="2">
        <v>1</v>
      </c>
      <c r="L1827" s="2">
        <v>0</v>
      </c>
      <c r="M1827" s="2">
        <v>2</v>
      </c>
      <c r="N1827" s="9">
        <v>8</v>
      </c>
    </row>
    <row r="1828" spans="1:14" x14ac:dyDescent="0.25">
      <c r="A1828" s="24">
        <v>3057</v>
      </c>
      <c r="B1828" s="2">
        <v>16</v>
      </c>
      <c r="C1828" s="23">
        <v>68</v>
      </c>
      <c r="D1828" s="23">
        <v>47</v>
      </c>
      <c r="E1828" s="23">
        <v>64</v>
      </c>
      <c r="F1828" s="23">
        <v>8</v>
      </c>
      <c r="G1828" s="23">
        <v>0</v>
      </c>
      <c r="H1828" s="23">
        <v>51</v>
      </c>
      <c r="I1828" s="23">
        <v>136</v>
      </c>
      <c r="J1828" s="9">
        <v>2</v>
      </c>
      <c r="K1828" s="2">
        <v>1</v>
      </c>
      <c r="L1828" s="2">
        <v>1</v>
      </c>
      <c r="M1828" s="2">
        <v>4</v>
      </c>
      <c r="N1828" s="9">
        <v>3</v>
      </c>
    </row>
    <row r="1829" spans="1:14" x14ac:dyDescent="0.25">
      <c r="A1829" s="24">
        <v>2876</v>
      </c>
      <c r="B1829" s="2">
        <v>16</v>
      </c>
      <c r="C1829" s="23">
        <v>83</v>
      </c>
      <c r="D1829" s="23">
        <v>28</v>
      </c>
      <c r="E1829" s="23">
        <v>77</v>
      </c>
      <c r="F1829" s="23">
        <v>0</v>
      </c>
      <c r="G1829" s="23">
        <v>22</v>
      </c>
      <c r="H1829" s="23">
        <v>61</v>
      </c>
      <c r="I1829" s="23">
        <v>149</v>
      </c>
      <c r="J1829" s="9">
        <v>1</v>
      </c>
      <c r="K1829" s="2">
        <v>1</v>
      </c>
      <c r="L1829" s="2">
        <v>0</v>
      </c>
      <c r="M1829" s="2">
        <v>3</v>
      </c>
      <c r="N1829" s="9">
        <v>7</v>
      </c>
    </row>
    <row r="1830" spans="1:14" x14ac:dyDescent="0.25">
      <c r="A1830" s="24">
        <v>1862</v>
      </c>
      <c r="B1830" s="2">
        <v>16</v>
      </c>
      <c r="C1830" s="23">
        <v>102</v>
      </c>
      <c r="D1830" s="23">
        <v>4</v>
      </c>
      <c r="E1830" s="23">
        <v>53</v>
      </c>
      <c r="F1830" s="23">
        <v>15</v>
      </c>
      <c r="G1830" s="23">
        <v>4</v>
      </c>
      <c r="H1830" s="23">
        <v>80</v>
      </c>
      <c r="I1830" s="23">
        <v>99</v>
      </c>
      <c r="J1830" s="9">
        <v>2</v>
      </c>
      <c r="K1830" s="2">
        <v>2</v>
      </c>
      <c r="L1830" s="2">
        <v>0</v>
      </c>
      <c r="M1830" s="2">
        <v>3</v>
      </c>
      <c r="N1830" s="9">
        <v>8</v>
      </c>
    </row>
    <row r="1831" spans="1:14" x14ac:dyDescent="0.25">
      <c r="A1831" s="24">
        <v>3123</v>
      </c>
      <c r="B1831" s="2">
        <v>16</v>
      </c>
      <c r="C1831" s="23">
        <v>107</v>
      </c>
      <c r="D1831" s="23">
        <v>12</v>
      </c>
      <c r="E1831" s="23">
        <v>95</v>
      </c>
      <c r="F1831" s="23">
        <v>16</v>
      </c>
      <c r="G1831" s="23">
        <v>29</v>
      </c>
      <c r="H1831" s="23">
        <v>12</v>
      </c>
      <c r="I1831" s="23">
        <v>247</v>
      </c>
      <c r="J1831" s="9">
        <v>2</v>
      </c>
      <c r="K1831" s="2">
        <v>2</v>
      </c>
      <c r="L1831" s="2">
        <v>0</v>
      </c>
      <c r="M1831" s="2">
        <v>4</v>
      </c>
      <c r="N1831" s="9">
        <v>6</v>
      </c>
    </row>
    <row r="1832" spans="1:14" x14ac:dyDescent="0.25">
      <c r="A1832" s="24">
        <v>2953</v>
      </c>
      <c r="B1832" s="2">
        <v>16</v>
      </c>
      <c r="C1832" s="23">
        <v>108</v>
      </c>
      <c r="D1832" s="23">
        <v>4</v>
      </c>
      <c r="E1832" s="23">
        <v>63</v>
      </c>
      <c r="F1832" s="23">
        <v>0</v>
      </c>
      <c r="G1832" s="23">
        <v>11</v>
      </c>
      <c r="H1832" s="23">
        <v>48</v>
      </c>
      <c r="I1832" s="23">
        <v>138</v>
      </c>
      <c r="J1832" s="9">
        <v>1</v>
      </c>
      <c r="K1832" s="2">
        <v>2</v>
      </c>
      <c r="L1832" s="2">
        <v>1</v>
      </c>
      <c r="M1832" s="2">
        <v>2</v>
      </c>
      <c r="N1832" s="9">
        <v>8</v>
      </c>
    </row>
    <row r="1833" spans="1:14" x14ac:dyDescent="0.25">
      <c r="A1833" s="24">
        <v>1172</v>
      </c>
      <c r="B1833" s="2">
        <v>16</v>
      </c>
      <c r="C1833" s="23">
        <v>201</v>
      </c>
      <c r="D1833" s="23">
        <v>4</v>
      </c>
      <c r="E1833" s="23">
        <v>26</v>
      </c>
      <c r="F1833" s="23">
        <v>0</v>
      </c>
      <c r="G1833" s="23">
        <v>0</v>
      </c>
      <c r="H1833" s="23">
        <v>51</v>
      </c>
      <c r="I1833" s="23">
        <v>180</v>
      </c>
      <c r="J1833" s="9">
        <v>1</v>
      </c>
      <c r="K1833" s="2">
        <v>1</v>
      </c>
      <c r="L1833" s="2">
        <v>1</v>
      </c>
      <c r="M1833" s="2">
        <v>3</v>
      </c>
      <c r="N1833" s="9">
        <v>6</v>
      </c>
    </row>
    <row r="1834" spans="1:14" x14ac:dyDescent="0.25">
      <c r="A1834" s="24">
        <v>2753</v>
      </c>
      <c r="B1834" s="2">
        <v>16</v>
      </c>
      <c r="C1834" s="23">
        <v>251</v>
      </c>
      <c r="D1834" s="23">
        <v>0</v>
      </c>
      <c r="E1834" s="23">
        <v>64</v>
      </c>
      <c r="F1834" s="23">
        <v>0</v>
      </c>
      <c r="G1834" s="23">
        <v>0</v>
      </c>
      <c r="H1834" s="23">
        <v>46</v>
      </c>
      <c r="I1834" s="23">
        <v>269</v>
      </c>
      <c r="J1834" s="9">
        <v>1</v>
      </c>
      <c r="K1834" s="2">
        <v>3</v>
      </c>
      <c r="L1834" s="2">
        <v>1</v>
      </c>
      <c r="M1834" s="2">
        <v>2</v>
      </c>
      <c r="N1834" s="9">
        <v>7</v>
      </c>
    </row>
    <row r="1835" spans="1:14" x14ac:dyDescent="0.25">
      <c r="A1835" s="24">
        <v>2410</v>
      </c>
      <c r="B1835" s="2">
        <v>16</v>
      </c>
      <c r="C1835" s="23">
        <v>311</v>
      </c>
      <c r="D1835" s="23">
        <v>63</v>
      </c>
      <c r="E1835" s="23">
        <v>162</v>
      </c>
      <c r="F1835" s="23">
        <v>7</v>
      </c>
      <c r="G1835" s="23">
        <v>162</v>
      </c>
      <c r="H1835" s="23">
        <v>5</v>
      </c>
      <c r="I1835" s="23">
        <v>699</v>
      </c>
      <c r="J1835" s="9">
        <v>5</v>
      </c>
      <c r="K1835" s="2">
        <v>6</v>
      </c>
      <c r="L1835" s="2">
        <v>1</v>
      </c>
      <c r="M1835" s="2">
        <v>5</v>
      </c>
      <c r="N1835" s="9">
        <v>7</v>
      </c>
    </row>
    <row r="1836" spans="1:14" x14ac:dyDescent="0.25">
      <c r="A1836" s="24">
        <v>2135</v>
      </c>
      <c r="B1836" s="2">
        <v>16</v>
      </c>
      <c r="C1836" s="23">
        <v>461</v>
      </c>
      <c r="D1836" s="23">
        <v>17</v>
      </c>
      <c r="E1836" s="23">
        <v>105</v>
      </c>
      <c r="F1836" s="23">
        <v>17</v>
      </c>
      <c r="G1836" s="23">
        <v>37</v>
      </c>
      <c r="H1836" s="23">
        <v>37</v>
      </c>
      <c r="I1836" s="23">
        <v>600</v>
      </c>
      <c r="J1836" s="9">
        <v>2</v>
      </c>
      <c r="K1836" s="2">
        <v>1</v>
      </c>
      <c r="L1836" s="2">
        <v>3</v>
      </c>
      <c r="M1836" s="2">
        <v>6</v>
      </c>
      <c r="N1836" s="9">
        <v>1</v>
      </c>
    </row>
    <row r="1837" spans="1:14" x14ac:dyDescent="0.25">
      <c r="A1837" s="24">
        <v>2062</v>
      </c>
      <c r="B1837" s="2">
        <v>16</v>
      </c>
      <c r="C1837" s="23">
        <v>640</v>
      </c>
      <c r="D1837" s="23">
        <v>37</v>
      </c>
      <c r="E1837" s="23">
        <v>465</v>
      </c>
      <c r="F1837" s="23">
        <v>78</v>
      </c>
      <c r="G1837" s="23">
        <v>48</v>
      </c>
      <c r="H1837" s="23">
        <v>60</v>
      </c>
      <c r="I1837" s="23">
        <v>1210</v>
      </c>
      <c r="J1837" s="9">
        <v>6</v>
      </c>
      <c r="K1837" s="2">
        <v>7</v>
      </c>
      <c r="L1837" s="2">
        <v>2</v>
      </c>
      <c r="M1837" s="2">
        <v>4</v>
      </c>
      <c r="N1837" s="9">
        <v>9</v>
      </c>
    </row>
    <row r="1838" spans="1:14" x14ac:dyDescent="0.25">
      <c r="A1838" s="24">
        <v>1006</v>
      </c>
      <c r="B1838" s="2">
        <v>16</v>
      </c>
      <c r="C1838" s="23">
        <v>1352</v>
      </c>
      <c r="D1838" s="23">
        <v>109</v>
      </c>
      <c r="E1838" s="23">
        <v>255</v>
      </c>
      <c r="F1838" s="23">
        <v>0</v>
      </c>
      <c r="G1838" s="23">
        <v>109</v>
      </c>
      <c r="H1838" s="23">
        <v>36</v>
      </c>
      <c r="I1838" s="23">
        <v>1789</v>
      </c>
      <c r="J1838" s="9">
        <v>2</v>
      </c>
      <c r="K1838" s="2">
        <v>6</v>
      </c>
      <c r="L1838" s="2">
        <v>4</v>
      </c>
      <c r="M1838" s="2">
        <v>10</v>
      </c>
      <c r="N1838" s="9">
        <v>6</v>
      </c>
    </row>
    <row r="1839" spans="1:14" x14ac:dyDescent="0.25">
      <c r="A1839" s="24">
        <v>2835</v>
      </c>
      <c r="B1839" s="2">
        <v>16</v>
      </c>
      <c r="C1839" s="23">
        <v>1630</v>
      </c>
      <c r="D1839" s="23">
        <v>86</v>
      </c>
      <c r="E1839" s="23">
        <v>304</v>
      </c>
      <c r="F1839" s="23">
        <v>169</v>
      </c>
      <c r="G1839" s="23">
        <v>20</v>
      </c>
      <c r="H1839" s="23">
        <v>64</v>
      </c>
      <c r="I1839" s="23">
        <v>2144</v>
      </c>
      <c r="J1839" s="9">
        <v>1</v>
      </c>
      <c r="K1839" s="2">
        <v>5</v>
      </c>
      <c r="L1839" s="2">
        <v>3</v>
      </c>
      <c r="M1839" s="2">
        <v>5</v>
      </c>
      <c r="N1839" s="9">
        <v>3</v>
      </c>
    </row>
    <row r="1840" spans="1:14" x14ac:dyDescent="0.25">
      <c r="A1840" s="24">
        <v>2065</v>
      </c>
      <c r="B1840" s="2">
        <v>16</v>
      </c>
      <c r="C1840" s="23">
        <v>2136</v>
      </c>
      <c r="D1840" s="23">
        <v>133</v>
      </c>
      <c r="E1840" s="23">
        <v>1960</v>
      </c>
      <c r="F1840" s="23">
        <v>230</v>
      </c>
      <c r="G1840" s="23">
        <v>88</v>
      </c>
      <c r="H1840" s="23">
        <v>310</v>
      </c>
      <c r="I1840" s="23">
        <v>4238</v>
      </c>
      <c r="J1840" s="9">
        <v>1</v>
      </c>
      <c r="K1840" s="2">
        <v>5</v>
      </c>
      <c r="L1840" s="2">
        <v>8</v>
      </c>
      <c r="M1840" s="2">
        <v>6</v>
      </c>
      <c r="N1840" s="9">
        <v>3</v>
      </c>
    </row>
    <row r="1841" spans="1:14" x14ac:dyDescent="0.25">
      <c r="A1841" s="24">
        <v>2474</v>
      </c>
      <c r="B1841" s="2">
        <v>16</v>
      </c>
      <c r="C1841" s="23">
        <v>2229</v>
      </c>
      <c r="D1841" s="23">
        <v>134</v>
      </c>
      <c r="E1841" s="23">
        <v>606</v>
      </c>
      <c r="F1841" s="23">
        <v>218</v>
      </c>
      <c r="G1841" s="23">
        <v>235</v>
      </c>
      <c r="H1841" s="23">
        <v>34</v>
      </c>
      <c r="I1841" s="23">
        <v>3388</v>
      </c>
      <c r="J1841" s="9">
        <v>4</v>
      </c>
      <c r="K1841" s="2">
        <v>9</v>
      </c>
      <c r="L1841" s="2">
        <v>5</v>
      </c>
      <c r="M1841" s="2">
        <v>7</v>
      </c>
      <c r="N1841" s="9">
        <v>5</v>
      </c>
    </row>
    <row r="1842" spans="1:14" x14ac:dyDescent="0.25">
      <c r="A1842" s="24">
        <v>2434</v>
      </c>
      <c r="B1842" s="2">
        <v>16</v>
      </c>
      <c r="C1842" s="23">
        <v>2690</v>
      </c>
      <c r="D1842" s="23">
        <v>141</v>
      </c>
      <c r="E1842" s="23">
        <v>1510</v>
      </c>
      <c r="F1842" s="23">
        <v>184</v>
      </c>
      <c r="G1842" s="23">
        <v>236</v>
      </c>
      <c r="H1842" s="23">
        <v>93</v>
      </c>
      <c r="I1842" s="23">
        <v>4668</v>
      </c>
      <c r="J1842" s="9">
        <v>0</v>
      </c>
      <c r="K1842" s="2">
        <v>6</v>
      </c>
      <c r="L1842" s="2">
        <v>7</v>
      </c>
      <c r="M1842" s="2">
        <v>12</v>
      </c>
      <c r="N1842" s="9">
        <v>2</v>
      </c>
    </row>
    <row r="1843" spans="1:14" x14ac:dyDescent="0.25">
      <c r="A1843" s="24">
        <v>1258</v>
      </c>
      <c r="B1843" s="2">
        <v>15</v>
      </c>
      <c r="C1843" s="23">
        <v>66</v>
      </c>
      <c r="D1843" s="23">
        <v>29</v>
      </c>
      <c r="E1843" s="23">
        <v>95</v>
      </c>
      <c r="F1843" s="23">
        <v>0</v>
      </c>
      <c r="G1843" s="23">
        <v>33</v>
      </c>
      <c r="H1843" s="23">
        <v>25</v>
      </c>
      <c r="I1843" s="23">
        <v>199</v>
      </c>
      <c r="J1843" s="9">
        <v>3</v>
      </c>
      <c r="K1843" s="2">
        <v>3</v>
      </c>
      <c r="L1843" s="2">
        <v>0</v>
      </c>
      <c r="M1843" s="2">
        <v>4</v>
      </c>
      <c r="N1843" s="9">
        <v>5</v>
      </c>
    </row>
    <row r="1844" spans="1:14" x14ac:dyDescent="0.25">
      <c r="A1844" s="24">
        <v>2170</v>
      </c>
      <c r="B1844" s="2">
        <v>15</v>
      </c>
      <c r="C1844" s="23">
        <v>86</v>
      </c>
      <c r="D1844" s="23">
        <v>6</v>
      </c>
      <c r="E1844" s="23">
        <v>22</v>
      </c>
      <c r="F1844" s="23">
        <v>0</v>
      </c>
      <c r="G1844" s="23">
        <v>6</v>
      </c>
      <c r="H1844" s="23">
        <v>41</v>
      </c>
      <c r="I1844" s="23">
        <v>79</v>
      </c>
      <c r="J1844" s="9">
        <v>1</v>
      </c>
      <c r="K1844" s="2">
        <v>1</v>
      </c>
      <c r="L1844" s="2">
        <v>0</v>
      </c>
      <c r="M1844" s="2">
        <v>3</v>
      </c>
      <c r="N1844" s="9">
        <v>5</v>
      </c>
    </row>
    <row r="1845" spans="1:14" x14ac:dyDescent="0.25">
      <c r="A1845" s="24">
        <v>2213</v>
      </c>
      <c r="B1845" s="2">
        <v>15</v>
      </c>
      <c r="C1845" s="23">
        <v>91</v>
      </c>
      <c r="D1845" s="23">
        <v>17</v>
      </c>
      <c r="E1845" s="23">
        <v>27</v>
      </c>
      <c r="F1845" s="23">
        <v>27</v>
      </c>
      <c r="G1845" s="23">
        <v>10</v>
      </c>
      <c r="H1845" s="23">
        <v>41</v>
      </c>
      <c r="I1845" s="23">
        <v>132</v>
      </c>
      <c r="J1845" s="9">
        <v>3</v>
      </c>
      <c r="K1845" s="2">
        <v>3</v>
      </c>
      <c r="L1845" s="2">
        <v>0</v>
      </c>
      <c r="M1845" s="2">
        <v>4</v>
      </c>
      <c r="N1845" s="9">
        <v>4</v>
      </c>
    </row>
    <row r="1846" spans="1:14" x14ac:dyDescent="0.25">
      <c r="A1846" s="24">
        <v>2810</v>
      </c>
      <c r="B1846" s="2">
        <v>15</v>
      </c>
      <c r="C1846" s="23">
        <v>191</v>
      </c>
      <c r="D1846" s="23">
        <v>17</v>
      </c>
      <c r="E1846" s="23">
        <v>82</v>
      </c>
      <c r="F1846" s="23">
        <v>14</v>
      </c>
      <c r="G1846" s="23">
        <v>0</v>
      </c>
      <c r="H1846" s="23">
        <v>10</v>
      </c>
      <c r="I1846" s="23">
        <v>293</v>
      </c>
      <c r="J1846" s="9">
        <v>3</v>
      </c>
      <c r="K1846" s="2">
        <v>2</v>
      </c>
      <c r="L1846" s="2">
        <v>1</v>
      </c>
      <c r="M1846" s="2">
        <v>3</v>
      </c>
      <c r="N1846" s="9">
        <v>5</v>
      </c>
    </row>
    <row r="1847" spans="1:14" x14ac:dyDescent="0.25">
      <c r="A1847" s="24">
        <v>2745</v>
      </c>
      <c r="B1847" s="2">
        <v>15</v>
      </c>
      <c r="C1847" s="23">
        <v>197</v>
      </c>
      <c r="D1847" s="23">
        <v>15</v>
      </c>
      <c r="E1847" s="23">
        <v>148</v>
      </c>
      <c r="F1847" s="23">
        <v>49</v>
      </c>
      <c r="G1847" s="23">
        <v>34</v>
      </c>
      <c r="H1847" s="23">
        <v>54</v>
      </c>
      <c r="I1847" s="23">
        <v>389</v>
      </c>
      <c r="J1847" s="9">
        <v>3</v>
      </c>
      <c r="K1847" s="2">
        <v>3</v>
      </c>
      <c r="L1847" s="2">
        <v>0</v>
      </c>
      <c r="M1847" s="2">
        <v>3</v>
      </c>
      <c r="N1847" s="9">
        <v>9</v>
      </c>
    </row>
    <row r="1848" spans="1:14" x14ac:dyDescent="0.25">
      <c r="A1848" s="24">
        <v>2956</v>
      </c>
      <c r="B1848" s="2">
        <v>15</v>
      </c>
      <c r="C1848" s="23">
        <v>197</v>
      </c>
      <c r="D1848" s="23">
        <v>15</v>
      </c>
      <c r="E1848" s="23">
        <v>148</v>
      </c>
      <c r="F1848" s="23">
        <v>49</v>
      </c>
      <c r="G1848" s="23">
        <v>34</v>
      </c>
      <c r="H1848" s="23">
        <v>54</v>
      </c>
      <c r="I1848" s="23">
        <v>389</v>
      </c>
      <c r="J1848" s="9">
        <v>3</v>
      </c>
      <c r="K1848" s="2">
        <v>3</v>
      </c>
      <c r="L1848" s="2">
        <v>0</v>
      </c>
      <c r="M1848" s="2">
        <v>3</v>
      </c>
      <c r="N1848" s="9">
        <v>9</v>
      </c>
    </row>
    <row r="1849" spans="1:14" x14ac:dyDescent="0.25">
      <c r="A1849" s="24">
        <v>2323</v>
      </c>
      <c r="B1849" s="2">
        <v>15</v>
      </c>
      <c r="C1849" s="23">
        <v>201</v>
      </c>
      <c r="D1849" s="23">
        <v>0</v>
      </c>
      <c r="E1849" s="23">
        <v>50</v>
      </c>
      <c r="F1849" s="23">
        <v>145</v>
      </c>
      <c r="G1849" s="23">
        <v>25</v>
      </c>
      <c r="H1849" s="23">
        <v>113</v>
      </c>
      <c r="I1849" s="23">
        <v>308</v>
      </c>
      <c r="J1849" s="9">
        <v>1</v>
      </c>
      <c r="K1849" s="2">
        <v>1</v>
      </c>
      <c r="L1849" s="2">
        <v>0</v>
      </c>
      <c r="M1849" s="2">
        <v>4</v>
      </c>
      <c r="N1849" s="9">
        <v>6</v>
      </c>
    </row>
    <row r="1850" spans="1:14" x14ac:dyDescent="0.25">
      <c r="A1850" s="24">
        <v>2891</v>
      </c>
      <c r="B1850" s="2">
        <v>15</v>
      </c>
      <c r="C1850" s="23">
        <v>201</v>
      </c>
      <c r="D1850" s="23">
        <v>0</v>
      </c>
      <c r="E1850" s="23">
        <v>50</v>
      </c>
      <c r="F1850" s="23">
        <v>145</v>
      </c>
      <c r="G1850" s="23">
        <v>25</v>
      </c>
      <c r="H1850" s="23">
        <v>113</v>
      </c>
      <c r="I1850" s="23">
        <v>308</v>
      </c>
      <c r="J1850" s="9">
        <v>1</v>
      </c>
      <c r="K1850" s="2">
        <v>1</v>
      </c>
      <c r="L1850" s="2">
        <v>0</v>
      </c>
      <c r="M1850" s="2">
        <v>4</v>
      </c>
      <c r="N1850" s="9">
        <v>6</v>
      </c>
    </row>
    <row r="1851" spans="1:14" x14ac:dyDescent="0.25">
      <c r="A1851" s="24">
        <v>3172</v>
      </c>
      <c r="B1851" s="2">
        <v>15</v>
      </c>
      <c r="C1851" s="23">
        <v>201</v>
      </c>
      <c r="D1851" s="23">
        <v>0</v>
      </c>
      <c r="E1851" s="23">
        <v>50</v>
      </c>
      <c r="F1851" s="23">
        <v>145</v>
      </c>
      <c r="G1851" s="23">
        <v>25</v>
      </c>
      <c r="H1851" s="23">
        <v>113</v>
      </c>
      <c r="I1851" s="23">
        <v>308</v>
      </c>
      <c r="J1851" s="9">
        <v>1</v>
      </c>
      <c r="K1851" s="2">
        <v>1</v>
      </c>
      <c r="L1851" s="2">
        <v>0</v>
      </c>
      <c r="M1851" s="2">
        <v>4</v>
      </c>
      <c r="N1851" s="9">
        <v>6</v>
      </c>
    </row>
    <row r="1852" spans="1:14" x14ac:dyDescent="0.25">
      <c r="A1852" s="24">
        <v>3117</v>
      </c>
      <c r="B1852" s="2">
        <v>15</v>
      </c>
      <c r="C1852" s="23">
        <v>237</v>
      </c>
      <c r="D1852" s="23">
        <v>0</v>
      </c>
      <c r="E1852" s="23">
        <v>43</v>
      </c>
      <c r="F1852" s="23">
        <v>10</v>
      </c>
      <c r="G1852" s="23">
        <v>3</v>
      </c>
      <c r="H1852" s="23">
        <v>0</v>
      </c>
      <c r="I1852" s="23">
        <v>294</v>
      </c>
      <c r="J1852" s="9">
        <v>2</v>
      </c>
      <c r="K1852" s="2">
        <v>1</v>
      </c>
      <c r="L1852" s="2">
        <v>1</v>
      </c>
      <c r="M1852" s="2">
        <v>4</v>
      </c>
      <c r="N1852" s="9">
        <v>4</v>
      </c>
    </row>
    <row r="1853" spans="1:14" x14ac:dyDescent="0.25">
      <c r="A1853" s="24">
        <v>2102</v>
      </c>
      <c r="B1853" s="2">
        <v>15</v>
      </c>
      <c r="C1853" s="23">
        <v>308</v>
      </c>
      <c r="D1853" s="23">
        <v>0</v>
      </c>
      <c r="E1853" s="23">
        <v>175</v>
      </c>
      <c r="F1853" s="23">
        <v>8</v>
      </c>
      <c r="G1853" s="23">
        <v>4</v>
      </c>
      <c r="H1853" s="23">
        <v>25</v>
      </c>
      <c r="I1853" s="23">
        <v>471</v>
      </c>
      <c r="J1853" s="9">
        <v>2</v>
      </c>
      <c r="K1853" s="2">
        <v>2</v>
      </c>
      <c r="L1853" s="2">
        <v>1</v>
      </c>
      <c r="M1853" s="2">
        <v>4</v>
      </c>
      <c r="N1853" s="9">
        <v>7</v>
      </c>
    </row>
    <row r="1854" spans="1:14" x14ac:dyDescent="0.25">
      <c r="A1854" s="24">
        <v>2851</v>
      </c>
      <c r="B1854" s="2">
        <v>15</v>
      </c>
      <c r="C1854" s="23">
        <v>403</v>
      </c>
      <c r="D1854" s="23">
        <v>286</v>
      </c>
      <c r="E1854" s="23">
        <v>978</v>
      </c>
      <c r="F1854" s="23">
        <v>435</v>
      </c>
      <c r="G1854" s="23">
        <v>378</v>
      </c>
      <c r="H1854" s="23">
        <v>882</v>
      </c>
      <c r="I1854" s="23">
        <v>1598</v>
      </c>
      <c r="J1854" s="9">
        <v>3</v>
      </c>
      <c r="K1854" s="2">
        <v>9</v>
      </c>
      <c r="L1854" s="2">
        <v>1</v>
      </c>
      <c r="M1854" s="2">
        <v>8</v>
      </c>
      <c r="N1854" s="9">
        <v>9</v>
      </c>
    </row>
    <row r="1855" spans="1:14" x14ac:dyDescent="0.25">
      <c r="A1855" s="24">
        <v>1098</v>
      </c>
      <c r="B1855" s="2">
        <v>15</v>
      </c>
      <c r="C1855" s="23">
        <v>437</v>
      </c>
      <c r="D1855" s="23">
        <v>3</v>
      </c>
      <c r="E1855" s="23">
        <v>97</v>
      </c>
      <c r="F1855" s="23">
        <v>6</v>
      </c>
      <c r="G1855" s="23">
        <v>3</v>
      </c>
      <c r="H1855" s="23">
        <v>21</v>
      </c>
      <c r="I1855" s="23">
        <v>525</v>
      </c>
      <c r="J1855" s="9">
        <v>4</v>
      </c>
      <c r="K1855" s="2">
        <v>4</v>
      </c>
      <c r="L1855" s="2">
        <v>1</v>
      </c>
      <c r="M1855" s="2">
        <v>4</v>
      </c>
      <c r="N1855" s="9">
        <v>7</v>
      </c>
    </row>
    <row r="1856" spans="1:14" x14ac:dyDescent="0.25">
      <c r="A1856" s="24">
        <v>1589</v>
      </c>
      <c r="B1856" s="2">
        <v>15</v>
      </c>
      <c r="C1856" s="23">
        <v>490</v>
      </c>
      <c r="D1856" s="23">
        <v>56</v>
      </c>
      <c r="E1856" s="23">
        <v>256</v>
      </c>
      <c r="F1856" s="23">
        <v>11</v>
      </c>
      <c r="G1856" s="23">
        <v>17</v>
      </c>
      <c r="H1856" s="23">
        <v>356</v>
      </c>
      <c r="I1856" s="23">
        <v>473</v>
      </c>
      <c r="J1856" s="9">
        <v>4</v>
      </c>
      <c r="K1856" s="2">
        <v>5</v>
      </c>
      <c r="L1856" s="2">
        <v>1</v>
      </c>
      <c r="M1856" s="2">
        <v>2</v>
      </c>
      <c r="N1856" s="9">
        <v>10</v>
      </c>
    </row>
    <row r="1857" spans="1:14" x14ac:dyDescent="0.25">
      <c r="A1857" s="24">
        <v>2791</v>
      </c>
      <c r="B1857" s="2">
        <v>15</v>
      </c>
      <c r="C1857" s="23">
        <v>1088</v>
      </c>
      <c r="D1857" s="23">
        <v>95</v>
      </c>
      <c r="E1857" s="23">
        <v>287</v>
      </c>
      <c r="F1857" s="23">
        <v>273</v>
      </c>
      <c r="G1857" s="23">
        <v>208</v>
      </c>
      <c r="H1857" s="23">
        <v>114</v>
      </c>
      <c r="I1857" s="23">
        <v>1838</v>
      </c>
      <c r="J1857" s="9">
        <v>2</v>
      </c>
      <c r="K1857" s="2">
        <v>9</v>
      </c>
      <c r="L1857" s="2">
        <v>2</v>
      </c>
      <c r="M1857" s="2">
        <v>9</v>
      </c>
      <c r="N1857" s="9">
        <v>5</v>
      </c>
    </row>
    <row r="1858" spans="1:14" x14ac:dyDescent="0.25">
      <c r="A1858" s="24">
        <v>1801</v>
      </c>
      <c r="B1858" s="2">
        <v>15</v>
      </c>
      <c r="C1858" s="23">
        <v>1939</v>
      </c>
      <c r="D1858" s="23">
        <v>122</v>
      </c>
      <c r="E1858" s="23">
        <v>1856</v>
      </c>
      <c r="F1858" s="23">
        <v>53</v>
      </c>
      <c r="G1858" s="23">
        <v>164</v>
      </c>
      <c r="H1858" s="23">
        <v>39</v>
      </c>
      <c r="I1858" s="23">
        <v>4096</v>
      </c>
      <c r="J1858" s="9">
        <v>1</v>
      </c>
      <c r="K1858" s="2">
        <v>5</v>
      </c>
      <c r="L1858" s="2">
        <v>4</v>
      </c>
      <c r="M1858" s="2">
        <v>8</v>
      </c>
      <c r="N1858" s="9">
        <v>3</v>
      </c>
    </row>
    <row r="1859" spans="1:14" x14ac:dyDescent="0.25">
      <c r="A1859" s="24">
        <v>2991</v>
      </c>
      <c r="B1859" s="2">
        <v>14</v>
      </c>
      <c r="C1859" s="23">
        <v>11</v>
      </c>
      <c r="D1859" s="23">
        <v>11</v>
      </c>
      <c r="E1859" s="23">
        <v>52</v>
      </c>
      <c r="F1859" s="23">
        <v>56</v>
      </c>
      <c r="G1859" s="23">
        <v>78</v>
      </c>
      <c r="H1859" s="23">
        <v>37</v>
      </c>
      <c r="I1859" s="23">
        <v>171</v>
      </c>
      <c r="J1859" s="9">
        <v>1</v>
      </c>
      <c r="K1859" s="2">
        <v>2</v>
      </c>
      <c r="L1859" s="2">
        <v>1</v>
      </c>
      <c r="M1859" s="2">
        <v>2</v>
      </c>
      <c r="N1859" s="9">
        <v>9</v>
      </c>
    </row>
    <row r="1860" spans="1:14" x14ac:dyDescent="0.25">
      <c r="A1860" s="24">
        <v>2490</v>
      </c>
      <c r="B1860" s="2">
        <v>14</v>
      </c>
      <c r="C1860" s="23">
        <v>12</v>
      </c>
      <c r="D1860" s="23">
        <v>69</v>
      </c>
      <c r="E1860" s="23">
        <v>58</v>
      </c>
      <c r="F1860" s="23">
        <v>35</v>
      </c>
      <c r="G1860" s="23">
        <v>75</v>
      </c>
      <c r="H1860" s="23">
        <v>173</v>
      </c>
      <c r="I1860" s="23">
        <v>75</v>
      </c>
      <c r="J1860" s="9">
        <v>1</v>
      </c>
      <c r="K1860" s="2">
        <v>3</v>
      </c>
      <c r="L1860" s="2">
        <v>1</v>
      </c>
      <c r="M1860" s="2">
        <v>2</v>
      </c>
      <c r="N1860" s="9">
        <v>8</v>
      </c>
    </row>
    <row r="1861" spans="1:14" x14ac:dyDescent="0.25">
      <c r="A1861" s="24">
        <v>1426</v>
      </c>
      <c r="B1861" s="2">
        <v>14</v>
      </c>
      <c r="C1861" s="23">
        <v>20</v>
      </c>
      <c r="D1861" s="23">
        <v>7</v>
      </c>
      <c r="E1861" s="23">
        <v>13</v>
      </c>
      <c r="F1861" s="23">
        <v>26</v>
      </c>
      <c r="G1861" s="23">
        <v>20</v>
      </c>
      <c r="H1861" s="23">
        <v>7</v>
      </c>
      <c r="I1861" s="23">
        <v>78</v>
      </c>
      <c r="J1861" s="9">
        <v>1</v>
      </c>
      <c r="K1861" s="2">
        <v>0</v>
      </c>
      <c r="L1861" s="2">
        <v>0</v>
      </c>
      <c r="M1861" s="2">
        <v>3</v>
      </c>
      <c r="N1861" s="9">
        <v>5</v>
      </c>
    </row>
    <row r="1862" spans="1:14" x14ac:dyDescent="0.25">
      <c r="A1862" s="24">
        <v>2597</v>
      </c>
      <c r="B1862" s="2">
        <v>14</v>
      </c>
      <c r="C1862" s="23">
        <v>25</v>
      </c>
      <c r="D1862" s="23">
        <v>101</v>
      </c>
      <c r="E1862" s="23">
        <v>126</v>
      </c>
      <c r="F1862" s="23">
        <v>0</v>
      </c>
      <c r="G1862" s="23">
        <v>107</v>
      </c>
      <c r="H1862" s="23">
        <v>126</v>
      </c>
      <c r="I1862" s="23">
        <v>234</v>
      </c>
      <c r="J1862" s="9">
        <v>3</v>
      </c>
      <c r="K1862" s="2">
        <v>2</v>
      </c>
      <c r="L1862" s="2">
        <v>0</v>
      </c>
      <c r="M1862" s="2">
        <v>4</v>
      </c>
      <c r="N1862" s="9">
        <v>8</v>
      </c>
    </row>
    <row r="1863" spans="1:14" x14ac:dyDescent="0.25">
      <c r="A1863" s="24">
        <v>1322</v>
      </c>
      <c r="B1863" s="2">
        <v>14</v>
      </c>
      <c r="C1863" s="23">
        <v>43</v>
      </c>
      <c r="D1863" s="23">
        <v>9</v>
      </c>
      <c r="E1863" s="23">
        <v>68</v>
      </c>
      <c r="F1863" s="23">
        <v>47</v>
      </c>
      <c r="G1863" s="23">
        <v>9</v>
      </c>
      <c r="H1863" s="23">
        <v>89</v>
      </c>
      <c r="I1863" s="23">
        <v>85</v>
      </c>
      <c r="J1863" s="9">
        <v>1</v>
      </c>
      <c r="K1863" s="2">
        <v>1</v>
      </c>
      <c r="L1863" s="2">
        <v>0</v>
      </c>
      <c r="M1863" s="2">
        <v>3</v>
      </c>
      <c r="N1863" s="9">
        <v>8</v>
      </c>
    </row>
    <row r="1864" spans="1:14" x14ac:dyDescent="0.25">
      <c r="A1864" s="24">
        <v>1404</v>
      </c>
      <c r="B1864" s="2">
        <v>14</v>
      </c>
      <c r="C1864" s="23">
        <v>70</v>
      </c>
      <c r="D1864" s="23">
        <v>11</v>
      </c>
      <c r="E1864" s="23">
        <v>70</v>
      </c>
      <c r="F1864" s="23">
        <v>11</v>
      </c>
      <c r="G1864" s="23">
        <v>4</v>
      </c>
      <c r="H1864" s="23">
        <v>11</v>
      </c>
      <c r="I1864" s="23">
        <v>154</v>
      </c>
      <c r="J1864" s="9">
        <v>2</v>
      </c>
      <c r="K1864" s="2">
        <v>2</v>
      </c>
      <c r="L1864" s="2">
        <v>0</v>
      </c>
      <c r="M1864" s="2">
        <v>3</v>
      </c>
      <c r="N1864" s="9">
        <v>7</v>
      </c>
    </row>
    <row r="1865" spans="1:14" x14ac:dyDescent="0.25">
      <c r="A1865" s="24">
        <v>2499</v>
      </c>
      <c r="B1865" s="2">
        <v>14</v>
      </c>
      <c r="C1865" s="23">
        <v>70</v>
      </c>
      <c r="D1865" s="23">
        <v>11</v>
      </c>
      <c r="E1865" s="23">
        <v>70</v>
      </c>
      <c r="F1865" s="23">
        <v>11</v>
      </c>
      <c r="G1865" s="23">
        <v>4</v>
      </c>
      <c r="H1865" s="23">
        <v>11</v>
      </c>
      <c r="I1865" s="23">
        <v>154</v>
      </c>
      <c r="J1865" s="9">
        <v>2</v>
      </c>
      <c r="K1865" s="2">
        <v>2</v>
      </c>
      <c r="L1865" s="2">
        <v>0</v>
      </c>
      <c r="M1865" s="2">
        <v>3</v>
      </c>
      <c r="N1865" s="9">
        <v>7</v>
      </c>
    </row>
    <row r="1866" spans="1:14" x14ac:dyDescent="0.25">
      <c r="A1866" s="24">
        <v>1366</v>
      </c>
      <c r="B1866" s="2">
        <v>14</v>
      </c>
      <c r="C1866" s="23">
        <v>200</v>
      </c>
      <c r="D1866" s="23">
        <v>56</v>
      </c>
      <c r="E1866" s="23">
        <v>446</v>
      </c>
      <c r="F1866" s="23">
        <v>362</v>
      </c>
      <c r="G1866" s="23">
        <v>186</v>
      </c>
      <c r="H1866" s="23">
        <v>256</v>
      </c>
      <c r="I1866" s="23">
        <v>994</v>
      </c>
      <c r="J1866" s="9">
        <v>3</v>
      </c>
      <c r="K1866" s="2">
        <v>4</v>
      </c>
      <c r="L1866" s="2">
        <v>1</v>
      </c>
      <c r="M1866" s="2">
        <v>6</v>
      </c>
      <c r="N1866" s="9">
        <v>7</v>
      </c>
    </row>
    <row r="1867" spans="1:14" x14ac:dyDescent="0.25">
      <c r="A1867" s="24">
        <v>1994</v>
      </c>
      <c r="B1867" s="2">
        <v>14</v>
      </c>
      <c r="C1867" s="23">
        <v>248</v>
      </c>
      <c r="D1867" s="23">
        <v>0</v>
      </c>
      <c r="E1867" s="23">
        <v>83</v>
      </c>
      <c r="F1867" s="23">
        <v>28</v>
      </c>
      <c r="G1867" s="23">
        <v>0</v>
      </c>
      <c r="H1867" s="23">
        <v>47</v>
      </c>
      <c r="I1867" s="23">
        <v>311</v>
      </c>
      <c r="J1867" s="9">
        <v>1</v>
      </c>
      <c r="K1867" s="2">
        <v>3</v>
      </c>
      <c r="L1867" s="2">
        <v>0</v>
      </c>
      <c r="M1867" s="2">
        <v>3</v>
      </c>
      <c r="N1867" s="9">
        <v>8</v>
      </c>
    </row>
    <row r="1868" spans="1:14" x14ac:dyDescent="0.25">
      <c r="A1868" s="24">
        <v>2293</v>
      </c>
      <c r="B1868" s="2">
        <v>14</v>
      </c>
      <c r="C1868" s="23">
        <v>488</v>
      </c>
      <c r="D1868" s="23">
        <v>379</v>
      </c>
      <c r="E1868" s="23">
        <v>488</v>
      </c>
      <c r="F1868" s="23">
        <v>96</v>
      </c>
      <c r="G1868" s="23">
        <v>379</v>
      </c>
      <c r="H1868" s="23">
        <v>86</v>
      </c>
      <c r="I1868" s="23">
        <v>1743</v>
      </c>
      <c r="J1868" s="9">
        <v>5</v>
      </c>
      <c r="K1868" s="2">
        <v>4</v>
      </c>
      <c r="L1868" s="2">
        <v>7</v>
      </c>
      <c r="M1868" s="2">
        <v>10</v>
      </c>
      <c r="N1868" s="9">
        <v>2</v>
      </c>
    </row>
    <row r="1869" spans="1:14" x14ac:dyDescent="0.25">
      <c r="A1869" s="24">
        <v>2823</v>
      </c>
      <c r="B1869" s="2">
        <v>14</v>
      </c>
      <c r="C1869" s="23">
        <v>1047</v>
      </c>
      <c r="D1869" s="23">
        <v>0</v>
      </c>
      <c r="E1869" s="23">
        <v>145</v>
      </c>
      <c r="F1869" s="23">
        <v>16</v>
      </c>
      <c r="G1869" s="23">
        <v>11</v>
      </c>
      <c r="H1869" s="23">
        <v>109</v>
      </c>
      <c r="I1869" s="23">
        <v>1110</v>
      </c>
      <c r="J1869" s="9">
        <v>3</v>
      </c>
      <c r="K1869" s="2">
        <v>8</v>
      </c>
      <c r="L1869" s="2">
        <v>1</v>
      </c>
      <c r="M1869" s="2">
        <v>6</v>
      </c>
      <c r="N1869" s="9">
        <v>6</v>
      </c>
    </row>
    <row r="1870" spans="1:14" x14ac:dyDescent="0.25">
      <c r="A1870" s="24">
        <v>2543</v>
      </c>
      <c r="B1870" s="2">
        <v>14</v>
      </c>
      <c r="C1870" s="23">
        <v>1068</v>
      </c>
      <c r="D1870" s="23">
        <v>35</v>
      </c>
      <c r="E1870" s="23">
        <v>398</v>
      </c>
      <c r="F1870" s="23">
        <v>331</v>
      </c>
      <c r="G1870" s="23">
        <v>54</v>
      </c>
      <c r="H1870" s="23">
        <v>72</v>
      </c>
      <c r="I1870" s="23">
        <v>1813</v>
      </c>
      <c r="J1870" s="9">
        <v>2</v>
      </c>
      <c r="K1870" s="2">
        <v>5</v>
      </c>
      <c r="L1870" s="2">
        <v>4</v>
      </c>
      <c r="M1870" s="2">
        <v>12</v>
      </c>
      <c r="N1870" s="9">
        <v>2</v>
      </c>
    </row>
    <row r="1871" spans="1:14" x14ac:dyDescent="0.25">
      <c r="A1871" s="24">
        <v>1421</v>
      </c>
      <c r="B1871" s="2">
        <v>14</v>
      </c>
      <c r="C1871" s="23">
        <v>1176</v>
      </c>
      <c r="D1871" s="23">
        <v>12</v>
      </c>
      <c r="E1871" s="23">
        <v>103</v>
      </c>
      <c r="F1871" s="23">
        <v>18</v>
      </c>
      <c r="G1871" s="23">
        <v>0</v>
      </c>
      <c r="H1871" s="23">
        <v>65</v>
      </c>
      <c r="I1871" s="23">
        <v>1244</v>
      </c>
      <c r="J1871" s="9">
        <v>2</v>
      </c>
      <c r="K1871" s="2">
        <v>9</v>
      </c>
      <c r="L1871" s="2">
        <v>1</v>
      </c>
      <c r="M1871" s="2">
        <v>5</v>
      </c>
      <c r="N1871" s="9">
        <v>8</v>
      </c>
    </row>
    <row r="1872" spans="1:14" x14ac:dyDescent="0.25">
      <c r="A1872" s="24">
        <v>3138</v>
      </c>
      <c r="B1872" s="2">
        <v>14</v>
      </c>
      <c r="C1872" s="23">
        <v>1202</v>
      </c>
      <c r="D1872" s="23">
        <v>12</v>
      </c>
      <c r="E1872" s="23">
        <v>78</v>
      </c>
      <c r="F1872" s="23">
        <v>32</v>
      </c>
      <c r="G1872" s="23">
        <v>12</v>
      </c>
      <c r="H1872" s="23">
        <v>51</v>
      </c>
      <c r="I1872" s="23">
        <v>1285</v>
      </c>
      <c r="J1872" s="9">
        <v>1</v>
      </c>
      <c r="K1872" s="2">
        <v>9</v>
      </c>
      <c r="L1872" s="2">
        <v>1</v>
      </c>
      <c r="M1872" s="2">
        <v>7</v>
      </c>
      <c r="N1872" s="9">
        <v>6</v>
      </c>
    </row>
    <row r="1873" spans="1:14" x14ac:dyDescent="0.25">
      <c r="A1873" s="24">
        <v>2279</v>
      </c>
      <c r="B1873" s="2">
        <v>14</v>
      </c>
      <c r="C1873" s="23">
        <v>1268</v>
      </c>
      <c r="D1873" s="23">
        <v>180</v>
      </c>
      <c r="E1873" s="23">
        <v>1414</v>
      </c>
      <c r="F1873" s="23">
        <v>470</v>
      </c>
      <c r="G1873" s="23">
        <v>398</v>
      </c>
      <c r="H1873" s="23">
        <v>216</v>
      </c>
      <c r="I1873" s="23">
        <v>3514</v>
      </c>
      <c r="J1873" s="9">
        <v>1</v>
      </c>
      <c r="K1873" s="2">
        <v>4</v>
      </c>
      <c r="L1873" s="2">
        <v>6</v>
      </c>
      <c r="M1873" s="2">
        <v>4</v>
      </c>
      <c r="N1873" s="9">
        <v>1</v>
      </c>
    </row>
    <row r="1874" spans="1:14" x14ac:dyDescent="0.25">
      <c r="A1874" s="24">
        <v>2134</v>
      </c>
      <c r="B1874" s="2">
        <v>14</v>
      </c>
      <c r="C1874" s="23">
        <v>1712</v>
      </c>
      <c r="D1874" s="23">
        <v>77</v>
      </c>
      <c r="E1874" s="23">
        <v>1610</v>
      </c>
      <c r="F1874" s="23">
        <v>86</v>
      </c>
      <c r="G1874" s="23">
        <v>302</v>
      </c>
      <c r="H1874" s="23">
        <v>251</v>
      </c>
      <c r="I1874" s="23">
        <v>3535</v>
      </c>
      <c r="J1874" s="9">
        <v>1</v>
      </c>
      <c r="K1874" s="2">
        <v>5</v>
      </c>
      <c r="L1874" s="2">
        <v>9</v>
      </c>
      <c r="M1874" s="2">
        <v>11</v>
      </c>
      <c r="N1874" s="9">
        <v>2</v>
      </c>
    </row>
    <row r="1875" spans="1:14" x14ac:dyDescent="0.25">
      <c r="A1875" s="24">
        <v>1177</v>
      </c>
      <c r="B1875" s="2">
        <v>14</v>
      </c>
      <c r="C1875" s="23">
        <v>1840</v>
      </c>
      <c r="D1875" s="23">
        <v>71</v>
      </c>
      <c r="E1875" s="23">
        <v>1262</v>
      </c>
      <c r="F1875" s="23">
        <v>329</v>
      </c>
      <c r="G1875" s="23">
        <v>179</v>
      </c>
      <c r="H1875" s="23">
        <v>35</v>
      </c>
      <c r="I1875" s="23">
        <v>3645</v>
      </c>
      <c r="J1875" s="9">
        <v>1</v>
      </c>
      <c r="K1875" s="2">
        <v>4</v>
      </c>
      <c r="L1875" s="2">
        <v>10</v>
      </c>
      <c r="M1875" s="2">
        <v>9</v>
      </c>
      <c r="N1875" s="9">
        <v>2</v>
      </c>
    </row>
    <row r="1876" spans="1:14" x14ac:dyDescent="0.25">
      <c r="A1876" s="24">
        <v>2344</v>
      </c>
      <c r="B1876" s="2">
        <v>14</v>
      </c>
      <c r="C1876" s="23">
        <v>1850</v>
      </c>
      <c r="D1876" s="23">
        <v>19</v>
      </c>
      <c r="E1876" s="23">
        <v>185</v>
      </c>
      <c r="F1876" s="23">
        <v>0</v>
      </c>
      <c r="G1876" s="23">
        <v>19</v>
      </c>
      <c r="H1876" s="23">
        <v>62</v>
      </c>
      <c r="I1876" s="23">
        <v>2011</v>
      </c>
      <c r="J1876" s="9">
        <v>4</v>
      </c>
      <c r="K1876" s="2">
        <v>2</v>
      </c>
      <c r="L1876" s="2">
        <v>2</v>
      </c>
      <c r="M1876" s="2">
        <v>7</v>
      </c>
      <c r="N1876" s="9">
        <v>8</v>
      </c>
    </row>
    <row r="1877" spans="1:14" x14ac:dyDescent="0.25">
      <c r="A1877" s="24">
        <v>1362</v>
      </c>
      <c r="B1877" s="2">
        <v>14</v>
      </c>
      <c r="C1877" s="23">
        <v>2613</v>
      </c>
      <c r="D1877" s="23">
        <v>60</v>
      </c>
      <c r="E1877" s="23">
        <v>243</v>
      </c>
      <c r="F1877" s="23">
        <v>80</v>
      </c>
      <c r="G1877" s="23">
        <v>60</v>
      </c>
      <c r="H1877" s="23">
        <v>393</v>
      </c>
      <c r="I1877" s="23">
        <v>2663</v>
      </c>
      <c r="J1877" s="9">
        <v>2</v>
      </c>
      <c r="K1877" s="2">
        <v>3</v>
      </c>
      <c r="L1877" s="2">
        <v>5</v>
      </c>
      <c r="M1877" s="2">
        <v>10</v>
      </c>
      <c r="N1877" s="9">
        <v>6</v>
      </c>
    </row>
    <row r="1878" spans="1:14" x14ac:dyDescent="0.25">
      <c r="A1878" s="24">
        <v>1328</v>
      </c>
      <c r="B1878" s="2">
        <v>13</v>
      </c>
      <c r="C1878" s="23">
        <v>5</v>
      </c>
      <c r="D1878" s="23">
        <v>28</v>
      </c>
      <c r="E1878" s="23">
        <v>33</v>
      </c>
      <c r="F1878" s="23">
        <v>0</v>
      </c>
      <c r="G1878" s="23">
        <v>5</v>
      </c>
      <c r="H1878" s="23">
        <v>14</v>
      </c>
      <c r="I1878" s="23">
        <v>56</v>
      </c>
      <c r="J1878" s="9">
        <v>1</v>
      </c>
      <c r="K1878" s="2">
        <v>1</v>
      </c>
      <c r="L1878" s="2">
        <v>0</v>
      </c>
      <c r="M1878" s="2">
        <v>2</v>
      </c>
      <c r="N1878" s="9">
        <v>8</v>
      </c>
    </row>
    <row r="1879" spans="1:14" x14ac:dyDescent="0.25">
      <c r="A1879" s="24">
        <v>3132</v>
      </c>
      <c r="B1879" s="2">
        <v>13</v>
      </c>
      <c r="C1879" s="23">
        <v>8</v>
      </c>
      <c r="D1879" s="23">
        <v>23</v>
      </c>
      <c r="E1879" s="23">
        <v>23</v>
      </c>
      <c r="F1879" s="23">
        <v>60</v>
      </c>
      <c r="G1879" s="23">
        <v>8</v>
      </c>
      <c r="H1879" s="23">
        <v>98</v>
      </c>
      <c r="I1879" s="23">
        <v>23</v>
      </c>
      <c r="J1879" s="9">
        <v>2</v>
      </c>
      <c r="K1879" s="2">
        <v>1</v>
      </c>
      <c r="L1879" s="2">
        <v>0</v>
      </c>
      <c r="M1879" s="2">
        <v>3</v>
      </c>
      <c r="N1879" s="9">
        <v>7</v>
      </c>
    </row>
    <row r="1880" spans="1:14" x14ac:dyDescent="0.25">
      <c r="A1880" s="24">
        <v>1451</v>
      </c>
      <c r="B1880" s="2">
        <v>13</v>
      </c>
      <c r="C1880" s="23">
        <v>17</v>
      </c>
      <c r="D1880" s="23">
        <v>4</v>
      </c>
      <c r="E1880" s="23">
        <v>21</v>
      </c>
      <c r="F1880" s="23">
        <v>8</v>
      </c>
      <c r="G1880" s="23">
        <v>0</v>
      </c>
      <c r="H1880" s="23">
        <v>12</v>
      </c>
      <c r="I1880" s="23">
        <v>37</v>
      </c>
      <c r="J1880" s="9">
        <v>1</v>
      </c>
      <c r="K1880" s="2">
        <v>1</v>
      </c>
      <c r="L1880" s="2">
        <v>0</v>
      </c>
      <c r="M1880" s="2">
        <v>2</v>
      </c>
      <c r="N1880" s="9">
        <v>8</v>
      </c>
    </row>
    <row r="1881" spans="1:14" x14ac:dyDescent="0.25">
      <c r="A1881" s="24">
        <v>3111</v>
      </c>
      <c r="B1881" s="2">
        <v>13</v>
      </c>
      <c r="C1881" s="23">
        <v>21</v>
      </c>
      <c r="D1881" s="23">
        <v>126</v>
      </c>
      <c r="E1881" s="23">
        <v>58</v>
      </c>
      <c r="F1881" s="23">
        <v>84</v>
      </c>
      <c r="G1881" s="23">
        <v>5</v>
      </c>
      <c r="H1881" s="23">
        <v>131</v>
      </c>
      <c r="I1881" s="23">
        <v>163</v>
      </c>
      <c r="J1881" s="9">
        <v>1</v>
      </c>
      <c r="K1881" s="2">
        <v>2</v>
      </c>
      <c r="L1881" s="2">
        <v>0</v>
      </c>
      <c r="M1881" s="2">
        <v>4</v>
      </c>
      <c r="N1881" s="9">
        <v>6</v>
      </c>
    </row>
    <row r="1882" spans="1:14" x14ac:dyDescent="0.25">
      <c r="A1882" s="24">
        <v>1361</v>
      </c>
      <c r="B1882" s="2">
        <v>13</v>
      </c>
      <c r="C1882" s="23">
        <v>43</v>
      </c>
      <c r="D1882" s="23">
        <v>17</v>
      </c>
      <c r="E1882" s="23">
        <v>60</v>
      </c>
      <c r="F1882" s="23">
        <v>17</v>
      </c>
      <c r="G1882" s="23">
        <v>17</v>
      </c>
      <c r="H1882" s="23">
        <v>4</v>
      </c>
      <c r="I1882" s="23">
        <v>151</v>
      </c>
      <c r="J1882" s="9">
        <v>1</v>
      </c>
      <c r="K1882" s="2">
        <v>1</v>
      </c>
      <c r="L1882" s="2">
        <v>0</v>
      </c>
      <c r="M1882" s="2">
        <v>3</v>
      </c>
      <c r="N1882" s="9">
        <v>8</v>
      </c>
    </row>
    <row r="1883" spans="1:14" x14ac:dyDescent="0.25">
      <c r="A1883" s="24">
        <v>1427</v>
      </c>
      <c r="B1883" s="2">
        <v>13</v>
      </c>
      <c r="C1883" s="23">
        <v>43</v>
      </c>
      <c r="D1883" s="23">
        <v>17</v>
      </c>
      <c r="E1883" s="23">
        <v>60</v>
      </c>
      <c r="F1883" s="23">
        <v>17</v>
      </c>
      <c r="G1883" s="23">
        <v>17</v>
      </c>
      <c r="H1883" s="23">
        <v>4</v>
      </c>
      <c r="I1883" s="23">
        <v>151</v>
      </c>
      <c r="J1883" s="9">
        <v>1</v>
      </c>
      <c r="K1883" s="2">
        <v>1</v>
      </c>
      <c r="L1883" s="2">
        <v>0</v>
      </c>
      <c r="M1883" s="2">
        <v>3</v>
      </c>
      <c r="N1883" s="9">
        <v>8</v>
      </c>
    </row>
    <row r="1884" spans="1:14" x14ac:dyDescent="0.25">
      <c r="A1884" s="24">
        <v>2147</v>
      </c>
      <c r="B1884" s="2">
        <v>13</v>
      </c>
      <c r="C1884" s="23">
        <v>58</v>
      </c>
      <c r="D1884" s="23">
        <v>40</v>
      </c>
      <c r="E1884" s="23">
        <v>55</v>
      </c>
      <c r="F1884" s="23">
        <v>30</v>
      </c>
      <c r="G1884" s="23">
        <v>21</v>
      </c>
      <c r="H1884" s="23">
        <v>24</v>
      </c>
      <c r="I1884" s="23">
        <v>179</v>
      </c>
      <c r="J1884" s="9">
        <v>1</v>
      </c>
      <c r="K1884" s="2">
        <v>1</v>
      </c>
      <c r="L1884" s="2">
        <v>1</v>
      </c>
      <c r="M1884" s="2">
        <v>3</v>
      </c>
      <c r="N1884" s="9">
        <v>3</v>
      </c>
    </row>
    <row r="1885" spans="1:14" x14ac:dyDescent="0.25">
      <c r="A1885" s="24">
        <v>1134</v>
      </c>
      <c r="B1885" s="2">
        <v>13</v>
      </c>
      <c r="C1885" s="23">
        <v>108</v>
      </c>
      <c r="D1885" s="23">
        <v>115</v>
      </c>
      <c r="E1885" s="23">
        <v>139</v>
      </c>
      <c r="F1885" s="23">
        <v>247</v>
      </c>
      <c r="G1885" s="23">
        <v>54</v>
      </c>
      <c r="H1885" s="23">
        <v>393</v>
      </c>
      <c r="I1885" s="23">
        <v>271</v>
      </c>
      <c r="J1885" s="9">
        <v>3</v>
      </c>
      <c r="K1885" s="2">
        <v>4</v>
      </c>
      <c r="L1885" s="2">
        <v>2</v>
      </c>
      <c r="M1885" s="2">
        <v>3</v>
      </c>
      <c r="N1885" s="9">
        <v>7</v>
      </c>
    </row>
    <row r="1886" spans="1:14" x14ac:dyDescent="0.25">
      <c r="A1886" s="24">
        <v>1178</v>
      </c>
      <c r="B1886" s="2">
        <v>13</v>
      </c>
      <c r="C1886" s="23">
        <v>134</v>
      </c>
      <c r="D1886" s="23">
        <v>3</v>
      </c>
      <c r="E1886" s="23">
        <v>57</v>
      </c>
      <c r="F1886" s="23">
        <v>10</v>
      </c>
      <c r="G1886" s="23">
        <v>0</v>
      </c>
      <c r="H1886" s="23">
        <v>13</v>
      </c>
      <c r="I1886" s="23">
        <v>191</v>
      </c>
      <c r="J1886" s="9">
        <v>2</v>
      </c>
      <c r="K1886" s="2">
        <v>2</v>
      </c>
      <c r="L1886" s="2">
        <v>0</v>
      </c>
      <c r="M1886" s="2">
        <v>3</v>
      </c>
      <c r="N1886" s="9">
        <v>7</v>
      </c>
    </row>
    <row r="1887" spans="1:14" x14ac:dyDescent="0.25">
      <c r="A1887" s="24">
        <v>2875</v>
      </c>
      <c r="B1887" s="2">
        <v>13</v>
      </c>
      <c r="C1887" s="23">
        <v>134</v>
      </c>
      <c r="D1887" s="23">
        <v>3</v>
      </c>
      <c r="E1887" s="23">
        <v>57</v>
      </c>
      <c r="F1887" s="23">
        <v>10</v>
      </c>
      <c r="G1887" s="23">
        <v>0</v>
      </c>
      <c r="H1887" s="23">
        <v>13</v>
      </c>
      <c r="I1887" s="23">
        <v>191</v>
      </c>
      <c r="J1887" s="9">
        <v>2</v>
      </c>
      <c r="K1887" s="2">
        <v>2</v>
      </c>
      <c r="L1887" s="2">
        <v>0</v>
      </c>
      <c r="M1887" s="2">
        <v>3</v>
      </c>
      <c r="N1887" s="9">
        <v>7</v>
      </c>
    </row>
    <row r="1888" spans="1:14" x14ac:dyDescent="0.25">
      <c r="A1888" s="24">
        <v>1113</v>
      </c>
      <c r="B1888" s="2">
        <v>13</v>
      </c>
      <c r="C1888" s="23">
        <v>138</v>
      </c>
      <c r="D1888" s="23">
        <v>12</v>
      </c>
      <c r="E1888" s="23">
        <v>118</v>
      </c>
      <c r="F1888" s="23">
        <v>0</v>
      </c>
      <c r="G1888" s="23">
        <v>16</v>
      </c>
      <c r="H1888" s="23">
        <v>41</v>
      </c>
      <c r="I1888" s="23">
        <v>244</v>
      </c>
      <c r="J1888" s="9">
        <v>3</v>
      </c>
      <c r="K1888" s="2">
        <v>2</v>
      </c>
      <c r="L1888" s="2">
        <v>1</v>
      </c>
      <c r="M1888" s="2">
        <v>3</v>
      </c>
      <c r="N1888" s="9">
        <v>5</v>
      </c>
    </row>
    <row r="1889" spans="1:14" x14ac:dyDescent="0.25">
      <c r="A1889" s="24">
        <v>2087</v>
      </c>
      <c r="B1889" s="2">
        <v>13</v>
      </c>
      <c r="C1889" s="23">
        <v>157</v>
      </c>
      <c r="D1889" s="23">
        <v>0</v>
      </c>
      <c r="E1889" s="23">
        <v>24</v>
      </c>
      <c r="F1889" s="23">
        <v>0</v>
      </c>
      <c r="G1889" s="23">
        <v>0</v>
      </c>
      <c r="H1889" s="23">
        <v>6</v>
      </c>
      <c r="I1889" s="23">
        <v>175</v>
      </c>
      <c r="J1889" s="9">
        <v>1</v>
      </c>
      <c r="K1889" s="2">
        <v>2</v>
      </c>
      <c r="L1889" s="2">
        <v>0</v>
      </c>
      <c r="M1889" s="2">
        <v>3</v>
      </c>
      <c r="N1889" s="9">
        <v>5</v>
      </c>
    </row>
    <row r="1890" spans="1:14" x14ac:dyDescent="0.25">
      <c r="A1890" s="24">
        <v>1660</v>
      </c>
      <c r="B1890" s="2">
        <v>13</v>
      </c>
      <c r="C1890" s="23">
        <v>211</v>
      </c>
      <c r="D1890" s="23">
        <v>15</v>
      </c>
      <c r="E1890" s="23">
        <v>286</v>
      </c>
      <c r="F1890" s="23">
        <v>64</v>
      </c>
      <c r="G1890" s="23">
        <v>4</v>
      </c>
      <c r="H1890" s="23">
        <v>68</v>
      </c>
      <c r="I1890" s="23">
        <v>512</v>
      </c>
      <c r="J1890" s="9">
        <v>4</v>
      </c>
      <c r="K1890" s="2">
        <v>4</v>
      </c>
      <c r="L1890" s="2">
        <v>1</v>
      </c>
      <c r="M1890" s="2">
        <v>3</v>
      </c>
      <c r="N1890" s="9">
        <v>9</v>
      </c>
    </row>
    <row r="1891" spans="1:14" x14ac:dyDescent="0.25">
      <c r="A1891" s="24">
        <v>2317</v>
      </c>
      <c r="B1891" s="2">
        <v>13</v>
      </c>
      <c r="C1891" s="23">
        <v>250</v>
      </c>
      <c r="D1891" s="23">
        <v>8</v>
      </c>
      <c r="E1891" s="23">
        <v>151</v>
      </c>
      <c r="F1891" s="23">
        <v>15</v>
      </c>
      <c r="G1891" s="23">
        <v>11</v>
      </c>
      <c r="H1891" s="23">
        <v>53</v>
      </c>
      <c r="I1891" s="23">
        <v>383</v>
      </c>
      <c r="J1891" s="9">
        <v>1</v>
      </c>
      <c r="K1891" s="2">
        <v>3</v>
      </c>
      <c r="L1891" s="2">
        <v>1</v>
      </c>
      <c r="M1891" s="2">
        <v>3</v>
      </c>
      <c r="N1891" s="9">
        <v>6</v>
      </c>
    </row>
    <row r="1892" spans="1:14" x14ac:dyDescent="0.25">
      <c r="A1892" s="24">
        <v>1547</v>
      </c>
      <c r="B1892" s="2">
        <v>13</v>
      </c>
      <c r="C1892" s="23">
        <v>336</v>
      </c>
      <c r="D1892" s="23">
        <v>336</v>
      </c>
      <c r="E1892" s="23">
        <v>674</v>
      </c>
      <c r="F1892" s="23">
        <v>437</v>
      </c>
      <c r="G1892" s="23">
        <v>315</v>
      </c>
      <c r="H1892" s="23">
        <v>216</v>
      </c>
      <c r="I1892" s="23">
        <v>1880</v>
      </c>
      <c r="J1892" s="9">
        <v>5</v>
      </c>
      <c r="K1892" s="2">
        <v>6</v>
      </c>
      <c r="L1892" s="2">
        <v>3</v>
      </c>
      <c r="M1892" s="2">
        <v>12</v>
      </c>
      <c r="N1892" s="9">
        <v>4</v>
      </c>
    </row>
    <row r="1893" spans="1:14" x14ac:dyDescent="0.25">
      <c r="A1893" s="24">
        <v>1615</v>
      </c>
      <c r="B1893" s="2">
        <v>13</v>
      </c>
      <c r="C1893" s="23">
        <v>336</v>
      </c>
      <c r="D1893" s="23">
        <v>336</v>
      </c>
      <c r="E1893" s="23">
        <v>674</v>
      </c>
      <c r="F1893" s="23">
        <v>437</v>
      </c>
      <c r="G1893" s="23">
        <v>315</v>
      </c>
      <c r="H1893" s="23">
        <v>216</v>
      </c>
      <c r="I1893" s="23">
        <v>1880</v>
      </c>
      <c r="J1893" s="9">
        <v>5</v>
      </c>
      <c r="K1893" s="2">
        <v>6</v>
      </c>
      <c r="L1893" s="2">
        <v>3</v>
      </c>
      <c r="M1893" s="2">
        <v>12</v>
      </c>
      <c r="N1893" s="9">
        <v>4</v>
      </c>
    </row>
    <row r="1894" spans="1:14" x14ac:dyDescent="0.25">
      <c r="A1894" s="24">
        <v>2771</v>
      </c>
      <c r="B1894" s="2">
        <v>13</v>
      </c>
      <c r="C1894" s="23">
        <v>424</v>
      </c>
      <c r="D1894" s="23">
        <v>125</v>
      </c>
      <c r="E1894" s="23">
        <v>234</v>
      </c>
      <c r="F1894" s="23">
        <v>0</v>
      </c>
      <c r="G1894" s="23">
        <v>117</v>
      </c>
      <c r="H1894" s="23">
        <v>135</v>
      </c>
      <c r="I1894" s="23">
        <v>764</v>
      </c>
      <c r="J1894" s="9">
        <v>1</v>
      </c>
      <c r="K1894" s="2">
        <v>3</v>
      </c>
      <c r="L1894" s="2">
        <v>2</v>
      </c>
      <c r="M1894" s="2">
        <v>8</v>
      </c>
      <c r="N1894" s="9">
        <v>3</v>
      </c>
    </row>
    <row r="1895" spans="1:14" x14ac:dyDescent="0.25">
      <c r="A1895" s="24">
        <v>1255</v>
      </c>
      <c r="B1895" s="2">
        <v>13</v>
      </c>
      <c r="C1895" s="23">
        <v>432</v>
      </c>
      <c r="D1895" s="23">
        <v>175</v>
      </c>
      <c r="E1895" s="23">
        <v>707</v>
      </c>
      <c r="F1895" s="23">
        <v>384</v>
      </c>
      <c r="G1895" s="23">
        <v>353</v>
      </c>
      <c r="H1895" s="23">
        <v>275</v>
      </c>
      <c r="I1895" s="23">
        <v>1776</v>
      </c>
      <c r="J1895" s="9">
        <v>1</v>
      </c>
      <c r="K1895" s="2">
        <v>3</v>
      </c>
      <c r="L1895" s="2">
        <v>3</v>
      </c>
      <c r="M1895" s="2">
        <v>6</v>
      </c>
      <c r="N1895" s="9">
        <v>1</v>
      </c>
    </row>
    <row r="1896" spans="1:14" x14ac:dyDescent="0.25">
      <c r="A1896" s="24">
        <v>1300</v>
      </c>
      <c r="B1896" s="2">
        <v>13</v>
      </c>
      <c r="C1896" s="23">
        <v>526</v>
      </c>
      <c r="D1896" s="23">
        <v>0</v>
      </c>
      <c r="E1896" s="23">
        <v>80</v>
      </c>
      <c r="F1896" s="23">
        <v>9</v>
      </c>
      <c r="G1896" s="23">
        <v>6</v>
      </c>
      <c r="H1896" s="23">
        <v>48</v>
      </c>
      <c r="I1896" s="23">
        <v>572</v>
      </c>
      <c r="J1896" s="9">
        <v>6</v>
      </c>
      <c r="K1896" s="2">
        <v>3</v>
      </c>
      <c r="L1896" s="2">
        <v>1</v>
      </c>
      <c r="M1896" s="2">
        <v>6</v>
      </c>
      <c r="N1896" s="9">
        <v>4</v>
      </c>
    </row>
    <row r="1897" spans="1:14" x14ac:dyDescent="0.25">
      <c r="A1897" s="24">
        <v>2802</v>
      </c>
      <c r="B1897" s="2">
        <v>13</v>
      </c>
      <c r="C1897" s="23">
        <v>678</v>
      </c>
      <c r="D1897" s="23">
        <v>61</v>
      </c>
      <c r="E1897" s="23">
        <v>1586</v>
      </c>
      <c r="F1897" s="23">
        <v>492</v>
      </c>
      <c r="G1897" s="23">
        <v>55</v>
      </c>
      <c r="H1897" s="23">
        <v>378</v>
      </c>
      <c r="I1897" s="23">
        <v>2494</v>
      </c>
      <c r="J1897" s="9">
        <v>1</v>
      </c>
      <c r="K1897" s="2">
        <v>4</v>
      </c>
      <c r="L1897" s="2">
        <v>6</v>
      </c>
      <c r="M1897" s="2">
        <v>5</v>
      </c>
      <c r="N1897" s="9">
        <v>2</v>
      </c>
    </row>
    <row r="1898" spans="1:14" x14ac:dyDescent="0.25">
      <c r="A1898" s="24">
        <v>2929</v>
      </c>
      <c r="B1898" s="2">
        <v>13</v>
      </c>
      <c r="C1898" s="23">
        <v>885</v>
      </c>
      <c r="D1898" s="23">
        <v>10</v>
      </c>
      <c r="E1898" s="23">
        <v>233</v>
      </c>
      <c r="F1898" s="23">
        <v>29</v>
      </c>
      <c r="G1898" s="23">
        <v>21</v>
      </c>
      <c r="H1898" s="23">
        <v>34</v>
      </c>
      <c r="I1898" s="23">
        <v>1144</v>
      </c>
      <c r="J1898" s="9">
        <v>1</v>
      </c>
      <c r="K1898" s="2">
        <v>4</v>
      </c>
      <c r="L1898" s="2">
        <v>2</v>
      </c>
      <c r="M1898" s="2">
        <v>9</v>
      </c>
      <c r="N1898" s="9">
        <v>4</v>
      </c>
    </row>
    <row r="1899" spans="1:14" x14ac:dyDescent="0.25">
      <c r="A1899" s="24">
        <v>2840</v>
      </c>
      <c r="B1899" s="2">
        <v>13</v>
      </c>
      <c r="C1899" s="23">
        <v>1299</v>
      </c>
      <c r="D1899" s="23">
        <v>61</v>
      </c>
      <c r="E1899" s="23">
        <v>189</v>
      </c>
      <c r="F1899" s="23">
        <v>40</v>
      </c>
      <c r="G1899" s="23">
        <v>0</v>
      </c>
      <c r="H1899" s="23">
        <v>157</v>
      </c>
      <c r="I1899" s="23">
        <v>1432</v>
      </c>
      <c r="J1899" s="9">
        <v>11</v>
      </c>
      <c r="K1899" s="2">
        <v>8</v>
      </c>
      <c r="L1899" s="2">
        <v>3</v>
      </c>
      <c r="M1899" s="2">
        <v>7</v>
      </c>
      <c r="N1899" s="9">
        <v>7</v>
      </c>
    </row>
    <row r="1900" spans="1:14" x14ac:dyDescent="0.25">
      <c r="A1900" s="24">
        <v>1743</v>
      </c>
      <c r="B1900" s="2">
        <v>13</v>
      </c>
      <c r="C1900" s="23">
        <v>1473</v>
      </c>
      <c r="D1900" s="23">
        <v>244</v>
      </c>
      <c r="E1900" s="23">
        <v>890</v>
      </c>
      <c r="F1900" s="23">
        <v>399</v>
      </c>
      <c r="G1900" s="23">
        <v>153</v>
      </c>
      <c r="H1900" s="23">
        <v>91</v>
      </c>
      <c r="I1900" s="23">
        <v>3068</v>
      </c>
      <c r="J1900" s="9">
        <v>1</v>
      </c>
      <c r="K1900" s="2">
        <v>6</v>
      </c>
      <c r="L1900" s="2">
        <v>4</v>
      </c>
      <c r="M1900" s="2">
        <v>10</v>
      </c>
      <c r="N1900" s="9">
        <v>3</v>
      </c>
    </row>
    <row r="1901" spans="1:14" x14ac:dyDescent="0.25">
      <c r="A1901" s="24">
        <v>2300</v>
      </c>
      <c r="B1901" s="2">
        <v>13</v>
      </c>
      <c r="C1901" s="23">
        <v>1731</v>
      </c>
      <c r="D1901" s="23">
        <v>191</v>
      </c>
      <c r="E1901" s="23">
        <v>1193</v>
      </c>
      <c r="F1901" s="23">
        <v>76</v>
      </c>
      <c r="G1901" s="23">
        <v>153</v>
      </c>
      <c r="H1901" s="23">
        <v>307</v>
      </c>
      <c r="I1901" s="23">
        <v>3037</v>
      </c>
      <c r="J1901" s="9">
        <v>1</v>
      </c>
      <c r="K1901" s="2">
        <v>5</v>
      </c>
      <c r="L1901" s="2">
        <v>9</v>
      </c>
      <c r="M1901" s="2">
        <v>12</v>
      </c>
      <c r="N1901" s="9">
        <v>3</v>
      </c>
    </row>
    <row r="1902" spans="1:14" x14ac:dyDescent="0.25">
      <c r="A1902" s="24">
        <v>2261</v>
      </c>
      <c r="B1902" s="2">
        <v>13</v>
      </c>
      <c r="C1902" s="23">
        <v>1855</v>
      </c>
      <c r="D1902" s="23">
        <v>420</v>
      </c>
      <c r="E1902" s="23">
        <v>1560</v>
      </c>
      <c r="F1902" s="23">
        <v>329</v>
      </c>
      <c r="G1902" s="23">
        <v>125</v>
      </c>
      <c r="H1902" s="23">
        <v>547</v>
      </c>
      <c r="I1902" s="23">
        <v>3742</v>
      </c>
      <c r="J1902" s="9">
        <v>1</v>
      </c>
      <c r="K1902" s="2">
        <v>4</v>
      </c>
      <c r="L1902" s="2">
        <v>6</v>
      </c>
      <c r="M1902" s="2">
        <v>8</v>
      </c>
      <c r="N1902" s="9">
        <v>2</v>
      </c>
    </row>
    <row r="1903" spans="1:14" x14ac:dyDescent="0.25">
      <c r="A1903" s="24">
        <v>1967</v>
      </c>
      <c r="B1903" s="2">
        <v>13</v>
      </c>
      <c r="C1903" s="23">
        <v>2268</v>
      </c>
      <c r="D1903" s="23">
        <v>206</v>
      </c>
      <c r="E1903" s="23">
        <v>1443</v>
      </c>
      <c r="F1903" s="23">
        <v>109</v>
      </c>
      <c r="G1903" s="23">
        <v>122</v>
      </c>
      <c r="H1903" s="23">
        <v>82</v>
      </c>
      <c r="I1903" s="23">
        <v>4066</v>
      </c>
      <c r="J1903" s="9">
        <v>1</v>
      </c>
      <c r="K1903" s="2">
        <v>5</v>
      </c>
      <c r="L1903" s="2">
        <v>6</v>
      </c>
      <c r="M1903" s="2">
        <v>7</v>
      </c>
      <c r="N1903" s="9">
        <v>2</v>
      </c>
    </row>
    <row r="1904" spans="1:14" x14ac:dyDescent="0.25">
      <c r="A1904" s="24">
        <v>1073</v>
      </c>
      <c r="B1904" s="2">
        <v>12</v>
      </c>
      <c r="C1904" s="23">
        <v>5</v>
      </c>
      <c r="D1904" s="23">
        <v>0</v>
      </c>
      <c r="E1904" s="23">
        <v>24</v>
      </c>
      <c r="F1904" s="23">
        <v>0</v>
      </c>
      <c r="G1904" s="23">
        <v>14</v>
      </c>
      <c r="H1904" s="23">
        <v>43</v>
      </c>
      <c r="I1904" s="23">
        <v>0</v>
      </c>
      <c r="J1904" s="9">
        <v>1</v>
      </c>
      <c r="K1904" s="2">
        <v>0</v>
      </c>
      <c r="L1904" s="2">
        <v>0</v>
      </c>
      <c r="M1904" s="2">
        <v>3</v>
      </c>
      <c r="N1904" s="9">
        <v>3</v>
      </c>
    </row>
    <row r="1905" spans="1:14" x14ac:dyDescent="0.25">
      <c r="A1905" s="24">
        <v>2271</v>
      </c>
      <c r="B1905" s="2">
        <v>12</v>
      </c>
      <c r="C1905" s="23">
        <v>7</v>
      </c>
      <c r="D1905" s="23">
        <v>15</v>
      </c>
      <c r="E1905" s="23">
        <v>37</v>
      </c>
      <c r="F1905" s="23">
        <v>44</v>
      </c>
      <c r="G1905" s="23">
        <v>0</v>
      </c>
      <c r="H1905" s="23">
        <v>22</v>
      </c>
      <c r="I1905" s="23">
        <v>81</v>
      </c>
      <c r="J1905" s="9">
        <v>1</v>
      </c>
      <c r="K1905" s="2">
        <v>1</v>
      </c>
      <c r="L1905" s="2">
        <v>0</v>
      </c>
      <c r="M1905" s="2">
        <v>2</v>
      </c>
      <c r="N1905" s="9">
        <v>7</v>
      </c>
    </row>
    <row r="1906" spans="1:14" x14ac:dyDescent="0.25">
      <c r="A1906" s="24">
        <v>1143</v>
      </c>
      <c r="B1906" s="2">
        <v>12</v>
      </c>
      <c r="C1906" s="23">
        <v>20</v>
      </c>
      <c r="D1906" s="23">
        <v>27</v>
      </c>
      <c r="E1906" s="23">
        <v>94</v>
      </c>
      <c r="F1906" s="23">
        <v>75</v>
      </c>
      <c r="G1906" s="23">
        <v>55</v>
      </c>
      <c r="H1906" s="23">
        <v>79</v>
      </c>
      <c r="I1906" s="23">
        <v>192</v>
      </c>
      <c r="J1906" s="9">
        <v>4</v>
      </c>
      <c r="K1906" s="2">
        <v>3</v>
      </c>
      <c r="L1906" s="2">
        <v>0</v>
      </c>
      <c r="M1906" s="2">
        <v>4</v>
      </c>
      <c r="N1906" s="9">
        <v>6</v>
      </c>
    </row>
    <row r="1907" spans="1:14" x14ac:dyDescent="0.25">
      <c r="A1907" s="24">
        <v>1823</v>
      </c>
      <c r="B1907" s="2">
        <v>12</v>
      </c>
      <c r="C1907" s="23">
        <v>20</v>
      </c>
      <c r="D1907" s="23">
        <v>27</v>
      </c>
      <c r="E1907" s="23">
        <v>94</v>
      </c>
      <c r="F1907" s="23">
        <v>75</v>
      </c>
      <c r="G1907" s="23">
        <v>55</v>
      </c>
      <c r="H1907" s="23">
        <v>79</v>
      </c>
      <c r="I1907" s="23">
        <v>192</v>
      </c>
      <c r="J1907" s="9">
        <v>4</v>
      </c>
      <c r="K1907" s="2">
        <v>3</v>
      </c>
      <c r="L1907" s="2">
        <v>0</v>
      </c>
      <c r="M1907" s="2">
        <v>4</v>
      </c>
      <c r="N1907" s="9">
        <v>6</v>
      </c>
    </row>
    <row r="1908" spans="1:14" x14ac:dyDescent="0.25">
      <c r="A1908" s="24">
        <v>1579</v>
      </c>
      <c r="B1908" s="2">
        <v>12</v>
      </c>
      <c r="C1908" s="23">
        <v>40</v>
      </c>
      <c r="D1908" s="23">
        <v>27</v>
      </c>
      <c r="E1908" s="23">
        <v>108</v>
      </c>
      <c r="F1908" s="23">
        <v>20</v>
      </c>
      <c r="G1908" s="23">
        <v>67</v>
      </c>
      <c r="H1908" s="23">
        <v>202</v>
      </c>
      <c r="I1908" s="23">
        <v>61</v>
      </c>
      <c r="J1908" s="9">
        <v>3</v>
      </c>
      <c r="K1908" s="2">
        <v>3</v>
      </c>
      <c r="L1908" s="2">
        <v>1</v>
      </c>
      <c r="M1908" s="2">
        <v>2</v>
      </c>
      <c r="N1908" s="9">
        <v>7</v>
      </c>
    </row>
    <row r="1909" spans="1:14" x14ac:dyDescent="0.25">
      <c r="A1909" s="24">
        <v>1943</v>
      </c>
      <c r="B1909" s="2">
        <v>12</v>
      </c>
      <c r="C1909" s="23">
        <v>48</v>
      </c>
      <c r="D1909" s="23">
        <v>24</v>
      </c>
      <c r="E1909" s="23">
        <v>31</v>
      </c>
      <c r="F1909" s="23">
        <v>21</v>
      </c>
      <c r="G1909" s="23">
        <v>55</v>
      </c>
      <c r="H1909" s="23">
        <v>41</v>
      </c>
      <c r="I1909" s="23">
        <v>138</v>
      </c>
      <c r="J1909" s="9">
        <v>2</v>
      </c>
      <c r="K1909" s="2">
        <v>2</v>
      </c>
      <c r="L1909" s="2">
        <v>0</v>
      </c>
      <c r="M1909" s="2">
        <v>3</v>
      </c>
      <c r="N1909" s="9">
        <v>6</v>
      </c>
    </row>
    <row r="1910" spans="1:14" x14ac:dyDescent="0.25">
      <c r="A1910" s="24">
        <v>2539</v>
      </c>
      <c r="B1910" s="2">
        <v>12</v>
      </c>
      <c r="C1910" s="23">
        <v>160</v>
      </c>
      <c r="D1910" s="23">
        <v>223</v>
      </c>
      <c r="E1910" s="23">
        <v>626</v>
      </c>
      <c r="F1910" s="23">
        <v>417</v>
      </c>
      <c r="G1910" s="23">
        <v>273</v>
      </c>
      <c r="H1910" s="23">
        <v>86</v>
      </c>
      <c r="I1910" s="23">
        <v>1613</v>
      </c>
      <c r="J1910" s="9">
        <v>1</v>
      </c>
      <c r="K1910" s="2">
        <v>5</v>
      </c>
      <c r="L1910" s="2">
        <v>10</v>
      </c>
      <c r="M1910" s="2">
        <v>5</v>
      </c>
      <c r="N1910" s="9">
        <v>1</v>
      </c>
    </row>
    <row r="1911" spans="1:14" x14ac:dyDescent="0.25">
      <c r="A1911" s="24">
        <v>1744</v>
      </c>
      <c r="B1911" s="2">
        <v>12</v>
      </c>
      <c r="C1911" s="23">
        <v>162</v>
      </c>
      <c r="D1911" s="23">
        <v>4</v>
      </c>
      <c r="E1911" s="23">
        <v>37</v>
      </c>
      <c r="F1911" s="23">
        <v>8</v>
      </c>
      <c r="G1911" s="23">
        <v>4</v>
      </c>
      <c r="H1911" s="23">
        <v>142</v>
      </c>
      <c r="I1911" s="23">
        <v>75</v>
      </c>
      <c r="J1911" s="9">
        <v>1</v>
      </c>
      <c r="K1911" s="2">
        <v>2</v>
      </c>
      <c r="L1911" s="2">
        <v>1</v>
      </c>
      <c r="M1911" s="2">
        <v>2</v>
      </c>
      <c r="N1911" s="9">
        <v>7</v>
      </c>
    </row>
    <row r="1912" spans="1:14" x14ac:dyDescent="0.25">
      <c r="A1912" s="24">
        <v>3182</v>
      </c>
      <c r="B1912" s="2">
        <v>12</v>
      </c>
      <c r="C1912" s="23">
        <v>238</v>
      </c>
      <c r="D1912" s="23">
        <v>79</v>
      </c>
      <c r="E1912" s="23">
        <v>139</v>
      </c>
      <c r="F1912" s="23">
        <v>20</v>
      </c>
      <c r="G1912" s="23">
        <v>60</v>
      </c>
      <c r="H1912" s="23">
        <v>99</v>
      </c>
      <c r="I1912" s="23">
        <v>437</v>
      </c>
      <c r="J1912" s="9">
        <v>0</v>
      </c>
      <c r="K1912" s="2">
        <v>1</v>
      </c>
      <c r="L1912" s="2">
        <v>0</v>
      </c>
      <c r="M1912" s="2">
        <v>0</v>
      </c>
      <c r="N1912" s="9">
        <v>13</v>
      </c>
    </row>
    <row r="1913" spans="1:14" x14ac:dyDescent="0.25">
      <c r="A1913" s="24">
        <v>2811</v>
      </c>
      <c r="B1913" s="2">
        <v>12</v>
      </c>
      <c r="C1913" s="23">
        <v>469</v>
      </c>
      <c r="D1913" s="23">
        <v>43</v>
      </c>
      <c r="E1913" s="23">
        <v>1024</v>
      </c>
      <c r="F1913" s="23">
        <v>359</v>
      </c>
      <c r="G1913" s="23">
        <v>319</v>
      </c>
      <c r="H1913" s="23">
        <v>148</v>
      </c>
      <c r="I1913" s="23">
        <v>2065</v>
      </c>
      <c r="J1913" s="9">
        <v>1</v>
      </c>
      <c r="K1913" s="2">
        <v>2</v>
      </c>
      <c r="L1913" s="2">
        <v>9</v>
      </c>
      <c r="M1913" s="2">
        <v>13</v>
      </c>
      <c r="N1913" s="9">
        <v>1</v>
      </c>
    </row>
    <row r="1914" spans="1:14" x14ac:dyDescent="0.25">
      <c r="A1914" s="24">
        <v>1296</v>
      </c>
      <c r="B1914" s="2">
        <v>12</v>
      </c>
      <c r="C1914" s="23">
        <v>515</v>
      </c>
      <c r="D1914" s="23">
        <v>7</v>
      </c>
      <c r="E1914" s="23">
        <v>154</v>
      </c>
      <c r="F1914" s="23">
        <v>67</v>
      </c>
      <c r="G1914" s="23">
        <v>13</v>
      </c>
      <c r="H1914" s="23">
        <v>50</v>
      </c>
      <c r="I1914" s="23">
        <v>705</v>
      </c>
      <c r="J1914" s="9">
        <v>1</v>
      </c>
      <c r="K1914" s="2">
        <v>4</v>
      </c>
      <c r="L1914" s="2">
        <v>2</v>
      </c>
      <c r="M1914" s="2">
        <v>4</v>
      </c>
      <c r="N1914" s="9">
        <v>4</v>
      </c>
    </row>
    <row r="1915" spans="1:14" x14ac:dyDescent="0.25">
      <c r="A1915" s="24">
        <v>1859</v>
      </c>
      <c r="B1915" s="2">
        <v>12</v>
      </c>
      <c r="C1915" s="23">
        <v>835</v>
      </c>
      <c r="D1915" s="23">
        <v>147</v>
      </c>
      <c r="E1915" s="23">
        <v>1227</v>
      </c>
      <c r="F1915" s="23">
        <v>192</v>
      </c>
      <c r="G1915" s="23">
        <v>97</v>
      </c>
      <c r="H1915" s="23">
        <v>147</v>
      </c>
      <c r="I1915" s="23">
        <v>2351</v>
      </c>
      <c r="J1915" s="9">
        <v>1</v>
      </c>
      <c r="K1915" s="2">
        <v>6</v>
      </c>
      <c r="L1915" s="2">
        <v>9</v>
      </c>
      <c r="M1915" s="2">
        <v>12</v>
      </c>
      <c r="N1915" s="9">
        <v>1</v>
      </c>
    </row>
    <row r="1916" spans="1:14" x14ac:dyDescent="0.25">
      <c r="A1916" s="24">
        <v>1420</v>
      </c>
      <c r="B1916" s="2">
        <v>12</v>
      </c>
      <c r="C1916" s="23">
        <v>888</v>
      </c>
      <c r="D1916" s="23">
        <v>87</v>
      </c>
      <c r="E1916" s="23">
        <v>674</v>
      </c>
      <c r="F1916" s="23">
        <v>70</v>
      </c>
      <c r="G1916" s="23">
        <v>70</v>
      </c>
      <c r="H1916" s="23">
        <v>35</v>
      </c>
      <c r="I1916" s="23">
        <v>1753</v>
      </c>
      <c r="J1916" s="9">
        <v>3</v>
      </c>
      <c r="K1916" s="2">
        <v>6</v>
      </c>
      <c r="L1916" s="2">
        <v>2</v>
      </c>
      <c r="M1916" s="2">
        <v>12</v>
      </c>
      <c r="N1916" s="9">
        <v>5</v>
      </c>
    </row>
    <row r="1917" spans="1:14" x14ac:dyDescent="0.25">
      <c r="A1917" s="24">
        <v>1796</v>
      </c>
      <c r="B1917" s="2">
        <v>12</v>
      </c>
      <c r="C1917" s="23">
        <v>946</v>
      </c>
      <c r="D1917" s="23">
        <v>23</v>
      </c>
      <c r="E1917" s="23">
        <v>209</v>
      </c>
      <c r="F1917" s="23">
        <v>48</v>
      </c>
      <c r="G1917" s="23">
        <v>10</v>
      </c>
      <c r="H1917" s="23">
        <v>10</v>
      </c>
      <c r="I1917" s="23">
        <v>1225</v>
      </c>
      <c r="J1917" s="9">
        <v>2</v>
      </c>
      <c r="K1917" s="2">
        <v>5</v>
      </c>
      <c r="L1917" s="2">
        <v>4</v>
      </c>
      <c r="M1917" s="2">
        <v>7</v>
      </c>
      <c r="N1917" s="9">
        <v>3</v>
      </c>
    </row>
    <row r="1918" spans="1:14" x14ac:dyDescent="0.25">
      <c r="A1918" s="24">
        <v>2331</v>
      </c>
      <c r="B1918" s="2">
        <v>12</v>
      </c>
      <c r="C1918" s="23">
        <v>1016</v>
      </c>
      <c r="D1918" s="23">
        <v>0</v>
      </c>
      <c r="E1918" s="23">
        <v>1093</v>
      </c>
      <c r="F1918" s="23">
        <v>440</v>
      </c>
      <c r="G1918" s="23">
        <v>155</v>
      </c>
      <c r="H1918" s="23">
        <v>339</v>
      </c>
      <c r="I1918" s="23">
        <v>2365</v>
      </c>
      <c r="J1918" s="9">
        <v>1</v>
      </c>
      <c r="K1918" s="2">
        <v>6</v>
      </c>
      <c r="L1918" s="2">
        <v>6</v>
      </c>
      <c r="M1918" s="2">
        <v>4</v>
      </c>
      <c r="N1918" s="9">
        <v>2</v>
      </c>
    </row>
    <row r="1919" spans="1:14" x14ac:dyDescent="0.25">
      <c r="A1919" s="24">
        <v>1546</v>
      </c>
      <c r="B1919" s="2">
        <v>12</v>
      </c>
      <c r="C1919" s="23">
        <v>1115</v>
      </c>
      <c r="D1919" s="23">
        <v>60</v>
      </c>
      <c r="E1919" s="23">
        <v>317</v>
      </c>
      <c r="F1919" s="23">
        <v>326</v>
      </c>
      <c r="G1919" s="23">
        <v>0</v>
      </c>
      <c r="H1919" s="23">
        <v>89</v>
      </c>
      <c r="I1919" s="23">
        <v>1729</v>
      </c>
      <c r="J1919" s="9">
        <v>2</v>
      </c>
      <c r="K1919" s="2">
        <v>8</v>
      </c>
      <c r="L1919" s="2">
        <v>3</v>
      </c>
      <c r="M1919" s="2">
        <v>13</v>
      </c>
      <c r="N1919" s="9">
        <v>4</v>
      </c>
    </row>
    <row r="1920" spans="1:14" x14ac:dyDescent="0.25">
      <c r="A1920" s="24">
        <v>1617</v>
      </c>
      <c r="B1920" s="2">
        <v>12</v>
      </c>
      <c r="C1920" s="23">
        <v>1127</v>
      </c>
      <c r="D1920" s="23">
        <v>48</v>
      </c>
      <c r="E1920" s="23">
        <v>1604</v>
      </c>
      <c r="F1920" s="23">
        <v>92</v>
      </c>
      <c r="G1920" s="23">
        <v>434</v>
      </c>
      <c r="H1920" s="23">
        <v>173</v>
      </c>
      <c r="I1920" s="23">
        <v>3132</v>
      </c>
      <c r="J1920" s="9">
        <v>1</v>
      </c>
      <c r="K1920" s="2">
        <v>6</v>
      </c>
      <c r="L1920" s="2">
        <v>7</v>
      </c>
      <c r="M1920" s="2">
        <v>7</v>
      </c>
      <c r="N1920" s="9">
        <v>3</v>
      </c>
    </row>
    <row r="1921" spans="1:14" x14ac:dyDescent="0.25">
      <c r="A1921" s="24">
        <v>2063</v>
      </c>
      <c r="B1921" s="2">
        <v>12</v>
      </c>
      <c r="C1921" s="23">
        <v>1276</v>
      </c>
      <c r="D1921" s="23">
        <v>95</v>
      </c>
      <c r="E1921" s="23">
        <v>1238</v>
      </c>
      <c r="F1921" s="23">
        <v>145</v>
      </c>
      <c r="G1921" s="23">
        <v>187</v>
      </c>
      <c r="H1921" s="23">
        <v>224</v>
      </c>
      <c r="I1921" s="23">
        <v>2717</v>
      </c>
      <c r="J1921" s="9">
        <v>1</v>
      </c>
      <c r="K1921" s="2">
        <v>5</v>
      </c>
      <c r="L1921" s="2">
        <v>6</v>
      </c>
      <c r="M1921" s="2">
        <v>4</v>
      </c>
      <c r="N1921" s="9">
        <v>3</v>
      </c>
    </row>
    <row r="1922" spans="1:14" x14ac:dyDescent="0.25">
      <c r="A1922" s="24">
        <v>2193</v>
      </c>
      <c r="B1922" s="2">
        <v>12</v>
      </c>
      <c r="C1922" s="23">
        <v>1436</v>
      </c>
      <c r="D1922" s="23">
        <v>87</v>
      </c>
      <c r="E1922" s="23">
        <v>556</v>
      </c>
      <c r="F1922" s="23">
        <v>115</v>
      </c>
      <c r="G1922" s="23">
        <v>78</v>
      </c>
      <c r="H1922" s="23">
        <v>175</v>
      </c>
      <c r="I1922" s="23">
        <v>2098</v>
      </c>
      <c r="J1922" s="9">
        <v>2</v>
      </c>
      <c r="K1922" s="2">
        <v>7</v>
      </c>
      <c r="L1922" s="2">
        <v>11</v>
      </c>
      <c r="M1922" s="2">
        <v>11</v>
      </c>
      <c r="N1922" s="9">
        <v>4</v>
      </c>
    </row>
    <row r="1923" spans="1:14" x14ac:dyDescent="0.25">
      <c r="A1923" s="24">
        <v>2661</v>
      </c>
      <c r="B1923" s="2">
        <v>12</v>
      </c>
      <c r="C1923" s="23">
        <v>1514</v>
      </c>
      <c r="D1923" s="23">
        <v>113</v>
      </c>
      <c r="E1923" s="23">
        <v>1929</v>
      </c>
      <c r="F1923" s="23">
        <v>48</v>
      </c>
      <c r="G1923" s="23">
        <v>188</v>
      </c>
      <c r="H1923" s="23">
        <v>188</v>
      </c>
      <c r="I1923" s="23">
        <v>3604</v>
      </c>
      <c r="J1923" s="9">
        <v>1</v>
      </c>
      <c r="K1923" s="2">
        <v>4</v>
      </c>
      <c r="L1923" s="2">
        <v>6</v>
      </c>
      <c r="M1923" s="2">
        <v>5</v>
      </c>
      <c r="N1923" s="9">
        <v>2</v>
      </c>
    </row>
    <row r="1924" spans="1:14" x14ac:dyDescent="0.25">
      <c r="A1924" s="24">
        <v>1056</v>
      </c>
      <c r="B1924" s="2">
        <v>12</v>
      </c>
      <c r="C1924" s="23">
        <v>1652</v>
      </c>
      <c r="D1924" s="23">
        <v>60</v>
      </c>
      <c r="E1924" s="23">
        <v>1248</v>
      </c>
      <c r="F1924" s="23">
        <v>160</v>
      </c>
      <c r="G1924" s="23">
        <v>30</v>
      </c>
      <c r="H1924" s="23">
        <v>186</v>
      </c>
      <c r="I1924" s="23">
        <v>2965</v>
      </c>
      <c r="J1924" s="9">
        <v>1</v>
      </c>
      <c r="K1924" s="2">
        <v>3</v>
      </c>
      <c r="L1924" s="2">
        <v>6</v>
      </c>
      <c r="M1924" s="2">
        <v>11</v>
      </c>
      <c r="N1924" s="9">
        <v>1</v>
      </c>
    </row>
    <row r="1925" spans="1:14" x14ac:dyDescent="0.25">
      <c r="A1925" s="24">
        <v>3189</v>
      </c>
      <c r="B1925" s="2">
        <v>12</v>
      </c>
      <c r="C1925" s="23">
        <v>1652</v>
      </c>
      <c r="D1925" s="23">
        <v>60</v>
      </c>
      <c r="E1925" s="23">
        <v>1248</v>
      </c>
      <c r="F1925" s="23">
        <v>160</v>
      </c>
      <c r="G1925" s="23">
        <v>30</v>
      </c>
      <c r="H1925" s="23">
        <v>186</v>
      </c>
      <c r="I1925" s="23">
        <v>2965</v>
      </c>
      <c r="J1925" s="9">
        <v>1</v>
      </c>
      <c r="K1925" s="2">
        <v>3</v>
      </c>
      <c r="L1925" s="2">
        <v>6</v>
      </c>
      <c r="M1925" s="2">
        <v>11</v>
      </c>
      <c r="N1925" s="9">
        <v>1</v>
      </c>
    </row>
    <row r="1926" spans="1:14" x14ac:dyDescent="0.25">
      <c r="A1926" s="24">
        <v>2328</v>
      </c>
      <c r="B1926" s="2">
        <v>12</v>
      </c>
      <c r="C1926" s="23">
        <v>1674</v>
      </c>
      <c r="D1926" s="23">
        <v>18</v>
      </c>
      <c r="E1926" s="23">
        <v>219</v>
      </c>
      <c r="F1926" s="23">
        <v>0</v>
      </c>
      <c r="G1926" s="23">
        <v>78</v>
      </c>
      <c r="H1926" s="23">
        <v>99</v>
      </c>
      <c r="I1926" s="23">
        <v>1891</v>
      </c>
      <c r="J1926" s="9">
        <v>3</v>
      </c>
      <c r="K1926" s="2">
        <v>10</v>
      </c>
      <c r="L1926" s="2">
        <v>4</v>
      </c>
      <c r="M1926" s="2">
        <v>7</v>
      </c>
      <c r="N1926" s="9">
        <v>6</v>
      </c>
    </row>
    <row r="1927" spans="1:14" x14ac:dyDescent="0.25">
      <c r="A1927" s="24">
        <v>3113</v>
      </c>
      <c r="B1927" s="2">
        <v>12</v>
      </c>
      <c r="C1927" s="23">
        <v>2074</v>
      </c>
      <c r="D1927" s="23">
        <v>164</v>
      </c>
      <c r="E1927" s="23">
        <v>387</v>
      </c>
      <c r="F1927" s="23">
        <v>107</v>
      </c>
      <c r="G1927" s="23">
        <v>82</v>
      </c>
      <c r="H1927" s="23">
        <v>221</v>
      </c>
      <c r="I1927" s="23">
        <v>2592</v>
      </c>
      <c r="J1927" s="9">
        <v>1</v>
      </c>
      <c r="K1927" s="2">
        <v>11</v>
      </c>
      <c r="L1927" s="2">
        <v>3</v>
      </c>
      <c r="M1927" s="2">
        <v>4</v>
      </c>
      <c r="N1927" s="9">
        <v>4</v>
      </c>
    </row>
    <row r="1928" spans="1:14" x14ac:dyDescent="0.25">
      <c r="A1928" s="24">
        <v>1693</v>
      </c>
      <c r="B1928" s="2">
        <v>11</v>
      </c>
      <c r="C1928" s="23">
        <v>24</v>
      </c>
      <c r="D1928" s="23">
        <v>40</v>
      </c>
      <c r="E1928" s="23">
        <v>84</v>
      </c>
      <c r="F1928" s="23">
        <v>76</v>
      </c>
      <c r="G1928" s="23">
        <v>56</v>
      </c>
      <c r="H1928" s="23">
        <v>168</v>
      </c>
      <c r="I1928" s="23">
        <v>112</v>
      </c>
      <c r="J1928" s="9">
        <v>2</v>
      </c>
      <c r="K1928" s="2">
        <v>2</v>
      </c>
      <c r="L1928" s="2">
        <v>1</v>
      </c>
      <c r="M1928" s="2">
        <v>3</v>
      </c>
      <c r="N1928" s="9">
        <v>6</v>
      </c>
    </row>
    <row r="1929" spans="1:14" x14ac:dyDescent="0.25">
      <c r="A1929" s="24">
        <v>2325</v>
      </c>
      <c r="B1929" s="2">
        <v>11</v>
      </c>
      <c r="C1929" s="23">
        <v>24</v>
      </c>
      <c r="D1929" s="23">
        <v>40</v>
      </c>
      <c r="E1929" s="23">
        <v>84</v>
      </c>
      <c r="F1929" s="23">
        <v>76</v>
      </c>
      <c r="G1929" s="23">
        <v>56</v>
      </c>
      <c r="H1929" s="23">
        <v>168</v>
      </c>
      <c r="I1929" s="23">
        <v>112</v>
      </c>
      <c r="J1929" s="9">
        <v>2</v>
      </c>
      <c r="K1929" s="2">
        <v>2</v>
      </c>
      <c r="L1929" s="2">
        <v>1</v>
      </c>
      <c r="M1929" s="2">
        <v>3</v>
      </c>
      <c r="N1929" s="9">
        <v>6</v>
      </c>
    </row>
    <row r="1930" spans="1:14" x14ac:dyDescent="0.25">
      <c r="A1930" s="24">
        <v>2417</v>
      </c>
      <c r="B1930" s="2">
        <v>11</v>
      </c>
      <c r="C1930" s="23">
        <v>34</v>
      </c>
      <c r="D1930" s="23">
        <v>4</v>
      </c>
      <c r="E1930" s="23">
        <v>15</v>
      </c>
      <c r="F1930" s="23">
        <v>11</v>
      </c>
      <c r="G1930" s="23">
        <v>7</v>
      </c>
      <c r="H1930" s="23">
        <v>11</v>
      </c>
      <c r="I1930" s="23">
        <v>60</v>
      </c>
      <c r="J1930" s="9">
        <v>1</v>
      </c>
      <c r="K1930" s="2">
        <v>1</v>
      </c>
      <c r="L1930" s="2">
        <v>0</v>
      </c>
      <c r="M1930" s="2">
        <v>2</v>
      </c>
      <c r="N1930" s="9">
        <v>6</v>
      </c>
    </row>
    <row r="1931" spans="1:14" x14ac:dyDescent="0.25">
      <c r="A1931" s="24">
        <v>1256</v>
      </c>
      <c r="B1931" s="2">
        <v>11</v>
      </c>
      <c r="C1931" s="23">
        <v>55</v>
      </c>
      <c r="D1931" s="23">
        <v>39</v>
      </c>
      <c r="E1931" s="23">
        <v>105</v>
      </c>
      <c r="F1931" s="23">
        <v>44</v>
      </c>
      <c r="G1931" s="23">
        <v>11</v>
      </c>
      <c r="H1931" s="23">
        <v>116</v>
      </c>
      <c r="I1931" s="23">
        <v>138</v>
      </c>
      <c r="J1931" s="9">
        <v>2</v>
      </c>
      <c r="K1931" s="2">
        <v>2</v>
      </c>
      <c r="L1931" s="2">
        <v>2</v>
      </c>
      <c r="M1931" s="2">
        <v>2</v>
      </c>
      <c r="N1931" s="9">
        <v>6</v>
      </c>
    </row>
    <row r="1932" spans="1:14" x14ac:dyDescent="0.25">
      <c r="A1932" s="24">
        <v>1821</v>
      </c>
      <c r="B1932" s="2">
        <v>11</v>
      </c>
      <c r="C1932" s="23">
        <v>71</v>
      </c>
      <c r="D1932" s="23">
        <v>24</v>
      </c>
      <c r="E1932" s="23">
        <v>59</v>
      </c>
      <c r="F1932" s="23">
        <v>47</v>
      </c>
      <c r="G1932" s="23">
        <v>32</v>
      </c>
      <c r="H1932" s="23">
        <v>67</v>
      </c>
      <c r="I1932" s="23">
        <v>165</v>
      </c>
      <c r="J1932" s="9">
        <v>3</v>
      </c>
      <c r="K1932" s="2">
        <v>2</v>
      </c>
      <c r="L1932" s="2">
        <v>1</v>
      </c>
      <c r="M1932" s="2">
        <v>3</v>
      </c>
      <c r="N1932" s="9">
        <v>5</v>
      </c>
    </row>
    <row r="1933" spans="1:14" x14ac:dyDescent="0.25">
      <c r="A1933" s="24">
        <v>2765</v>
      </c>
      <c r="B1933" s="2">
        <v>11</v>
      </c>
      <c r="C1933" s="23">
        <v>71</v>
      </c>
      <c r="D1933" s="23">
        <v>24</v>
      </c>
      <c r="E1933" s="23">
        <v>59</v>
      </c>
      <c r="F1933" s="23">
        <v>47</v>
      </c>
      <c r="G1933" s="23">
        <v>32</v>
      </c>
      <c r="H1933" s="23">
        <v>67</v>
      </c>
      <c r="I1933" s="23">
        <v>165</v>
      </c>
      <c r="J1933" s="9">
        <v>3</v>
      </c>
      <c r="K1933" s="2">
        <v>2</v>
      </c>
      <c r="L1933" s="2">
        <v>1</v>
      </c>
      <c r="M1933" s="2">
        <v>3</v>
      </c>
      <c r="N1933" s="9">
        <v>5</v>
      </c>
    </row>
    <row r="1934" spans="1:14" x14ac:dyDescent="0.25">
      <c r="A1934" s="24">
        <v>1277</v>
      </c>
      <c r="B1934" s="2">
        <v>11</v>
      </c>
      <c r="C1934" s="23">
        <v>82</v>
      </c>
      <c r="D1934" s="23">
        <v>25</v>
      </c>
      <c r="E1934" s="23">
        <v>20</v>
      </c>
      <c r="F1934" s="23">
        <v>0</v>
      </c>
      <c r="G1934" s="23">
        <v>37</v>
      </c>
      <c r="H1934" s="23">
        <v>49</v>
      </c>
      <c r="I1934" s="23">
        <v>114</v>
      </c>
      <c r="J1934" s="9">
        <v>1</v>
      </c>
      <c r="K1934" s="2">
        <v>1</v>
      </c>
      <c r="L1934" s="2">
        <v>0</v>
      </c>
      <c r="M1934" s="2">
        <v>3</v>
      </c>
      <c r="N1934" s="9">
        <v>7</v>
      </c>
    </row>
    <row r="1935" spans="1:14" x14ac:dyDescent="0.25">
      <c r="A1935" s="24">
        <v>1325</v>
      </c>
      <c r="B1935" s="2">
        <v>11</v>
      </c>
      <c r="C1935" s="23">
        <v>126</v>
      </c>
      <c r="D1935" s="23">
        <v>109</v>
      </c>
      <c r="E1935" s="23">
        <v>130</v>
      </c>
      <c r="F1935" s="23">
        <v>38</v>
      </c>
      <c r="G1935" s="23">
        <v>10</v>
      </c>
      <c r="H1935" s="23">
        <v>61</v>
      </c>
      <c r="I1935" s="23">
        <v>352</v>
      </c>
      <c r="J1935" s="9">
        <v>1</v>
      </c>
      <c r="K1935" s="2">
        <v>2</v>
      </c>
      <c r="L1935" s="2">
        <v>1</v>
      </c>
      <c r="M1935" s="2">
        <v>4</v>
      </c>
      <c r="N1935" s="9">
        <v>6</v>
      </c>
    </row>
    <row r="1936" spans="1:14" x14ac:dyDescent="0.25">
      <c r="A1936" s="24">
        <v>1198</v>
      </c>
      <c r="B1936" s="2">
        <v>11</v>
      </c>
      <c r="C1936" s="23">
        <v>228</v>
      </c>
      <c r="D1936" s="23">
        <v>76</v>
      </c>
      <c r="E1936" s="23">
        <v>216</v>
      </c>
      <c r="F1936" s="23">
        <v>206</v>
      </c>
      <c r="G1936" s="23">
        <v>13</v>
      </c>
      <c r="H1936" s="23">
        <v>25</v>
      </c>
      <c r="I1936" s="23">
        <v>713</v>
      </c>
      <c r="J1936" s="9">
        <v>5</v>
      </c>
      <c r="K1936" s="2">
        <v>3</v>
      </c>
      <c r="L1936" s="2">
        <v>1</v>
      </c>
      <c r="M1936" s="2">
        <v>6</v>
      </c>
      <c r="N1936" s="9">
        <v>4</v>
      </c>
    </row>
    <row r="1937" spans="1:14" x14ac:dyDescent="0.25">
      <c r="A1937" s="24">
        <v>1894</v>
      </c>
      <c r="B1937" s="2">
        <v>11</v>
      </c>
      <c r="C1937" s="23">
        <v>240</v>
      </c>
      <c r="D1937" s="23">
        <v>11</v>
      </c>
      <c r="E1937" s="23">
        <v>255</v>
      </c>
      <c r="F1937" s="23">
        <v>30</v>
      </c>
      <c r="G1937" s="23">
        <v>34</v>
      </c>
      <c r="H1937" s="23">
        <v>107</v>
      </c>
      <c r="I1937" s="23">
        <v>464</v>
      </c>
      <c r="J1937" s="9">
        <v>2</v>
      </c>
      <c r="K1937" s="2">
        <v>3</v>
      </c>
      <c r="L1937" s="2">
        <v>1</v>
      </c>
      <c r="M1937" s="2">
        <v>4</v>
      </c>
      <c r="N1937" s="9">
        <v>7</v>
      </c>
    </row>
    <row r="1938" spans="1:14" x14ac:dyDescent="0.25">
      <c r="A1938" s="24">
        <v>2375</v>
      </c>
      <c r="B1938" s="2">
        <v>11</v>
      </c>
      <c r="C1938" s="23">
        <v>296</v>
      </c>
      <c r="D1938" s="23">
        <v>189</v>
      </c>
      <c r="E1938" s="23">
        <v>234</v>
      </c>
      <c r="F1938" s="23">
        <v>192</v>
      </c>
      <c r="G1938" s="23">
        <v>0</v>
      </c>
      <c r="H1938" s="23">
        <v>323</v>
      </c>
      <c r="I1938" s="23">
        <v>589</v>
      </c>
      <c r="J1938" s="9">
        <v>2</v>
      </c>
      <c r="K1938" s="2">
        <v>6</v>
      </c>
      <c r="L1938" s="2">
        <v>2</v>
      </c>
      <c r="M1938" s="2">
        <v>4</v>
      </c>
      <c r="N1938" s="9">
        <v>7</v>
      </c>
    </row>
    <row r="1939" spans="1:14" x14ac:dyDescent="0.25">
      <c r="A1939" s="24">
        <v>3107</v>
      </c>
      <c r="B1939" s="2">
        <v>11</v>
      </c>
      <c r="C1939" s="23">
        <v>308</v>
      </c>
      <c r="D1939" s="23">
        <v>13</v>
      </c>
      <c r="E1939" s="23">
        <v>163</v>
      </c>
      <c r="F1939" s="23">
        <v>18</v>
      </c>
      <c r="G1939" s="23">
        <v>9</v>
      </c>
      <c r="H1939" s="23">
        <v>281</v>
      </c>
      <c r="I1939" s="23">
        <v>229</v>
      </c>
      <c r="J1939" s="9">
        <v>4</v>
      </c>
      <c r="K1939" s="2">
        <v>3</v>
      </c>
      <c r="L1939" s="2">
        <v>2</v>
      </c>
      <c r="M1939" s="2">
        <v>2</v>
      </c>
      <c r="N1939" s="9">
        <v>9</v>
      </c>
    </row>
    <row r="1940" spans="1:14" x14ac:dyDescent="0.25">
      <c r="A1940" s="24">
        <v>2603</v>
      </c>
      <c r="B1940" s="2">
        <v>11</v>
      </c>
      <c r="C1940" s="23">
        <v>423</v>
      </c>
      <c r="D1940" s="23">
        <v>457</v>
      </c>
      <c r="E1940" s="23">
        <v>488</v>
      </c>
      <c r="F1940" s="23">
        <v>244</v>
      </c>
      <c r="G1940" s="23">
        <v>151</v>
      </c>
      <c r="H1940" s="23">
        <v>303</v>
      </c>
      <c r="I1940" s="23">
        <v>1462</v>
      </c>
      <c r="J1940" s="9">
        <v>1</v>
      </c>
      <c r="K1940" s="2">
        <v>6</v>
      </c>
      <c r="L1940" s="2">
        <v>2</v>
      </c>
      <c r="M1940" s="2">
        <v>8</v>
      </c>
      <c r="N1940" s="9">
        <v>6</v>
      </c>
    </row>
    <row r="1941" spans="1:14" x14ac:dyDescent="0.25">
      <c r="A1941" s="24">
        <v>3048</v>
      </c>
      <c r="B1941" s="2">
        <v>11</v>
      </c>
      <c r="C1941" s="23">
        <v>458</v>
      </c>
      <c r="D1941" s="23">
        <v>153</v>
      </c>
      <c r="E1941" s="23">
        <v>613</v>
      </c>
      <c r="F1941" s="23">
        <v>33</v>
      </c>
      <c r="G1941" s="23">
        <v>137</v>
      </c>
      <c r="H1941" s="23">
        <v>137</v>
      </c>
      <c r="I1941" s="23">
        <v>1257</v>
      </c>
      <c r="J1941" s="9">
        <v>2</v>
      </c>
      <c r="K1941" s="2">
        <v>5</v>
      </c>
      <c r="L1941" s="2">
        <v>5</v>
      </c>
      <c r="M1941" s="2">
        <v>7</v>
      </c>
      <c r="N1941" s="9">
        <v>4</v>
      </c>
    </row>
    <row r="1942" spans="1:14" x14ac:dyDescent="0.25">
      <c r="A1942" s="24">
        <v>2806</v>
      </c>
      <c r="B1942" s="2">
        <v>11</v>
      </c>
      <c r="C1942" s="23">
        <v>513</v>
      </c>
      <c r="D1942" s="23">
        <v>0</v>
      </c>
      <c r="E1942" s="23">
        <v>71</v>
      </c>
      <c r="F1942" s="23">
        <v>6</v>
      </c>
      <c r="G1942" s="23">
        <v>3</v>
      </c>
      <c r="H1942" s="23">
        <v>100</v>
      </c>
      <c r="I1942" s="23">
        <v>494</v>
      </c>
      <c r="J1942" s="9">
        <v>3</v>
      </c>
      <c r="K1942" s="2">
        <v>4</v>
      </c>
      <c r="L1942" s="2">
        <v>1</v>
      </c>
      <c r="M1942" s="2">
        <v>4</v>
      </c>
      <c r="N1942" s="9">
        <v>7</v>
      </c>
    </row>
    <row r="1943" spans="1:14" x14ac:dyDescent="0.25">
      <c r="A1943" s="24">
        <v>2006</v>
      </c>
      <c r="B1943" s="2">
        <v>11</v>
      </c>
      <c r="C1943" s="23">
        <v>558</v>
      </c>
      <c r="D1943" s="23">
        <v>147</v>
      </c>
      <c r="E1943" s="23">
        <v>477</v>
      </c>
      <c r="F1943" s="23">
        <v>322</v>
      </c>
      <c r="G1943" s="23">
        <v>214</v>
      </c>
      <c r="H1943" s="23">
        <v>230</v>
      </c>
      <c r="I1943" s="23">
        <v>1488</v>
      </c>
      <c r="J1943" s="9">
        <v>3</v>
      </c>
      <c r="K1943" s="2">
        <v>5</v>
      </c>
      <c r="L1943" s="2">
        <v>4</v>
      </c>
      <c r="M1943" s="2">
        <v>9</v>
      </c>
      <c r="N1943" s="9">
        <v>4</v>
      </c>
    </row>
    <row r="1944" spans="1:14" x14ac:dyDescent="0.25">
      <c r="A1944" s="24">
        <v>2564</v>
      </c>
      <c r="B1944" s="2">
        <v>11</v>
      </c>
      <c r="C1944" s="23">
        <v>610</v>
      </c>
      <c r="D1944" s="23">
        <v>23</v>
      </c>
      <c r="E1944" s="23">
        <v>174</v>
      </c>
      <c r="F1944" s="23">
        <v>31</v>
      </c>
      <c r="G1944" s="23">
        <v>8</v>
      </c>
      <c r="H1944" s="23">
        <v>8</v>
      </c>
      <c r="I1944" s="23">
        <v>838</v>
      </c>
      <c r="J1944" s="9">
        <v>7</v>
      </c>
      <c r="K1944" s="2">
        <v>3</v>
      </c>
      <c r="L1944" s="2">
        <v>2</v>
      </c>
      <c r="M1944" s="2">
        <v>5</v>
      </c>
      <c r="N1944" s="9">
        <v>7</v>
      </c>
    </row>
    <row r="1945" spans="1:14" x14ac:dyDescent="0.25">
      <c r="A1945" s="24">
        <v>2467</v>
      </c>
      <c r="B1945" s="2">
        <v>11</v>
      </c>
      <c r="C1945" s="23">
        <v>696</v>
      </c>
      <c r="D1945" s="23">
        <v>0</v>
      </c>
      <c r="E1945" s="23">
        <v>133</v>
      </c>
      <c r="F1945" s="23">
        <v>10</v>
      </c>
      <c r="G1945" s="23">
        <v>7</v>
      </c>
      <c r="H1945" s="23">
        <v>50</v>
      </c>
      <c r="I1945" s="23">
        <v>796</v>
      </c>
      <c r="J1945" s="9">
        <v>4</v>
      </c>
      <c r="K1945" s="2">
        <v>6</v>
      </c>
      <c r="L1945" s="2">
        <v>1</v>
      </c>
      <c r="M1945" s="2">
        <v>4</v>
      </c>
      <c r="N1945" s="9">
        <v>8</v>
      </c>
    </row>
    <row r="1946" spans="1:14" x14ac:dyDescent="0.25">
      <c r="A1946" s="24">
        <v>1370</v>
      </c>
      <c r="B1946" s="2">
        <v>11</v>
      </c>
      <c r="C1946" s="23">
        <v>1031</v>
      </c>
      <c r="D1946" s="23">
        <v>36</v>
      </c>
      <c r="E1946" s="23">
        <v>174</v>
      </c>
      <c r="F1946" s="23">
        <v>13</v>
      </c>
      <c r="G1946" s="23">
        <v>10</v>
      </c>
      <c r="H1946" s="23">
        <v>351</v>
      </c>
      <c r="I1946" s="23">
        <v>913</v>
      </c>
      <c r="J1946" s="9">
        <v>3</v>
      </c>
      <c r="K1946" s="2">
        <v>7</v>
      </c>
      <c r="L1946" s="2">
        <v>3</v>
      </c>
      <c r="M1946" s="2">
        <v>4</v>
      </c>
      <c r="N1946" s="9">
        <v>7</v>
      </c>
    </row>
    <row r="1947" spans="1:14" x14ac:dyDescent="0.25">
      <c r="A1947" s="24">
        <v>2137</v>
      </c>
      <c r="B1947" s="2">
        <v>11</v>
      </c>
      <c r="C1947" s="23">
        <v>1085</v>
      </c>
      <c r="D1947" s="23">
        <v>29</v>
      </c>
      <c r="E1947" s="23">
        <v>355</v>
      </c>
      <c r="F1947" s="23">
        <v>60</v>
      </c>
      <c r="G1947" s="23">
        <v>44</v>
      </c>
      <c r="H1947" s="23">
        <v>60</v>
      </c>
      <c r="I1947" s="23">
        <v>1513</v>
      </c>
      <c r="J1947" s="9">
        <v>10</v>
      </c>
      <c r="K1947" s="2">
        <v>5</v>
      </c>
      <c r="L1947" s="2">
        <v>2</v>
      </c>
      <c r="M1947" s="2">
        <v>9</v>
      </c>
      <c r="N1947" s="9">
        <v>7</v>
      </c>
    </row>
    <row r="1948" spans="1:14" x14ac:dyDescent="0.25">
      <c r="A1948" s="24">
        <v>1388</v>
      </c>
      <c r="B1948" s="2">
        <v>11</v>
      </c>
      <c r="C1948" s="23">
        <v>1165</v>
      </c>
      <c r="D1948" s="23">
        <v>0</v>
      </c>
      <c r="E1948" s="23">
        <v>73</v>
      </c>
      <c r="F1948" s="23">
        <v>0</v>
      </c>
      <c r="G1948" s="23">
        <v>0</v>
      </c>
      <c r="H1948" s="23">
        <v>11</v>
      </c>
      <c r="I1948" s="23">
        <v>1227</v>
      </c>
      <c r="J1948" s="9">
        <v>9</v>
      </c>
      <c r="K1948" s="2">
        <v>6</v>
      </c>
      <c r="L1948" s="2">
        <v>3</v>
      </c>
      <c r="M1948" s="2">
        <v>6</v>
      </c>
      <c r="N1948" s="9">
        <v>7</v>
      </c>
    </row>
    <row r="1949" spans="1:14" x14ac:dyDescent="0.25">
      <c r="A1949" s="24">
        <v>2611</v>
      </c>
      <c r="B1949" s="2">
        <v>11</v>
      </c>
      <c r="C1949" s="23">
        <v>1680</v>
      </c>
      <c r="D1949" s="23">
        <v>0</v>
      </c>
      <c r="E1949" s="23">
        <v>187</v>
      </c>
      <c r="F1949" s="23">
        <v>0</v>
      </c>
      <c r="G1949" s="23">
        <v>0</v>
      </c>
      <c r="H1949" s="23">
        <v>94</v>
      </c>
      <c r="I1949" s="23">
        <v>1774</v>
      </c>
      <c r="J1949" s="9">
        <v>6</v>
      </c>
      <c r="K1949" s="2">
        <v>11</v>
      </c>
      <c r="L1949" s="2">
        <v>2</v>
      </c>
      <c r="M1949" s="2">
        <v>7</v>
      </c>
      <c r="N1949" s="9">
        <v>8</v>
      </c>
    </row>
    <row r="1950" spans="1:14" x14ac:dyDescent="0.25">
      <c r="A1950" s="24">
        <v>1401</v>
      </c>
      <c r="B1950" s="2">
        <v>11</v>
      </c>
      <c r="C1950" s="23">
        <v>2171</v>
      </c>
      <c r="D1950" s="23">
        <v>58</v>
      </c>
      <c r="E1950" s="23">
        <v>634</v>
      </c>
      <c r="F1950" s="23">
        <v>117</v>
      </c>
      <c r="G1950" s="23">
        <v>58</v>
      </c>
      <c r="H1950" s="23">
        <v>58</v>
      </c>
      <c r="I1950" s="23">
        <v>2981</v>
      </c>
      <c r="J1950" s="9">
        <v>1</v>
      </c>
      <c r="K1950" s="2">
        <v>2</v>
      </c>
      <c r="L1950" s="2">
        <v>7</v>
      </c>
      <c r="M1950" s="2">
        <v>11</v>
      </c>
      <c r="N1950" s="9">
        <v>5</v>
      </c>
    </row>
    <row r="1951" spans="1:14" x14ac:dyDescent="0.25">
      <c r="A1951" s="24">
        <v>2178</v>
      </c>
      <c r="B1951" s="2">
        <v>11</v>
      </c>
      <c r="C1951" s="23">
        <v>2339</v>
      </c>
      <c r="D1951" s="23">
        <v>83</v>
      </c>
      <c r="E1951" s="23">
        <v>332</v>
      </c>
      <c r="F1951" s="23">
        <v>36</v>
      </c>
      <c r="G1951" s="23">
        <v>0</v>
      </c>
      <c r="H1951" s="23">
        <v>27</v>
      </c>
      <c r="I1951" s="23">
        <v>2764</v>
      </c>
      <c r="J1951" s="9">
        <v>2</v>
      </c>
      <c r="K1951" s="2">
        <v>5</v>
      </c>
      <c r="L1951" s="2">
        <v>2</v>
      </c>
      <c r="M1951" s="2">
        <v>10</v>
      </c>
      <c r="N1951" s="9">
        <v>8</v>
      </c>
    </row>
    <row r="1952" spans="1:14" x14ac:dyDescent="0.25">
      <c r="A1952" s="24">
        <v>1474</v>
      </c>
      <c r="B1952" s="2">
        <v>11</v>
      </c>
      <c r="C1952" s="23">
        <v>2652</v>
      </c>
      <c r="D1952" s="23">
        <v>43</v>
      </c>
      <c r="E1952" s="23">
        <v>1346</v>
      </c>
      <c r="F1952" s="23">
        <v>224</v>
      </c>
      <c r="G1952" s="23">
        <v>172</v>
      </c>
      <c r="H1952" s="23">
        <v>304</v>
      </c>
      <c r="I1952" s="23">
        <v>4134</v>
      </c>
      <c r="J1952" s="9">
        <v>2</v>
      </c>
      <c r="K1952" s="2">
        <v>2</v>
      </c>
      <c r="L1952" s="2">
        <v>5</v>
      </c>
      <c r="M1952" s="2">
        <v>12</v>
      </c>
      <c r="N1952" s="9">
        <v>6</v>
      </c>
    </row>
    <row r="1953" spans="1:14" x14ac:dyDescent="0.25">
      <c r="A1953" s="24">
        <v>1814</v>
      </c>
      <c r="B1953" s="2">
        <v>10</v>
      </c>
      <c r="C1953" s="23">
        <v>10</v>
      </c>
      <c r="D1953" s="23">
        <v>25</v>
      </c>
      <c r="E1953" s="23">
        <v>35</v>
      </c>
      <c r="F1953" s="23">
        <v>0</v>
      </c>
      <c r="G1953" s="23">
        <v>90</v>
      </c>
      <c r="H1953" s="23">
        <v>90</v>
      </c>
      <c r="I1953" s="23">
        <v>70</v>
      </c>
      <c r="J1953" s="9">
        <v>2</v>
      </c>
      <c r="K1953" s="2">
        <v>2</v>
      </c>
      <c r="L1953" s="2">
        <v>0</v>
      </c>
      <c r="M1953" s="2">
        <v>3</v>
      </c>
      <c r="N1953" s="9">
        <v>7</v>
      </c>
    </row>
    <row r="1954" spans="1:14" x14ac:dyDescent="0.25">
      <c r="A1954" s="24">
        <v>2794</v>
      </c>
      <c r="B1954" s="2">
        <v>10</v>
      </c>
      <c r="C1954" s="23">
        <v>20</v>
      </c>
      <c r="D1954" s="23">
        <v>0</v>
      </c>
      <c r="E1954" s="23">
        <v>12</v>
      </c>
      <c r="F1954" s="23">
        <v>0</v>
      </c>
      <c r="G1954" s="23">
        <v>0</v>
      </c>
      <c r="H1954" s="23">
        <v>4</v>
      </c>
      <c r="I1954" s="23">
        <v>28</v>
      </c>
      <c r="J1954" s="9">
        <v>1</v>
      </c>
      <c r="K1954" s="2">
        <v>1</v>
      </c>
      <c r="L1954" s="2">
        <v>0</v>
      </c>
      <c r="M1954" s="2">
        <v>2</v>
      </c>
      <c r="N1954" s="9">
        <v>7</v>
      </c>
    </row>
    <row r="1955" spans="1:14" x14ac:dyDescent="0.25">
      <c r="A1955" s="24">
        <v>2700</v>
      </c>
      <c r="B1955" s="2">
        <v>10</v>
      </c>
      <c r="C1955" s="23">
        <v>35</v>
      </c>
      <c r="D1955" s="23">
        <v>49</v>
      </c>
      <c r="E1955" s="23">
        <v>217</v>
      </c>
      <c r="F1955" s="23">
        <v>105</v>
      </c>
      <c r="G1955" s="23">
        <v>28</v>
      </c>
      <c r="H1955" s="23">
        <v>49</v>
      </c>
      <c r="I1955" s="23">
        <v>385</v>
      </c>
      <c r="J1955" s="9">
        <v>3</v>
      </c>
      <c r="K1955" s="2">
        <v>2</v>
      </c>
      <c r="L1955" s="2">
        <v>1</v>
      </c>
      <c r="M1955" s="2">
        <v>3</v>
      </c>
      <c r="N1955" s="9">
        <v>6</v>
      </c>
    </row>
    <row r="1956" spans="1:14" x14ac:dyDescent="0.25">
      <c r="A1956" s="24">
        <v>2341</v>
      </c>
      <c r="B1956" s="2">
        <v>10</v>
      </c>
      <c r="C1956" s="23">
        <v>41</v>
      </c>
      <c r="D1956" s="23">
        <v>27</v>
      </c>
      <c r="E1956" s="23">
        <v>95</v>
      </c>
      <c r="F1956" s="23">
        <v>54</v>
      </c>
      <c r="G1956" s="23">
        <v>54</v>
      </c>
      <c r="H1956" s="23">
        <v>149</v>
      </c>
      <c r="I1956" s="23">
        <v>122</v>
      </c>
      <c r="J1956" s="9">
        <v>2</v>
      </c>
      <c r="K1956" s="2">
        <v>2</v>
      </c>
      <c r="L1956" s="2">
        <v>1</v>
      </c>
      <c r="M1956" s="2">
        <v>2</v>
      </c>
      <c r="N1956" s="9">
        <v>8</v>
      </c>
    </row>
    <row r="1957" spans="1:14" x14ac:dyDescent="0.25">
      <c r="A1957" s="24">
        <v>2058</v>
      </c>
      <c r="B1957" s="2">
        <v>10</v>
      </c>
      <c r="C1957" s="23">
        <v>42</v>
      </c>
      <c r="D1957" s="23">
        <v>5</v>
      </c>
      <c r="E1957" s="23">
        <v>33</v>
      </c>
      <c r="F1957" s="23">
        <v>0</v>
      </c>
      <c r="G1957" s="23">
        <v>14</v>
      </c>
      <c r="H1957" s="23">
        <v>9</v>
      </c>
      <c r="I1957" s="23">
        <v>85</v>
      </c>
      <c r="J1957" s="9">
        <v>2</v>
      </c>
      <c r="K1957" s="2">
        <v>1</v>
      </c>
      <c r="L1957" s="2">
        <v>0</v>
      </c>
      <c r="M1957" s="2">
        <v>3</v>
      </c>
      <c r="N1957" s="9">
        <v>7</v>
      </c>
    </row>
    <row r="1958" spans="1:14" x14ac:dyDescent="0.25">
      <c r="A1958" s="24">
        <v>2363</v>
      </c>
      <c r="B1958" s="2">
        <v>10</v>
      </c>
      <c r="C1958" s="23">
        <v>42</v>
      </c>
      <c r="D1958" s="23">
        <v>5</v>
      </c>
      <c r="E1958" s="23">
        <v>33</v>
      </c>
      <c r="F1958" s="23">
        <v>0</v>
      </c>
      <c r="G1958" s="23">
        <v>14</v>
      </c>
      <c r="H1958" s="23">
        <v>9</v>
      </c>
      <c r="I1958" s="23">
        <v>85</v>
      </c>
      <c r="J1958" s="9">
        <v>2</v>
      </c>
      <c r="K1958" s="2">
        <v>1</v>
      </c>
      <c r="L1958" s="2">
        <v>0</v>
      </c>
      <c r="M1958" s="2">
        <v>3</v>
      </c>
      <c r="N1958" s="9">
        <v>7</v>
      </c>
    </row>
    <row r="1959" spans="1:14" x14ac:dyDescent="0.25">
      <c r="A1959" s="24">
        <v>2097</v>
      </c>
      <c r="B1959" s="2">
        <v>10</v>
      </c>
      <c r="C1959" s="23">
        <v>64</v>
      </c>
      <c r="D1959" s="23">
        <v>8</v>
      </c>
      <c r="E1959" s="23">
        <v>72</v>
      </c>
      <c r="F1959" s="23">
        <v>12</v>
      </c>
      <c r="G1959" s="23">
        <v>0</v>
      </c>
      <c r="H1959" s="23">
        <v>95</v>
      </c>
      <c r="I1959" s="23">
        <v>60</v>
      </c>
      <c r="J1959" s="9">
        <v>1</v>
      </c>
      <c r="K1959" s="2">
        <v>1</v>
      </c>
      <c r="L1959" s="2">
        <v>1</v>
      </c>
      <c r="M1959" s="2">
        <v>2</v>
      </c>
      <c r="N1959" s="9">
        <v>8</v>
      </c>
    </row>
    <row r="1960" spans="1:14" x14ac:dyDescent="0.25">
      <c r="A1960" s="24">
        <v>1318</v>
      </c>
      <c r="B1960" s="2">
        <v>10</v>
      </c>
      <c r="C1960" s="23">
        <v>88</v>
      </c>
      <c r="D1960" s="23">
        <v>4</v>
      </c>
      <c r="E1960" s="23">
        <v>50</v>
      </c>
      <c r="F1960" s="23">
        <v>8</v>
      </c>
      <c r="G1960" s="23">
        <v>8</v>
      </c>
      <c r="H1960" s="23">
        <v>69</v>
      </c>
      <c r="I1960" s="23">
        <v>88</v>
      </c>
      <c r="J1960" s="9">
        <v>1</v>
      </c>
      <c r="K1960" s="2">
        <v>1</v>
      </c>
      <c r="L1960" s="2">
        <v>1</v>
      </c>
      <c r="M1960" s="2">
        <v>2</v>
      </c>
      <c r="N1960" s="9">
        <v>7</v>
      </c>
    </row>
    <row r="1961" spans="1:14" x14ac:dyDescent="0.25">
      <c r="A1961" s="24">
        <v>1690</v>
      </c>
      <c r="B1961" s="2">
        <v>10</v>
      </c>
      <c r="C1961" s="23">
        <v>88</v>
      </c>
      <c r="D1961" s="23">
        <v>4</v>
      </c>
      <c r="E1961" s="23">
        <v>50</v>
      </c>
      <c r="F1961" s="23">
        <v>8</v>
      </c>
      <c r="G1961" s="23">
        <v>8</v>
      </c>
      <c r="H1961" s="23">
        <v>69</v>
      </c>
      <c r="I1961" s="23">
        <v>88</v>
      </c>
      <c r="J1961" s="9">
        <v>1</v>
      </c>
      <c r="K1961" s="2">
        <v>1</v>
      </c>
      <c r="L1961" s="2">
        <v>1</v>
      </c>
      <c r="M1961" s="2">
        <v>2</v>
      </c>
      <c r="N1961" s="9">
        <v>7</v>
      </c>
    </row>
    <row r="1962" spans="1:14" x14ac:dyDescent="0.25">
      <c r="A1962" s="24">
        <v>2273</v>
      </c>
      <c r="B1962" s="2">
        <v>10</v>
      </c>
      <c r="C1962" s="23">
        <v>100</v>
      </c>
      <c r="D1962" s="23">
        <v>17</v>
      </c>
      <c r="E1962" s="23">
        <v>80</v>
      </c>
      <c r="F1962" s="23">
        <v>20</v>
      </c>
      <c r="G1962" s="23">
        <v>10</v>
      </c>
      <c r="H1962" s="23">
        <v>27</v>
      </c>
      <c r="I1962" s="23">
        <v>199</v>
      </c>
      <c r="J1962" s="9">
        <v>2</v>
      </c>
      <c r="K1962" s="2">
        <v>2</v>
      </c>
      <c r="L1962" s="2">
        <v>0</v>
      </c>
      <c r="M1962" s="2">
        <v>4</v>
      </c>
      <c r="N1962" s="9">
        <v>5</v>
      </c>
    </row>
    <row r="1963" spans="1:14" x14ac:dyDescent="0.25">
      <c r="A1963" s="24">
        <v>2440</v>
      </c>
      <c r="B1963" s="2">
        <v>10</v>
      </c>
      <c r="C1963" s="23">
        <v>137</v>
      </c>
      <c r="D1963" s="23">
        <v>0</v>
      </c>
      <c r="E1963" s="23">
        <v>46</v>
      </c>
      <c r="F1963" s="23">
        <v>9</v>
      </c>
      <c r="G1963" s="23">
        <v>0</v>
      </c>
      <c r="H1963" s="23">
        <v>23</v>
      </c>
      <c r="I1963" s="23">
        <v>169</v>
      </c>
      <c r="J1963" s="9">
        <v>1</v>
      </c>
      <c r="K1963" s="2">
        <v>1</v>
      </c>
      <c r="L1963" s="2">
        <v>0</v>
      </c>
      <c r="M1963" s="2">
        <v>3</v>
      </c>
      <c r="N1963" s="9">
        <v>7</v>
      </c>
    </row>
    <row r="1964" spans="1:14" x14ac:dyDescent="0.25">
      <c r="A1964" s="24">
        <v>1569</v>
      </c>
      <c r="B1964" s="2">
        <v>10</v>
      </c>
      <c r="C1964" s="23">
        <v>146</v>
      </c>
      <c r="D1964" s="23">
        <v>5</v>
      </c>
      <c r="E1964" s="23">
        <v>61</v>
      </c>
      <c r="F1964" s="23">
        <v>33</v>
      </c>
      <c r="G1964" s="23">
        <v>9</v>
      </c>
      <c r="H1964" s="23">
        <v>43</v>
      </c>
      <c r="I1964" s="23">
        <v>213</v>
      </c>
      <c r="J1964" s="9">
        <v>4</v>
      </c>
      <c r="K1964" s="2">
        <v>2</v>
      </c>
      <c r="L1964" s="2">
        <v>1</v>
      </c>
      <c r="M1964" s="2">
        <v>4</v>
      </c>
      <c r="N1964" s="9">
        <v>4</v>
      </c>
    </row>
    <row r="1965" spans="1:14" x14ac:dyDescent="0.25">
      <c r="A1965" s="24">
        <v>1121</v>
      </c>
      <c r="B1965" s="2">
        <v>10</v>
      </c>
      <c r="C1965" s="23">
        <v>310</v>
      </c>
      <c r="D1965" s="23">
        <v>150</v>
      </c>
      <c r="E1965" s="23">
        <v>189</v>
      </c>
      <c r="F1965" s="23">
        <v>168</v>
      </c>
      <c r="G1965" s="23">
        <v>230</v>
      </c>
      <c r="H1965" s="23">
        <v>150</v>
      </c>
      <c r="I1965" s="23">
        <v>898</v>
      </c>
      <c r="J1965" s="9">
        <v>5</v>
      </c>
      <c r="K1965" s="2">
        <v>5</v>
      </c>
      <c r="L1965" s="2">
        <v>4</v>
      </c>
      <c r="M1965" s="2">
        <v>5</v>
      </c>
      <c r="N1965" s="9">
        <v>5</v>
      </c>
    </row>
    <row r="1966" spans="1:14" x14ac:dyDescent="0.25">
      <c r="A1966" s="24">
        <v>1560</v>
      </c>
      <c r="B1966" s="2">
        <v>10</v>
      </c>
      <c r="C1966" s="23">
        <v>345</v>
      </c>
      <c r="D1966" s="23">
        <v>0</v>
      </c>
      <c r="E1966" s="23">
        <v>65</v>
      </c>
      <c r="F1966" s="23">
        <v>38</v>
      </c>
      <c r="G1966" s="23">
        <v>0</v>
      </c>
      <c r="H1966" s="23">
        <v>88</v>
      </c>
      <c r="I1966" s="23">
        <v>360</v>
      </c>
      <c r="J1966" s="9">
        <v>3</v>
      </c>
      <c r="K1966" s="2">
        <v>4</v>
      </c>
      <c r="L1966" s="2">
        <v>1</v>
      </c>
      <c r="M1966" s="2">
        <v>3</v>
      </c>
      <c r="N1966" s="9">
        <v>7</v>
      </c>
    </row>
    <row r="1967" spans="1:14" x14ac:dyDescent="0.25">
      <c r="A1967" s="24">
        <v>1885</v>
      </c>
      <c r="B1967" s="2">
        <v>10</v>
      </c>
      <c r="C1967" s="23">
        <v>407</v>
      </c>
      <c r="D1967" s="23">
        <v>19</v>
      </c>
      <c r="E1967" s="23">
        <v>240</v>
      </c>
      <c r="F1967" s="23">
        <v>0</v>
      </c>
      <c r="G1967" s="23">
        <v>19</v>
      </c>
      <c r="H1967" s="23">
        <v>76</v>
      </c>
      <c r="I1967" s="23">
        <v>610</v>
      </c>
      <c r="J1967" s="9">
        <v>5</v>
      </c>
      <c r="K1967" s="2">
        <v>4</v>
      </c>
      <c r="L1967" s="2">
        <v>1</v>
      </c>
      <c r="M1967" s="2">
        <v>6</v>
      </c>
      <c r="N1967" s="9">
        <v>5</v>
      </c>
    </row>
    <row r="1968" spans="1:14" x14ac:dyDescent="0.25">
      <c r="A1968" s="24">
        <v>2249</v>
      </c>
      <c r="B1968" s="2">
        <v>10</v>
      </c>
      <c r="C1968" s="23">
        <v>463</v>
      </c>
      <c r="D1968" s="23">
        <v>3</v>
      </c>
      <c r="E1968" s="23">
        <v>105</v>
      </c>
      <c r="F1968" s="23">
        <v>6</v>
      </c>
      <c r="G1968" s="23">
        <v>3</v>
      </c>
      <c r="H1968" s="23">
        <v>3</v>
      </c>
      <c r="I1968" s="23">
        <v>578</v>
      </c>
      <c r="J1968" s="9">
        <v>1</v>
      </c>
      <c r="K1968" s="2">
        <v>4</v>
      </c>
      <c r="L1968" s="2">
        <v>1</v>
      </c>
      <c r="M1968" s="2">
        <v>4</v>
      </c>
      <c r="N1968" s="9">
        <v>6</v>
      </c>
    </row>
    <row r="1969" spans="1:14" x14ac:dyDescent="0.25">
      <c r="A1969" s="24">
        <v>1123</v>
      </c>
      <c r="B1969" s="2">
        <v>10</v>
      </c>
      <c r="C1969" s="23">
        <v>557</v>
      </c>
      <c r="D1969" s="23">
        <v>250</v>
      </c>
      <c r="E1969" s="23">
        <v>446</v>
      </c>
      <c r="F1969" s="23">
        <v>54</v>
      </c>
      <c r="G1969" s="23">
        <v>97</v>
      </c>
      <c r="H1969" s="23">
        <v>307</v>
      </c>
      <c r="I1969" s="23">
        <v>1098</v>
      </c>
      <c r="J1969" s="9">
        <v>1</v>
      </c>
      <c r="K1969" s="2">
        <v>7</v>
      </c>
      <c r="L1969" s="2">
        <v>2</v>
      </c>
      <c r="M1969" s="2">
        <v>9</v>
      </c>
      <c r="N1969" s="9">
        <v>4</v>
      </c>
    </row>
    <row r="1970" spans="1:14" x14ac:dyDescent="0.25">
      <c r="A1970" s="24">
        <v>3130</v>
      </c>
      <c r="B1970" s="2">
        <v>10</v>
      </c>
      <c r="C1970" s="23">
        <v>623</v>
      </c>
      <c r="D1970" s="23">
        <v>59</v>
      </c>
      <c r="E1970" s="23">
        <v>346</v>
      </c>
      <c r="F1970" s="23">
        <v>156</v>
      </c>
      <c r="G1970" s="23">
        <v>47</v>
      </c>
      <c r="H1970" s="23">
        <v>59</v>
      </c>
      <c r="I1970" s="23">
        <v>1171</v>
      </c>
      <c r="J1970" s="9">
        <v>6</v>
      </c>
      <c r="K1970" s="2">
        <v>5</v>
      </c>
      <c r="L1970" s="2">
        <v>1</v>
      </c>
      <c r="M1970" s="2">
        <v>8</v>
      </c>
      <c r="N1970" s="9">
        <v>6</v>
      </c>
    </row>
    <row r="1971" spans="1:14" x14ac:dyDescent="0.25">
      <c r="A1971" s="24">
        <v>3166</v>
      </c>
      <c r="B1971" s="2">
        <v>10</v>
      </c>
      <c r="C1971" s="23">
        <v>885</v>
      </c>
      <c r="D1971" s="23">
        <v>0</v>
      </c>
      <c r="E1971" s="23">
        <v>113</v>
      </c>
      <c r="F1971" s="23">
        <v>39</v>
      </c>
      <c r="G1971" s="23">
        <v>0</v>
      </c>
      <c r="H1971" s="23">
        <v>453</v>
      </c>
      <c r="I1971" s="23">
        <v>584</v>
      </c>
      <c r="J1971" s="9">
        <v>7</v>
      </c>
      <c r="K1971" s="2">
        <v>5</v>
      </c>
      <c r="L1971" s="2">
        <v>4</v>
      </c>
      <c r="M1971" s="2">
        <v>4</v>
      </c>
      <c r="N1971" s="9">
        <v>6</v>
      </c>
    </row>
    <row r="1972" spans="1:14" x14ac:dyDescent="0.25">
      <c r="A1972" s="24">
        <v>1887</v>
      </c>
      <c r="B1972" s="2">
        <v>10</v>
      </c>
      <c r="C1972" s="23">
        <v>1001</v>
      </c>
      <c r="D1972" s="23">
        <v>60</v>
      </c>
      <c r="E1972" s="23">
        <v>1883</v>
      </c>
      <c r="F1972" s="23">
        <v>63</v>
      </c>
      <c r="G1972" s="23">
        <v>39</v>
      </c>
      <c r="H1972" s="23">
        <v>80</v>
      </c>
      <c r="I1972" s="23">
        <v>2966</v>
      </c>
      <c r="J1972" s="9">
        <v>0</v>
      </c>
      <c r="K1972" s="2">
        <v>7</v>
      </c>
      <c r="L1972" s="2">
        <v>4</v>
      </c>
      <c r="M1972" s="2">
        <v>7</v>
      </c>
      <c r="N1972" s="9">
        <v>2</v>
      </c>
    </row>
    <row r="1973" spans="1:14" x14ac:dyDescent="0.25">
      <c r="A1973" s="24">
        <v>2535</v>
      </c>
      <c r="B1973" s="2">
        <v>10</v>
      </c>
      <c r="C1973" s="23">
        <v>1290</v>
      </c>
      <c r="D1973" s="23">
        <v>213</v>
      </c>
      <c r="E1973" s="23">
        <v>407</v>
      </c>
      <c r="F1973" s="23">
        <v>167</v>
      </c>
      <c r="G1973" s="23">
        <v>107</v>
      </c>
      <c r="H1973" s="23">
        <v>323</v>
      </c>
      <c r="I1973" s="23">
        <v>1862</v>
      </c>
      <c r="J1973" s="9">
        <v>3</v>
      </c>
      <c r="K1973" s="2">
        <v>7</v>
      </c>
      <c r="L1973" s="2">
        <v>3</v>
      </c>
      <c r="M1973" s="2">
        <v>13</v>
      </c>
      <c r="N1973" s="9">
        <v>5</v>
      </c>
    </row>
    <row r="1974" spans="1:14" x14ac:dyDescent="0.25">
      <c r="A1974" s="24">
        <v>3032</v>
      </c>
      <c r="B1974" s="2">
        <v>10</v>
      </c>
      <c r="C1974" s="23">
        <v>1290</v>
      </c>
      <c r="D1974" s="23">
        <v>213</v>
      </c>
      <c r="E1974" s="23">
        <v>407</v>
      </c>
      <c r="F1974" s="23">
        <v>167</v>
      </c>
      <c r="G1974" s="23">
        <v>107</v>
      </c>
      <c r="H1974" s="23">
        <v>323</v>
      </c>
      <c r="I1974" s="23">
        <v>1862</v>
      </c>
      <c r="J1974" s="9">
        <v>3</v>
      </c>
      <c r="K1974" s="2">
        <v>7</v>
      </c>
      <c r="L1974" s="2">
        <v>3</v>
      </c>
      <c r="M1974" s="2">
        <v>13</v>
      </c>
      <c r="N1974" s="9">
        <v>5</v>
      </c>
    </row>
    <row r="1975" spans="1:14" x14ac:dyDescent="0.25">
      <c r="A1975" s="24">
        <v>1321</v>
      </c>
      <c r="B1975" s="2">
        <v>10</v>
      </c>
      <c r="C1975" s="23">
        <v>1850</v>
      </c>
      <c r="D1975" s="23">
        <v>355</v>
      </c>
      <c r="E1975" s="23">
        <v>680</v>
      </c>
      <c r="F1975" s="23">
        <v>167</v>
      </c>
      <c r="G1975" s="23">
        <v>225</v>
      </c>
      <c r="H1975" s="23">
        <v>70</v>
      </c>
      <c r="I1975" s="23">
        <v>3208</v>
      </c>
      <c r="J1975" s="9">
        <v>1</v>
      </c>
      <c r="K1975" s="2">
        <v>11</v>
      </c>
      <c r="L1975" s="2">
        <v>4</v>
      </c>
      <c r="M1975" s="2">
        <v>6</v>
      </c>
      <c r="N1975" s="9">
        <v>4</v>
      </c>
    </row>
    <row r="1976" spans="1:14" x14ac:dyDescent="0.25">
      <c r="A1976" s="24">
        <v>2334</v>
      </c>
      <c r="B1976" s="2">
        <v>10</v>
      </c>
      <c r="C1976" s="23">
        <v>2014</v>
      </c>
      <c r="D1976" s="23">
        <v>61</v>
      </c>
      <c r="E1976" s="23">
        <v>1123</v>
      </c>
      <c r="F1976" s="23">
        <v>303</v>
      </c>
      <c r="G1976" s="23">
        <v>71</v>
      </c>
      <c r="H1976" s="23">
        <v>232</v>
      </c>
      <c r="I1976" s="23">
        <v>3340</v>
      </c>
      <c r="J1976" s="9">
        <v>1</v>
      </c>
      <c r="K1976" s="2">
        <v>6</v>
      </c>
      <c r="L1976" s="2">
        <v>6</v>
      </c>
      <c r="M1976" s="2">
        <v>7</v>
      </c>
      <c r="N1976" s="9">
        <v>4</v>
      </c>
    </row>
    <row r="1977" spans="1:14" x14ac:dyDescent="0.25">
      <c r="A1977" s="24">
        <v>2839</v>
      </c>
      <c r="B1977" s="2">
        <v>10</v>
      </c>
      <c r="C1977" s="23">
        <v>2014</v>
      </c>
      <c r="D1977" s="23">
        <v>61</v>
      </c>
      <c r="E1977" s="23">
        <v>1123</v>
      </c>
      <c r="F1977" s="23">
        <v>303</v>
      </c>
      <c r="G1977" s="23">
        <v>71</v>
      </c>
      <c r="H1977" s="23">
        <v>232</v>
      </c>
      <c r="I1977" s="23">
        <v>3340</v>
      </c>
      <c r="J1977" s="9">
        <v>1</v>
      </c>
      <c r="K1977" s="2">
        <v>6</v>
      </c>
      <c r="L1977" s="2">
        <v>6</v>
      </c>
      <c r="M1977" s="2">
        <v>7</v>
      </c>
      <c r="N1977" s="9">
        <v>4</v>
      </c>
    </row>
    <row r="1978" spans="1:14" x14ac:dyDescent="0.25">
      <c r="A1978" s="24">
        <v>1145</v>
      </c>
      <c r="B1978" s="2">
        <v>10</v>
      </c>
      <c r="C1978" s="23">
        <v>2434</v>
      </c>
      <c r="D1978" s="23">
        <v>63</v>
      </c>
      <c r="E1978" s="23">
        <v>657</v>
      </c>
      <c r="F1978" s="23">
        <v>83</v>
      </c>
      <c r="G1978" s="23">
        <v>32</v>
      </c>
      <c r="H1978" s="23">
        <v>103</v>
      </c>
      <c r="I1978" s="23">
        <v>3167</v>
      </c>
      <c r="J1978" s="9">
        <v>1</v>
      </c>
      <c r="K1978" s="2">
        <v>10</v>
      </c>
      <c r="L1978" s="2">
        <v>4</v>
      </c>
      <c r="M1978" s="2">
        <v>6</v>
      </c>
      <c r="N1978" s="9">
        <v>4</v>
      </c>
    </row>
    <row r="1979" spans="1:14" x14ac:dyDescent="0.25">
      <c r="A1979" s="24">
        <v>2873</v>
      </c>
      <c r="B1979" s="2">
        <v>9</v>
      </c>
      <c r="C1979" s="23">
        <v>11</v>
      </c>
      <c r="D1979" s="23">
        <v>4</v>
      </c>
      <c r="E1979" s="23">
        <v>6</v>
      </c>
      <c r="F1979" s="23">
        <v>2</v>
      </c>
      <c r="G1979" s="23">
        <v>492</v>
      </c>
      <c r="H1979" s="23">
        <v>6</v>
      </c>
      <c r="I1979" s="23">
        <v>509</v>
      </c>
      <c r="J1979" s="9">
        <v>0</v>
      </c>
      <c r="K1979" s="2">
        <v>27</v>
      </c>
      <c r="L1979" s="2">
        <v>0</v>
      </c>
      <c r="M1979" s="2">
        <v>0</v>
      </c>
      <c r="N1979" s="9">
        <v>1</v>
      </c>
    </row>
    <row r="1980" spans="1:14" x14ac:dyDescent="0.25">
      <c r="A1980" s="24">
        <v>3196</v>
      </c>
      <c r="B1980" s="2">
        <v>9</v>
      </c>
      <c r="C1980" s="23">
        <v>15</v>
      </c>
      <c r="D1980" s="23">
        <v>10</v>
      </c>
      <c r="E1980" s="23">
        <v>41</v>
      </c>
      <c r="F1980" s="23">
        <v>102</v>
      </c>
      <c r="G1980" s="23">
        <v>0</v>
      </c>
      <c r="H1980" s="23">
        <v>87</v>
      </c>
      <c r="I1980" s="23">
        <v>81</v>
      </c>
      <c r="J1980" s="9">
        <v>2</v>
      </c>
      <c r="K1980" s="2">
        <v>2</v>
      </c>
      <c r="L1980" s="2">
        <v>1</v>
      </c>
      <c r="M1980" s="2">
        <v>2</v>
      </c>
      <c r="N1980" s="9">
        <v>7</v>
      </c>
    </row>
    <row r="1981" spans="1:14" x14ac:dyDescent="0.25">
      <c r="A1981" s="24">
        <v>1700</v>
      </c>
      <c r="B1981" s="2">
        <v>9</v>
      </c>
      <c r="C1981" s="23">
        <v>26</v>
      </c>
      <c r="D1981" s="23">
        <v>6</v>
      </c>
      <c r="E1981" s="23">
        <v>16</v>
      </c>
      <c r="F1981" s="23">
        <v>10</v>
      </c>
      <c r="G1981" s="23">
        <v>0</v>
      </c>
      <c r="H1981" s="23">
        <v>10</v>
      </c>
      <c r="I1981" s="23">
        <v>48</v>
      </c>
      <c r="J1981" s="9">
        <v>1</v>
      </c>
      <c r="K1981" s="2">
        <v>1</v>
      </c>
      <c r="L1981" s="2">
        <v>0</v>
      </c>
      <c r="M1981" s="2">
        <v>2</v>
      </c>
      <c r="N1981" s="9">
        <v>7</v>
      </c>
    </row>
    <row r="1982" spans="1:14" x14ac:dyDescent="0.25">
      <c r="A1982" s="24">
        <v>3125</v>
      </c>
      <c r="B1982" s="2">
        <v>9</v>
      </c>
      <c r="C1982" s="23">
        <v>43</v>
      </c>
      <c r="D1982" s="23">
        <v>8</v>
      </c>
      <c r="E1982" s="23">
        <v>27</v>
      </c>
      <c r="F1982" s="23">
        <v>16</v>
      </c>
      <c r="G1982" s="23">
        <v>8</v>
      </c>
      <c r="H1982" s="23">
        <v>8</v>
      </c>
      <c r="I1982" s="23">
        <v>94</v>
      </c>
      <c r="J1982" s="9">
        <v>1</v>
      </c>
      <c r="K1982" s="2">
        <v>1</v>
      </c>
      <c r="L1982" s="2">
        <v>0</v>
      </c>
      <c r="M1982" s="2">
        <v>3</v>
      </c>
      <c r="N1982" s="9">
        <v>3</v>
      </c>
    </row>
    <row r="1983" spans="1:14" x14ac:dyDescent="0.25">
      <c r="A1983" s="24">
        <v>1577</v>
      </c>
      <c r="B1983" s="2">
        <v>9</v>
      </c>
      <c r="C1983" s="23">
        <v>48</v>
      </c>
      <c r="D1983" s="23">
        <v>24</v>
      </c>
      <c r="E1983" s="23">
        <v>8</v>
      </c>
      <c r="F1983" s="23">
        <v>44</v>
      </c>
      <c r="G1983" s="23">
        <v>8</v>
      </c>
      <c r="H1983" s="23">
        <v>64</v>
      </c>
      <c r="I1983" s="23">
        <v>68</v>
      </c>
      <c r="J1983" s="9">
        <v>1</v>
      </c>
      <c r="K1983" s="2">
        <v>1</v>
      </c>
      <c r="L1983" s="2">
        <v>0</v>
      </c>
      <c r="M1983" s="2">
        <v>3</v>
      </c>
      <c r="N1983" s="9">
        <v>4</v>
      </c>
    </row>
    <row r="1984" spans="1:14" x14ac:dyDescent="0.25">
      <c r="A1984" s="24">
        <v>2019</v>
      </c>
      <c r="B1984" s="2">
        <v>9</v>
      </c>
      <c r="C1984" s="23">
        <v>166</v>
      </c>
      <c r="D1984" s="23">
        <v>11</v>
      </c>
      <c r="E1984" s="23">
        <v>33</v>
      </c>
      <c r="F1984" s="23">
        <v>15</v>
      </c>
      <c r="G1984" s="23">
        <v>15</v>
      </c>
      <c r="H1984" s="23">
        <v>26</v>
      </c>
      <c r="I1984" s="23">
        <v>214</v>
      </c>
      <c r="J1984" s="9">
        <v>1</v>
      </c>
      <c r="K1984" s="2">
        <v>1</v>
      </c>
      <c r="L1984" s="2">
        <v>2</v>
      </c>
      <c r="M1984" s="2">
        <v>2</v>
      </c>
      <c r="N1984" s="9">
        <v>6</v>
      </c>
    </row>
    <row r="1985" spans="1:14" x14ac:dyDescent="0.25">
      <c r="A1985" s="24">
        <v>2717</v>
      </c>
      <c r="B1985" s="2">
        <v>9</v>
      </c>
      <c r="C1985" s="23">
        <v>179</v>
      </c>
      <c r="D1985" s="23">
        <v>61</v>
      </c>
      <c r="E1985" s="23">
        <v>93</v>
      </c>
      <c r="F1985" s="23">
        <v>6</v>
      </c>
      <c r="G1985" s="23">
        <v>45</v>
      </c>
      <c r="H1985" s="23">
        <v>80</v>
      </c>
      <c r="I1985" s="23">
        <v>303</v>
      </c>
      <c r="J1985" s="9">
        <v>1</v>
      </c>
      <c r="K1985" s="2">
        <v>3</v>
      </c>
      <c r="L1985" s="2">
        <v>1</v>
      </c>
      <c r="M1985" s="2">
        <v>3</v>
      </c>
      <c r="N1985" s="9">
        <v>8</v>
      </c>
    </row>
    <row r="1986" spans="1:14" x14ac:dyDescent="0.25">
      <c r="A1986" s="24">
        <v>1500</v>
      </c>
      <c r="B1986" s="2">
        <v>9</v>
      </c>
      <c r="C1986" s="23">
        <v>243</v>
      </c>
      <c r="D1986" s="23">
        <v>0</v>
      </c>
      <c r="E1986" s="23">
        <v>172</v>
      </c>
      <c r="F1986" s="23">
        <v>15</v>
      </c>
      <c r="G1986" s="23">
        <v>11</v>
      </c>
      <c r="H1986" s="23">
        <v>75</v>
      </c>
      <c r="I1986" s="23">
        <v>367</v>
      </c>
      <c r="J1986" s="9">
        <v>4</v>
      </c>
      <c r="K1986" s="2">
        <v>3</v>
      </c>
      <c r="L1986" s="2">
        <v>1</v>
      </c>
      <c r="M1986" s="2">
        <v>3</v>
      </c>
      <c r="N1986" s="9">
        <v>8</v>
      </c>
    </row>
    <row r="1987" spans="1:14" x14ac:dyDescent="0.25">
      <c r="A1987" s="24">
        <v>2732</v>
      </c>
      <c r="B1987" s="2">
        <v>9</v>
      </c>
      <c r="C1987" s="23">
        <v>281</v>
      </c>
      <c r="D1987" s="23">
        <v>4</v>
      </c>
      <c r="E1987" s="23">
        <v>211</v>
      </c>
      <c r="F1987" s="23">
        <v>14</v>
      </c>
      <c r="G1987" s="23">
        <v>21</v>
      </c>
      <c r="H1987" s="23">
        <v>56</v>
      </c>
      <c r="I1987" s="23">
        <v>475</v>
      </c>
      <c r="J1987" s="9">
        <v>2</v>
      </c>
      <c r="K1987" s="2">
        <v>5</v>
      </c>
      <c r="L1987" s="2">
        <v>1</v>
      </c>
      <c r="M1987" s="2">
        <v>2</v>
      </c>
      <c r="N1987" s="9">
        <v>9</v>
      </c>
    </row>
    <row r="1988" spans="1:14" x14ac:dyDescent="0.25">
      <c r="A1988" s="24">
        <v>1630</v>
      </c>
      <c r="B1988" s="2">
        <v>9</v>
      </c>
      <c r="C1988" s="23">
        <v>351</v>
      </c>
      <c r="D1988" s="23">
        <v>17</v>
      </c>
      <c r="E1988" s="23">
        <v>205</v>
      </c>
      <c r="F1988" s="23">
        <v>22</v>
      </c>
      <c r="G1988" s="23">
        <v>11</v>
      </c>
      <c r="H1988" s="23">
        <v>53</v>
      </c>
      <c r="I1988" s="23">
        <v>553</v>
      </c>
      <c r="J1988" s="9">
        <v>1</v>
      </c>
      <c r="K1988" s="2">
        <v>3</v>
      </c>
      <c r="L1988" s="2">
        <v>1</v>
      </c>
      <c r="M1988" s="2">
        <v>6</v>
      </c>
      <c r="N1988" s="9">
        <v>4</v>
      </c>
    </row>
    <row r="1989" spans="1:14" x14ac:dyDescent="0.25">
      <c r="A1989" s="24">
        <v>2593</v>
      </c>
      <c r="B1989" s="2">
        <v>9</v>
      </c>
      <c r="C1989" s="23">
        <v>435</v>
      </c>
      <c r="D1989" s="23">
        <v>30</v>
      </c>
      <c r="E1989" s="23">
        <v>272</v>
      </c>
      <c r="F1989" s="23">
        <v>41</v>
      </c>
      <c r="G1989" s="23">
        <v>30</v>
      </c>
      <c r="H1989" s="23">
        <v>47</v>
      </c>
      <c r="I1989" s="23">
        <v>762</v>
      </c>
      <c r="J1989" s="9">
        <v>2</v>
      </c>
      <c r="K1989" s="2">
        <v>3</v>
      </c>
      <c r="L1989" s="2">
        <v>2</v>
      </c>
      <c r="M1989" s="2">
        <v>7</v>
      </c>
      <c r="N1989" s="9">
        <v>3</v>
      </c>
    </row>
    <row r="1990" spans="1:14" x14ac:dyDescent="0.25">
      <c r="A1990" s="24">
        <v>1548</v>
      </c>
      <c r="B1990" s="2">
        <v>9</v>
      </c>
      <c r="C1990" s="23">
        <v>531</v>
      </c>
      <c r="D1990" s="23">
        <v>55</v>
      </c>
      <c r="E1990" s="23">
        <v>247</v>
      </c>
      <c r="F1990" s="23">
        <v>85</v>
      </c>
      <c r="G1990" s="23">
        <v>18</v>
      </c>
      <c r="H1990" s="23">
        <v>73</v>
      </c>
      <c r="I1990" s="23">
        <v>863</v>
      </c>
      <c r="J1990" s="9">
        <v>3</v>
      </c>
      <c r="K1990" s="2">
        <v>3</v>
      </c>
      <c r="L1990" s="2">
        <v>2</v>
      </c>
      <c r="M1990" s="2">
        <v>7</v>
      </c>
      <c r="N1990" s="9">
        <v>3</v>
      </c>
    </row>
    <row r="1991" spans="1:14" x14ac:dyDescent="0.25">
      <c r="A1991" s="24">
        <v>1251</v>
      </c>
      <c r="B1991" s="2">
        <v>9</v>
      </c>
      <c r="C1991" s="23">
        <v>581</v>
      </c>
      <c r="D1991" s="23">
        <v>7</v>
      </c>
      <c r="E1991" s="23">
        <v>233</v>
      </c>
      <c r="F1991" s="23">
        <v>10</v>
      </c>
      <c r="G1991" s="23">
        <v>7</v>
      </c>
      <c r="H1991" s="23">
        <v>66</v>
      </c>
      <c r="I1991" s="23">
        <v>772</v>
      </c>
      <c r="J1991" s="9">
        <v>6</v>
      </c>
      <c r="K1991" s="2">
        <v>5</v>
      </c>
      <c r="L1991" s="2">
        <v>2</v>
      </c>
      <c r="M1991" s="2">
        <v>4</v>
      </c>
      <c r="N1991" s="9">
        <v>8</v>
      </c>
    </row>
    <row r="1992" spans="1:14" x14ac:dyDescent="0.25">
      <c r="A1992" s="24">
        <v>1637</v>
      </c>
      <c r="B1992" s="2">
        <v>9</v>
      </c>
      <c r="C1992" s="23">
        <v>662</v>
      </c>
      <c r="D1992" s="23">
        <v>9</v>
      </c>
      <c r="E1992" s="23">
        <v>302</v>
      </c>
      <c r="F1992" s="23">
        <v>79</v>
      </c>
      <c r="G1992" s="23">
        <v>0</v>
      </c>
      <c r="H1992" s="23">
        <v>51</v>
      </c>
      <c r="I1992" s="23">
        <v>1001</v>
      </c>
      <c r="J1992" s="9">
        <v>2</v>
      </c>
      <c r="K1992" s="2">
        <v>7</v>
      </c>
      <c r="L1992" s="2">
        <v>1</v>
      </c>
      <c r="M1992" s="2">
        <v>5</v>
      </c>
      <c r="N1992" s="9">
        <v>8</v>
      </c>
    </row>
    <row r="1993" spans="1:14" x14ac:dyDescent="0.25">
      <c r="A1993" s="24">
        <v>2059</v>
      </c>
      <c r="B1993" s="2">
        <v>9</v>
      </c>
      <c r="C1993" s="23">
        <v>702</v>
      </c>
      <c r="D1993" s="23">
        <v>42</v>
      </c>
      <c r="E1993" s="23">
        <v>231</v>
      </c>
      <c r="F1993" s="23">
        <v>57</v>
      </c>
      <c r="G1993" s="23">
        <v>30</v>
      </c>
      <c r="H1993" s="23">
        <v>126</v>
      </c>
      <c r="I1993" s="23">
        <v>936</v>
      </c>
      <c r="J1993" s="9">
        <v>2</v>
      </c>
      <c r="K1993" s="2">
        <v>4</v>
      </c>
      <c r="L1993" s="2">
        <v>1</v>
      </c>
      <c r="M1993" s="2">
        <v>8</v>
      </c>
      <c r="N1993" s="9">
        <v>5</v>
      </c>
    </row>
    <row r="1994" spans="1:14" x14ac:dyDescent="0.25">
      <c r="A1994" s="24">
        <v>1483</v>
      </c>
      <c r="B1994" s="2">
        <v>9</v>
      </c>
      <c r="C1994" s="23">
        <v>982</v>
      </c>
      <c r="D1994" s="23">
        <v>35</v>
      </c>
      <c r="E1994" s="23">
        <v>552</v>
      </c>
      <c r="F1994" s="23">
        <v>230</v>
      </c>
      <c r="G1994" s="23">
        <v>35</v>
      </c>
      <c r="H1994" s="23">
        <v>53</v>
      </c>
      <c r="I1994" s="23">
        <v>1783</v>
      </c>
      <c r="J1994" s="9">
        <v>1</v>
      </c>
      <c r="K1994" s="2">
        <v>4</v>
      </c>
      <c r="L1994" s="2">
        <v>3</v>
      </c>
      <c r="M1994" s="2">
        <v>13</v>
      </c>
      <c r="N1994" s="9">
        <v>2</v>
      </c>
    </row>
    <row r="1995" spans="1:14" x14ac:dyDescent="0.25">
      <c r="A1995" s="24">
        <v>2450</v>
      </c>
      <c r="B1995" s="2">
        <v>9</v>
      </c>
      <c r="C1995" s="23">
        <v>1166</v>
      </c>
      <c r="D1995" s="23">
        <v>89</v>
      </c>
      <c r="E1995" s="23">
        <v>1070</v>
      </c>
      <c r="F1995" s="23">
        <v>84</v>
      </c>
      <c r="G1995" s="23">
        <v>30</v>
      </c>
      <c r="H1995" s="23">
        <v>388</v>
      </c>
      <c r="I1995" s="23">
        <v>2051</v>
      </c>
      <c r="J1995" s="9">
        <v>2</v>
      </c>
      <c r="K1995" s="2">
        <v>6</v>
      </c>
      <c r="L1995" s="2">
        <v>6</v>
      </c>
      <c r="M1995" s="2">
        <v>7</v>
      </c>
      <c r="N1995" s="9">
        <v>4</v>
      </c>
    </row>
    <row r="1996" spans="1:14" x14ac:dyDescent="0.25">
      <c r="A1996" s="24">
        <v>2436</v>
      </c>
      <c r="B1996" s="2">
        <v>9</v>
      </c>
      <c r="C1996" s="23">
        <v>1291</v>
      </c>
      <c r="D1996" s="23">
        <v>13</v>
      </c>
      <c r="E1996" s="23">
        <v>53</v>
      </c>
      <c r="F1996" s="23">
        <v>18</v>
      </c>
      <c r="G1996" s="23">
        <v>13</v>
      </c>
      <c r="H1996" s="23">
        <v>25</v>
      </c>
      <c r="I1996" s="23">
        <v>1362</v>
      </c>
      <c r="J1996" s="9">
        <v>4</v>
      </c>
      <c r="K1996" s="2">
        <v>7</v>
      </c>
      <c r="L1996" s="2">
        <v>3</v>
      </c>
      <c r="M1996" s="2">
        <v>7</v>
      </c>
      <c r="N1996" s="9">
        <v>5</v>
      </c>
    </row>
    <row r="1997" spans="1:14" x14ac:dyDescent="0.25">
      <c r="A1997" s="24">
        <v>1753</v>
      </c>
      <c r="B1997" s="2">
        <v>9</v>
      </c>
      <c r="C1997" s="23">
        <v>1310</v>
      </c>
      <c r="D1997" s="23">
        <v>17</v>
      </c>
      <c r="E1997" s="23">
        <v>304</v>
      </c>
      <c r="F1997" s="23">
        <v>94</v>
      </c>
      <c r="G1997" s="23">
        <v>87</v>
      </c>
      <c r="H1997" s="23">
        <v>374</v>
      </c>
      <c r="I1997" s="23">
        <v>1437</v>
      </c>
      <c r="J1997" s="9">
        <v>8</v>
      </c>
      <c r="K1997" s="2">
        <v>7</v>
      </c>
      <c r="L1997" s="2">
        <v>3</v>
      </c>
      <c r="M1997" s="2">
        <v>7</v>
      </c>
      <c r="N1997" s="9">
        <v>8</v>
      </c>
    </row>
    <row r="1998" spans="1:14" x14ac:dyDescent="0.25">
      <c r="A1998" s="24">
        <v>1074</v>
      </c>
      <c r="B1998" s="2">
        <v>9</v>
      </c>
      <c r="C1998" s="23">
        <v>1607</v>
      </c>
      <c r="D1998" s="23">
        <v>0</v>
      </c>
      <c r="E1998" s="23">
        <v>178</v>
      </c>
      <c r="F1998" s="23">
        <v>0</v>
      </c>
      <c r="G1998" s="23">
        <v>0</v>
      </c>
      <c r="H1998" s="23">
        <v>142</v>
      </c>
      <c r="I1998" s="23">
        <v>1643</v>
      </c>
      <c r="J1998" s="9">
        <v>2</v>
      </c>
      <c r="K1998" s="2">
        <v>10</v>
      </c>
      <c r="L1998" s="2">
        <v>1</v>
      </c>
      <c r="M1998" s="2">
        <v>8</v>
      </c>
      <c r="N1998" s="9">
        <v>8</v>
      </c>
    </row>
    <row r="1999" spans="1:14" x14ac:dyDescent="0.25">
      <c r="A1999" s="24">
        <v>2362</v>
      </c>
      <c r="B1999" s="2">
        <v>9</v>
      </c>
      <c r="C1999" s="23">
        <v>2066</v>
      </c>
      <c r="D1999" s="23">
        <v>50</v>
      </c>
      <c r="E1999" s="23">
        <v>1446</v>
      </c>
      <c r="F1999" s="23">
        <v>106</v>
      </c>
      <c r="G1999" s="23">
        <v>40</v>
      </c>
      <c r="H1999" s="23">
        <v>248</v>
      </c>
      <c r="I1999" s="23">
        <v>3460</v>
      </c>
      <c r="J1999" s="9">
        <v>0</v>
      </c>
      <c r="K1999" s="2">
        <v>5</v>
      </c>
      <c r="L1999" s="2">
        <v>10</v>
      </c>
      <c r="M1999" s="2">
        <v>5</v>
      </c>
      <c r="N1999" s="9">
        <v>1</v>
      </c>
    </row>
    <row r="2000" spans="1:14" x14ac:dyDescent="0.25">
      <c r="A2000" s="24">
        <v>1153</v>
      </c>
      <c r="B2000" s="2">
        <v>9</v>
      </c>
      <c r="C2000" s="23">
        <v>2351</v>
      </c>
      <c r="D2000" s="23">
        <v>28</v>
      </c>
      <c r="E2000" s="23">
        <v>564</v>
      </c>
      <c r="F2000" s="23">
        <v>38</v>
      </c>
      <c r="G2000" s="23">
        <v>28</v>
      </c>
      <c r="H2000" s="23">
        <v>28</v>
      </c>
      <c r="I2000" s="23">
        <v>2980</v>
      </c>
      <c r="J2000" s="9">
        <v>1</v>
      </c>
      <c r="K2000" s="2">
        <v>5</v>
      </c>
      <c r="L2000" s="2">
        <v>4</v>
      </c>
      <c r="M2000" s="2">
        <v>10</v>
      </c>
      <c r="N2000" s="9">
        <v>2</v>
      </c>
    </row>
    <row r="2001" spans="1:14" x14ac:dyDescent="0.25">
      <c r="A2001" s="24">
        <v>1527</v>
      </c>
      <c r="B2001" s="2">
        <v>9</v>
      </c>
      <c r="C2001" s="23">
        <v>3234</v>
      </c>
      <c r="D2001" s="23">
        <v>42</v>
      </c>
      <c r="E2001" s="23">
        <v>882</v>
      </c>
      <c r="F2001" s="23">
        <v>0</v>
      </c>
      <c r="G2001" s="23">
        <v>42</v>
      </c>
      <c r="H2001" s="23">
        <v>0</v>
      </c>
      <c r="I2001" s="23">
        <v>4199</v>
      </c>
      <c r="J2001" s="9">
        <v>1</v>
      </c>
      <c r="K2001" s="2">
        <v>7</v>
      </c>
      <c r="L2001" s="2">
        <v>6</v>
      </c>
      <c r="M2001" s="2">
        <v>6</v>
      </c>
      <c r="N2001" s="9">
        <v>3</v>
      </c>
    </row>
    <row r="2002" spans="1:14" x14ac:dyDescent="0.25">
      <c r="A2002" s="24">
        <v>1898</v>
      </c>
      <c r="B2002" s="2">
        <v>9</v>
      </c>
      <c r="C2002" s="23">
        <v>3234</v>
      </c>
      <c r="D2002" s="23">
        <v>42</v>
      </c>
      <c r="E2002" s="23">
        <v>882</v>
      </c>
      <c r="F2002" s="23">
        <v>0</v>
      </c>
      <c r="G2002" s="23">
        <v>42</v>
      </c>
      <c r="H2002" s="23">
        <v>0</v>
      </c>
      <c r="I2002" s="23">
        <v>4199</v>
      </c>
      <c r="J2002" s="9">
        <v>1</v>
      </c>
      <c r="K2002" s="2">
        <v>7</v>
      </c>
      <c r="L2002" s="2">
        <v>6</v>
      </c>
      <c r="M2002" s="2">
        <v>6</v>
      </c>
      <c r="N2002" s="9">
        <v>3</v>
      </c>
    </row>
    <row r="2003" spans="1:14" x14ac:dyDescent="0.25">
      <c r="A2003" s="24">
        <v>1764</v>
      </c>
      <c r="B2003" s="2">
        <v>8</v>
      </c>
      <c r="C2003" s="23">
        <v>4</v>
      </c>
      <c r="D2003" s="23">
        <v>13</v>
      </c>
      <c r="E2003" s="23">
        <v>34</v>
      </c>
      <c r="F2003" s="23">
        <v>9</v>
      </c>
      <c r="G2003" s="23">
        <v>21</v>
      </c>
      <c r="H2003" s="23">
        <v>21</v>
      </c>
      <c r="I2003" s="23">
        <v>60</v>
      </c>
      <c r="J2003" s="9">
        <v>1</v>
      </c>
      <c r="K2003" s="2">
        <v>1</v>
      </c>
      <c r="L2003" s="2">
        <v>0</v>
      </c>
      <c r="M2003" s="2">
        <v>2</v>
      </c>
      <c r="N2003" s="9">
        <v>7</v>
      </c>
    </row>
    <row r="2004" spans="1:14" x14ac:dyDescent="0.25">
      <c r="A2004" s="24">
        <v>1409</v>
      </c>
      <c r="B2004" s="2">
        <v>8</v>
      </c>
      <c r="C2004" s="23">
        <v>31</v>
      </c>
      <c r="D2004" s="23">
        <v>0</v>
      </c>
      <c r="E2004" s="23">
        <v>21</v>
      </c>
      <c r="F2004" s="23">
        <v>6</v>
      </c>
      <c r="G2004" s="23">
        <v>0</v>
      </c>
      <c r="H2004" s="23">
        <v>3</v>
      </c>
      <c r="I2004" s="23">
        <v>55</v>
      </c>
      <c r="J2004" s="9">
        <v>1</v>
      </c>
      <c r="K2004" s="2">
        <v>1</v>
      </c>
      <c r="L2004" s="2">
        <v>0</v>
      </c>
      <c r="M2004" s="2">
        <v>2</v>
      </c>
      <c r="N2004" s="9">
        <v>8</v>
      </c>
    </row>
    <row r="2005" spans="1:14" x14ac:dyDescent="0.25">
      <c r="A2005" s="24">
        <v>1741</v>
      </c>
      <c r="B2005" s="2">
        <v>8</v>
      </c>
      <c r="C2005" s="23">
        <v>42</v>
      </c>
      <c r="D2005" s="23">
        <v>19</v>
      </c>
      <c r="E2005" s="23">
        <v>84</v>
      </c>
      <c r="F2005" s="23">
        <v>46</v>
      </c>
      <c r="G2005" s="23">
        <v>19</v>
      </c>
      <c r="H2005" s="23">
        <v>42</v>
      </c>
      <c r="I2005" s="23">
        <v>168</v>
      </c>
      <c r="J2005" s="9">
        <v>2</v>
      </c>
      <c r="K2005" s="2">
        <v>3</v>
      </c>
      <c r="L2005" s="2">
        <v>0</v>
      </c>
      <c r="M2005" s="2">
        <v>3</v>
      </c>
      <c r="N2005" s="9">
        <v>7</v>
      </c>
    </row>
    <row r="2006" spans="1:14" x14ac:dyDescent="0.25">
      <c r="A2006" s="24">
        <v>2604</v>
      </c>
      <c r="B2006" s="2">
        <v>8</v>
      </c>
      <c r="C2006" s="23">
        <v>98</v>
      </c>
      <c r="D2006" s="23">
        <v>0</v>
      </c>
      <c r="E2006" s="23">
        <v>141</v>
      </c>
      <c r="F2006" s="23">
        <v>18</v>
      </c>
      <c r="G2006" s="23">
        <v>12</v>
      </c>
      <c r="H2006" s="23">
        <v>61</v>
      </c>
      <c r="I2006" s="23">
        <v>209</v>
      </c>
      <c r="J2006" s="9">
        <v>3</v>
      </c>
      <c r="K2006" s="2">
        <v>4</v>
      </c>
      <c r="L2006" s="2">
        <v>1</v>
      </c>
      <c r="M2006" s="2">
        <v>2</v>
      </c>
      <c r="N2006" s="9">
        <v>7</v>
      </c>
    </row>
    <row r="2007" spans="1:14" x14ac:dyDescent="0.25">
      <c r="A2007" s="24">
        <v>1953</v>
      </c>
      <c r="B2007" s="2">
        <v>8</v>
      </c>
      <c r="C2007" s="23">
        <v>118</v>
      </c>
      <c r="D2007" s="23">
        <v>37</v>
      </c>
      <c r="E2007" s="23">
        <v>221</v>
      </c>
      <c r="F2007" s="23">
        <v>59</v>
      </c>
      <c r="G2007" s="23">
        <v>52</v>
      </c>
      <c r="H2007" s="23">
        <v>191</v>
      </c>
      <c r="I2007" s="23">
        <v>295</v>
      </c>
      <c r="J2007" s="9">
        <v>3</v>
      </c>
      <c r="K2007" s="2">
        <v>3</v>
      </c>
      <c r="L2007" s="2">
        <v>0</v>
      </c>
      <c r="M2007" s="2">
        <v>4</v>
      </c>
      <c r="N2007" s="9">
        <v>8</v>
      </c>
    </row>
    <row r="2008" spans="1:14" x14ac:dyDescent="0.25">
      <c r="A2008" s="24">
        <v>2311</v>
      </c>
      <c r="B2008" s="2">
        <v>8</v>
      </c>
      <c r="C2008" s="23">
        <v>223</v>
      </c>
      <c r="D2008" s="23">
        <v>174</v>
      </c>
      <c r="E2008" s="23">
        <v>305</v>
      </c>
      <c r="F2008" s="23">
        <v>217</v>
      </c>
      <c r="G2008" s="23">
        <v>46</v>
      </c>
      <c r="H2008" s="23">
        <v>0</v>
      </c>
      <c r="I2008" s="23">
        <v>964</v>
      </c>
      <c r="J2008" s="9">
        <v>5</v>
      </c>
      <c r="K2008" s="2">
        <v>6</v>
      </c>
      <c r="L2008" s="2">
        <v>1</v>
      </c>
      <c r="M2008" s="2">
        <v>5</v>
      </c>
      <c r="N2008" s="9">
        <v>9</v>
      </c>
    </row>
    <row r="2009" spans="1:14" x14ac:dyDescent="0.25">
      <c r="A2009" s="24">
        <v>1032</v>
      </c>
      <c r="B2009" s="2">
        <v>8</v>
      </c>
      <c r="C2009" s="23">
        <v>302</v>
      </c>
      <c r="D2009" s="23">
        <v>38</v>
      </c>
      <c r="E2009" s="23">
        <v>302</v>
      </c>
      <c r="F2009" s="23">
        <v>104</v>
      </c>
      <c r="G2009" s="23">
        <v>69</v>
      </c>
      <c r="H2009" s="23">
        <v>135</v>
      </c>
      <c r="I2009" s="23">
        <v>679</v>
      </c>
      <c r="J2009" s="9">
        <v>6</v>
      </c>
      <c r="K2009" s="2">
        <v>4</v>
      </c>
      <c r="L2009" s="2">
        <v>1</v>
      </c>
      <c r="M2009" s="2">
        <v>6</v>
      </c>
      <c r="N2009" s="9">
        <v>6</v>
      </c>
    </row>
    <row r="2010" spans="1:14" x14ac:dyDescent="0.25">
      <c r="A2010" s="24">
        <v>2601</v>
      </c>
      <c r="B2010" s="2">
        <v>8</v>
      </c>
      <c r="C2010" s="23">
        <v>612</v>
      </c>
      <c r="D2010" s="23">
        <v>6</v>
      </c>
      <c r="E2010" s="23">
        <v>17</v>
      </c>
      <c r="F2010" s="23">
        <v>0</v>
      </c>
      <c r="G2010" s="23">
        <v>0</v>
      </c>
      <c r="H2010" s="23">
        <v>25</v>
      </c>
      <c r="I2010" s="23">
        <v>609</v>
      </c>
      <c r="J2010" s="9">
        <v>2</v>
      </c>
      <c r="K2010" s="2">
        <v>5</v>
      </c>
      <c r="L2010" s="2">
        <v>1</v>
      </c>
      <c r="M2010" s="2">
        <v>4</v>
      </c>
      <c r="N2010" s="9">
        <v>7</v>
      </c>
    </row>
    <row r="2011" spans="1:14" x14ac:dyDescent="0.25">
      <c r="A2011" s="24">
        <v>2197</v>
      </c>
      <c r="B2011" s="2">
        <v>8</v>
      </c>
      <c r="C2011" s="23">
        <v>732</v>
      </c>
      <c r="D2011" s="23">
        <v>218</v>
      </c>
      <c r="E2011" s="23">
        <v>231</v>
      </c>
      <c r="F2011" s="23">
        <v>84</v>
      </c>
      <c r="G2011" s="23">
        <v>37</v>
      </c>
      <c r="H2011" s="23">
        <v>89</v>
      </c>
      <c r="I2011" s="23">
        <v>1212</v>
      </c>
      <c r="J2011" s="9">
        <v>1</v>
      </c>
      <c r="K2011" s="2">
        <v>4</v>
      </c>
      <c r="L2011" s="2">
        <v>2</v>
      </c>
      <c r="M2011" s="2">
        <v>10</v>
      </c>
      <c r="N2011" s="9">
        <v>3</v>
      </c>
    </row>
    <row r="2012" spans="1:14" x14ac:dyDescent="0.25">
      <c r="A2012" s="24">
        <v>2759</v>
      </c>
      <c r="B2012" s="2">
        <v>8</v>
      </c>
      <c r="C2012" s="23">
        <v>774</v>
      </c>
      <c r="D2012" s="23">
        <v>128</v>
      </c>
      <c r="E2012" s="23">
        <v>233</v>
      </c>
      <c r="F2012" s="23">
        <v>31</v>
      </c>
      <c r="G2012" s="23">
        <v>12</v>
      </c>
      <c r="H2012" s="23">
        <v>58</v>
      </c>
      <c r="I2012" s="23">
        <v>1120</v>
      </c>
      <c r="J2012" s="9">
        <v>5</v>
      </c>
      <c r="K2012" s="2">
        <v>5</v>
      </c>
      <c r="L2012" s="2">
        <v>2</v>
      </c>
      <c r="M2012" s="2">
        <v>5</v>
      </c>
      <c r="N2012" s="9">
        <v>8</v>
      </c>
    </row>
    <row r="2013" spans="1:14" x14ac:dyDescent="0.25">
      <c r="A2013" s="24">
        <v>2947</v>
      </c>
      <c r="B2013" s="2">
        <v>8</v>
      </c>
      <c r="C2013" s="23">
        <v>774</v>
      </c>
      <c r="D2013" s="23">
        <v>128</v>
      </c>
      <c r="E2013" s="23">
        <v>233</v>
      </c>
      <c r="F2013" s="23">
        <v>31</v>
      </c>
      <c r="G2013" s="23">
        <v>12</v>
      </c>
      <c r="H2013" s="23">
        <v>58</v>
      </c>
      <c r="I2013" s="23">
        <v>1120</v>
      </c>
      <c r="J2013" s="9">
        <v>5</v>
      </c>
      <c r="K2013" s="2">
        <v>5</v>
      </c>
      <c r="L2013" s="2">
        <v>2</v>
      </c>
      <c r="M2013" s="2">
        <v>5</v>
      </c>
      <c r="N2013" s="9">
        <v>8</v>
      </c>
    </row>
    <row r="2014" spans="1:14" x14ac:dyDescent="0.25">
      <c r="A2014" s="24">
        <v>2158</v>
      </c>
      <c r="B2014" s="2">
        <v>8</v>
      </c>
      <c r="C2014" s="23">
        <v>786</v>
      </c>
      <c r="D2014" s="23">
        <v>60</v>
      </c>
      <c r="E2014" s="23">
        <v>182</v>
      </c>
      <c r="F2014" s="23">
        <v>176</v>
      </c>
      <c r="G2014" s="23">
        <v>60</v>
      </c>
      <c r="H2014" s="23">
        <v>71</v>
      </c>
      <c r="I2014" s="23">
        <v>1192</v>
      </c>
      <c r="J2014" s="9">
        <v>2</v>
      </c>
      <c r="K2014" s="2">
        <v>3</v>
      </c>
      <c r="L2014" s="2">
        <v>2</v>
      </c>
      <c r="M2014" s="2">
        <v>10</v>
      </c>
      <c r="N2014" s="9">
        <v>3</v>
      </c>
    </row>
    <row r="2015" spans="1:14" x14ac:dyDescent="0.25">
      <c r="A2015" s="24">
        <v>1877</v>
      </c>
      <c r="B2015" s="2">
        <v>8</v>
      </c>
      <c r="C2015" s="23">
        <v>809</v>
      </c>
      <c r="D2015" s="23">
        <v>148</v>
      </c>
      <c r="E2015" s="23">
        <v>412</v>
      </c>
      <c r="F2015" s="23">
        <v>195</v>
      </c>
      <c r="G2015" s="23">
        <v>131</v>
      </c>
      <c r="H2015" s="23">
        <v>346</v>
      </c>
      <c r="I2015" s="23">
        <v>1349</v>
      </c>
      <c r="J2015" s="9">
        <v>1</v>
      </c>
      <c r="K2015" s="2">
        <v>6</v>
      </c>
      <c r="L2015" s="2">
        <v>9</v>
      </c>
      <c r="M2015" s="2">
        <v>4</v>
      </c>
      <c r="N2015" s="9">
        <v>5</v>
      </c>
    </row>
    <row r="2016" spans="1:14" x14ac:dyDescent="0.25">
      <c r="A2016" s="24">
        <v>2541</v>
      </c>
      <c r="B2016" s="2">
        <v>8</v>
      </c>
      <c r="C2016" s="23">
        <v>827</v>
      </c>
      <c r="D2016" s="23">
        <v>34</v>
      </c>
      <c r="E2016" s="23">
        <v>271</v>
      </c>
      <c r="F2016" s="23">
        <v>46</v>
      </c>
      <c r="G2016" s="23">
        <v>9</v>
      </c>
      <c r="H2016" s="23">
        <v>68</v>
      </c>
      <c r="I2016" s="23">
        <v>1120</v>
      </c>
      <c r="J2016" s="9">
        <v>2</v>
      </c>
      <c r="K2016" s="2">
        <v>6</v>
      </c>
      <c r="L2016" s="2">
        <v>3</v>
      </c>
      <c r="M2016" s="2">
        <v>5</v>
      </c>
      <c r="N2016" s="9">
        <v>5</v>
      </c>
    </row>
    <row r="2017" spans="1:14" x14ac:dyDescent="0.25">
      <c r="A2017" s="24">
        <v>3204</v>
      </c>
      <c r="B2017" s="2">
        <v>8</v>
      </c>
      <c r="C2017" s="23">
        <v>1046</v>
      </c>
      <c r="D2017" s="23">
        <v>73</v>
      </c>
      <c r="E2017" s="23">
        <v>523</v>
      </c>
      <c r="F2017" s="23">
        <v>196</v>
      </c>
      <c r="G2017" s="23">
        <v>73</v>
      </c>
      <c r="H2017" s="23">
        <v>149</v>
      </c>
      <c r="I2017" s="23">
        <v>1762</v>
      </c>
      <c r="J2017" s="9">
        <v>2</v>
      </c>
      <c r="K2017" s="2">
        <v>6</v>
      </c>
      <c r="L2017" s="2">
        <v>5</v>
      </c>
      <c r="M2017" s="2">
        <v>10</v>
      </c>
      <c r="N2017" s="9">
        <v>3</v>
      </c>
    </row>
    <row r="2018" spans="1:14" x14ac:dyDescent="0.25">
      <c r="A2018" s="24">
        <v>3219</v>
      </c>
      <c r="B2018" s="2">
        <v>8</v>
      </c>
      <c r="C2018" s="23">
        <v>1054</v>
      </c>
      <c r="D2018" s="23">
        <v>74</v>
      </c>
      <c r="E2018" s="23">
        <v>527</v>
      </c>
      <c r="F2018" s="23">
        <v>197</v>
      </c>
      <c r="G2018" s="23">
        <v>74</v>
      </c>
      <c r="H2018" s="23">
        <v>150</v>
      </c>
      <c r="I2018" s="23">
        <v>1775</v>
      </c>
      <c r="J2018" s="9">
        <v>2</v>
      </c>
      <c r="K2018" s="2">
        <v>6</v>
      </c>
      <c r="L2018" s="2">
        <v>5</v>
      </c>
      <c r="M2018" s="2">
        <v>10</v>
      </c>
      <c r="N2018" s="9">
        <v>3</v>
      </c>
    </row>
    <row r="2019" spans="1:14" x14ac:dyDescent="0.25">
      <c r="A2019" s="24">
        <v>3153</v>
      </c>
      <c r="B2019" s="2">
        <v>8</v>
      </c>
      <c r="C2019" s="23">
        <v>1313</v>
      </c>
      <c r="D2019" s="23">
        <v>352</v>
      </c>
      <c r="E2019" s="23">
        <v>537</v>
      </c>
      <c r="F2019" s="23">
        <v>154</v>
      </c>
      <c r="G2019" s="23">
        <v>22</v>
      </c>
      <c r="H2019" s="23">
        <v>139</v>
      </c>
      <c r="I2019" s="23">
        <v>2239</v>
      </c>
      <c r="J2019" s="9">
        <v>4</v>
      </c>
      <c r="K2019" s="2">
        <v>7</v>
      </c>
      <c r="L2019" s="2">
        <v>4</v>
      </c>
      <c r="M2019" s="2">
        <v>13</v>
      </c>
      <c r="N2019" s="9">
        <v>5</v>
      </c>
    </row>
    <row r="2020" spans="1:14" x14ac:dyDescent="0.25">
      <c r="A2020" s="24">
        <v>1230</v>
      </c>
      <c r="B2020" s="2">
        <v>8</v>
      </c>
      <c r="C2020" s="23">
        <v>1318</v>
      </c>
      <c r="D2020" s="23">
        <v>361</v>
      </c>
      <c r="E2020" s="23">
        <v>1186</v>
      </c>
      <c r="F2020" s="23">
        <v>514</v>
      </c>
      <c r="G2020" s="23">
        <v>31</v>
      </c>
      <c r="H2020" s="23">
        <v>427</v>
      </c>
      <c r="I2020" s="23">
        <v>2982</v>
      </c>
      <c r="J2020" s="9">
        <v>1</v>
      </c>
      <c r="K2020" s="2">
        <v>3</v>
      </c>
      <c r="L2020" s="2">
        <v>9</v>
      </c>
      <c r="M2020" s="2">
        <v>9</v>
      </c>
      <c r="N2020" s="9">
        <v>2</v>
      </c>
    </row>
    <row r="2021" spans="1:14" x14ac:dyDescent="0.25">
      <c r="A2021" s="24">
        <v>1784</v>
      </c>
      <c r="B2021" s="2">
        <v>8</v>
      </c>
      <c r="C2021" s="23">
        <v>1339</v>
      </c>
      <c r="D2021" s="23">
        <v>327</v>
      </c>
      <c r="E2021" s="23">
        <v>504</v>
      </c>
      <c r="F2021" s="23">
        <v>33</v>
      </c>
      <c r="G2021" s="23">
        <v>327</v>
      </c>
      <c r="H2021" s="23">
        <v>49</v>
      </c>
      <c r="I2021" s="23">
        <v>2481</v>
      </c>
      <c r="J2021" s="9">
        <v>1</v>
      </c>
      <c r="K2021" s="2">
        <v>6</v>
      </c>
      <c r="L2021" s="2">
        <v>8</v>
      </c>
      <c r="M2021" s="2">
        <v>13</v>
      </c>
      <c r="N2021" s="9">
        <v>2</v>
      </c>
    </row>
    <row r="2022" spans="1:14" x14ac:dyDescent="0.25">
      <c r="A2022" s="24">
        <v>1059</v>
      </c>
      <c r="B2022" s="2">
        <v>8</v>
      </c>
      <c r="C2022" s="23">
        <v>1353</v>
      </c>
      <c r="D2022" s="23">
        <v>0</v>
      </c>
      <c r="E2022" s="23">
        <v>119</v>
      </c>
      <c r="F2022" s="23">
        <v>0</v>
      </c>
      <c r="G2022" s="23">
        <v>15</v>
      </c>
      <c r="H2022" s="23">
        <v>15</v>
      </c>
      <c r="I2022" s="23">
        <v>1472</v>
      </c>
      <c r="J2022" s="9">
        <v>1</v>
      </c>
      <c r="K2022" s="2">
        <v>7</v>
      </c>
      <c r="L2022" s="2">
        <v>3</v>
      </c>
      <c r="M2022" s="2">
        <v>8</v>
      </c>
      <c r="N2022" s="9">
        <v>5</v>
      </c>
    </row>
    <row r="2023" spans="1:14" x14ac:dyDescent="0.25">
      <c r="A2023" s="24">
        <v>1747</v>
      </c>
      <c r="B2023" s="2">
        <v>8</v>
      </c>
      <c r="C2023" s="23">
        <v>1370</v>
      </c>
      <c r="D2023" s="23">
        <v>119</v>
      </c>
      <c r="E2023" s="23">
        <v>2096</v>
      </c>
      <c r="F2023" s="23">
        <v>576</v>
      </c>
      <c r="G2023" s="23">
        <v>0</v>
      </c>
      <c r="H2023" s="23">
        <v>201</v>
      </c>
      <c r="I2023" s="23">
        <v>3960</v>
      </c>
      <c r="J2023" s="9">
        <v>1</v>
      </c>
      <c r="K2023" s="2">
        <v>3</v>
      </c>
      <c r="L2023" s="2">
        <v>6</v>
      </c>
      <c r="M2023" s="2">
        <v>7</v>
      </c>
      <c r="N2023" s="9">
        <v>2</v>
      </c>
    </row>
    <row r="2024" spans="1:14" x14ac:dyDescent="0.25">
      <c r="A2024" s="24">
        <v>1920</v>
      </c>
      <c r="B2024" s="2">
        <v>8</v>
      </c>
      <c r="C2024" s="23">
        <v>1559</v>
      </c>
      <c r="D2024" s="23">
        <v>19</v>
      </c>
      <c r="E2024" s="23">
        <v>202</v>
      </c>
      <c r="F2024" s="23">
        <v>292</v>
      </c>
      <c r="G2024" s="23">
        <v>40</v>
      </c>
      <c r="H2024" s="23">
        <v>40</v>
      </c>
      <c r="I2024" s="23">
        <v>2071</v>
      </c>
      <c r="J2024" s="9">
        <v>2</v>
      </c>
      <c r="K2024" s="2">
        <v>8</v>
      </c>
      <c r="L2024" s="2">
        <v>4</v>
      </c>
      <c r="M2024" s="2">
        <v>9</v>
      </c>
      <c r="N2024" s="9">
        <v>6</v>
      </c>
    </row>
    <row r="2025" spans="1:14" x14ac:dyDescent="0.25">
      <c r="A2025" s="24">
        <v>2853</v>
      </c>
      <c r="B2025" s="2">
        <v>8</v>
      </c>
      <c r="C2025" s="23">
        <v>1617</v>
      </c>
      <c r="D2025" s="23">
        <v>22</v>
      </c>
      <c r="E2025" s="23">
        <v>584</v>
      </c>
      <c r="F2025" s="23">
        <v>122</v>
      </c>
      <c r="G2025" s="23">
        <v>46</v>
      </c>
      <c r="H2025" s="23">
        <v>139</v>
      </c>
      <c r="I2025" s="23">
        <v>2252</v>
      </c>
      <c r="J2025" s="9">
        <v>2</v>
      </c>
      <c r="K2025" s="2">
        <v>7</v>
      </c>
      <c r="L2025" s="2">
        <v>7</v>
      </c>
      <c r="M2025" s="2">
        <v>10</v>
      </c>
      <c r="N2025" s="9">
        <v>4</v>
      </c>
    </row>
    <row r="2026" spans="1:14" x14ac:dyDescent="0.25">
      <c r="A2026" s="24">
        <v>1721</v>
      </c>
      <c r="B2026" s="2">
        <v>8</v>
      </c>
      <c r="C2026" s="23">
        <v>2427</v>
      </c>
      <c r="D2026" s="23">
        <v>26</v>
      </c>
      <c r="E2026" s="23">
        <v>220</v>
      </c>
      <c r="F2026" s="23">
        <v>33</v>
      </c>
      <c r="G2026" s="23">
        <v>54</v>
      </c>
      <c r="H2026" s="23">
        <v>54</v>
      </c>
      <c r="I2026" s="23">
        <v>2706</v>
      </c>
      <c r="J2026" s="9">
        <v>4</v>
      </c>
      <c r="K2026" s="2">
        <v>6</v>
      </c>
      <c r="L2026" s="2">
        <v>9</v>
      </c>
      <c r="M2026" s="2">
        <v>11</v>
      </c>
      <c r="N2026" s="9">
        <v>5</v>
      </c>
    </row>
    <row r="2027" spans="1:14" x14ac:dyDescent="0.25">
      <c r="A2027" s="24">
        <v>2965</v>
      </c>
      <c r="B2027" s="2">
        <v>8</v>
      </c>
      <c r="C2027" s="23">
        <v>2589</v>
      </c>
      <c r="D2027" s="23">
        <v>88</v>
      </c>
      <c r="E2027" s="23">
        <v>1403</v>
      </c>
      <c r="F2027" s="23">
        <v>344</v>
      </c>
      <c r="G2027" s="23">
        <v>88</v>
      </c>
      <c r="H2027" s="23">
        <v>130</v>
      </c>
      <c r="I2027" s="23">
        <v>4381</v>
      </c>
      <c r="J2027" s="9">
        <v>1</v>
      </c>
      <c r="K2027" s="2">
        <v>5</v>
      </c>
      <c r="L2027" s="2">
        <v>5</v>
      </c>
      <c r="M2027" s="2">
        <v>8</v>
      </c>
      <c r="N2027" s="9">
        <v>3</v>
      </c>
    </row>
    <row r="2028" spans="1:14" x14ac:dyDescent="0.25">
      <c r="A2028" s="24">
        <v>2936</v>
      </c>
      <c r="B2028" s="2">
        <v>8</v>
      </c>
      <c r="C2028" s="23">
        <v>3502</v>
      </c>
      <c r="D2028" s="23">
        <v>38</v>
      </c>
      <c r="E2028" s="23">
        <v>307</v>
      </c>
      <c r="F2028" s="23">
        <v>0</v>
      </c>
      <c r="G2028" s="23">
        <v>0</v>
      </c>
      <c r="H2028" s="23">
        <v>383</v>
      </c>
      <c r="I2028" s="23">
        <v>3464</v>
      </c>
      <c r="J2028" s="9">
        <v>1</v>
      </c>
      <c r="K2028" s="2">
        <v>5</v>
      </c>
      <c r="L2028" s="2">
        <v>3</v>
      </c>
      <c r="M2028" s="2">
        <v>6</v>
      </c>
      <c r="N2028" s="9">
        <v>6</v>
      </c>
    </row>
    <row r="2029" spans="1:14" x14ac:dyDescent="0.25">
      <c r="A2029" s="24">
        <v>3190</v>
      </c>
      <c r="B2029" s="2">
        <v>7</v>
      </c>
      <c r="C2029" s="23">
        <v>29</v>
      </c>
      <c r="D2029" s="23">
        <v>115</v>
      </c>
      <c r="E2029" s="23">
        <v>158</v>
      </c>
      <c r="F2029" s="23">
        <v>43</v>
      </c>
      <c r="G2029" s="23">
        <v>115</v>
      </c>
      <c r="H2029" s="23">
        <v>301</v>
      </c>
      <c r="I2029" s="23">
        <v>158</v>
      </c>
      <c r="J2029" s="9">
        <v>4</v>
      </c>
      <c r="K2029" s="2">
        <v>3</v>
      </c>
      <c r="L2029" s="2">
        <v>2</v>
      </c>
      <c r="M2029" s="2">
        <v>2</v>
      </c>
      <c r="N2029" s="9">
        <v>7</v>
      </c>
    </row>
    <row r="2030" spans="1:14" x14ac:dyDescent="0.25">
      <c r="A2030" s="24">
        <v>2679</v>
      </c>
      <c r="B2030" s="2">
        <v>7</v>
      </c>
      <c r="C2030" s="23">
        <v>68</v>
      </c>
      <c r="D2030" s="23">
        <v>192</v>
      </c>
      <c r="E2030" s="23">
        <v>181</v>
      </c>
      <c r="F2030" s="23">
        <v>68</v>
      </c>
      <c r="G2030" s="23">
        <v>181</v>
      </c>
      <c r="H2030" s="23">
        <v>474</v>
      </c>
      <c r="I2030" s="23">
        <v>214</v>
      </c>
      <c r="J2030" s="9">
        <v>4</v>
      </c>
      <c r="K2030" s="2">
        <v>3</v>
      </c>
      <c r="L2030" s="2">
        <v>1</v>
      </c>
      <c r="M2030" s="2">
        <v>3</v>
      </c>
      <c r="N2030" s="9">
        <v>8</v>
      </c>
    </row>
    <row r="2031" spans="1:14" x14ac:dyDescent="0.25">
      <c r="A2031" s="24">
        <v>1432</v>
      </c>
      <c r="B2031" s="2">
        <v>7</v>
      </c>
      <c r="C2031" s="23">
        <v>72</v>
      </c>
      <c r="D2031" s="23">
        <v>36</v>
      </c>
      <c r="E2031" s="23">
        <v>57</v>
      </c>
      <c r="F2031" s="23">
        <v>57</v>
      </c>
      <c r="G2031" s="23">
        <v>0</v>
      </c>
      <c r="H2031" s="23">
        <v>26</v>
      </c>
      <c r="I2031" s="23">
        <v>196</v>
      </c>
      <c r="J2031" s="9">
        <v>2</v>
      </c>
      <c r="K2031" s="2">
        <v>2</v>
      </c>
      <c r="L2031" s="2">
        <v>0</v>
      </c>
      <c r="M2031" s="2">
        <v>3</v>
      </c>
      <c r="N2031" s="9">
        <v>8</v>
      </c>
    </row>
    <row r="2032" spans="1:14" x14ac:dyDescent="0.25">
      <c r="A2032" s="24">
        <v>2895</v>
      </c>
      <c r="B2032" s="2">
        <v>7</v>
      </c>
      <c r="C2032" s="23">
        <v>95</v>
      </c>
      <c r="D2032" s="23">
        <v>17</v>
      </c>
      <c r="E2032" s="23">
        <v>21</v>
      </c>
      <c r="F2032" s="23">
        <v>41</v>
      </c>
      <c r="G2032" s="23">
        <v>21</v>
      </c>
      <c r="H2032" s="23">
        <v>95</v>
      </c>
      <c r="I2032" s="23">
        <v>99</v>
      </c>
      <c r="J2032" s="9">
        <v>1</v>
      </c>
      <c r="K2032" s="2">
        <v>1</v>
      </c>
      <c r="L2032" s="2">
        <v>0</v>
      </c>
      <c r="M2032" s="2">
        <v>4</v>
      </c>
      <c r="N2032" s="9">
        <v>3</v>
      </c>
    </row>
    <row r="2033" spans="1:14" x14ac:dyDescent="0.25">
      <c r="A2033" s="24">
        <v>2820</v>
      </c>
      <c r="B2033" s="2">
        <v>7</v>
      </c>
      <c r="C2033" s="23">
        <v>385</v>
      </c>
      <c r="D2033" s="23">
        <v>45</v>
      </c>
      <c r="E2033" s="23">
        <v>587</v>
      </c>
      <c r="F2033" s="23">
        <v>0</v>
      </c>
      <c r="G2033" s="23">
        <v>45</v>
      </c>
      <c r="H2033" s="23">
        <v>136</v>
      </c>
      <c r="I2033" s="23">
        <v>927</v>
      </c>
      <c r="J2033" s="9">
        <v>1</v>
      </c>
      <c r="K2033" s="2">
        <v>6</v>
      </c>
      <c r="L2033" s="2">
        <v>10</v>
      </c>
      <c r="M2033" s="2">
        <v>6</v>
      </c>
      <c r="N2033" s="9">
        <v>5</v>
      </c>
    </row>
    <row r="2034" spans="1:14" x14ac:dyDescent="0.25">
      <c r="A2034" s="24">
        <v>2366</v>
      </c>
      <c r="B2034" s="2">
        <v>7</v>
      </c>
      <c r="C2034" s="23">
        <v>452</v>
      </c>
      <c r="D2034" s="23">
        <v>0</v>
      </c>
      <c r="E2034" s="23">
        <v>217</v>
      </c>
      <c r="F2034" s="23">
        <v>37</v>
      </c>
      <c r="G2034" s="23">
        <v>20</v>
      </c>
      <c r="H2034" s="23">
        <v>203</v>
      </c>
      <c r="I2034" s="23">
        <v>523</v>
      </c>
      <c r="J2034" s="9">
        <v>6</v>
      </c>
      <c r="K2034" s="2">
        <v>4</v>
      </c>
      <c r="L2034" s="2">
        <v>4</v>
      </c>
      <c r="M2034" s="2">
        <v>3</v>
      </c>
      <c r="N2034" s="9">
        <v>5</v>
      </c>
    </row>
    <row r="2035" spans="1:14" x14ac:dyDescent="0.25">
      <c r="A2035" s="24">
        <v>2701</v>
      </c>
      <c r="B2035" s="2">
        <v>7</v>
      </c>
      <c r="C2035" s="23">
        <v>650</v>
      </c>
      <c r="D2035" s="23">
        <v>7</v>
      </c>
      <c r="E2035" s="23">
        <v>187</v>
      </c>
      <c r="F2035" s="23">
        <v>0</v>
      </c>
      <c r="G2035" s="23">
        <v>0</v>
      </c>
      <c r="H2035" s="23">
        <v>0</v>
      </c>
      <c r="I2035" s="23">
        <v>844</v>
      </c>
      <c r="J2035" s="9">
        <v>5</v>
      </c>
      <c r="K2035" s="2">
        <v>4</v>
      </c>
      <c r="L2035" s="2">
        <v>1</v>
      </c>
      <c r="M2035" s="2">
        <v>6</v>
      </c>
      <c r="N2035" s="9">
        <v>8</v>
      </c>
    </row>
    <row r="2036" spans="1:14" x14ac:dyDescent="0.25">
      <c r="A2036" s="24">
        <v>2750</v>
      </c>
      <c r="B2036" s="2">
        <v>7</v>
      </c>
      <c r="C2036" s="23">
        <v>650</v>
      </c>
      <c r="D2036" s="23">
        <v>7</v>
      </c>
      <c r="E2036" s="23">
        <v>187</v>
      </c>
      <c r="F2036" s="23">
        <v>0</v>
      </c>
      <c r="G2036" s="23">
        <v>0</v>
      </c>
      <c r="H2036" s="23">
        <v>0</v>
      </c>
      <c r="I2036" s="23">
        <v>844</v>
      </c>
      <c r="J2036" s="9">
        <v>5</v>
      </c>
      <c r="K2036" s="2">
        <v>4</v>
      </c>
      <c r="L2036" s="2">
        <v>1</v>
      </c>
      <c r="M2036" s="2">
        <v>6</v>
      </c>
      <c r="N2036" s="9">
        <v>8</v>
      </c>
    </row>
    <row r="2037" spans="1:14" x14ac:dyDescent="0.25">
      <c r="A2037" s="24">
        <v>1979</v>
      </c>
      <c r="B2037" s="2">
        <v>7</v>
      </c>
      <c r="C2037" s="23">
        <v>1111</v>
      </c>
      <c r="D2037" s="23">
        <v>72</v>
      </c>
      <c r="E2037" s="23">
        <v>845</v>
      </c>
      <c r="F2037" s="23">
        <v>376</v>
      </c>
      <c r="G2037" s="23">
        <v>119</v>
      </c>
      <c r="H2037" s="23">
        <v>185</v>
      </c>
      <c r="I2037" s="23">
        <v>2337</v>
      </c>
      <c r="J2037" s="9">
        <v>3</v>
      </c>
      <c r="K2037" s="2">
        <v>8</v>
      </c>
      <c r="L2037" s="2">
        <v>8</v>
      </c>
      <c r="M2037" s="2">
        <v>6</v>
      </c>
      <c r="N2037" s="9">
        <v>6</v>
      </c>
    </row>
    <row r="2038" spans="1:14" x14ac:dyDescent="0.25">
      <c r="A2038" s="24">
        <v>2047</v>
      </c>
      <c r="B2038" s="2">
        <v>7</v>
      </c>
      <c r="C2038" s="23">
        <v>1165</v>
      </c>
      <c r="D2038" s="23">
        <v>257</v>
      </c>
      <c r="E2038" s="23">
        <v>1490</v>
      </c>
      <c r="F2038" s="23">
        <v>294</v>
      </c>
      <c r="G2038" s="23">
        <v>97</v>
      </c>
      <c r="H2038" s="23">
        <v>323</v>
      </c>
      <c r="I2038" s="23">
        <v>2979</v>
      </c>
      <c r="J2038" s="9">
        <v>1</v>
      </c>
      <c r="K2038" s="2">
        <v>4</v>
      </c>
      <c r="L2038" s="2">
        <v>10</v>
      </c>
      <c r="M2038" s="2">
        <v>8</v>
      </c>
      <c r="N2038" s="9">
        <v>1</v>
      </c>
    </row>
    <row r="2039" spans="1:14" x14ac:dyDescent="0.25">
      <c r="A2039" s="24">
        <v>1374</v>
      </c>
      <c r="B2039" s="2">
        <v>7</v>
      </c>
      <c r="C2039" s="23">
        <v>1252</v>
      </c>
      <c r="D2039" s="23">
        <v>282</v>
      </c>
      <c r="E2039" s="23">
        <v>1656</v>
      </c>
      <c r="F2039" s="23">
        <v>70</v>
      </c>
      <c r="G2039" s="23">
        <v>282</v>
      </c>
      <c r="H2039" s="23">
        <v>120</v>
      </c>
      <c r="I2039" s="23">
        <v>3422</v>
      </c>
      <c r="J2039" s="9">
        <v>0</v>
      </c>
      <c r="K2039" s="2">
        <v>5</v>
      </c>
      <c r="L2039" s="2">
        <v>6</v>
      </c>
      <c r="M2039" s="2">
        <v>8</v>
      </c>
      <c r="N2039" s="9">
        <v>1</v>
      </c>
    </row>
    <row r="2040" spans="1:14" x14ac:dyDescent="0.25">
      <c r="A2040" s="24">
        <v>1870</v>
      </c>
      <c r="B2040" s="2">
        <v>7</v>
      </c>
      <c r="C2040" s="23">
        <v>2103</v>
      </c>
      <c r="D2040" s="23">
        <v>148</v>
      </c>
      <c r="E2040" s="23">
        <v>511</v>
      </c>
      <c r="F2040" s="23">
        <v>193</v>
      </c>
      <c r="G2040" s="23">
        <v>89</v>
      </c>
      <c r="H2040" s="23">
        <v>118</v>
      </c>
      <c r="I2040" s="23">
        <v>2925</v>
      </c>
      <c r="J2040" s="9">
        <v>2</v>
      </c>
      <c r="K2040" s="2">
        <v>2</v>
      </c>
      <c r="L2040" s="2">
        <v>6</v>
      </c>
      <c r="M2040" s="2">
        <v>10</v>
      </c>
      <c r="N2040" s="9">
        <v>5</v>
      </c>
    </row>
    <row r="2041" spans="1:14" x14ac:dyDescent="0.25">
      <c r="A2041" s="24">
        <v>2615</v>
      </c>
      <c r="B2041" s="2">
        <v>6</v>
      </c>
      <c r="C2041" s="23">
        <v>38</v>
      </c>
      <c r="D2041" s="23">
        <v>4</v>
      </c>
      <c r="E2041" s="23">
        <v>21</v>
      </c>
      <c r="F2041" s="23">
        <v>17</v>
      </c>
      <c r="G2041" s="23">
        <v>21</v>
      </c>
      <c r="H2041" s="23">
        <v>30</v>
      </c>
      <c r="I2041" s="23">
        <v>73</v>
      </c>
      <c r="J2041" s="9">
        <v>1</v>
      </c>
      <c r="K2041" s="2">
        <v>1</v>
      </c>
      <c r="L2041" s="2">
        <v>0</v>
      </c>
      <c r="M2041" s="2">
        <v>3</v>
      </c>
      <c r="N2041" s="9">
        <v>7</v>
      </c>
    </row>
    <row r="2042" spans="1:14" x14ac:dyDescent="0.25">
      <c r="A2042" s="24">
        <v>3122</v>
      </c>
      <c r="B2042" s="2">
        <v>6</v>
      </c>
      <c r="C2042" s="23">
        <v>38</v>
      </c>
      <c r="D2042" s="23">
        <v>4</v>
      </c>
      <c r="E2042" s="23">
        <v>21</v>
      </c>
      <c r="F2042" s="23">
        <v>17</v>
      </c>
      <c r="G2042" s="23">
        <v>21</v>
      </c>
      <c r="H2042" s="23">
        <v>30</v>
      </c>
      <c r="I2042" s="23">
        <v>73</v>
      </c>
      <c r="J2042" s="9">
        <v>1</v>
      </c>
      <c r="K2042" s="2">
        <v>1</v>
      </c>
      <c r="L2042" s="2">
        <v>0</v>
      </c>
      <c r="M2042" s="2">
        <v>3</v>
      </c>
      <c r="N2042" s="9">
        <v>7</v>
      </c>
    </row>
    <row r="2043" spans="1:14" x14ac:dyDescent="0.25">
      <c r="A2043" s="24">
        <v>1281</v>
      </c>
      <c r="B2043" s="2">
        <v>6</v>
      </c>
      <c r="C2043" s="23">
        <v>39</v>
      </c>
      <c r="D2043" s="23">
        <v>4</v>
      </c>
      <c r="E2043" s="23">
        <v>13</v>
      </c>
      <c r="F2043" s="23">
        <v>0</v>
      </c>
      <c r="G2043" s="23">
        <v>17</v>
      </c>
      <c r="H2043" s="23">
        <v>35</v>
      </c>
      <c r="I2043" s="23">
        <v>39</v>
      </c>
      <c r="J2043" s="9">
        <v>1</v>
      </c>
      <c r="K2043" s="2">
        <v>0</v>
      </c>
      <c r="L2043" s="2">
        <v>0</v>
      </c>
      <c r="M2043" s="2">
        <v>3</v>
      </c>
      <c r="N2043" s="9">
        <v>6</v>
      </c>
    </row>
    <row r="2044" spans="1:14" x14ac:dyDescent="0.25">
      <c r="A2044" s="24">
        <v>3001</v>
      </c>
      <c r="B2044" s="2">
        <v>6</v>
      </c>
      <c r="C2044" s="23">
        <v>39</v>
      </c>
      <c r="D2044" s="23">
        <v>4</v>
      </c>
      <c r="E2044" s="23">
        <v>13</v>
      </c>
      <c r="F2044" s="23">
        <v>0</v>
      </c>
      <c r="G2044" s="23">
        <v>17</v>
      </c>
      <c r="H2044" s="23">
        <v>35</v>
      </c>
      <c r="I2044" s="23">
        <v>39</v>
      </c>
      <c r="J2044" s="9">
        <v>1</v>
      </c>
      <c r="K2044" s="2">
        <v>0</v>
      </c>
      <c r="L2044" s="2">
        <v>0</v>
      </c>
      <c r="M2044" s="2">
        <v>3</v>
      </c>
      <c r="N2044" s="9">
        <v>6</v>
      </c>
    </row>
    <row r="2045" spans="1:14" x14ac:dyDescent="0.25">
      <c r="A2045" s="24">
        <v>1307</v>
      </c>
      <c r="B2045" s="2">
        <v>6</v>
      </c>
      <c r="C2045" s="23">
        <v>50</v>
      </c>
      <c r="D2045" s="23">
        <v>0</v>
      </c>
      <c r="E2045" s="23">
        <v>9</v>
      </c>
      <c r="F2045" s="23">
        <v>0</v>
      </c>
      <c r="G2045" s="23">
        <v>0</v>
      </c>
      <c r="H2045" s="23">
        <v>3</v>
      </c>
      <c r="I2045" s="23">
        <v>56</v>
      </c>
      <c r="J2045" s="9">
        <v>1</v>
      </c>
      <c r="K2045" s="2">
        <v>1</v>
      </c>
      <c r="L2045" s="2">
        <v>0</v>
      </c>
      <c r="M2045" s="2">
        <v>2</v>
      </c>
      <c r="N2045" s="9">
        <v>7</v>
      </c>
    </row>
    <row r="2046" spans="1:14" x14ac:dyDescent="0.25">
      <c r="A2046" s="24">
        <v>1486</v>
      </c>
      <c r="B2046" s="2">
        <v>6</v>
      </c>
      <c r="C2046" s="23">
        <v>82</v>
      </c>
      <c r="D2046" s="23">
        <v>184</v>
      </c>
      <c r="E2046" s="23">
        <v>107</v>
      </c>
      <c r="F2046" s="23">
        <v>102</v>
      </c>
      <c r="G2046" s="23">
        <v>317</v>
      </c>
      <c r="H2046" s="23">
        <v>553</v>
      </c>
      <c r="I2046" s="23">
        <v>241</v>
      </c>
      <c r="J2046" s="9">
        <v>1</v>
      </c>
      <c r="K2046" s="2">
        <v>4</v>
      </c>
      <c r="L2046" s="2">
        <v>1</v>
      </c>
      <c r="M2046" s="2">
        <v>3</v>
      </c>
      <c r="N2046" s="9">
        <v>8</v>
      </c>
    </row>
    <row r="2047" spans="1:14" x14ac:dyDescent="0.25">
      <c r="A2047" s="24">
        <v>2018</v>
      </c>
      <c r="B2047" s="2">
        <v>6</v>
      </c>
      <c r="C2047" s="23">
        <v>214</v>
      </c>
      <c r="D2047" s="23">
        <v>0</v>
      </c>
      <c r="E2047" s="23">
        <v>50</v>
      </c>
      <c r="F2047" s="23">
        <v>0</v>
      </c>
      <c r="G2047" s="23">
        <v>0</v>
      </c>
      <c r="H2047" s="23">
        <v>25</v>
      </c>
      <c r="I2047" s="23">
        <v>240</v>
      </c>
      <c r="J2047" s="9">
        <v>3</v>
      </c>
      <c r="K2047" s="2">
        <v>2</v>
      </c>
      <c r="L2047" s="2">
        <v>0</v>
      </c>
      <c r="M2047" s="2">
        <v>4</v>
      </c>
      <c r="N2047" s="9">
        <v>7</v>
      </c>
    </row>
    <row r="2048" spans="1:14" x14ac:dyDescent="0.25">
      <c r="A2048" s="24">
        <v>2979</v>
      </c>
      <c r="B2048" s="2">
        <v>6</v>
      </c>
      <c r="C2048" s="23">
        <v>214</v>
      </c>
      <c r="D2048" s="23">
        <v>0</v>
      </c>
      <c r="E2048" s="23">
        <v>50</v>
      </c>
      <c r="F2048" s="23">
        <v>0</v>
      </c>
      <c r="G2048" s="23">
        <v>0</v>
      </c>
      <c r="H2048" s="23">
        <v>25</v>
      </c>
      <c r="I2048" s="23">
        <v>240</v>
      </c>
      <c r="J2048" s="9">
        <v>3</v>
      </c>
      <c r="K2048" s="2">
        <v>2</v>
      </c>
      <c r="L2048" s="2">
        <v>0</v>
      </c>
      <c r="M2048" s="2">
        <v>4</v>
      </c>
      <c r="N2048" s="9">
        <v>7</v>
      </c>
    </row>
    <row r="2049" spans="1:14" x14ac:dyDescent="0.25">
      <c r="A2049" s="24">
        <v>2680</v>
      </c>
      <c r="B2049" s="2">
        <v>6</v>
      </c>
      <c r="C2049" s="23">
        <v>253</v>
      </c>
      <c r="D2049" s="23">
        <v>22</v>
      </c>
      <c r="E2049" s="23">
        <v>250</v>
      </c>
      <c r="F2049" s="23">
        <v>7</v>
      </c>
      <c r="G2049" s="23">
        <v>11</v>
      </c>
      <c r="H2049" s="23">
        <v>11</v>
      </c>
      <c r="I2049" s="23">
        <v>532</v>
      </c>
      <c r="J2049" s="9">
        <v>3</v>
      </c>
      <c r="K2049" s="2">
        <v>3</v>
      </c>
      <c r="L2049" s="2">
        <v>1</v>
      </c>
      <c r="M2049" s="2">
        <v>4</v>
      </c>
      <c r="N2049" s="9">
        <v>7</v>
      </c>
    </row>
    <row r="2050" spans="1:14" x14ac:dyDescent="0.25">
      <c r="A2050" s="24">
        <v>1620</v>
      </c>
      <c r="B2050" s="2">
        <v>6</v>
      </c>
      <c r="C2050" s="23">
        <v>336</v>
      </c>
      <c r="D2050" s="23">
        <v>286</v>
      </c>
      <c r="E2050" s="23">
        <v>192</v>
      </c>
      <c r="F2050" s="23">
        <v>22</v>
      </c>
      <c r="G2050" s="23">
        <v>122</v>
      </c>
      <c r="H2050" s="23">
        <v>133</v>
      </c>
      <c r="I2050" s="23">
        <v>826</v>
      </c>
      <c r="J2050" s="9">
        <v>1</v>
      </c>
      <c r="K2050" s="2">
        <v>4</v>
      </c>
      <c r="L2050" s="2">
        <v>2</v>
      </c>
      <c r="M2050" s="2">
        <v>7</v>
      </c>
      <c r="N2050" s="9">
        <v>4</v>
      </c>
    </row>
    <row r="2051" spans="1:14" x14ac:dyDescent="0.25">
      <c r="A2051" s="24">
        <v>2718</v>
      </c>
      <c r="B2051" s="2">
        <v>6</v>
      </c>
      <c r="C2051" s="23">
        <v>734</v>
      </c>
      <c r="D2051" s="23">
        <v>56</v>
      </c>
      <c r="E2051" s="23">
        <v>1819</v>
      </c>
      <c r="F2051" s="23">
        <v>199</v>
      </c>
      <c r="G2051" s="23">
        <v>63</v>
      </c>
      <c r="H2051" s="23">
        <v>463</v>
      </c>
      <c r="I2051" s="23">
        <v>2408</v>
      </c>
      <c r="J2051" s="9">
        <v>1</v>
      </c>
      <c r="K2051" s="2">
        <v>6</v>
      </c>
      <c r="L2051" s="2">
        <v>5</v>
      </c>
      <c r="M2051" s="2">
        <v>13</v>
      </c>
      <c r="N2051" s="9">
        <v>4</v>
      </c>
    </row>
    <row r="2052" spans="1:14" x14ac:dyDescent="0.25">
      <c r="A2052" s="24">
        <v>1602</v>
      </c>
      <c r="B2052" s="2">
        <v>6</v>
      </c>
      <c r="C2052" s="23">
        <v>765</v>
      </c>
      <c r="D2052" s="23">
        <v>34</v>
      </c>
      <c r="E2052" s="23">
        <v>355</v>
      </c>
      <c r="F2052" s="23">
        <v>81</v>
      </c>
      <c r="G2052" s="23">
        <v>47</v>
      </c>
      <c r="H2052" s="23">
        <v>111</v>
      </c>
      <c r="I2052" s="23">
        <v>1172</v>
      </c>
      <c r="J2052" s="9">
        <v>5</v>
      </c>
      <c r="K2052" s="2">
        <v>1</v>
      </c>
      <c r="L2052" s="2">
        <v>2</v>
      </c>
      <c r="M2052" s="2">
        <v>9</v>
      </c>
      <c r="N2052" s="9">
        <v>2</v>
      </c>
    </row>
    <row r="2053" spans="1:14" x14ac:dyDescent="0.25">
      <c r="A2053" s="24">
        <v>1495</v>
      </c>
      <c r="B2053" s="2">
        <v>6</v>
      </c>
      <c r="C2053" s="23">
        <v>865</v>
      </c>
      <c r="D2053" s="23">
        <v>221</v>
      </c>
      <c r="E2053" s="23">
        <v>799</v>
      </c>
      <c r="F2053" s="23">
        <v>229</v>
      </c>
      <c r="G2053" s="23">
        <v>154</v>
      </c>
      <c r="H2053" s="23">
        <v>242</v>
      </c>
      <c r="I2053" s="23">
        <v>2026</v>
      </c>
      <c r="J2053" s="9">
        <v>1</v>
      </c>
      <c r="K2053" s="2">
        <v>6</v>
      </c>
      <c r="L2053" s="2">
        <v>4</v>
      </c>
      <c r="M2053" s="2">
        <v>12</v>
      </c>
      <c r="N2053" s="9">
        <v>3</v>
      </c>
    </row>
    <row r="2054" spans="1:14" x14ac:dyDescent="0.25">
      <c r="A2054" s="24">
        <v>2180</v>
      </c>
      <c r="B2054" s="2">
        <v>6</v>
      </c>
      <c r="C2054" s="23">
        <v>917</v>
      </c>
      <c r="D2054" s="23">
        <v>382</v>
      </c>
      <c r="E2054" s="23">
        <v>304</v>
      </c>
      <c r="F2054" s="23">
        <v>697</v>
      </c>
      <c r="G2054" s="23">
        <v>406</v>
      </c>
      <c r="H2054" s="23">
        <v>178</v>
      </c>
      <c r="I2054" s="23">
        <v>2528</v>
      </c>
      <c r="J2054" s="9">
        <v>3</v>
      </c>
      <c r="K2054" s="2">
        <v>6</v>
      </c>
      <c r="L2054" s="2">
        <v>6</v>
      </c>
      <c r="M2054" s="2">
        <v>12</v>
      </c>
      <c r="N2054" s="9">
        <v>5</v>
      </c>
    </row>
    <row r="2055" spans="1:14" x14ac:dyDescent="0.25">
      <c r="A2055" s="24">
        <v>2761</v>
      </c>
      <c r="B2055" s="2">
        <v>6</v>
      </c>
      <c r="C2055" s="23">
        <v>1142</v>
      </c>
      <c r="D2055" s="23">
        <v>0</v>
      </c>
      <c r="E2055" s="23">
        <v>115</v>
      </c>
      <c r="F2055" s="23">
        <v>33</v>
      </c>
      <c r="G2055" s="23">
        <v>24</v>
      </c>
      <c r="H2055" s="23">
        <v>210</v>
      </c>
      <c r="I2055" s="23">
        <v>1105</v>
      </c>
      <c r="J2055" s="9">
        <v>5</v>
      </c>
      <c r="K2055" s="2">
        <v>6</v>
      </c>
      <c r="L2055" s="2">
        <v>3</v>
      </c>
      <c r="M2055" s="2">
        <v>6</v>
      </c>
      <c r="N2055" s="9">
        <v>6</v>
      </c>
    </row>
    <row r="2056" spans="1:14" x14ac:dyDescent="0.25">
      <c r="A2056" s="24">
        <v>2694</v>
      </c>
      <c r="B2056" s="2">
        <v>6</v>
      </c>
      <c r="C2056" s="23">
        <v>1296</v>
      </c>
      <c r="D2056" s="23">
        <v>171</v>
      </c>
      <c r="E2056" s="23">
        <v>516</v>
      </c>
      <c r="F2056" s="23">
        <v>28</v>
      </c>
      <c r="G2056" s="23">
        <v>149</v>
      </c>
      <c r="H2056" s="23">
        <v>300</v>
      </c>
      <c r="I2056" s="23">
        <v>1859</v>
      </c>
      <c r="J2056" s="9">
        <v>4</v>
      </c>
      <c r="K2056" s="2">
        <v>7</v>
      </c>
      <c r="L2056" s="2">
        <v>5</v>
      </c>
      <c r="M2056" s="2">
        <v>9</v>
      </c>
      <c r="N2056" s="9">
        <v>6</v>
      </c>
    </row>
    <row r="2057" spans="1:14" x14ac:dyDescent="0.25">
      <c r="A2057" s="24">
        <v>1341</v>
      </c>
      <c r="B2057" s="2">
        <v>6</v>
      </c>
      <c r="C2057" s="23">
        <v>1380</v>
      </c>
      <c r="D2057" s="23">
        <v>157</v>
      </c>
      <c r="E2057" s="23">
        <v>1932</v>
      </c>
      <c r="F2057" s="23">
        <v>207</v>
      </c>
      <c r="G2057" s="23">
        <v>315</v>
      </c>
      <c r="H2057" s="23">
        <v>118</v>
      </c>
      <c r="I2057" s="23">
        <v>3873</v>
      </c>
      <c r="J2057" s="9">
        <v>1</v>
      </c>
      <c r="K2057" s="2">
        <v>3</v>
      </c>
      <c r="L2057" s="2">
        <v>3</v>
      </c>
      <c r="M2057" s="2">
        <v>8</v>
      </c>
      <c r="N2057" s="9">
        <v>1</v>
      </c>
    </row>
    <row r="2058" spans="1:14" x14ac:dyDescent="0.25">
      <c r="A2058" s="24">
        <v>1748</v>
      </c>
      <c r="B2058" s="2">
        <v>6</v>
      </c>
      <c r="C2058" s="23">
        <v>1477</v>
      </c>
      <c r="D2058" s="23">
        <v>241</v>
      </c>
      <c r="E2058" s="23">
        <v>723</v>
      </c>
      <c r="F2058" s="23">
        <v>315</v>
      </c>
      <c r="G2058" s="23">
        <v>330</v>
      </c>
      <c r="H2058" s="23">
        <v>300</v>
      </c>
      <c r="I2058" s="23">
        <v>2786</v>
      </c>
      <c r="J2058" s="9">
        <v>1</v>
      </c>
      <c r="K2058" s="2">
        <v>11</v>
      </c>
      <c r="L2058" s="2">
        <v>5</v>
      </c>
      <c r="M2058" s="2">
        <v>12</v>
      </c>
      <c r="N2058" s="9">
        <v>6</v>
      </c>
    </row>
    <row r="2059" spans="1:14" x14ac:dyDescent="0.25">
      <c r="A2059" s="24">
        <v>1910</v>
      </c>
      <c r="B2059" s="2">
        <v>6</v>
      </c>
      <c r="C2059" s="23">
        <v>1871</v>
      </c>
      <c r="D2059" s="23">
        <v>197</v>
      </c>
      <c r="E2059" s="23">
        <v>1147</v>
      </c>
      <c r="F2059" s="23">
        <v>42</v>
      </c>
      <c r="G2059" s="23">
        <v>32</v>
      </c>
      <c r="H2059" s="23">
        <v>197</v>
      </c>
      <c r="I2059" s="23">
        <v>3092</v>
      </c>
      <c r="J2059" s="9">
        <v>1</v>
      </c>
      <c r="K2059" s="2">
        <v>6</v>
      </c>
      <c r="L2059" s="2">
        <v>9</v>
      </c>
      <c r="M2059" s="2">
        <v>5</v>
      </c>
      <c r="N2059" s="9">
        <v>3</v>
      </c>
    </row>
    <row r="2060" spans="1:14" x14ac:dyDescent="0.25">
      <c r="A2060" s="24">
        <v>3056</v>
      </c>
      <c r="B2060" s="2">
        <v>6</v>
      </c>
      <c r="C2060" s="23">
        <v>1881</v>
      </c>
      <c r="D2060" s="23">
        <v>164</v>
      </c>
      <c r="E2060" s="23">
        <v>856</v>
      </c>
      <c r="F2060" s="23">
        <v>257</v>
      </c>
      <c r="G2060" s="23">
        <v>164</v>
      </c>
      <c r="H2060" s="23">
        <v>97</v>
      </c>
      <c r="I2060" s="23">
        <v>3226</v>
      </c>
      <c r="J2060" s="9">
        <v>1</v>
      </c>
      <c r="K2060" s="2">
        <v>6</v>
      </c>
      <c r="L2060" s="2">
        <v>9</v>
      </c>
      <c r="M2060" s="2">
        <v>7</v>
      </c>
      <c r="N2060" s="9">
        <v>2</v>
      </c>
    </row>
    <row r="2061" spans="1:14" x14ac:dyDescent="0.25">
      <c r="A2061" s="24">
        <v>1971</v>
      </c>
      <c r="B2061" s="2">
        <v>6</v>
      </c>
      <c r="C2061" s="23">
        <v>2809</v>
      </c>
      <c r="D2061" s="23">
        <v>37</v>
      </c>
      <c r="E2061" s="23">
        <v>674</v>
      </c>
      <c r="F2061" s="23">
        <v>98</v>
      </c>
      <c r="G2061" s="23">
        <v>150</v>
      </c>
      <c r="H2061" s="23">
        <v>111</v>
      </c>
      <c r="I2061" s="23">
        <v>3656</v>
      </c>
      <c r="J2061" s="9">
        <v>1</v>
      </c>
      <c r="K2061" s="2">
        <v>2</v>
      </c>
      <c r="L2061" s="2">
        <v>4</v>
      </c>
      <c r="M2061" s="2">
        <v>10</v>
      </c>
      <c r="N2061" s="9">
        <v>1</v>
      </c>
    </row>
    <row r="2062" spans="1:14" x14ac:dyDescent="0.25">
      <c r="A2062" s="24">
        <v>1076</v>
      </c>
      <c r="B2062" s="2">
        <v>5</v>
      </c>
      <c r="C2062" s="23">
        <v>19</v>
      </c>
      <c r="D2062" s="23">
        <v>5</v>
      </c>
      <c r="E2062" s="23">
        <v>24</v>
      </c>
      <c r="F2062" s="23">
        <v>10</v>
      </c>
      <c r="G2062" s="23">
        <v>0</v>
      </c>
      <c r="H2062" s="23">
        <v>19</v>
      </c>
      <c r="I2062" s="23">
        <v>38</v>
      </c>
      <c r="J2062" s="9">
        <v>1</v>
      </c>
      <c r="K2062" s="2">
        <v>1</v>
      </c>
      <c r="L2062" s="2">
        <v>0</v>
      </c>
      <c r="M2062" s="2">
        <v>2</v>
      </c>
      <c r="N2062" s="9">
        <v>7</v>
      </c>
    </row>
    <row r="2063" spans="1:14" x14ac:dyDescent="0.25">
      <c r="A2063" s="24">
        <v>1766</v>
      </c>
      <c r="B2063" s="2">
        <v>5</v>
      </c>
      <c r="C2063" s="23">
        <v>24</v>
      </c>
      <c r="D2063" s="23">
        <v>71</v>
      </c>
      <c r="E2063" s="23">
        <v>29</v>
      </c>
      <c r="F2063" s="23">
        <v>18</v>
      </c>
      <c r="G2063" s="23">
        <v>94</v>
      </c>
      <c r="H2063" s="23">
        <v>100</v>
      </c>
      <c r="I2063" s="23">
        <v>136</v>
      </c>
      <c r="J2063" s="9">
        <v>2</v>
      </c>
      <c r="K2063" s="2">
        <v>2</v>
      </c>
      <c r="L2063" s="2">
        <v>0</v>
      </c>
      <c r="M2063" s="2">
        <v>3</v>
      </c>
      <c r="N2063" s="9">
        <v>7</v>
      </c>
    </row>
    <row r="2064" spans="1:14" x14ac:dyDescent="0.25">
      <c r="A2064" s="24">
        <v>3074</v>
      </c>
      <c r="B2064" s="2">
        <v>5</v>
      </c>
      <c r="C2064" s="23">
        <v>24</v>
      </c>
      <c r="D2064" s="23">
        <v>71</v>
      </c>
      <c r="E2064" s="23">
        <v>29</v>
      </c>
      <c r="F2064" s="23">
        <v>18</v>
      </c>
      <c r="G2064" s="23">
        <v>94</v>
      </c>
      <c r="H2064" s="23">
        <v>100</v>
      </c>
      <c r="I2064" s="23">
        <v>136</v>
      </c>
      <c r="J2064" s="9">
        <v>2</v>
      </c>
      <c r="K2064" s="2">
        <v>2</v>
      </c>
      <c r="L2064" s="2">
        <v>0</v>
      </c>
      <c r="M2064" s="2">
        <v>3</v>
      </c>
      <c r="N2064" s="9">
        <v>7</v>
      </c>
    </row>
    <row r="2065" spans="1:14" x14ac:dyDescent="0.25">
      <c r="A2065" s="24">
        <v>2357</v>
      </c>
      <c r="B2065" s="2">
        <v>5</v>
      </c>
      <c r="C2065" s="23">
        <v>28</v>
      </c>
      <c r="D2065" s="23">
        <v>74</v>
      </c>
      <c r="E2065" s="23">
        <v>80</v>
      </c>
      <c r="F2065" s="23">
        <v>0</v>
      </c>
      <c r="G2065" s="23">
        <v>28</v>
      </c>
      <c r="H2065" s="23">
        <v>176</v>
      </c>
      <c r="I2065" s="23">
        <v>34</v>
      </c>
      <c r="J2065" s="9">
        <v>2</v>
      </c>
      <c r="K2065" s="2">
        <v>2</v>
      </c>
      <c r="L2065" s="2">
        <v>1</v>
      </c>
      <c r="M2065" s="2">
        <v>2</v>
      </c>
      <c r="N2065" s="9">
        <v>6</v>
      </c>
    </row>
    <row r="2066" spans="1:14" x14ac:dyDescent="0.25">
      <c r="A2066" s="24">
        <v>1193</v>
      </c>
      <c r="B2066" s="2">
        <v>5</v>
      </c>
      <c r="C2066" s="23">
        <v>38</v>
      </c>
      <c r="D2066" s="23">
        <v>25</v>
      </c>
      <c r="E2066" s="23">
        <v>6</v>
      </c>
      <c r="F2066" s="23">
        <v>44</v>
      </c>
      <c r="G2066" s="23">
        <v>13</v>
      </c>
      <c r="H2066" s="23">
        <v>94</v>
      </c>
      <c r="I2066" s="23">
        <v>31</v>
      </c>
      <c r="J2066" s="9">
        <v>1</v>
      </c>
      <c r="K2066" s="2">
        <v>0</v>
      </c>
      <c r="L2066" s="2">
        <v>1</v>
      </c>
      <c r="M2066" s="2">
        <v>2</v>
      </c>
      <c r="N2066" s="9">
        <v>6</v>
      </c>
    </row>
    <row r="2067" spans="1:14" x14ac:dyDescent="0.25">
      <c r="A2067" s="24">
        <v>2522</v>
      </c>
      <c r="B2067" s="2">
        <v>5</v>
      </c>
      <c r="C2067" s="23">
        <v>43</v>
      </c>
      <c r="D2067" s="23">
        <v>51</v>
      </c>
      <c r="E2067" s="23">
        <v>51</v>
      </c>
      <c r="F2067" s="23">
        <v>107</v>
      </c>
      <c r="G2067" s="23">
        <v>4</v>
      </c>
      <c r="H2067" s="23">
        <v>86</v>
      </c>
      <c r="I2067" s="23">
        <v>172</v>
      </c>
      <c r="J2067" s="9">
        <v>1</v>
      </c>
      <c r="K2067" s="2">
        <v>2</v>
      </c>
      <c r="L2067" s="2">
        <v>0</v>
      </c>
      <c r="M2067" s="2">
        <v>3</v>
      </c>
      <c r="N2067" s="9">
        <v>6</v>
      </c>
    </row>
    <row r="2068" spans="1:14" x14ac:dyDescent="0.25">
      <c r="A2068" s="24">
        <v>2280</v>
      </c>
      <c r="B2068" s="2">
        <v>5</v>
      </c>
      <c r="C2068" s="23">
        <v>86</v>
      </c>
      <c r="D2068" s="23">
        <v>72</v>
      </c>
      <c r="E2068" s="23">
        <v>57</v>
      </c>
      <c r="F2068" s="23">
        <v>186</v>
      </c>
      <c r="G2068" s="23">
        <v>57</v>
      </c>
      <c r="H2068" s="23">
        <v>358</v>
      </c>
      <c r="I2068" s="23">
        <v>100</v>
      </c>
      <c r="J2068" s="9">
        <v>4</v>
      </c>
      <c r="K2068" s="2">
        <v>2</v>
      </c>
      <c r="L2068" s="2">
        <v>1</v>
      </c>
      <c r="M2068" s="2">
        <v>3</v>
      </c>
      <c r="N2068" s="9">
        <v>6</v>
      </c>
    </row>
    <row r="2069" spans="1:14" x14ac:dyDescent="0.25">
      <c r="A2069" s="24">
        <v>2673</v>
      </c>
      <c r="B2069" s="2">
        <v>5</v>
      </c>
      <c r="C2069" s="23">
        <v>99</v>
      </c>
      <c r="D2069" s="23">
        <v>0</v>
      </c>
      <c r="E2069" s="23">
        <v>7</v>
      </c>
      <c r="F2069" s="23">
        <v>0</v>
      </c>
      <c r="G2069" s="23">
        <v>0</v>
      </c>
      <c r="H2069" s="23">
        <v>3</v>
      </c>
      <c r="I2069" s="23">
        <v>102</v>
      </c>
      <c r="J2069" s="9">
        <v>1</v>
      </c>
      <c r="K2069" s="2">
        <v>1</v>
      </c>
      <c r="L2069" s="2">
        <v>0</v>
      </c>
      <c r="M2069" s="2">
        <v>3</v>
      </c>
      <c r="N2069" s="9">
        <v>7</v>
      </c>
    </row>
    <row r="2070" spans="1:14" x14ac:dyDescent="0.25">
      <c r="A2070" s="24">
        <v>2516</v>
      </c>
      <c r="B2070" s="2">
        <v>5</v>
      </c>
      <c r="C2070" s="23">
        <v>136</v>
      </c>
      <c r="D2070" s="23">
        <v>17</v>
      </c>
      <c r="E2070" s="23">
        <v>99</v>
      </c>
      <c r="F2070" s="23">
        <v>17</v>
      </c>
      <c r="G2070" s="23">
        <v>8</v>
      </c>
      <c r="H2070" s="23">
        <v>21</v>
      </c>
      <c r="I2070" s="23">
        <v>256</v>
      </c>
      <c r="J2070" s="9">
        <v>2</v>
      </c>
      <c r="K2070" s="2">
        <v>3</v>
      </c>
      <c r="L2070" s="2">
        <v>0</v>
      </c>
      <c r="M2070" s="2">
        <v>4</v>
      </c>
      <c r="N2070" s="9">
        <v>7</v>
      </c>
    </row>
    <row r="2071" spans="1:14" x14ac:dyDescent="0.25">
      <c r="A2071" s="24">
        <v>1239</v>
      </c>
      <c r="B2071" s="2">
        <v>5</v>
      </c>
      <c r="C2071" s="23">
        <v>332</v>
      </c>
      <c r="D2071" s="23">
        <v>292</v>
      </c>
      <c r="E2071" s="23">
        <v>876</v>
      </c>
      <c r="F2071" s="23">
        <v>63</v>
      </c>
      <c r="G2071" s="23">
        <v>339</v>
      </c>
      <c r="H2071" s="23">
        <v>292</v>
      </c>
      <c r="I2071" s="23">
        <v>1611</v>
      </c>
      <c r="J2071" s="9">
        <v>1</v>
      </c>
      <c r="K2071" s="2">
        <v>6</v>
      </c>
      <c r="L2071" s="2">
        <v>9</v>
      </c>
      <c r="M2071" s="2">
        <v>13</v>
      </c>
      <c r="N2071" s="9">
        <v>2</v>
      </c>
    </row>
    <row r="2072" spans="1:14" x14ac:dyDescent="0.25">
      <c r="A2072" s="24">
        <v>1840</v>
      </c>
      <c r="B2072" s="2">
        <v>5</v>
      </c>
      <c r="C2072" s="23">
        <v>1300</v>
      </c>
      <c r="D2072" s="23">
        <v>43</v>
      </c>
      <c r="E2072" s="23">
        <v>758</v>
      </c>
      <c r="F2072" s="23">
        <v>63</v>
      </c>
      <c r="G2072" s="23">
        <v>65</v>
      </c>
      <c r="H2072" s="23">
        <v>72</v>
      </c>
      <c r="I2072" s="23">
        <v>2158</v>
      </c>
      <c r="J2072" s="9">
        <v>1</v>
      </c>
      <c r="K2072" s="2">
        <v>6</v>
      </c>
      <c r="L2072" s="2">
        <v>9</v>
      </c>
      <c r="M2072" s="2">
        <v>10</v>
      </c>
      <c r="N2072" s="9">
        <v>2</v>
      </c>
    </row>
    <row r="2073" spans="1:14" x14ac:dyDescent="0.25">
      <c r="A2073" s="24">
        <v>2663</v>
      </c>
      <c r="B2073" s="2">
        <v>5</v>
      </c>
      <c r="C2073" s="23">
        <v>1338</v>
      </c>
      <c r="D2073" s="23">
        <v>71</v>
      </c>
      <c r="E2073" s="23">
        <v>559</v>
      </c>
      <c r="F2073" s="23">
        <v>315</v>
      </c>
      <c r="G2073" s="23">
        <v>217</v>
      </c>
      <c r="H2073" s="23">
        <v>217</v>
      </c>
      <c r="I2073" s="23">
        <v>2282</v>
      </c>
      <c r="J2073" s="9">
        <v>4</v>
      </c>
      <c r="K2073" s="2">
        <v>8</v>
      </c>
      <c r="L2073" s="2">
        <v>3</v>
      </c>
      <c r="M2073" s="2">
        <v>12</v>
      </c>
      <c r="N2073" s="9">
        <v>6</v>
      </c>
    </row>
    <row r="2074" spans="1:14" x14ac:dyDescent="0.25">
      <c r="A2074" s="24">
        <v>3003</v>
      </c>
      <c r="B2074" s="2">
        <v>5</v>
      </c>
      <c r="C2074" s="23">
        <v>1562</v>
      </c>
      <c r="D2074" s="23">
        <v>24</v>
      </c>
      <c r="E2074" s="23">
        <v>670</v>
      </c>
      <c r="F2074" s="23">
        <v>96</v>
      </c>
      <c r="G2074" s="23">
        <v>147</v>
      </c>
      <c r="H2074" s="23">
        <v>126</v>
      </c>
      <c r="I2074" s="23">
        <v>2373</v>
      </c>
      <c r="J2074" s="9">
        <v>4</v>
      </c>
      <c r="K2074" s="2">
        <v>10</v>
      </c>
      <c r="L2074" s="2">
        <v>5</v>
      </c>
      <c r="M2074" s="2">
        <v>7</v>
      </c>
      <c r="N2074" s="9">
        <v>8</v>
      </c>
    </row>
    <row r="2075" spans="1:14" x14ac:dyDescent="0.25">
      <c r="A2075" s="24">
        <v>3063</v>
      </c>
      <c r="B2075" s="2">
        <v>5</v>
      </c>
      <c r="C2075" s="23">
        <v>1562</v>
      </c>
      <c r="D2075" s="23">
        <v>24</v>
      </c>
      <c r="E2075" s="23">
        <v>670</v>
      </c>
      <c r="F2075" s="23">
        <v>96</v>
      </c>
      <c r="G2075" s="23">
        <v>147</v>
      </c>
      <c r="H2075" s="23">
        <v>126</v>
      </c>
      <c r="I2075" s="23">
        <v>2373</v>
      </c>
      <c r="J2075" s="9">
        <v>4</v>
      </c>
      <c r="K2075" s="2">
        <v>10</v>
      </c>
      <c r="L2075" s="2">
        <v>5</v>
      </c>
      <c r="M2075" s="2">
        <v>7</v>
      </c>
      <c r="N2075" s="9">
        <v>8</v>
      </c>
    </row>
    <row r="2076" spans="1:14" x14ac:dyDescent="0.25">
      <c r="A2076" s="24">
        <v>2504</v>
      </c>
      <c r="B2076" s="2">
        <v>5</v>
      </c>
      <c r="C2076" s="23">
        <v>1843</v>
      </c>
      <c r="D2076" s="23">
        <v>113</v>
      </c>
      <c r="E2076" s="23">
        <v>1317</v>
      </c>
      <c r="F2076" s="23">
        <v>99</v>
      </c>
      <c r="G2076" s="23">
        <v>414</v>
      </c>
      <c r="H2076" s="23">
        <v>113</v>
      </c>
      <c r="I2076" s="23">
        <v>3673</v>
      </c>
      <c r="J2076" s="9">
        <v>1</v>
      </c>
      <c r="K2076" s="2">
        <v>4</v>
      </c>
      <c r="L2076" s="2">
        <v>6</v>
      </c>
      <c r="M2076" s="2">
        <v>4</v>
      </c>
      <c r="N2076" s="9">
        <v>3</v>
      </c>
    </row>
    <row r="2077" spans="1:14" x14ac:dyDescent="0.25">
      <c r="A2077" s="24">
        <v>2257</v>
      </c>
      <c r="B2077" s="2">
        <v>4</v>
      </c>
      <c r="C2077" s="23">
        <v>11</v>
      </c>
      <c r="D2077" s="23">
        <v>7</v>
      </c>
      <c r="E2077" s="23">
        <v>40</v>
      </c>
      <c r="F2077" s="23">
        <v>7</v>
      </c>
      <c r="G2077" s="23">
        <v>7</v>
      </c>
      <c r="H2077" s="23">
        <v>37</v>
      </c>
      <c r="I2077" s="23">
        <v>37</v>
      </c>
      <c r="J2077" s="9">
        <v>1</v>
      </c>
      <c r="K2077" s="2">
        <v>1</v>
      </c>
      <c r="L2077" s="2">
        <v>0</v>
      </c>
      <c r="M2077" s="2">
        <v>2</v>
      </c>
      <c r="N2077" s="9">
        <v>6</v>
      </c>
    </row>
    <row r="2078" spans="1:14" x14ac:dyDescent="0.25">
      <c r="A2078" s="24">
        <v>1041</v>
      </c>
      <c r="B2078" s="2">
        <v>4</v>
      </c>
      <c r="C2078" s="23">
        <v>50</v>
      </c>
      <c r="D2078" s="23">
        <v>0</v>
      </c>
      <c r="E2078" s="23">
        <v>33</v>
      </c>
      <c r="F2078" s="23">
        <v>17</v>
      </c>
      <c r="G2078" s="23">
        <v>6</v>
      </c>
      <c r="H2078" s="23">
        <v>17</v>
      </c>
      <c r="I2078" s="23">
        <v>89</v>
      </c>
      <c r="J2078" s="9">
        <v>1</v>
      </c>
      <c r="K2078" s="2">
        <v>0</v>
      </c>
      <c r="L2078" s="2">
        <v>0</v>
      </c>
      <c r="M2078" s="2">
        <v>3</v>
      </c>
      <c r="N2078" s="9">
        <v>5</v>
      </c>
    </row>
    <row r="2079" spans="1:14" x14ac:dyDescent="0.25">
      <c r="A2079" s="24">
        <v>2960</v>
      </c>
      <c r="B2079" s="2">
        <v>4</v>
      </c>
      <c r="C2079" s="23">
        <v>50</v>
      </c>
      <c r="D2079" s="23">
        <v>0</v>
      </c>
      <c r="E2079" s="23">
        <v>33</v>
      </c>
      <c r="F2079" s="23">
        <v>17</v>
      </c>
      <c r="G2079" s="23">
        <v>6</v>
      </c>
      <c r="H2079" s="23">
        <v>17</v>
      </c>
      <c r="I2079" s="23">
        <v>89</v>
      </c>
      <c r="J2079" s="9">
        <v>1</v>
      </c>
      <c r="K2079" s="2">
        <v>0</v>
      </c>
      <c r="L2079" s="2">
        <v>0</v>
      </c>
      <c r="M2079" s="2">
        <v>3</v>
      </c>
      <c r="N2079" s="9">
        <v>5</v>
      </c>
    </row>
    <row r="2080" spans="1:14" x14ac:dyDescent="0.25">
      <c r="A2080" s="24">
        <v>2552</v>
      </c>
      <c r="B2080" s="2">
        <v>4</v>
      </c>
      <c r="C2080" s="23">
        <v>112</v>
      </c>
      <c r="D2080" s="23">
        <v>10</v>
      </c>
      <c r="E2080" s="23">
        <v>215</v>
      </c>
      <c r="F2080" s="23">
        <v>32</v>
      </c>
      <c r="G2080" s="23">
        <v>26</v>
      </c>
      <c r="H2080" s="23">
        <v>77</v>
      </c>
      <c r="I2080" s="23">
        <v>318</v>
      </c>
      <c r="J2080" s="9">
        <v>1</v>
      </c>
      <c r="K2080" s="2">
        <v>3</v>
      </c>
      <c r="L2080" s="2">
        <v>1</v>
      </c>
      <c r="M2080" s="2">
        <v>3</v>
      </c>
      <c r="N2080" s="9">
        <v>6</v>
      </c>
    </row>
    <row r="2081" spans="1:14" x14ac:dyDescent="0.25">
      <c r="A2081" s="24">
        <v>1544</v>
      </c>
      <c r="B2081" s="2">
        <v>4</v>
      </c>
      <c r="C2081" s="23">
        <v>121</v>
      </c>
      <c r="D2081" s="23">
        <v>32</v>
      </c>
      <c r="E2081" s="23">
        <v>48</v>
      </c>
      <c r="F2081" s="23">
        <v>32</v>
      </c>
      <c r="G2081" s="23">
        <v>32</v>
      </c>
      <c r="H2081" s="23">
        <v>48</v>
      </c>
      <c r="I2081" s="23">
        <v>217</v>
      </c>
      <c r="J2081" s="9">
        <v>1</v>
      </c>
      <c r="K2081" s="2">
        <v>2</v>
      </c>
      <c r="L2081" s="2">
        <v>0</v>
      </c>
      <c r="M2081" s="2">
        <v>4</v>
      </c>
      <c r="N2081" s="9">
        <v>5</v>
      </c>
    </row>
    <row r="2082" spans="1:14" x14ac:dyDescent="0.25">
      <c r="A2082" s="24">
        <v>2493</v>
      </c>
      <c r="B2082" s="2">
        <v>4</v>
      </c>
      <c r="C2082" s="23">
        <v>121</v>
      </c>
      <c r="D2082" s="23">
        <v>32</v>
      </c>
      <c r="E2082" s="23">
        <v>48</v>
      </c>
      <c r="F2082" s="23">
        <v>32</v>
      </c>
      <c r="G2082" s="23">
        <v>32</v>
      </c>
      <c r="H2082" s="23">
        <v>48</v>
      </c>
      <c r="I2082" s="23">
        <v>217</v>
      </c>
      <c r="J2082" s="9">
        <v>1</v>
      </c>
      <c r="K2082" s="2">
        <v>2</v>
      </c>
      <c r="L2082" s="2">
        <v>0</v>
      </c>
      <c r="M2082" s="2">
        <v>4</v>
      </c>
      <c r="N2082" s="9">
        <v>5</v>
      </c>
    </row>
    <row r="2083" spans="1:14" x14ac:dyDescent="0.25">
      <c r="A2083" s="24">
        <v>1161</v>
      </c>
      <c r="B2083" s="2">
        <v>4</v>
      </c>
      <c r="C2083" s="23">
        <v>253</v>
      </c>
      <c r="D2083" s="23">
        <v>21</v>
      </c>
      <c r="E2083" s="23">
        <v>72</v>
      </c>
      <c r="F2083" s="23">
        <v>6</v>
      </c>
      <c r="G2083" s="23">
        <v>9</v>
      </c>
      <c r="H2083" s="23">
        <v>81</v>
      </c>
      <c r="I2083" s="23">
        <v>280</v>
      </c>
      <c r="J2083" s="9">
        <v>1</v>
      </c>
      <c r="K2083" s="2">
        <v>3</v>
      </c>
      <c r="L2083" s="2">
        <v>1</v>
      </c>
      <c r="M2083" s="2">
        <v>3</v>
      </c>
      <c r="N2083" s="9">
        <v>6</v>
      </c>
    </row>
    <row r="2084" spans="1:14" x14ac:dyDescent="0.25">
      <c r="A2084" s="24">
        <v>2378</v>
      </c>
      <c r="B2084" s="2">
        <v>4</v>
      </c>
      <c r="C2084" s="23">
        <v>354</v>
      </c>
      <c r="D2084" s="23">
        <v>4</v>
      </c>
      <c r="E2084" s="23">
        <v>150</v>
      </c>
      <c r="F2084" s="23">
        <v>22</v>
      </c>
      <c r="G2084" s="23">
        <v>7</v>
      </c>
      <c r="H2084" s="23">
        <v>150</v>
      </c>
      <c r="I2084" s="23">
        <v>387</v>
      </c>
      <c r="J2084" s="9">
        <v>2</v>
      </c>
      <c r="K2084" s="2">
        <v>4</v>
      </c>
      <c r="L2084" s="2">
        <v>1</v>
      </c>
      <c r="M2084" s="2">
        <v>3</v>
      </c>
      <c r="N2084" s="9">
        <v>7</v>
      </c>
    </row>
    <row r="2085" spans="1:14" x14ac:dyDescent="0.25">
      <c r="A2085" s="24">
        <v>1538</v>
      </c>
      <c r="B2085" s="2">
        <v>4</v>
      </c>
      <c r="C2085" s="23">
        <v>398</v>
      </c>
      <c r="D2085" s="23">
        <v>62</v>
      </c>
      <c r="E2085" s="23">
        <v>1156</v>
      </c>
      <c r="F2085" s="23">
        <v>247</v>
      </c>
      <c r="G2085" s="23">
        <v>274</v>
      </c>
      <c r="H2085" s="23">
        <v>105</v>
      </c>
      <c r="I2085" s="23">
        <v>2033</v>
      </c>
      <c r="J2085" s="9">
        <v>1</v>
      </c>
      <c r="K2085" s="2">
        <v>3</v>
      </c>
      <c r="L2085" s="2">
        <v>8</v>
      </c>
      <c r="M2085" s="2">
        <v>13</v>
      </c>
      <c r="N2085" s="9">
        <v>1</v>
      </c>
    </row>
    <row r="2086" spans="1:14" x14ac:dyDescent="0.25">
      <c r="A2086" s="24">
        <v>1026</v>
      </c>
      <c r="B2086" s="2">
        <v>4</v>
      </c>
      <c r="C2086" s="23">
        <v>497</v>
      </c>
      <c r="D2086" s="23">
        <v>11</v>
      </c>
      <c r="E2086" s="23">
        <v>86</v>
      </c>
      <c r="F2086" s="23">
        <v>9</v>
      </c>
      <c r="G2086" s="23">
        <v>17</v>
      </c>
      <c r="H2086" s="23">
        <v>118</v>
      </c>
      <c r="I2086" s="23">
        <v>503</v>
      </c>
      <c r="J2086" s="9">
        <v>4</v>
      </c>
      <c r="K2086" s="2">
        <v>5</v>
      </c>
      <c r="L2086" s="2">
        <v>1</v>
      </c>
      <c r="M2086" s="2">
        <v>4</v>
      </c>
      <c r="N2086" s="9">
        <v>7</v>
      </c>
    </row>
    <row r="2087" spans="1:14" x14ac:dyDescent="0.25">
      <c r="A2087" s="24">
        <v>1064</v>
      </c>
      <c r="B2087" s="2">
        <v>4</v>
      </c>
      <c r="C2087" s="23">
        <v>604</v>
      </c>
      <c r="D2087" s="23">
        <v>120</v>
      </c>
      <c r="E2087" s="23">
        <v>389</v>
      </c>
      <c r="F2087" s="23">
        <v>17</v>
      </c>
      <c r="G2087" s="23">
        <v>201</v>
      </c>
      <c r="H2087" s="23">
        <v>267</v>
      </c>
      <c r="I2087" s="23">
        <v>1065</v>
      </c>
      <c r="J2087" s="9">
        <v>1</v>
      </c>
      <c r="K2087" s="2">
        <v>5</v>
      </c>
      <c r="L2087" s="2">
        <v>2</v>
      </c>
      <c r="M2087" s="2">
        <v>10</v>
      </c>
      <c r="N2087" s="9">
        <v>4</v>
      </c>
    </row>
    <row r="2088" spans="1:14" x14ac:dyDescent="0.25">
      <c r="A2088" s="24">
        <v>1146</v>
      </c>
      <c r="B2088" s="2">
        <v>4</v>
      </c>
      <c r="C2088" s="23">
        <v>636</v>
      </c>
      <c r="D2088" s="23">
        <v>18</v>
      </c>
      <c r="E2088" s="23">
        <v>207</v>
      </c>
      <c r="F2088" s="23">
        <v>12</v>
      </c>
      <c r="G2088" s="23">
        <v>36</v>
      </c>
      <c r="H2088" s="23">
        <v>9</v>
      </c>
      <c r="I2088" s="23">
        <v>900</v>
      </c>
      <c r="J2088" s="9">
        <v>3</v>
      </c>
      <c r="K2088" s="2">
        <v>6</v>
      </c>
      <c r="L2088" s="2">
        <v>1</v>
      </c>
      <c r="M2088" s="2">
        <v>5</v>
      </c>
      <c r="N2088" s="9">
        <v>7</v>
      </c>
    </row>
    <row r="2089" spans="1:14" x14ac:dyDescent="0.25">
      <c r="A2089" s="24">
        <v>3006</v>
      </c>
      <c r="B2089" s="2">
        <v>4</v>
      </c>
      <c r="C2089" s="23">
        <v>784</v>
      </c>
      <c r="D2089" s="23">
        <v>87</v>
      </c>
      <c r="E2089" s="23">
        <v>801</v>
      </c>
      <c r="F2089" s="23">
        <v>114</v>
      </c>
      <c r="G2089" s="23">
        <v>17</v>
      </c>
      <c r="H2089" s="23">
        <v>356</v>
      </c>
      <c r="I2089" s="23">
        <v>1448</v>
      </c>
      <c r="J2089" s="9">
        <v>3</v>
      </c>
      <c r="K2089" s="2">
        <v>7</v>
      </c>
      <c r="L2089" s="2">
        <v>2</v>
      </c>
      <c r="M2089" s="2">
        <v>11</v>
      </c>
      <c r="N2089" s="9">
        <v>5</v>
      </c>
    </row>
    <row r="2090" spans="1:14" x14ac:dyDescent="0.25">
      <c r="A2090" s="24">
        <v>2055</v>
      </c>
      <c r="B2090" s="2">
        <v>4</v>
      </c>
      <c r="C2090" s="23">
        <v>906</v>
      </c>
      <c r="D2090" s="23">
        <v>31</v>
      </c>
      <c r="E2090" s="23">
        <v>94</v>
      </c>
      <c r="F2090" s="23">
        <v>13</v>
      </c>
      <c r="G2090" s="23">
        <v>31</v>
      </c>
      <c r="H2090" s="23">
        <v>393</v>
      </c>
      <c r="I2090" s="23">
        <v>683</v>
      </c>
      <c r="J2090" s="9">
        <v>1</v>
      </c>
      <c r="K2090" s="2">
        <v>6</v>
      </c>
      <c r="L2090" s="2">
        <v>1</v>
      </c>
      <c r="M2090" s="2">
        <v>6</v>
      </c>
      <c r="N2090" s="9">
        <v>6</v>
      </c>
    </row>
    <row r="2091" spans="1:14" x14ac:dyDescent="0.25">
      <c r="A2091" s="24">
        <v>2970</v>
      </c>
      <c r="B2091" s="2">
        <v>4</v>
      </c>
      <c r="C2091" s="23">
        <v>912</v>
      </c>
      <c r="D2091" s="23">
        <v>43</v>
      </c>
      <c r="E2091" s="23">
        <v>254</v>
      </c>
      <c r="F2091" s="23">
        <v>106</v>
      </c>
      <c r="G2091" s="23">
        <v>206</v>
      </c>
      <c r="H2091" s="23">
        <v>126</v>
      </c>
      <c r="I2091" s="23">
        <v>1394</v>
      </c>
      <c r="J2091" s="9">
        <v>0</v>
      </c>
      <c r="K2091" s="2">
        <v>7</v>
      </c>
      <c r="L2091" s="2">
        <v>6</v>
      </c>
      <c r="M2091" s="2">
        <v>8</v>
      </c>
      <c r="N2091" s="9">
        <v>2</v>
      </c>
    </row>
    <row r="2092" spans="1:14" x14ac:dyDescent="0.25">
      <c r="A2092" s="24">
        <v>2101</v>
      </c>
      <c r="B2092" s="2">
        <v>4</v>
      </c>
      <c r="C2092" s="23">
        <v>921</v>
      </c>
      <c r="D2092" s="23">
        <v>68</v>
      </c>
      <c r="E2092" s="23">
        <v>520</v>
      </c>
      <c r="F2092" s="23">
        <v>203</v>
      </c>
      <c r="G2092" s="23">
        <v>68</v>
      </c>
      <c r="H2092" s="23">
        <v>51</v>
      </c>
      <c r="I2092" s="23">
        <v>1728</v>
      </c>
      <c r="J2092" s="9">
        <v>2</v>
      </c>
      <c r="K2092" s="2">
        <v>6</v>
      </c>
      <c r="L2092" s="2">
        <v>5</v>
      </c>
      <c r="M2092" s="2">
        <v>9</v>
      </c>
      <c r="N2092" s="9">
        <v>3</v>
      </c>
    </row>
    <row r="2093" spans="1:14" x14ac:dyDescent="0.25">
      <c r="A2093" s="24">
        <v>1572</v>
      </c>
      <c r="B2093" s="2">
        <v>4</v>
      </c>
      <c r="C2093" s="23">
        <v>1140</v>
      </c>
      <c r="D2093" s="23">
        <v>11</v>
      </c>
      <c r="E2093" s="23">
        <v>86</v>
      </c>
      <c r="F2093" s="23">
        <v>17</v>
      </c>
      <c r="G2093" s="23">
        <v>11</v>
      </c>
      <c r="H2093" s="23">
        <v>86</v>
      </c>
      <c r="I2093" s="23">
        <v>1180</v>
      </c>
      <c r="J2093" s="9">
        <v>3</v>
      </c>
      <c r="K2093" s="2">
        <v>7</v>
      </c>
      <c r="L2093" s="2">
        <v>1</v>
      </c>
      <c r="M2093" s="2">
        <v>7</v>
      </c>
      <c r="N2093" s="9">
        <v>7</v>
      </c>
    </row>
    <row r="2094" spans="1:14" x14ac:dyDescent="0.25">
      <c r="A2094" s="24">
        <v>1033</v>
      </c>
      <c r="B2094" s="2">
        <v>4</v>
      </c>
      <c r="C2094" s="23">
        <v>1184</v>
      </c>
      <c r="D2094" s="23">
        <v>84</v>
      </c>
      <c r="E2094" s="23">
        <v>1157</v>
      </c>
      <c r="F2094" s="23">
        <v>292</v>
      </c>
      <c r="G2094" s="23">
        <v>167</v>
      </c>
      <c r="H2094" s="23">
        <v>54</v>
      </c>
      <c r="I2094" s="23">
        <v>2830</v>
      </c>
      <c r="J2094" s="9">
        <v>1</v>
      </c>
      <c r="K2094" s="2">
        <v>3</v>
      </c>
      <c r="L2094" s="2">
        <v>5</v>
      </c>
      <c r="M2094" s="2">
        <v>9</v>
      </c>
      <c r="N2094" s="9">
        <v>7</v>
      </c>
    </row>
    <row r="2095" spans="1:14" x14ac:dyDescent="0.25">
      <c r="A2095" s="24">
        <v>2515</v>
      </c>
      <c r="B2095" s="2">
        <v>4</v>
      </c>
      <c r="C2095" s="23">
        <v>1204</v>
      </c>
      <c r="D2095" s="23">
        <v>108</v>
      </c>
      <c r="E2095" s="23">
        <v>1261</v>
      </c>
      <c r="F2095" s="23">
        <v>215</v>
      </c>
      <c r="G2095" s="23">
        <v>0</v>
      </c>
      <c r="H2095" s="23">
        <v>245</v>
      </c>
      <c r="I2095" s="23">
        <v>2543</v>
      </c>
      <c r="J2095" s="9">
        <v>3</v>
      </c>
      <c r="K2095" s="2">
        <v>11</v>
      </c>
      <c r="L2095" s="2">
        <v>2</v>
      </c>
      <c r="M2095" s="2">
        <v>12</v>
      </c>
      <c r="N2095" s="9">
        <v>7</v>
      </c>
    </row>
    <row r="2096" spans="1:14" x14ac:dyDescent="0.25">
      <c r="A2096" s="24">
        <v>3119</v>
      </c>
      <c r="B2096" s="2">
        <v>4</v>
      </c>
      <c r="C2096" s="23">
        <v>1213</v>
      </c>
      <c r="D2096" s="23">
        <v>78</v>
      </c>
      <c r="E2096" s="23">
        <v>2076</v>
      </c>
      <c r="F2096" s="23">
        <v>560</v>
      </c>
      <c r="G2096" s="23">
        <v>117</v>
      </c>
      <c r="H2096" s="23">
        <v>313</v>
      </c>
      <c r="I2096" s="23">
        <v>3731</v>
      </c>
      <c r="J2096" s="9">
        <v>2</v>
      </c>
      <c r="K2096" s="2">
        <v>5</v>
      </c>
      <c r="L2096" s="2">
        <v>3</v>
      </c>
      <c r="M2096" s="2">
        <v>6</v>
      </c>
      <c r="N2096" s="9">
        <v>4</v>
      </c>
    </row>
    <row r="2097" spans="1:14" x14ac:dyDescent="0.25">
      <c r="A2097" s="24">
        <v>2789</v>
      </c>
      <c r="B2097" s="2">
        <v>4</v>
      </c>
      <c r="C2097" s="23">
        <v>1268</v>
      </c>
      <c r="D2097" s="23">
        <v>165</v>
      </c>
      <c r="E2097" s="23">
        <v>716</v>
      </c>
      <c r="F2097" s="23">
        <v>358</v>
      </c>
      <c r="G2097" s="23">
        <v>329</v>
      </c>
      <c r="H2097" s="23">
        <v>358</v>
      </c>
      <c r="I2097" s="23">
        <v>2478</v>
      </c>
      <c r="J2097" s="9">
        <v>3</v>
      </c>
      <c r="K2097" s="2">
        <v>5</v>
      </c>
      <c r="L2097" s="2">
        <v>4</v>
      </c>
      <c r="M2097" s="2">
        <v>8</v>
      </c>
      <c r="N2097" s="9">
        <v>2</v>
      </c>
    </row>
    <row r="2098" spans="1:14" x14ac:dyDescent="0.25">
      <c r="A2098" s="24">
        <v>3134</v>
      </c>
      <c r="B2098" s="2">
        <v>4</v>
      </c>
      <c r="C2098" s="23">
        <v>1268</v>
      </c>
      <c r="D2098" s="23">
        <v>165</v>
      </c>
      <c r="E2098" s="23">
        <v>716</v>
      </c>
      <c r="F2098" s="23">
        <v>358</v>
      </c>
      <c r="G2098" s="23">
        <v>329</v>
      </c>
      <c r="H2098" s="23">
        <v>358</v>
      </c>
      <c r="I2098" s="23">
        <v>2478</v>
      </c>
      <c r="J2098" s="9">
        <v>3</v>
      </c>
      <c r="K2098" s="2">
        <v>5</v>
      </c>
      <c r="L2098" s="2">
        <v>4</v>
      </c>
      <c r="M2098" s="2">
        <v>8</v>
      </c>
      <c r="N2098" s="9">
        <v>2</v>
      </c>
    </row>
    <row r="2099" spans="1:14" x14ac:dyDescent="0.25">
      <c r="A2099" s="24">
        <v>2312</v>
      </c>
      <c r="B2099" s="2">
        <v>4</v>
      </c>
      <c r="C2099" s="23">
        <v>1706</v>
      </c>
      <c r="D2099" s="23">
        <v>86</v>
      </c>
      <c r="E2099" s="23">
        <v>521</v>
      </c>
      <c r="F2099" s="23">
        <v>413</v>
      </c>
      <c r="G2099" s="23">
        <v>230</v>
      </c>
      <c r="H2099" s="23">
        <v>403</v>
      </c>
      <c r="I2099" s="23">
        <v>2553</v>
      </c>
      <c r="J2099" s="9">
        <v>3</v>
      </c>
      <c r="K2099" s="2">
        <v>7</v>
      </c>
      <c r="L2099" s="2">
        <v>4</v>
      </c>
      <c r="M2099" s="2">
        <v>7</v>
      </c>
      <c r="N2099" s="9">
        <v>4</v>
      </c>
    </row>
    <row r="2100" spans="1:14" x14ac:dyDescent="0.25">
      <c r="A2100" s="24">
        <v>1403</v>
      </c>
      <c r="B2100" s="2">
        <v>4</v>
      </c>
      <c r="C2100" s="23">
        <v>1824</v>
      </c>
      <c r="D2100" s="23">
        <v>0</v>
      </c>
      <c r="E2100" s="23">
        <v>302</v>
      </c>
      <c r="F2100" s="23">
        <v>57</v>
      </c>
      <c r="G2100" s="23">
        <v>0</v>
      </c>
      <c r="H2100" s="23">
        <v>85</v>
      </c>
      <c r="I2100" s="23">
        <v>2099</v>
      </c>
      <c r="J2100" s="9">
        <v>9</v>
      </c>
      <c r="K2100" s="2">
        <v>10</v>
      </c>
      <c r="L2100" s="2">
        <v>2</v>
      </c>
      <c r="M2100" s="2">
        <v>8</v>
      </c>
      <c r="N2100" s="9">
        <v>8</v>
      </c>
    </row>
    <row r="2101" spans="1:14" x14ac:dyDescent="0.25">
      <c r="A2101" s="24">
        <v>1131</v>
      </c>
      <c r="B2101" s="2">
        <v>4</v>
      </c>
      <c r="C2101" s="23">
        <v>1872</v>
      </c>
      <c r="D2101" s="23">
        <v>0</v>
      </c>
      <c r="E2101" s="23">
        <v>588</v>
      </c>
      <c r="F2101" s="23">
        <v>33</v>
      </c>
      <c r="G2101" s="23">
        <v>51</v>
      </c>
      <c r="H2101" s="23">
        <v>127</v>
      </c>
      <c r="I2101" s="23">
        <v>2417</v>
      </c>
      <c r="J2101" s="9">
        <v>2</v>
      </c>
      <c r="K2101" s="2">
        <v>3</v>
      </c>
      <c r="L2101" s="2">
        <v>5</v>
      </c>
      <c r="M2101" s="2">
        <v>7</v>
      </c>
      <c r="N2101" s="9">
        <v>7</v>
      </c>
    </row>
    <row r="2102" spans="1:14" x14ac:dyDescent="0.25">
      <c r="A2102" s="24">
        <v>1470</v>
      </c>
      <c r="B2102" s="2">
        <v>4</v>
      </c>
      <c r="C2102" s="23">
        <v>1872</v>
      </c>
      <c r="D2102" s="23">
        <v>0</v>
      </c>
      <c r="E2102" s="23">
        <v>588</v>
      </c>
      <c r="F2102" s="23">
        <v>33</v>
      </c>
      <c r="G2102" s="23">
        <v>51</v>
      </c>
      <c r="H2102" s="23">
        <v>127</v>
      </c>
      <c r="I2102" s="23">
        <v>2417</v>
      </c>
      <c r="J2102" s="9">
        <v>2</v>
      </c>
      <c r="K2102" s="2">
        <v>3</v>
      </c>
      <c r="L2102" s="2">
        <v>5</v>
      </c>
      <c r="M2102" s="2">
        <v>7</v>
      </c>
      <c r="N2102" s="9">
        <v>7</v>
      </c>
    </row>
    <row r="2103" spans="1:14" x14ac:dyDescent="0.25">
      <c r="A2103" s="24">
        <v>2850</v>
      </c>
      <c r="B2103" s="2">
        <v>3</v>
      </c>
      <c r="C2103" s="23">
        <v>5</v>
      </c>
      <c r="D2103" s="23">
        <v>42</v>
      </c>
      <c r="E2103" s="23">
        <v>31</v>
      </c>
      <c r="F2103" s="23">
        <v>21</v>
      </c>
      <c r="G2103" s="23">
        <v>42</v>
      </c>
      <c r="H2103" s="23">
        <v>83</v>
      </c>
      <c r="I2103" s="23">
        <v>57</v>
      </c>
      <c r="J2103" s="9">
        <v>1</v>
      </c>
      <c r="K2103" s="2">
        <v>1</v>
      </c>
      <c r="L2103" s="2">
        <v>0</v>
      </c>
      <c r="M2103" s="2">
        <v>3</v>
      </c>
      <c r="N2103" s="9">
        <v>7</v>
      </c>
    </row>
    <row r="2104" spans="1:14" x14ac:dyDescent="0.25">
      <c r="A2104" s="24">
        <v>2727</v>
      </c>
      <c r="B2104" s="2">
        <v>3</v>
      </c>
      <c r="C2104" s="23">
        <v>12</v>
      </c>
      <c r="D2104" s="23">
        <v>17</v>
      </c>
      <c r="E2104" s="23">
        <v>29</v>
      </c>
      <c r="F2104" s="23">
        <v>62</v>
      </c>
      <c r="G2104" s="23">
        <v>33</v>
      </c>
      <c r="H2104" s="23">
        <v>46</v>
      </c>
      <c r="I2104" s="23">
        <v>108</v>
      </c>
      <c r="J2104" s="9">
        <v>1</v>
      </c>
      <c r="K2104" s="2">
        <v>1</v>
      </c>
      <c r="L2104" s="2">
        <v>0</v>
      </c>
      <c r="M2104" s="2">
        <v>3</v>
      </c>
      <c r="N2104" s="9">
        <v>7</v>
      </c>
    </row>
    <row r="2105" spans="1:14" x14ac:dyDescent="0.25">
      <c r="A2105" s="24">
        <v>2067</v>
      </c>
      <c r="B2105" s="2">
        <v>3</v>
      </c>
      <c r="C2105" s="23">
        <v>21</v>
      </c>
      <c r="D2105" s="23">
        <v>5</v>
      </c>
      <c r="E2105" s="23">
        <v>36</v>
      </c>
      <c r="F2105" s="23">
        <v>10</v>
      </c>
      <c r="G2105" s="23">
        <v>5</v>
      </c>
      <c r="H2105" s="23">
        <v>10</v>
      </c>
      <c r="I2105" s="23">
        <v>67</v>
      </c>
      <c r="J2105" s="9">
        <v>2</v>
      </c>
      <c r="K2105" s="2">
        <v>1</v>
      </c>
      <c r="L2105" s="2">
        <v>0</v>
      </c>
      <c r="M2105" s="2">
        <v>3</v>
      </c>
      <c r="N2105" s="9">
        <v>4</v>
      </c>
    </row>
    <row r="2106" spans="1:14" x14ac:dyDescent="0.25">
      <c r="A2106" s="24">
        <v>1618</v>
      </c>
      <c r="B2106" s="2">
        <v>3</v>
      </c>
      <c r="C2106" s="23">
        <v>44</v>
      </c>
      <c r="D2106" s="23">
        <v>0</v>
      </c>
      <c r="E2106" s="23">
        <v>3</v>
      </c>
      <c r="F2106" s="23">
        <v>0</v>
      </c>
      <c r="G2106" s="23">
        <v>0</v>
      </c>
      <c r="H2106" s="23">
        <v>3</v>
      </c>
      <c r="I2106" s="23">
        <v>44</v>
      </c>
      <c r="J2106" s="9">
        <v>1</v>
      </c>
      <c r="K2106" s="2">
        <v>1</v>
      </c>
      <c r="L2106" s="2">
        <v>0</v>
      </c>
      <c r="M2106" s="2">
        <v>2</v>
      </c>
      <c r="N2106" s="9">
        <v>7</v>
      </c>
    </row>
    <row r="2107" spans="1:14" x14ac:dyDescent="0.25">
      <c r="A2107" s="24">
        <v>2395</v>
      </c>
      <c r="B2107" s="2">
        <v>3</v>
      </c>
      <c r="C2107" s="23">
        <v>101</v>
      </c>
      <c r="D2107" s="23">
        <v>15</v>
      </c>
      <c r="E2107" s="23">
        <v>81</v>
      </c>
      <c r="F2107" s="23">
        <v>0</v>
      </c>
      <c r="G2107" s="23">
        <v>20</v>
      </c>
      <c r="H2107" s="23">
        <v>5</v>
      </c>
      <c r="I2107" s="23">
        <v>212</v>
      </c>
      <c r="J2107" s="9">
        <v>3</v>
      </c>
      <c r="K2107" s="2">
        <v>2</v>
      </c>
      <c r="L2107" s="2">
        <v>0</v>
      </c>
      <c r="M2107" s="2">
        <v>4</v>
      </c>
      <c r="N2107" s="9">
        <v>6</v>
      </c>
    </row>
    <row r="2108" spans="1:14" x14ac:dyDescent="0.25">
      <c r="A2108" s="24">
        <v>1312</v>
      </c>
      <c r="B2108" s="2">
        <v>3</v>
      </c>
      <c r="C2108" s="23">
        <v>103</v>
      </c>
      <c r="D2108" s="23">
        <v>5</v>
      </c>
      <c r="E2108" s="23">
        <v>51</v>
      </c>
      <c r="F2108" s="23">
        <v>0</v>
      </c>
      <c r="G2108" s="23">
        <v>5</v>
      </c>
      <c r="H2108" s="23">
        <v>9</v>
      </c>
      <c r="I2108" s="23">
        <v>154</v>
      </c>
      <c r="J2108" s="9">
        <v>1</v>
      </c>
      <c r="K2108" s="2">
        <v>1</v>
      </c>
      <c r="L2108" s="2">
        <v>0</v>
      </c>
      <c r="M2108" s="2">
        <v>3</v>
      </c>
      <c r="N2108" s="9">
        <v>7</v>
      </c>
    </row>
    <row r="2109" spans="1:14" x14ac:dyDescent="0.25">
      <c r="A2109" s="24">
        <v>1148</v>
      </c>
      <c r="B2109" s="2">
        <v>3</v>
      </c>
      <c r="C2109" s="23">
        <v>118</v>
      </c>
      <c r="D2109" s="23">
        <v>31</v>
      </c>
      <c r="E2109" s="23">
        <v>160</v>
      </c>
      <c r="F2109" s="23">
        <v>28</v>
      </c>
      <c r="G2109" s="23">
        <v>79</v>
      </c>
      <c r="H2109" s="23">
        <v>39</v>
      </c>
      <c r="I2109" s="23">
        <v>376</v>
      </c>
      <c r="J2109" s="9">
        <v>1</v>
      </c>
      <c r="K2109" s="2">
        <v>1</v>
      </c>
      <c r="L2109" s="2">
        <v>1</v>
      </c>
      <c r="M2109" s="2">
        <v>6</v>
      </c>
      <c r="N2109" s="9">
        <v>2</v>
      </c>
    </row>
    <row r="2110" spans="1:14" x14ac:dyDescent="0.25">
      <c r="A2110" s="24">
        <v>2958</v>
      </c>
      <c r="B2110" s="2">
        <v>3</v>
      </c>
      <c r="C2110" s="23">
        <v>168</v>
      </c>
      <c r="D2110" s="23">
        <v>3</v>
      </c>
      <c r="E2110" s="23">
        <v>119</v>
      </c>
      <c r="F2110" s="23">
        <v>16</v>
      </c>
      <c r="G2110" s="23">
        <v>14</v>
      </c>
      <c r="H2110" s="23">
        <v>60</v>
      </c>
      <c r="I2110" s="23">
        <v>260</v>
      </c>
      <c r="J2110" s="9">
        <v>1</v>
      </c>
      <c r="K2110" s="2">
        <v>2</v>
      </c>
      <c r="L2110" s="2">
        <v>1</v>
      </c>
      <c r="M2110" s="2">
        <v>4</v>
      </c>
      <c r="N2110" s="9">
        <v>4</v>
      </c>
    </row>
    <row r="2111" spans="1:14" x14ac:dyDescent="0.25">
      <c r="A2111" s="24">
        <v>3075</v>
      </c>
      <c r="B2111" s="2">
        <v>3</v>
      </c>
      <c r="C2111" s="23">
        <v>168</v>
      </c>
      <c r="D2111" s="23">
        <v>3</v>
      </c>
      <c r="E2111" s="23">
        <v>119</v>
      </c>
      <c r="F2111" s="23">
        <v>16</v>
      </c>
      <c r="G2111" s="23">
        <v>14</v>
      </c>
      <c r="H2111" s="23">
        <v>60</v>
      </c>
      <c r="I2111" s="23">
        <v>260</v>
      </c>
      <c r="J2111" s="9">
        <v>1</v>
      </c>
      <c r="K2111" s="2">
        <v>2</v>
      </c>
      <c r="L2111" s="2">
        <v>1</v>
      </c>
      <c r="M2111" s="2">
        <v>4</v>
      </c>
      <c r="N2111" s="9">
        <v>4</v>
      </c>
    </row>
    <row r="2112" spans="1:14" x14ac:dyDescent="0.25">
      <c r="A2112" s="24">
        <v>1675</v>
      </c>
      <c r="B2112" s="2">
        <v>3</v>
      </c>
      <c r="C2112" s="23">
        <v>208</v>
      </c>
      <c r="D2112" s="23">
        <v>3</v>
      </c>
      <c r="E2112" s="23">
        <v>62</v>
      </c>
      <c r="F2112" s="23">
        <v>0</v>
      </c>
      <c r="G2112" s="23">
        <v>6</v>
      </c>
      <c r="H2112" s="23">
        <v>96</v>
      </c>
      <c r="I2112" s="23">
        <v>183</v>
      </c>
      <c r="J2112" s="9">
        <v>3</v>
      </c>
      <c r="K2112" s="2">
        <v>2</v>
      </c>
      <c r="L2112" s="2">
        <v>2</v>
      </c>
      <c r="M2112" s="2">
        <v>2</v>
      </c>
      <c r="N2112" s="9">
        <v>7</v>
      </c>
    </row>
    <row r="2113" spans="1:14" x14ac:dyDescent="0.25">
      <c r="A2113" s="24">
        <v>2921</v>
      </c>
      <c r="B2113" s="2">
        <v>3</v>
      </c>
      <c r="C2113" s="23">
        <v>374</v>
      </c>
      <c r="D2113" s="23">
        <v>498</v>
      </c>
      <c r="E2113" s="23">
        <v>1185</v>
      </c>
      <c r="F2113" s="23">
        <v>529</v>
      </c>
      <c r="G2113" s="23">
        <v>67</v>
      </c>
      <c r="H2113" s="23">
        <v>374</v>
      </c>
      <c r="I2113" s="23">
        <v>2280</v>
      </c>
      <c r="J2113" s="9">
        <v>2</v>
      </c>
      <c r="K2113" s="2">
        <v>3</v>
      </c>
      <c r="L2113" s="2">
        <v>8</v>
      </c>
      <c r="M2113" s="2">
        <v>7</v>
      </c>
      <c r="N2113" s="9">
        <v>2</v>
      </c>
    </row>
    <row r="2114" spans="1:14" x14ac:dyDescent="0.25">
      <c r="A2114" s="24">
        <v>1751</v>
      </c>
      <c r="B2114" s="2">
        <v>3</v>
      </c>
      <c r="C2114" s="23">
        <v>430</v>
      </c>
      <c r="D2114" s="23">
        <v>76</v>
      </c>
      <c r="E2114" s="23">
        <v>831</v>
      </c>
      <c r="F2114" s="23">
        <v>181</v>
      </c>
      <c r="G2114" s="23">
        <v>76</v>
      </c>
      <c r="H2114" s="23">
        <v>215</v>
      </c>
      <c r="I2114" s="23">
        <v>1380</v>
      </c>
      <c r="J2114" s="9">
        <v>2</v>
      </c>
      <c r="K2114" s="2">
        <v>5</v>
      </c>
      <c r="L2114" s="2">
        <v>2</v>
      </c>
      <c r="M2114" s="2">
        <v>12</v>
      </c>
      <c r="N2114" s="9">
        <v>2</v>
      </c>
    </row>
    <row r="2115" spans="1:14" x14ac:dyDescent="0.25">
      <c r="A2115" s="24">
        <v>2911</v>
      </c>
      <c r="B2115" s="2">
        <v>3</v>
      </c>
      <c r="C2115" s="23">
        <v>434</v>
      </c>
      <c r="D2115" s="23">
        <v>62</v>
      </c>
      <c r="E2115" s="23">
        <v>569</v>
      </c>
      <c r="F2115" s="23">
        <v>110</v>
      </c>
      <c r="G2115" s="23">
        <v>85</v>
      </c>
      <c r="H2115" s="23">
        <v>23</v>
      </c>
      <c r="I2115" s="23">
        <v>1237</v>
      </c>
      <c r="J2115" s="9">
        <v>5</v>
      </c>
      <c r="K2115" s="2">
        <v>4</v>
      </c>
      <c r="L2115" s="2">
        <v>2</v>
      </c>
      <c r="M2115" s="2">
        <v>9</v>
      </c>
      <c r="N2115" s="9">
        <v>4</v>
      </c>
    </row>
    <row r="2116" spans="1:14" x14ac:dyDescent="0.25">
      <c r="A2116" s="24">
        <v>1670</v>
      </c>
      <c r="B2116" s="2">
        <v>3</v>
      </c>
      <c r="C2116" s="23">
        <v>634</v>
      </c>
      <c r="D2116" s="23">
        <v>210</v>
      </c>
      <c r="E2116" s="23">
        <v>1364</v>
      </c>
      <c r="F2116" s="23">
        <v>154</v>
      </c>
      <c r="G2116" s="23">
        <v>22</v>
      </c>
      <c r="H2116" s="23">
        <v>163</v>
      </c>
      <c r="I2116" s="23">
        <v>2220</v>
      </c>
      <c r="J2116" s="9">
        <v>1</v>
      </c>
      <c r="K2116" s="2">
        <v>4</v>
      </c>
      <c r="L2116" s="2">
        <v>6</v>
      </c>
      <c r="M2116" s="2">
        <v>4</v>
      </c>
      <c r="N2116" s="9">
        <v>2</v>
      </c>
    </row>
    <row r="2117" spans="1:14" x14ac:dyDescent="0.25">
      <c r="A2117" s="24">
        <v>2309</v>
      </c>
      <c r="B2117" s="2">
        <v>3</v>
      </c>
      <c r="C2117" s="23">
        <v>827</v>
      </c>
      <c r="D2117" s="23">
        <v>127</v>
      </c>
      <c r="E2117" s="23">
        <v>1265</v>
      </c>
      <c r="F2117" s="23">
        <v>235</v>
      </c>
      <c r="G2117" s="23">
        <v>180</v>
      </c>
      <c r="H2117" s="23">
        <v>232</v>
      </c>
      <c r="I2117" s="23">
        <v>2401</v>
      </c>
      <c r="J2117" s="9">
        <v>1</v>
      </c>
      <c r="K2117" s="2">
        <v>8</v>
      </c>
      <c r="L2117" s="2">
        <v>3</v>
      </c>
      <c r="M2117" s="2">
        <v>5</v>
      </c>
      <c r="N2117" s="9">
        <v>4</v>
      </c>
    </row>
    <row r="2118" spans="1:14" x14ac:dyDescent="0.25">
      <c r="A2118" s="24">
        <v>1082</v>
      </c>
      <c r="B2118" s="2">
        <v>3</v>
      </c>
      <c r="C2118" s="23">
        <v>872</v>
      </c>
      <c r="D2118" s="23">
        <v>18</v>
      </c>
      <c r="E2118" s="23">
        <v>110</v>
      </c>
      <c r="F2118" s="23">
        <v>0</v>
      </c>
      <c r="G2118" s="23">
        <v>9</v>
      </c>
      <c r="H2118" s="23">
        <v>101</v>
      </c>
      <c r="I2118" s="23">
        <v>907</v>
      </c>
      <c r="J2118" s="9">
        <v>4</v>
      </c>
      <c r="K2118" s="2">
        <v>6</v>
      </c>
      <c r="L2118" s="2">
        <v>1</v>
      </c>
      <c r="M2118" s="2">
        <v>6</v>
      </c>
      <c r="N2118" s="9">
        <v>7</v>
      </c>
    </row>
    <row r="2119" spans="1:14" x14ac:dyDescent="0.25">
      <c r="A2119" s="24">
        <v>1039</v>
      </c>
      <c r="B2119" s="2">
        <v>3</v>
      </c>
      <c r="C2119" s="23">
        <v>947</v>
      </c>
      <c r="D2119" s="23">
        <v>171</v>
      </c>
      <c r="E2119" s="23">
        <v>1206</v>
      </c>
      <c r="F2119" s="23">
        <v>184</v>
      </c>
      <c r="G2119" s="23">
        <v>400</v>
      </c>
      <c r="H2119" s="23">
        <v>229</v>
      </c>
      <c r="I2119" s="23">
        <v>2680</v>
      </c>
      <c r="J2119" s="9">
        <v>2</v>
      </c>
      <c r="K2119" s="2">
        <v>8</v>
      </c>
      <c r="L2119" s="2">
        <v>6</v>
      </c>
      <c r="M2119" s="2">
        <v>5</v>
      </c>
      <c r="N2119" s="9">
        <v>4</v>
      </c>
    </row>
    <row r="2120" spans="1:14" x14ac:dyDescent="0.25">
      <c r="A2120" s="24">
        <v>2571</v>
      </c>
      <c r="B2120" s="2">
        <v>3</v>
      </c>
      <c r="C2120" s="23">
        <v>987</v>
      </c>
      <c r="D2120" s="23">
        <v>9</v>
      </c>
      <c r="E2120" s="23">
        <v>153</v>
      </c>
      <c r="F2120" s="23">
        <v>12</v>
      </c>
      <c r="G2120" s="23">
        <v>9</v>
      </c>
      <c r="H2120" s="23">
        <v>129</v>
      </c>
      <c r="I2120" s="23">
        <v>1042</v>
      </c>
      <c r="J2120" s="9">
        <v>5</v>
      </c>
      <c r="K2120" s="2">
        <v>7</v>
      </c>
      <c r="L2120" s="2">
        <v>1</v>
      </c>
      <c r="M2120" s="2">
        <v>6</v>
      </c>
      <c r="N2120" s="9">
        <v>8</v>
      </c>
    </row>
    <row r="2121" spans="1:14" x14ac:dyDescent="0.25">
      <c r="A2121" s="24">
        <v>3145</v>
      </c>
      <c r="B2121" s="2">
        <v>3</v>
      </c>
      <c r="C2121" s="23">
        <v>987</v>
      </c>
      <c r="D2121" s="23">
        <v>9</v>
      </c>
      <c r="E2121" s="23">
        <v>153</v>
      </c>
      <c r="F2121" s="23">
        <v>12</v>
      </c>
      <c r="G2121" s="23">
        <v>9</v>
      </c>
      <c r="H2121" s="23">
        <v>129</v>
      </c>
      <c r="I2121" s="23">
        <v>1042</v>
      </c>
      <c r="J2121" s="9">
        <v>5</v>
      </c>
      <c r="K2121" s="2">
        <v>7</v>
      </c>
      <c r="L2121" s="2">
        <v>1</v>
      </c>
      <c r="M2121" s="2">
        <v>6</v>
      </c>
      <c r="N2121" s="9">
        <v>8</v>
      </c>
    </row>
    <row r="2122" spans="1:14" x14ac:dyDescent="0.25">
      <c r="A2122" s="24">
        <v>3170</v>
      </c>
      <c r="B2122" s="2">
        <v>3</v>
      </c>
      <c r="C2122" s="23">
        <v>987</v>
      </c>
      <c r="D2122" s="23">
        <v>9</v>
      </c>
      <c r="E2122" s="23">
        <v>153</v>
      </c>
      <c r="F2122" s="23">
        <v>12</v>
      </c>
      <c r="G2122" s="23">
        <v>9</v>
      </c>
      <c r="H2122" s="23">
        <v>129</v>
      </c>
      <c r="I2122" s="23">
        <v>1042</v>
      </c>
      <c r="J2122" s="9">
        <v>5</v>
      </c>
      <c r="K2122" s="2">
        <v>7</v>
      </c>
      <c r="L2122" s="2">
        <v>1</v>
      </c>
      <c r="M2122" s="2">
        <v>6</v>
      </c>
      <c r="N2122" s="9">
        <v>8</v>
      </c>
    </row>
    <row r="2123" spans="1:14" x14ac:dyDescent="0.25">
      <c r="A2123" s="24">
        <v>2028</v>
      </c>
      <c r="B2123" s="2">
        <v>3</v>
      </c>
      <c r="C2123" s="23">
        <v>1064</v>
      </c>
      <c r="D2123" s="23">
        <v>221</v>
      </c>
      <c r="E2123" s="23">
        <v>765</v>
      </c>
      <c r="F2123" s="23">
        <v>386</v>
      </c>
      <c r="G2123" s="23">
        <v>122</v>
      </c>
      <c r="H2123" s="23">
        <v>23</v>
      </c>
      <c r="I2123" s="23">
        <v>2535</v>
      </c>
      <c r="J2123" s="9">
        <v>1</v>
      </c>
      <c r="K2123" s="2">
        <v>7</v>
      </c>
      <c r="L2123" s="2">
        <v>7</v>
      </c>
      <c r="M2123" s="2">
        <v>12</v>
      </c>
      <c r="N2123" s="9">
        <v>3</v>
      </c>
    </row>
    <row r="2124" spans="1:14" x14ac:dyDescent="0.25">
      <c r="A2124" s="24">
        <v>2013</v>
      </c>
      <c r="B2124" s="2">
        <v>3</v>
      </c>
      <c r="C2124" s="23">
        <v>1125</v>
      </c>
      <c r="D2124" s="23">
        <v>199</v>
      </c>
      <c r="E2124" s="23">
        <v>874</v>
      </c>
      <c r="F2124" s="23">
        <v>260</v>
      </c>
      <c r="G2124" s="23">
        <v>123</v>
      </c>
      <c r="H2124" s="23">
        <v>98</v>
      </c>
      <c r="I2124" s="23">
        <v>2483</v>
      </c>
      <c r="J2124" s="9">
        <v>1</v>
      </c>
      <c r="K2124" s="2">
        <v>4</v>
      </c>
      <c r="L2124" s="2">
        <v>4</v>
      </c>
      <c r="M2124" s="2">
        <v>7</v>
      </c>
      <c r="N2124" s="9">
        <v>2</v>
      </c>
    </row>
    <row r="2125" spans="1:14" x14ac:dyDescent="0.25">
      <c r="A2125" s="24">
        <v>2431</v>
      </c>
      <c r="B2125" s="2">
        <v>3</v>
      </c>
      <c r="C2125" s="23">
        <v>1125</v>
      </c>
      <c r="D2125" s="23">
        <v>199</v>
      </c>
      <c r="E2125" s="23">
        <v>874</v>
      </c>
      <c r="F2125" s="23">
        <v>260</v>
      </c>
      <c r="G2125" s="23">
        <v>123</v>
      </c>
      <c r="H2125" s="23">
        <v>98</v>
      </c>
      <c r="I2125" s="23">
        <v>2483</v>
      </c>
      <c r="J2125" s="9">
        <v>1</v>
      </c>
      <c r="K2125" s="2">
        <v>4</v>
      </c>
      <c r="L2125" s="2">
        <v>4</v>
      </c>
      <c r="M2125" s="2">
        <v>7</v>
      </c>
      <c r="N2125" s="9">
        <v>2</v>
      </c>
    </row>
    <row r="2126" spans="1:14" x14ac:dyDescent="0.25">
      <c r="A2126" s="24">
        <v>1210</v>
      </c>
      <c r="B2126" s="2">
        <v>3</v>
      </c>
      <c r="C2126" s="23">
        <v>1190</v>
      </c>
      <c r="D2126" s="23">
        <v>16</v>
      </c>
      <c r="E2126" s="23">
        <v>352</v>
      </c>
      <c r="F2126" s="23">
        <v>43</v>
      </c>
      <c r="G2126" s="23">
        <v>0</v>
      </c>
      <c r="H2126" s="23">
        <v>32</v>
      </c>
      <c r="I2126" s="23">
        <v>1570</v>
      </c>
      <c r="J2126" s="9">
        <v>2</v>
      </c>
      <c r="K2126" s="2">
        <v>6</v>
      </c>
      <c r="L2126" s="2">
        <v>3</v>
      </c>
      <c r="M2126" s="2">
        <v>11</v>
      </c>
      <c r="N2126" s="9">
        <v>3</v>
      </c>
    </row>
    <row r="2127" spans="1:14" x14ac:dyDescent="0.25">
      <c r="A2127" s="24">
        <v>2848</v>
      </c>
      <c r="B2127" s="2">
        <v>3</v>
      </c>
      <c r="C2127" s="23">
        <v>1336</v>
      </c>
      <c r="D2127" s="23">
        <v>51</v>
      </c>
      <c r="E2127" s="23">
        <v>351</v>
      </c>
      <c r="F2127" s="23">
        <v>0</v>
      </c>
      <c r="G2127" s="23">
        <v>16</v>
      </c>
      <c r="H2127" s="23">
        <v>69</v>
      </c>
      <c r="I2127" s="23">
        <v>1684</v>
      </c>
      <c r="J2127" s="9">
        <v>6</v>
      </c>
      <c r="K2127" s="2">
        <v>6</v>
      </c>
      <c r="L2127" s="2">
        <v>2</v>
      </c>
      <c r="M2127" s="2">
        <v>11</v>
      </c>
      <c r="N2127" s="9">
        <v>6</v>
      </c>
    </row>
    <row r="2128" spans="1:14" x14ac:dyDescent="0.25">
      <c r="A2128" s="24">
        <v>2153</v>
      </c>
      <c r="B2128" s="2">
        <v>3</v>
      </c>
      <c r="C2128" s="23">
        <v>2026</v>
      </c>
      <c r="D2128" s="23">
        <v>195</v>
      </c>
      <c r="E2128" s="23">
        <v>1284</v>
      </c>
      <c r="F2128" s="23">
        <v>202</v>
      </c>
      <c r="G2128" s="23">
        <v>232</v>
      </c>
      <c r="H2128" s="23">
        <v>77</v>
      </c>
      <c r="I2128" s="23">
        <v>3862</v>
      </c>
      <c r="J2128" s="9">
        <v>1</v>
      </c>
      <c r="K2128" s="2">
        <v>8</v>
      </c>
      <c r="L2128" s="2">
        <v>2</v>
      </c>
      <c r="M2128" s="2">
        <v>5</v>
      </c>
      <c r="N2128" s="9">
        <v>5</v>
      </c>
    </row>
    <row r="2129" spans="1:14" x14ac:dyDescent="0.25">
      <c r="A2129" s="24">
        <v>3097</v>
      </c>
      <c r="B2129" s="2">
        <v>3</v>
      </c>
      <c r="C2129" s="23">
        <v>2255</v>
      </c>
      <c r="D2129" s="23">
        <v>160</v>
      </c>
      <c r="E2129" s="23">
        <v>740</v>
      </c>
      <c r="F2129" s="23">
        <v>0</v>
      </c>
      <c r="G2129" s="23">
        <v>63</v>
      </c>
      <c r="H2129" s="23">
        <v>30</v>
      </c>
      <c r="I2129" s="23">
        <v>3187</v>
      </c>
      <c r="J2129" s="9">
        <v>4</v>
      </c>
      <c r="K2129" s="2">
        <v>8</v>
      </c>
      <c r="L2129" s="2">
        <v>4</v>
      </c>
      <c r="M2129" s="2">
        <v>7</v>
      </c>
      <c r="N2129" s="9">
        <v>6</v>
      </c>
    </row>
    <row r="2130" spans="1:14" x14ac:dyDescent="0.25">
      <c r="A2130" s="24">
        <v>2041</v>
      </c>
      <c r="B2130" s="2">
        <v>3</v>
      </c>
      <c r="C2130" s="23">
        <v>2848</v>
      </c>
      <c r="D2130" s="23">
        <v>0</v>
      </c>
      <c r="E2130" s="23">
        <v>117</v>
      </c>
      <c r="F2130" s="23">
        <v>0</v>
      </c>
      <c r="G2130" s="23">
        <v>0</v>
      </c>
      <c r="H2130" s="23">
        <v>88</v>
      </c>
      <c r="I2130" s="23">
        <v>2876</v>
      </c>
      <c r="J2130" s="9">
        <v>11</v>
      </c>
      <c r="K2130" s="2">
        <v>3</v>
      </c>
      <c r="L2130" s="2">
        <v>4</v>
      </c>
      <c r="M2130" s="2">
        <v>10</v>
      </c>
      <c r="N2130" s="9">
        <v>8</v>
      </c>
    </row>
    <row r="2131" spans="1:14" x14ac:dyDescent="0.25">
      <c r="A2131" s="24">
        <v>2322</v>
      </c>
      <c r="B2131" s="2">
        <v>3</v>
      </c>
      <c r="C2131" s="23">
        <v>2848</v>
      </c>
      <c r="D2131" s="23">
        <v>0</v>
      </c>
      <c r="E2131" s="23">
        <v>117</v>
      </c>
      <c r="F2131" s="23">
        <v>0</v>
      </c>
      <c r="G2131" s="23">
        <v>0</v>
      </c>
      <c r="H2131" s="23">
        <v>88</v>
      </c>
      <c r="I2131" s="23">
        <v>2876</v>
      </c>
      <c r="J2131" s="9">
        <v>11</v>
      </c>
      <c r="K2131" s="2">
        <v>3</v>
      </c>
      <c r="L2131" s="2">
        <v>4</v>
      </c>
      <c r="M2131" s="2">
        <v>10</v>
      </c>
      <c r="N2131" s="9">
        <v>8</v>
      </c>
    </row>
    <row r="2132" spans="1:14" x14ac:dyDescent="0.25">
      <c r="A2132" s="24">
        <v>2900</v>
      </c>
      <c r="B2132" s="2">
        <v>2</v>
      </c>
      <c r="C2132" s="23">
        <v>11</v>
      </c>
      <c r="D2132" s="23">
        <v>22</v>
      </c>
      <c r="E2132" s="23">
        <v>49</v>
      </c>
      <c r="F2132" s="23">
        <v>0</v>
      </c>
      <c r="G2132" s="23">
        <v>22</v>
      </c>
      <c r="H2132" s="23">
        <v>27</v>
      </c>
      <c r="I2132" s="23">
        <v>76</v>
      </c>
      <c r="J2132" s="9">
        <v>1</v>
      </c>
      <c r="K2132" s="2">
        <v>1</v>
      </c>
      <c r="L2132" s="2">
        <v>0</v>
      </c>
      <c r="M2132" s="2">
        <v>3</v>
      </c>
      <c r="N2132" s="9">
        <v>5</v>
      </c>
    </row>
    <row r="2133" spans="1:14" x14ac:dyDescent="0.25">
      <c r="A2133" s="24">
        <v>2495</v>
      </c>
      <c r="B2133" s="2">
        <v>2</v>
      </c>
      <c r="C2133" s="23">
        <v>14</v>
      </c>
      <c r="D2133" s="23">
        <v>79</v>
      </c>
      <c r="E2133" s="23">
        <v>121</v>
      </c>
      <c r="F2133" s="23">
        <v>93</v>
      </c>
      <c r="G2133" s="23">
        <v>5</v>
      </c>
      <c r="H2133" s="23">
        <v>182</v>
      </c>
      <c r="I2133" s="23">
        <v>131</v>
      </c>
      <c r="J2133" s="9">
        <v>2</v>
      </c>
      <c r="K2133" s="2">
        <v>2</v>
      </c>
      <c r="L2133" s="2">
        <v>0</v>
      </c>
      <c r="M2133" s="2">
        <v>3</v>
      </c>
      <c r="N2133" s="9">
        <v>9</v>
      </c>
    </row>
    <row r="2134" spans="1:14" x14ac:dyDescent="0.25">
      <c r="A2134" s="24">
        <v>1204</v>
      </c>
      <c r="B2134" s="2">
        <v>2</v>
      </c>
      <c r="C2134" s="23">
        <v>35</v>
      </c>
      <c r="D2134" s="23">
        <v>0</v>
      </c>
      <c r="E2134" s="23">
        <v>12</v>
      </c>
      <c r="F2134" s="23">
        <v>0</v>
      </c>
      <c r="G2134" s="23">
        <v>0</v>
      </c>
      <c r="H2134" s="23">
        <v>3</v>
      </c>
      <c r="I2134" s="23">
        <v>44</v>
      </c>
      <c r="J2134" s="9">
        <v>1</v>
      </c>
      <c r="K2134" s="2">
        <v>1</v>
      </c>
      <c r="L2134" s="2">
        <v>0</v>
      </c>
      <c r="M2134" s="2">
        <v>2</v>
      </c>
      <c r="N2134" s="9">
        <v>8</v>
      </c>
    </row>
    <row r="2135" spans="1:14" x14ac:dyDescent="0.25">
      <c r="A2135" s="24">
        <v>3160</v>
      </c>
      <c r="B2135" s="2">
        <v>2</v>
      </c>
      <c r="C2135" s="23">
        <v>42</v>
      </c>
      <c r="D2135" s="23">
        <v>5</v>
      </c>
      <c r="E2135" s="23">
        <v>9</v>
      </c>
      <c r="F2135" s="23">
        <v>14</v>
      </c>
      <c r="G2135" s="23">
        <v>9</v>
      </c>
      <c r="H2135" s="23">
        <v>0</v>
      </c>
      <c r="I2135" s="23">
        <v>79</v>
      </c>
      <c r="J2135" s="9">
        <v>1</v>
      </c>
      <c r="K2135" s="2">
        <v>0</v>
      </c>
      <c r="L2135" s="2">
        <v>0</v>
      </c>
      <c r="M2135" s="2">
        <v>3</v>
      </c>
      <c r="N2135" s="9">
        <v>6</v>
      </c>
    </row>
    <row r="2136" spans="1:14" x14ac:dyDescent="0.25">
      <c r="A2136" s="24">
        <v>2304</v>
      </c>
      <c r="B2136" s="2">
        <v>2</v>
      </c>
      <c r="C2136" s="23">
        <v>45</v>
      </c>
      <c r="D2136" s="23">
        <v>64</v>
      </c>
      <c r="E2136" s="23">
        <v>84</v>
      </c>
      <c r="F2136" s="23">
        <v>103</v>
      </c>
      <c r="G2136" s="23">
        <v>0</v>
      </c>
      <c r="H2136" s="23">
        <v>26</v>
      </c>
      <c r="I2136" s="23">
        <v>270</v>
      </c>
      <c r="J2136" s="9">
        <v>2</v>
      </c>
      <c r="K2136" s="2">
        <v>3</v>
      </c>
      <c r="L2136" s="2">
        <v>0</v>
      </c>
      <c r="M2136" s="2">
        <v>3</v>
      </c>
      <c r="N2136" s="9">
        <v>8</v>
      </c>
    </row>
    <row r="2137" spans="1:14" x14ac:dyDescent="0.25">
      <c r="A2137" s="24">
        <v>2025</v>
      </c>
      <c r="B2137" s="2">
        <v>2</v>
      </c>
      <c r="C2137" s="23">
        <v>54</v>
      </c>
      <c r="D2137" s="23">
        <v>0</v>
      </c>
      <c r="E2137" s="23">
        <v>62</v>
      </c>
      <c r="F2137" s="23">
        <v>0</v>
      </c>
      <c r="G2137" s="23">
        <v>0</v>
      </c>
      <c r="H2137" s="23">
        <v>23</v>
      </c>
      <c r="I2137" s="23">
        <v>93</v>
      </c>
      <c r="J2137" s="9">
        <v>1</v>
      </c>
      <c r="K2137" s="2">
        <v>1</v>
      </c>
      <c r="L2137" s="2">
        <v>1</v>
      </c>
      <c r="M2137" s="2">
        <v>2</v>
      </c>
      <c r="N2137" s="9">
        <v>6</v>
      </c>
    </row>
    <row r="2138" spans="1:14" x14ac:dyDescent="0.25">
      <c r="A2138" s="24">
        <v>1485</v>
      </c>
      <c r="B2138" s="2">
        <v>2</v>
      </c>
      <c r="C2138" s="23">
        <v>86</v>
      </c>
      <c r="D2138" s="23">
        <v>0</v>
      </c>
      <c r="E2138" s="23">
        <v>12</v>
      </c>
      <c r="F2138" s="23">
        <v>0</v>
      </c>
      <c r="G2138" s="23">
        <v>0</v>
      </c>
      <c r="H2138" s="23">
        <v>0</v>
      </c>
      <c r="I2138" s="23">
        <v>98</v>
      </c>
      <c r="J2138" s="9">
        <v>1</v>
      </c>
      <c r="K2138" s="2">
        <v>1</v>
      </c>
      <c r="L2138" s="2">
        <v>0</v>
      </c>
      <c r="M2138" s="2">
        <v>3</v>
      </c>
      <c r="N2138" s="9">
        <v>5</v>
      </c>
    </row>
    <row r="2139" spans="1:14" x14ac:dyDescent="0.25">
      <c r="A2139" s="24">
        <v>1837</v>
      </c>
      <c r="B2139" s="2">
        <v>2</v>
      </c>
      <c r="C2139" s="23">
        <v>122</v>
      </c>
      <c r="D2139" s="23">
        <v>0</v>
      </c>
      <c r="E2139" s="23">
        <v>25</v>
      </c>
      <c r="F2139" s="23">
        <v>0</v>
      </c>
      <c r="G2139" s="23">
        <v>0</v>
      </c>
      <c r="H2139" s="23">
        <v>0</v>
      </c>
      <c r="I2139" s="23">
        <v>147</v>
      </c>
      <c r="J2139" s="9">
        <v>1</v>
      </c>
      <c r="K2139" s="2">
        <v>1</v>
      </c>
      <c r="L2139" s="2">
        <v>0</v>
      </c>
      <c r="M2139" s="2">
        <v>3</v>
      </c>
      <c r="N2139" s="9">
        <v>7</v>
      </c>
    </row>
    <row r="2140" spans="1:14" x14ac:dyDescent="0.25">
      <c r="A2140" s="24">
        <v>1358</v>
      </c>
      <c r="B2140" s="2">
        <v>2</v>
      </c>
      <c r="C2140" s="23">
        <v>137</v>
      </c>
      <c r="D2140" s="23">
        <v>14</v>
      </c>
      <c r="E2140" s="23">
        <v>79</v>
      </c>
      <c r="F2140" s="23">
        <v>11</v>
      </c>
      <c r="G2140" s="23">
        <v>11</v>
      </c>
      <c r="H2140" s="23">
        <v>11</v>
      </c>
      <c r="I2140" s="23">
        <v>241</v>
      </c>
      <c r="J2140" s="9">
        <v>3</v>
      </c>
      <c r="K2140" s="2">
        <v>3</v>
      </c>
      <c r="L2140" s="2">
        <v>0</v>
      </c>
      <c r="M2140" s="2">
        <v>3</v>
      </c>
      <c r="N2140" s="9">
        <v>8</v>
      </c>
    </row>
    <row r="2141" spans="1:14" x14ac:dyDescent="0.25">
      <c r="A2141" s="24">
        <v>2074</v>
      </c>
      <c r="B2141" s="2">
        <v>2</v>
      </c>
      <c r="C2141" s="23">
        <v>137</v>
      </c>
      <c r="D2141" s="23">
        <v>14</v>
      </c>
      <c r="E2141" s="23">
        <v>79</v>
      </c>
      <c r="F2141" s="23">
        <v>11</v>
      </c>
      <c r="G2141" s="23">
        <v>11</v>
      </c>
      <c r="H2141" s="23">
        <v>11</v>
      </c>
      <c r="I2141" s="23">
        <v>241</v>
      </c>
      <c r="J2141" s="9">
        <v>3</v>
      </c>
      <c r="K2141" s="2">
        <v>3</v>
      </c>
      <c r="L2141" s="2">
        <v>0</v>
      </c>
      <c r="M2141" s="2">
        <v>3</v>
      </c>
      <c r="N2141" s="9">
        <v>8</v>
      </c>
    </row>
    <row r="2142" spans="1:14" x14ac:dyDescent="0.25">
      <c r="A2142" s="24">
        <v>2245</v>
      </c>
      <c r="B2142" s="2">
        <v>2</v>
      </c>
      <c r="C2142" s="23">
        <v>144</v>
      </c>
      <c r="D2142" s="23">
        <v>0</v>
      </c>
      <c r="E2142" s="23">
        <v>37</v>
      </c>
      <c r="F2142" s="23">
        <v>0</v>
      </c>
      <c r="G2142" s="23">
        <v>6</v>
      </c>
      <c r="H2142" s="23">
        <v>72</v>
      </c>
      <c r="I2142" s="23">
        <v>115</v>
      </c>
      <c r="J2142" s="9">
        <v>2</v>
      </c>
      <c r="K2142" s="2">
        <v>2</v>
      </c>
      <c r="L2142" s="2">
        <v>1</v>
      </c>
      <c r="M2142" s="2">
        <v>2</v>
      </c>
      <c r="N2142" s="9">
        <v>7</v>
      </c>
    </row>
    <row r="2143" spans="1:14" x14ac:dyDescent="0.25">
      <c r="A2143" s="24">
        <v>2628</v>
      </c>
      <c r="B2143" s="2">
        <v>2</v>
      </c>
      <c r="C2143" s="23">
        <v>196</v>
      </c>
      <c r="D2143" s="23">
        <v>16</v>
      </c>
      <c r="E2143" s="23">
        <v>110</v>
      </c>
      <c r="F2143" s="23">
        <v>24</v>
      </c>
      <c r="G2143" s="23">
        <v>12</v>
      </c>
      <c r="H2143" s="23">
        <v>102</v>
      </c>
      <c r="I2143" s="23">
        <v>255</v>
      </c>
      <c r="J2143" s="9">
        <v>3</v>
      </c>
      <c r="K2143" s="2">
        <v>3</v>
      </c>
      <c r="L2143" s="2">
        <v>1</v>
      </c>
      <c r="M2143" s="2">
        <v>2</v>
      </c>
      <c r="N2143" s="9">
        <v>9</v>
      </c>
    </row>
    <row r="2144" spans="1:14" x14ac:dyDescent="0.25">
      <c r="A2144" s="24">
        <v>2952</v>
      </c>
      <c r="B2144" s="2">
        <v>2</v>
      </c>
      <c r="C2144" s="23">
        <v>210</v>
      </c>
      <c r="D2144" s="23">
        <v>0</v>
      </c>
      <c r="E2144" s="23">
        <v>65</v>
      </c>
      <c r="F2144" s="23">
        <v>7</v>
      </c>
      <c r="G2144" s="23">
        <v>0</v>
      </c>
      <c r="H2144" s="23">
        <v>36</v>
      </c>
      <c r="I2144" s="23">
        <v>246</v>
      </c>
      <c r="J2144" s="9">
        <v>4</v>
      </c>
      <c r="K2144" s="2">
        <v>3</v>
      </c>
      <c r="L2144" s="2">
        <v>0</v>
      </c>
      <c r="M2144" s="2">
        <v>4</v>
      </c>
      <c r="N2144" s="9">
        <v>7</v>
      </c>
    </row>
    <row r="2145" spans="1:14" x14ac:dyDescent="0.25">
      <c r="A2145" s="24">
        <v>1259</v>
      </c>
      <c r="B2145" s="2">
        <v>2</v>
      </c>
      <c r="C2145" s="23">
        <v>437</v>
      </c>
      <c r="D2145" s="23">
        <v>0</v>
      </c>
      <c r="E2145" s="23">
        <v>112</v>
      </c>
      <c r="F2145" s="23">
        <v>16</v>
      </c>
      <c r="G2145" s="23">
        <v>5</v>
      </c>
      <c r="H2145" s="23">
        <v>34</v>
      </c>
      <c r="I2145" s="23">
        <v>536</v>
      </c>
      <c r="J2145" s="9">
        <v>2</v>
      </c>
      <c r="K2145" s="2">
        <v>4</v>
      </c>
      <c r="L2145" s="2">
        <v>2</v>
      </c>
      <c r="M2145" s="2">
        <v>4</v>
      </c>
      <c r="N2145" s="9">
        <v>5</v>
      </c>
    </row>
    <row r="2146" spans="1:14" x14ac:dyDescent="0.25">
      <c r="A2146" s="24">
        <v>2783</v>
      </c>
      <c r="B2146" s="2">
        <v>2</v>
      </c>
      <c r="C2146" s="23">
        <v>615</v>
      </c>
      <c r="D2146" s="23">
        <v>107</v>
      </c>
      <c r="E2146" s="23">
        <v>2067</v>
      </c>
      <c r="F2146" s="23">
        <v>472</v>
      </c>
      <c r="G2146" s="23">
        <v>48</v>
      </c>
      <c r="H2146" s="23">
        <v>36</v>
      </c>
      <c r="I2146" s="23">
        <v>3274</v>
      </c>
      <c r="J2146" s="9">
        <v>1</v>
      </c>
      <c r="K2146" s="2">
        <v>4</v>
      </c>
      <c r="L2146" s="2">
        <v>6</v>
      </c>
      <c r="M2146" s="2">
        <v>6</v>
      </c>
      <c r="N2146" s="9">
        <v>1</v>
      </c>
    </row>
    <row r="2147" spans="1:14" x14ac:dyDescent="0.25">
      <c r="A2147" s="24">
        <v>3059</v>
      </c>
      <c r="B2147" s="2">
        <v>2</v>
      </c>
      <c r="C2147" s="23">
        <v>658</v>
      </c>
      <c r="D2147" s="23">
        <v>20</v>
      </c>
      <c r="E2147" s="23">
        <v>402</v>
      </c>
      <c r="F2147" s="23">
        <v>29</v>
      </c>
      <c r="G2147" s="23">
        <v>9</v>
      </c>
      <c r="H2147" s="23">
        <v>32</v>
      </c>
      <c r="I2147" s="23">
        <v>1086</v>
      </c>
      <c r="J2147" s="9">
        <v>7</v>
      </c>
      <c r="K2147" s="2">
        <v>5</v>
      </c>
      <c r="L2147" s="2">
        <v>1</v>
      </c>
      <c r="M2147" s="2">
        <v>8</v>
      </c>
      <c r="N2147" s="9">
        <v>7</v>
      </c>
    </row>
    <row r="2148" spans="1:14" x14ac:dyDescent="0.25">
      <c r="A2148" s="24">
        <v>1956</v>
      </c>
      <c r="B2148" s="2">
        <v>2</v>
      </c>
      <c r="C2148" s="23">
        <v>698</v>
      </c>
      <c r="D2148" s="23">
        <v>18</v>
      </c>
      <c r="E2148" s="23">
        <v>893</v>
      </c>
      <c r="F2148" s="23">
        <v>329</v>
      </c>
      <c r="G2148" s="23">
        <v>77</v>
      </c>
      <c r="H2148" s="23">
        <v>18</v>
      </c>
      <c r="I2148" s="23">
        <v>1997</v>
      </c>
      <c r="J2148" s="9">
        <v>1</v>
      </c>
      <c r="K2148" s="2">
        <v>2</v>
      </c>
      <c r="L2148" s="2">
        <v>8</v>
      </c>
      <c r="M2148" s="2">
        <v>13</v>
      </c>
      <c r="N2148" s="9">
        <v>0</v>
      </c>
    </row>
    <row r="2149" spans="1:14" x14ac:dyDescent="0.25">
      <c r="A2149" s="24">
        <v>1825</v>
      </c>
      <c r="B2149" s="2">
        <v>2</v>
      </c>
      <c r="C2149" s="23">
        <v>801</v>
      </c>
      <c r="D2149" s="23">
        <v>111</v>
      </c>
      <c r="E2149" s="23">
        <v>953</v>
      </c>
      <c r="F2149" s="23">
        <v>296</v>
      </c>
      <c r="G2149" s="23">
        <v>77</v>
      </c>
      <c r="H2149" s="23">
        <v>119</v>
      </c>
      <c r="I2149" s="23">
        <v>2119</v>
      </c>
      <c r="J2149" s="9">
        <v>1</v>
      </c>
      <c r="K2149" s="2">
        <v>3</v>
      </c>
      <c r="L2149" s="2">
        <v>6</v>
      </c>
      <c r="M2149" s="2">
        <v>7</v>
      </c>
      <c r="N2149" s="9">
        <v>1</v>
      </c>
    </row>
    <row r="2150" spans="1:14" x14ac:dyDescent="0.25">
      <c r="A2150" s="24">
        <v>2321</v>
      </c>
      <c r="B2150" s="2">
        <v>2</v>
      </c>
      <c r="C2150" s="23">
        <v>868</v>
      </c>
      <c r="D2150" s="23">
        <v>20</v>
      </c>
      <c r="E2150" s="23">
        <v>202</v>
      </c>
      <c r="F2150" s="23">
        <v>0</v>
      </c>
      <c r="G2150" s="23">
        <v>33</v>
      </c>
      <c r="H2150" s="23">
        <v>338</v>
      </c>
      <c r="I2150" s="23">
        <v>785</v>
      </c>
      <c r="J2150" s="9">
        <v>3</v>
      </c>
      <c r="K2150" s="2">
        <v>5</v>
      </c>
      <c r="L2150" s="2">
        <v>2</v>
      </c>
      <c r="M2150" s="2">
        <v>6</v>
      </c>
      <c r="N2150" s="9">
        <v>5</v>
      </c>
    </row>
    <row r="2151" spans="1:14" x14ac:dyDescent="0.25">
      <c r="A2151" s="24">
        <v>1444</v>
      </c>
      <c r="B2151" s="2">
        <v>2</v>
      </c>
      <c r="C2151" s="23">
        <v>1383</v>
      </c>
      <c r="D2151" s="23">
        <v>0</v>
      </c>
      <c r="E2151" s="23">
        <v>681</v>
      </c>
      <c r="F2151" s="23">
        <v>85</v>
      </c>
      <c r="G2151" s="23">
        <v>42</v>
      </c>
      <c r="H2151" s="23">
        <v>175</v>
      </c>
      <c r="I2151" s="23">
        <v>2017</v>
      </c>
      <c r="J2151" s="9">
        <v>4</v>
      </c>
      <c r="K2151" s="2">
        <v>2</v>
      </c>
      <c r="L2151" s="2">
        <v>2</v>
      </c>
      <c r="M2151" s="2">
        <v>8</v>
      </c>
      <c r="N2151" s="9">
        <v>7</v>
      </c>
    </row>
    <row r="2152" spans="1:14" x14ac:dyDescent="0.25">
      <c r="A2152" s="24">
        <v>1385</v>
      </c>
      <c r="B2152" s="2">
        <v>2</v>
      </c>
      <c r="C2152" s="23">
        <v>1420</v>
      </c>
      <c r="D2152" s="23">
        <v>244</v>
      </c>
      <c r="E2152" s="23">
        <v>291</v>
      </c>
      <c r="F2152" s="23">
        <v>319</v>
      </c>
      <c r="G2152" s="23">
        <v>98</v>
      </c>
      <c r="H2152" s="23">
        <v>49</v>
      </c>
      <c r="I2152" s="23">
        <v>2324</v>
      </c>
      <c r="J2152" s="9">
        <v>1</v>
      </c>
      <c r="K2152" s="2">
        <v>9</v>
      </c>
      <c r="L2152" s="2">
        <v>4</v>
      </c>
      <c r="M2152" s="2">
        <v>9</v>
      </c>
      <c r="N2152" s="9">
        <v>5</v>
      </c>
    </row>
    <row r="2153" spans="1:14" x14ac:dyDescent="0.25">
      <c r="A2153" s="24">
        <v>1048</v>
      </c>
      <c r="B2153" s="2">
        <v>2</v>
      </c>
      <c r="C2153" s="23">
        <v>1471</v>
      </c>
      <c r="D2153" s="23">
        <v>84</v>
      </c>
      <c r="E2153" s="23">
        <v>1766</v>
      </c>
      <c r="F2153" s="23">
        <v>61</v>
      </c>
      <c r="G2153" s="23">
        <v>378</v>
      </c>
      <c r="H2153" s="23">
        <v>72</v>
      </c>
      <c r="I2153" s="23">
        <v>3687</v>
      </c>
      <c r="J2153" s="9">
        <v>1</v>
      </c>
      <c r="K2153" s="2">
        <v>6</v>
      </c>
      <c r="L2153" s="2">
        <v>9</v>
      </c>
      <c r="M2153" s="2">
        <v>13</v>
      </c>
      <c r="N2153" s="9">
        <v>3</v>
      </c>
    </row>
    <row r="2154" spans="1:14" x14ac:dyDescent="0.25">
      <c r="A2154" s="24">
        <v>2371</v>
      </c>
      <c r="B2154" s="2">
        <v>2</v>
      </c>
      <c r="C2154" s="23">
        <v>1595</v>
      </c>
      <c r="D2154" s="23">
        <v>18</v>
      </c>
      <c r="E2154" s="23">
        <v>295</v>
      </c>
      <c r="F2154" s="23">
        <v>77</v>
      </c>
      <c r="G2154" s="23">
        <v>0</v>
      </c>
      <c r="H2154" s="23">
        <v>38</v>
      </c>
      <c r="I2154" s="23">
        <v>1947</v>
      </c>
      <c r="J2154" s="9">
        <v>2</v>
      </c>
      <c r="K2154" s="2">
        <v>6</v>
      </c>
      <c r="L2154" s="2">
        <v>3</v>
      </c>
      <c r="M2154" s="2">
        <v>12</v>
      </c>
      <c r="N2154" s="9">
        <v>5</v>
      </c>
    </row>
    <row r="2155" spans="1:14" x14ac:dyDescent="0.25">
      <c r="A2155" s="24">
        <v>2574</v>
      </c>
      <c r="B2155" s="2">
        <v>2</v>
      </c>
      <c r="C2155" s="23">
        <v>1706</v>
      </c>
      <c r="D2155" s="23">
        <v>247</v>
      </c>
      <c r="E2155" s="23">
        <v>713</v>
      </c>
      <c r="F2155" s="23">
        <v>323</v>
      </c>
      <c r="G2155" s="23">
        <v>185</v>
      </c>
      <c r="H2155" s="23">
        <v>81</v>
      </c>
      <c r="I2155" s="23">
        <v>3093</v>
      </c>
      <c r="J2155" s="9">
        <v>1</v>
      </c>
      <c r="K2155" s="2">
        <v>2</v>
      </c>
      <c r="L2155" s="2">
        <v>5</v>
      </c>
      <c r="M2155" s="2">
        <v>13</v>
      </c>
      <c r="N2155" s="9">
        <v>6</v>
      </c>
    </row>
    <row r="2156" spans="1:14" x14ac:dyDescent="0.25">
      <c r="A2156" s="24">
        <v>1219</v>
      </c>
      <c r="B2156" s="2">
        <v>2</v>
      </c>
      <c r="C2156" s="23">
        <v>2182</v>
      </c>
      <c r="D2156" s="23">
        <v>169</v>
      </c>
      <c r="E2156" s="23">
        <v>408</v>
      </c>
      <c r="F2156" s="23">
        <v>400</v>
      </c>
      <c r="G2156" s="23">
        <v>306</v>
      </c>
      <c r="H2156" s="23">
        <v>60</v>
      </c>
      <c r="I2156" s="23">
        <v>3405</v>
      </c>
      <c r="J2156" s="9">
        <v>1</v>
      </c>
      <c r="K2156" s="2">
        <v>6</v>
      </c>
      <c r="L2156" s="2">
        <v>3</v>
      </c>
      <c r="M2156" s="2">
        <v>4</v>
      </c>
      <c r="N2156" s="9">
        <v>7</v>
      </c>
    </row>
    <row r="2157" spans="1:14" x14ac:dyDescent="0.25">
      <c r="A2157" s="24">
        <v>3143</v>
      </c>
      <c r="B2157" s="2">
        <v>2</v>
      </c>
      <c r="C2157" s="23">
        <v>2431</v>
      </c>
      <c r="D2157" s="23">
        <v>84</v>
      </c>
      <c r="E2157" s="23">
        <v>1172</v>
      </c>
      <c r="F2157" s="23">
        <v>437</v>
      </c>
      <c r="G2157" s="23">
        <v>208</v>
      </c>
      <c r="H2157" s="23">
        <v>292</v>
      </c>
      <c r="I2157" s="23">
        <v>4040</v>
      </c>
      <c r="J2157" s="9">
        <v>1</v>
      </c>
      <c r="K2157" s="2">
        <v>5</v>
      </c>
      <c r="L2157" s="2">
        <v>6</v>
      </c>
      <c r="M2157" s="2">
        <v>7</v>
      </c>
      <c r="N2157" s="9">
        <v>2</v>
      </c>
    </row>
    <row r="2158" spans="1:14" x14ac:dyDescent="0.25">
      <c r="A2158" s="24">
        <v>2928</v>
      </c>
      <c r="B2158" s="2">
        <v>2</v>
      </c>
      <c r="C2158" s="23">
        <v>3061</v>
      </c>
      <c r="D2158" s="23">
        <v>250</v>
      </c>
      <c r="E2158" s="23">
        <v>1556</v>
      </c>
      <c r="F2158" s="23">
        <v>67</v>
      </c>
      <c r="G2158" s="23">
        <v>50</v>
      </c>
      <c r="H2158" s="23">
        <v>0</v>
      </c>
      <c r="I2158" s="23">
        <v>4984</v>
      </c>
      <c r="J2158" s="9">
        <v>1</v>
      </c>
      <c r="K2158" s="2">
        <v>10</v>
      </c>
      <c r="L2158" s="2">
        <v>4</v>
      </c>
      <c r="M2158" s="2">
        <v>8</v>
      </c>
      <c r="N2158" s="9">
        <v>8</v>
      </c>
    </row>
    <row r="2159" spans="1:14" x14ac:dyDescent="0.25">
      <c r="A2159" s="24">
        <v>2188</v>
      </c>
      <c r="B2159" s="2">
        <v>1</v>
      </c>
      <c r="C2159" s="23">
        <v>6</v>
      </c>
      <c r="D2159" s="23">
        <v>77</v>
      </c>
      <c r="E2159" s="23">
        <v>58</v>
      </c>
      <c r="F2159" s="23">
        <v>0</v>
      </c>
      <c r="G2159" s="23">
        <v>90</v>
      </c>
      <c r="H2159" s="23">
        <v>45</v>
      </c>
      <c r="I2159" s="23">
        <v>187</v>
      </c>
      <c r="J2159" s="9">
        <v>1</v>
      </c>
      <c r="K2159" s="2">
        <v>2</v>
      </c>
      <c r="L2159" s="2">
        <v>0</v>
      </c>
      <c r="M2159" s="2">
        <v>3</v>
      </c>
      <c r="N2159" s="9">
        <v>7</v>
      </c>
    </row>
    <row r="2160" spans="1:14" x14ac:dyDescent="0.25">
      <c r="A2160" s="24">
        <v>2034</v>
      </c>
      <c r="B2160" s="2">
        <v>1</v>
      </c>
      <c r="C2160" s="23">
        <v>19</v>
      </c>
      <c r="D2160" s="23">
        <v>10</v>
      </c>
      <c r="E2160" s="23">
        <v>58</v>
      </c>
      <c r="F2160" s="23">
        <v>34</v>
      </c>
      <c r="G2160" s="23">
        <v>24</v>
      </c>
      <c r="H2160" s="23">
        <v>126</v>
      </c>
      <c r="I2160" s="23">
        <v>19</v>
      </c>
      <c r="J2160" s="9">
        <v>2</v>
      </c>
      <c r="K2160" s="2">
        <v>1</v>
      </c>
      <c r="L2160" s="2">
        <v>2</v>
      </c>
      <c r="M2160" s="2">
        <v>2</v>
      </c>
      <c r="N2160" s="9">
        <v>6</v>
      </c>
    </row>
    <row r="2161" spans="1:14" x14ac:dyDescent="0.25">
      <c r="A2161" s="24">
        <v>2621</v>
      </c>
      <c r="B2161" s="2">
        <v>1</v>
      </c>
      <c r="C2161" s="23">
        <v>25</v>
      </c>
      <c r="D2161" s="23">
        <v>4</v>
      </c>
      <c r="E2161" s="23">
        <v>21</v>
      </c>
      <c r="F2161" s="23">
        <v>0</v>
      </c>
      <c r="G2161" s="23">
        <v>11</v>
      </c>
      <c r="H2161" s="23">
        <v>11</v>
      </c>
      <c r="I2161" s="23">
        <v>50</v>
      </c>
      <c r="J2161" s="9">
        <v>1</v>
      </c>
      <c r="K2161" s="2">
        <v>0</v>
      </c>
      <c r="L2161" s="2">
        <v>0</v>
      </c>
      <c r="M2161" s="2">
        <v>3</v>
      </c>
      <c r="N2161" s="9">
        <v>4</v>
      </c>
    </row>
    <row r="2162" spans="1:14" x14ac:dyDescent="0.25">
      <c r="A2162" s="24">
        <v>2396</v>
      </c>
      <c r="B2162" s="2">
        <v>1</v>
      </c>
      <c r="C2162" s="23">
        <v>27</v>
      </c>
      <c r="D2162" s="23">
        <v>0</v>
      </c>
      <c r="E2162" s="23">
        <v>4</v>
      </c>
      <c r="F2162" s="23">
        <v>0</v>
      </c>
      <c r="G2162" s="23">
        <v>0</v>
      </c>
      <c r="H2162" s="23">
        <v>0</v>
      </c>
      <c r="I2162" s="23">
        <v>31</v>
      </c>
      <c r="J2162" s="9">
        <v>1</v>
      </c>
      <c r="K2162" s="2">
        <v>1</v>
      </c>
      <c r="L2162" s="2">
        <v>0</v>
      </c>
      <c r="M2162" s="2">
        <v>2</v>
      </c>
      <c r="N2162" s="9">
        <v>6</v>
      </c>
    </row>
    <row r="2163" spans="1:14" x14ac:dyDescent="0.25">
      <c r="A2163" s="24">
        <v>1999</v>
      </c>
      <c r="B2163" s="2">
        <v>1</v>
      </c>
      <c r="C2163" s="23">
        <v>53</v>
      </c>
      <c r="D2163" s="23">
        <v>12</v>
      </c>
      <c r="E2163" s="23">
        <v>25</v>
      </c>
      <c r="F2163" s="23">
        <v>25</v>
      </c>
      <c r="G2163" s="23">
        <v>20</v>
      </c>
      <c r="H2163" s="23">
        <v>25</v>
      </c>
      <c r="I2163" s="23">
        <v>111</v>
      </c>
      <c r="J2163" s="9">
        <v>1</v>
      </c>
      <c r="K2163" s="2">
        <v>1</v>
      </c>
      <c r="L2163" s="2">
        <v>0</v>
      </c>
      <c r="M2163" s="2">
        <v>3</v>
      </c>
      <c r="N2163" s="9">
        <v>8</v>
      </c>
    </row>
    <row r="2164" spans="1:14" x14ac:dyDescent="0.25">
      <c r="A2164" s="24">
        <v>1792</v>
      </c>
      <c r="B2164" s="2">
        <v>1</v>
      </c>
      <c r="C2164" s="23">
        <v>68</v>
      </c>
      <c r="D2164" s="23">
        <v>11</v>
      </c>
      <c r="E2164" s="23">
        <v>97</v>
      </c>
      <c r="F2164" s="23">
        <v>34</v>
      </c>
      <c r="G2164" s="23">
        <v>6</v>
      </c>
      <c r="H2164" s="23">
        <v>57</v>
      </c>
      <c r="I2164" s="23">
        <v>159</v>
      </c>
      <c r="J2164" s="9">
        <v>2</v>
      </c>
      <c r="K2164" s="2">
        <v>2</v>
      </c>
      <c r="L2164" s="2">
        <v>0</v>
      </c>
      <c r="M2164" s="2">
        <v>3</v>
      </c>
      <c r="N2164" s="9">
        <v>8</v>
      </c>
    </row>
    <row r="2165" spans="1:14" x14ac:dyDescent="0.25">
      <c r="A2165" s="24">
        <v>3071</v>
      </c>
      <c r="B2165" s="2">
        <v>1</v>
      </c>
      <c r="C2165" s="23">
        <v>101</v>
      </c>
      <c r="D2165" s="23">
        <v>23</v>
      </c>
      <c r="E2165" s="23">
        <v>62</v>
      </c>
      <c r="F2165" s="23">
        <v>54</v>
      </c>
      <c r="G2165" s="23">
        <v>31</v>
      </c>
      <c r="H2165" s="23">
        <v>124</v>
      </c>
      <c r="I2165" s="23">
        <v>147</v>
      </c>
      <c r="J2165" s="9">
        <v>2</v>
      </c>
      <c r="K2165" s="2">
        <v>1</v>
      </c>
      <c r="L2165" s="2">
        <v>0</v>
      </c>
      <c r="M2165" s="2">
        <v>3</v>
      </c>
      <c r="N2165" s="9">
        <v>9</v>
      </c>
    </row>
    <row r="2166" spans="1:14" x14ac:dyDescent="0.25">
      <c r="A2166" s="24">
        <v>1970</v>
      </c>
      <c r="B2166" s="2">
        <v>1</v>
      </c>
      <c r="C2166" s="23">
        <v>103</v>
      </c>
      <c r="D2166" s="23">
        <v>0</v>
      </c>
      <c r="E2166" s="23">
        <v>46</v>
      </c>
      <c r="F2166" s="23">
        <v>0</v>
      </c>
      <c r="G2166" s="23">
        <v>4</v>
      </c>
      <c r="H2166" s="23">
        <v>19</v>
      </c>
      <c r="I2166" s="23">
        <v>134</v>
      </c>
      <c r="J2166" s="9">
        <v>2</v>
      </c>
      <c r="K2166" s="2">
        <v>2</v>
      </c>
      <c r="L2166" s="2">
        <v>0</v>
      </c>
      <c r="M2166" s="2">
        <v>3</v>
      </c>
      <c r="N2166" s="9">
        <v>5</v>
      </c>
    </row>
    <row r="2167" spans="1:14" x14ac:dyDescent="0.25">
      <c r="A2167" s="24">
        <v>2754</v>
      </c>
      <c r="B2167" s="2">
        <v>1</v>
      </c>
      <c r="C2167" s="23">
        <v>180</v>
      </c>
      <c r="D2167" s="23">
        <v>56</v>
      </c>
      <c r="E2167" s="23">
        <v>283</v>
      </c>
      <c r="F2167" s="23">
        <v>349</v>
      </c>
      <c r="G2167" s="23">
        <v>225</v>
      </c>
      <c r="H2167" s="23">
        <v>73</v>
      </c>
      <c r="I2167" s="23">
        <v>1019</v>
      </c>
      <c r="J2167" s="9">
        <v>1</v>
      </c>
      <c r="K2167" s="2">
        <v>2</v>
      </c>
      <c r="L2167" s="2">
        <v>3</v>
      </c>
      <c r="M2167" s="2">
        <v>13</v>
      </c>
      <c r="N2167" s="9">
        <v>1</v>
      </c>
    </row>
    <row r="2168" spans="1:14" x14ac:dyDescent="0.25">
      <c r="A2168" s="24">
        <v>2986</v>
      </c>
      <c r="B2168" s="2">
        <v>1</v>
      </c>
      <c r="C2168" s="23">
        <v>334</v>
      </c>
      <c r="D2168" s="23">
        <v>4</v>
      </c>
      <c r="E2168" s="23">
        <v>117</v>
      </c>
      <c r="F2168" s="23">
        <v>46</v>
      </c>
      <c r="G2168" s="23">
        <v>43</v>
      </c>
      <c r="H2168" s="23">
        <v>43</v>
      </c>
      <c r="I2168" s="23">
        <v>501</v>
      </c>
      <c r="J2168" s="9">
        <v>3</v>
      </c>
      <c r="K2168" s="2">
        <v>4</v>
      </c>
      <c r="L2168" s="2">
        <v>0</v>
      </c>
      <c r="M2168" s="2">
        <v>4</v>
      </c>
      <c r="N2168" s="9">
        <v>8</v>
      </c>
    </row>
    <row r="2169" spans="1:14" x14ac:dyDescent="0.25">
      <c r="A2169" s="24">
        <v>3076</v>
      </c>
      <c r="B2169" s="2">
        <v>1</v>
      </c>
      <c r="C2169" s="23">
        <v>375</v>
      </c>
      <c r="D2169" s="23">
        <v>83</v>
      </c>
      <c r="E2169" s="23">
        <v>424</v>
      </c>
      <c r="F2169" s="23">
        <v>0</v>
      </c>
      <c r="G2169" s="23">
        <v>0</v>
      </c>
      <c r="H2169" s="23">
        <v>296</v>
      </c>
      <c r="I2169" s="23">
        <v>586</v>
      </c>
      <c r="J2169" s="9">
        <v>2</v>
      </c>
      <c r="K2169" s="2">
        <v>7</v>
      </c>
      <c r="L2169" s="2">
        <v>2</v>
      </c>
      <c r="M2169" s="2">
        <v>8</v>
      </c>
      <c r="N2169" s="9">
        <v>5</v>
      </c>
    </row>
    <row r="2170" spans="1:14" x14ac:dyDescent="0.25">
      <c r="A2170" s="24">
        <v>1391</v>
      </c>
      <c r="B2170" s="2">
        <v>1</v>
      </c>
      <c r="C2170" s="23">
        <v>391</v>
      </c>
      <c r="D2170" s="23">
        <v>18</v>
      </c>
      <c r="E2170" s="23">
        <v>202</v>
      </c>
      <c r="F2170" s="23">
        <v>33</v>
      </c>
      <c r="G2170" s="23">
        <v>18</v>
      </c>
      <c r="H2170" s="23">
        <v>25</v>
      </c>
      <c r="I2170" s="23">
        <v>635</v>
      </c>
      <c r="J2170" s="9">
        <v>3</v>
      </c>
      <c r="K2170" s="2">
        <v>5</v>
      </c>
      <c r="L2170" s="2">
        <v>1</v>
      </c>
      <c r="M2170" s="2">
        <v>5</v>
      </c>
      <c r="N2170" s="9">
        <v>6</v>
      </c>
    </row>
    <row r="2171" spans="1:14" x14ac:dyDescent="0.25">
      <c r="A2171" s="24">
        <v>1793</v>
      </c>
      <c r="B2171" s="2">
        <v>1</v>
      </c>
      <c r="C2171" s="23">
        <v>435</v>
      </c>
      <c r="D2171" s="23">
        <v>412</v>
      </c>
      <c r="E2171" s="23">
        <v>606</v>
      </c>
      <c r="F2171" s="23">
        <v>118</v>
      </c>
      <c r="G2171" s="23">
        <v>71</v>
      </c>
      <c r="H2171" s="23">
        <v>76</v>
      </c>
      <c r="I2171" s="23">
        <v>1567</v>
      </c>
      <c r="J2171" s="9">
        <v>1</v>
      </c>
      <c r="K2171" s="2">
        <v>5</v>
      </c>
      <c r="L2171" s="2">
        <v>4</v>
      </c>
      <c r="M2171" s="2">
        <v>6</v>
      </c>
      <c r="N2171" s="9">
        <v>2</v>
      </c>
    </row>
    <row r="2172" spans="1:14" x14ac:dyDescent="0.25">
      <c r="A2172" s="24">
        <v>2355</v>
      </c>
      <c r="B2172" s="2">
        <v>1</v>
      </c>
      <c r="C2172" s="23">
        <v>862</v>
      </c>
      <c r="D2172" s="23">
        <v>30</v>
      </c>
      <c r="E2172" s="23">
        <v>116</v>
      </c>
      <c r="F2172" s="23">
        <v>0</v>
      </c>
      <c r="G2172" s="23">
        <v>40</v>
      </c>
      <c r="H2172" s="23">
        <v>82</v>
      </c>
      <c r="I2172" s="23">
        <v>965</v>
      </c>
      <c r="J2172" s="9">
        <v>4</v>
      </c>
      <c r="K2172" s="2">
        <v>7</v>
      </c>
      <c r="L2172" s="2">
        <v>2</v>
      </c>
      <c r="M2172" s="2">
        <v>4</v>
      </c>
      <c r="N2172" s="9">
        <v>8</v>
      </c>
    </row>
    <row r="2173" spans="1:14" x14ac:dyDescent="0.25">
      <c r="A2173" s="24">
        <v>2489</v>
      </c>
      <c r="B2173" s="2">
        <v>1</v>
      </c>
      <c r="C2173" s="23">
        <v>955</v>
      </c>
      <c r="D2173" s="23">
        <v>95</v>
      </c>
      <c r="E2173" s="23">
        <v>1594</v>
      </c>
      <c r="F2173" s="23">
        <v>165</v>
      </c>
      <c r="G2173" s="23">
        <v>445</v>
      </c>
      <c r="H2173" s="23">
        <v>445</v>
      </c>
      <c r="I2173" s="23">
        <v>2808</v>
      </c>
      <c r="J2173" s="9">
        <v>1</v>
      </c>
      <c r="K2173" s="2">
        <v>4</v>
      </c>
      <c r="L2173" s="2">
        <v>8</v>
      </c>
      <c r="M2173" s="2">
        <v>9</v>
      </c>
      <c r="N2173" s="9">
        <v>2</v>
      </c>
    </row>
    <row r="2174" spans="1:14" x14ac:dyDescent="0.25">
      <c r="A2174" s="24">
        <v>1413</v>
      </c>
      <c r="B2174" s="2">
        <v>1</v>
      </c>
      <c r="C2174" s="23">
        <v>994</v>
      </c>
      <c r="D2174" s="23">
        <v>0</v>
      </c>
      <c r="E2174" s="23">
        <v>497</v>
      </c>
      <c r="F2174" s="23">
        <v>255</v>
      </c>
      <c r="G2174" s="23">
        <v>453</v>
      </c>
      <c r="H2174" s="23">
        <v>453</v>
      </c>
      <c r="I2174" s="23">
        <v>1747</v>
      </c>
      <c r="J2174" s="9">
        <v>2</v>
      </c>
      <c r="K2174" s="2">
        <v>5</v>
      </c>
      <c r="L2174" s="2">
        <v>5</v>
      </c>
      <c r="M2174" s="2">
        <v>12</v>
      </c>
      <c r="N2174" s="9">
        <v>3</v>
      </c>
    </row>
    <row r="2175" spans="1:14" x14ac:dyDescent="0.25">
      <c r="A2175" s="24">
        <v>1066</v>
      </c>
      <c r="B2175" s="2">
        <v>1</v>
      </c>
      <c r="C2175" s="23">
        <v>1236</v>
      </c>
      <c r="D2175" s="23">
        <v>90</v>
      </c>
      <c r="E2175" s="23">
        <v>1147</v>
      </c>
      <c r="F2175" s="23">
        <v>471</v>
      </c>
      <c r="G2175" s="23">
        <v>150</v>
      </c>
      <c r="H2175" s="23">
        <v>30</v>
      </c>
      <c r="I2175" s="23">
        <v>3064</v>
      </c>
      <c r="J2175" s="9">
        <v>3</v>
      </c>
      <c r="K2175" s="2">
        <v>4</v>
      </c>
      <c r="L2175" s="2">
        <v>8</v>
      </c>
      <c r="M2175" s="2">
        <v>6</v>
      </c>
      <c r="N2175" s="9">
        <v>3</v>
      </c>
    </row>
    <row r="2176" spans="1:14" x14ac:dyDescent="0.25">
      <c r="A2176" s="24">
        <v>1835</v>
      </c>
      <c r="B2176" s="2">
        <v>1</v>
      </c>
      <c r="C2176" s="23">
        <v>1288</v>
      </c>
      <c r="D2176" s="23">
        <v>0</v>
      </c>
      <c r="E2176" s="23">
        <v>66</v>
      </c>
      <c r="F2176" s="23">
        <v>0</v>
      </c>
      <c r="G2176" s="23">
        <v>0</v>
      </c>
      <c r="H2176" s="23">
        <v>54</v>
      </c>
      <c r="I2176" s="23">
        <v>1300</v>
      </c>
      <c r="J2176" s="9">
        <v>3</v>
      </c>
      <c r="K2176" s="2">
        <v>7</v>
      </c>
      <c r="L2176" s="2">
        <v>1</v>
      </c>
      <c r="M2176" s="2">
        <v>7</v>
      </c>
      <c r="N2176" s="9">
        <v>8</v>
      </c>
    </row>
    <row r="2177" spans="1:14" x14ac:dyDescent="0.25">
      <c r="A2177" s="24">
        <v>2828</v>
      </c>
      <c r="B2177" s="2">
        <v>1</v>
      </c>
      <c r="C2177" s="23">
        <v>1378</v>
      </c>
      <c r="D2177" s="23">
        <v>432</v>
      </c>
      <c r="E2177" s="23">
        <v>2086</v>
      </c>
      <c r="F2177" s="23">
        <v>51</v>
      </c>
      <c r="G2177" s="23">
        <v>0</v>
      </c>
      <c r="H2177" s="23">
        <v>77</v>
      </c>
      <c r="I2177" s="23">
        <v>3870</v>
      </c>
      <c r="J2177" s="9">
        <v>1</v>
      </c>
      <c r="K2177" s="2">
        <v>4</v>
      </c>
      <c r="L2177" s="2">
        <v>5</v>
      </c>
      <c r="M2177" s="2">
        <v>4</v>
      </c>
      <c r="N2177" s="9">
        <v>3</v>
      </c>
    </row>
    <row r="2178" spans="1:14" x14ac:dyDescent="0.25">
      <c r="A2178" s="24">
        <v>1701</v>
      </c>
      <c r="B2178" s="2">
        <v>1</v>
      </c>
      <c r="C2178" s="23">
        <v>1566</v>
      </c>
      <c r="D2178" s="23">
        <v>21</v>
      </c>
      <c r="E2178" s="23">
        <v>582</v>
      </c>
      <c r="F2178" s="23">
        <v>0</v>
      </c>
      <c r="G2178" s="23">
        <v>65</v>
      </c>
      <c r="H2178" s="23">
        <v>21</v>
      </c>
      <c r="I2178" s="23">
        <v>2213</v>
      </c>
      <c r="J2178" s="9">
        <v>2</v>
      </c>
      <c r="K2178" s="2">
        <v>5</v>
      </c>
      <c r="L2178" s="2">
        <v>4</v>
      </c>
      <c r="M2178" s="2">
        <v>5</v>
      </c>
      <c r="N2178" s="9">
        <v>4</v>
      </c>
    </row>
    <row r="2179" spans="1:14" x14ac:dyDescent="0.25">
      <c r="A2179" s="24">
        <v>2092</v>
      </c>
      <c r="B2179" s="2">
        <v>1</v>
      </c>
      <c r="C2179" s="23">
        <v>1577</v>
      </c>
      <c r="D2179" s="23">
        <v>100</v>
      </c>
      <c r="E2179" s="23">
        <v>256</v>
      </c>
      <c r="F2179" s="23">
        <v>67</v>
      </c>
      <c r="G2179" s="23">
        <v>356</v>
      </c>
      <c r="H2179" s="23">
        <v>100</v>
      </c>
      <c r="I2179" s="23">
        <v>2255</v>
      </c>
      <c r="J2179" s="9">
        <v>1</v>
      </c>
      <c r="K2179" s="2">
        <v>8</v>
      </c>
      <c r="L2179" s="2">
        <v>2</v>
      </c>
      <c r="M2179" s="2">
        <v>5</v>
      </c>
      <c r="N2179" s="9">
        <v>5</v>
      </c>
    </row>
    <row r="2180" spans="1:14" x14ac:dyDescent="0.25">
      <c r="A2180" s="24">
        <v>1982</v>
      </c>
      <c r="B2180" s="2">
        <v>1</v>
      </c>
      <c r="C2180" s="23">
        <v>2635</v>
      </c>
      <c r="D2180" s="23">
        <v>43</v>
      </c>
      <c r="E2180" s="23">
        <v>921</v>
      </c>
      <c r="F2180" s="23">
        <v>217</v>
      </c>
      <c r="G2180" s="23">
        <v>41</v>
      </c>
      <c r="H2180" s="23">
        <v>41</v>
      </c>
      <c r="I2180" s="23">
        <v>3816</v>
      </c>
      <c r="J2180" s="9">
        <v>1</v>
      </c>
      <c r="K2180" s="2">
        <v>4</v>
      </c>
      <c r="L2180" s="2">
        <v>3</v>
      </c>
      <c r="M2180" s="2">
        <v>4</v>
      </c>
      <c r="N2180" s="9">
        <v>1</v>
      </c>
    </row>
    <row r="2181" spans="1:14" x14ac:dyDescent="0.25">
      <c r="A2181" s="24">
        <v>1414</v>
      </c>
      <c r="B2181" s="2">
        <v>1</v>
      </c>
      <c r="C2181" s="23">
        <v>2719</v>
      </c>
      <c r="D2181" s="23">
        <v>35</v>
      </c>
      <c r="E2181" s="23">
        <v>760</v>
      </c>
      <c r="F2181" s="23">
        <v>94</v>
      </c>
      <c r="G2181" s="23">
        <v>35</v>
      </c>
      <c r="H2181" s="23">
        <v>35</v>
      </c>
      <c r="I2181" s="23">
        <v>3607</v>
      </c>
      <c r="J2181" s="9">
        <v>1</v>
      </c>
      <c r="K2181" s="2">
        <v>2</v>
      </c>
      <c r="L2181" s="2">
        <v>4</v>
      </c>
      <c r="M2181" s="2">
        <v>9</v>
      </c>
      <c r="N2181" s="9">
        <v>4</v>
      </c>
    </row>
    <row r="2182" spans="1:14" x14ac:dyDescent="0.25">
      <c r="A2182" s="24">
        <v>1396</v>
      </c>
      <c r="B2182" s="2">
        <v>1</v>
      </c>
      <c r="C2182" s="23">
        <v>3005</v>
      </c>
      <c r="D2182" s="23">
        <v>0</v>
      </c>
      <c r="E2182" s="23">
        <v>511</v>
      </c>
      <c r="F2182" s="23">
        <v>95</v>
      </c>
      <c r="G2182" s="23">
        <v>73</v>
      </c>
      <c r="H2182" s="23">
        <v>35</v>
      </c>
      <c r="I2182" s="23">
        <v>3649</v>
      </c>
      <c r="J2182" s="9">
        <v>3</v>
      </c>
      <c r="K2182" s="2">
        <v>11</v>
      </c>
      <c r="L2182" s="2">
        <v>9</v>
      </c>
      <c r="M2182" s="2">
        <v>12</v>
      </c>
      <c r="N2182" s="9">
        <v>6</v>
      </c>
    </row>
    <row r="2183" spans="1:14" x14ac:dyDescent="0.25">
      <c r="A2183" s="24">
        <v>1791</v>
      </c>
      <c r="B2183" s="2">
        <v>0</v>
      </c>
      <c r="C2183" s="23">
        <v>14</v>
      </c>
      <c r="D2183" s="23">
        <v>47</v>
      </c>
      <c r="E2183" s="23">
        <v>38</v>
      </c>
      <c r="F2183" s="23">
        <v>14</v>
      </c>
      <c r="G2183" s="23">
        <v>76</v>
      </c>
      <c r="H2183" s="23">
        <v>151</v>
      </c>
      <c r="I2183" s="23">
        <v>38</v>
      </c>
      <c r="J2183" s="9">
        <v>1</v>
      </c>
      <c r="K2183" s="2">
        <v>1</v>
      </c>
      <c r="L2183" s="2">
        <v>1</v>
      </c>
      <c r="M2183" s="2">
        <v>2</v>
      </c>
      <c r="N2183" s="9">
        <v>6</v>
      </c>
    </row>
    <row r="2184" spans="1:14" x14ac:dyDescent="0.25">
      <c r="A2184" s="24">
        <v>1150</v>
      </c>
      <c r="B2184" s="2">
        <v>0</v>
      </c>
      <c r="C2184" s="23">
        <v>21</v>
      </c>
      <c r="D2184" s="23">
        <v>0</v>
      </c>
      <c r="E2184" s="23">
        <v>13</v>
      </c>
      <c r="F2184" s="23">
        <v>0</v>
      </c>
      <c r="G2184" s="23">
        <v>0</v>
      </c>
      <c r="H2184" s="23">
        <v>21</v>
      </c>
      <c r="I2184" s="23">
        <v>13</v>
      </c>
      <c r="J2184" s="9">
        <v>1</v>
      </c>
      <c r="K2184" s="2">
        <v>1</v>
      </c>
      <c r="L2184" s="2">
        <v>0</v>
      </c>
      <c r="M2184" s="2">
        <v>2</v>
      </c>
      <c r="N2184" s="9">
        <v>7</v>
      </c>
    </row>
    <row r="2185" spans="1:14" x14ac:dyDescent="0.25">
      <c r="A2185" s="24">
        <v>1535</v>
      </c>
      <c r="B2185" s="2">
        <v>0</v>
      </c>
      <c r="C2185" s="23">
        <v>34</v>
      </c>
      <c r="D2185" s="23">
        <v>91</v>
      </c>
      <c r="E2185" s="23">
        <v>136</v>
      </c>
      <c r="F2185" s="23">
        <v>62</v>
      </c>
      <c r="G2185" s="23">
        <v>0</v>
      </c>
      <c r="H2185" s="23">
        <v>192</v>
      </c>
      <c r="I2185" s="23">
        <v>130</v>
      </c>
      <c r="J2185" s="9">
        <v>2</v>
      </c>
      <c r="K2185" s="2">
        <v>3</v>
      </c>
      <c r="L2185" s="2">
        <v>1</v>
      </c>
      <c r="M2185" s="2">
        <v>2</v>
      </c>
      <c r="N2185" s="9">
        <v>7</v>
      </c>
    </row>
    <row r="2186" spans="1:14" x14ac:dyDescent="0.25">
      <c r="A2186" s="24">
        <v>1062</v>
      </c>
      <c r="B2186" s="2">
        <v>0</v>
      </c>
      <c r="C2186" s="23">
        <v>41</v>
      </c>
      <c r="D2186" s="23">
        <v>0</v>
      </c>
      <c r="E2186" s="23">
        <v>4</v>
      </c>
      <c r="F2186" s="23">
        <v>0</v>
      </c>
      <c r="G2186" s="23">
        <v>0</v>
      </c>
      <c r="H2186" s="23">
        <v>0</v>
      </c>
      <c r="I2186" s="23">
        <v>45</v>
      </c>
      <c r="J2186" s="9">
        <v>1</v>
      </c>
      <c r="K2186" s="2">
        <v>1</v>
      </c>
      <c r="L2186" s="2">
        <v>0</v>
      </c>
      <c r="M2186" s="2">
        <v>2</v>
      </c>
      <c r="N2186" s="9">
        <v>7</v>
      </c>
    </row>
    <row r="2187" spans="1:14" x14ac:dyDescent="0.25">
      <c r="A2187" s="24">
        <v>2009</v>
      </c>
      <c r="B2187" s="2">
        <v>0</v>
      </c>
      <c r="C2187" s="23">
        <v>74</v>
      </c>
      <c r="D2187" s="23">
        <v>0</v>
      </c>
      <c r="E2187" s="23">
        <v>8</v>
      </c>
      <c r="F2187" s="23">
        <v>0</v>
      </c>
      <c r="G2187" s="23">
        <v>0</v>
      </c>
      <c r="H2187" s="23">
        <v>8</v>
      </c>
      <c r="I2187" s="23">
        <v>74</v>
      </c>
      <c r="J2187" s="9">
        <v>1</v>
      </c>
      <c r="K2187" s="2">
        <v>1</v>
      </c>
      <c r="L2187" s="2">
        <v>0</v>
      </c>
      <c r="M2187" s="2">
        <v>3</v>
      </c>
      <c r="N2187" s="9">
        <v>4</v>
      </c>
    </row>
    <row r="2188" spans="1:14" x14ac:dyDescent="0.25">
      <c r="A2188" s="24">
        <v>1739</v>
      </c>
      <c r="B2188" s="2">
        <v>0</v>
      </c>
      <c r="C2188" s="23">
        <v>138</v>
      </c>
      <c r="D2188" s="23">
        <v>7</v>
      </c>
      <c r="E2188" s="23">
        <v>80</v>
      </c>
      <c r="F2188" s="23">
        <v>0</v>
      </c>
      <c r="G2188" s="23">
        <v>14</v>
      </c>
      <c r="H2188" s="23">
        <v>80</v>
      </c>
      <c r="I2188" s="23">
        <v>159</v>
      </c>
      <c r="J2188" s="9">
        <v>2</v>
      </c>
      <c r="K2188" s="2">
        <v>2</v>
      </c>
      <c r="L2188" s="2">
        <v>1</v>
      </c>
      <c r="M2188" s="2">
        <v>3</v>
      </c>
      <c r="N2188" s="9">
        <v>4</v>
      </c>
    </row>
    <row r="2189" spans="1:14" x14ac:dyDescent="0.25">
      <c r="A2189" s="24">
        <v>1092</v>
      </c>
      <c r="B2189" s="2">
        <v>0</v>
      </c>
      <c r="C2189" s="23">
        <v>164</v>
      </c>
      <c r="D2189" s="23">
        <v>3</v>
      </c>
      <c r="E2189" s="23">
        <v>15</v>
      </c>
      <c r="F2189" s="23">
        <v>6</v>
      </c>
      <c r="G2189" s="23">
        <v>3</v>
      </c>
      <c r="H2189" s="23">
        <v>31</v>
      </c>
      <c r="I2189" s="23">
        <v>161</v>
      </c>
      <c r="J2189" s="9">
        <v>2</v>
      </c>
      <c r="K2189" s="2">
        <v>2</v>
      </c>
      <c r="L2189" s="2">
        <v>0</v>
      </c>
      <c r="M2189" s="2">
        <v>3</v>
      </c>
      <c r="N2189" s="9">
        <v>8</v>
      </c>
    </row>
    <row r="2190" spans="1:14" x14ac:dyDescent="0.25">
      <c r="A2190" s="24">
        <v>2181</v>
      </c>
      <c r="B2190" s="2">
        <v>0</v>
      </c>
      <c r="C2190" s="23">
        <v>178</v>
      </c>
      <c r="D2190" s="23">
        <v>17</v>
      </c>
      <c r="E2190" s="23">
        <v>161</v>
      </c>
      <c r="F2190" s="23">
        <v>37</v>
      </c>
      <c r="G2190" s="23">
        <v>37</v>
      </c>
      <c r="H2190" s="23">
        <v>62</v>
      </c>
      <c r="I2190" s="23">
        <v>367</v>
      </c>
      <c r="J2190" s="9">
        <v>4</v>
      </c>
      <c r="K2190" s="2">
        <v>2</v>
      </c>
      <c r="L2190" s="2">
        <v>1</v>
      </c>
      <c r="M2190" s="2">
        <v>5</v>
      </c>
      <c r="N2190" s="9">
        <v>4</v>
      </c>
    </row>
    <row r="2191" spans="1:14" x14ac:dyDescent="0.25">
      <c r="A2191" s="24">
        <v>2809</v>
      </c>
      <c r="B2191" s="2">
        <v>0</v>
      </c>
      <c r="C2191" s="23">
        <v>178</v>
      </c>
      <c r="D2191" s="23">
        <v>17</v>
      </c>
      <c r="E2191" s="23">
        <v>161</v>
      </c>
      <c r="F2191" s="23">
        <v>37</v>
      </c>
      <c r="G2191" s="23">
        <v>37</v>
      </c>
      <c r="H2191" s="23">
        <v>62</v>
      </c>
      <c r="I2191" s="23">
        <v>367</v>
      </c>
      <c r="J2191" s="9">
        <v>4</v>
      </c>
      <c r="K2191" s="2">
        <v>2</v>
      </c>
      <c r="L2191" s="2">
        <v>1</v>
      </c>
      <c r="M2191" s="2">
        <v>5</v>
      </c>
      <c r="N2191" s="9">
        <v>4</v>
      </c>
    </row>
    <row r="2192" spans="1:14" x14ac:dyDescent="0.25">
      <c r="A2192" s="24">
        <v>1520</v>
      </c>
      <c r="B2192" s="2">
        <v>0</v>
      </c>
      <c r="C2192" s="23">
        <v>252</v>
      </c>
      <c r="D2192" s="23">
        <v>0</v>
      </c>
      <c r="E2192" s="23">
        <v>35</v>
      </c>
      <c r="F2192" s="23">
        <v>0</v>
      </c>
      <c r="G2192" s="23">
        <v>0</v>
      </c>
      <c r="H2192" s="23">
        <v>23</v>
      </c>
      <c r="I2192" s="23">
        <v>265</v>
      </c>
      <c r="J2192" s="9">
        <v>1</v>
      </c>
      <c r="K2192" s="2">
        <v>2</v>
      </c>
      <c r="L2192" s="2">
        <v>1</v>
      </c>
      <c r="M2192" s="2">
        <v>3</v>
      </c>
      <c r="N2192" s="9">
        <v>5</v>
      </c>
    </row>
    <row r="2193" spans="1:14" x14ac:dyDescent="0.25">
      <c r="A2193" s="24">
        <v>2026</v>
      </c>
      <c r="B2193" s="2">
        <v>0</v>
      </c>
      <c r="C2193" s="23">
        <v>321</v>
      </c>
      <c r="D2193" s="23">
        <v>4</v>
      </c>
      <c r="E2193" s="23">
        <v>149</v>
      </c>
      <c r="F2193" s="23">
        <v>0</v>
      </c>
      <c r="G2193" s="23">
        <v>4</v>
      </c>
      <c r="H2193" s="23">
        <v>12</v>
      </c>
      <c r="I2193" s="23">
        <v>466</v>
      </c>
      <c r="J2193" s="9">
        <v>3</v>
      </c>
      <c r="K2193" s="2">
        <v>2</v>
      </c>
      <c r="L2193" s="2">
        <v>1</v>
      </c>
      <c r="M2193" s="2">
        <v>4</v>
      </c>
      <c r="N2193" s="9">
        <v>7</v>
      </c>
    </row>
    <row r="2194" spans="1:14" x14ac:dyDescent="0.25">
      <c r="A2194" s="24">
        <v>2349</v>
      </c>
      <c r="B2194" s="2">
        <v>0</v>
      </c>
      <c r="C2194" s="23">
        <v>333</v>
      </c>
      <c r="D2194" s="23">
        <v>27</v>
      </c>
      <c r="E2194" s="23">
        <v>147</v>
      </c>
      <c r="F2194" s="23">
        <v>37</v>
      </c>
      <c r="G2194" s="23">
        <v>5</v>
      </c>
      <c r="H2194" s="23">
        <v>75</v>
      </c>
      <c r="I2194" s="23">
        <v>475</v>
      </c>
      <c r="J2194" s="9">
        <v>1</v>
      </c>
      <c r="K2194" s="2">
        <v>3</v>
      </c>
      <c r="L2194" s="2">
        <v>2</v>
      </c>
      <c r="M2194" s="2">
        <v>5</v>
      </c>
      <c r="N2194" s="9">
        <v>2</v>
      </c>
    </row>
    <row r="2195" spans="1:14" x14ac:dyDescent="0.25">
      <c r="A2195" s="24">
        <v>1375</v>
      </c>
      <c r="B2195" s="2">
        <v>0</v>
      </c>
      <c r="C2195" s="23">
        <v>364</v>
      </c>
      <c r="D2195" s="23">
        <v>10</v>
      </c>
      <c r="E2195" s="23">
        <v>159</v>
      </c>
      <c r="F2195" s="23">
        <v>0</v>
      </c>
      <c r="G2195" s="23">
        <v>34</v>
      </c>
      <c r="H2195" s="23">
        <v>10</v>
      </c>
      <c r="I2195" s="23">
        <v>556</v>
      </c>
      <c r="J2195" s="9">
        <v>2</v>
      </c>
      <c r="K2195" s="2">
        <v>3</v>
      </c>
      <c r="L2195" s="2">
        <v>1</v>
      </c>
      <c r="M2195" s="2">
        <v>6</v>
      </c>
      <c r="N2195" s="9">
        <v>4</v>
      </c>
    </row>
    <row r="2196" spans="1:14" x14ac:dyDescent="0.25">
      <c r="A2196" s="24">
        <v>1331</v>
      </c>
      <c r="B2196" s="2">
        <v>0</v>
      </c>
      <c r="C2196" s="23">
        <v>412</v>
      </c>
      <c r="D2196" s="23">
        <v>227</v>
      </c>
      <c r="E2196" s="23">
        <v>826</v>
      </c>
      <c r="F2196" s="23">
        <v>242</v>
      </c>
      <c r="G2196" s="23">
        <v>412</v>
      </c>
      <c r="H2196" s="23">
        <v>475</v>
      </c>
      <c r="I2196" s="23">
        <v>1643</v>
      </c>
      <c r="J2196" s="9">
        <v>1</v>
      </c>
      <c r="K2196" s="2">
        <v>4</v>
      </c>
      <c r="L2196" s="2">
        <v>4</v>
      </c>
      <c r="M2196" s="2">
        <v>6</v>
      </c>
      <c r="N2196" s="9">
        <v>1</v>
      </c>
    </row>
    <row r="2197" spans="1:14" x14ac:dyDescent="0.25">
      <c r="A2197" s="24">
        <v>3169</v>
      </c>
      <c r="B2197" s="2">
        <v>0</v>
      </c>
      <c r="C2197" s="23">
        <v>727</v>
      </c>
      <c r="D2197" s="23">
        <v>57</v>
      </c>
      <c r="E2197" s="23">
        <v>820</v>
      </c>
      <c r="F2197" s="23">
        <v>178</v>
      </c>
      <c r="G2197" s="23">
        <v>22</v>
      </c>
      <c r="H2197" s="23">
        <v>120</v>
      </c>
      <c r="I2197" s="23">
        <v>1683</v>
      </c>
      <c r="J2197" s="9">
        <v>4</v>
      </c>
      <c r="K2197" s="2">
        <v>8</v>
      </c>
      <c r="L2197" s="2">
        <v>8</v>
      </c>
      <c r="M2197" s="2">
        <v>6</v>
      </c>
      <c r="N2197" s="9">
        <v>6</v>
      </c>
    </row>
    <row r="2198" spans="1:14" x14ac:dyDescent="0.25">
      <c r="A2198" s="24">
        <v>2631</v>
      </c>
      <c r="B2198" s="2">
        <v>0</v>
      </c>
      <c r="C2198" s="23">
        <v>794</v>
      </c>
      <c r="D2198" s="23">
        <v>34</v>
      </c>
      <c r="E2198" s="23">
        <v>283</v>
      </c>
      <c r="F2198" s="23">
        <v>15</v>
      </c>
      <c r="G2198" s="23">
        <v>11</v>
      </c>
      <c r="H2198" s="23">
        <v>112</v>
      </c>
      <c r="I2198" s="23">
        <v>1026</v>
      </c>
      <c r="J2198" s="9">
        <v>3</v>
      </c>
      <c r="K2198" s="2">
        <v>5</v>
      </c>
      <c r="L2198" s="2">
        <v>2</v>
      </c>
      <c r="M2198" s="2">
        <v>5</v>
      </c>
      <c r="N2198" s="9">
        <v>7</v>
      </c>
    </row>
    <row r="2199" spans="1:14" x14ac:dyDescent="0.25">
      <c r="A2199" s="24">
        <v>2070</v>
      </c>
      <c r="B2199" s="2">
        <v>0</v>
      </c>
      <c r="C2199" s="23">
        <v>805</v>
      </c>
      <c r="D2199" s="23">
        <v>311</v>
      </c>
      <c r="E2199" s="23">
        <v>984</v>
      </c>
      <c r="F2199" s="23">
        <v>575</v>
      </c>
      <c r="G2199" s="23">
        <v>77</v>
      </c>
      <c r="H2199" s="23">
        <v>103</v>
      </c>
      <c r="I2199" s="23">
        <v>2649</v>
      </c>
      <c r="J2199" s="9">
        <v>1</v>
      </c>
      <c r="K2199" s="2">
        <v>4</v>
      </c>
      <c r="L2199" s="2">
        <v>7</v>
      </c>
      <c r="M2199" s="2">
        <v>5</v>
      </c>
      <c r="N2199" s="9">
        <v>2</v>
      </c>
    </row>
    <row r="2200" spans="1:14" x14ac:dyDescent="0.25">
      <c r="A2200" s="24">
        <v>1847</v>
      </c>
      <c r="B2200" s="2">
        <v>0</v>
      </c>
      <c r="C2200" s="23">
        <v>908</v>
      </c>
      <c r="D2200" s="23">
        <v>36</v>
      </c>
      <c r="E2200" s="23">
        <v>224</v>
      </c>
      <c r="F2200" s="23">
        <v>83</v>
      </c>
      <c r="G2200" s="23">
        <v>23</v>
      </c>
      <c r="H2200" s="23">
        <v>23</v>
      </c>
      <c r="I2200" s="23">
        <v>1251</v>
      </c>
      <c r="J2200" s="9">
        <v>3</v>
      </c>
      <c r="K2200" s="2">
        <v>5</v>
      </c>
      <c r="L2200" s="2">
        <v>1</v>
      </c>
      <c r="M2200" s="2">
        <v>8</v>
      </c>
      <c r="N2200" s="9">
        <v>5</v>
      </c>
    </row>
    <row r="2201" spans="1:14" x14ac:dyDescent="0.25">
      <c r="A2201" s="24">
        <v>2653</v>
      </c>
      <c r="B2201" s="2">
        <v>0</v>
      </c>
      <c r="C2201" s="23">
        <v>930</v>
      </c>
      <c r="D2201" s="23">
        <v>0</v>
      </c>
      <c r="E2201" s="23">
        <v>220</v>
      </c>
      <c r="F2201" s="23">
        <v>0</v>
      </c>
      <c r="G2201" s="23">
        <v>0</v>
      </c>
      <c r="H2201" s="23">
        <v>69</v>
      </c>
      <c r="I2201" s="23">
        <v>1081</v>
      </c>
      <c r="J2201" s="9">
        <v>2</v>
      </c>
      <c r="K2201" s="2">
        <v>5</v>
      </c>
      <c r="L2201" s="2">
        <v>1</v>
      </c>
      <c r="M2201" s="2">
        <v>8</v>
      </c>
      <c r="N2201" s="9">
        <v>7</v>
      </c>
    </row>
    <row r="2202" spans="1:14" x14ac:dyDescent="0.25">
      <c r="A2202" s="24">
        <v>1023</v>
      </c>
      <c r="B2202" s="2">
        <v>0</v>
      </c>
      <c r="C2202" s="23">
        <v>972</v>
      </c>
      <c r="D2202" s="23">
        <v>0</v>
      </c>
      <c r="E2202" s="23">
        <v>258</v>
      </c>
      <c r="F2202" s="23">
        <v>53</v>
      </c>
      <c r="G2202" s="23">
        <v>81</v>
      </c>
      <c r="H2202" s="23">
        <v>13</v>
      </c>
      <c r="I2202" s="23">
        <v>1351</v>
      </c>
      <c r="J2202" s="9">
        <v>3</v>
      </c>
      <c r="K2202" s="2">
        <v>6</v>
      </c>
      <c r="L2202" s="2">
        <v>2</v>
      </c>
      <c r="M2202" s="2">
        <v>9</v>
      </c>
      <c r="N2202" s="9">
        <v>4</v>
      </c>
    </row>
    <row r="2203" spans="1:14" x14ac:dyDescent="0.25">
      <c r="A2203" s="24">
        <v>1832</v>
      </c>
      <c r="B2203" s="2">
        <v>0</v>
      </c>
      <c r="C2203" s="23">
        <v>972</v>
      </c>
      <c r="D2203" s="23">
        <v>0</v>
      </c>
      <c r="E2203" s="23">
        <v>258</v>
      </c>
      <c r="F2203" s="23">
        <v>53</v>
      </c>
      <c r="G2203" s="23">
        <v>81</v>
      </c>
      <c r="H2203" s="23">
        <v>13</v>
      </c>
      <c r="I2203" s="23">
        <v>1351</v>
      </c>
      <c r="J2203" s="9">
        <v>3</v>
      </c>
      <c r="K2203" s="2">
        <v>6</v>
      </c>
      <c r="L2203" s="2">
        <v>2</v>
      </c>
      <c r="M2203" s="2">
        <v>9</v>
      </c>
      <c r="N2203" s="9">
        <v>4</v>
      </c>
    </row>
    <row r="2204" spans="1:14" x14ac:dyDescent="0.25">
      <c r="A2204" s="24">
        <v>3024</v>
      </c>
      <c r="B2204" s="2">
        <v>0</v>
      </c>
      <c r="C2204" s="23">
        <v>1005</v>
      </c>
      <c r="D2204" s="23">
        <v>58</v>
      </c>
      <c r="E2204" s="23">
        <v>1195</v>
      </c>
      <c r="F2204" s="23">
        <v>163</v>
      </c>
      <c r="G2204" s="23">
        <v>219</v>
      </c>
      <c r="H2204" s="23">
        <v>58</v>
      </c>
      <c r="I2204" s="23">
        <v>2582</v>
      </c>
      <c r="J2204" s="9">
        <v>1</v>
      </c>
      <c r="K2204" s="2">
        <v>5</v>
      </c>
      <c r="L2204" s="2">
        <v>6</v>
      </c>
      <c r="M2204" s="2">
        <v>10</v>
      </c>
      <c r="N2204" s="9">
        <v>1</v>
      </c>
    </row>
    <row r="2205" spans="1:14" x14ac:dyDescent="0.25">
      <c r="A2205" s="24">
        <v>2513</v>
      </c>
      <c r="B2205" s="2">
        <v>0</v>
      </c>
      <c r="C2205" s="23">
        <v>1067</v>
      </c>
      <c r="D2205" s="23">
        <v>203</v>
      </c>
      <c r="E2205" s="23">
        <v>1092</v>
      </c>
      <c r="F2205" s="23">
        <v>198</v>
      </c>
      <c r="G2205" s="23">
        <v>50</v>
      </c>
      <c r="H2205" s="23">
        <v>252</v>
      </c>
      <c r="I2205" s="23">
        <v>2356</v>
      </c>
      <c r="J2205" s="9">
        <v>1</v>
      </c>
      <c r="K2205" s="2">
        <v>3</v>
      </c>
      <c r="L2205" s="2">
        <v>6</v>
      </c>
      <c r="M2205" s="2">
        <v>6</v>
      </c>
      <c r="N2205" s="9">
        <v>1</v>
      </c>
    </row>
    <row r="2206" spans="1:14" x14ac:dyDescent="0.25">
      <c r="A2206" s="24">
        <v>1803</v>
      </c>
      <c r="B2206" s="2">
        <v>0</v>
      </c>
      <c r="C2206" s="23">
        <v>1277</v>
      </c>
      <c r="D2206" s="23">
        <v>14</v>
      </c>
      <c r="E2206" s="23">
        <v>176</v>
      </c>
      <c r="F2206" s="23">
        <v>19</v>
      </c>
      <c r="G2206" s="23">
        <v>0</v>
      </c>
      <c r="H2206" s="23">
        <v>102</v>
      </c>
      <c r="I2206" s="23">
        <v>1384</v>
      </c>
      <c r="J2206" s="9">
        <v>1</v>
      </c>
      <c r="K2206" s="2">
        <v>7</v>
      </c>
      <c r="L2206" s="2">
        <v>3</v>
      </c>
      <c r="M2206" s="2">
        <v>7</v>
      </c>
      <c r="N2206" s="9">
        <v>5</v>
      </c>
    </row>
    <row r="2207" spans="1:14" x14ac:dyDescent="0.25">
      <c r="A2207" s="24">
        <v>2128</v>
      </c>
      <c r="B2207" s="2">
        <v>0</v>
      </c>
      <c r="C2207" s="23">
        <v>1288</v>
      </c>
      <c r="D2207" s="23">
        <v>0</v>
      </c>
      <c r="E2207" s="23">
        <v>485</v>
      </c>
      <c r="F2207" s="23">
        <v>23</v>
      </c>
      <c r="G2207" s="23">
        <v>54</v>
      </c>
      <c r="H2207" s="23">
        <v>91</v>
      </c>
      <c r="I2207" s="23">
        <v>1759</v>
      </c>
      <c r="J2207" s="9">
        <v>12</v>
      </c>
      <c r="K2207" s="2">
        <v>9</v>
      </c>
      <c r="L2207" s="2">
        <v>2</v>
      </c>
      <c r="M2207" s="2">
        <v>8</v>
      </c>
      <c r="N2207" s="9">
        <v>8</v>
      </c>
    </row>
    <row r="2208" spans="1:14" x14ac:dyDescent="0.25">
      <c r="A2208" s="24">
        <v>2142</v>
      </c>
      <c r="B2208" s="2">
        <v>0</v>
      </c>
      <c r="C2208" s="23">
        <v>1288</v>
      </c>
      <c r="D2208" s="23">
        <v>0</v>
      </c>
      <c r="E2208" s="23">
        <v>485</v>
      </c>
      <c r="F2208" s="23">
        <v>23</v>
      </c>
      <c r="G2208" s="23">
        <v>54</v>
      </c>
      <c r="H2208" s="23">
        <v>91</v>
      </c>
      <c r="I2208" s="23">
        <v>1759</v>
      </c>
      <c r="J2208" s="9">
        <v>12</v>
      </c>
      <c r="K2208" s="2">
        <v>9</v>
      </c>
      <c r="L2208" s="2">
        <v>2</v>
      </c>
      <c r="M2208" s="2">
        <v>8</v>
      </c>
      <c r="N2208" s="9">
        <v>8</v>
      </c>
    </row>
    <row r="2209" spans="1:14" x14ac:dyDescent="0.25">
      <c r="A2209" s="24">
        <v>1730</v>
      </c>
      <c r="B2209" s="2">
        <v>0</v>
      </c>
      <c r="C2209" s="23">
        <v>1979</v>
      </c>
      <c r="D2209" s="23">
        <v>206</v>
      </c>
      <c r="E2209" s="23">
        <v>648</v>
      </c>
      <c r="F2209" s="23">
        <v>39</v>
      </c>
      <c r="G2209" s="23">
        <v>87</v>
      </c>
      <c r="H2209" s="23">
        <v>167</v>
      </c>
      <c r="I2209" s="23">
        <v>2792</v>
      </c>
      <c r="J2209" s="9">
        <v>1</v>
      </c>
      <c r="K2209" s="2">
        <v>10</v>
      </c>
      <c r="L2209" s="2">
        <v>10</v>
      </c>
      <c r="M2209" s="2">
        <v>7</v>
      </c>
      <c r="N2209" s="9">
        <v>6</v>
      </c>
    </row>
  </sheetData>
  <sortState xmlns:xlrd2="http://schemas.microsoft.com/office/spreadsheetml/2017/richdata2" ref="A2:N2209">
    <sortCondition descending="1" ref="B2:B2209"/>
    <sortCondition ref="C2:C2209"/>
  </sortState>
  <mergeCells count="2">
    <mergeCell ref="P16:W19"/>
    <mergeCell ref="P36:W38"/>
  </mergeCells>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4C39-519A-49E6-BDEC-FF4ABD78AE91}">
  <sheetPr>
    <tabColor rgb="FF0070C0"/>
  </sheetPr>
  <dimension ref="A1:Z2214"/>
  <sheetViews>
    <sheetView showGridLines="0" workbookViewId="0">
      <selection activeCell="AB57" sqref="AB57"/>
    </sheetView>
  </sheetViews>
  <sheetFormatPr defaultColWidth="8.85546875" defaultRowHeight="15" x14ac:dyDescent="0.25"/>
  <cols>
    <col min="1" max="1" width="5" style="2" bestFit="1" customWidth="1"/>
    <col min="2" max="2" width="16.140625" style="7" customWidth="1"/>
    <col min="3" max="3" width="6.85546875" style="2" customWidth="1"/>
    <col min="4" max="4" width="8.42578125" style="2" customWidth="1"/>
    <col min="5" max="5" width="6.5703125" style="2" customWidth="1"/>
    <col min="6" max="6" width="11" style="2" customWidth="1"/>
    <col min="7" max="7" width="10.28515625" style="2" customWidth="1"/>
    <col min="8" max="8" width="8.5703125" style="2" customWidth="1"/>
    <col min="9" max="9" width="11.140625" style="2" customWidth="1"/>
    <col min="10" max="10" width="9.5703125" style="2" customWidth="1"/>
    <col min="11" max="11" width="7.5703125" style="2" customWidth="1"/>
    <col min="12" max="12" width="11.42578125" style="2" customWidth="1"/>
    <col min="13" max="13" width="9.42578125" style="2" customWidth="1"/>
    <col min="14" max="14" width="6.7109375" style="2" customWidth="1"/>
    <col min="15" max="15" width="15" style="2" bestFit="1" customWidth="1"/>
    <col min="16" max="16" width="15.5703125" style="2" bestFit="1" customWidth="1"/>
    <col min="17" max="17" width="18.5703125" style="2" bestFit="1" customWidth="1"/>
    <col min="18" max="16384" width="8.85546875" style="2"/>
  </cols>
  <sheetData>
    <row r="1" spans="1:17" x14ac:dyDescent="0.25">
      <c r="A1" s="2" t="s">
        <v>0</v>
      </c>
      <c r="B1" s="7" t="s">
        <v>1116</v>
      </c>
      <c r="C1" s="2" t="s">
        <v>2</v>
      </c>
      <c r="D1" s="2" t="s">
        <v>3</v>
      </c>
      <c r="E1" s="2" t="s">
        <v>4</v>
      </c>
      <c r="F1" s="2" t="s">
        <v>5</v>
      </c>
      <c r="G1" s="2" t="s">
        <v>6</v>
      </c>
      <c r="H1" s="2" t="s">
        <v>7</v>
      </c>
      <c r="I1" s="2" t="s">
        <v>8</v>
      </c>
      <c r="J1" s="2" t="s">
        <v>9</v>
      </c>
      <c r="K1" s="2" t="s">
        <v>10</v>
      </c>
      <c r="L1" s="2" t="s">
        <v>40</v>
      </c>
      <c r="M1" s="2" t="s">
        <v>11</v>
      </c>
      <c r="N1" s="2" t="s">
        <v>12</v>
      </c>
      <c r="O1" s="2" t="s">
        <v>13</v>
      </c>
      <c r="P1" s="14" t="s">
        <v>1140</v>
      </c>
      <c r="Q1" s="14" t="s">
        <v>1141</v>
      </c>
    </row>
    <row r="2" spans="1:17" x14ac:dyDescent="0.25">
      <c r="A2" s="2">
        <v>2873</v>
      </c>
      <c r="B2" s="7">
        <v>213734</v>
      </c>
      <c r="C2" s="2">
        <v>0</v>
      </c>
      <c r="D2" s="2">
        <v>0</v>
      </c>
      <c r="E2" s="2">
        <v>75</v>
      </c>
      <c r="F2" s="2">
        <v>0</v>
      </c>
      <c r="G2" s="2">
        <v>0</v>
      </c>
      <c r="H2" s="2">
        <v>1</v>
      </c>
      <c r="I2" s="2">
        <v>0</v>
      </c>
      <c r="J2" s="2">
        <v>0</v>
      </c>
      <c r="K2" s="2">
        <v>0</v>
      </c>
      <c r="L2" s="2">
        <v>0</v>
      </c>
      <c r="M2" s="2">
        <v>0</v>
      </c>
      <c r="N2" s="2">
        <v>1</v>
      </c>
      <c r="O2" s="2" t="s">
        <v>38</v>
      </c>
      <c r="P2" s="2" t="str" cm="1">
        <f t="array" ref="P2">_xlfn.IFS(Table1[[#This Row],[Divorced]]=1,"Divorced",Table1[[#This Row],[Married]]=1,"Married",Table1[[#This Row],[Single]]=1,"Single",Table1[[#This Row],[Together]]=1,"Together",Table1[[#This Row],[Widow]]=1,"Widow")</f>
        <v>Single</v>
      </c>
      <c r="Q2" s="2" t="str" cm="1">
        <f t="array" ref="Q2">IFERROR(_xlfn.IFS(Table1[[#This Row],[Basic]]=1,"Basic",Table1[[#This Row],[Graduate]]=1,"Graduate",Table1[[#This Row],[Master]]=1,"Master",Table1[[#This Row],[PhD]]=1,"PhD"),"Other")</f>
        <v>PhD</v>
      </c>
    </row>
    <row r="3" spans="1:17" x14ac:dyDescent="0.25">
      <c r="A3" s="2">
        <v>1629</v>
      </c>
      <c r="B3" s="7">
        <v>205471</v>
      </c>
      <c r="C3" s="2">
        <v>0</v>
      </c>
      <c r="D3" s="2">
        <v>0</v>
      </c>
      <c r="E3" s="2">
        <v>50</v>
      </c>
      <c r="F3" s="2">
        <v>0</v>
      </c>
      <c r="G3" s="2">
        <v>0</v>
      </c>
      <c r="H3" s="2">
        <v>0</v>
      </c>
      <c r="I3" s="2">
        <v>1</v>
      </c>
      <c r="J3" s="2">
        <v>0</v>
      </c>
      <c r="K3" s="2">
        <v>0</v>
      </c>
      <c r="L3" s="2">
        <v>1</v>
      </c>
      <c r="M3" s="2">
        <v>0</v>
      </c>
      <c r="N3" s="2">
        <v>0</v>
      </c>
      <c r="O3" s="2" t="s">
        <v>39</v>
      </c>
      <c r="P3" s="2" t="str" cm="1">
        <f t="array" ref="P3">_xlfn.IFS(Table1[[#This Row],[Divorced]]=1,"Divorced",Table1[[#This Row],[Married]]=1,"Married",Table1[[#This Row],[Single]]=1,"Single",Table1[[#This Row],[Together]]=1,"Together",Table1[[#This Row],[Widow]]=1,"Widow")</f>
        <v>Together</v>
      </c>
      <c r="Q3" s="2" t="str" cm="1">
        <f t="array" ref="Q3">IFERROR(_xlfn.IFS(Table1[[#This Row],[Basic]]=1,"Basic",Table1[[#This Row],[Graduate]]=1,"Graduate",Table1[[#This Row],[Master]]=1,"Master",Table1[[#This Row],[PhD]]=1,"PhD"),"Other")</f>
        <v>Graduate</v>
      </c>
    </row>
    <row r="4" spans="1:17" x14ac:dyDescent="0.25">
      <c r="A4" s="2">
        <v>1239</v>
      </c>
      <c r="B4" s="7">
        <v>202692</v>
      </c>
      <c r="C4" s="2">
        <v>0</v>
      </c>
      <c r="D4" s="2">
        <v>0</v>
      </c>
      <c r="E4" s="2">
        <v>46</v>
      </c>
      <c r="F4" s="2">
        <v>1</v>
      </c>
      <c r="G4" s="2">
        <v>0</v>
      </c>
      <c r="H4" s="2">
        <v>0</v>
      </c>
      <c r="I4" s="2">
        <v>0</v>
      </c>
      <c r="J4" s="2">
        <v>0</v>
      </c>
      <c r="K4" s="2">
        <v>0</v>
      </c>
      <c r="L4" s="2">
        <v>1</v>
      </c>
      <c r="M4" s="2">
        <v>0</v>
      </c>
      <c r="N4" s="2">
        <v>0</v>
      </c>
      <c r="O4" s="2" t="s">
        <v>39</v>
      </c>
      <c r="P4" s="2" t="str" cm="1">
        <f t="array" ref="P4">_xlfn.IFS(Table1[[#This Row],[Divorced]]=1,"Divorced",Table1[[#This Row],[Married]]=1,"Married",Table1[[#This Row],[Single]]=1,"Single",Table1[[#This Row],[Together]]=1,"Together",Table1[[#This Row],[Widow]]=1,"Widow")</f>
        <v>Divorced</v>
      </c>
      <c r="Q4" s="2" t="str" cm="1">
        <f t="array" ref="Q4">IFERROR(_xlfn.IFS(Table1[[#This Row],[Basic]]=1,"Basic",Table1[[#This Row],[Graduate]]=1,"Graduate",Table1[[#This Row],[Master]]=1,"Master",Table1[[#This Row],[PhD]]=1,"PhD"),"Other")</f>
        <v>Graduate</v>
      </c>
    </row>
    <row r="5" spans="1:17" x14ac:dyDescent="0.25">
      <c r="A5" s="2">
        <v>1191</v>
      </c>
      <c r="B5" s="7">
        <v>202160</v>
      </c>
      <c r="C5" s="2">
        <v>0</v>
      </c>
      <c r="D5" s="2">
        <v>0</v>
      </c>
      <c r="E5" s="2">
        <v>43</v>
      </c>
      <c r="F5" s="2">
        <v>0</v>
      </c>
      <c r="G5" s="2">
        <v>0</v>
      </c>
      <c r="H5" s="2">
        <v>0</v>
      </c>
      <c r="I5" s="2">
        <v>1</v>
      </c>
      <c r="J5" s="2">
        <v>0</v>
      </c>
      <c r="K5" s="2">
        <v>0</v>
      </c>
      <c r="L5" s="2">
        <v>0</v>
      </c>
      <c r="M5" s="2">
        <v>0</v>
      </c>
      <c r="N5" s="2">
        <v>1</v>
      </c>
      <c r="O5" s="2" t="s">
        <v>39</v>
      </c>
      <c r="P5" s="2" t="str" cm="1">
        <f t="array" ref="P5">_xlfn.IFS(Table1[[#This Row],[Divorced]]=1,"Divorced",Table1[[#This Row],[Married]]=1,"Married",Table1[[#This Row],[Single]]=1,"Single",Table1[[#This Row],[Together]]=1,"Together",Table1[[#This Row],[Widow]]=1,"Widow")</f>
        <v>Together</v>
      </c>
      <c r="Q5" s="2" t="str" cm="1">
        <f t="array" ref="Q5">IFERROR(_xlfn.IFS(Table1[[#This Row],[Basic]]=1,"Basic",Table1[[#This Row],[Graduate]]=1,"Graduate",Table1[[#This Row],[Master]]=1,"Master",Table1[[#This Row],[PhD]]=1,"PhD"),"Other")</f>
        <v>PhD</v>
      </c>
    </row>
    <row r="6" spans="1:17" x14ac:dyDescent="0.25">
      <c r="A6" s="2">
        <v>1116</v>
      </c>
      <c r="B6" s="7">
        <v>201970</v>
      </c>
      <c r="C6" s="2">
        <v>0</v>
      </c>
      <c r="D6" s="2">
        <v>0</v>
      </c>
      <c r="E6" s="2">
        <v>37</v>
      </c>
      <c r="F6" s="2">
        <v>0</v>
      </c>
      <c r="G6" s="2">
        <v>0</v>
      </c>
      <c r="H6" s="2">
        <v>1</v>
      </c>
      <c r="I6" s="2">
        <v>0</v>
      </c>
      <c r="J6" s="2">
        <v>0</v>
      </c>
      <c r="K6" s="2">
        <v>0</v>
      </c>
      <c r="L6" s="2">
        <v>1</v>
      </c>
      <c r="M6" s="2">
        <v>0</v>
      </c>
      <c r="N6" s="2">
        <v>0</v>
      </c>
      <c r="O6" s="2" t="s">
        <v>37</v>
      </c>
      <c r="P6" s="2" t="str" cm="1">
        <f t="array" ref="P6">_xlfn.IFS(Table1[[#This Row],[Divorced]]=1,"Divorced",Table1[[#This Row],[Married]]=1,"Married",Table1[[#This Row],[Single]]=1,"Single",Table1[[#This Row],[Together]]=1,"Together",Table1[[#This Row],[Widow]]=1,"Widow")</f>
        <v>Single</v>
      </c>
      <c r="Q6" s="2" t="str" cm="1">
        <f t="array" ref="Q6">IFERROR(_xlfn.IFS(Table1[[#This Row],[Basic]]=1,"Basic",Table1[[#This Row],[Graduate]]=1,"Graduate",Table1[[#This Row],[Master]]=1,"Master",Table1[[#This Row],[PhD]]=1,"PhD"),"Other")</f>
        <v>Graduate</v>
      </c>
    </row>
    <row r="7" spans="1:17" x14ac:dyDescent="0.25">
      <c r="A7" s="2">
        <v>1633</v>
      </c>
      <c r="B7" s="7">
        <v>198777</v>
      </c>
      <c r="C7" s="2">
        <v>0</v>
      </c>
      <c r="D7" s="2">
        <v>0</v>
      </c>
      <c r="E7" s="2">
        <v>60</v>
      </c>
      <c r="F7" s="2">
        <v>0</v>
      </c>
      <c r="G7" s="2">
        <v>0</v>
      </c>
      <c r="H7" s="2">
        <v>1</v>
      </c>
      <c r="I7" s="2">
        <v>0</v>
      </c>
      <c r="J7" s="2">
        <v>0</v>
      </c>
      <c r="K7" s="2">
        <v>0</v>
      </c>
      <c r="L7" s="2">
        <v>0</v>
      </c>
      <c r="M7" s="2">
        <v>1</v>
      </c>
      <c r="N7" s="2">
        <v>0</v>
      </c>
      <c r="O7" s="2" t="s">
        <v>34</v>
      </c>
      <c r="P7" s="2" t="str" cm="1">
        <f t="array" ref="P7">_xlfn.IFS(Table1[[#This Row],[Divorced]]=1,"Divorced",Table1[[#This Row],[Married]]=1,"Married",Table1[[#This Row],[Single]]=1,"Single",Table1[[#This Row],[Together]]=1,"Together",Table1[[#This Row],[Widow]]=1,"Widow")</f>
        <v>Single</v>
      </c>
      <c r="Q7" s="2" t="str" cm="1">
        <f t="array" ref="Q7">IFERROR(_xlfn.IFS(Table1[[#This Row],[Basic]]=1,"Basic",Table1[[#This Row],[Graduate]]=1,"Graduate",Table1[[#This Row],[Master]]=1,"Master",Table1[[#This Row],[PhD]]=1,"PhD"),"Other")</f>
        <v>Master</v>
      </c>
    </row>
    <row r="8" spans="1:17" x14ac:dyDescent="0.25">
      <c r="A8" s="2">
        <v>2094</v>
      </c>
      <c r="B8" s="7">
        <v>198777</v>
      </c>
      <c r="C8" s="2">
        <v>0</v>
      </c>
      <c r="D8" s="2">
        <v>0</v>
      </c>
      <c r="E8" s="2">
        <v>60</v>
      </c>
      <c r="F8" s="2">
        <v>0</v>
      </c>
      <c r="G8" s="2">
        <v>0</v>
      </c>
      <c r="H8" s="2">
        <v>1</v>
      </c>
      <c r="I8" s="2">
        <v>0</v>
      </c>
      <c r="J8" s="2">
        <v>0</v>
      </c>
      <c r="K8" s="2">
        <v>0</v>
      </c>
      <c r="L8" s="2">
        <v>0</v>
      </c>
      <c r="M8" s="2">
        <v>1</v>
      </c>
      <c r="N8" s="2">
        <v>0</v>
      </c>
      <c r="O8" s="2" t="s">
        <v>37</v>
      </c>
      <c r="P8" s="2" t="str" cm="1">
        <f t="array" ref="P8">_xlfn.IFS(Table1[[#This Row],[Divorced]]=1,"Divorced",Table1[[#This Row],[Married]]=1,"Married",Table1[[#This Row],[Single]]=1,"Single",Table1[[#This Row],[Together]]=1,"Together",Table1[[#This Row],[Widow]]=1,"Widow")</f>
        <v>Single</v>
      </c>
      <c r="Q8" s="2" t="str" cm="1">
        <f t="array" ref="Q8">IFERROR(_xlfn.IFS(Table1[[#This Row],[Basic]]=1,"Basic",Table1[[#This Row],[Graduate]]=1,"Graduate",Table1[[#This Row],[Master]]=1,"Master",Table1[[#This Row],[PhD]]=1,"PhD"),"Other")</f>
        <v>Master</v>
      </c>
    </row>
    <row r="9" spans="1:17" x14ac:dyDescent="0.25">
      <c r="A9" s="2">
        <v>2987</v>
      </c>
      <c r="B9" s="7">
        <v>196876</v>
      </c>
      <c r="C9" s="2">
        <v>0</v>
      </c>
      <c r="D9" s="2">
        <v>0</v>
      </c>
      <c r="E9" s="2">
        <v>43</v>
      </c>
      <c r="F9" s="2">
        <v>0</v>
      </c>
      <c r="G9" s="2">
        <v>0</v>
      </c>
      <c r="H9" s="2">
        <v>0</v>
      </c>
      <c r="I9" s="2">
        <v>1</v>
      </c>
      <c r="J9" s="2">
        <v>0</v>
      </c>
      <c r="K9" s="2">
        <v>0</v>
      </c>
      <c r="L9" s="2">
        <v>1</v>
      </c>
      <c r="M9" s="2">
        <v>0</v>
      </c>
      <c r="N9" s="2">
        <v>0</v>
      </c>
      <c r="O9" s="2" t="s">
        <v>38</v>
      </c>
      <c r="P9" s="2" t="str" cm="1">
        <f t="array" ref="P9">_xlfn.IFS(Table1[[#This Row],[Divorced]]=1,"Divorced",Table1[[#This Row],[Married]]=1,"Married",Table1[[#This Row],[Single]]=1,"Single",Table1[[#This Row],[Together]]=1,"Together",Table1[[#This Row],[Widow]]=1,"Widow")</f>
        <v>Together</v>
      </c>
      <c r="Q9" s="2" t="str" cm="1">
        <f t="array" ref="Q9">IFERROR(_xlfn.IFS(Table1[[#This Row],[Basic]]=1,"Basic",Table1[[#This Row],[Graduate]]=1,"Graduate",Table1[[#This Row],[Master]]=1,"Master",Table1[[#This Row],[PhD]]=1,"PhD"),"Other")</f>
        <v>Graduate</v>
      </c>
    </row>
    <row r="10" spans="1:17" x14ac:dyDescent="0.25">
      <c r="A10" s="2">
        <v>2933</v>
      </c>
      <c r="B10" s="7">
        <v>196843</v>
      </c>
      <c r="C10" s="2">
        <v>0</v>
      </c>
      <c r="D10" s="2">
        <v>0</v>
      </c>
      <c r="E10" s="2">
        <v>30</v>
      </c>
      <c r="F10" s="2">
        <v>0</v>
      </c>
      <c r="G10" s="2">
        <v>0</v>
      </c>
      <c r="H10" s="2">
        <v>1</v>
      </c>
      <c r="I10" s="2">
        <v>0</v>
      </c>
      <c r="J10" s="2">
        <v>0</v>
      </c>
      <c r="K10" s="2">
        <v>0</v>
      </c>
      <c r="L10" s="2">
        <v>1</v>
      </c>
      <c r="M10" s="2">
        <v>0</v>
      </c>
      <c r="N10" s="2">
        <v>0</v>
      </c>
      <c r="O10" s="2" t="s">
        <v>38</v>
      </c>
      <c r="P10" s="2" t="str" cm="1">
        <f t="array" ref="P10">_xlfn.IFS(Table1[[#This Row],[Divorced]]=1,"Divorced",Table1[[#This Row],[Married]]=1,"Married",Table1[[#This Row],[Single]]=1,"Single",Table1[[#This Row],[Together]]=1,"Together",Table1[[#This Row],[Widow]]=1,"Widow")</f>
        <v>Single</v>
      </c>
      <c r="Q10" s="2" t="str" cm="1">
        <f t="array" ref="Q10">IFERROR(_xlfn.IFS(Table1[[#This Row],[Basic]]=1,"Basic",Table1[[#This Row],[Graduate]]=1,"Graduate",Table1[[#This Row],[Master]]=1,"Master",Table1[[#This Row],[PhD]]=1,"PhD"),"Other")</f>
        <v>Graduate</v>
      </c>
    </row>
    <row r="11" spans="1:17" x14ac:dyDescent="0.25">
      <c r="A11" s="2">
        <v>2970</v>
      </c>
      <c r="B11" s="7">
        <v>196547</v>
      </c>
      <c r="C11" s="2">
        <v>0</v>
      </c>
      <c r="D11" s="2">
        <v>0</v>
      </c>
      <c r="E11" s="2">
        <v>40</v>
      </c>
      <c r="F11" s="2">
        <v>0</v>
      </c>
      <c r="G11" s="2">
        <v>1</v>
      </c>
      <c r="H11" s="2">
        <v>0</v>
      </c>
      <c r="I11" s="2">
        <v>0</v>
      </c>
      <c r="J11" s="2">
        <v>0</v>
      </c>
      <c r="K11" s="2">
        <v>0</v>
      </c>
      <c r="L11" s="2">
        <v>0</v>
      </c>
      <c r="M11" s="2">
        <v>0</v>
      </c>
      <c r="N11" s="2">
        <v>0</v>
      </c>
      <c r="O11" s="2" t="s">
        <v>37</v>
      </c>
      <c r="P11" s="2" t="str" cm="1">
        <f t="array" ref="P11">_xlfn.IFS(Table1[[#This Row],[Divorced]]=1,"Divorced",Table1[[#This Row],[Married]]=1,"Married",Table1[[#This Row],[Single]]=1,"Single",Table1[[#This Row],[Together]]=1,"Together",Table1[[#This Row],[Widow]]=1,"Widow")</f>
        <v>Married</v>
      </c>
      <c r="Q11" s="2" t="str" cm="1">
        <f t="array" ref="Q11">IFERROR(_xlfn.IFS(Table1[[#This Row],[Basic]]=1,"Basic",Table1[[#This Row],[Graduate]]=1,"Graduate",Table1[[#This Row],[Master]]=1,"Master",Table1[[#This Row],[PhD]]=1,"PhD"),"Other")</f>
        <v>Other</v>
      </c>
    </row>
    <row r="12" spans="1:17" x14ac:dyDescent="0.25">
      <c r="A12" s="2">
        <v>1895</v>
      </c>
      <c r="B12" s="7">
        <v>195529</v>
      </c>
      <c r="C12" s="2">
        <v>0</v>
      </c>
      <c r="D12" s="2">
        <v>0</v>
      </c>
      <c r="E12" s="2">
        <v>26</v>
      </c>
      <c r="F12" s="2">
        <v>0</v>
      </c>
      <c r="G12" s="2">
        <v>0</v>
      </c>
      <c r="H12" s="2">
        <v>1</v>
      </c>
      <c r="I12" s="2">
        <v>0</v>
      </c>
      <c r="J12" s="2">
        <v>0</v>
      </c>
      <c r="K12" s="2">
        <v>0</v>
      </c>
      <c r="L12" s="2">
        <v>1</v>
      </c>
      <c r="M12" s="2">
        <v>0</v>
      </c>
      <c r="N12" s="2">
        <v>0</v>
      </c>
      <c r="O12" s="2" t="s">
        <v>38</v>
      </c>
      <c r="P12" s="2" t="str" cm="1">
        <f t="array" ref="P12">_xlfn.IFS(Table1[[#This Row],[Divorced]]=1,"Divorced",Table1[[#This Row],[Married]]=1,"Married",Table1[[#This Row],[Single]]=1,"Single",Table1[[#This Row],[Together]]=1,"Together",Table1[[#This Row],[Widow]]=1,"Widow")</f>
        <v>Single</v>
      </c>
      <c r="Q12" s="2" t="str" cm="1">
        <f t="array" ref="Q12">IFERROR(_xlfn.IFS(Table1[[#This Row],[Basic]]=1,"Basic",Table1[[#This Row],[Graduate]]=1,"Graduate",Table1[[#This Row],[Master]]=1,"Master",Table1[[#This Row],[PhD]]=1,"PhD"),"Other")</f>
        <v>Graduate</v>
      </c>
    </row>
    <row r="13" spans="1:17" x14ac:dyDescent="0.25">
      <c r="A13" s="2">
        <v>1982</v>
      </c>
      <c r="B13" s="7">
        <v>195169</v>
      </c>
      <c r="C13" s="2">
        <v>0</v>
      </c>
      <c r="D13" s="2">
        <v>0</v>
      </c>
      <c r="E13" s="2">
        <v>33</v>
      </c>
      <c r="F13" s="2">
        <v>0</v>
      </c>
      <c r="G13" s="2">
        <v>0</v>
      </c>
      <c r="H13" s="2">
        <v>1</v>
      </c>
      <c r="I13" s="2">
        <v>0</v>
      </c>
      <c r="J13" s="2">
        <v>0</v>
      </c>
      <c r="K13" s="2">
        <v>0</v>
      </c>
      <c r="L13" s="2">
        <v>0</v>
      </c>
      <c r="M13" s="2">
        <v>0</v>
      </c>
      <c r="N13" s="2">
        <v>1</v>
      </c>
      <c r="O13" s="2" t="s">
        <v>35</v>
      </c>
      <c r="P13" s="2" t="str" cm="1">
        <f t="array" ref="P13">_xlfn.IFS(Table1[[#This Row],[Divorced]]=1,"Divorced",Table1[[#This Row],[Married]]=1,"Married",Table1[[#This Row],[Single]]=1,"Single",Table1[[#This Row],[Together]]=1,"Together",Table1[[#This Row],[Widow]]=1,"Widow")</f>
        <v>Single</v>
      </c>
      <c r="Q13" s="2" t="str" cm="1">
        <f t="array" ref="Q13">IFERROR(_xlfn.IFS(Table1[[#This Row],[Basic]]=1,"Basic",Table1[[#This Row],[Graduate]]=1,"Graduate",Table1[[#This Row],[Master]]=1,"Master",Table1[[#This Row],[PhD]]=1,"PhD"),"Other")</f>
        <v>PhD</v>
      </c>
    </row>
    <row r="14" spans="1:17" x14ac:dyDescent="0.25">
      <c r="A14" s="2">
        <v>2449</v>
      </c>
      <c r="B14" s="7">
        <v>194871</v>
      </c>
      <c r="C14" s="2">
        <v>0</v>
      </c>
      <c r="D14" s="2">
        <v>2</v>
      </c>
      <c r="E14" s="2">
        <v>51</v>
      </c>
      <c r="F14" s="2">
        <v>0</v>
      </c>
      <c r="G14" s="2">
        <v>1</v>
      </c>
      <c r="H14" s="2">
        <v>0</v>
      </c>
      <c r="I14" s="2">
        <v>0</v>
      </c>
      <c r="J14" s="2">
        <v>0</v>
      </c>
      <c r="K14" s="2">
        <v>0</v>
      </c>
      <c r="L14" s="2">
        <v>0</v>
      </c>
      <c r="M14" s="2">
        <v>0</v>
      </c>
      <c r="N14" s="2">
        <v>1</v>
      </c>
      <c r="O14" s="2" t="s">
        <v>34</v>
      </c>
      <c r="P14" s="2" t="str" cm="1">
        <f t="array" ref="P14">_xlfn.IFS(Table1[[#This Row],[Divorced]]=1,"Divorced",Table1[[#This Row],[Married]]=1,"Married",Table1[[#This Row],[Single]]=1,"Single",Table1[[#This Row],[Together]]=1,"Together",Table1[[#This Row],[Widow]]=1,"Widow")</f>
        <v>Married</v>
      </c>
      <c r="Q14" s="2" t="str" cm="1">
        <f t="array" ref="Q14">IFERROR(_xlfn.IFS(Table1[[#This Row],[Basic]]=1,"Basic",Table1[[#This Row],[Graduate]]=1,"Graduate",Table1[[#This Row],[Master]]=1,"Master",Table1[[#This Row],[PhD]]=1,"PhD"),"Other")</f>
        <v>PhD</v>
      </c>
    </row>
    <row r="15" spans="1:17" x14ac:dyDescent="0.25">
      <c r="A15" s="2">
        <v>2957</v>
      </c>
      <c r="B15" s="7">
        <v>194642</v>
      </c>
      <c r="C15" s="2">
        <v>0</v>
      </c>
      <c r="D15" s="2">
        <v>0</v>
      </c>
      <c r="E15" s="2">
        <v>69</v>
      </c>
      <c r="F15" s="2">
        <v>0</v>
      </c>
      <c r="G15" s="2">
        <v>1</v>
      </c>
      <c r="H15" s="2">
        <v>0</v>
      </c>
      <c r="I15" s="2">
        <v>0</v>
      </c>
      <c r="J15" s="2">
        <v>0</v>
      </c>
      <c r="K15" s="2">
        <v>0</v>
      </c>
      <c r="L15" s="2">
        <v>1</v>
      </c>
      <c r="M15" s="2">
        <v>0</v>
      </c>
      <c r="N15" s="2">
        <v>0</v>
      </c>
      <c r="O15" s="2" t="s">
        <v>38</v>
      </c>
      <c r="P15" s="2" t="str" cm="1">
        <f t="array" ref="P15">_xlfn.IFS(Table1[[#This Row],[Divorced]]=1,"Divorced",Table1[[#This Row],[Married]]=1,"Married",Table1[[#This Row],[Single]]=1,"Single",Table1[[#This Row],[Together]]=1,"Together",Table1[[#This Row],[Widow]]=1,"Widow")</f>
        <v>Married</v>
      </c>
      <c r="Q15" s="2" t="str" cm="1">
        <f t="array" ref="Q15">IFERROR(_xlfn.IFS(Table1[[#This Row],[Basic]]=1,"Basic",Table1[[#This Row],[Graduate]]=1,"Graduate",Table1[[#This Row],[Master]]=1,"Master",Table1[[#This Row],[PhD]]=1,"PhD"),"Other")</f>
        <v>Graduate</v>
      </c>
    </row>
    <row r="16" spans="1:17" ht="15.75" thickBot="1" x14ac:dyDescent="0.3">
      <c r="A16" s="2">
        <v>2968</v>
      </c>
      <c r="B16" s="7">
        <v>194472</v>
      </c>
      <c r="C16" s="2">
        <v>0</v>
      </c>
      <c r="D16" s="2">
        <v>1</v>
      </c>
      <c r="E16" s="2">
        <v>62</v>
      </c>
      <c r="F16" s="2">
        <v>0</v>
      </c>
      <c r="G16" s="2">
        <v>0</v>
      </c>
      <c r="H16" s="2">
        <v>1</v>
      </c>
      <c r="I16" s="2">
        <v>0</v>
      </c>
      <c r="J16" s="2">
        <v>0</v>
      </c>
      <c r="K16" s="2">
        <v>0</v>
      </c>
      <c r="L16" s="2">
        <v>1</v>
      </c>
      <c r="M16" s="2">
        <v>0</v>
      </c>
      <c r="N16" s="2">
        <v>0</v>
      </c>
      <c r="O16" s="2" t="s">
        <v>36</v>
      </c>
      <c r="P16" s="2" t="str" cm="1">
        <f t="array" ref="P16">_xlfn.IFS(Table1[[#This Row],[Divorced]]=1,"Divorced",Table1[[#This Row],[Married]]=1,"Married",Table1[[#This Row],[Single]]=1,"Single",Table1[[#This Row],[Together]]=1,"Together",Table1[[#This Row],[Widow]]=1,"Widow")</f>
        <v>Single</v>
      </c>
      <c r="Q16" s="2" t="str" cm="1">
        <f t="array" ref="Q16">IFERROR(_xlfn.IFS(Table1[[#This Row],[Basic]]=1,"Basic",Table1[[#This Row],[Graduate]]=1,"Graduate",Table1[[#This Row],[Master]]=1,"Master",Table1[[#This Row],[PhD]]=1,"PhD"),"Other")</f>
        <v>Graduate</v>
      </c>
    </row>
    <row r="17" spans="1:26" x14ac:dyDescent="0.25">
      <c r="A17" s="2">
        <v>1924</v>
      </c>
      <c r="B17" s="7">
        <v>194384</v>
      </c>
      <c r="C17" s="2">
        <v>0</v>
      </c>
      <c r="D17" s="2">
        <v>0</v>
      </c>
      <c r="E17" s="2">
        <v>67</v>
      </c>
      <c r="F17" s="2">
        <v>0</v>
      </c>
      <c r="G17" s="2">
        <v>0</v>
      </c>
      <c r="H17" s="2">
        <v>0</v>
      </c>
      <c r="I17" s="2">
        <v>1</v>
      </c>
      <c r="J17" s="2">
        <v>0</v>
      </c>
      <c r="K17" s="2">
        <v>0</v>
      </c>
      <c r="L17" s="2">
        <v>1</v>
      </c>
      <c r="M17" s="2">
        <v>0</v>
      </c>
      <c r="N17" s="2">
        <v>0</v>
      </c>
      <c r="O17" s="2" t="s">
        <v>36</v>
      </c>
      <c r="P17" s="2" t="str" cm="1">
        <f t="array" ref="P17">_xlfn.IFS(Table1[[#This Row],[Divorced]]=1,"Divorced",Table1[[#This Row],[Married]]=1,"Married",Table1[[#This Row],[Single]]=1,"Single",Table1[[#This Row],[Together]]=1,"Together",Table1[[#This Row],[Widow]]=1,"Widow")</f>
        <v>Together</v>
      </c>
      <c r="Q17" s="2" t="str" cm="1">
        <f t="array" ref="Q17">IFERROR(_xlfn.IFS(Table1[[#This Row],[Basic]]=1,"Basic",Table1[[#This Row],[Graduate]]=1,"Graduate",Table1[[#This Row],[Master]]=1,"Master",Table1[[#This Row],[PhD]]=1,"PhD"),"Other")</f>
        <v>Graduate</v>
      </c>
      <c r="S17" s="43" t="s">
        <v>1146</v>
      </c>
      <c r="T17" s="44"/>
      <c r="U17" s="44"/>
      <c r="V17" s="44"/>
      <c r="W17" s="44"/>
      <c r="X17" s="44"/>
      <c r="Y17" s="44"/>
      <c r="Z17" s="45"/>
    </row>
    <row r="18" spans="1:26" x14ac:dyDescent="0.25">
      <c r="A18" s="2">
        <v>2281</v>
      </c>
      <c r="B18" s="7">
        <v>194384</v>
      </c>
      <c r="C18" s="2">
        <v>0</v>
      </c>
      <c r="D18" s="2">
        <v>0</v>
      </c>
      <c r="E18" s="2">
        <v>67</v>
      </c>
      <c r="F18" s="2">
        <v>0</v>
      </c>
      <c r="G18" s="2">
        <v>0</v>
      </c>
      <c r="H18" s="2">
        <v>0</v>
      </c>
      <c r="I18" s="2">
        <v>1</v>
      </c>
      <c r="J18" s="2">
        <v>0</v>
      </c>
      <c r="K18" s="2">
        <v>0</v>
      </c>
      <c r="L18" s="2">
        <v>1</v>
      </c>
      <c r="M18" s="2">
        <v>0</v>
      </c>
      <c r="N18" s="2">
        <v>0</v>
      </c>
      <c r="O18" s="2" t="s">
        <v>34</v>
      </c>
      <c r="P18" s="2" t="str" cm="1">
        <f t="array" ref="P18">_xlfn.IFS(Table1[[#This Row],[Divorced]]=1,"Divorced",Table1[[#This Row],[Married]]=1,"Married",Table1[[#This Row],[Single]]=1,"Single",Table1[[#This Row],[Together]]=1,"Together",Table1[[#This Row],[Widow]]=1,"Widow")</f>
        <v>Together</v>
      </c>
      <c r="Q18" s="2" t="str" cm="1">
        <f t="array" ref="Q18">IFERROR(_xlfn.IFS(Table1[[#This Row],[Basic]]=1,"Basic",Table1[[#This Row],[Graduate]]=1,"Graduate",Table1[[#This Row],[Master]]=1,"Master",Table1[[#This Row],[PhD]]=1,"PhD"),"Other")</f>
        <v>Graduate</v>
      </c>
      <c r="S18" s="46"/>
      <c r="T18" s="47"/>
      <c r="U18" s="47"/>
      <c r="V18" s="47"/>
      <c r="W18" s="47"/>
      <c r="X18" s="47"/>
      <c r="Y18" s="47"/>
      <c r="Z18" s="48"/>
    </row>
    <row r="19" spans="1:26" x14ac:dyDescent="0.25">
      <c r="A19" s="2">
        <v>2434</v>
      </c>
      <c r="B19" s="7">
        <v>193790</v>
      </c>
      <c r="C19" s="2">
        <v>0</v>
      </c>
      <c r="D19" s="2">
        <v>0</v>
      </c>
      <c r="E19" s="2">
        <v>50</v>
      </c>
      <c r="F19" s="2">
        <v>0</v>
      </c>
      <c r="G19" s="2">
        <v>0</v>
      </c>
      <c r="H19" s="2">
        <v>1</v>
      </c>
      <c r="I19" s="2">
        <v>0</v>
      </c>
      <c r="J19" s="2">
        <v>0</v>
      </c>
      <c r="K19" s="2">
        <v>0</v>
      </c>
      <c r="L19" s="2">
        <v>1</v>
      </c>
      <c r="M19" s="2">
        <v>0</v>
      </c>
      <c r="N19" s="2">
        <v>0</v>
      </c>
      <c r="O19" s="2" t="s">
        <v>36</v>
      </c>
      <c r="P19" s="2" t="str" cm="1">
        <f t="array" ref="P19">_xlfn.IFS(Table1[[#This Row],[Divorced]]=1,"Divorced",Table1[[#This Row],[Married]]=1,"Married",Table1[[#This Row],[Single]]=1,"Single",Table1[[#This Row],[Together]]=1,"Together",Table1[[#This Row],[Widow]]=1,"Widow")</f>
        <v>Single</v>
      </c>
      <c r="Q19" s="2" t="str" cm="1">
        <f t="array" ref="Q19">IFERROR(_xlfn.IFS(Table1[[#This Row],[Basic]]=1,"Basic",Table1[[#This Row],[Graduate]]=1,"Graduate",Table1[[#This Row],[Master]]=1,"Master",Table1[[#This Row],[PhD]]=1,"PhD"),"Other")</f>
        <v>Graduate</v>
      </c>
      <c r="S19" s="46"/>
      <c r="T19" s="47"/>
      <c r="U19" s="47"/>
      <c r="V19" s="47"/>
      <c r="W19" s="47"/>
      <c r="X19" s="47"/>
      <c r="Y19" s="47"/>
      <c r="Z19" s="48"/>
    </row>
    <row r="20" spans="1:26" ht="15.75" thickBot="1" x14ac:dyDescent="0.3">
      <c r="A20" s="2">
        <v>1807</v>
      </c>
      <c r="B20" s="7">
        <v>193404</v>
      </c>
      <c r="C20" s="2">
        <v>1</v>
      </c>
      <c r="D20" s="2">
        <v>2</v>
      </c>
      <c r="E20" s="2">
        <v>66</v>
      </c>
      <c r="F20" s="2">
        <v>0</v>
      </c>
      <c r="G20" s="2">
        <v>1</v>
      </c>
      <c r="H20" s="2">
        <v>0</v>
      </c>
      <c r="I20" s="2">
        <v>0</v>
      </c>
      <c r="J20" s="2">
        <v>0</v>
      </c>
      <c r="K20" s="2">
        <v>0</v>
      </c>
      <c r="L20" s="2">
        <v>1</v>
      </c>
      <c r="M20" s="2">
        <v>0</v>
      </c>
      <c r="N20" s="2">
        <v>0</v>
      </c>
      <c r="O20" s="2" t="s">
        <v>34</v>
      </c>
      <c r="P20" s="2" t="str" cm="1">
        <f t="array" ref="P20">_xlfn.IFS(Table1[[#This Row],[Divorced]]=1,"Divorced",Table1[[#This Row],[Married]]=1,"Married",Table1[[#This Row],[Single]]=1,"Single",Table1[[#This Row],[Together]]=1,"Together",Table1[[#This Row],[Widow]]=1,"Widow")</f>
        <v>Married</v>
      </c>
      <c r="Q20" s="2" t="str" cm="1">
        <f t="array" ref="Q20">IFERROR(_xlfn.IFS(Table1[[#This Row],[Basic]]=1,"Basic",Table1[[#This Row],[Graduate]]=1,"Graduate",Table1[[#This Row],[Master]]=1,"Master",Table1[[#This Row],[PhD]]=1,"PhD"),"Other")</f>
        <v>Graduate</v>
      </c>
      <c r="S20" s="49"/>
      <c r="T20" s="50"/>
      <c r="U20" s="50"/>
      <c r="V20" s="50"/>
      <c r="W20" s="50"/>
      <c r="X20" s="50"/>
      <c r="Y20" s="50"/>
      <c r="Z20" s="51"/>
    </row>
    <row r="21" spans="1:26" x14ac:dyDescent="0.25">
      <c r="A21" s="2">
        <v>1408</v>
      </c>
      <c r="B21" s="7">
        <v>193027</v>
      </c>
      <c r="C21" s="2">
        <v>0</v>
      </c>
      <c r="D21" s="2">
        <v>0</v>
      </c>
      <c r="E21" s="2">
        <v>79</v>
      </c>
      <c r="F21" s="2">
        <v>0</v>
      </c>
      <c r="G21" s="2">
        <v>1</v>
      </c>
      <c r="H21" s="2">
        <v>0</v>
      </c>
      <c r="I21" s="2">
        <v>0</v>
      </c>
      <c r="J21" s="2">
        <v>0</v>
      </c>
      <c r="K21" s="2">
        <v>0</v>
      </c>
      <c r="L21" s="2">
        <v>0</v>
      </c>
      <c r="M21" s="2">
        <v>0</v>
      </c>
      <c r="N21" s="2">
        <v>1</v>
      </c>
      <c r="O21" s="2" t="s">
        <v>36</v>
      </c>
      <c r="P21" s="2" t="str" cm="1">
        <f t="array" ref="P21">_xlfn.IFS(Table1[[#This Row],[Divorced]]=1,"Divorced",Table1[[#This Row],[Married]]=1,"Married",Table1[[#This Row],[Single]]=1,"Single",Table1[[#This Row],[Together]]=1,"Together",Table1[[#This Row],[Widow]]=1,"Widow")</f>
        <v>Married</v>
      </c>
      <c r="Q21" s="2" t="str" cm="1">
        <f t="array" ref="Q21">IFERROR(_xlfn.IFS(Table1[[#This Row],[Basic]]=1,"Basic",Table1[[#This Row],[Graduate]]=1,"Graduate",Table1[[#This Row],[Master]]=1,"Master",Table1[[#This Row],[PhD]]=1,"PhD"),"Other")</f>
        <v>PhD</v>
      </c>
    </row>
    <row r="22" spans="1:26" x14ac:dyDescent="0.25">
      <c r="A22" s="2">
        <v>1947</v>
      </c>
      <c r="B22" s="7">
        <v>192955</v>
      </c>
      <c r="C22" s="2">
        <v>0</v>
      </c>
      <c r="D22" s="2">
        <v>0</v>
      </c>
      <c r="E22" s="2">
        <v>47</v>
      </c>
      <c r="F22" s="2">
        <v>0</v>
      </c>
      <c r="G22" s="2">
        <v>1</v>
      </c>
      <c r="H22" s="2">
        <v>0</v>
      </c>
      <c r="I22" s="2">
        <v>0</v>
      </c>
      <c r="J22" s="2">
        <v>0</v>
      </c>
      <c r="K22" s="2">
        <v>0</v>
      </c>
      <c r="L22" s="2">
        <v>1</v>
      </c>
      <c r="M22" s="2">
        <v>0</v>
      </c>
      <c r="N22" s="2">
        <v>0</v>
      </c>
      <c r="O22" s="2" t="s">
        <v>39</v>
      </c>
      <c r="P22" s="2" t="str" cm="1">
        <f t="array" ref="P22">_xlfn.IFS(Table1[[#This Row],[Divorced]]=1,"Divorced",Table1[[#This Row],[Married]]=1,"Married",Table1[[#This Row],[Single]]=1,"Single",Table1[[#This Row],[Together]]=1,"Together",Table1[[#This Row],[Widow]]=1,"Widow")</f>
        <v>Married</v>
      </c>
      <c r="Q22" s="2" t="str" cm="1">
        <f t="array" ref="Q22">IFERROR(_xlfn.IFS(Table1[[#This Row],[Basic]]=1,"Basic",Table1[[#This Row],[Graduate]]=1,"Graduate",Table1[[#This Row],[Master]]=1,"Master",Table1[[#This Row],[PhD]]=1,"PhD"),"Other")</f>
        <v>Graduate</v>
      </c>
    </row>
    <row r="23" spans="1:26" x14ac:dyDescent="0.25">
      <c r="A23" s="2">
        <v>1410</v>
      </c>
      <c r="B23" s="7">
        <v>192910</v>
      </c>
      <c r="C23" s="2">
        <v>0</v>
      </c>
      <c r="D23" s="2">
        <v>0</v>
      </c>
      <c r="E23" s="2">
        <v>34</v>
      </c>
      <c r="F23" s="2">
        <v>0</v>
      </c>
      <c r="G23" s="2">
        <v>1</v>
      </c>
      <c r="H23" s="2">
        <v>0</v>
      </c>
      <c r="I23" s="2">
        <v>0</v>
      </c>
      <c r="J23" s="2">
        <v>0</v>
      </c>
      <c r="K23" s="2">
        <v>0</v>
      </c>
      <c r="L23" s="2">
        <v>1</v>
      </c>
      <c r="M23" s="2">
        <v>0</v>
      </c>
      <c r="N23" s="2">
        <v>0</v>
      </c>
      <c r="O23" s="2" t="s">
        <v>37</v>
      </c>
      <c r="P23" s="2" t="str" cm="1">
        <f t="array" ref="P23">_xlfn.IFS(Table1[[#This Row],[Divorced]]=1,"Divorced",Table1[[#This Row],[Married]]=1,"Married",Table1[[#This Row],[Single]]=1,"Single",Table1[[#This Row],[Together]]=1,"Together",Table1[[#This Row],[Widow]]=1,"Widow")</f>
        <v>Married</v>
      </c>
      <c r="Q23" s="2" t="str" cm="1">
        <f t="array" ref="Q23">IFERROR(_xlfn.IFS(Table1[[#This Row],[Basic]]=1,"Basic",Table1[[#This Row],[Graduate]]=1,"Graduate",Table1[[#This Row],[Master]]=1,"Master",Table1[[#This Row],[PhD]]=1,"PhD"),"Other")</f>
        <v>Graduate</v>
      </c>
    </row>
    <row r="24" spans="1:26" x14ac:dyDescent="0.25">
      <c r="A24" s="2">
        <v>1130</v>
      </c>
      <c r="B24" s="7">
        <v>192859</v>
      </c>
      <c r="C24" s="2">
        <v>0</v>
      </c>
      <c r="D24" s="2">
        <v>0</v>
      </c>
      <c r="E24" s="2">
        <v>28</v>
      </c>
      <c r="F24" s="2">
        <v>0</v>
      </c>
      <c r="G24" s="2">
        <v>0</v>
      </c>
      <c r="H24" s="2">
        <v>1</v>
      </c>
      <c r="I24" s="2">
        <v>0</v>
      </c>
      <c r="J24" s="2">
        <v>0</v>
      </c>
      <c r="K24" s="2">
        <v>0</v>
      </c>
      <c r="L24" s="2">
        <v>0</v>
      </c>
      <c r="M24" s="2">
        <v>1</v>
      </c>
      <c r="N24" s="2">
        <v>0</v>
      </c>
      <c r="O24" s="2" t="s">
        <v>35</v>
      </c>
      <c r="P24" s="2" t="str" cm="1">
        <f t="array" ref="P24">_xlfn.IFS(Table1[[#This Row],[Divorced]]=1,"Divorced",Table1[[#This Row],[Married]]=1,"Married",Table1[[#This Row],[Single]]=1,"Single",Table1[[#This Row],[Together]]=1,"Together",Table1[[#This Row],[Widow]]=1,"Widow")</f>
        <v>Single</v>
      </c>
      <c r="Q24" s="2" t="str" cm="1">
        <f t="array" ref="Q24">IFERROR(_xlfn.IFS(Table1[[#This Row],[Basic]]=1,"Basic",Table1[[#This Row],[Graduate]]=1,"Graduate",Table1[[#This Row],[Master]]=1,"Master",Table1[[#This Row],[PhD]]=1,"PhD"),"Other")</f>
        <v>Master</v>
      </c>
    </row>
    <row r="25" spans="1:26" x14ac:dyDescent="0.25">
      <c r="A25" s="2">
        <v>2885</v>
      </c>
      <c r="B25" s="7">
        <v>192556</v>
      </c>
      <c r="C25" s="2">
        <v>0</v>
      </c>
      <c r="D25" s="2">
        <v>0</v>
      </c>
      <c r="E25" s="2">
        <v>60</v>
      </c>
      <c r="F25" s="2">
        <v>0</v>
      </c>
      <c r="G25" s="2">
        <v>0</v>
      </c>
      <c r="H25" s="2">
        <v>0</v>
      </c>
      <c r="I25" s="2">
        <v>1</v>
      </c>
      <c r="J25" s="2">
        <v>0</v>
      </c>
      <c r="K25" s="2">
        <v>0</v>
      </c>
      <c r="L25" s="2">
        <v>0</v>
      </c>
      <c r="M25" s="2">
        <v>0</v>
      </c>
      <c r="N25" s="2">
        <v>0</v>
      </c>
      <c r="O25" s="2" t="s">
        <v>38</v>
      </c>
      <c r="P25" s="2" t="str" cm="1">
        <f t="array" ref="P25">_xlfn.IFS(Table1[[#This Row],[Divorced]]=1,"Divorced",Table1[[#This Row],[Married]]=1,"Married",Table1[[#This Row],[Single]]=1,"Single",Table1[[#This Row],[Together]]=1,"Together",Table1[[#This Row],[Widow]]=1,"Widow")</f>
        <v>Together</v>
      </c>
      <c r="Q25" s="2" t="str" cm="1">
        <f t="array" ref="Q25">IFERROR(_xlfn.IFS(Table1[[#This Row],[Basic]]=1,"Basic",Table1[[#This Row],[Graduate]]=1,"Graduate",Table1[[#This Row],[Master]]=1,"Master",Table1[[#This Row],[PhD]]=1,"PhD"),"Other")</f>
        <v>Other</v>
      </c>
    </row>
    <row r="26" spans="1:26" x14ac:dyDescent="0.25">
      <c r="A26" s="2">
        <v>2408</v>
      </c>
      <c r="B26" s="7">
        <v>192533</v>
      </c>
      <c r="C26" s="2">
        <v>0</v>
      </c>
      <c r="D26" s="2">
        <v>0</v>
      </c>
      <c r="E26" s="2">
        <v>35</v>
      </c>
      <c r="F26" s="2">
        <v>0</v>
      </c>
      <c r="G26" s="2">
        <v>1</v>
      </c>
      <c r="H26" s="2">
        <v>0</v>
      </c>
      <c r="I26" s="2">
        <v>0</v>
      </c>
      <c r="J26" s="2">
        <v>0</v>
      </c>
      <c r="K26" s="2">
        <v>0</v>
      </c>
      <c r="L26" s="2">
        <v>1</v>
      </c>
      <c r="M26" s="2">
        <v>0</v>
      </c>
      <c r="N26" s="2">
        <v>0</v>
      </c>
      <c r="O26" s="2" t="s">
        <v>35</v>
      </c>
      <c r="P26" s="2" t="str" cm="1">
        <f t="array" ref="P26">_xlfn.IFS(Table1[[#This Row],[Divorced]]=1,"Divorced",Table1[[#This Row],[Married]]=1,"Married",Table1[[#This Row],[Single]]=1,"Single",Table1[[#This Row],[Together]]=1,"Together",Table1[[#This Row],[Widow]]=1,"Widow")</f>
        <v>Married</v>
      </c>
      <c r="Q26" s="2" t="str" cm="1">
        <f t="array" ref="Q26">IFERROR(_xlfn.IFS(Table1[[#This Row],[Basic]]=1,"Basic",Table1[[#This Row],[Graduate]]=1,"Graduate",Table1[[#This Row],[Master]]=1,"Master",Table1[[#This Row],[PhD]]=1,"PhD"),"Other")</f>
        <v>Graduate</v>
      </c>
    </row>
    <row r="27" spans="1:26" x14ac:dyDescent="0.25">
      <c r="A27" s="2">
        <v>2696</v>
      </c>
      <c r="B27" s="7">
        <v>192491</v>
      </c>
      <c r="C27" s="2">
        <v>0</v>
      </c>
      <c r="D27" s="2">
        <v>0</v>
      </c>
      <c r="E27" s="2">
        <v>37</v>
      </c>
      <c r="F27" s="2">
        <v>0</v>
      </c>
      <c r="G27" s="2">
        <v>1</v>
      </c>
      <c r="H27" s="2">
        <v>0</v>
      </c>
      <c r="I27" s="2">
        <v>0</v>
      </c>
      <c r="J27" s="2">
        <v>0</v>
      </c>
      <c r="K27" s="2">
        <v>0</v>
      </c>
      <c r="L27" s="2">
        <v>0</v>
      </c>
      <c r="M27" s="2">
        <v>0</v>
      </c>
      <c r="N27" s="2">
        <v>1</v>
      </c>
      <c r="O27" s="2" t="s">
        <v>35</v>
      </c>
      <c r="P27" s="2" t="str" cm="1">
        <f t="array" ref="P27">_xlfn.IFS(Table1[[#This Row],[Divorced]]=1,"Divorced",Table1[[#This Row],[Married]]=1,"Married",Table1[[#This Row],[Single]]=1,"Single",Table1[[#This Row],[Together]]=1,"Together",Table1[[#This Row],[Widow]]=1,"Widow")</f>
        <v>Married</v>
      </c>
      <c r="Q27" s="2" t="str" cm="1">
        <f t="array" ref="Q27">IFERROR(_xlfn.IFS(Table1[[#This Row],[Basic]]=1,"Basic",Table1[[#This Row],[Graduate]]=1,"Graduate",Table1[[#This Row],[Master]]=1,"Master",Table1[[#This Row],[PhD]]=1,"PhD"),"Other")</f>
        <v>PhD</v>
      </c>
    </row>
    <row r="28" spans="1:26" x14ac:dyDescent="0.25">
      <c r="A28" s="2">
        <v>2362</v>
      </c>
      <c r="B28" s="7">
        <v>192344</v>
      </c>
      <c r="C28" s="2">
        <v>0</v>
      </c>
      <c r="D28" s="2">
        <v>0</v>
      </c>
      <c r="E28" s="2">
        <v>72</v>
      </c>
      <c r="F28" s="2">
        <v>0</v>
      </c>
      <c r="G28" s="2">
        <v>1</v>
      </c>
      <c r="H28" s="2">
        <v>0</v>
      </c>
      <c r="I28" s="2">
        <v>0</v>
      </c>
      <c r="J28" s="2">
        <v>0</v>
      </c>
      <c r="K28" s="2">
        <v>0</v>
      </c>
      <c r="L28" s="2">
        <v>1</v>
      </c>
      <c r="M28" s="2">
        <v>0</v>
      </c>
      <c r="N28" s="2">
        <v>0</v>
      </c>
      <c r="O28" s="2" t="s">
        <v>36</v>
      </c>
      <c r="P28" s="2" t="str" cm="1">
        <f t="array" ref="P28">_xlfn.IFS(Table1[[#This Row],[Divorced]]=1,"Divorced",Table1[[#This Row],[Married]]=1,"Married",Table1[[#This Row],[Single]]=1,"Single",Table1[[#This Row],[Together]]=1,"Together",Table1[[#This Row],[Widow]]=1,"Widow")</f>
        <v>Married</v>
      </c>
      <c r="Q28" s="2" t="str" cm="1">
        <f t="array" ref="Q28">IFERROR(_xlfn.IFS(Table1[[#This Row],[Basic]]=1,"Basic",Table1[[#This Row],[Graduate]]=1,"Graduate",Table1[[#This Row],[Master]]=1,"Master",Table1[[#This Row],[PhD]]=1,"PhD"),"Other")</f>
        <v>Graduate</v>
      </c>
    </row>
    <row r="29" spans="1:26" x14ac:dyDescent="0.25">
      <c r="A29" s="2">
        <v>1575</v>
      </c>
      <c r="B29" s="7">
        <v>192163</v>
      </c>
      <c r="C29" s="2">
        <v>0</v>
      </c>
      <c r="D29" s="2">
        <v>0</v>
      </c>
      <c r="E29" s="2">
        <v>45</v>
      </c>
      <c r="F29" s="2">
        <v>0</v>
      </c>
      <c r="G29" s="2">
        <v>1</v>
      </c>
      <c r="H29" s="2">
        <v>0</v>
      </c>
      <c r="I29" s="2">
        <v>0</v>
      </c>
      <c r="J29" s="2">
        <v>0</v>
      </c>
      <c r="K29" s="2">
        <v>0</v>
      </c>
      <c r="L29" s="2">
        <v>0</v>
      </c>
      <c r="M29" s="2">
        <v>1</v>
      </c>
      <c r="N29" s="2">
        <v>0</v>
      </c>
      <c r="O29" s="2" t="s">
        <v>39</v>
      </c>
      <c r="P29" s="2" t="str" cm="1">
        <f t="array" ref="P29">_xlfn.IFS(Table1[[#This Row],[Divorced]]=1,"Divorced",Table1[[#This Row],[Married]]=1,"Married",Table1[[#This Row],[Single]]=1,"Single",Table1[[#This Row],[Together]]=1,"Together",Table1[[#This Row],[Widow]]=1,"Widow")</f>
        <v>Married</v>
      </c>
      <c r="Q29" s="2" t="str" cm="1">
        <f t="array" ref="Q29">IFERROR(_xlfn.IFS(Table1[[#This Row],[Basic]]=1,"Basic",Table1[[#This Row],[Graduate]]=1,"Graduate",Table1[[#This Row],[Master]]=1,"Master",Table1[[#This Row],[PhD]]=1,"PhD"),"Other")</f>
        <v>Master</v>
      </c>
    </row>
    <row r="30" spans="1:26" x14ac:dyDescent="0.25">
      <c r="A30" s="2">
        <v>1795</v>
      </c>
      <c r="B30" s="7">
        <v>191820</v>
      </c>
      <c r="C30" s="2">
        <v>0</v>
      </c>
      <c r="D30" s="2">
        <v>0</v>
      </c>
      <c r="E30" s="2">
        <v>34</v>
      </c>
      <c r="F30" s="2">
        <v>0</v>
      </c>
      <c r="G30" s="2">
        <v>0</v>
      </c>
      <c r="H30" s="2">
        <v>0</v>
      </c>
      <c r="I30" s="2">
        <v>1</v>
      </c>
      <c r="J30" s="2">
        <v>0</v>
      </c>
      <c r="K30" s="2">
        <v>0</v>
      </c>
      <c r="L30" s="2">
        <v>0</v>
      </c>
      <c r="M30" s="2">
        <v>0</v>
      </c>
      <c r="N30" s="2">
        <v>1</v>
      </c>
      <c r="O30" s="2" t="s">
        <v>34</v>
      </c>
      <c r="P30" s="2" t="str" cm="1">
        <f t="array" ref="P30">_xlfn.IFS(Table1[[#This Row],[Divorced]]=1,"Divorced",Table1[[#This Row],[Married]]=1,"Married",Table1[[#This Row],[Single]]=1,"Single",Table1[[#This Row],[Together]]=1,"Together",Table1[[#This Row],[Widow]]=1,"Widow")</f>
        <v>Together</v>
      </c>
      <c r="Q30" s="2" t="str" cm="1">
        <f t="array" ref="Q30">IFERROR(_xlfn.IFS(Table1[[#This Row],[Basic]]=1,"Basic",Table1[[#This Row],[Graduate]]=1,"Graduate",Table1[[#This Row],[Master]]=1,"Master",Table1[[#This Row],[PhD]]=1,"PhD"),"Other")</f>
        <v>PhD</v>
      </c>
    </row>
    <row r="31" spans="1:26" x14ac:dyDescent="0.25">
      <c r="A31" s="2">
        <v>2967</v>
      </c>
      <c r="B31" s="7">
        <v>191712</v>
      </c>
      <c r="C31" s="2">
        <v>0</v>
      </c>
      <c r="D31" s="2">
        <v>0</v>
      </c>
      <c r="E31" s="2">
        <v>73</v>
      </c>
      <c r="F31" s="2">
        <v>0</v>
      </c>
      <c r="G31" s="2">
        <v>0</v>
      </c>
      <c r="H31" s="2">
        <v>1</v>
      </c>
      <c r="I31" s="2">
        <v>0</v>
      </c>
      <c r="J31" s="2">
        <v>0</v>
      </c>
      <c r="K31" s="2">
        <v>0</v>
      </c>
      <c r="L31" s="2">
        <v>0</v>
      </c>
      <c r="M31" s="2">
        <v>1</v>
      </c>
      <c r="N31" s="2">
        <v>0</v>
      </c>
      <c r="O31" s="2" t="s">
        <v>39</v>
      </c>
      <c r="P31" s="2" t="str" cm="1">
        <f t="array" ref="P31">_xlfn.IFS(Table1[[#This Row],[Divorced]]=1,"Divorced",Table1[[#This Row],[Married]]=1,"Married",Table1[[#This Row],[Single]]=1,"Single",Table1[[#This Row],[Together]]=1,"Together",Table1[[#This Row],[Widow]]=1,"Widow")</f>
        <v>Single</v>
      </c>
      <c r="Q31" s="2" t="str" cm="1">
        <f t="array" ref="Q31">IFERROR(_xlfn.IFS(Table1[[#This Row],[Basic]]=1,"Basic",Table1[[#This Row],[Graduate]]=1,"Graduate",Table1[[#This Row],[Master]]=1,"Master",Table1[[#This Row],[PhD]]=1,"PhD"),"Other")</f>
        <v>Master</v>
      </c>
    </row>
    <row r="32" spans="1:26" x14ac:dyDescent="0.25">
      <c r="A32" s="2">
        <v>2012</v>
      </c>
      <c r="B32" s="7">
        <v>191700</v>
      </c>
      <c r="C32" s="2">
        <v>0</v>
      </c>
      <c r="D32" s="2">
        <v>0</v>
      </c>
      <c r="E32" s="2">
        <v>49</v>
      </c>
      <c r="F32" s="2">
        <v>0</v>
      </c>
      <c r="G32" s="2">
        <v>0</v>
      </c>
      <c r="H32" s="2">
        <v>1</v>
      </c>
      <c r="I32" s="2">
        <v>0</v>
      </c>
      <c r="J32" s="2">
        <v>0</v>
      </c>
      <c r="K32" s="2">
        <v>0</v>
      </c>
      <c r="L32" s="2">
        <v>1</v>
      </c>
      <c r="M32" s="2">
        <v>0</v>
      </c>
      <c r="N32" s="2">
        <v>0</v>
      </c>
      <c r="O32" s="2" t="s">
        <v>35</v>
      </c>
      <c r="P32" s="2" t="str" cm="1">
        <f t="array" ref="P32">_xlfn.IFS(Table1[[#This Row],[Divorced]]=1,"Divorced",Table1[[#This Row],[Married]]=1,"Married",Table1[[#This Row],[Single]]=1,"Single",Table1[[#This Row],[Together]]=1,"Together",Table1[[#This Row],[Widow]]=1,"Widow")</f>
        <v>Single</v>
      </c>
      <c r="Q32" s="2" t="str" cm="1">
        <f t="array" ref="Q32">IFERROR(_xlfn.IFS(Table1[[#This Row],[Basic]]=1,"Basic",Table1[[#This Row],[Graduate]]=1,"Graduate",Table1[[#This Row],[Master]]=1,"Master",Table1[[#This Row],[PhD]]=1,"PhD"),"Other")</f>
        <v>Graduate</v>
      </c>
    </row>
    <row r="33" spans="1:26" x14ac:dyDescent="0.25">
      <c r="A33" s="2">
        <v>2897</v>
      </c>
      <c r="B33" s="7">
        <v>191249</v>
      </c>
      <c r="C33" s="2">
        <v>0</v>
      </c>
      <c r="D33" s="2">
        <v>0</v>
      </c>
      <c r="E33" s="2">
        <v>64</v>
      </c>
      <c r="F33" s="2">
        <v>0</v>
      </c>
      <c r="G33" s="2">
        <v>0</v>
      </c>
      <c r="H33" s="2">
        <v>1</v>
      </c>
      <c r="I33" s="2">
        <v>0</v>
      </c>
      <c r="J33" s="2">
        <v>0</v>
      </c>
      <c r="K33" s="2">
        <v>0</v>
      </c>
      <c r="L33" s="2">
        <v>1</v>
      </c>
      <c r="M33" s="2">
        <v>0</v>
      </c>
      <c r="N33" s="2">
        <v>0</v>
      </c>
      <c r="O33" s="2" t="s">
        <v>38</v>
      </c>
      <c r="P33" s="2" t="str" cm="1">
        <f t="array" ref="P33">_xlfn.IFS(Table1[[#This Row],[Divorced]]=1,"Divorced",Table1[[#This Row],[Married]]=1,"Married",Table1[[#This Row],[Single]]=1,"Single",Table1[[#This Row],[Together]]=1,"Together",Table1[[#This Row],[Widow]]=1,"Widow")</f>
        <v>Single</v>
      </c>
      <c r="Q33" s="2" t="str" cm="1">
        <f t="array" ref="Q33">IFERROR(_xlfn.IFS(Table1[[#This Row],[Basic]]=1,"Basic",Table1[[#This Row],[Graduate]]=1,"Graduate",Table1[[#This Row],[Master]]=1,"Master",Table1[[#This Row],[PhD]]=1,"PhD"),"Other")</f>
        <v>Graduate</v>
      </c>
    </row>
    <row r="34" spans="1:26" x14ac:dyDescent="0.25">
      <c r="A34" s="2">
        <v>3135</v>
      </c>
      <c r="B34" s="7">
        <v>191172</v>
      </c>
      <c r="C34" s="2">
        <v>0</v>
      </c>
      <c r="D34" s="2">
        <v>0</v>
      </c>
      <c r="E34" s="2">
        <v>30</v>
      </c>
      <c r="F34" s="2">
        <v>0</v>
      </c>
      <c r="G34" s="2">
        <v>0</v>
      </c>
      <c r="H34" s="2">
        <v>1</v>
      </c>
      <c r="I34" s="2">
        <v>0</v>
      </c>
      <c r="J34" s="2">
        <v>0</v>
      </c>
      <c r="K34" s="2">
        <v>0</v>
      </c>
      <c r="L34" s="2">
        <v>0</v>
      </c>
      <c r="M34" s="2">
        <v>1</v>
      </c>
      <c r="N34" s="2">
        <v>0</v>
      </c>
      <c r="O34" s="2" t="s">
        <v>39</v>
      </c>
      <c r="P34" s="2" t="str" cm="1">
        <f t="array" ref="P34">_xlfn.IFS(Table1[[#This Row],[Divorced]]=1,"Divorced",Table1[[#This Row],[Married]]=1,"Married",Table1[[#This Row],[Single]]=1,"Single",Table1[[#This Row],[Together]]=1,"Together",Table1[[#This Row],[Widow]]=1,"Widow")</f>
        <v>Single</v>
      </c>
      <c r="Q34" s="2" t="str" cm="1">
        <f t="array" ref="Q34">IFERROR(_xlfn.IFS(Table1[[#This Row],[Basic]]=1,"Basic",Table1[[#This Row],[Graduate]]=1,"Graduate",Table1[[#This Row],[Master]]=1,"Master",Table1[[#This Row],[PhD]]=1,"PhD"),"Other")</f>
        <v>Master</v>
      </c>
    </row>
    <row r="35" spans="1:26" x14ac:dyDescent="0.25">
      <c r="A35" s="2">
        <v>1402</v>
      </c>
      <c r="B35" s="7">
        <v>191065</v>
      </c>
      <c r="C35" s="2">
        <v>0</v>
      </c>
      <c r="D35" s="2">
        <v>0</v>
      </c>
      <c r="E35" s="2">
        <v>39</v>
      </c>
      <c r="F35" s="2">
        <v>0</v>
      </c>
      <c r="G35" s="2">
        <v>0</v>
      </c>
      <c r="H35" s="2">
        <v>1</v>
      </c>
      <c r="I35" s="2">
        <v>0</v>
      </c>
      <c r="J35" s="2">
        <v>0</v>
      </c>
      <c r="K35" s="2">
        <v>0</v>
      </c>
      <c r="L35" s="2">
        <v>1</v>
      </c>
      <c r="M35" s="2">
        <v>0</v>
      </c>
      <c r="N35" s="2">
        <v>0</v>
      </c>
      <c r="O35" s="2" t="s">
        <v>36</v>
      </c>
      <c r="P35" s="2" t="str" cm="1">
        <f t="array" ref="P35">_xlfn.IFS(Table1[[#This Row],[Divorced]]=1,"Divorced",Table1[[#This Row],[Married]]=1,"Married",Table1[[#This Row],[Single]]=1,"Single",Table1[[#This Row],[Together]]=1,"Together",Table1[[#This Row],[Widow]]=1,"Widow")</f>
        <v>Single</v>
      </c>
      <c r="Q35" s="2" t="str" cm="1">
        <f t="array" ref="Q35">IFERROR(_xlfn.IFS(Table1[[#This Row],[Basic]]=1,"Basic",Table1[[#This Row],[Graduate]]=1,"Graduate",Table1[[#This Row],[Master]]=1,"Master",Table1[[#This Row],[PhD]]=1,"PhD"),"Other")</f>
        <v>Graduate</v>
      </c>
    </row>
    <row r="36" spans="1:26" ht="15.75" thickBot="1" x14ac:dyDescent="0.3">
      <c r="A36" s="2">
        <v>2872</v>
      </c>
      <c r="B36" s="7">
        <v>190933</v>
      </c>
      <c r="C36" s="2">
        <v>0</v>
      </c>
      <c r="D36" s="2">
        <v>0</v>
      </c>
      <c r="E36" s="2">
        <v>66</v>
      </c>
      <c r="F36" s="2">
        <v>0</v>
      </c>
      <c r="G36" s="2">
        <v>0</v>
      </c>
      <c r="H36" s="2">
        <v>1</v>
      </c>
      <c r="I36" s="2">
        <v>0</v>
      </c>
      <c r="J36" s="2">
        <v>0</v>
      </c>
      <c r="K36" s="2">
        <v>0</v>
      </c>
      <c r="L36" s="2">
        <v>0</v>
      </c>
      <c r="M36" s="2">
        <v>0</v>
      </c>
      <c r="N36" s="2">
        <v>1</v>
      </c>
      <c r="O36" s="2" t="s">
        <v>36</v>
      </c>
      <c r="P36" s="2" t="str" cm="1">
        <f t="array" ref="P36">_xlfn.IFS(Table1[[#This Row],[Divorced]]=1,"Divorced",Table1[[#This Row],[Married]]=1,"Married",Table1[[#This Row],[Single]]=1,"Single",Table1[[#This Row],[Together]]=1,"Together",Table1[[#This Row],[Widow]]=1,"Widow")</f>
        <v>Single</v>
      </c>
      <c r="Q36" s="2" t="str" cm="1">
        <f t="array" ref="Q36">IFERROR(_xlfn.IFS(Table1[[#This Row],[Basic]]=1,"Basic",Table1[[#This Row],[Graduate]]=1,"Graduate",Table1[[#This Row],[Master]]=1,"Master",Table1[[#This Row],[PhD]]=1,"PhD"),"Other")</f>
        <v>PhD</v>
      </c>
    </row>
    <row r="37" spans="1:26" x14ac:dyDescent="0.25">
      <c r="A37" s="2">
        <v>2313</v>
      </c>
      <c r="B37" s="7">
        <v>190842</v>
      </c>
      <c r="C37" s="2">
        <v>0</v>
      </c>
      <c r="D37" s="2">
        <v>0</v>
      </c>
      <c r="E37" s="2">
        <v>72</v>
      </c>
      <c r="F37" s="2">
        <v>0</v>
      </c>
      <c r="G37" s="2">
        <v>0</v>
      </c>
      <c r="H37" s="2">
        <v>1</v>
      </c>
      <c r="I37" s="2">
        <v>0</v>
      </c>
      <c r="J37" s="2">
        <v>0</v>
      </c>
      <c r="K37" s="2">
        <v>0</v>
      </c>
      <c r="L37" s="2">
        <v>1</v>
      </c>
      <c r="M37" s="2">
        <v>0</v>
      </c>
      <c r="N37" s="2">
        <v>0</v>
      </c>
      <c r="O37" s="2" t="s">
        <v>39</v>
      </c>
      <c r="P37" s="2" t="str" cm="1">
        <f t="array" ref="P37">_xlfn.IFS(Table1[[#This Row],[Divorced]]=1,"Divorced",Table1[[#This Row],[Married]]=1,"Married",Table1[[#This Row],[Single]]=1,"Single",Table1[[#This Row],[Together]]=1,"Together",Table1[[#This Row],[Widow]]=1,"Widow")</f>
        <v>Single</v>
      </c>
      <c r="Q37" s="2" t="str" cm="1">
        <f t="array" ref="Q37">IFERROR(_xlfn.IFS(Table1[[#This Row],[Basic]]=1,"Basic",Table1[[#This Row],[Graduate]]=1,"Graduate",Table1[[#This Row],[Master]]=1,"Master",Table1[[#This Row],[PhD]]=1,"PhD"),"Other")</f>
        <v>Graduate</v>
      </c>
      <c r="S37" s="43" t="s">
        <v>1149</v>
      </c>
      <c r="T37" s="44"/>
      <c r="U37" s="44"/>
      <c r="V37" s="44"/>
      <c r="W37" s="44"/>
      <c r="X37" s="44"/>
      <c r="Y37" s="44"/>
      <c r="Z37" s="45"/>
    </row>
    <row r="38" spans="1:26" x14ac:dyDescent="0.25">
      <c r="A38" s="2">
        <v>1108</v>
      </c>
      <c r="B38" s="7">
        <v>190765</v>
      </c>
      <c r="C38" s="2">
        <v>0</v>
      </c>
      <c r="D38" s="2">
        <v>0</v>
      </c>
      <c r="E38" s="2">
        <v>50</v>
      </c>
      <c r="F38" s="2">
        <v>0</v>
      </c>
      <c r="G38" s="2">
        <v>1</v>
      </c>
      <c r="H38" s="2">
        <v>0</v>
      </c>
      <c r="I38" s="2">
        <v>0</v>
      </c>
      <c r="J38" s="2">
        <v>0</v>
      </c>
      <c r="K38" s="2">
        <v>0</v>
      </c>
      <c r="L38" s="2">
        <v>1</v>
      </c>
      <c r="M38" s="2">
        <v>0</v>
      </c>
      <c r="N38" s="2">
        <v>0</v>
      </c>
      <c r="O38" s="2" t="s">
        <v>36</v>
      </c>
      <c r="P38" s="2" t="str" cm="1">
        <f t="array" ref="P38">_xlfn.IFS(Table1[[#This Row],[Divorced]]=1,"Divorced",Table1[[#This Row],[Married]]=1,"Married",Table1[[#This Row],[Single]]=1,"Single",Table1[[#This Row],[Together]]=1,"Together",Table1[[#This Row],[Widow]]=1,"Widow")</f>
        <v>Married</v>
      </c>
      <c r="Q38" s="2" t="str" cm="1">
        <f t="array" ref="Q38">IFERROR(_xlfn.IFS(Table1[[#This Row],[Basic]]=1,"Basic",Table1[[#This Row],[Graduate]]=1,"Graduate",Table1[[#This Row],[Master]]=1,"Master",Table1[[#This Row],[PhD]]=1,"PhD"),"Other")</f>
        <v>Graduate</v>
      </c>
      <c r="S38" s="46"/>
      <c r="T38" s="47"/>
      <c r="U38" s="47"/>
      <c r="V38" s="47"/>
      <c r="W38" s="47"/>
      <c r="X38" s="47"/>
      <c r="Y38" s="47"/>
      <c r="Z38" s="48"/>
    </row>
    <row r="39" spans="1:26" x14ac:dyDescent="0.25">
      <c r="A39" s="2">
        <v>2242</v>
      </c>
      <c r="B39" s="7">
        <v>190687</v>
      </c>
      <c r="C39" s="2">
        <v>0</v>
      </c>
      <c r="D39" s="2">
        <v>0</v>
      </c>
      <c r="E39" s="2">
        <v>37</v>
      </c>
      <c r="F39" s="2">
        <v>1</v>
      </c>
      <c r="G39" s="2">
        <v>0</v>
      </c>
      <c r="H39" s="2">
        <v>0</v>
      </c>
      <c r="I39" s="2">
        <v>0</v>
      </c>
      <c r="J39" s="2">
        <v>0</v>
      </c>
      <c r="K39" s="2">
        <v>0</v>
      </c>
      <c r="L39" s="2">
        <v>0</v>
      </c>
      <c r="M39" s="2">
        <v>0</v>
      </c>
      <c r="N39" s="2">
        <v>1</v>
      </c>
      <c r="O39" s="2" t="s">
        <v>36</v>
      </c>
      <c r="P39" s="2" t="str" cm="1">
        <f t="array" ref="P39">_xlfn.IFS(Table1[[#This Row],[Divorced]]=1,"Divorced",Table1[[#This Row],[Married]]=1,"Married",Table1[[#This Row],[Single]]=1,"Single",Table1[[#This Row],[Together]]=1,"Together",Table1[[#This Row],[Widow]]=1,"Widow")</f>
        <v>Divorced</v>
      </c>
      <c r="Q39" s="2" t="str" cm="1">
        <f t="array" ref="Q39">IFERROR(_xlfn.IFS(Table1[[#This Row],[Basic]]=1,"Basic",Table1[[#This Row],[Graduate]]=1,"Graduate",Table1[[#This Row],[Master]]=1,"Master",Table1[[#This Row],[PhD]]=1,"PhD"),"Other")</f>
        <v>PhD</v>
      </c>
      <c r="S39" s="46"/>
      <c r="T39" s="47"/>
      <c r="U39" s="47"/>
      <c r="V39" s="47"/>
      <c r="W39" s="47"/>
      <c r="X39" s="47"/>
      <c r="Y39" s="47"/>
      <c r="Z39" s="48"/>
    </row>
    <row r="40" spans="1:26" ht="15.75" thickBot="1" x14ac:dyDescent="0.3">
      <c r="A40" s="2">
        <v>2160</v>
      </c>
      <c r="B40" s="7">
        <v>190638</v>
      </c>
      <c r="C40" s="2">
        <v>0</v>
      </c>
      <c r="D40" s="2">
        <v>0</v>
      </c>
      <c r="E40" s="2">
        <v>29</v>
      </c>
      <c r="F40" s="2">
        <v>0</v>
      </c>
      <c r="G40" s="2">
        <v>0</v>
      </c>
      <c r="H40" s="2">
        <v>1</v>
      </c>
      <c r="I40" s="2">
        <v>0</v>
      </c>
      <c r="J40" s="2">
        <v>0</v>
      </c>
      <c r="K40" s="2">
        <v>0</v>
      </c>
      <c r="L40" s="2">
        <v>0</v>
      </c>
      <c r="M40" s="2">
        <v>1</v>
      </c>
      <c r="N40" s="2">
        <v>0</v>
      </c>
      <c r="O40" s="2" t="s">
        <v>37</v>
      </c>
      <c r="P40" s="2" t="str" cm="1">
        <f t="array" ref="P40">_xlfn.IFS(Table1[[#This Row],[Divorced]]=1,"Divorced",Table1[[#This Row],[Married]]=1,"Married",Table1[[#This Row],[Single]]=1,"Single",Table1[[#This Row],[Together]]=1,"Together",Table1[[#This Row],[Widow]]=1,"Widow")</f>
        <v>Single</v>
      </c>
      <c r="Q40" s="2" t="str" cm="1">
        <f t="array" ref="Q40">IFERROR(_xlfn.IFS(Table1[[#This Row],[Basic]]=1,"Basic",Table1[[#This Row],[Graduate]]=1,"Graduate",Table1[[#This Row],[Master]]=1,"Master",Table1[[#This Row],[PhD]]=1,"PhD"),"Other")</f>
        <v>Master</v>
      </c>
      <c r="S40" s="49"/>
      <c r="T40" s="50"/>
      <c r="U40" s="50"/>
      <c r="V40" s="50"/>
      <c r="W40" s="50"/>
      <c r="X40" s="50"/>
      <c r="Y40" s="50"/>
      <c r="Z40" s="51"/>
    </row>
    <row r="41" spans="1:26" x14ac:dyDescent="0.25">
      <c r="A41" s="2">
        <v>2548</v>
      </c>
      <c r="B41" s="7">
        <v>190638</v>
      </c>
      <c r="C41" s="2">
        <v>0</v>
      </c>
      <c r="D41" s="2">
        <v>0</v>
      </c>
      <c r="E41" s="2">
        <v>29</v>
      </c>
      <c r="F41" s="2">
        <v>0</v>
      </c>
      <c r="G41" s="2">
        <v>0</v>
      </c>
      <c r="H41" s="2">
        <v>1</v>
      </c>
      <c r="I41" s="2">
        <v>0</v>
      </c>
      <c r="J41" s="2">
        <v>0</v>
      </c>
      <c r="K41" s="2">
        <v>0</v>
      </c>
      <c r="L41" s="2">
        <v>0</v>
      </c>
      <c r="M41" s="2">
        <v>1</v>
      </c>
      <c r="N41" s="2">
        <v>0</v>
      </c>
      <c r="O41" s="2" t="s">
        <v>36</v>
      </c>
      <c r="P41" s="2" t="str" cm="1">
        <f t="array" ref="P41">_xlfn.IFS(Table1[[#This Row],[Divorced]]=1,"Divorced",Table1[[#This Row],[Married]]=1,"Married",Table1[[#This Row],[Single]]=1,"Single",Table1[[#This Row],[Together]]=1,"Together",Table1[[#This Row],[Widow]]=1,"Widow")</f>
        <v>Single</v>
      </c>
      <c r="Q41" s="2" t="str" cm="1">
        <f t="array" ref="Q41">IFERROR(_xlfn.IFS(Table1[[#This Row],[Basic]]=1,"Basic",Table1[[#This Row],[Graduate]]=1,"Graduate",Table1[[#This Row],[Master]]=1,"Master",Table1[[#This Row],[PhD]]=1,"PhD"),"Other")</f>
        <v>Master</v>
      </c>
    </row>
    <row r="42" spans="1:26" x14ac:dyDescent="0.25">
      <c r="A42" s="2">
        <v>2783</v>
      </c>
      <c r="B42" s="7">
        <v>190369</v>
      </c>
      <c r="C42" s="2">
        <v>0</v>
      </c>
      <c r="D42" s="2">
        <v>0</v>
      </c>
      <c r="E42" s="2">
        <v>64</v>
      </c>
      <c r="F42" s="2">
        <v>0</v>
      </c>
      <c r="G42" s="2">
        <v>1</v>
      </c>
      <c r="H42" s="2">
        <v>0</v>
      </c>
      <c r="I42" s="2">
        <v>0</v>
      </c>
      <c r="J42" s="2">
        <v>0</v>
      </c>
      <c r="K42" s="2">
        <v>0</v>
      </c>
      <c r="L42" s="2">
        <v>1</v>
      </c>
      <c r="M42" s="2">
        <v>0</v>
      </c>
      <c r="N42" s="2">
        <v>0</v>
      </c>
      <c r="O42" s="2" t="s">
        <v>38</v>
      </c>
      <c r="P42" s="2" t="str" cm="1">
        <f t="array" ref="P42">_xlfn.IFS(Table1[[#This Row],[Divorced]]=1,"Divorced",Table1[[#This Row],[Married]]=1,"Married",Table1[[#This Row],[Single]]=1,"Single",Table1[[#This Row],[Together]]=1,"Together",Table1[[#This Row],[Widow]]=1,"Widow")</f>
        <v>Married</v>
      </c>
      <c r="Q42" s="2" t="str" cm="1">
        <f t="array" ref="Q42">IFERROR(_xlfn.IFS(Table1[[#This Row],[Basic]]=1,"Basic",Table1[[#This Row],[Graduate]]=1,"Graduate",Table1[[#This Row],[Master]]=1,"Master",Table1[[#This Row],[PhD]]=1,"PhD"),"Other")</f>
        <v>Graduate</v>
      </c>
    </row>
    <row r="43" spans="1:26" x14ac:dyDescent="0.25">
      <c r="A43" s="2">
        <v>1374</v>
      </c>
      <c r="B43" s="7">
        <v>190300</v>
      </c>
      <c r="C43" s="2">
        <v>0</v>
      </c>
      <c r="D43" s="2">
        <v>0</v>
      </c>
      <c r="E43" s="2">
        <v>41</v>
      </c>
      <c r="F43" s="2">
        <v>0</v>
      </c>
      <c r="G43" s="2">
        <v>0</v>
      </c>
      <c r="H43" s="2">
        <v>0</v>
      </c>
      <c r="I43" s="2">
        <v>1</v>
      </c>
      <c r="J43" s="2">
        <v>0</v>
      </c>
      <c r="K43" s="2">
        <v>0</v>
      </c>
      <c r="L43" s="2">
        <v>1</v>
      </c>
      <c r="M43" s="2">
        <v>0</v>
      </c>
      <c r="N43" s="2">
        <v>0</v>
      </c>
      <c r="O43" s="2" t="s">
        <v>37</v>
      </c>
      <c r="P43" s="2" t="str" cm="1">
        <f t="array" ref="P43">_xlfn.IFS(Table1[[#This Row],[Divorced]]=1,"Divorced",Table1[[#This Row],[Married]]=1,"Married",Table1[[#This Row],[Single]]=1,"Single",Table1[[#This Row],[Together]]=1,"Together",Table1[[#This Row],[Widow]]=1,"Widow")</f>
        <v>Together</v>
      </c>
      <c r="Q43" s="2" t="str" cm="1">
        <f t="array" ref="Q43">IFERROR(_xlfn.IFS(Table1[[#This Row],[Basic]]=1,"Basic",Table1[[#This Row],[Graduate]]=1,"Graduate",Table1[[#This Row],[Master]]=1,"Master",Table1[[#This Row],[PhD]]=1,"PhD"),"Other")</f>
        <v>Graduate</v>
      </c>
    </row>
    <row r="44" spans="1:26" x14ac:dyDescent="0.25">
      <c r="A44" s="2">
        <v>2697</v>
      </c>
      <c r="B44" s="7">
        <v>190273</v>
      </c>
      <c r="C44" s="2">
        <v>0</v>
      </c>
      <c r="D44" s="2">
        <v>0</v>
      </c>
      <c r="E44" s="2">
        <v>29</v>
      </c>
      <c r="F44" s="2">
        <v>0</v>
      </c>
      <c r="G44" s="2">
        <v>0</v>
      </c>
      <c r="H44" s="2">
        <v>1</v>
      </c>
      <c r="I44" s="2">
        <v>0</v>
      </c>
      <c r="J44" s="2">
        <v>0</v>
      </c>
      <c r="K44" s="2">
        <v>0</v>
      </c>
      <c r="L44" s="2">
        <v>1</v>
      </c>
      <c r="M44" s="2">
        <v>0</v>
      </c>
      <c r="N44" s="2">
        <v>0</v>
      </c>
      <c r="O44" s="2" t="s">
        <v>39</v>
      </c>
      <c r="P44" s="2" t="str" cm="1">
        <f t="array" ref="P44">_xlfn.IFS(Table1[[#This Row],[Divorced]]=1,"Divorced",Table1[[#This Row],[Married]]=1,"Married",Table1[[#This Row],[Single]]=1,"Single",Table1[[#This Row],[Together]]=1,"Together",Table1[[#This Row],[Widow]]=1,"Widow")</f>
        <v>Single</v>
      </c>
      <c r="Q44" s="2" t="str" cm="1">
        <f t="array" ref="Q44">IFERROR(_xlfn.IFS(Table1[[#This Row],[Basic]]=1,"Basic",Table1[[#This Row],[Graduate]]=1,"Graduate",Table1[[#This Row],[Master]]=1,"Master",Table1[[#This Row],[PhD]]=1,"PhD"),"Other")</f>
        <v>Graduate</v>
      </c>
    </row>
    <row r="45" spans="1:26" x14ac:dyDescent="0.25">
      <c r="A45" s="2">
        <v>1684</v>
      </c>
      <c r="B45" s="7">
        <v>190247</v>
      </c>
      <c r="C45" s="2">
        <v>0</v>
      </c>
      <c r="D45" s="2">
        <v>0</v>
      </c>
      <c r="E45" s="2">
        <v>32</v>
      </c>
      <c r="F45" s="2">
        <v>0</v>
      </c>
      <c r="G45" s="2">
        <v>0</v>
      </c>
      <c r="H45" s="2">
        <v>1</v>
      </c>
      <c r="I45" s="2">
        <v>0</v>
      </c>
      <c r="J45" s="2">
        <v>0</v>
      </c>
      <c r="K45" s="2">
        <v>0</v>
      </c>
      <c r="L45" s="2">
        <v>0</v>
      </c>
      <c r="M45" s="2">
        <v>1</v>
      </c>
      <c r="N45" s="2">
        <v>0</v>
      </c>
      <c r="O45" s="2" t="s">
        <v>36</v>
      </c>
      <c r="P45" s="2" t="str" cm="1">
        <f t="array" ref="P45">_xlfn.IFS(Table1[[#This Row],[Divorced]]=1,"Divorced",Table1[[#This Row],[Married]]=1,"Married",Table1[[#This Row],[Single]]=1,"Single",Table1[[#This Row],[Together]]=1,"Together",Table1[[#This Row],[Widow]]=1,"Widow")</f>
        <v>Single</v>
      </c>
      <c r="Q45" s="2" t="str" cm="1">
        <f t="array" ref="Q45">IFERROR(_xlfn.IFS(Table1[[#This Row],[Basic]]=1,"Basic",Table1[[#This Row],[Graduate]]=1,"Graduate",Table1[[#This Row],[Master]]=1,"Master",Table1[[#This Row],[PhD]]=1,"PhD"),"Other")</f>
        <v>Master</v>
      </c>
    </row>
    <row r="46" spans="1:26" x14ac:dyDescent="0.25">
      <c r="A46" s="2">
        <v>2577</v>
      </c>
      <c r="B46" s="7">
        <v>190226</v>
      </c>
      <c r="C46" s="2">
        <v>0</v>
      </c>
      <c r="D46" s="2">
        <v>0</v>
      </c>
      <c r="E46" s="2">
        <v>64</v>
      </c>
      <c r="F46" s="2">
        <v>0</v>
      </c>
      <c r="G46" s="2">
        <v>1</v>
      </c>
      <c r="H46" s="2">
        <v>0</v>
      </c>
      <c r="I46" s="2">
        <v>0</v>
      </c>
      <c r="J46" s="2">
        <v>0</v>
      </c>
      <c r="K46" s="2">
        <v>0</v>
      </c>
      <c r="L46" s="2">
        <v>0</v>
      </c>
      <c r="M46" s="2">
        <v>1</v>
      </c>
      <c r="N46" s="2">
        <v>0</v>
      </c>
      <c r="O46" s="2" t="s">
        <v>39</v>
      </c>
      <c r="P46" s="2" t="str" cm="1">
        <f t="array" ref="P46">_xlfn.IFS(Table1[[#This Row],[Divorced]]=1,"Divorced",Table1[[#This Row],[Married]]=1,"Married",Table1[[#This Row],[Single]]=1,"Single",Table1[[#This Row],[Together]]=1,"Together",Table1[[#This Row],[Widow]]=1,"Widow")</f>
        <v>Married</v>
      </c>
      <c r="Q46" s="2" t="str" cm="1">
        <f t="array" ref="Q46">IFERROR(_xlfn.IFS(Table1[[#This Row],[Basic]]=1,"Basic",Table1[[#This Row],[Graduate]]=1,"Graduate",Table1[[#This Row],[Master]]=1,"Master",Table1[[#This Row],[PhD]]=1,"PhD"),"Other")</f>
        <v>Master</v>
      </c>
    </row>
    <row r="47" spans="1:26" x14ac:dyDescent="0.25">
      <c r="A47" s="2">
        <v>3136</v>
      </c>
      <c r="B47" s="7">
        <v>190000</v>
      </c>
      <c r="C47" s="2">
        <v>0</v>
      </c>
      <c r="D47" s="2">
        <v>0</v>
      </c>
      <c r="E47" s="2">
        <v>36</v>
      </c>
      <c r="F47" s="2">
        <v>0</v>
      </c>
      <c r="G47" s="2">
        <v>1</v>
      </c>
      <c r="H47" s="2">
        <v>0</v>
      </c>
      <c r="I47" s="2">
        <v>0</v>
      </c>
      <c r="J47" s="2">
        <v>0</v>
      </c>
      <c r="K47" s="2">
        <v>0</v>
      </c>
      <c r="L47" s="2">
        <v>1</v>
      </c>
      <c r="M47" s="2">
        <v>0</v>
      </c>
      <c r="N47" s="2">
        <v>0</v>
      </c>
      <c r="O47" s="2" t="s">
        <v>36</v>
      </c>
      <c r="P47" s="2" t="str" cm="1">
        <f t="array" ref="P47">_xlfn.IFS(Table1[[#This Row],[Divorced]]=1,"Divorced",Table1[[#This Row],[Married]]=1,"Married",Table1[[#This Row],[Single]]=1,"Single",Table1[[#This Row],[Together]]=1,"Together",Table1[[#This Row],[Widow]]=1,"Widow")</f>
        <v>Married</v>
      </c>
      <c r="Q47" s="2" t="str" cm="1">
        <f t="array" ref="Q47">IFERROR(_xlfn.IFS(Table1[[#This Row],[Basic]]=1,"Basic",Table1[[#This Row],[Graduate]]=1,"Graduate",Table1[[#This Row],[Master]]=1,"Master",Table1[[#This Row],[PhD]]=1,"PhD"),"Other")</f>
        <v>Graduate</v>
      </c>
    </row>
    <row r="48" spans="1:26" x14ac:dyDescent="0.25">
      <c r="A48" s="2">
        <v>1710</v>
      </c>
      <c r="B48" s="7">
        <v>189891</v>
      </c>
      <c r="C48" s="2">
        <v>0</v>
      </c>
      <c r="D48" s="2">
        <v>0</v>
      </c>
      <c r="E48" s="2">
        <v>29</v>
      </c>
      <c r="F48" s="2">
        <v>0</v>
      </c>
      <c r="G48" s="2">
        <v>0</v>
      </c>
      <c r="H48" s="2">
        <v>0</v>
      </c>
      <c r="I48" s="2">
        <v>1</v>
      </c>
      <c r="J48" s="2">
        <v>0</v>
      </c>
      <c r="K48" s="2">
        <v>0</v>
      </c>
      <c r="L48" s="2">
        <v>1</v>
      </c>
      <c r="M48" s="2">
        <v>0</v>
      </c>
      <c r="N48" s="2">
        <v>0</v>
      </c>
      <c r="O48" s="2" t="s">
        <v>37</v>
      </c>
      <c r="P48" s="2" t="str" cm="1">
        <f t="array" ref="P48">_xlfn.IFS(Table1[[#This Row],[Divorced]]=1,"Divorced",Table1[[#This Row],[Married]]=1,"Married",Table1[[#This Row],[Single]]=1,"Single",Table1[[#This Row],[Together]]=1,"Together",Table1[[#This Row],[Widow]]=1,"Widow")</f>
        <v>Together</v>
      </c>
      <c r="Q48" s="2" t="str" cm="1">
        <f t="array" ref="Q48">IFERROR(_xlfn.IFS(Table1[[#This Row],[Basic]]=1,"Basic",Table1[[#This Row],[Graduate]]=1,"Graduate",Table1[[#This Row],[Master]]=1,"Master",Table1[[#This Row],[PhD]]=1,"PhD"),"Other")</f>
        <v>Graduate</v>
      </c>
    </row>
    <row r="49" spans="1:26" x14ac:dyDescent="0.25">
      <c r="A49" s="2">
        <v>1715</v>
      </c>
      <c r="B49" s="7">
        <v>189694</v>
      </c>
      <c r="C49" s="2">
        <v>1</v>
      </c>
      <c r="D49" s="2">
        <v>1</v>
      </c>
      <c r="E49" s="2">
        <v>47</v>
      </c>
      <c r="F49" s="2">
        <v>1</v>
      </c>
      <c r="G49" s="2">
        <v>0</v>
      </c>
      <c r="H49" s="2">
        <v>0</v>
      </c>
      <c r="I49" s="2">
        <v>0</v>
      </c>
      <c r="J49" s="2">
        <v>0</v>
      </c>
      <c r="K49" s="2">
        <v>0</v>
      </c>
      <c r="L49" s="2">
        <v>1</v>
      </c>
      <c r="M49" s="2">
        <v>0</v>
      </c>
      <c r="N49" s="2">
        <v>0</v>
      </c>
      <c r="O49" s="2" t="s">
        <v>38</v>
      </c>
      <c r="P49" s="2" t="str" cm="1">
        <f t="array" ref="P49">_xlfn.IFS(Table1[[#This Row],[Divorced]]=1,"Divorced",Table1[[#This Row],[Married]]=1,"Married",Table1[[#This Row],[Single]]=1,"Single",Table1[[#This Row],[Together]]=1,"Together",Table1[[#This Row],[Widow]]=1,"Widow")</f>
        <v>Divorced</v>
      </c>
      <c r="Q49" s="2" t="str" cm="1">
        <f t="array" ref="Q49">IFERROR(_xlfn.IFS(Table1[[#This Row],[Basic]]=1,"Basic",Table1[[#This Row],[Graduate]]=1,"Graduate",Table1[[#This Row],[Master]]=1,"Master",Table1[[#This Row],[PhD]]=1,"PhD"),"Other")</f>
        <v>Graduate</v>
      </c>
    </row>
    <row r="50" spans="1:26" x14ac:dyDescent="0.25">
      <c r="A50" s="2">
        <v>3158</v>
      </c>
      <c r="B50" s="7">
        <v>189616</v>
      </c>
      <c r="C50" s="2">
        <v>0</v>
      </c>
      <c r="D50" s="2">
        <v>0</v>
      </c>
      <c r="E50" s="2">
        <v>37</v>
      </c>
      <c r="F50" s="2">
        <v>0</v>
      </c>
      <c r="G50" s="2">
        <v>0</v>
      </c>
      <c r="H50" s="2">
        <v>1</v>
      </c>
      <c r="I50" s="2">
        <v>0</v>
      </c>
      <c r="J50" s="2">
        <v>0</v>
      </c>
      <c r="K50" s="2">
        <v>0</v>
      </c>
      <c r="L50" s="2">
        <v>0</v>
      </c>
      <c r="M50" s="2">
        <v>1</v>
      </c>
      <c r="N50" s="2">
        <v>0</v>
      </c>
      <c r="O50" s="2" t="s">
        <v>35</v>
      </c>
      <c r="P50" s="2" t="str" cm="1">
        <f t="array" ref="P50">_xlfn.IFS(Table1[[#This Row],[Divorced]]=1,"Divorced",Table1[[#This Row],[Married]]=1,"Married",Table1[[#This Row],[Single]]=1,"Single",Table1[[#This Row],[Together]]=1,"Together",Table1[[#This Row],[Widow]]=1,"Widow")</f>
        <v>Single</v>
      </c>
      <c r="Q50" s="2" t="str" cm="1">
        <f t="array" ref="Q50">IFERROR(_xlfn.IFS(Table1[[#This Row],[Basic]]=1,"Basic",Table1[[#This Row],[Graduate]]=1,"Graduate",Table1[[#This Row],[Master]]=1,"Master",Table1[[#This Row],[PhD]]=1,"PhD"),"Other")</f>
        <v>Master</v>
      </c>
    </row>
    <row r="51" spans="1:26" x14ac:dyDescent="0.25">
      <c r="A51" s="2">
        <v>1440</v>
      </c>
      <c r="B51" s="7">
        <v>189572</v>
      </c>
      <c r="C51" s="2">
        <v>0</v>
      </c>
      <c r="D51" s="2">
        <v>0</v>
      </c>
      <c r="E51" s="2">
        <v>54</v>
      </c>
      <c r="F51" s="2">
        <v>0</v>
      </c>
      <c r="G51" s="2">
        <v>0</v>
      </c>
      <c r="H51" s="2">
        <v>1</v>
      </c>
      <c r="I51" s="2">
        <v>0</v>
      </c>
      <c r="J51" s="2">
        <v>0</v>
      </c>
      <c r="K51" s="2">
        <v>0</v>
      </c>
      <c r="L51" s="2">
        <v>0</v>
      </c>
      <c r="M51" s="2">
        <v>0</v>
      </c>
      <c r="N51" s="2">
        <v>0</v>
      </c>
      <c r="O51" s="2" t="s">
        <v>37</v>
      </c>
      <c r="P51" s="2" t="str" cm="1">
        <f t="array" ref="P51">_xlfn.IFS(Table1[[#This Row],[Divorced]]=1,"Divorced",Table1[[#This Row],[Married]]=1,"Married",Table1[[#This Row],[Single]]=1,"Single",Table1[[#This Row],[Together]]=1,"Together",Table1[[#This Row],[Widow]]=1,"Widow")</f>
        <v>Single</v>
      </c>
      <c r="Q51" s="2" t="str" cm="1">
        <f t="array" ref="Q51">IFERROR(_xlfn.IFS(Table1[[#This Row],[Basic]]=1,"Basic",Table1[[#This Row],[Graduate]]=1,"Graduate",Table1[[#This Row],[Master]]=1,"Master",Table1[[#This Row],[PhD]]=1,"PhD"),"Other")</f>
        <v>Other</v>
      </c>
    </row>
    <row r="52" spans="1:26" x14ac:dyDescent="0.25">
      <c r="A52" s="2">
        <v>1497</v>
      </c>
      <c r="B52" s="7">
        <v>189120</v>
      </c>
      <c r="C52" s="2">
        <v>0</v>
      </c>
      <c r="D52" s="2">
        <v>0</v>
      </c>
      <c r="E52" s="2">
        <v>61</v>
      </c>
      <c r="F52" s="2">
        <v>0</v>
      </c>
      <c r="G52" s="2">
        <v>0</v>
      </c>
      <c r="H52" s="2">
        <v>0</v>
      </c>
      <c r="I52" s="2">
        <v>1</v>
      </c>
      <c r="J52" s="2">
        <v>0</v>
      </c>
      <c r="K52" s="2">
        <v>0</v>
      </c>
      <c r="L52" s="2">
        <v>0</v>
      </c>
      <c r="M52" s="2">
        <v>1</v>
      </c>
      <c r="N52" s="2">
        <v>0</v>
      </c>
      <c r="O52" s="2" t="s">
        <v>39</v>
      </c>
      <c r="P52" s="2" t="str" cm="1">
        <f t="array" ref="P52">_xlfn.IFS(Table1[[#This Row],[Divorced]]=1,"Divorced",Table1[[#This Row],[Married]]=1,"Married",Table1[[#This Row],[Single]]=1,"Single",Table1[[#This Row],[Together]]=1,"Together",Table1[[#This Row],[Widow]]=1,"Widow")</f>
        <v>Together</v>
      </c>
      <c r="Q52" s="2" t="str" cm="1">
        <f t="array" ref="Q52">IFERROR(_xlfn.IFS(Table1[[#This Row],[Basic]]=1,"Basic",Table1[[#This Row],[Graduate]]=1,"Graduate",Table1[[#This Row],[Master]]=1,"Master",Table1[[#This Row],[PhD]]=1,"PhD"),"Other")</f>
        <v>Master</v>
      </c>
    </row>
    <row r="53" spans="1:26" x14ac:dyDescent="0.25">
      <c r="A53" s="2">
        <v>1101</v>
      </c>
      <c r="B53" s="7">
        <v>189058</v>
      </c>
      <c r="C53" s="2">
        <v>0</v>
      </c>
      <c r="D53" s="2">
        <v>0</v>
      </c>
      <c r="E53" s="2">
        <v>60</v>
      </c>
      <c r="F53" s="2">
        <v>0</v>
      </c>
      <c r="G53" s="2">
        <v>1</v>
      </c>
      <c r="H53" s="2">
        <v>0</v>
      </c>
      <c r="I53" s="2">
        <v>0</v>
      </c>
      <c r="J53" s="2">
        <v>0</v>
      </c>
      <c r="K53" s="2">
        <v>0</v>
      </c>
      <c r="L53" s="2">
        <v>0</v>
      </c>
      <c r="M53" s="2">
        <v>1</v>
      </c>
      <c r="N53" s="2">
        <v>0</v>
      </c>
      <c r="O53" s="2" t="s">
        <v>39</v>
      </c>
      <c r="P53" s="2" t="str" cm="1">
        <f t="array" ref="P53">_xlfn.IFS(Table1[[#This Row],[Divorced]]=1,"Divorced",Table1[[#This Row],[Married]]=1,"Married",Table1[[#This Row],[Single]]=1,"Single",Table1[[#This Row],[Together]]=1,"Together",Table1[[#This Row],[Widow]]=1,"Widow")</f>
        <v>Married</v>
      </c>
      <c r="Q53" s="2" t="str" cm="1">
        <f t="array" ref="Q53">IFERROR(_xlfn.IFS(Table1[[#This Row],[Basic]]=1,"Basic",Table1[[#This Row],[Graduate]]=1,"Graduate",Table1[[#This Row],[Master]]=1,"Master",Table1[[#This Row],[PhD]]=1,"PhD"),"Other")</f>
        <v>Master</v>
      </c>
    </row>
    <row r="54" spans="1:26" x14ac:dyDescent="0.25">
      <c r="A54" s="2">
        <v>2866</v>
      </c>
      <c r="B54" s="7">
        <v>188420</v>
      </c>
      <c r="C54" s="2">
        <v>0</v>
      </c>
      <c r="D54" s="2">
        <v>0</v>
      </c>
      <c r="E54" s="2">
        <v>31</v>
      </c>
      <c r="F54" s="2">
        <v>0</v>
      </c>
      <c r="G54" s="2">
        <v>0</v>
      </c>
      <c r="H54" s="2">
        <v>0</v>
      </c>
      <c r="I54" s="2">
        <v>1</v>
      </c>
      <c r="J54" s="2">
        <v>0</v>
      </c>
      <c r="K54" s="2">
        <v>0</v>
      </c>
      <c r="L54" s="2">
        <v>0</v>
      </c>
      <c r="M54" s="2">
        <v>1</v>
      </c>
      <c r="N54" s="2">
        <v>0</v>
      </c>
      <c r="O54" s="2" t="s">
        <v>36</v>
      </c>
      <c r="P54" s="2" t="str" cm="1">
        <f t="array" ref="P54">_xlfn.IFS(Table1[[#This Row],[Divorced]]=1,"Divorced",Table1[[#This Row],[Married]]=1,"Married",Table1[[#This Row],[Single]]=1,"Single",Table1[[#This Row],[Together]]=1,"Together",Table1[[#This Row],[Widow]]=1,"Widow")</f>
        <v>Together</v>
      </c>
      <c r="Q54" s="2" t="str" cm="1">
        <f t="array" ref="Q54">IFERROR(_xlfn.IFS(Table1[[#This Row],[Basic]]=1,"Basic",Table1[[#This Row],[Graduate]]=1,"Graduate",Table1[[#This Row],[Master]]=1,"Master",Table1[[#This Row],[PhD]]=1,"PhD"),"Other")</f>
        <v>Master</v>
      </c>
    </row>
    <row r="55" spans="1:26" x14ac:dyDescent="0.25">
      <c r="A55" s="2">
        <v>2056</v>
      </c>
      <c r="B55" s="7">
        <v>188347</v>
      </c>
      <c r="C55" s="2">
        <v>0</v>
      </c>
      <c r="D55" s="2">
        <v>0</v>
      </c>
      <c r="E55" s="2">
        <v>59</v>
      </c>
      <c r="F55" s="2">
        <v>0</v>
      </c>
      <c r="G55" s="2">
        <v>0</v>
      </c>
      <c r="H55" s="2">
        <v>0</v>
      </c>
      <c r="I55" s="2">
        <v>1</v>
      </c>
      <c r="J55" s="2">
        <v>0</v>
      </c>
      <c r="K55" s="2">
        <v>0</v>
      </c>
      <c r="L55" s="2">
        <v>1</v>
      </c>
      <c r="M55" s="2">
        <v>0</v>
      </c>
      <c r="N55" s="2">
        <v>0</v>
      </c>
      <c r="O55" s="2" t="s">
        <v>36</v>
      </c>
      <c r="P55" s="2" t="str" cm="1">
        <f t="array" ref="P55">_xlfn.IFS(Table1[[#This Row],[Divorced]]=1,"Divorced",Table1[[#This Row],[Married]]=1,"Married",Table1[[#This Row],[Single]]=1,"Single",Table1[[#This Row],[Together]]=1,"Together",Table1[[#This Row],[Widow]]=1,"Widow")</f>
        <v>Together</v>
      </c>
      <c r="Q55" s="2" t="str" cm="1">
        <f t="array" ref="Q55">IFERROR(_xlfn.IFS(Table1[[#This Row],[Basic]]=1,"Basic",Table1[[#This Row],[Graduate]]=1,"Graduate",Table1[[#This Row],[Master]]=1,"Master",Table1[[#This Row],[PhD]]=1,"PhD"),"Other")</f>
        <v>Graduate</v>
      </c>
    </row>
    <row r="56" spans="1:26" ht="15.75" thickBot="1" x14ac:dyDescent="0.3">
      <c r="A56" s="2">
        <v>3179</v>
      </c>
      <c r="B56" s="7">
        <v>188325</v>
      </c>
      <c r="C56" s="2">
        <v>0</v>
      </c>
      <c r="D56" s="2">
        <v>0</v>
      </c>
      <c r="E56" s="2">
        <v>39</v>
      </c>
      <c r="F56" s="2">
        <v>0</v>
      </c>
      <c r="G56" s="2">
        <v>0</v>
      </c>
      <c r="H56" s="2">
        <v>0</v>
      </c>
      <c r="I56" s="2">
        <v>1</v>
      </c>
      <c r="J56" s="2">
        <v>0</v>
      </c>
      <c r="K56" s="2">
        <v>0</v>
      </c>
      <c r="L56" s="2">
        <v>1</v>
      </c>
      <c r="M56" s="2">
        <v>0</v>
      </c>
      <c r="N56" s="2">
        <v>0</v>
      </c>
      <c r="O56" s="2" t="s">
        <v>38</v>
      </c>
      <c r="P56" s="2" t="str" cm="1">
        <f t="array" ref="P56">_xlfn.IFS(Table1[[#This Row],[Divorced]]=1,"Divorced",Table1[[#This Row],[Married]]=1,"Married",Table1[[#This Row],[Single]]=1,"Single",Table1[[#This Row],[Together]]=1,"Together",Table1[[#This Row],[Widow]]=1,"Widow")</f>
        <v>Together</v>
      </c>
      <c r="Q56" s="2" t="str" cm="1">
        <f t="array" ref="Q56">IFERROR(_xlfn.IFS(Table1[[#This Row],[Basic]]=1,"Basic",Table1[[#This Row],[Graduate]]=1,"Graduate",Table1[[#This Row],[Master]]=1,"Master",Table1[[#This Row],[PhD]]=1,"PhD"),"Other")</f>
        <v>Graduate</v>
      </c>
    </row>
    <row r="57" spans="1:26" x14ac:dyDescent="0.25">
      <c r="A57" s="2">
        <v>1063</v>
      </c>
      <c r="B57" s="7">
        <v>188194</v>
      </c>
      <c r="C57" s="2">
        <v>0</v>
      </c>
      <c r="D57" s="2">
        <v>1</v>
      </c>
      <c r="E57" s="2">
        <v>41</v>
      </c>
      <c r="F57" s="2">
        <v>0</v>
      </c>
      <c r="G57" s="2">
        <v>0</v>
      </c>
      <c r="H57" s="2">
        <v>1</v>
      </c>
      <c r="I57" s="2">
        <v>0</v>
      </c>
      <c r="J57" s="2">
        <v>0</v>
      </c>
      <c r="K57" s="2">
        <v>0</v>
      </c>
      <c r="L57" s="2">
        <v>0</v>
      </c>
      <c r="M57" s="2">
        <v>0</v>
      </c>
      <c r="N57" s="2">
        <v>0</v>
      </c>
      <c r="O57" s="2" t="s">
        <v>34</v>
      </c>
      <c r="P57" s="2" t="str" cm="1">
        <f t="array" ref="P57">_xlfn.IFS(Table1[[#This Row],[Divorced]]=1,"Divorced",Table1[[#This Row],[Married]]=1,"Married",Table1[[#This Row],[Single]]=1,"Single",Table1[[#This Row],[Together]]=1,"Together",Table1[[#This Row],[Widow]]=1,"Widow")</f>
        <v>Single</v>
      </c>
      <c r="Q57" s="2" t="str" cm="1">
        <f t="array" ref="Q57">IFERROR(_xlfn.IFS(Table1[[#This Row],[Basic]]=1,"Basic",Table1[[#This Row],[Graduate]]=1,"Graduate",Table1[[#This Row],[Master]]=1,"Master",Table1[[#This Row],[PhD]]=1,"PhD"),"Other")</f>
        <v>Other</v>
      </c>
      <c r="S57" s="43" t="s">
        <v>1150</v>
      </c>
      <c r="T57" s="52"/>
      <c r="U57" s="52"/>
      <c r="V57" s="52"/>
      <c r="W57" s="52"/>
      <c r="X57" s="52"/>
      <c r="Y57" s="52"/>
      <c r="Z57" s="53"/>
    </row>
    <row r="58" spans="1:26" x14ac:dyDescent="0.25">
      <c r="A58" s="2">
        <v>2314</v>
      </c>
      <c r="B58" s="7">
        <v>188097</v>
      </c>
      <c r="C58" s="2">
        <v>1</v>
      </c>
      <c r="D58" s="2">
        <v>0</v>
      </c>
      <c r="E58" s="2">
        <v>42</v>
      </c>
      <c r="F58" s="2">
        <v>0</v>
      </c>
      <c r="G58" s="2">
        <v>1</v>
      </c>
      <c r="H58" s="2">
        <v>0</v>
      </c>
      <c r="I58" s="2">
        <v>0</v>
      </c>
      <c r="J58" s="2">
        <v>0</v>
      </c>
      <c r="K58" s="2">
        <v>0</v>
      </c>
      <c r="L58" s="2">
        <v>0</v>
      </c>
      <c r="M58" s="2">
        <v>1</v>
      </c>
      <c r="N58" s="2">
        <v>0</v>
      </c>
      <c r="O58" s="2" t="s">
        <v>36</v>
      </c>
      <c r="P58" s="2" t="str" cm="1">
        <f t="array" ref="P58">_xlfn.IFS(Table1[[#This Row],[Divorced]]=1,"Divorced",Table1[[#This Row],[Married]]=1,"Married",Table1[[#This Row],[Single]]=1,"Single",Table1[[#This Row],[Together]]=1,"Together",Table1[[#This Row],[Widow]]=1,"Widow")</f>
        <v>Married</v>
      </c>
      <c r="Q58" s="2" t="str" cm="1">
        <f t="array" ref="Q58">IFERROR(_xlfn.IFS(Table1[[#This Row],[Basic]]=1,"Basic",Table1[[#This Row],[Graduate]]=1,"Graduate",Table1[[#This Row],[Master]]=1,"Master",Table1[[#This Row],[PhD]]=1,"PhD"),"Other")</f>
        <v>Master</v>
      </c>
      <c r="S58" s="54"/>
      <c r="T58" s="55"/>
      <c r="U58" s="55"/>
      <c r="V58" s="55"/>
      <c r="W58" s="55"/>
      <c r="X58" s="55"/>
      <c r="Y58" s="55"/>
      <c r="Z58" s="56"/>
    </row>
    <row r="59" spans="1:26" x14ac:dyDescent="0.25">
      <c r="A59" s="2">
        <v>1543</v>
      </c>
      <c r="B59" s="7">
        <v>187771</v>
      </c>
      <c r="C59" s="2">
        <v>0</v>
      </c>
      <c r="D59" s="2">
        <v>1</v>
      </c>
      <c r="E59" s="2">
        <v>61</v>
      </c>
      <c r="F59" s="2">
        <v>0</v>
      </c>
      <c r="G59" s="2">
        <v>0</v>
      </c>
      <c r="H59" s="2">
        <v>0</v>
      </c>
      <c r="I59" s="2">
        <v>1</v>
      </c>
      <c r="J59" s="2">
        <v>0</v>
      </c>
      <c r="K59" s="2">
        <v>0</v>
      </c>
      <c r="L59" s="2">
        <v>1</v>
      </c>
      <c r="M59" s="2">
        <v>0</v>
      </c>
      <c r="N59" s="2">
        <v>0</v>
      </c>
      <c r="O59" s="2" t="s">
        <v>34</v>
      </c>
      <c r="P59" s="2" t="str" cm="1">
        <f t="array" ref="P59">_xlfn.IFS(Table1[[#This Row],[Divorced]]=1,"Divorced",Table1[[#This Row],[Married]]=1,"Married",Table1[[#This Row],[Single]]=1,"Single",Table1[[#This Row],[Together]]=1,"Together",Table1[[#This Row],[Widow]]=1,"Widow")</f>
        <v>Together</v>
      </c>
      <c r="Q59" s="2" t="str" cm="1">
        <f t="array" ref="Q59">IFERROR(_xlfn.IFS(Table1[[#This Row],[Basic]]=1,"Basic",Table1[[#This Row],[Graduate]]=1,"Graduate",Table1[[#This Row],[Master]]=1,"Master",Table1[[#This Row],[PhD]]=1,"PhD"),"Other")</f>
        <v>Graduate</v>
      </c>
      <c r="S59" s="54"/>
      <c r="T59" s="55"/>
      <c r="U59" s="55"/>
      <c r="V59" s="55"/>
      <c r="W59" s="55"/>
      <c r="X59" s="55"/>
      <c r="Y59" s="55"/>
      <c r="Z59" s="56"/>
    </row>
    <row r="60" spans="1:26" ht="15.75" thickBot="1" x14ac:dyDescent="0.3">
      <c r="A60" s="2">
        <v>1805</v>
      </c>
      <c r="B60" s="7">
        <v>187771</v>
      </c>
      <c r="C60" s="2">
        <v>0</v>
      </c>
      <c r="D60" s="2">
        <v>1</v>
      </c>
      <c r="E60" s="2">
        <v>61</v>
      </c>
      <c r="F60" s="2">
        <v>0</v>
      </c>
      <c r="G60" s="2">
        <v>0</v>
      </c>
      <c r="H60" s="2">
        <v>0</v>
      </c>
      <c r="I60" s="2">
        <v>1</v>
      </c>
      <c r="J60" s="2">
        <v>0</v>
      </c>
      <c r="K60" s="2">
        <v>0</v>
      </c>
      <c r="L60" s="2">
        <v>1</v>
      </c>
      <c r="M60" s="2">
        <v>0</v>
      </c>
      <c r="N60" s="2">
        <v>0</v>
      </c>
      <c r="O60" s="2" t="s">
        <v>38</v>
      </c>
      <c r="P60" s="2" t="str" cm="1">
        <f t="array" ref="P60">_xlfn.IFS(Table1[[#This Row],[Divorced]]=1,"Divorced",Table1[[#This Row],[Married]]=1,"Married",Table1[[#This Row],[Single]]=1,"Single",Table1[[#This Row],[Together]]=1,"Together",Table1[[#This Row],[Widow]]=1,"Widow")</f>
        <v>Together</v>
      </c>
      <c r="Q60" s="2" t="str" cm="1">
        <f t="array" ref="Q60">IFERROR(_xlfn.IFS(Table1[[#This Row],[Basic]]=1,"Basic",Table1[[#This Row],[Graduate]]=1,"Graduate",Table1[[#This Row],[Master]]=1,"Master",Table1[[#This Row],[PhD]]=1,"PhD"),"Other")</f>
        <v>Graduate</v>
      </c>
      <c r="S60" s="57"/>
      <c r="T60" s="58"/>
      <c r="U60" s="58"/>
      <c r="V60" s="58"/>
      <c r="W60" s="58"/>
      <c r="X60" s="58"/>
      <c r="Y60" s="58"/>
      <c r="Z60" s="59"/>
    </row>
    <row r="61" spans="1:26" x14ac:dyDescent="0.25">
      <c r="A61" s="2">
        <v>2468</v>
      </c>
      <c r="B61" s="7">
        <v>187679</v>
      </c>
      <c r="C61" s="2">
        <v>0</v>
      </c>
      <c r="D61" s="2">
        <v>0</v>
      </c>
      <c r="E61" s="2">
        <v>32</v>
      </c>
      <c r="F61" s="2">
        <v>0</v>
      </c>
      <c r="G61" s="2">
        <v>0</v>
      </c>
      <c r="H61" s="2">
        <v>0</v>
      </c>
      <c r="I61" s="2">
        <v>1</v>
      </c>
      <c r="J61" s="2">
        <v>0</v>
      </c>
      <c r="K61" s="2">
        <v>0</v>
      </c>
      <c r="L61" s="2">
        <v>1</v>
      </c>
      <c r="M61" s="2">
        <v>0</v>
      </c>
      <c r="N61" s="2">
        <v>0</v>
      </c>
      <c r="O61" s="2" t="s">
        <v>35</v>
      </c>
      <c r="P61" s="2" t="str" cm="1">
        <f t="array" ref="P61">_xlfn.IFS(Table1[[#This Row],[Divorced]]=1,"Divorced",Table1[[#This Row],[Married]]=1,"Married",Table1[[#This Row],[Single]]=1,"Single",Table1[[#This Row],[Together]]=1,"Together",Table1[[#This Row],[Widow]]=1,"Widow")</f>
        <v>Together</v>
      </c>
      <c r="Q61" s="2" t="str" cm="1">
        <f t="array" ref="Q61">IFERROR(_xlfn.IFS(Table1[[#This Row],[Basic]]=1,"Basic",Table1[[#This Row],[Graduate]]=1,"Graduate",Table1[[#This Row],[Master]]=1,"Master",Table1[[#This Row],[PhD]]=1,"PhD"),"Other")</f>
        <v>Graduate</v>
      </c>
    </row>
    <row r="62" spans="1:26" x14ac:dyDescent="0.25">
      <c r="A62" s="2">
        <v>1697</v>
      </c>
      <c r="B62" s="7">
        <v>187305</v>
      </c>
      <c r="C62" s="2">
        <v>0</v>
      </c>
      <c r="D62" s="2">
        <v>0</v>
      </c>
      <c r="E62" s="2">
        <v>60</v>
      </c>
      <c r="F62" s="2">
        <v>1</v>
      </c>
      <c r="G62" s="2">
        <v>0</v>
      </c>
      <c r="H62" s="2">
        <v>0</v>
      </c>
      <c r="I62" s="2">
        <v>0</v>
      </c>
      <c r="J62" s="2">
        <v>0</v>
      </c>
      <c r="K62" s="2">
        <v>0</v>
      </c>
      <c r="L62" s="2">
        <v>0</v>
      </c>
      <c r="M62" s="2">
        <v>0</v>
      </c>
      <c r="N62" s="2">
        <v>0</v>
      </c>
      <c r="O62" s="2" t="s">
        <v>38</v>
      </c>
      <c r="P62" s="2" t="str" cm="1">
        <f t="array" ref="P62">_xlfn.IFS(Table1[[#This Row],[Divorced]]=1,"Divorced",Table1[[#This Row],[Married]]=1,"Married",Table1[[#This Row],[Single]]=1,"Single",Table1[[#This Row],[Together]]=1,"Together",Table1[[#This Row],[Widow]]=1,"Widow")</f>
        <v>Divorced</v>
      </c>
      <c r="Q62" s="2" t="str" cm="1">
        <f t="array" ref="Q62">IFERROR(_xlfn.IFS(Table1[[#This Row],[Basic]]=1,"Basic",Table1[[#This Row],[Graduate]]=1,"Graduate",Table1[[#This Row],[Master]]=1,"Master",Table1[[#This Row],[PhD]]=1,"PhD"),"Other")</f>
        <v>Other</v>
      </c>
    </row>
    <row r="63" spans="1:26" x14ac:dyDescent="0.25">
      <c r="A63" s="2">
        <v>1096</v>
      </c>
      <c r="B63" s="7">
        <v>187195</v>
      </c>
      <c r="C63" s="2">
        <v>0</v>
      </c>
      <c r="D63" s="2">
        <v>0</v>
      </c>
      <c r="E63" s="2">
        <v>61</v>
      </c>
      <c r="F63" s="2">
        <v>0</v>
      </c>
      <c r="G63" s="2">
        <v>1</v>
      </c>
      <c r="H63" s="2">
        <v>0</v>
      </c>
      <c r="I63" s="2">
        <v>0</v>
      </c>
      <c r="J63" s="2">
        <v>0</v>
      </c>
      <c r="K63" s="2">
        <v>0</v>
      </c>
      <c r="L63" s="2">
        <v>1</v>
      </c>
      <c r="M63" s="2">
        <v>0</v>
      </c>
      <c r="N63" s="2">
        <v>0</v>
      </c>
      <c r="O63" s="2" t="s">
        <v>36</v>
      </c>
      <c r="P63" s="2" t="str" cm="1">
        <f t="array" ref="P63">_xlfn.IFS(Table1[[#This Row],[Divorced]]=1,"Divorced",Table1[[#This Row],[Married]]=1,"Married",Table1[[#This Row],[Single]]=1,"Single",Table1[[#This Row],[Together]]=1,"Together",Table1[[#This Row],[Widow]]=1,"Widow")</f>
        <v>Married</v>
      </c>
      <c r="Q63" s="2" t="str" cm="1">
        <f t="array" ref="Q63">IFERROR(_xlfn.IFS(Table1[[#This Row],[Basic]]=1,"Basic",Table1[[#This Row],[Graduate]]=1,"Graduate",Table1[[#This Row],[Master]]=1,"Master",Table1[[#This Row],[PhD]]=1,"PhD"),"Other")</f>
        <v>Graduate</v>
      </c>
    </row>
    <row r="64" spans="1:26" x14ac:dyDescent="0.25">
      <c r="A64" s="2">
        <v>2496</v>
      </c>
      <c r="B64" s="7">
        <v>187188</v>
      </c>
      <c r="C64" s="2">
        <v>0</v>
      </c>
      <c r="D64" s="2">
        <v>0</v>
      </c>
      <c r="E64" s="2">
        <v>37</v>
      </c>
      <c r="F64" s="2">
        <v>0</v>
      </c>
      <c r="G64" s="2">
        <v>0</v>
      </c>
      <c r="H64" s="2">
        <v>1</v>
      </c>
      <c r="I64" s="2">
        <v>0</v>
      </c>
      <c r="J64" s="2">
        <v>0</v>
      </c>
      <c r="K64" s="2">
        <v>0</v>
      </c>
      <c r="L64" s="2">
        <v>0</v>
      </c>
      <c r="M64" s="2">
        <v>0</v>
      </c>
      <c r="N64" s="2">
        <v>1</v>
      </c>
      <c r="O64" s="2" t="s">
        <v>37</v>
      </c>
      <c r="P64" s="2" t="str" cm="1">
        <f t="array" ref="P64">_xlfn.IFS(Table1[[#This Row],[Divorced]]=1,"Divorced",Table1[[#This Row],[Married]]=1,"Married",Table1[[#This Row],[Single]]=1,"Single",Table1[[#This Row],[Together]]=1,"Together",Table1[[#This Row],[Widow]]=1,"Widow")</f>
        <v>Single</v>
      </c>
      <c r="Q64" s="2" t="str" cm="1">
        <f t="array" ref="Q64">IFERROR(_xlfn.IFS(Table1[[#This Row],[Basic]]=1,"Basic",Table1[[#This Row],[Graduate]]=1,"Graduate",Table1[[#This Row],[Master]]=1,"Master",Table1[[#This Row],[PhD]]=1,"PhD"),"Other")</f>
        <v>PhD</v>
      </c>
    </row>
    <row r="65" spans="1:17" x14ac:dyDescent="0.25">
      <c r="A65" s="2">
        <v>2057</v>
      </c>
      <c r="B65" s="7">
        <v>187171</v>
      </c>
      <c r="C65" s="2">
        <v>0</v>
      </c>
      <c r="D65" s="2">
        <v>0</v>
      </c>
      <c r="E65" s="2">
        <v>39</v>
      </c>
      <c r="F65" s="2">
        <v>0</v>
      </c>
      <c r="G65" s="2">
        <v>1</v>
      </c>
      <c r="H65" s="2">
        <v>0</v>
      </c>
      <c r="I65" s="2">
        <v>0</v>
      </c>
      <c r="J65" s="2">
        <v>0</v>
      </c>
      <c r="K65" s="2">
        <v>0</v>
      </c>
      <c r="L65" s="2">
        <v>0</v>
      </c>
      <c r="M65" s="2">
        <v>0</v>
      </c>
      <c r="N65" s="2">
        <v>1</v>
      </c>
      <c r="O65" s="2" t="s">
        <v>38</v>
      </c>
      <c r="P65" s="2" t="str" cm="1">
        <f t="array" ref="P65">_xlfn.IFS(Table1[[#This Row],[Divorced]]=1,"Divorced",Table1[[#This Row],[Married]]=1,"Married",Table1[[#This Row],[Single]]=1,"Single",Table1[[#This Row],[Together]]=1,"Together",Table1[[#This Row],[Widow]]=1,"Widow")</f>
        <v>Married</v>
      </c>
      <c r="Q65" s="2" t="str" cm="1">
        <f t="array" ref="Q65">IFERROR(_xlfn.IFS(Table1[[#This Row],[Basic]]=1,"Basic",Table1[[#This Row],[Graduate]]=1,"Graduate",Table1[[#This Row],[Master]]=1,"Master",Table1[[#This Row],[PhD]]=1,"PhD"),"Other")</f>
        <v>PhD</v>
      </c>
    </row>
    <row r="66" spans="1:17" x14ac:dyDescent="0.25">
      <c r="A66" s="2">
        <v>3055</v>
      </c>
      <c r="B66" s="7">
        <v>187000</v>
      </c>
      <c r="C66" s="2">
        <v>0</v>
      </c>
      <c r="D66" s="2">
        <v>0</v>
      </c>
      <c r="E66" s="2">
        <v>28</v>
      </c>
      <c r="F66" s="2">
        <v>0</v>
      </c>
      <c r="G66" s="2">
        <v>1</v>
      </c>
      <c r="H66" s="2">
        <v>0</v>
      </c>
      <c r="I66" s="2">
        <v>0</v>
      </c>
      <c r="J66" s="2">
        <v>0</v>
      </c>
      <c r="K66" s="2">
        <v>0</v>
      </c>
      <c r="L66" s="2">
        <v>0</v>
      </c>
      <c r="M66" s="2">
        <v>0</v>
      </c>
      <c r="N66" s="2">
        <v>0</v>
      </c>
      <c r="O66" s="2" t="s">
        <v>34</v>
      </c>
      <c r="P66" s="2" t="str" cm="1">
        <f t="array" ref="P66">_xlfn.IFS(Table1[[#This Row],[Divorced]]=1,"Divorced",Table1[[#This Row],[Married]]=1,"Married",Table1[[#This Row],[Single]]=1,"Single",Table1[[#This Row],[Together]]=1,"Together",Table1[[#This Row],[Widow]]=1,"Widow")</f>
        <v>Married</v>
      </c>
      <c r="Q66" s="2" t="str" cm="1">
        <f t="array" ref="Q66">IFERROR(_xlfn.IFS(Table1[[#This Row],[Basic]]=1,"Basic",Table1[[#This Row],[Graduate]]=1,"Graduate",Table1[[#This Row],[Master]]=1,"Master",Table1[[#This Row],[PhD]]=1,"PhD"),"Other")</f>
        <v>Other</v>
      </c>
    </row>
    <row r="67" spans="1:17" x14ac:dyDescent="0.25">
      <c r="A67" s="2">
        <v>2862</v>
      </c>
      <c r="B67" s="7">
        <v>186979</v>
      </c>
      <c r="C67" s="2">
        <v>0</v>
      </c>
      <c r="D67" s="2">
        <v>0</v>
      </c>
      <c r="E67" s="2">
        <v>49</v>
      </c>
      <c r="F67" s="2">
        <v>1</v>
      </c>
      <c r="G67" s="2">
        <v>0</v>
      </c>
      <c r="H67" s="2">
        <v>0</v>
      </c>
      <c r="I67" s="2">
        <v>0</v>
      </c>
      <c r="J67" s="2">
        <v>0</v>
      </c>
      <c r="K67" s="2">
        <v>0</v>
      </c>
      <c r="L67" s="2">
        <v>0</v>
      </c>
      <c r="M67" s="2">
        <v>0</v>
      </c>
      <c r="N67" s="2">
        <v>1</v>
      </c>
      <c r="O67" s="2" t="s">
        <v>37</v>
      </c>
      <c r="P67" s="2" t="str" cm="1">
        <f t="array" ref="P67">_xlfn.IFS(Table1[[#This Row],[Divorced]]=1,"Divorced",Table1[[#This Row],[Married]]=1,"Married",Table1[[#This Row],[Single]]=1,"Single",Table1[[#This Row],[Together]]=1,"Together",Table1[[#This Row],[Widow]]=1,"Widow")</f>
        <v>Divorced</v>
      </c>
      <c r="Q67" s="2" t="str" cm="1">
        <f t="array" ref="Q67">IFERROR(_xlfn.IFS(Table1[[#This Row],[Basic]]=1,"Basic",Table1[[#This Row],[Graduate]]=1,"Graduate",Table1[[#This Row],[Master]]=1,"Master",Table1[[#This Row],[PhD]]=1,"PhD"),"Other")</f>
        <v>PhD</v>
      </c>
    </row>
    <row r="68" spans="1:17" x14ac:dyDescent="0.25">
      <c r="A68" s="2">
        <v>1668</v>
      </c>
      <c r="B68" s="7">
        <v>186857</v>
      </c>
      <c r="C68" s="2">
        <v>0</v>
      </c>
      <c r="D68" s="2">
        <v>0</v>
      </c>
      <c r="E68" s="2">
        <v>48</v>
      </c>
      <c r="F68" s="2">
        <v>0</v>
      </c>
      <c r="G68" s="2">
        <v>0</v>
      </c>
      <c r="H68" s="2">
        <v>1</v>
      </c>
      <c r="I68" s="2">
        <v>0</v>
      </c>
      <c r="J68" s="2">
        <v>0</v>
      </c>
      <c r="K68" s="2">
        <v>0</v>
      </c>
      <c r="L68" s="2">
        <v>0</v>
      </c>
      <c r="M68" s="2">
        <v>0</v>
      </c>
      <c r="N68" s="2">
        <v>1</v>
      </c>
      <c r="O68" s="2" t="s">
        <v>37</v>
      </c>
      <c r="P68" s="2" t="str" cm="1">
        <f t="array" ref="P68">_xlfn.IFS(Table1[[#This Row],[Divorced]]=1,"Divorced",Table1[[#This Row],[Married]]=1,"Married",Table1[[#This Row],[Single]]=1,"Single",Table1[[#This Row],[Together]]=1,"Together",Table1[[#This Row],[Widow]]=1,"Widow")</f>
        <v>Single</v>
      </c>
      <c r="Q68" s="2" t="str" cm="1">
        <f t="array" ref="Q68">IFERROR(_xlfn.IFS(Table1[[#This Row],[Basic]]=1,"Basic",Table1[[#This Row],[Graduate]]=1,"Graduate",Table1[[#This Row],[Master]]=1,"Master",Table1[[#This Row],[PhD]]=1,"PhD"),"Other")</f>
        <v>PhD</v>
      </c>
    </row>
    <row r="69" spans="1:17" x14ac:dyDescent="0.25">
      <c r="A69" s="2">
        <v>1865</v>
      </c>
      <c r="B69" s="7">
        <v>186857</v>
      </c>
      <c r="C69" s="2">
        <v>0</v>
      </c>
      <c r="D69" s="2">
        <v>0</v>
      </c>
      <c r="E69" s="2">
        <v>48</v>
      </c>
      <c r="F69" s="2">
        <v>0</v>
      </c>
      <c r="G69" s="2">
        <v>0</v>
      </c>
      <c r="H69" s="2">
        <v>1</v>
      </c>
      <c r="I69" s="2">
        <v>0</v>
      </c>
      <c r="J69" s="2">
        <v>0</v>
      </c>
      <c r="K69" s="2">
        <v>0</v>
      </c>
      <c r="L69" s="2">
        <v>0</v>
      </c>
      <c r="M69" s="2">
        <v>0</v>
      </c>
      <c r="N69" s="2">
        <v>1</v>
      </c>
      <c r="O69" s="2" t="s">
        <v>38</v>
      </c>
      <c r="P69" s="2" t="str" cm="1">
        <f t="array" ref="P69">_xlfn.IFS(Table1[[#This Row],[Divorced]]=1,"Divorced",Table1[[#This Row],[Married]]=1,"Married",Table1[[#This Row],[Single]]=1,"Single",Table1[[#This Row],[Together]]=1,"Together",Table1[[#This Row],[Widow]]=1,"Widow")</f>
        <v>Single</v>
      </c>
      <c r="Q69" s="2" t="str" cm="1">
        <f t="array" ref="Q69">IFERROR(_xlfn.IFS(Table1[[#This Row],[Basic]]=1,"Basic",Table1[[#This Row],[Graduate]]=1,"Graduate",Table1[[#This Row],[Master]]=1,"Master",Table1[[#This Row],[PhD]]=1,"PhD"),"Other")</f>
        <v>PhD</v>
      </c>
    </row>
    <row r="70" spans="1:17" x14ac:dyDescent="0.25">
      <c r="A70" s="2">
        <v>2820</v>
      </c>
      <c r="B70" s="7">
        <v>186836</v>
      </c>
      <c r="C70" s="2">
        <v>0</v>
      </c>
      <c r="D70" s="2">
        <v>0</v>
      </c>
      <c r="E70" s="2">
        <v>45</v>
      </c>
      <c r="F70" s="2">
        <v>0</v>
      </c>
      <c r="G70" s="2">
        <v>1</v>
      </c>
      <c r="H70" s="2">
        <v>0</v>
      </c>
      <c r="I70" s="2">
        <v>0</v>
      </c>
      <c r="J70" s="2">
        <v>0</v>
      </c>
      <c r="K70" s="2">
        <v>0</v>
      </c>
      <c r="L70" s="2">
        <v>0</v>
      </c>
      <c r="M70" s="2">
        <v>0</v>
      </c>
      <c r="N70" s="2">
        <v>1</v>
      </c>
      <c r="O70" s="2" t="s">
        <v>37</v>
      </c>
      <c r="P70" s="2" t="str" cm="1">
        <f t="array" ref="P70">_xlfn.IFS(Table1[[#This Row],[Divorced]]=1,"Divorced",Table1[[#This Row],[Married]]=1,"Married",Table1[[#This Row],[Single]]=1,"Single",Table1[[#This Row],[Together]]=1,"Together",Table1[[#This Row],[Widow]]=1,"Widow")</f>
        <v>Married</v>
      </c>
      <c r="Q70" s="2" t="str" cm="1">
        <f t="array" ref="Q70">IFERROR(_xlfn.IFS(Table1[[#This Row],[Basic]]=1,"Basic",Table1[[#This Row],[Graduate]]=1,"Graduate",Table1[[#This Row],[Master]]=1,"Master",Table1[[#This Row],[PhD]]=1,"PhD"),"Other")</f>
        <v>PhD</v>
      </c>
    </row>
    <row r="71" spans="1:17" x14ac:dyDescent="0.25">
      <c r="A71" s="2">
        <v>1186</v>
      </c>
      <c r="B71" s="7">
        <v>186718</v>
      </c>
      <c r="C71" s="2">
        <v>0</v>
      </c>
      <c r="D71" s="2">
        <v>0</v>
      </c>
      <c r="E71" s="2">
        <v>66</v>
      </c>
      <c r="F71" s="2">
        <v>0</v>
      </c>
      <c r="G71" s="2">
        <v>1</v>
      </c>
      <c r="H71" s="2">
        <v>0</v>
      </c>
      <c r="I71" s="2">
        <v>0</v>
      </c>
      <c r="J71" s="2">
        <v>0</v>
      </c>
      <c r="K71" s="2">
        <v>0</v>
      </c>
      <c r="L71" s="2">
        <v>1</v>
      </c>
      <c r="M71" s="2">
        <v>0</v>
      </c>
      <c r="N71" s="2">
        <v>0</v>
      </c>
      <c r="O71" s="2" t="s">
        <v>36</v>
      </c>
      <c r="P71" s="2" t="str" cm="1">
        <f t="array" ref="P71">_xlfn.IFS(Table1[[#This Row],[Divorced]]=1,"Divorced",Table1[[#This Row],[Married]]=1,"Married",Table1[[#This Row],[Single]]=1,"Single",Table1[[#This Row],[Together]]=1,"Together",Table1[[#This Row],[Widow]]=1,"Widow")</f>
        <v>Married</v>
      </c>
      <c r="Q71" s="2" t="str" cm="1">
        <f t="array" ref="Q71">IFERROR(_xlfn.IFS(Table1[[#This Row],[Basic]]=1,"Basic",Table1[[#This Row],[Graduate]]=1,"Graduate",Table1[[#This Row],[Master]]=1,"Master",Table1[[#This Row],[PhD]]=1,"PhD"),"Other")</f>
        <v>Graduate</v>
      </c>
    </row>
    <row r="72" spans="1:17" x14ac:dyDescent="0.25">
      <c r="A72" s="2">
        <v>2646</v>
      </c>
      <c r="B72" s="7">
        <v>186610</v>
      </c>
      <c r="C72" s="2">
        <v>0</v>
      </c>
      <c r="D72" s="2">
        <v>0</v>
      </c>
      <c r="E72" s="2">
        <v>69</v>
      </c>
      <c r="F72" s="2">
        <v>0</v>
      </c>
      <c r="G72" s="2">
        <v>0</v>
      </c>
      <c r="H72" s="2">
        <v>0</v>
      </c>
      <c r="I72" s="2">
        <v>1</v>
      </c>
      <c r="J72" s="2">
        <v>0</v>
      </c>
      <c r="K72" s="2">
        <v>0</v>
      </c>
      <c r="L72" s="2">
        <v>1</v>
      </c>
      <c r="M72" s="2">
        <v>0</v>
      </c>
      <c r="N72" s="2">
        <v>0</v>
      </c>
      <c r="O72" s="2" t="s">
        <v>37</v>
      </c>
      <c r="P72" s="2" t="str" cm="1">
        <f t="array" ref="P72">_xlfn.IFS(Table1[[#This Row],[Divorced]]=1,"Divorced",Table1[[#This Row],[Married]]=1,"Married",Table1[[#This Row],[Single]]=1,"Single",Table1[[#This Row],[Together]]=1,"Together",Table1[[#This Row],[Widow]]=1,"Widow")</f>
        <v>Together</v>
      </c>
      <c r="Q72" s="2" t="str" cm="1">
        <f t="array" ref="Q72">IFERROR(_xlfn.IFS(Table1[[#This Row],[Basic]]=1,"Basic",Table1[[#This Row],[Graduate]]=1,"Graduate",Table1[[#This Row],[Master]]=1,"Master",Table1[[#This Row],[PhD]]=1,"PhD"),"Other")</f>
        <v>Graduate</v>
      </c>
    </row>
    <row r="73" spans="1:17" x14ac:dyDescent="0.25">
      <c r="A73" s="2">
        <v>2672</v>
      </c>
      <c r="B73" s="7">
        <v>186580</v>
      </c>
      <c r="C73" s="2">
        <v>0</v>
      </c>
      <c r="D73" s="2">
        <v>0</v>
      </c>
      <c r="E73" s="2">
        <v>37</v>
      </c>
      <c r="F73" s="2">
        <v>0</v>
      </c>
      <c r="G73" s="2">
        <v>1</v>
      </c>
      <c r="H73" s="2">
        <v>0</v>
      </c>
      <c r="I73" s="2">
        <v>0</v>
      </c>
      <c r="J73" s="2">
        <v>0</v>
      </c>
      <c r="K73" s="2">
        <v>0</v>
      </c>
      <c r="L73" s="2">
        <v>0</v>
      </c>
      <c r="M73" s="2">
        <v>0</v>
      </c>
      <c r="N73" s="2">
        <v>1</v>
      </c>
      <c r="O73" s="2" t="s">
        <v>35</v>
      </c>
      <c r="P73" s="2" t="str" cm="1">
        <f t="array" ref="P73">_xlfn.IFS(Table1[[#This Row],[Divorced]]=1,"Divorced",Table1[[#This Row],[Married]]=1,"Married",Table1[[#This Row],[Single]]=1,"Single",Table1[[#This Row],[Together]]=1,"Together",Table1[[#This Row],[Widow]]=1,"Widow")</f>
        <v>Married</v>
      </c>
      <c r="Q73" s="2" t="str" cm="1">
        <f t="array" ref="Q73">IFERROR(_xlfn.IFS(Table1[[#This Row],[Basic]]=1,"Basic",Table1[[#This Row],[Graduate]]=1,"Graduate",Table1[[#This Row],[Master]]=1,"Master",Table1[[#This Row],[PhD]]=1,"PhD"),"Other")</f>
        <v>PhD</v>
      </c>
    </row>
    <row r="74" spans="1:17" x14ac:dyDescent="0.25">
      <c r="A74" s="2">
        <v>1887</v>
      </c>
      <c r="B74" s="7">
        <v>186429</v>
      </c>
      <c r="C74" s="2">
        <v>0</v>
      </c>
      <c r="D74" s="2">
        <v>0</v>
      </c>
      <c r="E74" s="2">
        <v>59</v>
      </c>
      <c r="F74" s="2">
        <v>0</v>
      </c>
      <c r="G74" s="2">
        <v>0</v>
      </c>
      <c r="H74" s="2">
        <v>1</v>
      </c>
      <c r="I74" s="2">
        <v>0</v>
      </c>
      <c r="J74" s="2">
        <v>0</v>
      </c>
      <c r="K74" s="2">
        <v>0</v>
      </c>
      <c r="L74" s="2">
        <v>1</v>
      </c>
      <c r="M74" s="2">
        <v>0</v>
      </c>
      <c r="N74" s="2">
        <v>0</v>
      </c>
      <c r="O74" s="2" t="s">
        <v>39</v>
      </c>
      <c r="P74" s="2" t="str" cm="1">
        <f t="array" ref="P74">_xlfn.IFS(Table1[[#This Row],[Divorced]]=1,"Divorced",Table1[[#This Row],[Married]]=1,"Married",Table1[[#This Row],[Single]]=1,"Single",Table1[[#This Row],[Together]]=1,"Together",Table1[[#This Row],[Widow]]=1,"Widow")</f>
        <v>Single</v>
      </c>
      <c r="Q74" s="2" t="str" cm="1">
        <f t="array" ref="Q74">IFERROR(_xlfn.IFS(Table1[[#This Row],[Basic]]=1,"Basic",Table1[[#This Row],[Graduate]]=1,"Graduate",Table1[[#This Row],[Master]]=1,"Master",Table1[[#This Row],[PhD]]=1,"PhD"),"Other")</f>
        <v>Graduate</v>
      </c>
    </row>
    <row r="75" spans="1:17" x14ac:dyDescent="0.25">
      <c r="A75" s="2">
        <v>1859</v>
      </c>
      <c r="B75" s="7">
        <v>186424</v>
      </c>
      <c r="C75" s="2">
        <v>0</v>
      </c>
      <c r="D75" s="2">
        <v>0</v>
      </c>
      <c r="E75" s="2">
        <v>64</v>
      </c>
      <c r="F75" s="2">
        <v>0</v>
      </c>
      <c r="G75" s="2">
        <v>0</v>
      </c>
      <c r="H75" s="2">
        <v>1</v>
      </c>
      <c r="I75" s="2">
        <v>0</v>
      </c>
      <c r="J75" s="2">
        <v>0</v>
      </c>
      <c r="K75" s="2">
        <v>0</v>
      </c>
      <c r="L75" s="2">
        <v>0</v>
      </c>
      <c r="M75" s="2">
        <v>1</v>
      </c>
      <c r="N75" s="2">
        <v>0</v>
      </c>
      <c r="O75" s="2" t="s">
        <v>38</v>
      </c>
      <c r="P75" s="2" t="str" cm="1">
        <f t="array" ref="P75">_xlfn.IFS(Table1[[#This Row],[Divorced]]=1,"Divorced",Table1[[#This Row],[Married]]=1,"Married",Table1[[#This Row],[Single]]=1,"Single",Table1[[#This Row],[Together]]=1,"Together",Table1[[#This Row],[Widow]]=1,"Widow")</f>
        <v>Single</v>
      </c>
      <c r="Q75" s="2" t="str" cm="1">
        <f t="array" ref="Q75">IFERROR(_xlfn.IFS(Table1[[#This Row],[Basic]]=1,"Basic",Table1[[#This Row],[Graduate]]=1,"Graduate",Table1[[#This Row],[Master]]=1,"Master",Table1[[#This Row],[PhD]]=1,"PhD"),"Other")</f>
        <v>Master</v>
      </c>
    </row>
    <row r="76" spans="1:17" x14ac:dyDescent="0.25">
      <c r="A76" s="2">
        <v>2107</v>
      </c>
      <c r="B76" s="7">
        <v>186358</v>
      </c>
      <c r="C76" s="2">
        <v>1</v>
      </c>
      <c r="D76" s="2">
        <v>1</v>
      </c>
      <c r="E76" s="2">
        <v>54</v>
      </c>
      <c r="F76" s="2">
        <v>0</v>
      </c>
      <c r="G76" s="2">
        <v>0</v>
      </c>
      <c r="H76" s="2">
        <v>1</v>
      </c>
      <c r="I76" s="2">
        <v>0</v>
      </c>
      <c r="J76" s="2">
        <v>0</v>
      </c>
      <c r="K76" s="2">
        <v>0</v>
      </c>
      <c r="L76" s="2">
        <v>1</v>
      </c>
      <c r="M76" s="2">
        <v>0</v>
      </c>
      <c r="N76" s="2">
        <v>0</v>
      </c>
      <c r="O76" s="2" t="s">
        <v>34</v>
      </c>
      <c r="P76" s="2" t="str" cm="1">
        <f t="array" ref="P76">_xlfn.IFS(Table1[[#This Row],[Divorced]]=1,"Divorced",Table1[[#This Row],[Married]]=1,"Married",Table1[[#This Row],[Single]]=1,"Single",Table1[[#This Row],[Together]]=1,"Together",Table1[[#This Row],[Widow]]=1,"Widow")</f>
        <v>Single</v>
      </c>
      <c r="Q76" s="2" t="str" cm="1">
        <f t="array" ref="Q76">IFERROR(_xlfn.IFS(Table1[[#This Row],[Basic]]=1,"Basic",Table1[[#This Row],[Graduate]]=1,"Graduate",Table1[[#This Row],[Master]]=1,"Master",Table1[[#This Row],[PhD]]=1,"PhD"),"Other")</f>
        <v>Graduate</v>
      </c>
    </row>
    <row r="77" spans="1:17" x14ac:dyDescent="0.25">
      <c r="A77" s="2">
        <v>1132</v>
      </c>
      <c r="B77" s="7">
        <v>186111</v>
      </c>
      <c r="C77" s="2">
        <v>0</v>
      </c>
      <c r="D77" s="2">
        <v>0</v>
      </c>
      <c r="E77" s="2">
        <v>58</v>
      </c>
      <c r="F77" s="2">
        <v>0</v>
      </c>
      <c r="G77" s="2">
        <v>1</v>
      </c>
      <c r="H77" s="2">
        <v>0</v>
      </c>
      <c r="I77" s="2">
        <v>0</v>
      </c>
      <c r="J77" s="2">
        <v>0</v>
      </c>
      <c r="K77" s="2">
        <v>0</v>
      </c>
      <c r="L77" s="2">
        <v>1</v>
      </c>
      <c r="M77" s="2">
        <v>0</v>
      </c>
      <c r="N77" s="2">
        <v>0</v>
      </c>
      <c r="O77" s="2" t="s">
        <v>36</v>
      </c>
      <c r="P77" s="2" t="str" cm="1">
        <f t="array" ref="P77">_xlfn.IFS(Table1[[#This Row],[Divorced]]=1,"Divorced",Table1[[#This Row],[Married]]=1,"Married",Table1[[#This Row],[Single]]=1,"Single",Table1[[#This Row],[Together]]=1,"Together",Table1[[#This Row],[Widow]]=1,"Widow")</f>
        <v>Married</v>
      </c>
      <c r="Q77" s="2" t="str" cm="1">
        <f t="array" ref="Q77">IFERROR(_xlfn.IFS(Table1[[#This Row],[Basic]]=1,"Basic",Table1[[#This Row],[Graduate]]=1,"Graduate",Table1[[#This Row],[Master]]=1,"Master",Table1[[#This Row],[PhD]]=1,"PhD"),"Other")</f>
        <v>Graduate</v>
      </c>
    </row>
    <row r="78" spans="1:17" x14ac:dyDescent="0.25">
      <c r="A78" s="2">
        <v>1105</v>
      </c>
      <c r="B78" s="7">
        <v>186037</v>
      </c>
      <c r="C78" s="2">
        <v>0</v>
      </c>
      <c r="D78" s="2">
        <v>0</v>
      </c>
      <c r="E78" s="2">
        <v>29</v>
      </c>
      <c r="F78" s="2">
        <v>0</v>
      </c>
      <c r="G78" s="2">
        <v>0</v>
      </c>
      <c r="H78" s="2">
        <v>1</v>
      </c>
      <c r="I78" s="2">
        <v>0</v>
      </c>
      <c r="J78" s="2">
        <v>0</v>
      </c>
      <c r="K78" s="2">
        <v>0</v>
      </c>
      <c r="L78" s="2">
        <v>1</v>
      </c>
      <c r="M78" s="2">
        <v>0</v>
      </c>
      <c r="N78" s="2">
        <v>0</v>
      </c>
      <c r="O78" s="2" t="s">
        <v>34</v>
      </c>
      <c r="P78" s="2" t="str" cm="1">
        <f t="array" ref="P78">_xlfn.IFS(Table1[[#This Row],[Divorced]]=1,"Divorced",Table1[[#This Row],[Married]]=1,"Married",Table1[[#This Row],[Single]]=1,"Single",Table1[[#This Row],[Together]]=1,"Together",Table1[[#This Row],[Widow]]=1,"Widow")</f>
        <v>Single</v>
      </c>
      <c r="Q78" s="2" t="str" cm="1">
        <f t="array" ref="Q78">IFERROR(_xlfn.IFS(Table1[[#This Row],[Basic]]=1,"Basic",Table1[[#This Row],[Graduate]]=1,"Graduate",Table1[[#This Row],[Master]]=1,"Master",Table1[[#This Row],[PhD]]=1,"PhD"),"Other")</f>
        <v>Graduate</v>
      </c>
    </row>
    <row r="79" spans="1:17" x14ac:dyDescent="0.25">
      <c r="A79" s="2">
        <v>2071</v>
      </c>
      <c r="B79" s="7">
        <v>185844</v>
      </c>
      <c r="C79" s="2">
        <v>0</v>
      </c>
      <c r="D79" s="2">
        <v>0</v>
      </c>
      <c r="E79" s="2">
        <v>47</v>
      </c>
      <c r="F79" s="2">
        <v>0</v>
      </c>
      <c r="G79" s="2">
        <v>1</v>
      </c>
      <c r="H79" s="2">
        <v>0</v>
      </c>
      <c r="I79" s="2">
        <v>0</v>
      </c>
      <c r="J79" s="2">
        <v>0</v>
      </c>
      <c r="K79" s="2">
        <v>0</v>
      </c>
      <c r="L79" s="2">
        <v>0</v>
      </c>
      <c r="M79" s="2">
        <v>0</v>
      </c>
      <c r="N79" s="2">
        <v>1</v>
      </c>
      <c r="O79" s="2" t="s">
        <v>34</v>
      </c>
      <c r="P79" s="2" t="str" cm="1">
        <f t="array" ref="P79">_xlfn.IFS(Table1[[#This Row],[Divorced]]=1,"Divorced",Table1[[#This Row],[Married]]=1,"Married",Table1[[#This Row],[Single]]=1,"Single",Table1[[#This Row],[Together]]=1,"Together",Table1[[#This Row],[Widow]]=1,"Widow")</f>
        <v>Married</v>
      </c>
      <c r="Q79" s="2" t="str" cm="1">
        <f t="array" ref="Q79">IFERROR(_xlfn.IFS(Table1[[#This Row],[Basic]]=1,"Basic",Table1[[#This Row],[Graduate]]=1,"Graduate",Table1[[#This Row],[Master]]=1,"Master",Table1[[#This Row],[PhD]]=1,"PhD"),"Other")</f>
        <v>PhD</v>
      </c>
    </row>
    <row r="80" spans="1:17" x14ac:dyDescent="0.25">
      <c r="A80" s="2">
        <v>2944</v>
      </c>
      <c r="B80" s="7">
        <v>185738</v>
      </c>
      <c r="C80" s="2">
        <v>0</v>
      </c>
      <c r="D80" s="2">
        <v>0</v>
      </c>
      <c r="E80" s="2">
        <v>42</v>
      </c>
      <c r="F80" s="2">
        <v>0</v>
      </c>
      <c r="G80" s="2">
        <v>0</v>
      </c>
      <c r="H80" s="2">
        <v>0</v>
      </c>
      <c r="I80" s="2">
        <v>1</v>
      </c>
      <c r="J80" s="2">
        <v>0</v>
      </c>
      <c r="K80" s="2">
        <v>0</v>
      </c>
      <c r="L80" s="2">
        <v>0</v>
      </c>
      <c r="M80" s="2">
        <v>1</v>
      </c>
      <c r="N80" s="2">
        <v>0</v>
      </c>
      <c r="O80" s="2" t="s">
        <v>36</v>
      </c>
      <c r="P80" s="2" t="str" cm="1">
        <f t="array" ref="P80">_xlfn.IFS(Table1[[#This Row],[Divorced]]=1,"Divorced",Table1[[#This Row],[Married]]=1,"Married",Table1[[#This Row],[Single]]=1,"Single",Table1[[#This Row],[Together]]=1,"Together",Table1[[#This Row],[Widow]]=1,"Widow")</f>
        <v>Together</v>
      </c>
      <c r="Q80" s="2" t="str" cm="1">
        <f t="array" ref="Q80">IFERROR(_xlfn.IFS(Table1[[#This Row],[Basic]]=1,"Basic",Table1[[#This Row],[Graduate]]=1,"Graduate",Table1[[#This Row],[Master]]=1,"Master",Table1[[#This Row],[PhD]]=1,"PhD"),"Other")</f>
        <v>Master</v>
      </c>
    </row>
    <row r="81" spans="1:17" x14ac:dyDescent="0.25">
      <c r="A81" s="2">
        <v>1840</v>
      </c>
      <c r="B81" s="7">
        <v>185710</v>
      </c>
      <c r="C81" s="2">
        <v>0</v>
      </c>
      <c r="D81" s="2">
        <v>0</v>
      </c>
      <c r="E81" s="2">
        <v>31</v>
      </c>
      <c r="F81" s="2">
        <v>0</v>
      </c>
      <c r="G81" s="2">
        <v>1</v>
      </c>
      <c r="H81" s="2">
        <v>0</v>
      </c>
      <c r="I81" s="2">
        <v>0</v>
      </c>
      <c r="J81" s="2">
        <v>0</v>
      </c>
      <c r="K81" s="2">
        <v>0</v>
      </c>
      <c r="L81" s="2">
        <v>0</v>
      </c>
      <c r="M81" s="2">
        <v>0</v>
      </c>
      <c r="N81" s="2">
        <v>0</v>
      </c>
      <c r="O81" s="2" t="s">
        <v>36</v>
      </c>
      <c r="P81" s="2" t="str" cm="1">
        <f t="array" ref="P81">_xlfn.IFS(Table1[[#This Row],[Divorced]]=1,"Divorced",Table1[[#This Row],[Married]]=1,"Married",Table1[[#This Row],[Single]]=1,"Single",Table1[[#This Row],[Together]]=1,"Together",Table1[[#This Row],[Widow]]=1,"Widow")</f>
        <v>Married</v>
      </c>
      <c r="Q81" s="2" t="str" cm="1">
        <f t="array" ref="Q81">IFERROR(_xlfn.IFS(Table1[[#This Row],[Basic]]=1,"Basic",Table1[[#This Row],[Graduate]]=1,"Graduate",Table1[[#This Row],[Master]]=1,"Master",Table1[[#This Row],[PhD]]=1,"PhD"),"Other")</f>
        <v>Other</v>
      </c>
    </row>
    <row r="82" spans="1:17" x14ac:dyDescent="0.25">
      <c r="A82" s="2">
        <v>2118</v>
      </c>
      <c r="B82" s="7">
        <v>185696</v>
      </c>
      <c r="C82" s="2">
        <v>0</v>
      </c>
      <c r="D82" s="2">
        <v>0</v>
      </c>
      <c r="E82" s="2">
        <v>58</v>
      </c>
      <c r="F82" s="2">
        <v>1</v>
      </c>
      <c r="G82" s="2">
        <v>0</v>
      </c>
      <c r="H82" s="2">
        <v>0</v>
      </c>
      <c r="I82" s="2">
        <v>0</v>
      </c>
      <c r="J82" s="2">
        <v>0</v>
      </c>
      <c r="K82" s="2">
        <v>0</v>
      </c>
      <c r="L82" s="2">
        <v>0</v>
      </c>
      <c r="M82" s="2">
        <v>0</v>
      </c>
      <c r="N82" s="2">
        <v>1</v>
      </c>
      <c r="O82" s="2" t="s">
        <v>37</v>
      </c>
      <c r="P82" s="2" t="str" cm="1">
        <f t="array" ref="P82">_xlfn.IFS(Table1[[#This Row],[Divorced]]=1,"Divorced",Table1[[#This Row],[Married]]=1,"Married",Table1[[#This Row],[Single]]=1,"Single",Table1[[#This Row],[Together]]=1,"Together",Table1[[#This Row],[Widow]]=1,"Widow")</f>
        <v>Divorced</v>
      </c>
      <c r="Q82" s="2" t="str" cm="1">
        <f t="array" ref="Q82">IFERROR(_xlfn.IFS(Table1[[#This Row],[Basic]]=1,"Basic",Table1[[#This Row],[Graduate]]=1,"Graduate",Table1[[#This Row],[Master]]=1,"Master",Table1[[#This Row],[PhD]]=1,"PhD"),"Other")</f>
        <v>PhD</v>
      </c>
    </row>
    <row r="83" spans="1:17" x14ac:dyDescent="0.25">
      <c r="A83" s="2">
        <v>2329</v>
      </c>
      <c r="B83" s="7">
        <v>185696</v>
      </c>
      <c r="C83" s="2">
        <v>0</v>
      </c>
      <c r="D83" s="2">
        <v>0</v>
      </c>
      <c r="E83" s="2">
        <v>58</v>
      </c>
      <c r="F83" s="2">
        <v>1</v>
      </c>
      <c r="G83" s="2">
        <v>0</v>
      </c>
      <c r="H83" s="2">
        <v>0</v>
      </c>
      <c r="I83" s="2">
        <v>0</v>
      </c>
      <c r="J83" s="2">
        <v>0</v>
      </c>
      <c r="K83" s="2">
        <v>0</v>
      </c>
      <c r="L83" s="2">
        <v>0</v>
      </c>
      <c r="M83" s="2">
        <v>0</v>
      </c>
      <c r="N83" s="2">
        <v>1</v>
      </c>
      <c r="O83" s="2" t="s">
        <v>34</v>
      </c>
      <c r="P83" s="2" t="str" cm="1">
        <f t="array" ref="P83">_xlfn.IFS(Table1[[#This Row],[Divorced]]=1,"Divorced",Table1[[#This Row],[Married]]=1,"Married",Table1[[#This Row],[Single]]=1,"Single",Table1[[#This Row],[Together]]=1,"Together",Table1[[#This Row],[Widow]]=1,"Widow")</f>
        <v>Divorced</v>
      </c>
      <c r="Q83" s="2" t="str" cm="1">
        <f t="array" ref="Q83">IFERROR(_xlfn.IFS(Table1[[#This Row],[Basic]]=1,"Basic",Table1[[#This Row],[Graduate]]=1,"Graduate",Table1[[#This Row],[Master]]=1,"Master",Table1[[#This Row],[PhD]]=1,"PhD"),"Other")</f>
        <v>PhD</v>
      </c>
    </row>
    <row r="84" spans="1:17" x14ac:dyDescent="0.25">
      <c r="A84" s="2">
        <v>1094</v>
      </c>
      <c r="B84" s="7">
        <v>185693</v>
      </c>
      <c r="C84" s="2">
        <v>0</v>
      </c>
      <c r="D84" s="2">
        <v>1</v>
      </c>
      <c r="E84" s="2">
        <v>41</v>
      </c>
      <c r="F84" s="2">
        <v>0</v>
      </c>
      <c r="G84" s="2">
        <v>0</v>
      </c>
      <c r="H84" s="2">
        <v>0</v>
      </c>
      <c r="I84" s="2">
        <v>1</v>
      </c>
      <c r="J84" s="2">
        <v>0</v>
      </c>
      <c r="K84" s="2">
        <v>0</v>
      </c>
      <c r="L84" s="2">
        <v>1</v>
      </c>
      <c r="M84" s="2">
        <v>0</v>
      </c>
      <c r="N84" s="2">
        <v>0</v>
      </c>
      <c r="O84" s="2" t="s">
        <v>35</v>
      </c>
      <c r="P84" s="2" t="str" cm="1">
        <f t="array" ref="P84">_xlfn.IFS(Table1[[#This Row],[Divorced]]=1,"Divorced",Table1[[#This Row],[Married]]=1,"Married",Table1[[#This Row],[Single]]=1,"Single",Table1[[#This Row],[Together]]=1,"Together",Table1[[#This Row],[Widow]]=1,"Widow")</f>
        <v>Together</v>
      </c>
      <c r="Q84" s="2" t="str" cm="1">
        <f t="array" ref="Q84">IFERROR(_xlfn.IFS(Table1[[#This Row],[Basic]]=1,"Basic",Table1[[#This Row],[Graduate]]=1,"Graduate",Table1[[#This Row],[Master]]=1,"Master",Table1[[#This Row],[PhD]]=1,"PhD"),"Other")</f>
        <v>Graduate</v>
      </c>
    </row>
    <row r="85" spans="1:17" x14ac:dyDescent="0.25">
      <c r="A85" s="2">
        <v>1971</v>
      </c>
      <c r="B85" s="7">
        <v>185683</v>
      </c>
      <c r="C85" s="2">
        <v>0</v>
      </c>
      <c r="D85" s="2">
        <v>0</v>
      </c>
      <c r="E85" s="2">
        <v>66</v>
      </c>
      <c r="F85" s="2">
        <v>1</v>
      </c>
      <c r="G85" s="2">
        <v>0</v>
      </c>
      <c r="H85" s="2">
        <v>0</v>
      </c>
      <c r="I85" s="2">
        <v>0</v>
      </c>
      <c r="J85" s="2">
        <v>0</v>
      </c>
      <c r="K85" s="2">
        <v>0</v>
      </c>
      <c r="L85" s="2">
        <v>1</v>
      </c>
      <c r="M85" s="2">
        <v>0</v>
      </c>
      <c r="N85" s="2">
        <v>0</v>
      </c>
      <c r="O85" s="2" t="s">
        <v>39</v>
      </c>
      <c r="P85" s="2" t="str" cm="1">
        <f t="array" ref="P85">_xlfn.IFS(Table1[[#This Row],[Divorced]]=1,"Divorced",Table1[[#This Row],[Married]]=1,"Married",Table1[[#This Row],[Single]]=1,"Single",Table1[[#This Row],[Together]]=1,"Together",Table1[[#This Row],[Widow]]=1,"Widow")</f>
        <v>Divorced</v>
      </c>
      <c r="Q85" s="2" t="str" cm="1">
        <f t="array" ref="Q85">IFERROR(_xlfn.IFS(Table1[[#This Row],[Basic]]=1,"Basic",Table1[[#This Row],[Graduate]]=1,"Graduate",Table1[[#This Row],[Master]]=1,"Master",Table1[[#This Row],[PhD]]=1,"PhD"),"Other")</f>
        <v>Graduate</v>
      </c>
    </row>
    <row r="86" spans="1:17" x14ac:dyDescent="0.25">
      <c r="A86" s="2">
        <v>1530</v>
      </c>
      <c r="B86" s="7">
        <v>185620</v>
      </c>
      <c r="C86" s="2">
        <v>0</v>
      </c>
      <c r="D86" s="2">
        <v>0</v>
      </c>
      <c r="E86" s="2">
        <v>56</v>
      </c>
      <c r="F86" s="2">
        <v>0</v>
      </c>
      <c r="G86" s="2">
        <v>0</v>
      </c>
      <c r="H86" s="2">
        <v>0</v>
      </c>
      <c r="I86" s="2">
        <v>0</v>
      </c>
      <c r="J86" s="2">
        <v>1</v>
      </c>
      <c r="K86" s="2">
        <v>0</v>
      </c>
      <c r="L86" s="2">
        <v>1</v>
      </c>
      <c r="M86" s="2">
        <v>0</v>
      </c>
      <c r="N86" s="2">
        <v>0</v>
      </c>
      <c r="O86" s="2" t="s">
        <v>37</v>
      </c>
      <c r="P86" s="2" t="str" cm="1">
        <f t="array" ref="P86">_xlfn.IFS(Table1[[#This Row],[Divorced]]=1,"Divorced",Table1[[#This Row],[Married]]=1,"Married",Table1[[#This Row],[Single]]=1,"Single",Table1[[#This Row],[Together]]=1,"Together",Table1[[#This Row],[Widow]]=1,"Widow")</f>
        <v>Widow</v>
      </c>
      <c r="Q86" s="2" t="str" cm="1">
        <f t="array" ref="Q86">IFERROR(_xlfn.IFS(Table1[[#This Row],[Basic]]=1,"Basic",Table1[[#This Row],[Graduate]]=1,"Graduate",Table1[[#This Row],[Master]]=1,"Master",Table1[[#This Row],[PhD]]=1,"PhD"),"Other")</f>
        <v>Graduate</v>
      </c>
    </row>
    <row r="87" spans="1:17" x14ac:dyDescent="0.25">
      <c r="A87" s="2">
        <v>2114</v>
      </c>
      <c r="B87" s="7">
        <v>185606</v>
      </c>
      <c r="C87" s="2">
        <v>0</v>
      </c>
      <c r="D87" s="2">
        <v>1</v>
      </c>
      <c r="E87" s="2">
        <v>44</v>
      </c>
      <c r="F87" s="2">
        <v>0</v>
      </c>
      <c r="G87" s="2">
        <v>0</v>
      </c>
      <c r="H87" s="2">
        <v>0</v>
      </c>
      <c r="I87" s="2">
        <v>1</v>
      </c>
      <c r="J87" s="2">
        <v>0</v>
      </c>
      <c r="K87" s="2">
        <v>0</v>
      </c>
      <c r="L87" s="2">
        <v>1</v>
      </c>
      <c r="M87" s="2">
        <v>0</v>
      </c>
      <c r="N87" s="2">
        <v>0</v>
      </c>
      <c r="O87" s="2" t="s">
        <v>35</v>
      </c>
      <c r="P87" s="2" t="str" cm="1">
        <f t="array" ref="P87">_xlfn.IFS(Table1[[#This Row],[Divorced]]=1,"Divorced",Table1[[#This Row],[Married]]=1,"Married",Table1[[#This Row],[Single]]=1,"Single",Table1[[#This Row],[Together]]=1,"Together",Table1[[#This Row],[Widow]]=1,"Widow")</f>
        <v>Together</v>
      </c>
      <c r="Q87" s="2" t="str" cm="1">
        <f t="array" ref="Q87">IFERROR(_xlfn.IFS(Table1[[#This Row],[Basic]]=1,"Basic",Table1[[#This Row],[Graduate]]=1,"Graduate",Table1[[#This Row],[Master]]=1,"Master",Table1[[#This Row],[PhD]]=1,"PhD"),"Other")</f>
        <v>Graduate</v>
      </c>
    </row>
    <row r="88" spans="1:17" x14ac:dyDescent="0.25">
      <c r="A88" s="2">
        <v>2250</v>
      </c>
      <c r="B88" s="7">
        <v>185485</v>
      </c>
      <c r="C88" s="2">
        <v>0</v>
      </c>
      <c r="D88" s="2">
        <v>0</v>
      </c>
      <c r="E88" s="2">
        <v>62</v>
      </c>
      <c r="F88" s="2">
        <v>0</v>
      </c>
      <c r="G88" s="2">
        <v>0</v>
      </c>
      <c r="H88" s="2">
        <v>1</v>
      </c>
      <c r="I88" s="2">
        <v>0</v>
      </c>
      <c r="J88" s="2">
        <v>0</v>
      </c>
      <c r="K88" s="2">
        <v>0</v>
      </c>
      <c r="L88" s="2">
        <v>0</v>
      </c>
      <c r="M88" s="2">
        <v>0</v>
      </c>
      <c r="N88" s="2">
        <v>0</v>
      </c>
      <c r="O88" s="2" t="s">
        <v>37</v>
      </c>
      <c r="P88" s="2" t="str" cm="1">
        <f t="array" ref="P88">_xlfn.IFS(Table1[[#This Row],[Divorced]]=1,"Divorced",Table1[[#This Row],[Married]]=1,"Married",Table1[[#This Row],[Single]]=1,"Single",Table1[[#This Row],[Together]]=1,"Together",Table1[[#This Row],[Widow]]=1,"Widow")</f>
        <v>Single</v>
      </c>
      <c r="Q88" s="2" t="str" cm="1">
        <f t="array" ref="Q88">IFERROR(_xlfn.IFS(Table1[[#This Row],[Basic]]=1,"Basic",Table1[[#This Row],[Graduate]]=1,"Graduate",Table1[[#This Row],[Master]]=1,"Master",Table1[[#This Row],[PhD]]=1,"PhD"),"Other")</f>
        <v>Other</v>
      </c>
    </row>
    <row r="89" spans="1:17" x14ac:dyDescent="0.25">
      <c r="A89" s="2">
        <v>2748</v>
      </c>
      <c r="B89" s="7">
        <v>185431</v>
      </c>
      <c r="C89" s="2">
        <v>0</v>
      </c>
      <c r="D89" s="2">
        <v>0</v>
      </c>
      <c r="E89" s="2">
        <v>68</v>
      </c>
      <c r="F89" s="2">
        <v>0</v>
      </c>
      <c r="G89" s="2">
        <v>0</v>
      </c>
      <c r="H89" s="2">
        <v>0</v>
      </c>
      <c r="I89" s="2">
        <v>1</v>
      </c>
      <c r="J89" s="2">
        <v>0</v>
      </c>
      <c r="K89" s="2">
        <v>0</v>
      </c>
      <c r="L89" s="2">
        <v>0</v>
      </c>
      <c r="M89" s="2">
        <v>0</v>
      </c>
      <c r="N89" s="2">
        <v>1</v>
      </c>
      <c r="O89" s="2" t="s">
        <v>37</v>
      </c>
      <c r="P89" s="2" t="str" cm="1">
        <f t="array" ref="P89">_xlfn.IFS(Table1[[#This Row],[Divorced]]=1,"Divorced",Table1[[#This Row],[Married]]=1,"Married",Table1[[#This Row],[Single]]=1,"Single",Table1[[#This Row],[Together]]=1,"Together",Table1[[#This Row],[Widow]]=1,"Widow")</f>
        <v>Together</v>
      </c>
      <c r="Q89" s="2" t="str" cm="1">
        <f t="array" ref="Q89">IFERROR(_xlfn.IFS(Table1[[#This Row],[Basic]]=1,"Basic",Table1[[#This Row],[Graduate]]=1,"Graduate",Table1[[#This Row],[Master]]=1,"Master",Table1[[#This Row],[PhD]]=1,"PhD"),"Other")</f>
        <v>PhD</v>
      </c>
    </row>
    <row r="90" spans="1:17" x14ac:dyDescent="0.25">
      <c r="A90" s="2">
        <v>1886</v>
      </c>
      <c r="B90" s="7">
        <v>185072</v>
      </c>
      <c r="C90" s="2">
        <v>0</v>
      </c>
      <c r="D90" s="2">
        <v>0</v>
      </c>
      <c r="E90" s="2">
        <v>43</v>
      </c>
      <c r="F90" s="2">
        <v>0</v>
      </c>
      <c r="G90" s="2">
        <v>0</v>
      </c>
      <c r="H90" s="2">
        <v>1</v>
      </c>
      <c r="I90" s="2">
        <v>0</v>
      </c>
      <c r="J90" s="2">
        <v>0</v>
      </c>
      <c r="K90" s="2">
        <v>0</v>
      </c>
      <c r="L90" s="2">
        <v>1</v>
      </c>
      <c r="M90" s="2">
        <v>0</v>
      </c>
      <c r="N90" s="2">
        <v>0</v>
      </c>
      <c r="O90" s="2" t="s">
        <v>35</v>
      </c>
      <c r="P90" s="2" t="str" cm="1">
        <f t="array" ref="P90">_xlfn.IFS(Table1[[#This Row],[Divorced]]=1,"Divorced",Table1[[#This Row],[Married]]=1,"Married",Table1[[#This Row],[Single]]=1,"Single",Table1[[#This Row],[Together]]=1,"Together",Table1[[#This Row],[Widow]]=1,"Widow")</f>
        <v>Single</v>
      </c>
      <c r="Q90" s="2" t="str" cm="1">
        <f t="array" ref="Q90">IFERROR(_xlfn.IFS(Table1[[#This Row],[Basic]]=1,"Basic",Table1[[#This Row],[Graduate]]=1,"Graduate",Table1[[#This Row],[Master]]=1,"Master",Table1[[#This Row],[PhD]]=1,"PhD"),"Other")</f>
        <v>Graduate</v>
      </c>
    </row>
    <row r="91" spans="1:17" x14ac:dyDescent="0.25">
      <c r="A91" s="2">
        <v>2816</v>
      </c>
      <c r="B91" s="7">
        <v>184953</v>
      </c>
      <c r="C91" s="2">
        <v>0</v>
      </c>
      <c r="D91" s="2">
        <v>0</v>
      </c>
      <c r="E91" s="2">
        <v>67</v>
      </c>
      <c r="F91" s="2">
        <v>0</v>
      </c>
      <c r="G91" s="2">
        <v>0</v>
      </c>
      <c r="H91" s="2">
        <v>0</v>
      </c>
      <c r="I91" s="2">
        <v>0</v>
      </c>
      <c r="J91" s="2">
        <v>1</v>
      </c>
      <c r="K91" s="2">
        <v>0</v>
      </c>
      <c r="L91" s="2">
        <v>0</v>
      </c>
      <c r="M91" s="2">
        <v>1</v>
      </c>
      <c r="N91" s="2">
        <v>0</v>
      </c>
      <c r="O91" s="2" t="s">
        <v>35</v>
      </c>
      <c r="P91" s="2" t="str" cm="1">
        <f t="array" ref="P91">_xlfn.IFS(Table1[[#This Row],[Divorced]]=1,"Divorced",Table1[[#This Row],[Married]]=1,"Married",Table1[[#This Row],[Single]]=1,"Single",Table1[[#This Row],[Together]]=1,"Together",Table1[[#This Row],[Widow]]=1,"Widow")</f>
        <v>Widow</v>
      </c>
      <c r="Q91" s="2" t="str" cm="1">
        <f t="array" ref="Q91">IFERROR(_xlfn.IFS(Table1[[#This Row],[Basic]]=1,"Basic",Table1[[#This Row],[Graduate]]=1,"Graduate",Table1[[#This Row],[Master]]=1,"Master",Table1[[#This Row],[PhD]]=1,"PhD"),"Other")</f>
        <v>Master</v>
      </c>
    </row>
    <row r="92" spans="1:17" x14ac:dyDescent="0.25">
      <c r="A92" s="2">
        <v>2218</v>
      </c>
      <c r="B92" s="7">
        <v>184906</v>
      </c>
      <c r="C92" s="2">
        <v>0</v>
      </c>
      <c r="D92" s="2">
        <v>0</v>
      </c>
      <c r="E92" s="2">
        <v>48</v>
      </c>
      <c r="F92" s="2">
        <v>0</v>
      </c>
      <c r="G92" s="2">
        <v>0</v>
      </c>
      <c r="H92" s="2">
        <v>0</v>
      </c>
      <c r="I92" s="2">
        <v>1</v>
      </c>
      <c r="J92" s="2">
        <v>0</v>
      </c>
      <c r="K92" s="2">
        <v>0</v>
      </c>
      <c r="L92" s="2">
        <v>1</v>
      </c>
      <c r="M92" s="2">
        <v>0</v>
      </c>
      <c r="N92" s="2">
        <v>0</v>
      </c>
      <c r="O92" s="2" t="s">
        <v>36</v>
      </c>
      <c r="P92" s="2" t="str" cm="1">
        <f t="array" ref="P92">_xlfn.IFS(Table1[[#This Row],[Divorced]]=1,"Divorced",Table1[[#This Row],[Married]]=1,"Married",Table1[[#This Row],[Single]]=1,"Single",Table1[[#This Row],[Together]]=1,"Together",Table1[[#This Row],[Widow]]=1,"Widow")</f>
        <v>Together</v>
      </c>
      <c r="Q92" s="2" t="str" cm="1">
        <f t="array" ref="Q92">IFERROR(_xlfn.IFS(Table1[[#This Row],[Basic]]=1,"Basic",Table1[[#This Row],[Graduate]]=1,"Graduate",Table1[[#This Row],[Master]]=1,"Master",Table1[[#This Row],[PhD]]=1,"PhD"),"Other")</f>
        <v>Graduate</v>
      </c>
    </row>
    <row r="93" spans="1:17" x14ac:dyDescent="0.25">
      <c r="A93" s="2">
        <v>3094</v>
      </c>
      <c r="B93" s="7">
        <v>184906</v>
      </c>
      <c r="C93" s="2">
        <v>0</v>
      </c>
      <c r="D93" s="2">
        <v>0</v>
      </c>
      <c r="E93" s="2">
        <v>48</v>
      </c>
      <c r="F93" s="2">
        <v>0</v>
      </c>
      <c r="G93" s="2">
        <v>0</v>
      </c>
      <c r="H93" s="2">
        <v>0</v>
      </c>
      <c r="I93" s="2">
        <v>1</v>
      </c>
      <c r="J93" s="2">
        <v>0</v>
      </c>
      <c r="K93" s="2">
        <v>0</v>
      </c>
      <c r="L93" s="2">
        <v>1</v>
      </c>
      <c r="M93" s="2">
        <v>0</v>
      </c>
      <c r="N93" s="2">
        <v>0</v>
      </c>
      <c r="O93" s="2" t="s">
        <v>36</v>
      </c>
      <c r="P93" s="2" t="str" cm="1">
        <f t="array" ref="P93">_xlfn.IFS(Table1[[#This Row],[Divorced]]=1,"Divorced",Table1[[#This Row],[Married]]=1,"Married",Table1[[#This Row],[Single]]=1,"Single",Table1[[#This Row],[Together]]=1,"Together",Table1[[#This Row],[Widow]]=1,"Widow")</f>
        <v>Together</v>
      </c>
      <c r="Q93" s="2" t="str" cm="1">
        <f t="array" ref="Q93">IFERROR(_xlfn.IFS(Table1[[#This Row],[Basic]]=1,"Basic",Table1[[#This Row],[Graduate]]=1,"Graduate",Table1[[#This Row],[Master]]=1,"Master",Table1[[#This Row],[PhD]]=1,"PhD"),"Other")</f>
        <v>Graduate</v>
      </c>
    </row>
    <row r="94" spans="1:17" x14ac:dyDescent="0.25">
      <c r="A94" s="2">
        <v>1414</v>
      </c>
      <c r="B94" s="7">
        <v>184865</v>
      </c>
      <c r="C94" s="2">
        <v>0</v>
      </c>
      <c r="D94" s="2">
        <v>0</v>
      </c>
      <c r="E94" s="2">
        <v>59</v>
      </c>
      <c r="F94" s="2">
        <v>0</v>
      </c>
      <c r="G94" s="2">
        <v>0</v>
      </c>
      <c r="H94" s="2">
        <v>1</v>
      </c>
      <c r="I94" s="2">
        <v>0</v>
      </c>
      <c r="J94" s="2">
        <v>0</v>
      </c>
      <c r="K94" s="2">
        <v>0</v>
      </c>
      <c r="L94" s="2">
        <v>0</v>
      </c>
      <c r="M94" s="2">
        <v>0</v>
      </c>
      <c r="N94" s="2">
        <v>1</v>
      </c>
      <c r="O94" s="2" t="s">
        <v>36</v>
      </c>
      <c r="P94" s="2" t="str" cm="1">
        <f t="array" ref="P94">_xlfn.IFS(Table1[[#This Row],[Divorced]]=1,"Divorced",Table1[[#This Row],[Married]]=1,"Married",Table1[[#This Row],[Single]]=1,"Single",Table1[[#This Row],[Together]]=1,"Together",Table1[[#This Row],[Widow]]=1,"Widow")</f>
        <v>Single</v>
      </c>
      <c r="Q94" s="2" t="str" cm="1">
        <f t="array" ref="Q94">IFERROR(_xlfn.IFS(Table1[[#This Row],[Basic]]=1,"Basic",Table1[[#This Row],[Graduate]]=1,"Graduate",Table1[[#This Row],[Master]]=1,"Master",Table1[[#This Row],[PhD]]=1,"PhD"),"Other")</f>
        <v>PhD</v>
      </c>
    </row>
    <row r="95" spans="1:17" x14ac:dyDescent="0.25">
      <c r="A95" s="2">
        <v>1331</v>
      </c>
      <c r="B95" s="7">
        <v>184835</v>
      </c>
      <c r="C95" s="2">
        <v>0</v>
      </c>
      <c r="D95" s="2">
        <v>0</v>
      </c>
      <c r="E95" s="2">
        <v>50</v>
      </c>
      <c r="F95" s="2">
        <v>1</v>
      </c>
      <c r="G95" s="2">
        <v>0</v>
      </c>
      <c r="H95" s="2">
        <v>0</v>
      </c>
      <c r="I95" s="2">
        <v>0</v>
      </c>
      <c r="J95" s="2">
        <v>0</v>
      </c>
      <c r="K95" s="2">
        <v>0</v>
      </c>
      <c r="L95" s="2">
        <v>1</v>
      </c>
      <c r="M95" s="2">
        <v>0</v>
      </c>
      <c r="N95" s="2">
        <v>0</v>
      </c>
      <c r="O95" s="2" t="s">
        <v>38</v>
      </c>
      <c r="P95" s="2" t="str" cm="1">
        <f t="array" ref="P95">_xlfn.IFS(Table1[[#This Row],[Divorced]]=1,"Divorced",Table1[[#This Row],[Married]]=1,"Married",Table1[[#This Row],[Single]]=1,"Single",Table1[[#This Row],[Together]]=1,"Together",Table1[[#This Row],[Widow]]=1,"Widow")</f>
        <v>Divorced</v>
      </c>
      <c r="Q95" s="2" t="str" cm="1">
        <f t="array" ref="Q95">IFERROR(_xlfn.IFS(Table1[[#This Row],[Basic]]=1,"Basic",Table1[[#This Row],[Graduate]]=1,"Graduate",Table1[[#This Row],[Master]]=1,"Master",Table1[[#This Row],[PhD]]=1,"PhD"),"Other")</f>
        <v>Graduate</v>
      </c>
    </row>
    <row r="96" spans="1:17" x14ac:dyDescent="0.25">
      <c r="A96" s="2">
        <v>1028</v>
      </c>
      <c r="B96" s="7">
        <v>184618</v>
      </c>
      <c r="C96" s="2">
        <v>0</v>
      </c>
      <c r="D96" s="2">
        <v>0</v>
      </c>
      <c r="E96" s="2">
        <v>55</v>
      </c>
      <c r="F96" s="2">
        <v>0</v>
      </c>
      <c r="G96" s="2">
        <v>1</v>
      </c>
      <c r="H96" s="2">
        <v>0</v>
      </c>
      <c r="I96" s="2">
        <v>0</v>
      </c>
      <c r="J96" s="2">
        <v>0</v>
      </c>
      <c r="K96" s="2">
        <v>0</v>
      </c>
      <c r="L96" s="2">
        <v>0</v>
      </c>
      <c r="M96" s="2">
        <v>0</v>
      </c>
      <c r="N96" s="2">
        <v>1</v>
      </c>
      <c r="O96" s="2" t="s">
        <v>35</v>
      </c>
      <c r="P96" s="2" t="str" cm="1">
        <f t="array" ref="P96">_xlfn.IFS(Table1[[#This Row],[Divorced]]=1,"Divorced",Table1[[#This Row],[Married]]=1,"Married",Table1[[#This Row],[Single]]=1,"Single",Table1[[#This Row],[Together]]=1,"Together",Table1[[#This Row],[Widow]]=1,"Widow")</f>
        <v>Married</v>
      </c>
      <c r="Q96" s="2" t="str" cm="1">
        <f t="array" ref="Q96">IFERROR(_xlfn.IFS(Table1[[#This Row],[Basic]]=1,"Basic",Table1[[#This Row],[Graduate]]=1,"Graduate",Table1[[#This Row],[Master]]=1,"Master",Table1[[#This Row],[PhD]]=1,"PhD"),"Other")</f>
        <v>PhD</v>
      </c>
    </row>
    <row r="97" spans="1:17" x14ac:dyDescent="0.25">
      <c r="A97" s="2">
        <v>2187</v>
      </c>
      <c r="B97" s="7">
        <v>184618</v>
      </c>
      <c r="C97" s="2">
        <v>0</v>
      </c>
      <c r="D97" s="2">
        <v>0</v>
      </c>
      <c r="E97" s="2">
        <v>55</v>
      </c>
      <c r="F97" s="2">
        <v>0</v>
      </c>
      <c r="G97" s="2">
        <v>1</v>
      </c>
      <c r="H97" s="2">
        <v>0</v>
      </c>
      <c r="I97" s="2">
        <v>0</v>
      </c>
      <c r="J97" s="2">
        <v>0</v>
      </c>
      <c r="K97" s="2">
        <v>0</v>
      </c>
      <c r="L97" s="2">
        <v>0</v>
      </c>
      <c r="M97" s="2">
        <v>0</v>
      </c>
      <c r="N97" s="2">
        <v>1</v>
      </c>
      <c r="O97" s="2" t="s">
        <v>39</v>
      </c>
      <c r="P97" s="2" t="str" cm="1">
        <f t="array" ref="P97">_xlfn.IFS(Table1[[#This Row],[Divorced]]=1,"Divorced",Table1[[#This Row],[Married]]=1,"Married",Table1[[#This Row],[Single]]=1,"Single",Table1[[#This Row],[Together]]=1,"Together",Table1[[#This Row],[Widow]]=1,"Widow")</f>
        <v>Married</v>
      </c>
      <c r="Q97" s="2" t="str" cm="1">
        <f t="array" ref="Q97">IFERROR(_xlfn.IFS(Table1[[#This Row],[Basic]]=1,"Basic",Table1[[#This Row],[Graduate]]=1,"Graduate",Table1[[#This Row],[Master]]=1,"Master",Table1[[#This Row],[PhD]]=1,"PhD"),"Other")</f>
        <v>PhD</v>
      </c>
    </row>
    <row r="98" spans="1:17" x14ac:dyDescent="0.25">
      <c r="A98" s="2">
        <v>1619</v>
      </c>
      <c r="B98" s="7">
        <v>184574</v>
      </c>
      <c r="C98" s="2">
        <v>0</v>
      </c>
      <c r="D98" s="2">
        <v>0</v>
      </c>
      <c r="E98" s="2">
        <v>68</v>
      </c>
      <c r="F98" s="2">
        <v>0</v>
      </c>
      <c r="G98" s="2">
        <v>0</v>
      </c>
      <c r="H98" s="2">
        <v>1</v>
      </c>
      <c r="I98" s="2">
        <v>0</v>
      </c>
      <c r="J98" s="2">
        <v>0</v>
      </c>
      <c r="K98" s="2">
        <v>0</v>
      </c>
      <c r="L98" s="2">
        <v>1</v>
      </c>
      <c r="M98" s="2">
        <v>0</v>
      </c>
      <c r="N98" s="2">
        <v>0</v>
      </c>
      <c r="O98" s="2" t="s">
        <v>38</v>
      </c>
      <c r="P98" s="2" t="str" cm="1">
        <f t="array" ref="P98">_xlfn.IFS(Table1[[#This Row],[Divorced]]=1,"Divorced",Table1[[#This Row],[Married]]=1,"Married",Table1[[#This Row],[Single]]=1,"Single",Table1[[#This Row],[Together]]=1,"Together",Table1[[#This Row],[Widow]]=1,"Widow")</f>
        <v>Single</v>
      </c>
      <c r="Q98" s="2" t="str" cm="1">
        <f t="array" ref="Q98">IFERROR(_xlfn.IFS(Table1[[#This Row],[Basic]]=1,"Basic",Table1[[#This Row],[Graduate]]=1,"Graduate",Table1[[#This Row],[Master]]=1,"Master",Table1[[#This Row],[PhD]]=1,"PhD"),"Other")</f>
        <v>Graduate</v>
      </c>
    </row>
    <row r="99" spans="1:17" x14ac:dyDescent="0.25">
      <c r="A99" s="2">
        <v>2068</v>
      </c>
      <c r="B99" s="7">
        <v>184460</v>
      </c>
      <c r="C99" s="2">
        <v>0</v>
      </c>
      <c r="D99" s="2">
        <v>0</v>
      </c>
      <c r="E99" s="2">
        <v>62</v>
      </c>
      <c r="F99" s="2">
        <v>0</v>
      </c>
      <c r="G99" s="2">
        <v>0</v>
      </c>
      <c r="H99" s="2">
        <v>0</v>
      </c>
      <c r="I99" s="2">
        <v>1</v>
      </c>
      <c r="J99" s="2">
        <v>0</v>
      </c>
      <c r="K99" s="2">
        <v>0</v>
      </c>
      <c r="L99" s="2">
        <v>0</v>
      </c>
      <c r="M99" s="2">
        <v>0</v>
      </c>
      <c r="N99" s="2">
        <v>1</v>
      </c>
      <c r="O99" s="2" t="s">
        <v>36</v>
      </c>
      <c r="P99" s="2" t="str" cm="1">
        <f t="array" ref="P99">_xlfn.IFS(Table1[[#This Row],[Divorced]]=1,"Divorced",Table1[[#This Row],[Married]]=1,"Married",Table1[[#This Row],[Single]]=1,"Single",Table1[[#This Row],[Together]]=1,"Together",Table1[[#This Row],[Widow]]=1,"Widow")</f>
        <v>Together</v>
      </c>
      <c r="Q99" s="2" t="str" cm="1">
        <f t="array" ref="Q99">IFERROR(_xlfn.IFS(Table1[[#This Row],[Basic]]=1,"Basic",Table1[[#This Row],[Graduate]]=1,"Graduate",Table1[[#This Row],[Master]]=1,"Master",Table1[[#This Row],[PhD]]=1,"PhD"),"Other")</f>
        <v>PhD</v>
      </c>
    </row>
    <row r="100" spans="1:17" x14ac:dyDescent="0.25">
      <c r="A100" s="2">
        <v>1951</v>
      </c>
      <c r="B100" s="7">
        <v>184219</v>
      </c>
      <c r="C100" s="2">
        <v>0</v>
      </c>
      <c r="D100" s="2">
        <v>0</v>
      </c>
      <c r="E100" s="2">
        <v>32</v>
      </c>
      <c r="F100" s="2">
        <v>0</v>
      </c>
      <c r="G100" s="2">
        <v>1</v>
      </c>
      <c r="H100" s="2">
        <v>0</v>
      </c>
      <c r="I100" s="2">
        <v>0</v>
      </c>
      <c r="J100" s="2">
        <v>0</v>
      </c>
      <c r="K100" s="2">
        <v>0</v>
      </c>
      <c r="L100" s="2">
        <v>1</v>
      </c>
      <c r="M100" s="2">
        <v>0</v>
      </c>
      <c r="N100" s="2">
        <v>0</v>
      </c>
      <c r="O100" s="2" t="s">
        <v>34</v>
      </c>
      <c r="P100" s="2" t="str" cm="1">
        <f t="array" ref="P100">_xlfn.IFS(Table1[[#This Row],[Divorced]]=1,"Divorced",Table1[[#This Row],[Married]]=1,"Married",Table1[[#This Row],[Single]]=1,"Single",Table1[[#This Row],[Together]]=1,"Together",Table1[[#This Row],[Widow]]=1,"Widow")</f>
        <v>Married</v>
      </c>
      <c r="Q100" s="2" t="str" cm="1">
        <f t="array" ref="Q100">IFERROR(_xlfn.IFS(Table1[[#This Row],[Basic]]=1,"Basic",Table1[[#This Row],[Graduate]]=1,"Graduate",Table1[[#This Row],[Master]]=1,"Master",Table1[[#This Row],[PhD]]=1,"PhD"),"Other")</f>
        <v>Graduate</v>
      </c>
    </row>
    <row r="101" spans="1:17" x14ac:dyDescent="0.25">
      <c r="A101" s="2">
        <v>2486</v>
      </c>
      <c r="B101" s="7">
        <v>184219</v>
      </c>
      <c r="C101" s="2">
        <v>0</v>
      </c>
      <c r="D101" s="2">
        <v>0</v>
      </c>
      <c r="E101" s="2">
        <v>32</v>
      </c>
      <c r="F101" s="2">
        <v>0</v>
      </c>
      <c r="G101" s="2">
        <v>1</v>
      </c>
      <c r="H101" s="2">
        <v>0</v>
      </c>
      <c r="I101" s="2">
        <v>0</v>
      </c>
      <c r="J101" s="2">
        <v>0</v>
      </c>
      <c r="K101" s="2">
        <v>0</v>
      </c>
      <c r="L101" s="2">
        <v>1</v>
      </c>
      <c r="M101" s="2">
        <v>0</v>
      </c>
      <c r="N101" s="2">
        <v>0</v>
      </c>
      <c r="O101" s="2" t="s">
        <v>35</v>
      </c>
      <c r="P101" s="2" t="str" cm="1">
        <f t="array" ref="P101">_xlfn.IFS(Table1[[#This Row],[Divorced]]=1,"Divorced",Table1[[#This Row],[Married]]=1,"Married",Table1[[#This Row],[Single]]=1,"Single",Table1[[#This Row],[Together]]=1,"Together",Table1[[#This Row],[Widow]]=1,"Widow")</f>
        <v>Married</v>
      </c>
      <c r="Q101" s="2" t="str" cm="1">
        <f t="array" ref="Q101">IFERROR(_xlfn.IFS(Table1[[#This Row],[Basic]]=1,"Basic",Table1[[#This Row],[Graduate]]=1,"Graduate",Table1[[#This Row],[Master]]=1,"Master",Table1[[#This Row],[PhD]]=1,"PhD"),"Other")</f>
        <v>Graduate</v>
      </c>
    </row>
    <row r="102" spans="1:17" x14ac:dyDescent="0.25">
      <c r="A102" s="2">
        <v>1609</v>
      </c>
      <c r="B102" s="7">
        <v>184196</v>
      </c>
      <c r="C102" s="2">
        <v>0</v>
      </c>
      <c r="D102" s="2">
        <v>1</v>
      </c>
      <c r="E102" s="2">
        <v>45</v>
      </c>
      <c r="F102" s="2">
        <v>0</v>
      </c>
      <c r="G102" s="2">
        <v>0</v>
      </c>
      <c r="H102" s="2">
        <v>1</v>
      </c>
      <c r="I102" s="2">
        <v>0</v>
      </c>
      <c r="J102" s="2">
        <v>0</v>
      </c>
      <c r="K102" s="2">
        <v>0</v>
      </c>
      <c r="L102" s="2">
        <v>1</v>
      </c>
      <c r="M102" s="2">
        <v>0</v>
      </c>
      <c r="N102" s="2">
        <v>0</v>
      </c>
      <c r="O102" s="2" t="s">
        <v>34</v>
      </c>
      <c r="P102" s="2" t="str" cm="1">
        <f t="array" ref="P102">_xlfn.IFS(Table1[[#This Row],[Divorced]]=1,"Divorced",Table1[[#This Row],[Married]]=1,"Married",Table1[[#This Row],[Single]]=1,"Single",Table1[[#This Row],[Together]]=1,"Together",Table1[[#This Row],[Widow]]=1,"Widow")</f>
        <v>Single</v>
      </c>
      <c r="Q102" s="2" t="str" cm="1">
        <f t="array" ref="Q102">IFERROR(_xlfn.IFS(Table1[[#This Row],[Basic]]=1,"Basic",Table1[[#This Row],[Graduate]]=1,"Graduate",Table1[[#This Row],[Master]]=1,"Master",Table1[[#This Row],[PhD]]=1,"PhD"),"Other")</f>
        <v>Graduate</v>
      </c>
    </row>
    <row r="103" spans="1:17" x14ac:dyDescent="0.25">
      <c r="A103" s="2">
        <v>1527</v>
      </c>
      <c r="B103" s="7">
        <v>184169</v>
      </c>
      <c r="C103" s="2">
        <v>0</v>
      </c>
      <c r="D103" s="2">
        <v>0</v>
      </c>
      <c r="E103" s="2">
        <v>38</v>
      </c>
      <c r="F103" s="2">
        <v>0</v>
      </c>
      <c r="G103" s="2">
        <v>1</v>
      </c>
      <c r="H103" s="2">
        <v>0</v>
      </c>
      <c r="I103" s="2">
        <v>0</v>
      </c>
      <c r="J103" s="2">
        <v>0</v>
      </c>
      <c r="K103" s="2">
        <v>0</v>
      </c>
      <c r="L103" s="2">
        <v>0</v>
      </c>
      <c r="M103" s="2">
        <v>0</v>
      </c>
      <c r="N103" s="2">
        <v>1</v>
      </c>
      <c r="O103" s="2" t="s">
        <v>39</v>
      </c>
      <c r="P103" s="2" t="str" cm="1">
        <f t="array" ref="P103">_xlfn.IFS(Table1[[#This Row],[Divorced]]=1,"Divorced",Table1[[#This Row],[Married]]=1,"Married",Table1[[#This Row],[Single]]=1,"Single",Table1[[#This Row],[Together]]=1,"Together",Table1[[#This Row],[Widow]]=1,"Widow")</f>
        <v>Married</v>
      </c>
      <c r="Q103" s="2" t="str" cm="1">
        <f t="array" ref="Q103">IFERROR(_xlfn.IFS(Table1[[#This Row],[Basic]]=1,"Basic",Table1[[#This Row],[Graduate]]=1,"Graduate",Table1[[#This Row],[Master]]=1,"Master",Table1[[#This Row],[PhD]]=1,"PhD"),"Other")</f>
        <v>PhD</v>
      </c>
    </row>
    <row r="104" spans="1:17" x14ac:dyDescent="0.25">
      <c r="A104" s="2">
        <v>1898</v>
      </c>
      <c r="B104" s="7">
        <v>184169</v>
      </c>
      <c r="C104" s="2">
        <v>0</v>
      </c>
      <c r="D104" s="2">
        <v>0</v>
      </c>
      <c r="E104" s="2">
        <v>38</v>
      </c>
      <c r="F104" s="2">
        <v>0</v>
      </c>
      <c r="G104" s="2">
        <v>1</v>
      </c>
      <c r="H104" s="2">
        <v>0</v>
      </c>
      <c r="I104" s="2">
        <v>0</v>
      </c>
      <c r="J104" s="2">
        <v>0</v>
      </c>
      <c r="K104" s="2">
        <v>0</v>
      </c>
      <c r="L104" s="2">
        <v>0</v>
      </c>
      <c r="M104" s="2">
        <v>0</v>
      </c>
      <c r="N104" s="2">
        <v>1</v>
      </c>
      <c r="O104" s="2" t="s">
        <v>35</v>
      </c>
      <c r="P104" s="2" t="str" cm="1">
        <f t="array" ref="P104">_xlfn.IFS(Table1[[#This Row],[Divorced]]=1,"Divorced",Table1[[#This Row],[Married]]=1,"Married",Table1[[#This Row],[Single]]=1,"Single",Table1[[#This Row],[Together]]=1,"Together",Table1[[#This Row],[Widow]]=1,"Widow")</f>
        <v>Married</v>
      </c>
      <c r="Q104" s="2" t="str" cm="1">
        <f t="array" ref="Q104">IFERROR(_xlfn.IFS(Table1[[#This Row],[Basic]]=1,"Basic",Table1[[#This Row],[Graduate]]=1,"Graduate",Table1[[#This Row],[Master]]=1,"Master",Table1[[#This Row],[PhD]]=1,"PhD"),"Other")</f>
        <v>PhD</v>
      </c>
    </row>
    <row r="105" spans="1:17" x14ac:dyDescent="0.25">
      <c r="A105" s="2">
        <v>3155</v>
      </c>
      <c r="B105" s="7">
        <v>184117</v>
      </c>
      <c r="C105" s="2">
        <v>0</v>
      </c>
      <c r="D105" s="2">
        <v>0</v>
      </c>
      <c r="E105" s="2">
        <v>64</v>
      </c>
      <c r="F105" s="2">
        <v>0</v>
      </c>
      <c r="G105" s="2">
        <v>1</v>
      </c>
      <c r="H105" s="2">
        <v>0</v>
      </c>
      <c r="I105" s="2">
        <v>0</v>
      </c>
      <c r="J105" s="2">
        <v>0</v>
      </c>
      <c r="K105" s="2">
        <v>0</v>
      </c>
      <c r="L105" s="2">
        <v>0</v>
      </c>
      <c r="M105" s="2">
        <v>0</v>
      </c>
      <c r="N105" s="2">
        <v>1</v>
      </c>
      <c r="O105" s="2" t="s">
        <v>38</v>
      </c>
      <c r="P105" s="2" t="str" cm="1">
        <f t="array" ref="P105">_xlfn.IFS(Table1[[#This Row],[Divorced]]=1,"Divorced",Table1[[#This Row],[Married]]=1,"Married",Table1[[#This Row],[Single]]=1,"Single",Table1[[#This Row],[Together]]=1,"Together",Table1[[#This Row],[Widow]]=1,"Widow")</f>
        <v>Married</v>
      </c>
      <c r="Q105" s="2" t="str" cm="1">
        <f t="array" ref="Q105">IFERROR(_xlfn.IFS(Table1[[#This Row],[Basic]]=1,"Basic",Table1[[#This Row],[Graduate]]=1,"Graduate",Table1[[#This Row],[Master]]=1,"Master",Table1[[#This Row],[PhD]]=1,"PhD"),"Other")</f>
        <v>PhD</v>
      </c>
    </row>
    <row r="106" spans="1:17" x14ac:dyDescent="0.25">
      <c r="A106" s="2">
        <v>1617</v>
      </c>
      <c r="B106" s="7">
        <v>183917</v>
      </c>
      <c r="C106" s="2">
        <v>0</v>
      </c>
      <c r="D106" s="2">
        <v>0</v>
      </c>
      <c r="E106" s="2">
        <v>47</v>
      </c>
      <c r="F106" s="2">
        <v>0</v>
      </c>
      <c r="G106" s="2">
        <v>0</v>
      </c>
      <c r="H106" s="2">
        <v>1</v>
      </c>
      <c r="I106" s="2">
        <v>0</v>
      </c>
      <c r="J106" s="2">
        <v>0</v>
      </c>
      <c r="K106" s="2">
        <v>0</v>
      </c>
      <c r="L106" s="2">
        <v>1</v>
      </c>
      <c r="M106" s="2">
        <v>0</v>
      </c>
      <c r="N106" s="2">
        <v>0</v>
      </c>
      <c r="O106" s="2" t="s">
        <v>39</v>
      </c>
      <c r="P106" s="2" t="str" cm="1">
        <f t="array" ref="P106">_xlfn.IFS(Table1[[#This Row],[Divorced]]=1,"Divorced",Table1[[#This Row],[Married]]=1,"Married",Table1[[#This Row],[Single]]=1,"Single",Table1[[#This Row],[Together]]=1,"Together",Table1[[#This Row],[Widow]]=1,"Widow")</f>
        <v>Single</v>
      </c>
      <c r="Q106" s="2" t="str" cm="1">
        <f t="array" ref="Q106">IFERROR(_xlfn.IFS(Table1[[#This Row],[Basic]]=1,"Basic",Table1[[#This Row],[Graduate]]=1,"Graduate",Table1[[#This Row],[Master]]=1,"Master",Table1[[#This Row],[PhD]]=1,"PhD"),"Other")</f>
        <v>Graduate</v>
      </c>
    </row>
    <row r="107" spans="1:17" x14ac:dyDescent="0.25">
      <c r="A107" s="2">
        <v>2922</v>
      </c>
      <c r="B107" s="7">
        <v>183891</v>
      </c>
      <c r="C107" s="2">
        <v>0</v>
      </c>
      <c r="D107" s="2">
        <v>1</v>
      </c>
      <c r="E107" s="2">
        <v>46</v>
      </c>
      <c r="F107" s="2">
        <v>0</v>
      </c>
      <c r="G107" s="2">
        <v>1</v>
      </c>
      <c r="H107" s="2">
        <v>0</v>
      </c>
      <c r="I107" s="2">
        <v>0</v>
      </c>
      <c r="J107" s="2">
        <v>0</v>
      </c>
      <c r="K107" s="2">
        <v>0</v>
      </c>
      <c r="L107" s="2">
        <v>0</v>
      </c>
      <c r="M107" s="2">
        <v>1</v>
      </c>
      <c r="N107" s="2">
        <v>0</v>
      </c>
      <c r="O107" s="2" t="s">
        <v>37</v>
      </c>
      <c r="P107" s="2" t="str" cm="1">
        <f t="array" ref="P107">_xlfn.IFS(Table1[[#This Row],[Divorced]]=1,"Divorced",Table1[[#This Row],[Married]]=1,"Married",Table1[[#This Row],[Single]]=1,"Single",Table1[[#This Row],[Together]]=1,"Together",Table1[[#This Row],[Widow]]=1,"Widow")</f>
        <v>Married</v>
      </c>
      <c r="Q107" s="2" t="str" cm="1">
        <f t="array" ref="Q107">IFERROR(_xlfn.IFS(Table1[[#This Row],[Basic]]=1,"Basic",Table1[[#This Row],[Graduate]]=1,"Graduate",Table1[[#This Row],[Master]]=1,"Master",Table1[[#This Row],[PhD]]=1,"PhD"),"Other")</f>
        <v>Master</v>
      </c>
    </row>
    <row r="108" spans="1:17" x14ac:dyDescent="0.25">
      <c r="A108" s="2">
        <v>1726</v>
      </c>
      <c r="B108" s="7">
        <v>183844</v>
      </c>
      <c r="C108" s="2">
        <v>0</v>
      </c>
      <c r="D108" s="2">
        <v>0</v>
      </c>
      <c r="E108" s="2">
        <v>68</v>
      </c>
      <c r="F108" s="2">
        <v>0</v>
      </c>
      <c r="G108" s="2">
        <v>0</v>
      </c>
      <c r="H108" s="2">
        <v>0</v>
      </c>
      <c r="I108" s="2">
        <v>1</v>
      </c>
      <c r="J108" s="2">
        <v>0</v>
      </c>
      <c r="K108" s="2">
        <v>0</v>
      </c>
      <c r="L108" s="2">
        <v>1</v>
      </c>
      <c r="M108" s="2">
        <v>0</v>
      </c>
      <c r="N108" s="2">
        <v>0</v>
      </c>
      <c r="O108" s="2" t="s">
        <v>36</v>
      </c>
      <c r="P108" s="2" t="str" cm="1">
        <f t="array" ref="P108">_xlfn.IFS(Table1[[#This Row],[Divorced]]=1,"Divorced",Table1[[#This Row],[Married]]=1,"Married",Table1[[#This Row],[Single]]=1,"Single",Table1[[#This Row],[Together]]=1,"Together",Table1[[#This Row],[Widow]]=1,"Widow")</f>
        <v>Together</v>
      </c>
      <c r="Q108" s="2" t="str" cm="1">
        <f t="array" ref="Q108">IFERROR(_xlfn.IFS(Table1[[#This Row],[Basic]]=1,"Basic",Table1[[#This Row],[Graduate]]=1,"Graduate",Table1[[#This Row],[Master]]=1,"Master",Table1[[#This Row],[PhD]]=1,"PhD"),"Other")</f>
        <v>Graduate</v>
      </c>
    </row>
    <row r="109" spans="1:17" x14ac:dyDescent="0.25">
      <c r="A109" s="2">
        <v>1988</v>
      </c>
      <c r="B109" s="7">
        <v>183844</v>
      </c>
      <c r="C109" s="2">
        <v>0</v>
      </c>
      <c r="D109" s="2">
        <v>0</v>
      </c>
      <c r="E109" s="2">
        <v>68</v>
      </c>
      <c r="F109" s="2">
        <v>0</v>
      </c>
      <c r="G109" s="2">
        <v>0</v>
      </c>
      <c r="H109" s="2">
        <v>0</v>
      </c>
      <c r="I109" s="2">
        <v>1</v>
      </c>
      <c r="J109" s="2">
        <v>0</v>
      </c>
      <c r="K109" s="2">
        <v>0</v>
      </c>
      <c r="L109" s="2">
        <v>1</v>
      </c>
      <c r="M109" s="2">
        <v>0</v>
      </c>
      <c r="N109" s="2">
        <v>0</v>
      </c>
      <c r="O109" s="2" t="s">
        <v>35</v>
      </c>
      <c r="P109" s="2" t="str" cm="1">
        <f t="array" ref="P109">_xlfn.IFS(Table1[[#This Row],[Divorced]]=1,"Divorced",Table1[[#This Row],[Married]]=1,"Married",Table1[[#This Row],[Single]]=1,"Single",Table1[[#This Row],[Together]]=1,"Together",Table1[[#This Row],[Widow]]=1,"Widow")</f>
        <v>Together</v>
      </c>
      <c r="Q109" s="2" t="str" cm="1">
        <f t="array" ref="Q109">IFERROR(_xlfn.IFS(Table1[[#This Row],[Basic]]=1,"Basic",Table1[[#This Row],[Graduate]]=1,"Graduate",Table1[[#This Row],[Master]]=1,"Master",Table1[[#This Row],[PhD]]=1,"PhD"),"Other")</f>
        <v>Graduate</v>
      </c>
    </row>
    <row r="110" spans="1:17" x14ac:dyDescent="0.25">
      <c r="A110" s="2">
        <v>2443</v>
      </c>
      <c r="B110" s="7">
        <v>183844</v>
      </c>
      <c r="C110" s="2">
        <v>0</v>
      </c>
      <c r="D110" s="2">
        <v>0</v>
      </c>
      <c r="E110" s="2">
        <v>68</v>
      </c>
      <c r="F110" s="2">
        <v>0</v>
      </c>
      <c r="G110" s="2">
        <v>0</v>
      </c>
      <c r="H110" s="2">
        <v>0</v>
      </c>
      <c r="I110" s="2">
        <v>1</v>
      </c>
      <c r="J110" s="2">
        <v>0</v>
      </c>
      <c r="K110" s="2">
        <v>0</v>
      </c>
      <c r="L110" s="2">
        <v>1</v>
      </c>
      <c r="M110" s="2">
        <v>0</v>
      </c>
      <c r="N110" s="2">
        <v>0</v>
      </c>
      <c r="O110" s="2" t="s">
        <v>34</v>
      </c>
      <c r="P110" s="2" t="str" cm="1">
        <f t="array" ref="P110">_xlfn.IFS(Table1[[#This Row],[Divorced]]=1,"Divorced",Table1[[#This Row],[Married]]=1,"Married",Table1[[#This Row],[Single]]=1,"Single",Table1[[#This Row],[Together]]=1,"Together",Table1[[#This Row],[Widow]]=1,"Widow")</f>
        <v>Together</v>
      </c>
      <c r="Q110" s="2" t="str" cm="1">
        <f t="array" ref="Q110">IFERROR(_xlfn.IFS(Table1[[#This Row],[Basic]]=1,"Basic",Table1[[#This Row],[Graduate]]=1,"Graduate",Table1[[#This Row],[Master]]=1,"Master",Table1[[#This Row],[PhD]]=1,"PhD"),"Other")</f>
        <v>Graduate</v>
      </c>
    </row>
    <row r="111" spans="1:17" x14ac:dyDescent="0.25">
      <c r="A111" s="2">
        <v>1165</v>
      </c>
      <c r="B111" s="7">
        <v>183837</v>
      </c>
      <c r="C111" s="2">
        <v>0</v>
      </c>
      <c r="D111" s="2">
        <v>0</v>
      </c>
      <c r="E111" s="2">
        <v>72</v>
      </c>
      <c r="F111" s="2">
        <v>0</v>
      </c>
      <c r="G111" s="2">
        <v>1</v>
      </c>
      <c r="H111" s="2">
        <v>0</v>
      </c>
      <c r="I111" s="2">
        <v>0</v>
      </c>
      <c r="J111" s="2">
        <v>0</v>
      </c>
      <c r="K111" s="2">
        <v>0</v>
      </c>
      <c r="L111" s="2">
        <v>0</v>
      </c>
      <c r="M111" s="2">
        <v>0</v>
      </c>
      <c r="N111" s="2">
        <v>1</v>
      </c>
      <c r="O111" s="2" t="s">
        <v>34</v>
      </c>
      <c r="P111" s="2" t="str" cm="1">
        <f t="array" ref="P111">_xlfn.IFS(Table1[[#This Row],[Divorced]]=1,"Divorced",Table1[[#This Row],[Married]]=1,"Married",Table1[[#This Row],[Single]]=1,"Single",Table1[[#This Row],[Together]]=1,"Together",Table1[[#This Row],[Widow]]=1,"Widow")</f>
        <v>Married</v>
      </c>
      <c r="Q111" s="2" t="str" cm="1">
        <f t="array" ref="Q111">IFERROR(_xlfn.IFS(Table1[[#This Row],[Basic]]=1,"Basic",Table1[[#This Row],[Graduate]]=1,"Graduate",Table1[[#This Row],[Master]]=1,"Master",Table1[[#This Row],[PhD]]=1,"PhD"),"Other")</f>
        <v>PhD</v>
      </c>
    </row>
    <row r="112" spans="1:17" x14ac:dyDescent="0.25">
      <c r="A112" s="2">
        <v>2081</v>
      </c>
      <c r="B112" s="7">
        <v>183829</v>
      </c>
      <c r="C112" s="2">
        <v>0</v>
      </c>
      <c r="D112" s="2">
        <v>0</v>
      </c>
      <c r="E112" s="2">
        <v>45</v>
      </c>
      <c r="F112" s="2">
        <v>1</v>
      </c>
      <c r="G112" s="2">
        <v>0</v>
      </c>
      <c r="H112" s="2">
        <v>0</v>
      </c>
      <c r="I112" s="2">
        <v>0</v>
      </c>
      <c r="J112" s="2">
        <v>0</v>
      </c>
      <c r="K112" s="2">
        <v>0</v>
      </c>
      <c r="L112" s="2">
        <v>1</v>
      </c>
      <c r="M112" s="2">
        <v>0</v>
      </c>
      <c r="N112" s="2">
        <v>0</v>
      </c>
      <c r="O112" s="2" t="s">
        <v>38</v>
      </c>
      <c r="P112" s="2" t="str" cm="1">
        <f t="array" ref="P112">_xlfn.IFS(Table1[[#This Row],[Divorced]]=1,"Divorced",Table1[[#This Row],[Married]]=1,"Married",Table1[[#This Row],[Single]]=1,"Single",Table1[[#This Row],[Together]]=1,"Together",Table1[[#This Row],[Widow]]=1,"Widow")</f>
        <v>Divorced</v>
      </c>
      <c r="Q112" s="2" t="str" cm="1">
        <f t="array" ref="Q112">IFERROR(_xlfn.IFS(Table1[[#This Row],[Basic]]=1,"Basic",Table1[[#This Row],[Graduate]]=1,"Graduate",Table1[[#This Row],[Master]]=1,"Master",Table1[[#This Row],[PhD]]=1,"PhD"),"Other")</f>
        <v>Graduate</v>
      </c>
    </row>
    <row r="113" spans="1:17" x14ac:dyDescent="0.25">
      <c r="A113" s="2">
        <v>2246</v>
      </c>
      <c r="B113" s="7">
        <v>183829</v>
      </c>
      <c r="C113" s="2">
        <v>0</v>
      </c>
      <c r="D113" s="2">
        <v>0</v>
      </c>
      <c r="E113" s="2">
        <v>45</v>
      </c>
      <c r="F113" s="2">
        <v>1</v>
      </c>
      <c r="G113" s="2">
        <v>0</v>
      </c>
      <c r="H113" s="2">
        <v>0</v>
      </c>
      <c r="I113" s="2">
        <v>0</v>
      </c>
      <c r="J113" s="2">
        <v>0</v>
      </c>
      <c r="K113" s="2">
        <v>0</v>
      </c>
      <c r="L113" s="2">
        <v>1</v>
      </c>
      <c r="M113" s="2">
        <v>0</v>
      </c>
      <c r="N113" s="2">
        <v>0</v>
      </c>
      <c r="O113" s="2" t="s">
        <v>35</v>
      </c>
      <c r="P113" s="2" t="str" cm="1">
        <f t="array" ref="P113">_xlfn.IFS(Table1[[#This Row],[Divorced]]=1,"Divorced",Table1[[#This Row],[Married]]=1,"Married",Table1[[#This Row],[Single]]=1,"Single",Table1[[#This Row],[Together]]=1,"Together",Table1[[#This Row],[Widow]]=1,"Widow")</f>
        <v>Divorced</v>
      </c>
      <c r="Q113" s="2" t="str" cm="1">
        <f t="array" ref="Q113">IFERROR(_xlfn.IFS(Table1[[#This Row],[Basic]]=1,"Basic",Table1[[#This Row],[Graduate]]=1,"Graduate",Table1[[#This Row],[Master]]=1,"Master",Table1[[#This Row],[PhD]]=1,"PhD"),"Other")</f>
        <v>Graduate</v>
      </c>
    </row>
    <row r="114" spans="1:17" x14ac:dyDescent="0.25">
      <c r="A114" s="2">
        <v>1205</v>
      </c>
      <c r="B114" s="7">
        <v>183790</v>
      </c>
      <c r="C114" s="2">
        <v>0</v>
      </c>
      <c r="D114" s="2">
        <v>0</v>
      </c>
      <c r="E114" s="2">
        <v>72</v>
      </c>
      <c r="F114" s="2">
        <v>0</v>
      </c>
      <c r="G114" s="2">
        <v>1</v>
      </c>
      <c r="H114" s="2">
        <v>0</v>
      </c>
      <c r="I114" s="2">
        <v>0</v>
      </c>
      <c r="J114" s="2">
        <v>0</v>
      </c>
      <c r="K114" s="2">
        <v>0</v>
      </c>
      <c r="L114" s="2">
        <v>0</v>
      </c>
      <c r="M114" s="2">
        <v>1</v>
      </c>
      <c r="N114" s="2">
        <v>0</v>
      </c>
      <c r="O114" s="2" t="s">
        <v>38</v>
      </c>
      <c r="P114" s="2" t="str" cm="1">
        <f t="array" ref="P114">_xlfn.IFS(Table1[[#This Row],[Divorced]]=1,"Divorced",Table1[[#This Row],[Married]]=1,"Married",Table1[[#This Row],[Single]]=1,"Single",Table1[[#This Row],[Together]]=1,"Together",Table1[[#This Row],[Widow]]=1,"Widow")</f>
        <v>Married</v>
      </c>
      <c r="Q114" s="2" t="str" cm="1">
        <f t="array" ref="Q114">IFERROR(_xlfn.IFS(Table1[[#This Row],[Basic]]=1,"Basic",Table1[[#This Row],[Graduate]]=1,"Graduate",Table1[[#This Row],[Master]]=1,"Master",Table1[[#This Row],[PhD]]=1,"PhD"),"Other")</f>
        <v>Master</v>
      </c>
    </row>
    <row r="115" spans="1:17" x14ac:dyDescent="0.25">
      <c r="A115" s="2">
        <v>1956</v>
      </c>
      <c r="B115" s="7">
        <v>183715</v>
      </c>
      <c r="C115" s="2">
        <v>0</v>
      </c>
      <c r="D115" s="2">
        <v>0</v>
      </c>
      <c r="E115" s="2">
        <v>58</v>
      </c>
      <c r="F115" s="2">
        <v>0</v>
      </c>
      <c r="G115" s="2">
        <v>1</v>
      </c>
      <c r="H115" s="2">
        <v>0</v>
      </c>
      <c r="I115" s="2">
        <v>0</v>
      </c>
      <c r="J115" s="2">
        <v>0</v>
      </c>
      <c r="K115" s="2">
        <v>0</v>
      </c>
      <c r="L115" s="2">
        <v>1</v>
      </c>
      <c r="M115" s="2">
        <v>0</v>
      </c>
      <c r="N115" s="2">
        <v>0</v>
      </c>
      <c r="O115" s="2" t="s">
        <v>37</v>
      </c>
      <c r="P115" s="2" t="str" cm="1">
        <f t="array" ref="P115">_xlfn.IFS(Table1[[#This Row],[Divorced]]=1,"Divorced",Table1[[#This Row],[Married]]=1,"Married",Table1[[#This Row],[Single]]=1,"Single",Table1[[#This Row],[Together]]=1,"Together",Table1[[#This Row],[Widow]]=1,"Widow")</f>
        <v>Married</v>
      </c>
      <c r="Q115" s="2" t="str" cm="1">
        <f t="array" ref="Q115">IFERROR(_xlfn.IFS(Table1[[#This Row],[Basic]]=1,"Basic",Table1[[#This Row],[Graduate]]=1,"Graduate",Table1[[#This Row],[Master]]=1,"Master",Table1[[#This Row],[PhD]]=1,"PhD"),"Other")</f>
        <v>Graduate</v>
      </c>
    </row>
    <row r="116" spans="1:17" x14ac:dyDescent="0.25">
      <c r="A116" s="2">
        <v>1373</v>
      </c>
      <c r="B116" s="7">
        <v>183664</v>
      </c>
      <c r="C116" s="2">
        <v>1</v>
      </c>
      <c r="D116" s="2">
        <v>1</v>
      </c>
      <c r="E116" s="2">
        <v>52</v>
      </c>
      <c r="F116" s="2">
        <v>1</v>
      </c>
      <c r="G116" s="2">
        <v>0</v>
      </c>
      <c r="H116" s="2">
        <v>0</v>
      </c>
      <c r="I116" s="2">
        <v>0</v>
      </c>
      <c r="J116" s="2">
        <v>0</v>
      </c>
      <c r="K116" s="2">
        <v>0</v>
      </c>
      <c r="L116" s="2">
        <v>0</v>
      </c>
      <c r="M116" s="2">
        <v>0</v>
      </c>
      <c r="N116" s="2">
        <v>1</v>
      </c>
      <c r="O116" s="2" t="s">
        <v>38</v>
      </c>
      <c r="P116" s="2" t="str" cm="1">
        <f t="array" ref="P116">_xlfn.IFS(Table1[[#This Row],[Divorced]]=1,"Divorced",Table1[[#This Row],[Married]]=1,"Married",Table1[[#This Row],[Single]]=1,"Single",Table1[[#This Row],[Together]]=1,"Together",Table1[[#This Row],[Widow]]=1,"Widow")</f>
        <v>Divorced</v>
      </c>
      <c r="Q116" s="2" t="str" cm="1">
        <f t="array" ref="Q116">IFERROR(_xlfn.IFS(Table1[[#This Row],[Basic]]=1,"Basic",Table1[[#This Row],[Graduate]]=1,"Graduate",Table1[[#This Row],[Master]]=1,"Master",Table1[[#This Row],[PhD]]=1,"PhD"),"Other")</f>
        <v>PhD</v>
      </c>
    </row>
    <row r="117" spans="1:17" x14ac:dyDescent="0.25">
      <c r="A117" s="2">
        <v>2047</v>
      </c>
      <c r="B117" s="7">
        <v>183528</v>
      </c>
      <c r="C117" s="2">
        <v>0</v>
      </c>
      <c r="D117" s="2">
        <v>0</v>
      </c>
      <c r="E117" s="2">
        <v>28</v>
      </c>
      <c r="F117" s="2">
        <v>0</v>
      </c>
      <c r="G117" s="2">
        <v>0</v>
      </c>
      <c r="H117" s="2">
        <v>1</v>
      </c>
      <c r="I117" s="2">
        <v>0</v>
      </c>
      <c r="J117" s="2">
        <v>0</v>
      </c>
      <c r="K117" s="2">
        <v>0</v>
      </c>
      <c r="L117" s="2">
        <v>1</v>
      </c>
      <c r="M117" s="2">
        <v>0</v>
      </c>
      <c r="N117" s="2">
        <v>0</v>
      </c>
      <c r="O117" s="2" t="s">
        <v>34</v>
      </c>
      <c r="P117" s="2" t="str" cm="1">
        <f t="array" ref="P117">_xlfn.IFS(Table1[[#This Row],[Divorced]]=1,"Divorced",Table1[[#This Row],[Married]]=1,"Married",Table1[[#This Row],[Single]]=1,"Single",Table1[[#This Row],[Together]]=1,"Together",Table1[[#This Row],[Widow]]=1,"Widow")</f>
        <v>Single</v>
      </c>
      <c r="Q117" s="2" t="str" cm="1">
        <f t="array" ref="Q117">IFERROR(_xlfn.IFS(Table1[[#This Row],[Basic]]=1,"Basic",Table1[[#This Row],[Graduate]]=1,"Graduate",Table1[[#This Row],[Master]]=1,"Master",Table1[[#This Row],[PhD]]=1,"PhD"),"Other")</f>
        <v>Graduate</v>
      </c>
    </row>
    <row r="118" spans="1:17" x14ac:dyDescent="0.25">
      <c r="A118" s="2">
        <v>2685</v>
      </c>
      <c r="B118" s="7">
        <v>183512</v>
      </c>
      <c r="C118" s="2">
        <v>0</v>
      </c>
      <c r="D118" s="2">
        <v>0</v>
      </c>
      <c r="E118" s="2">
        <v>34</v>
      </c>
      <c r="F118" s="2">
        <v>0</v>
      </c>
      <c r="G118" s="2">
        <v>1</v>
      </c>
      <c r="H118" s="2">
        <v>0</v>
      </c>
      <c r="I118" s="2">
        <v>0</v>
      </c>
      <c r="J118" s="2">
        <v>0</v>
      </c>
      <c r="K118" s="2">
        <v>0</v>
      </c>
      <c r="L118" s="2">
        <v>1</v>
      </c>
      <c r="M118" s="2">
        <v>0</v>
      </c>
      <c r="N118" s="2">
        <v>0</v>
      </c>
      <c r="O118" s="2" t="s">
        <v>39</v>
      </c>
      <c r="P118" s="2" t="str" cm="1">
        <f t="array" ref="P118">_xlfn.IFS(Table1[[#This Row],[Divorced]]=1,"Divorced",Table1[[#This Row],[Married]]=1,"Married",Table1[[#This Row],[Single]]=1,"Single",Table1[[#This Row],[Together]]=1,"Together",Table1[[#This Row],[Widow]]=1,"Widow")</f>
        <v>Married</v>
      </c>
      <c r="Q118" s="2" t="str" cm="1">
        <f t="array" ref="Q118">IFERROR(_xlfn.IFS(Table1[[#This Row],[Basic]]=1,"Basic",Table1[[#This Row],[Graduate]]=1,"Graduate",Table1[[#This Row],[Master]]=1,"Master",Table1[[#This Row],[PhD]]=1,"PhD"),"Other")</f>
        <v>Graduate</v>
      </c>
    </row>
    <row r="119" spans="1:17" x14ac:dyDescent="0.25">
      <c r="A119" s="2">
        <v>1731</v>
      </c>
      <c r="B119" s="7">
        <v>183443</v>
      </c>
      <c r="C119" s="2">
        <v>0</v>
      </c>
      <c r="D119" s="2">
        <v>0</v>
      </c>
      <c r="E119" s="2">
        <v>48</v>
      </c>
      <c r="F119" s="2">
        <v>0</v>
      </c>
      <c r="G119" s="2">
        <v>0</v>
      </c>
      <c r="H119" s="2">
        <v>0</v>
      </c>
      <c r="I119" s="2">
        <v>1</v>
      </c>
      <c r="J119" s="2">
        <v>0</v>
      </c>
      <c r="K119" s="2">
        <v>0</v>
      </c>
      <c r="L119" s="2">
        <v>0</v>
      </c>
      <c r="M119" s="2">
        <v>0</v>
      </c>
      <c r="N119" s="2">
        <v>1</v>
      </c>
      <c r="O119" s="2" t="s">
        <v>39</v>
      </c>
      <c r="P119" s="2" t="str" cm="1">
        <f t="array" ref="P119">_xlfn.IFS(Table1[[#This Row],[Divorced]]=1,"Divorced",Table1[[#This Row],[Married]]=1,"Married",Table1[[#This Row],[Single]]=1,"Single",Table1[[#This Row],[Together]]=1,"Together",Table1[[#This Row],[Widow]]=1,"Widow")</f>
        <v>Together</v>
      </c>
      <c r="Q119" s="2" t="str" cm="1">
        <f t="array" ref="Q119">IFERROR(_xlfn.IFS(Table1[[#This Row],[Basic]]=1,"Basic",Table1[[#This Row],[Graduate]]=1,"Graduate",Table1[[#This Row],[Master]]=1,"Master",Table1[[#This Row],[PhD]]=1,"PhD"),"Other")</f>
        <v>PhD</v>
      </c>
    </row>
    <row r="120" spans="1:17" x14ac:dyDescent="0.25">
      <c r="A120" s="2">
        <v>3016</v>
      </c>
      <c r="B120" s="7">
        <v>183273</v>
      </c>
      <c r="C120" s="2">
        <v>1</v>
      </c>
      <c r="D120" s="2">
        <v>2</v>
      </c>
      <c r="E120" s="2">
        <v>50</v>
      </c>
      <c r="F120" s="2">
        <v>0</v>
      </c>
      <c r="G120" s="2">
        <v>0</v>
      </c>
      <c r="H120" s="2">
        <v>1</v>
      </c>
      <c r="I120" s="2">
        <v>0</v>
      </c>
      <c r="J120" s="2">
        <v>0</v>
      </c>
      <c r="K120" s="2">
        <v>0</v>
      </c>
      <c r="L120" s="2">
        <v>1</v>
      </c>
      <c r="M120" s="2">
        <v>0</v>
      </c>
      <c r="N120" s="2">
        <v>0</v>
      </c>
      <c r="O120" s="2" t="s">
        <v>36</v>
      </c>
      <c r="P120" s="2" t="str" cm="1">
        <f t="array" ref="P120">_xlfn.IFS(Table1[[#This Row],[Divorced]]=1,"Divorced",Table1[[#This Row],[Married]]=1,"Married",Table1[[#This Row],[Single]]=1,"Single",Table1[[#This Row],[Together]]=1,"Together",Table1[[#This Row],[Widow]]=1,"Widow")</f>
        <v>Single</v>
      </c>
      <c r="Q120" s="2" t="str" cm="1">
        <f t="array" ref="Q120">IFERROR(_xlfn.IFS(Table1[[#This Row],[Basic]]=1,"Basic",Table1[[#This Row],[Graduate]]=1,"Graduate",Table1[[#This Row],[Master]]=1,"Master",Table1[[#This Row],[PhD]]=1,"PhD"),"Other")</f>
        <v>Graduate</v>
      </c>
    </row>
    <row r="121" spans="1:17" x14ac:dyDescent="0.25">
      <c r="A121" s="2">
        <v>2825</v>
      </c>
      <c r="B121" s="7">
        <v>183257</v>
      </c>
      <c r="C121" s="2">
        <v>0</v>
      </c>
      <c r="D121" s="2">
        <v>0</v>
      </c>
      <c r="E121" s="2">
        <v>25</v>
      </c>
      <c r="F121" s="2">
        <v>0</v>
      </c>
      <c r="G121" s="2">
        <v>0</v>
      </c>
      <c r="H121" s="2">
        <v>1</v>
      </c>
      <c r="I121" s="2">
        <v>0</v>
      </c>
      <c r="J121" s="2">
        <v>0</v>
      </c>
      <c r="K121" s="2">
        <v>0</v>
      </c>
      <c r="L121" s="2">
        <v>0</v>
      </c>
      <c r="M121" s="2">
        <v>0</v>
      </c>
      <c r="N121" s="2">
        <v>0</v>
      </c>
      <c r="O121" s="2" t="s">
        <v>38</v>
      </c>
      <c r="P121" s="2" t="str" cm="1">
        <f t="array" ref="P121">_xlfn.IFS(Table1[[#This Row],[Divorced]]=1,"Divorced",Table1[[#This Row],[Married]]=1,"Married",Table1[[#This Row],[Single]]=1,"Single",Table1[[#This Row],[Together]]=1,"Together",Table1[[#This Row],[Widow]]=1,"Widow")</f>
        <v>Single</v>
      </c>
      <c r="Q121" s="2" t="str" cm="1">
        <f t="array" ref="Q121">IFERROR(_xlfn.IFS(Table1[[#This Row],[Basic]]=1,"Basic",Table1[[#This Row],[Graduate]]=1,"Graduate",Table1[[#This Row],[Master]]=1,"Master",Table1[[#This Row],[PhD]]=1,"PhD"),"Other")</f>
        <v>Other</v>
      </c>
    </row>
    <row r="122" spans="1:17" x14ac:dyDescent="0.25">
      <c r="A122" s="2">
        <v>1468</v>
      </c>
      <c r="B122" s="7">
        <v>183151</v>
      </c>
      <c r="C122" s="2">
        <v>0</v>
      </c>
      <c r="D122" s="2">
        <v>0</v>
      </c>
      <c r="E122" s="2">
        <v>60</v>
      </c>
      <c r="F122" s="2">
        <v>0</v>
      </c>
      <c r="G122" s="2">
        <v>0</v>
      </c>
      <c r="H122" s="2">
        <v>0</v>
      </c>
      <c r="I122" s="2">
        <v>1</v>
      </c>
      <c r="J122" s="2">
        <v>0</v>
      </c>
      <c r="K122" s="2">
        <v>0</v>
      </c>
      <c r="L122" s="2">
        <v>0</v>
      </c>
      <c r="M122" s="2">
        <v>1</v>
      </c>
      <c r="N122" s="2">
        <v>0</v>
      </c>
      <c r="O122" s="2" t="s">
        <v>36</v>
      </c>
      <c r="P122" s="2" t="str" cm="1">
        <f t="array" ref="P122">_xlfn.IFS(Table1[[#This Row],[Divorced]]=1,"Divorced",Table1[[#This Row],[Married]]=1,"Married",Table1[[#This Row],[Single]]=1,"Single",Table1[[#This Row],[Together]]=1,"Together",Table1[[#This Row],[Widow]]=1,"Widow")</f>
        <v>Together</v>
      </c>
      <c r="Q122" s="2" t="str" cm="1">
        <f t="array" ref="Q122">IFERROR(_xlfn.IFS(Table1[[#This Row],[Basic]]=1,"Basic",Table1[[#This Row],[Graduate]]=1,"Graduate",Table1[[#This Row],[Master]]=1,"Master",Table1[[#This Row],[PhD]]=1,"PhD"),"Other")</f>
        <v>Master</v>
      </c>
    </row>
    <row r="123" spans="1:17" x14ac:dyDescent="0.25">
      <c r="A123" s="2">
        <v>2269</v>
      </c>
      <c r="B123" s="7">
        <v>183151</v>
      </c>
      <c r="C123" s="2">
        <v>0</v>
      </c>
      <c r="D123" s="2">
        <v>0</v>
      </c>
      <c r="E123" s="2">
        <v>48</v>
      </c>
      <c r="F123" s="2">
        <v>0</v>
      </c>
      <c r="G123" s="2">
        <v>1</v>
      </c>
      <c r="H123" s="2">
        <v>0</v>
      </c>
      <c r="I123" s="2">
        <v>0</v>
      </c>
      <c r="J123" s="2">
        <v>0</v>
      </c>
      <c r="K123" s="2">
        <v>0</v>
      </c>
      <c r="L123" s="2">
        <v>0</v>
      </c>
      <c r="M123" s="2">
        <v>1</v>
      </c>
      <c r="N123" s="2">
        <v>0</v>
      </c>
      <c r="O123" s="2" t="s">
        <v>34</v>
      </c>
      <c r="P123" s="2" t="str" cm="1">
        <f t="array" ref="P123">_xlfn.IFS(Table1[[#This Row],[Divorced]]=1,"Divorced",Table1[[#This Row],[Married]]=1,"Married",Table1[[#This Row],[Single]]=1,"Single",Table1[[#This Row],[Together]]=1,"Together",Table1[[#This Row],[Widow]]=1,"Widow")</f>
        <v>Married</v>
      </c>
      <c r="Q123" s="2" t="str" cm="1">
        <f t="array" ref="Q123">IFERROR(_xlfn.IFS(Table1[[#This Row],[Basic]]=1,"Basic",Table1[[#This Row],[Graduate]]=1,"Graduate",Table1[[#This Row],[Master]]=1,"Master",Table1[[#This Row],[PhD]]=1,"PhD"),"Other")</f>
        <v>Master</v>
      </c>
    </row>
    <row r="124" spans="1:17" x14ac:dyDescent="0.25">
      <c r="A124" s="2">
        <v>2134</v>
      </c>
      <c r="B124" s="7">
        <v>183145</v>
      </c>
      <c r="C124" s="2">
        <v>0</v>
      </c>
      <c r="D124" s="2">
        <v>0</v>
      </c>
      <c r="E124" s="2">
        <v>46</v>
      </c>
      <c r="F124" s="2">
        <v>0</v>
      </c>
      <c r="G124" s="2">
        <v>0</v>
      </c>
      <c r="H124" s="2">
        <v>0</v>
      </c>
      <c r="I124" s="2">
        <v>1</v>
      </c>
      <c r="J124" s="2">
        <v>0</v>
      </c>
      <c r="K124" s="2">
        <v>0</v>
      </c>
      <c r="L124" s="2">
        <v>1</v>
      </c>
      <c r="M124" s="2">
        <v>0</v>
      </c>
      <c r="N124" s="2">
        <v>0</v>
      </c>
      <c r="O124" s="2" t="s">
        <v>36</v>
      </c>
      <c r="P124" s="2" t="str" cm="1">
        <f t="array" ref="P124">_xlfn.IFS(Table1[[#This Row],[Divorced]]=1,"Divorced",Table1[[#This Row],[Married]]=1,"Married",Table1[[#This Row],[Single]]=1,"Single",Table1[[#This Row],[Together]]=1,"Together",Table1[[#This Row],[Widow]]=1,"Widow")</f>
        <v>Together</v>
      </c>
      <c r="Q124" s="2" t="str" cm="1">
        <f t="array" ref="Q124">IFERROR(_xlfn.IFS(Table1[[#This Row],[Basic]]=1,"Basic",Table1[[#This Row],[Graduate]]=1,"Graduate",Table1[[#This Row],[Master]]=1,"Master",Table1[[#This Row],[PhD]]=1,"PhD"),"Other")</f>
        <v>Graduate</v>
      </c>
    </row>
    <row r="125" spans="1:17" x14ac:dyDescent="0.25">
      <c r="A125" s="2">
        <v>1905</v>
      </c>
      <c r="B125" s="7">
        <v>183033</v>
      </c>
      <c r="C125" s="2">
        <v>1</v>
      </c>
      <c r="D125" s="2">
        <v>0</v>
      </c>
      <c r="E125" s="2">
        <v>34</v>
      </c>
      <c r="F125" s="2">
        <v>0</v>
      </c>
      <c r="G125" s="2">
        <v>0</v>
      </c>
      <c r="H125" s="2">
        <v>0</v>
      </c>
      <c r="I125" s="2">
        <v>1</v>
      </c>
      <c r="J125" s="2">
        <v>0</v>
      </c>
      <c r="K125" s="2">
        <v>0</v>
      </c>
      <c r="L125" s="2">
        <v>1</v>
      </c>
      <c r="M125" s="2">
        <v>0</v>
      </c>
      <c r="N125" s="2">
        <v>0</v>
      </c>
      <c r="O125" s="2" t="s">
        <v>39</v>
      </c>
      <c r="P125" s="2" t="str" cm="1">
        <f t="array" ref="P125">_xlfn.IFS(Table1[[#This Row],[Divorced]]=1,"Divorced",Table1[[#This Row],[Married]]=1,"Married",Table1[[#This Row],[Single]]=1,"Single",Table1[[#This Row],[Together]]=1,"Together",Table1[[#This Row],[Widow]]=1,"Widow")</f>
        <v>Together</v>
      </c>
      <c r="Q125" s="2" t="str" cm="1">
        <f t="array" ref="Q125">IFERROR(_xlfn.IFS(Table1[[#This Row],[Basic]]=1,"Basic",Table1[[#This Row],[Graduate]]=1,"Graduate",Table1[[#This Row],[Master]]=1,"Master",Table1[[#This Row],[PhD]]=1,"PhD"),"Other")</f>
        <v>Graduate</v>
      </c>
    </row>
    <row r="126" spans="1:17" x14ac:dyDescent="0.25">
      <c r="A126" s="2">
        <v>1323</v>
      </c>
      <c r="B126" s="7">
        <v>183003</v>
      </c>
      <c r="C126" s="2">
        <v>0</v>
      </c>
      <c r="D126" s="2">
        <v>0</v>
      </c>
      <c r="E126" s="2">
        <v>55</v>
      </c>
      <c r="F126" s="2">
        <v>0</v>
      </c>
      <c r="G126" s="2">
        <v>0</v>
      </c>
      <c r="H126" s="2">
        <v>0</v>
      </c>
      <c r="I126" s="2">
        <v>1</v>
      </c>
      <c r="J126" s="2">
        <v>0</v>
      </c>
      <c r="K126" s="2">
        <v>0</v>
      </c>
      <c r="L126" s="2">
        <v>1</v>
      </c>
      <c r="M126" s="2">
        <v>0</v>
      </c>
      <c r="N126" s="2">
        <v>0</v>
      </c>
      <c r="O126" s="2" t="s">
        <v>39</v>
      </c>
      <c r="P126" s="2" t="str" cm="1">
        <f t="array" ref="P126">_xlfn.IFS(Table1[[#This Row],[Divorced]]=1,"Divorced",Table1[[#This Row],[Married]]=1,"Married",Table1[[#This Row],[Single]]=1,"Single",Table1[[#This Row],[Together]]=1,"Together",Table1[[#This Row],[Widow]]=1,"Widow")</f>
        <v>Together</v>
      </c>
      <c r="Q126" s="2" t="str" cm="1">
        <f t="array" ref="Q126">IFERROR(_xlfn.IFS(Table1[[#This Row],[Basic]]=1,"Basic",Table1[[#This Row],[Graduate]]=1,"Graduate",Table1[[#This Row],[Master]]=1,"Master",Table1[[#This Row],[PhD]]=1,"PhD"),"Other")</f>
        <v>Graduate</v>
      </c>
    </row>
    <row r="127" spans="1:17" x14ac:dyDescent="0.25">
      <c r="A127" s="2">
        <v>1015</v>
      </c>
      <c r="B127" s="7">
        <v>182800</v>
      </c>
      <c r="C127" s="2">
        <v>0</v>
      </c>
      <c r="D127" s="2">
        <v>0</v>
      </c>
      <c r="E127" s="2">
        <v>74</v>
      </c>
      <c r="F127" s="2">
        <v>0</v>
      </c>
      <c r="G127" s="2">
        <v>0</v>
      </c>
      <c r="H127" s="2">
        <v>1</v>
      </c>
      <c r="I127" s="2">
        <v>0</v>
      </c>
      <c r="J127" s="2">
        <v>0</v>
      </c>
      <c r="K127" s="2">
        <v>0</v>
      </c>
      <c r="L127" s="2">
        <v>0</v>
      </c>
      <c r="M127" s="2">
        <v>0</v>
      </c>
      <c r="N127" s="2">
        <v>1</v>
      </c>
      <c r="O127" s="2" t="s">
        <v>34</v>
      </c>
      <c r="P127" s="2" t="str" cm="1">
        <f t="array" ref="P127">_xlfn.IFS(Table1[[#This Row],[Divorced]]=1,"Divorced",Table1[[#This Row],[Married]]=1,"Married",Table1[[#This Row],[Single]]=1,"Single",Table1[[#This Row],[Together]]=1,"Together",Table1[[#This Row],[Widow]]=1,"Widow")</f>
        <v>Single</v>
      </c>
      <c r="Q127" s="2" t="str" cm="1">
        <f t="array" ref="Q127">IFERROR(_xlfn.IFS(Table1[[#This Row],[Basic]]=1,"Basic",Table1[[#This Row],[Graduate]]=1,"Graduate",Table1[[#This Row],[Master]]=1,"Master",Table1[[#This Row],[PhD]]=1,"PhD"),"Other")</f>
        <v>PhD</v>
      </c>
    </row>
    <row r="128" spans="1:17" x14ac:dyDescent="0.25">
      <c r="A128" s="2">
        <v>2546</v>
      </c>
      <c r="B128" s="7">
        <v>182800</v>
      </c>
      <c r="C128" s="2">
        <v>0</v>
      </c>
      <c r="D128" s="2">
        <v>0</v>
      </c>
      <c r="E128" s="2">
        <v>74</v>
      </c>
      <c r="F128" s="2">
        <v>0</v>
      </c>
      <c r="G128" s="2">
        <v>0</v>
      </c>
      <c r="H128" s="2">
        <v>1</v>
      </c>
      <c r="I128" s="2">
        <v>0</v>
      </c>
      <c r="J128" s="2">
        <v>0</v>
      </c>
      <c r="K128" s="2">
        <v>0</v>
      </c>
      <c r="L128" s="2">
        <v>0</v>
      </c>
      <c r="M128" s="2">
        <v>0</v>
      </c>
      <c r="N128" s="2">
        <v>1</v>
      </c>
      <c r="O128" s="2" t="s">
        <v>35</v>
      </c>
      <c r="P128" s="2" t="str" cm="1">
        <f t="array" ref="P128">_xlfn.IFS(Table1[[#This Row],[Divorced]]=1,"Divorced",Table1[[#This Row],[Married]]=1,"Married",Table1[[#This Row],[Single]]=1,"Single",Table1[[#This Row],[Together]]=1,"Together",Table1[[#This Row],[Widow]]=1,"Widow")</f>
        <v>Single</v>
      </c>
      <c r="Q128" s="2" t="str" cm="1">
        <f t="array" ref="Q128">IFERROR(_xlfn.IFS(Table1[[#This Row],[Basic]]=1,"Basic",Table1[[#This Row],[Graduate]]=1,"Graduate",Table1[[#This Row],[Master]]=1,"Master",Table1[[#This Row],[PhD]]=1,"PhD"),"Other")</f>
        <v>PhD</v>
      </c>
    </row>
    <row r="129" spans="1:17" x14ac:dyDescent="0.25">
      <c r="A129" s="2">
        <v>2829</v>
      </c>
      <c r="B129" s="7">
        <v>182733</v>
      </c>
      <c r="C129" s="2">
        <v>0</v>
      </c>
      <c r="D129" s="2">
        <v>0</v>
      </c>
      <c r="E129" s="2">
        <v>36</v>
      </c>
      <c r="F129" s="2">
        <v>0</v>
      </c>
      <c r="G129" s="2">
        <v>0</v>
      </c>
      <c r="H129" s="2">
        <v>1</v>
      </c>
      <c r="I129" s="2">
        <v>0</v>
      </c>
      <c r="J129" s="2">
        <v>0</v>
      </c>
      <c r="K129" s="2">
        <v>0</v>
      </c>
      <c r="L129" s="2">
        <v>0</v>
      </c>
      <c r="M129" s="2">
        <v>0</v>
      </c>
      <c r="N129" s="2">
        <v>1</v>
      </c>
      <c r="O129" s="2" t="s">
        <v>39</v>
      </c>
      <c r="P129" s="2" t="str" cm="1">
        <f t="array" ref="P129">_xlfn.IFS(Table1[[#This Row],[Divorced]]=1,"Divorced",Table1[[#This Row],[Married]]=1,"Married",Table1[[#This Row],[Single]]=1,"Single",Table1[[#This Row],[Together]]=1,"Together",Table1[[#This Row],[Widow]]=1,"Widow")</f>
        <v>Single</v>
      </c>
      <c r="Q129" s="2" t="str" cm="1">
        <f t="array" ref="Q129">IFERROR(_xlfn.IFS(Table1[[#This Row],[Basic]]=1,"Basic",Table1[[#This Row],[Graduate]]=1,"Graduate",Table1[[#This Row],[Master]]=1,"Master",Table1[[#This Row],[PhD]]=1,"PhD"),"Other")</f>
        <v>PhD</v>
      </c>
    </row>
    <row r="130" spans="1:17" x14ac:dyDescent="0.25">
      <c r="A130" s="2">
        <v>1784</v>
      </c>
      <c r="B130" s="7">
        <v>182716</v>
      </c>
      <c r="C130" s="2">
        <v>0</v>
      </c>
      <c r="D130" s="2">
        <v>0</v>
      </c>
      <c r="E130" s="2">
        <v>76</v>
      </c>
      <c r="F130" s="2">
        <v>0</v>
      </c>
      <c r="G130" s="2">
        <v>0</v>
      </c>
      <c r="H130" s="2">
        <v>1</v>
      </c>
      <c r="I130" s="2">
        <v>0</v>
      </c>
      <c r="J130" s="2">
        <v>0</v>
      </c>
      <c r="K130" s="2">
        <v>0</v>
      </c>
      <c r="L130" s="2">
        <v>0</v>
      </c>
      <c r="M130" s="2">
        <v>0</v>
      </c>
      <c r="N130" s="2">
        <v>1</v>
      </c>
      <c r="O130" s="2" t="s">
        <v>35</v>
      </c>
      <c r="P130" s="2" t="str" cm="1">
        <f t="array" ref="P130">_xlfn.IFS(Table1[[#This Row],[Divorced]]=1,"Divorced",Table1[[#This Row],[Married]]=1,"Married",Table1[[#This Row],[Single]]=1,"Single",Table1[[#This Row],[Together]]=1,"Together",Table1[[#This Row],[Widow]]=1,"Widow")</f>
        <v>Single</v>
      </c>
      <c r="Q130" s="2" t="str" cm="1">
        <f t="array" ref="Q130">IFERROR(_xlfn.IFS(Table1[[#This Row],[Basic]]=1,"Basic",Table1[[#This Row],[Graduate]]=1,"Graduate",Table1[[#This Row],[Master]]=1,"Master",Table1[[#This Row],[PhD]]=1,"PhD"),"Other")</f>
        <v>PhD</v>
      </c>
    </row>
    <row r="131" spans="1:17" x14ac:dyDescent="0.25">
      <c r="A131" s="2">
        <v>2420</v>
      </c>
      <c r="B131" s="7">
        <v>182657</v>
      </c>
      <c r="C131" s="2">
        <v>0</v>
      </c>
      <c r="D131" s="2">
        <v>0</v>
      </c>
      <c r="E131" s="2">
        <v>74</v>
      </c>
      <c r="F131" s="2">
        <v>0</v>
      </c>
      <c r="G131" s="2">
        <v>0</v>
      </c>
      <c r="H131" s="2">
        <v>0</v>
      </c>
      <c r="I131" s="2">
        <v>1</v>
      </c>
      <c r="J131" s="2">
        <v>0</v>
      </c>
      <c r="K131" s="2">
        <v>0</v>
      </c>
      <c r="L131" s="2">
        <v>1</v>
      </c>
      <c r="M131" s="2">
        <v>0</v>
      </c>
      <c r="N131" s="2">
        <v>0</v>
      </c>
      <c r="O131" s="2" t="s">
        <v>35</v>
      </c>
      <c r="P131" s="2" t="str" cm="1">
        <f t="array" ref="P131">_xlfn.IFS(Table1[[#This Row],[Divorced]]=1,"Divorced",Table1[[#This Row],[Married]]=1,"Married",Table1[[#This Row],[Single]]=1,"Single",Table1[[#This Row],[Together]]=1,"Together",Table1[[#This Row],[Widow]]=1,"Widow")</f>
        <v>Together</v>
      </c>
      <c r="Q131" s="2" t="str" cm="1">
        <f t="array" ref="Q131">IFERROR(_xlfn.IFS(Table1[[#This Row],[Basic]]=1,"Basic",Table1[[#This Row],[Graduate]]=1,"Graduate",Table1[[#This Row],[Master]]=1,"Master",Table1[[#This Row],[PhD]]=1,"PhD"),"Other")</f>
        <v>Graduate</v>
      </c>
    </row>
    <row r="132" spans="1:17" x14ac:dyDescent="0.25">
      <c r="A132" s="2">
        <v>1329</v>
      </c>
      <c r="B132" s="7">
        <v>182623</v>
      </c>
      <c r="C132" s="2">
        <v>0</v>
      </c>
      <c r="D132" s="2">
        <v>0</v>
      </c>
      <c r="E132" s="2">
        <v>68</v>
      </c>
      <c r="F132" s="2">
        <v>1</v>
      </c>
      <c r="G132" s="2">
        <v>0</v>
      </c>
      <c r="H132" s="2">
        <v>0</v>
      </c>
      <c r="I132" s="2">
        <v>0</v>
      </c>
      <c r="J132" s="2">
        <v>0</v>
      </c>
      <c r="K132" s="2">
        <v>0</v>
      </c>
      <c r="L132" s="2">
        <v>1</v>
      </c>
      <c r="M132" s="2">
        <v>0</v>
      </c>
      <c r="N132" s="2">
        <v>0</v>
      </c>
      <c r="O132" s="2" t="s">
        <v>39</v>
      </c>
      <c r="P132" s="2" t="str" cm="1">
        <f t="array" ref="P132">_xlfn.IFS(Table1[[#This Row],[Divorced]]=1,"Divorced",Table1[[#This Row],[Married]]=1,"Married",Table1[[#This Row],[Single]]=1,"Single",Table1[[#This Row],[Together]]=1,"Together",Table1[[#This Row],[Widow]]=1,"Widow")</f>
        <v>Divorced</v>
      </c>
      <c r="Q132" s="2" t="str" cm="1">
        <f t="array" ref="Q132">IFERROR(_xlfn.IFS(Table1[[#This Row],[Basic]]=1,"Basic",Table1[[#This Row],[Graduate]]=1,"Graduate",Table1[[#This Row],[Master]]=1,"Master",Table1[[#This Row],[PhD]]=1,"PhD"),"Other")</f>
        <v>Graduate</v>
      </c>
    </row>
    <row r="133" spans="1:17" x14ac:dyDescent="0.25">
      <c r="A133" s="2">
        <v>1407</v>
      </c>
      <c r="B133" s="7">
        <v>182584</v>
      </c>
      <c r="C133" s="2">
        <v>0</v>
      </c>
      <c r="D133" s="2">
        <v>0</v>
      </c>
      <c r="E133" s="2">
        <v>46</v>
      </c>
      <c r="F133" s="2">
        <v>0</v>
      </c>
      <c r="G133" s="2">
        <v>1</v>
      </c>
      <c r="H133" s="2">
        <v>0</v>
      </c>
      <c r="I133" s="2">
        <v>0</v>
      </c>
      <c r="J133" s="2">
        <v>0</v>
      </c>
      <c r="K133" s="2">
        <v>0</v>
      </c>
      <c r="L133" s="2">
        <v>0</v>
      </c>
      <c r="M133" s="2">
        <v>1</v>
      </c>
      <c r="N133" s="2">
        <v>0</v>
      </c>
      <c r="O133" s="2" t="s">
        <v>39</v>
      </c>
      <c r="P133" s="2" t="str" cm="1">
        <f t="array" ref="P133">_xlfn.IFS(Table1[[#This Row],[Divorced]]=1,"Divorced",Table1[[#This Row],[Married]]=1,"Married",Table1[[#This Row],[Single]]=1,"Single",Table1[[#This Row],[Together]]=1,"Together",Table1[[#This Row],[Widow]]=1,"Widow")</f>
        <v>Married</v>
      </c>
      <c r="Q133" s="2" t="str" cm="1">
        <f t="array" ref="Q133">IFERROR(_xlfn.IFS(Table1[[#This Row],[Basic]]=1,"Basic",Table1[[#This Row],[Graduate]]=1,"Graduate",Table1[[#This Row],[Master]]=1,"Master",Table1[[#This Row],[PhD]]=1,"PhD"),"Other")</f>
        <v>Master</v>
      </c>
    </row>
    <row r="134" spans="1:17" x14ac:dyDescent="0.25">
      <c r="A134" s="2">
        <v>1050</v>
      </c>
      <c r="B134" s="7">
        <v>182582</v>
      </c>
      <c r="C134" s="2">
        <v>0</v>
      </c>
      <c r="D134" s="2">
        <v>0</v>
      </c>
      <c r="E134" s="2">
        <v>43</v>
      </c>
      <c r="F134" s="2">
        <v>1</v>
      </c>
      <c r="G134" s="2">
        <v>0</v>
      </c>
      <c r="H134" s="2">
        <v>0</v>
      </c>
      <c r="I134" s="2">
        <v>0</v>
      </c>
      <c r="J134" s="2">
        <v>0</v>
      </c>
      <c r="K134" s="2">
        <v>0</v>
      </c>
      <c r="L134" s="2">
        <v>1</v>
      </c>
      <c r="M134" s="2">
        <v>0</v>
      </c>
      <c r="N134" s="2">
        <v>0</v>
      </c>
      <c r="O134" s="2" t="s">
        <v>37</v>
      </c>
      <c r="P134" s="2" t="str" cm="1">
        <f t="array" ref="P134">_xlfn.IFS(Table1[[#This Row],[Divorced]]=1,"Divorced",Table1[[#This Row],[Married]]=1,"Married",Table1[[#This Row],[Single]]=1,"Single",Table1[[#This Row],[Together]]=1,"Together",Table1[[#This Row],[Widow]]=1,"Widow")</f>
        <v>Divorced</v>
      </c>
      <c r="Q134" s="2" t="str" cm="1">
        <f t="array" ref="Q134">IFERROR(_xlfn.IFS(Table1[[#This Row],[Basic]]=1,"Basic",Table1[[#This Row],[Graduate]]=1,"Graduate",Table1[[#This Row],[Master]]=1,"Master",Table1[[#This Row],[PhD]]=1,"PhD"),"Other")</f>
        <v>Graduate</v>
      </c>
    </row>
    <row r="135" spans="1:17" x14ac:dyDescent="0.25">
      <c r="A135" s="2">
        <v>1957</v>
      </c>
      <c r="B135" s="7">
        <v>182576</v>
      </c>
      <c r="C135" s="2">
        <v>0</v>
      </c>
      <c r="D135" s="2">
        <v>0</v>
      </c>
      <c r="E135" s="2">
        <v>61</v>
      </c>
      <c r="F135" s="2">
        <v>0</v>
      </c>
      <c r="G135" s="2">
        <v>0</v>
      </c>
      <c r="H135" s="2">
        <v>0</v>
      </c>
      <c r="I135" s="2">
        <v>1</v>
      </c>
      <c r="J135" s="2">
        <v>0</v>
      </c>
      <c r="K135" s="2">
        <v>0</v>
      </c>
      <c r="L135" s="2">
        <v>0</v>
      </c>
      <c r="M135" s="2">
        <v>1</v>
      </c>
      <c r="N135" s="2">
        <v>0</v>
      </c>
      <c r="O135" s="2" t="s">
        <v>34</v>
      </c>
      <c r="P135" s="2" t="str" cm="1">
        <f t="array" ref="P135">_xlfn.IFS(Table1[[#This Row],[Divorced]]=1,"Divorced",Table1[[#This Row],[Married]]=1,"Married",Table1[[#This Row],[Single]]=1,"Single",Table1[[#This Row],[Together]]=1,"Together",Table1[[#This Row],[Widow]]=1,"Widow")</f>
        <v>Together</v>
      </c>
      <c r="Q135" s="2" t="str" cm="1">
        <f t="array" ref="Q135">IFERROR(_xlfn.IFS(Table1[[#This Row],[Basic]]=1,"Basic",Table1[[#This Row],[Graduate]]=1,"Graduate",Table1[[#This Row],[Master]]=1,"Master",Table1[[#This Row],[PhD]]=1,"PhD"),"Other")</f>
        <v>Master</v>
      </c>
    </row>
    <row r="136" spans="1:17" x14ac:dyDescent="0.25">
      <c r="A136" s="2">
        <v>2698</v>
      </c>
      <c r="B136" s="7">
        <v>182571</v>
      </c>
      <c r="C136" s="2">
        <v>0</v>
      </c>
      <c r="D136" s="2">
        <v>0</v>
      </c>
      <c r="E136" s="2">
        <v>58</v>
      </c>
      <c r="F136" s="2">
        <v>0</v>
      </c>
      <c r="G136" s="2">
        <v>0</v>
      </c>
      <c r="H136" s="2">
        <v>0</v>
      </c>
      <c r="I136" s="2">
        <v>0</v>
      </c>
      <c r="J136" s="2">
        <v>1</v>
      </c>
      <c r="K136" s="2">
        <v>0</v>
      </c>
      <c r="L136" s="2">
        <v>0</v>
      </c>
      <c r="M136" s="2">
        <v>0</v>
      </c>
      <c r="N136" s="2">
        <v>1</v>
      </c>
      <c r="O136" s="2" t="s">
        <v>36</v>
      </c>
      <c r="P136" s="2" t="str" cm="1">
        <f t="array" ref="P136">_xlfn.IFS(Table1[[#This Row],[Divorced]]=1,"Divorced",Table1[[#This Row],[Married]]=1,"Married",Table1[[#This Row],[Single]]=1,"Single",Table1[[#This Row],[Together]]=1,"Together",Table1[[#This Row],[Widow]]=1,"Widow")</f>
        <v>Widow</v>
      </c>
      <c r="Q136" s="2" t="str" cm="1">
        <f t="array" ref="Q136">IFERROR(_xlfn.IFS(Table1[[#This Row],[Basic]]=1,"Basic",Table1[[#This Row],[Graduate]]=1,"Graduate",Table1[[#This Row],[Master]]=1,"Master",Table1[[#This Row],[PhD]]=1,"PhD"),"Other")</f>
        <v>PhD</v>
      </c>
    </row>
    <row r="137" spans="1:17" x14ac:dyDescent="0.25">
      <c r="A137" s="2">
        <v>1825</v>
      </c>
      <c r="B137" s="7">
        <v>182504</v>
      </c>
      <c r="C137" s="2">
        <v>0</v>
      </c>
      <c r="D137" s="2">
        <v>0</v>
      </c>
      <c r="E137" s="2">
        <v>60</v>
      </c>
      <c r="F137" s="2">
        <v>0</v>
      </c>
      <c r="G137" s="2">
        <v>1</v>
      </c>
      <c r="H137" s="2">
        <v>0</v>
      </c>
      <c r="I137" s="2">
        <v>0</v>
      </c>
      <c r="J137" s="2">
        <v>0</v>
      </c>
      <c r="K137" s="2">
        <v>0</v>
      </c>
      <c r="L137" s="2">
        <v>0</v>
      </c>
      <c r="M137" s="2">
        <v>0</v>
      </c>
      <c r="N137" s="2">
        <v>0</v>
      </c>
      <c r="O137" s="2" t="s">
        <v>34</v>
      </c>
      <c r="P137" s="2" t="str" cm="1">
        <f t="array" ref="P137">_xlfn.IFS(Table1[[#This Row],[Divorced]]=1,"Divorced",Table1[[#This Row],[Married]]=1,"Married",Table1[[#This Row],[Single]]=1,"Single",Table1[[#This Row],[Together]]=1,"Together",Table1[[#This Row],[Widow]]=1,"Widow")</f>
        <v>Married</v>
      </c>
      <c r="Q137" s="2" t="str" cm="1">
        <f t="array" ref="Q137">IFERROR(_xlfn.IFS(Table1[[#This Row],[Basic]]=1,"Basic",Table1[[#This Row],[Graduate]]=1,"Graduate",Table1[[#This Row],[Master]]=1,"Master",Table1[[#This Row],[PhD]]=1,"PhD"),"Other")</f>
        <v>Other</v>
      </c>
    </row>
    <row r="138" spans="1:17" x14ac:dyDescent="0.25">
      <c r="A138" s="2">
        <v>1279</v>
      </c>
      <c r="B138" s="7">
        <v>182497</v>
      </c>
      <c r="C138" s="2">
        <v>0</v>
      </c>
      <c r="D138" s="2">
        <v>0</v>
      </c>
      <c r="E138" s="2">
        <v>40</v>
      </c>
      <c r="F138" s="2">
        <v>0</v>
      </c>
      <c r="G138" s="2">
        <v>1</v>
      </c>
      <c r="H138" s="2">
        <v>0</v>
      </c>
      <c r="I138" s="2">
        <v>0</v>
      </c>
      <c r="J138" s="2">
        <v>0</v>
      </c>
      <c r="K138" s="2">
        <v>0</v>
      </c>
      <c r="L138" s="2">
        <v>1</v>
      </c>
      <c r="M138" s="2">
        <v>0</v>
      </c>
      <c r="N138" s="2">
        <v>0</v>
      </c>
      <c r="O138" s="2" t="s">
        <v>34</v>
      </c>
      <c r="P138" s="2" t="str" cm="1">
        <f t="array" ref="P138">_xlfn.IFS(Table1[[#This Row],[Divorced]]=1,"Divorced",Table1[[#This Row],[Married]]=1,"Married",Table1[[#This Row],[Single]]=1,"Single",Table1[[#This Row],[Together]]=1,"Together",Table1[[#This Row],[Widow]]=1,"Widow")</f>
        <v>Married</v>
      </c>
      <c r="Q138" s="2" t="str" cm="1">
        <f t="array" ref="Q138">IFERROR(_xlfn.IFS(Table1[[#This Row],[Basic]]=1,"Basic",Table1[[#This Row],[Graduate]]=1,"Graduate",Table1[[#This Row],[Master]]=1,"Master",Table1[[#This Row],[PhD]]=1,"PhD"),"Other")</f>
        <v>Graduate</v>
      </c>
    </row>
    <row r="139" spans="1:17" x14ac:dyDescent="0.25">
      <c r="A139" s="2">
        <v>2558</v>
      </c>
      <c r="B139" s="7">
        <v>182460</v>
      </c>
      <c r="C139" s="2">
        <v>0</v>
      </c>
      <c r="D139" s="2">
        <v>0</v>
      </c>
      <c r="E139" s="2">
        <v>70</v>
      </c>
      <c r="F139" s="2">
        <v>1</v>
      </c>
      <c r="G139" s="2">
        <v>0</v>
      </c>
      <c r="H139" s="2">
        <v>0</v>
      </c>
      <c r="I139" s="2">
        <v>0</v>
      </c>
      <c r="J139" s="2">
        <v>0</v>
      </c>
      <c r="K139" s="2">
        <v>0</v>
      </c>
      <c r="L139" s="2">
        <v>1</v>
      </c>
      <c r="M139" s="2">
        <v>0</v>
      </c>
      <c r="N139" s="2">
        <v>0</v>
      </c>
      <c r="O139" s="2" t="s">
        <v>35</v>
      </c>
      <c r="P139" s="2" t="str" cm="1">
        <f t="array" ref="P139">_xlfn.IFS(Table1[[#This Row],[Divorced]]=1,"Divorced",Table1[[#This Row],[Married]]=1,"Married",Table1[[#This Row],[Single]]=1,"Single",Table1[[#This Row],[Together]]=1,"Together",Table1[[#This Row],[Widow]]=1,"Widow")</f>
        <v>Divorced</v>
      </c>
      <c r="Q139" s="2" t="str" cm="1">
        <f t="array" ref="Q139">IFERROR(_xlfn.IFS(Table1[[#This Row],[Basic]]=1,"Basic",Table1[[#This Row],[Graduate]]=1,"Graduate",Table1[[#This Row],[Master]]=1,"Master",Table1[[#This Row],[PhD]]=1,"PhD"),"Other")</f>
        <v>Graduate</v>
      </c>
    </row>
    <row r="140" spans="1:17" x14ac:dyDescent="0.25">
      <c r="A140" s="2">
        <v>2708</v>
      </c>
      <c r="B140" s="7">
        <v>182427</v>
      </c>
      <c r="C140" s="2">
        <v>0</v>
      </c>
      <c r="D140" s="2">
        <v>0</v>
      </c>
      <c r="E140" s="2">
        <v>54</v>
      </c>
      <c r="F140" s="2">
        <v>0</v>
      </c>
      <c r="G140" s="2">
        <v>0</v>
      </c>
      <c r="H140" s="2">
        <v>0</v>
      </c>
      <c r="I140" s="2">
        <v>1</v>
      </c>
      <c r="J140" s="2">
        <v>0</v>
      </c>
      <c r="K140" s="2">
        <v>0</v>
      </c>
      <c r="L140" s="2">
        <v>1</v>
      </c>
      <c r="M140" s="2">
        <v>0</v>
      </c>
      <c r="N140" s="2">
        <v>0</v>
      </c>
      <c r="O140" s="2" t="s">
        <v>35</v>
      </c>
      <c r="P140" s="2" t="str" cm="1">
        <f t="array" ref="P140">_xlfn.IFS(Table1[[#This Row],[Divorced]]=1,"Divorced",Table1[[#This Row],[Married]]=1,"Married",Table1[[#This Row],[Single]]=1,"Single",Table1[[#This Row],[Together]]=1,"Together",Table1[[#This Row],[Widow]]=1,"Widow")</f>
        <v>Together</v>
      </c>
      <c r="Q140" s="2" t="str" cm="1">
        <f t="array" ref="Q140">IFERROR(_xlfn.IFS(Table1[[#This Row],[Basic]]=1,"Basic",Table1[[#This Row],[Graduate]]=1,"Graduate",Table1[[#This Row],[Master]]=1,"Master",Table1[[#This Row],[PhD]]=1,"PhD"),"Other")</f>
        <v>Graduate</v>
      </c>
    </row>
    <row r="141" spans="1:17" x14ac:dyDescent="0.25">
      <c r="A141" s="2">
        <v>1052</v>
      </c>
      <c r="B141" s="7">
        <v>182384</v>
      </c>
      <c r="C141" s="2">
        <v>0</v>
      </c>
      <c r="D141" s="2">
        <v>0</v>
      </c>
      <c r="E141" s="2">
        <v>65</v>
      </c>
      <c r="F141" s="2">
        <v>0</v>
      </c>
      <c r="G141" s="2">
        <v>0</v>
      </c>
      <c r="H141" s="2">
        <v>0</v>
      </c>
      <c r="I141" s="2">
        <v>1</v>
      </c>
      <c r="J141" s="2">
        <v>0</v>
      </c>
      <c r="K141" s="2">
        <v>0</v>
      </c>
      <c r="L141" s="2">
        <v>0</v>
      </c>
      <c r="M141" s="2">
        <v>1</v>
      </c>
      <c r="N141" s="2">
        <v>0</v>
      </c>
      <c r="O141" s="2" t="s">
        <v>35</v>
      </c>
      <c r="P141" s="2" t="str" cm="1">
        <f t="array" ref="P141">_xlfn.IFS(Table1[[#This Row],[Divorced]]=1,"Divorced",Table1[[#This Row],[Married]]=1,"Married",Table1[[#This Row],[Single]]=1,"Single",Table1[[#This Row],[Together]]=1,"Together",Table1[[#This Row],[Widow]]=1,"Widow")</f>
        <v>Together</v>
      </c>
      <c r="Q141" s="2" t="str" cm="1">
        <f t="array" ref="Q141">IFERROR(_xlfn.IFS(Table1[[#This Row],[Basic]]=1,"Basic",Table1[[#This Row],[Graduate]]=1,"Graduate",Table1[[#This Row],[Master]]=1,"Master",Table1[[#This Row],[PhD]]=1,"PhD"),"Other")</f>
        <v>Master</v>
      </c>
    </row>
    <row r="142" spans="1:17" x14ac:dyDescent="0.25">
      <c r="A142" s="2">
        <v>1833</v>
      </c>
      <c r="B142" s="7">
        <v>182347</v>
      </c>
      <c r="C142" s="2">
        <v>0</v>
      </c>
      <c r="D142" s="2">
        <v>0</v>
      </c>
      <c r="E142" s="2">
        <v>63</v>
      </c>
      <c r="F142" s="2">
        <v>0</v>
      </c>
      <c r="G142" s="2">
        <v>1</v>
      </c>
      <c r="H142" s="2">
        <v>0</v>
      </c>
      <c r="I142" s="2">
        <v>0</v>
      </c>
      <c r="J142" s="2">
        <v>0</v>
      </c>
      <c r="K142" s="2">
        <v>0</v>
      </c>
      <c r="L142" s="2">
        <v>0</v>
      </c>
      <c r="M142" s="2">
        <v>0</v>
      </c>
      <c r="N142" s="2">
        <v>0</v>
      </c>
      <c r="O142" s="2" t="s">
        <v>39</v>
      </c>
      <c r="P142" s="2" t="str" cm="1">
        <f t="array" ref="P142">_xlfn.IFS(Table1[[#This Row],[Divorced]]=1,"Divorced",Table1[[#This Row],[Married]]=1,"Married",Table1[[#This Row],[Single]]=1,"Single",Table1[[#This Row],[Together]]=1,"Together",Table1[[#This Row],[Widow]]=1,"Widow")</f>
        <v>Married</v>
      </c>
      <c r="Q142" s="2" t="str" cm="1">
        <f t="array" ref="Q142">IFERROR(_xlfn.IFS(Table1[[#This Row],[Basic]]=1,"Basic",Table1[[#This Row],[Graduate]]=1,"Graduate",Table1[[#This Row],[Master]]=1,"Master",Table1[[#This Row],[PhD]]=1,"PhD"),"Other")</f>
        <v>Other</v>
      </c>
    </row>
    <row r="143" spans="1:17" x14ac:dyDescent="0.25">
      <c r="A143" s="2">
        <v>3161</v>
      </c>
      <c r="B143" s="7">
        <v>182347</v>
      </c>
      <c r="C143" s="2">
        <v>0</v>
      </c>
      <c r="D143" s="2">
        <v>0</v>
      </c>
      <c r="E143" s="2">
        <v>63</v>
      </c>
      <c r="F143" s="2">
        <v>0</v>
      </c>
      <c r="G143" s="2">
        <v>1</v>
      </c>
      <c r="H143" s="2">
        <v>0</v>
      </c>
      <c r="I143" s="2">
        <v>0</v>
      </c>
      <c r="J143" s="2">
        <v>0</v>
      </c>
      <c r="K143" s="2">
        <v>0</v>
      </c>
      <c r="L143" s="2">
        <v>0</v>
      </c>
      <c r="M143" s="2">
        <v>0</v>
      </c>
      <c r="N143" s="2">
        <v>0</v>
      </c>
      <c r="O143" s="2" t="s">
        <v>38</v>
      </c>
      <c r="P143" s="2" t="str" cm="1">
        <f t="array" ref="P143">_xlfn.IFS(Table1[[#This Row],[Divorced]]=1,"Divorced",Table1[[#This Row],[Married]]=1,"Married",Table1[[#This Row],[Single]]=1,"Single",Table1[[#This Row],[Together]]=1,"Together",Table1[[#This Row],[Widow]]=1,"Widow")</f>
        <v>Married</v>
      </c>
      <c r="Q143" s="2" t="str" cm="1">
        <f t="array" ref="Q143">IFERROR(_xlfn.IFS(Table1[[#This Row],[Basic]]=1,"Basic",Table1[[#This Row],[Graduate]]=1,"Graduate",Table1[[#This Row],[Master]]=1,"Master",Table1[[#This Row],[PhD]]=1,"PhD"),"Other")</f>
        <v>Other</v>
      </c>
    </row>
    <row r="144" spans="1:17" x14ac:dyDescent="0.25">
      <c r="A144" s="2">
        <v>3096</v>
      </c>
      <c r="B144" s="7">
        <v>182333</v>
      </c>
      <c r="C144" s="2">
        <v>0</v>
      </c>
      <c r="D144" s="2">
        <v>0</v>
      </c>
      <c r="E144" s="2">
        <v>34</v>
      </c>
      <c r="F144" s="2">
        <v>0</v>
      </c>
      <c r="G144" s="2">
        <v>1</v>
      </c>
      <c r="H144" s="2">
        <v>0</v>
      </c>
      <c r="I144" s="2">
        <v>0</v>
      </c>
      <c r="J144" s="2">
        <v>0</v>
      </c>
      <c r="K144" s="2">
        <v>0</v>
      </c>
      <c r="L144" s="2">
        <v>0</v>
      </c>
      <c r="M144" s="2">
        <v>0</v>
      </c>
      <c r="N144" s="2">
        <v>1</v>
      </c>
      <c r="O144" s="2" t="s">
        <v>37</v>
      </c>
      <c r="P144" s="2" t="str" cm="1">
        <f t="array" ref="P144">_xlfn.IFS(Table1[[#This Row],[Divorced]]=1,"Divorced",Table1[[#This Row],[Married]]=1,"Married",Table1[[#This Row],[Single]]=1,"Single",Table1[[#This Row],[Together]]=1,"Together",Table1[[#This Row],[Widow]]=1,"Widow")</f>
        <v>Married</v>
      </c>
      <c r="Q144" s="2" t="str" cm="1">
        <f t="array" ref="Q144">IFERROR(_xlfn.IFS(Table1[[#This Row],[Basic]]=1,"Basic",Table1[[#This Row],[Graduate]]=1,"Graduate",Table1[[#This Row],[Master]]=1,"Master",Table1[[#This Row],[PhD]]=1,"PhD"),"Other")</f>
        <v>PhD</v>
      </c>
    </row>
    <row r="145" spans="1:17" x14ac:dyDescent="0.25">
      <c r="A145" s="2">
        <v>3078</v>
      </c>
      <c r="B145" s="7">
        <v>182332</v>
      </c>
      <c r="C145" s="2">
        <v>0</v>
      </c>
      <c r="D145" s="2">
        <v>0</v>
      </c>
      <c r="E145" s="2">
        <v>59</v>
      </c>
      <c r="F145" s="2">
        <v>0</v>
      </c>
      <c r="G145" s="2">
        <v>0</v>
      </c>
      <c r="H145" s="2">
        <v>1</v>
      </c>
      <c r="I145" s="2">
        <v>0</v>
      </c>
      <c r="J145" s="2">
        <v>0</v>
      </c>
      <c r="K145" s="2">
        <v>0</v>
      </c>
      <c r="L145" s="2">
        <v>1</v>
      </c>
      <c r="M145" s="2">
        <v>0</v>
      </c>
      <c r="N145" s="2">
        <v>0</v>
      </c>
      <c r="O145" s="2" t="s">
        <v>37</v>
      </c>
      <c r="P145" s="2" t="str" cm="1">
        <f t="array" ref="P145">_xlfn.IFS(Table1[[#This Row],[Divorced]]=1,"Divorced",Table1[[#This Row],[Married]]=1,"Married",Table1[[#This Row],[Single]]=1,"Single",Table1[[#This Row],[Together]]=1,"Together",Table1[[#This Row],[Widow]]=1,"Widow")</f>
        <v>Single</v>
      </c>
      <c r="Q145" s="2" t="str" cm="1">
        <f t="array" ref="Q145">IFERROR(_xlfn.IFS(Table1[[#This Row],[Basic]]=1,"Basic",Table1[[#This Row],[Graduate]]=1,"Graduate",Table1[[#This Row],[Master]]=1,"Master",Table1[[#This Row],[PhD]]=1,"PhD"),"Other")</f>
        <v>Graduate</v>
      </c>
    </row>
    <row r="146" spans="1:17" x14ac:dyDescent="0.25">
      <c r="A146" s="2">
        <v>2844</v>
      </c>
      <c r="B146" s="7">
        <v>182326</v>
      </c>
      <c r="C146" s="2">
        <v>0</v>
      </c>
      <c r="D146" s="2">
        <v>0</v>
      </c>
      <c r="E146" s="2">
        <v>43</v>
      </c>
      <c r="F146" s="2">
        <v>0</v>
      </c>
      <c r="G146" s="2">
        <v>0</v>
      </c>
      <c r="H146" s="2">
        <v>0</v>
      </c>
      <c r="I146" s="2">
        <v>1</v>
      </c>
      <c r="J146" s="2">
        <v>0</v>
      </c>
      <c r="K146" s="2">
        <v>0</v>
      </c>
      <c r="L146" s="2">
        <v>0</v>
      </c>
      <c r="M146" s="2">
        <v>0</v>
      </c>
      <c r="N146" s="2">
        <v>0</v>
      </c>
      <c r="O146" s="2" t="s">
        <v>37</v>
      </c>
      <c r="P146" s="2" t="str" cm="1">
        <f t="array" ref="P146">_xlfn.IFS(Table1[[#This Row],[Divorced]]=1,"Divorced",Table1[[#This Row],[Married]]=1,"Married",Table1[[#This Row],[Single]]=1,"Single",Table1[[#This Row],[Together]]=1,"Together",Table1[[#This Row],[Widow]]=1,"Widow")</f>
        <v>Together</v>
      </c>
      <c r="Q146" s="2" t="str" cm="1">
        <f t="array" ref="Q146">IFERROR(_xlfn.IFS(Table1[[#This Row],[Basic]]=1,"Basic",Table1[[#This Row],[Graduate]]=1,"Graduate",Table1[[#This Row],[Master]]=1,"Master",Table1[[#This Row],[PhD]]=1,"PhD"),"Other")</f>
        <v>Other</v>
      </c>
    </row>
    <row r="147" spans="1:17" x14ac:dyDescent="0.25">
      <c r="A147" s="2">
        <v>1725</v>
      </c>
      <c r="B147" s="7">
        <v>182224</v>
      </c>
      <c r="C147" s="2">
        <v>0</v>
      </c>
      <c r="D147" s="2">
        <v>0</v>
      </c>
      <c r="E147" s="2">
        <v>56</v>
      </c>
      <c r="F147" s="2">
        <v>0</v>
      </c>
      <c r="G147" s="2">
        <v>1</v>
      </c>
      <c r="H147" s="2">
        <v>0</v>
      </c>
      <c r="I147" s="2">
        <v>0</v>
      </c>
      <c r="J147" s="2">
        <v>0</v>
      </c>
      <c r="K147" s="2">
        <v>0</v>
      </c>
      <c r="L147" s="2">
        <v>1</v>
      </c>
      <c r="M147" s="2">
        <v>0</v>
      </c>
      <c r="N147" s="2">
        <v>0</v>
      </c>
      <c r="O147" s="2" t="s">
        <v>39</v>
      </c>
      <c r="P147" s="2" t="str" cm="1">
        <f t="array" ref="P147">_xlfn.IFS(Table1[[#This Row],[Divorced]]=1,"Divorced",Table1[[#This Row],[Married]]=1,"Married",Table1[[#This Row],[Single]]=1,"Single",Table1[[#This Row],[Together]]=1,"Together",Table1[[#This Row],[Widow]]=1,"Widow")</f>
        <v>Married</v>
      </c>
      <c r="Q147" s="2" t="str" cm="1">
        <f t="array" ref="Q147">IFERROR(_xlfn.IFS(Table1[[#This Row],[Basic]]=1,"Basic",Table1[[#This Row],[Graduate]]=1,"Graduate",Table1[[#This Row],[Master]]=1,"Master",Table1[[#This Row],[PhD]]=1,"PhD"),"Other")</f>
        <v>Graduate</v>
      </c>
    </row>
    <row r="148" spans="1:17" x14ac:dyDescent="0.25">
      <c r="A148" s="2">
        <v>1967</v>
      </c>
      <c r="B148" s="7">
        <v>182170</v>
      </c>
      <c r="C148" s="2">
        <v>0</v>
      </c>
      <c r="D148" s="2">
        <v>0</v>
      </c>
      <c r="E148" s="2">
        <v>42</v>
      </c>
      <c r="F148" s="2">
        <v>0</v>
      </c>
      <c r="G148" s="2">
        <v>1</v>
      </c>
      <c r="H148" s="2">
        <v>0</v>
      </c>
      <c r="I148" s="2">
        <v>0</v>
      </c>
      <c r="J148" s="2">
        <v>0</v>
      </c>
      <c r="K148" s="2">
        <v>0</v>
      </c>
      <c r="L148" s="2">
        <v>0</v>
      </c>
      <c r="M148" s="2">
        <v>0</v>
      </c>
      <c r="N148" s="2">
        <v>1</v>
      </c>
      <c r="O148" s="2" t="s">
        <v>38</v>
      </c>
      <c r="P148" s="2" t="str" cm="1">
        <f t="array" ref="P148">_xlfn.IFS(Table1[[#This Row],[Divorced]]=1,"Divorced",Table1[[#This Row],[Married]]=1,"Married",Table1[[#This Row],[Single]]=1,"Single",Table1[[#This Row],[Together]]=1,"Together",Table1[[#This Row],[Widow]]=1,"Widow")</f>
        <v>Married</v>
      </c>
      <c r="Q148" s="2" t="str" cm="1">
        <f t="array" ref="Q148">IFERROR(_xlfn.IFS(Table1[[#This Row],[Basic]]=1,"Basic",Table1[[#This Row],[Graduate]]=1,"Graduate",Table1[[#This Row],[Master]]=1,"Master",Table1[[#This Row],[PhD]]=1,"PhD"),"Other")</f>
        <v>PhD</v>
      </c>
    </row>
    <row r="149" spans="1:17" x14ac:dyDescent="0.25">
      <c r="A149" s="2">
        <v>2767</v>
      </c>
      <c r="B149" s="7">
        <v>182122</v>
      </c>
      <c r="C149" s="2">
        <v>0</v>
      </c>
      <c r="D149" s="2">
        <v>0</v>
      </c>
      <c r="E149" s="2">
        <v>58</v>
      </c>
      <c r="F149" s="2">
        <v>0</v>
      </c>
      <c r="G149" s="2">
        <v>0</v>
      </c>
      <c r="H149" s="2">
        <v>0</v>
      </c>
      <c r="I149" s="2">
        <v>1</v>
      </c>
      <c r="J149" s="2">
        <v>0</v>
      </c>
      <c r="K149" s="2">
        <v>0</v>
      </c>
      <c r="L149" s="2">
        <v>0</v>
      </c>
      <c r="M149" s="2">
        <v>0</v>
      </c>
      <c r="N149" s="2">
        <v>0</v>
      </c>
      <c r="O149" s="2" t="s">
        <v>34</v>
      </c>
      <c r="P149" s="2" t="str" cm="1">
        <f t="array" ref="P149">_xlfn.IFS(Table1[[#This Row],[Divorced]]=1,"Divorced",Table1[[#This Row],[Married]]=1,"Married",Table1[[#This Row],[Single]]=1,"Single",Table1[[#This Row],[Together]]=1,"Together",Table1[[#This Row],[Widow]]=1,"Widow")</f>
        <v>Together</v>
      </c>
      <c r="Q149" s="2" t="str" cm="1">
        <f t="array" ref="Q149">IFERROR(_xlfn.IFS(Table1[[#This Row],[Basic]]=1,"Basic",Table1[[#This Row],[Graduate]]=1,"Graduate",Table1[[#This Row],[Master]]=1,"Master",Table1[[#This Row],[PhD]]=1,"PhD"),"Other")</f>
        <v>Other</v>
      </c>
    </row>
    <row r="150" spans="1:17" x14ac:dyDescent="0.25">
      <c r="A150" s="2">
        <v>1866</v>
      </c>
      <c r="B150" s="7">
        <v>182072</v>
      </c>
      <c r="C150" s="2">
        <v>0</v>
      </c>
      <c r="D150" s="2">
        <v>0</v>
      </c>
      <c r="E150" s="2">
        <v>50</v>
      </c>
      <c r="F150" s="2">
        <v>0</v>
      </c>
      <c r="G150" s="2">
        <v>0</v>
      </c>
      <c r="H150" s="2">
        <v>0</v>
      </c>
      <c r="I150" s="2">
        <v>1</v>
      </c>
      <c r="J150" s="2">
        <v>0</v>
      </c>
      <c r="K150" s="2">
        <v>0</v>
      </c>
      <c r="L150" s="2">
        <v>0</v>
      </c>
      <c r="M150" s="2">
        <v>0</v>
      </c>
      <c r="N150" s="2">
        <v>1</v>
      </c>
      <c r="O150" s="2" t="s">
        <v>37</v>
      </c>
      <c r="P150" s="2" t="str" cm="1">
        <f t="array" ref="P150">_xlfn.IFS(Table1[[#This Row],[Divorced]]=1,"Divorced",Table1[[#This Row],[Married]]=1,"Married",Table1[[#This Row],[Single]]=1,"Single",Table1[[#This Row],[Together]]=1,"Together",Table1[[#This Row],[Widow]]=1,"Widow")</f>
        <v>Together</v>
      </c>
      <c r="Q150" s="2" t="str" cm="1">
        <f t="array" ref="Q150">IFERROR(_xlfn.IFS(Table1[[#This Row],[Basic]]=1,"Basic",Table1[[#This Row],[Graduate]]=1,"Graduate",Table1[[#This Row],[Master]]=1,"Master",Table1[[#This Row],[PhD]]=1,"PhD"),"Other")</f>
        <v>PhD</v>
      </c>
    </row>
    <row r="151" spans="1:17" x14ac:dyDescent="0.25">
      <c r="A151" s="2">
        <v>2502</v>
      </c>
      <c r="B151" s="7">
        <v>182032</v>
      </c>
      <c r="C151" s="2">
        <v>0</v>
      </c>
      <c r="D151" s="2">
        <v>0</v>
      </c>
      <c r="E151" s="2">
        <v>72</v>
      </c>
      <c r="F151" s="2">
        <v>0</v>
      </c>
      <c r="G151" s="2">
        <v>0</v>
      </c>
      <c r="H151" s="2">
        <v>0</v>
      </c>
      <c r="I151" s="2">
        <v>0</v>
      </c>
      <c r="J151" s="2">
        <v>1</v>
      </c>
      <c r="K151" s="2">
        <v>0</v>
      </c>
      <c r="L151" s="2">
        <v>0</v>
      </c>
      <c r="M151" s="2">
        <v>0</v>
      </c>
      <c r="N151" s="2">
        <v>1</v>
      </c>
      <c r="O151" s="2" t="s">
        <v>37</v>
      </c>
      <c r="P151" s="2" t="str" cm="1">
        <f t="array" ref="P151">_xlfn.IFS(Table1[[#This Row],[Divorced]]=1,"Divorced",Table1[[#This Row],[Married]]=1,"Married",Table1[[#This Row],[Single]]=1,"Single",Table1[[#This Row],[Together]]=1,"Together",Table1[[#This Row],[Widow]]=1,"Widow")</f>
        <v>Widow</v>
      </c>
      <c r="Q151" s="2" t="str" cm="1">
        <f t="array" ref="Q151">IFERROR(_xlfn.IFS(Table1[[#This Row],[Basic]]=1,"Basic",Table1[[#This Row],[Graduate]]=1,"Graduate",Table1[[#This Row],[Master]]=1,"Master",Table1[[#This Row],[PhD]]=1,"PhD"),"Other")</f>
        <v>PhD</v>
      </c>
    </row>
    <row r="152" spans="1:17" x14ac:dyDescent="0.25">
      <c r="A152" s="2">
        <v>3185</v>
      </c>
      <c r="B152" s="7">
        <v>182032</v>
      </c>
      <c r="C152" s="2">
        <v>0</v>
      </c>
      <c r="D152" s="2">
        <v>0</v>
      </c>
      <c r="E152" s="2">
        <v>72</v>
      </c>
      <c r="F152" s="2">
        <v>0</v>
      </c>
      <c r="G152" s="2">
        <v>0</v>
      </c>
      <c r="H152" s="2">
        <v>0</v>
      </c>
      <c r="I152" s="2">
        <v>0</v>
      </c>
      <c r="J152" s="2">
        <v>1</v>
      </c>
      <c r="K152" s="2">
        <v>0</v>
      </c>
      <c r="L152" s="2">
        <v>0</v>
      </c>
      <c r="M152" s="2">
        <v>0</v>
      </c>
      <c r="N152" s="2">
        <v>1</v>
      </c>
      <c r="O152" s="2" t="s">
        <v>38</v>
      </c>
      <c r="P152" s="2" t="str" cm="1">
        <f t="array" ref="P152">_xlfn.IFS(Table1[[#This Row],[Divorced]]=1,"Divorced",Table1[[#This Row],[Married]]=1,"Married",Table1[[#This Row],[Single]]=1,"Single",Table1[[#This Row],[Together]]=1,"Together",Table1[[#This Row],[Widow]]=1,"Widow")</f>
        <v>Widow</v>
      </c>
      <c r="Q152" s="2" t="str" cm="1">
        <f t="array" ref="Q152">IFERROR(_xlfn.IFS(Table1[[#This Row],[Basic]]=1,"Basic",Table1[[#This Row],[Graduate]]=1,"Graduate",Table1[[#This Row],[Master]]=1,"Master",Table1[[#This Row],[PhD]]=1,"PhD"),"Other")</f>
        <v>PhD</v>
      </c>
    </row>
    <row r="153" spans="1:17" x14ac:dyDescent="0.25">
      <c r="A153" s="2">
        <v>1923</v>
      </c>
      <c r="B153" s="7">
        <v>182025</v>
      </c>
      <c r="C153" s="2">
        <v>0</v>
      </c>
      <c r="D153" s="2">
        <v>0</v>
      </c>
      <c r="E153" s="2">
        <v>37</v>
      </c>
      <c r="F153" s="2">
        <v>1</v>
      </c>
      <c r="G153" s="2">
        <v>0</v>
      </c>
      <c r="H153" s="2">
        <v>0</v>
      </c>
      <c r="I153" s="2">
        <v>0</v>
      </c>
      <c r="J153" s="2">
        <v>0</v>
      </c>
      <c r="K153" s="2">
        <v>0</v>
      </c>
      <c r="L153" s="2">
        <v>1</v>
      </c>
      <c r="M153" s="2">
        <v>0</v>
      </c>
      <c r="N153" s="2">
        <v>0</v>
      </c>
      <c r="O153" s="2" t="s">
        <v>39</v>
      </c>
      <c r="P153" s="2" t="str" cm="1">
        <f t="array" ref="P153">_xlfn.IFS(Table1[[#This Row],[Divorced]]=1,"Divorced",Table1[[#This Row],[Married]]=1,"Married",Table1[[#This Row],[Single]]=1,"Single",Table1[[#This Row],[Together]]=1,"Together",Table1[[#This Row],[Widow]]=1,"Widow")</f>
        <v>Divorced</v>
      </c>
      <c r="Q153" s="2" t="str" cm="1">
        <f t="array" ref="Q153">IFERROR(_xlfn.IFS(Table1[[#This Row],[Basic]]=1,"Basic",Table1[[#This Row],[Graduate]]=1,"Graduate",Table1[[#This Row],[Master]]=1,"Master",Table1[[#This Row],[PhD]]=1,"PhD"),"Other")</f>
        <v>Graduate</v>
      </c>
    </row>
    <row r="154" spans="1:17" x14ac:dyDescent="0.25">
      <c r="A154" s="2">
        <v>1772</v>
      </c>
      <c r="B154" s="7">
        <v>182017</v>
      </c>
      <c r="C154" s="2">
        <v>0</v>
      </c>
      <c r="D154" s="2">
        <v>0</v>
      </c>
      <c r="E154" s="2">
        <v>63</v>
      </c>
      <c r="F154" s="2">
        <v>0</v>
      </c>
      <c r="G154" s="2">
        <v>1</v>
      </c>
      <c r="H154" s="2">
        <v>0</v>
      </c>
      <c r="I154" s="2">
        <v>0</v>
      </c>
      <c r="J154" s="2">
        <v>0</v>
      </c>
      <c r="K154" s="2">
        <v>0</v>
      </c>
      <c r="L154" s="2">
        <v>0</v>
      </c>
      <c r="M154" s="2">
        <v>0</v>
      </c>
      <c r="N154" s="2">
        <v>1</v>
      </c>
      <c r="O154" s="2" t="s">
        <v>35</v>
      </c>
      <c r="P154" s="2" t="str" cm="1">
        <f t="array" ref="P154">_xlfn.IFS(Table1[[#This Row],[Divorced]]=1,"Divorced",Table1[[#This Row],[Married]]=1,"Married",Table1[[#This Row],[Single]]=1,"Single",Table1[[#This Row],[Together]]=1,"Together",Table1[[#This Row],[Widow]]=1,"Widow")</f>
        <v>Married</v>
      </c>
      <c r="Q154" s="2" t="str" cm="1">
        <f t="array" ref="Q154">IFERROR(_xlfn.IFS(Table1[[#This Row],[Basic]]=1,"Basic",Table1[[#This Row],[Graduate]]=1,"Graduate",Table1[[#This Row],[Master]]=1,"Master",Table1[[#This Row],[PhD]]=1,"PhD"),"Other")</f>
        <v>PhD</v>
      </c>
    </row>
    <row r="155" spans="1:17" x14ac:dyDescent="0.25">
      <c r="A155" s="2">
        <v>2627</v>
      </c>
      <c r="B155" s="7">
        <v>182014</v>
      </c>
      <c r="C155" s="2">
        <v>0</v>
      </c>
      <c r="D155" s="2">
        <v>0</v>
      </c>
      <c r="E155" s="2">
        <v>59</v>
      </c>
      <c r="F155" s="2">
        <v>0</v>
      </c>
      <c r="G155" s="2">
        <v>0</v>
      </c>
      <c r="H155" s="2">
        <v>1</v>
      </c>
      <c r="I155" s="2">
        <v>0</v>
      </c>
      <c r="J155" s="2">
        <v>0</v>
      </c>
      <c r="K155" s="2">
        <v>0</v>
      </c>
      <c r="L155" s="2">
        <v>1</v>
      </c>
      <c r="M155" s="2">
        <v>0</v>
      </c>
      <c r="N155" s="2">
        <v>0</v>
      </c>
      <c r="O155" s="2" t="s">
        <v>38</v>
      </c>
      <c r="P155" s="2" t="str" cm="1">
        <f t="array" ref="P155">_xlfn.IFS(Table1[[#This Row],[Divorced]]=1,"Divorced",Table1[[#This Row],[Married]]=1,"Married",Table1[[#This Row],[Single]]=1,"Single",Table1[[#This Row],[Together]]=1,"Together",Table1[[#This Row],[Widow]]=1,"Widow")</f>
        <v>Single</v>
      </c>
      <c r="Q155" s="2" t="str" cm="1">
        <f t="array" ref="Q155">IFERROR(_xlfn.IFS(Table1[[#This Row],[Basic]]=1,"Basic",Table1[[#This Row],[Graduate]]=1,"Graduate",Table1[[#This Row],[Master]]=1,"Master",Table1[[#This Row],[PhD]]=1,"PhD"),"Other")</f>
        <v>Graduate</v>
      </c>
    </row>
    <row r="156" spans="1:17" x14ac:dyDescent="0.25">
      <c r="A156" s="2">
        <v>1219</v>
      </c>
      <c r="B156" s="7">
        <v>181975</v>
      </c>
      <c r="C156" s="2">
        <v>0</v>
      </c>
      <c r="D156" s="2">
        <v>1</v>
      </c>
      <c r="E156" s="2">
        <v>58</v>
      </c>
      <c r="F156" s="2">
        <v>1</v>
      </c>
      <c r="G156" s="2">
        <v>0</v>
      </c>
      <c r="H156" s="2">
        <v>0</v>
      </c>
      <c r="I156" s="2">
        <v>0</v>
      </c>
      <c r="J156" s="2">
        <v>0</v>
      </c>
      <c r="K156" s="2">
        <v>0</v>
      </c>
      <c r="L156" s="2">
        <v>0</v>
      </c>
      <c r="M156" s="2">
        <v>0</v>
      </c>
      <c r="N156" s="2">
        <v>0</v>
      </c>
      <c r="O156" s="2" t="s">
        <v>34</v>
      </c>
      <c r="P156" s="2" t="str" cm="1">
        <f t="array" ref="P156">_xlfn.IFS(Table1[[#This Row],[Divorced]]=1,"Divorced",Table1[[#This Row],[Married]]=1,"Married",Table1[[#This Row],[Single]]=1,"Single",Table1[[#This Row],[Together]]=1,"Together",Table1[[#This Row],[Widow]]=1,"Widow")</f>
        <v>Divorced</v>
      </c>
      <c r="Q156" s="2" t="str" cm="1">
        <f t="array" ref="Q156">IFERROR(_xlfn.IFS(Table1[[#This Row],[Basic]]=1,"Basic",Table1[[#This Row],[Graduate]]=1,"Graduate",Table1[[#This Row],[Master]]=1,"Master",Table1[[#This Row],[PhD]]=1,"PhD"),"Other")</f>
        <v>Other</v>
      </c>
    </row>
    <row r="157" spans="1:17" x14ac:dyDescent="0.25">
      <c r="A157" s="2">
        <v>3067</v>
      </c>
      <c r="B157" s="7">
        <v>181929</v>
      </c>
      <c r="C157" s="2">
        <v>1</v>
      </c>
      <c r="D157" s="2">
        <v>0</v>
      </c>
      <c r="E157" s="2">
        <v>44</v>
      </c>
      <c r="F157" s="2">
        <v>0</v>
      </c>
      <c r="G157" s="2">
        <v>1</v>
      </c>
      <c r="H157" s="2">
        <v>0</v>
      </c>
      <c r="I157" s="2">
        <v>0</v>
      </c>
      <c r="J157" s="2">
        <v>0</v>
      </c>
      <c r="K157" s="2">
        <v>0</v>
      </c>
      <c r="L157" s="2">
        <v>0</v>
      </c>
      <c r="M157" s="2">
        <v>1</v>
      </c>
      <c r="N157" s="2">
        <v>0</v>
      </c>
      <c r="O157" s="2" t="s">
        <v>34</v>
      </c>
      <c r="P157" s="2" t="str" cm="1">
        <f t="array" ref="P157">_xlfn.IFS(Table1[[#This Row],[Divorced]]=1,"Divorced",Table1[[#This Row],[Married]]=1,"Married",Table1[[#This Row],[Single]]=1,"Single",Table1[[#This Row],[Together]]=1,"Together",Table1[[#This Row],[Widow]]=1,"Widow")</f>
        <v>Married</v>
      </c>
      <c r="Q157" s="2" t="str" cm="1">
        <f t="array" ref="Q157">IFERROR(_xlfn.IFS(Table1[[#This Row],[Basic]]=1,"Basic",Table1[[#This Row],[Graduate]]=1,"Graduate",Table1[[#This Row],[Master]]=1,"Master",Table1[[#This Row],[PhD]]=1,"PhD"),"Other")</f>
        <v>Master</v>
      </c>
    </row>
    <row r="158" spans="1:17" x14ac:dyDescent="0.25">
      <c r="A158" s="2">
        <v>2300</v>
      </c>
      <c r="B158" s="7">
        <v>181843</v>
      </c>
      <c r="C158" s="2">
        <v>0</v>
      </c>
      <c r="D158" s="2">
        <v>0</v>
      </c>
      <c r="E158" s="2">
        <v>60</v>
      </c>
      <c r="F158" s="2">
        <v>0</v>
      </c>
      <c r="G158" s="2">
        <v>1</v>
      </c>
      <c r="H158" s="2">
        <v>0</v>
      </c>
      <c r="I158" s="2">
        <v>0</v>
      </c>
      <c r="J158" s="2">
        <v>0</v>
      </c>
      <c r="K158" s="2">
        <v>0</v>
      </c>
      <c r="L158" s="2">
        <v>0</v>
      </c>
      <c r="M158" s="2">
        <v>1</v>
      </c>
      <c r="N158" s="2">
        <v>0</v>
      </c>
      <c r="O158" s="2" t="s">
        <v>35</v>
      </c>
      <c r="P158" s="2" t="str" cm="1">
        <f t="array" ref="P158">_xlfn.IFS(Table1[[#This Row],[Divorced]]=1,"Divorced",Table1[[#This Row],[Married]]=1,"Married",Table1[[#This Row],[Single]]=1,"Single",Table1[[#This Row],[Together]]=1,"Together",Table1[[#This Row],[Widow]]=1,"Widow")</f>
        <v>Married</v>
      </c>
      <c r="Q158" s="2" t="str" cm="1">
        <f t="array" ref="Q158">IFERROR(_xlfn.IFS(Table1[[#This Row],[Basic]]=1,"Basic",Table1[[#This Row],[Graduate]]=1,"Graduate",Table1[[#This Row],[Master]]=1,"Master",Table1[[#This Row],[PhD]]=1,"PhD"),"Other")</f>
        <v>Master</v>
      </c>
    </row>
    <row r="159" spans="1:17" x14ac:dyDescent="0.25">
      <c r="A159" s="2">
        <v>2720</v>
      </c>
      <c r="B159" s="7">
        <v>181795</v>
      </c>
      <c r="C159" s="2">
        <v>0</v>
      </c>
      <c r="D159" s="2">
        <v>0</v>
      </c>
      <c r="E159" s="2">
        <v>68</v>
      </c>
      <c r="F159" s="2">
        <v>0</v>
      </c>
      <c r="G159" s="2">
        <v>1</v>
      </c>
      <c r="H159" s="2">
        <v>0</v>
      </c>
      <c r="I159" s="2">
        <v>0</v>
      </c>
      <c r="J159" s="2">
        <v>0</v>
      </c>
      <c r="K159" s="2">
        <v>0</v>
      </c>
      <c r="L159" s="2">
        <v>1</v>
      </c>
      <c r="M159" s="2">
        <v>0</v>
      </c>
      <c r="N159" s="2">
        <v>0</v>
      </c>
      <c r="O159" s="2" t="s">
        <v>35</v>
      </c>
      <c r="P159" s="2" t="str" cm="1">
        <f t="array" ref="P159">_xlfn.IFS(Table1[[#This Row],[Divorced]]=1,"Divorced",Table1[[#This Row],[Married]]=1,"Married",Table1[[#This Row],[Single]]=1,"Single",Table1[[#This Row],[Together]]=1,"Together",Table1[[#This Row],[Widow]]=1,"Widow")</f>
        <v>Married</v>
      </c>
      <c r="Q159" s="2" t="str" cm="1">
        <f t="array" ref="Q159">IFERROR(_xlfn.IFS(Table1[[#This Row],[Basic]]=1,"Basic",Table1[[#This Row],[Graduate]]=1,"Graduate",Table1[[#This Row],[Master]]=1,"Master",Table1[[#This Row],[PhD]]=1,"PhD"),"Other")</f>
        <v>Graduate</v>
      </c>
    </row>
    <row r="160" spans="1:17" x14ac:dyDescent="0.25">
      <c r="A160" s="2">
        <v>1545</v>
      </c>
      <c r="B160" s="7">
        <v>181741</v>
      </c>
      <c r="C160" s="2">
        <v>0</v>
      </c>
      <c r="D160" s="2">
        <v>0</v>
      </c>
      <c r="E160" s="2">
        <v>40</v>
      </c>
      <c r="F160" s="2">
        <v>0</v>
      </c>
      <c r="G160" s="2">
        <v>0</v>
      </c>
      <c r="H160" s="2">
        <v>1</v>
      </c>
      <c r="I160" s="2">
        <v>0</v>
      </c>
      <c r="J160" s="2">
        <v>0</v>
      </c>
      <c r="K160" s="2">
        <v>0</v>
      </c>
      <c r="L160" s="2">
        <v>1</v>
      </c>
      <c r="M160" s="2">
        <v>0</v>
      </c>
      <c r="N160" s="2">
        <v>0</v>
      </c>
      <c r="O160" s="2" t="s">
        <v>39</v>
      </c>
      <c r="P160" s="2" t="str" cm="1">
        <f t="array" ref="P160">_xlfn.IFS(Table1[[#This Row],[Divorced]]=1,"Divorced",Table1[[#This Row],[Married]]=1,"Married",Table1[[#This Row],[Single]]=1,"Single",Table1[[#This Row],[Together]]=1,"Together",Table1[[#This Row],[Widow]]=1,"Widow")</f>
        <v>Single</v>
      </c>
      <c r="Q160" s="2" t="str" cm="1">
        <f t="array" ref="Q160">IFERROR(_xlfn.IFS(Table1[[#This Row],[Basic]]=1,"Basic",Table1[[#This Row],[Graduate]]=1,"Graduate",Table1[[#This Row],[Master]]=1,"Master",Table1[[#This Row],[PhD]]=1,"PhD"),"Other")</f>
        <v>Graduate</v>
      </c>
    </row>
    <row r="161" spans="1:17" x14ac:dyDescent="0.25">
      <c r="A161" s="2">
        <v>1818</v>
      </c>
      <c r="B161" s="7">
        <v>181702</v>
      </c>
      <c r="C161" s="2">
        <v>0</v>
      </c>
      <c r="D161" s="2">
        <v>0</v>
      </c>
      <c r="E161" s="2">
        <v>40</v>
      </c>
      <c r="F161" s="2">
        <v>1</v>
      </c>
      <c r="G161" s="2">
        <v>0</v>
      </c>
      <c r="H161" s="2">
        <v>0</v>
      </c>
      <c r="I161" s="2">
        <v>0</v>
      </c>
      <c r="J161" s="2">
        <v>0</v>
      </c>
      <c r="K161" s="2">
        <v>0</v>
      </c>
      <c r="L161" s="2">
        <v>1</v>
      </c>
      <c r="M161" s="2">
        <v>0</v>
      </c>
      <c r="N161" s="2">
        <v>0</v>
      </c>
      <c r="O161" s="2" t="s">
        <v>37</v>
      </c>
      <c r="P161" s="2" t="str" cm="1">
        <f t="array" ref="P161">_xlfn.IFS(Table1[[#This Row],[Divorced]]=1,"Divorced",Table1[[#This Row],[Married]]=1,"Married",Table1[[#This Row],[Single]]=1,"Single",Table1[[#This Row],[Together]]=1,"Together",Table1[[#This Row],[Widow]]=1,"Widow")</f>
        <v>Divorced</v>
      </c>
      <c r="Q161" s="2" t="str" cm="1">
        <f t="array" ref="Q161">IFERROR(_xlfn.IFS(Table1[[#This Row],[Basic]]=1,"Basic",Table1[[#This Row],[Graduate]]=1,"Graduate",Table1[[#This Row],[Master]]=1,"Master",Table1[[#This Row],[PhD]]=1,"PhD"),"Other")</f>
        <v>Graduate</v>
      </c>
    </row>
    <row r="162" spans="1:17" x14ac:dyDescent="0.25">
      <c r="A162" s="2">
        <v>1538</v>
      </c>
      <c r="B162" s="7">
        <v>181698</v>
      </c>
      <c r="C162" s="2">
        <v>0</v>
      </c>
      <c r="D162" s="2">
        <v>0</v>
      </c>
      <c r="E162" s="2">
        <v>71</v>
      </c>
      <c r="F162" s="2">
        <v>0</v>
      </c>
      <c r="G162" s="2">
        <v>1</v>
      </c>
      <c r="H162" s="2">
        <v>0</v>
      </c>
      <c r="I162" s="2">
        <v>0</v>
      </c>
      <c r="J162" s="2">
        <v>0</v>
      </c>
      <c r="K162" s="2">
        <v>0</v>
      </c>
      <c r="L162" s="2">
        <v>0</v>
      </c>
      <c r="M162" s="2">
        <v>1</v>
      </c>
      <c r="N162" s="2">
        <v>0</v>
      </c>
      <c r="O162" s="2" t="s">
        <v>35</v>
      </c>
      <c r="P162" s="2" t="str" cm="1">
        <f t="array" ref="P162">_xlfn.IFS(Table1[[#This Row],[Divorced]]=1,"Divorced",Table1[[#This Row],[Married]]=1,"Married",Table1[[#This Row],[Single]]=1,"Single",Table1[[#This Row],[Together]]=1,"Together",Table1[[#This Row],[Widow]]=1,"Widow")</f>
        <v>Married</v>
      </c>
      <c r="Q162" s="2" t="str" cm="1">
        <f t="array" ref="Q162">IFERROR(_xlfn.IFS(Table1[[#This Row],[Basic]]=1,"Basic",Table1[[#This Row],[Graduate]]=1,"Graduate",Table1[[#This Row],[Master]]=1,"Master",Table1[[#This Row],[PhD]]=1,"PhD"),"Other")</f>
        <v>Master</v>
      </c>
    </row>
    <row r="163" spans="1:17" x14ac:dyDescent="0.25">
      <c r="A163" s="2">
        <v>2092</v>
      </c>
      <c r="B163" s="7">
        <v>181698</v>
      </c>
      <c r="C163" s="2">
        <v>0</v>
      </c>
      <c r="D163" s="2">
        <v>0</v>
      </c>
      <c r="E163" s="2">
        <v>37</v>
      </c>
      <c r="F163" s="2">
        <v>0</v>
      </c>
      <c r="G163" s="2">
        <v>0</v>
      </c>
      <c r="H163" s="2">
        <v>1</v>
      </c>
      <c r="I163" s="2">
        <v>0</v>
      </c>
      <c r="J163" s="2">
        <v>0</v>
      </c>
      <c r="K163" s="2">
        <v>0</v>
      </c>
      <c r="L163" s="2">
        <v>0</v>
      </c>
      <c r="M163" s="2">
        <v>0</v>
      </c>
      <c r="N163" s="2">
        <v>0</v>
      </c>
      <c r="O163" s="2" t="s">
        <v>36</v>
      </c>
      <c r="P163" s="2" t="str" cm="1">
        <f t="array" ref="P163">_xlfn.IFS(Table1[[#This Row],[Divorced]]=1,"Divorced",Table1[[#This Row],[Married]]=1,"Married",Table1[[#This Row],[Single]]=1,"Single",Table1[[#This Row],[Together]]=1,"Together",Table1[[#This Row],[Widow]]=1,"Widow")</f>
        <v>Single</v>
      </c>
      <c r="Q163" s="2" t="str" cm="1">
        <f t="array" ref="Q163">IFERROR(_xlfn.IFS(Table1[[#This Row],[Basic]]=1,"Basic",Table1[[#This Row],[Graduate]]=1,"Graduate",Table1[[#This Row],[Master]]=1,"Master",Table1[[#This Row],[PhD]]=1,"PhD"),"Other")</f>
        <v>Other</v>
      </c>
    </row>
    <row r="164" spans="1:17" x14ac:dyDescent="0.25">
      <c r="A164" s="2">
        <v>2150</v>
      </c>
      <c r="B164" s="7">
        <v>181657</v>
      </c>
      <c r="C164" s="2">
        <v>0</v>
      </c>
      <c r="D164" s="2">
        <v>0</v>
      </c>
      <c r="E164" s="2">
        <v>51</v>
      </c>
      <c r="F164" s="2">
        <v>0</v>
      </c>
      <c r="G164" s="2">
        <v>0</v>
      </c>
      <c r="H164" s="2">
        <v>1</v>
      </c>
      <c r="I164" s="2">
        <v>0</v>
      </c>
      <c r="J164" s="2">
        <v>0</v>
      </c>
      <c r="K164" s="2">
        <v>0</v>
      </c>
      <c r="L164" s="2">
        <v>1</v>
      </c>
      <c r="M164" s="2">
        <v>0</v>
      </c>
      <c r="N164" s="2">
        <v>0</v>
      </c>
      <c r="O164" s="2" t="s">
        <v>35</v>
      </c>
      <c r="P164" s="2" t="str" cm="1">
        <f t="array" ref="P164">_xlfn.IFS(Table1[[#This Row],[Divorced]]=1,"Divorced",Table1[[#This Row],[Married]]=1,"Married",Table1[[#This Row],[Single]]=1,"Single",Table1[[#This Row],[Together]]=1,"Together",Table1[[#This Row],[Widow]]=1,"Widow")</f>
        <v>Single</v>
      </c>
      <c r="Q164" s="2" t="str" cm="1">
        <f t="array" ref="Q164">IFERROR(_xlfn.IFS(Table1[[#This Row],[Basic]]=1,"Basic",Table1[[#This Row],[Graduate]]=1,"Graduate",Table1[[#This Row],[Master]]=1,"Master",Table1[[#This Row],[PhD]]=1,"PhD"),"Other")</f>
        <v>Graduate</v>
      </c>
    </row>
    <row r="165" spans="1:17" x14ac:dyDescent="0.25">
      <c r="A165" s="2">
        <v>2553</v>
      </c>
      <c r="B165" s="7">
        <v>181574</v>
      </c>
      <c r="C165" s="2">
        <v>0</v>
      </c>
      <c r="D165" s="2">
        <v>0</v>
      </c>
      <c r="E165" s="2">
        <v>73</v>
      </c>
      <c r="F165" s="2">
        <v>0</v>
      </c>
      <c r="G165" s="2">
        <v>0</v>
      </c>
      <c r="H165" s="2">
        <v>0</v>
      </c>
      <c r="I165" s="2">
        <v>1</v>
      </c>
      <c r="J165" s="2">
        <v>0</v>
      </c>
      <c r="K165" s="2">
        <v>0</v>
      </c>
      <c r="L165" s="2">
        <v>0</v>
      </c>
      <c r="M165" s="2">
        <v>0</v>
      </c>
      <c r="N165" s="2">
        <v>1</v>
      </c>
      <c r="O165" s="2" t="s">
        <v>39</v>
      </c>
      <c r="P165" s="2" t="str" cm="1">
        <f t="array" ref="P165">_xlfn.IFS(Table1[[#This Row],[Divorced]]=1,"Divorced",Table1[[#This Row],[Married]]=1,"Married",Table1[[#This Row],[Single]]=1,"Single",Table1[[#This Row],[Together]]=1,"Together",Table1[[#This Row],[Widow]]=1,"Widow")</f>
        <v>Together</v>
      </c>
      <c r="Q165" s="2" t="str" cm="1">
        <f t="array" ref="Q165">IFERROR(_xlfn.IFS(Table1[[#This Row],[Basic]]=1,"Basic",Table1[[#This Row],[Graduate]]=1,"Graduate",Table1[[#This Row],[Master]]=1,"Master",Table1[[#This Row],[PhD]]=1,"PhD"),"Other")</f>
        <v>PhD</v>
      </c>
    </row>
    <row r="166" spans="1:17" x14ac:dyDescent="0.25">
      <c r="A166" s="2">
        <v>3144</v>
      </c>
      <c r="B166" s="7">
        <v>181380</v>
      </c>
      <c r="C166" s="2">
        <v>0</v>
      </c>
      <c r="D166" s="2">
        <v>0</v>
      </c>
      <c r="E166" s="2">
        <v>53</v>
      </c>
      <c r="F166" s="2">
        <v>1</v>
      </c>
      <c r="G166" s="2">
        <v>0</v>
      </c>
      <c r="H166" s="2">
        <v>0</v>
      </c>
      <c r="I166" s="2">
        <v>0</v>
      </c>
      <c r="J166" s="2">
        <v>0</v>
      </c>
      <c r="K166" s="2">
        <v>0</v>
      </c>
      <c r="L166" s="2">
        <v>0</v>
      </c>
      <c r="M166" s="2">
        <v>1</v>
      </c>
      <c r="N166" s="2">
        <v>0</v>
      </c>
      <c r="O166" s="2" t="s">
        <v>37</v>
      </c>
      <c r="P166" s="2" t="str" cm="1">
        <f t="array" ref="P166">_xlfn.IFS(Table1[[#This Row],[Divorced]]=1,"Divorced",Table1[[#This Row],[Married]]=1,"Married",Table1[[#This Row],[Single]]=1,"Single",Table1[[#This Row],[Together]]=1,"Together",Table1[[#This Row],[Widow]]=1,"Widow")</f>
        <v>Divorced</v>
      </c>
      <c r="Q166" s="2" t="str" cm="1">
        <f t="array" ref="Q166">IFERROR(_xlfn.IFS(Table1[[#This Row],[Basic]]=1,"Basic",Table1[[#This Row],[Graduate]]=1,"Graduate",Table1[[#This Row],[Master]]=1,"Master",Table1[[#This Row],[PhD]]=1,"PhD"),"Other")</f>
        <v>Master</v>
      </c>
    </row>
    <row r="167" spans="1:17" x14ac:dyDescent="0.25">
      <c r="A167" s="2">
        <v>1079</v>
      </c>
      <c r="B167" s="7">
        <v>181361</v>
      </c>
      <c r="C167" s="2">
        <v>0</v>
      </c>
      <c r="D167" s="2">
        <v>0</v>
      </c>
      <c r="E167" s="2">
        <v>33</v>
      </c>
      <c r="F167" s="2">
        <v>1</v>
      </c>
      <c r="G167" s="2">
        <v>0</v>
      </c>
      <c r="H167" s="2">
        <v>0</v>
      </c>
      <c r="I167" s="2">
        <v>0</v>
      </c>
      <c r="J167" s="2">
        <v>0</v>
      </c>
      <c r="K167" s="2">
        <v>0</v>
      </c>
      <c r="L167" s="2">
        <v>1</v>
      </c>
      <c r="M167" s="2">
        <v>0</v>
      </c>
      <c r="N167" s="2">
        <v>0</v>
      </c>
      <c r="O167" s="2" t="s">
        <v>38</v>
      </c>
      <c r="P167" s="2" t="str" cm="1">
        <f t="array" ref="P167">_xlfn.IFS(Table1[[#This Row],[Divorced]]=1,"Divorced",Table1[[#This Row],[Married]]=1,"Married",Table1[[#This Row],[Single]]=1,"Single",Table1[[#This Row],[Together]]=1,"Together",Table1[[#This Row],[Widow]]=1,"Widow")</f>
        <v>Divorced</v>
      </c>
      <c r="Q167" s="2" t="str" cm="1">
        <f t="array" ref="Q167">IFERROR(_xlfn.IFS(Table1[[#This Row],[Basic]]=1,"Basic",Table1[[#This Row],[Graduate]]=1,"Graduate",Table1[[#This Row],[Master]]=1,"Master",Table1[[#This Row],[PhD]]=1,"PhD"),"Other")</f>
        <v>Graduate</v>
      </c>
    </row>
    <row r="168" spans="1:17" x14ac:dyDescent="0.25">
      <c r="A168" s="2">
        <v>2560</v>
      </c>
      <c r="B168" s="7">
        <v>181361</v>
      </c>
      <c r="C168" s="2">
        <v>0</v>
      </c>
      <c r="D168" s="2">
        <v>0</v>
      </c>
      <c r="E168" s="2">
        <v>33</v>
      </c>
      <c r="F168" s="2">
        <v>1</v>
      </c>
      <c r="G168" s="2">
        <v>0</v>
      </c>
      <c r="H168" s="2">
        <v>0</v>
      </c>
      <c r="I168" s="2">
        <v>0</v>
      </c>
      <c r="J168" s="2">
        <v>0</v>
      </c>
      <c r="K168" s="2">
        <v>0</v>
      </c>
      <c r="L168" s="2">
        <v>1</v>
      </c>
      <c r="M168" s="2">
        <v>0</v>
      </c>
      <c r="N168" s="2">
        <v>0</v>
      </c>
      <c r="O168" s="2" t="s">
        <v>36</v>
      </c>
      <c r="P168" s="2" t="str" cm="1">
        <f t="array" ref="P168">_xlfn.IFS(Table1[[#This Row],[Divorced]]=1,"Divorced",Table1[[#This Row],[Married]]=1,"Married",Table1[[#This Row],[Single]]=1,"Single",Table1[[#This Row],[Together]]=1,"Together",Table1[[#This Row],[Widow]]=1,"Widow")</f>
        <v>Divorced</v>
      </c>
      <c r="Q168" s="2" t="str" cm="1">
        <f t="array" ref="Q168">IFERROR(_xlfn.IFS(Table1[[#This Row],[Basic]]=1,"Basic",Table1[[#This Row],[Graduate]]=1,"Graduate",Table1[[#This Row],[Master]]=1,"Master",Table1[[#This Row],[PhD]]=1,"PhD"),"Other")</f>
        <v>Graduate</v>
      </c>
    </row>
    <row r="169" spans="1:17" x14ac:dyDescent="0.25">
      <c r="A169" s="2">
        <v>1881</v>
      </c>
      <c r="B169" s="7">
        <v>181320</v>
      </c>
      <c r="C169" s="2">
        <v>0</v>
      </c>
      <c r="D169" s="2">
        <v>0</v>
      </c>
      <c r="E169" s="2">
        <v>62</v>
      </c>
      <c r="F169" s="2">
        <v>0</v>
      </c>
      <c r="G169" s="2">
        <v>1</v>
      </c>
      <c r="H169" s="2">
        <v>0</v>
      </c>
      <c r="I169" s="2">
        <v>0</v>
      </c>
      <c r="J169" s="2">
        <v>0</v>
      </c>
      <c r="K169" s="2">
        <v>0</v>
      </c>
      <c r="L169" s="2">
        <v>1</v>
      </c>
      <c r="M169" s="2">
        <v>0</v>
      </c>
      <c r="N169" s="2">
        <v>0</v>
      </c>
      <c r="O169" s="2" t="s">
        <v>39</v>
      </c>
      <c r="P169" s="2" t="str" cm="1">
        <f t="array" ref="P169">_xlfn.IFS(Table1[[#This Row],[Divorced]]=1,"Divorced",Table1[[#This Row],[Married]]=1,"Married",Table1[[#This Row],[Single]]=1,"Single",Table1[[#This Row],[Together]]=1,"Together",Table1[[#This Row],[Widow]]=1,"Widow")</f>
        <v>Married</v>
      </c>
      <c r="Q169" s="2" t="str" cm="1">
        <f t="array" ref="Q169">IFERROR(_xlfn.IFS(Table1[[#This Row],[Basic]]=1,"Basic",Table1[[#This Row],[Graduate]]=1,"Graduate",Table1[[#This Row],[Master]]=1,"Master",Table1[[#This Row],[PhD]]=1,"PhD"),"Other")</f>
        <v>Graduate</v>
      </c>
    </row>
    <row r="170" spans="1:17" x14ac:dyDescent="0.25">
      <c r="A170" s="2">
        <v>1658</v>
      </c>
      <c r="B170" s="7">
        <v>181300</v>
      </c>
      <c r="C170" s="2">
        <v>0</v>
      </c>
      <c r="D170" s="2">
        <v>1</v>
      </c>
      <c r="E170" s="2">
        <v>57</v>
      </c>
      <c r="F170" s="2">
        <v>0</v>
      </c>
      <c r="G170" s="2">
        <v>1</v>
      </c>
      <c r="H170" s="2">
        <v>0</v>
      </c>
      <c r="I170" s="2">
        <v>0</v>
      </c>
      <c r="J170" s="2">
        <v>0</v>
      </c>
      <c r="K170" s="2">
        <v>0</v>
      </c>
      <c r="L170" s="2">
        <v>0</v>
      </c>
      <c r="M170" s="2">
        <v>0</v>
      </c>
      <c r="N170" s="2">
        <v>1</v>
      </c>
      <c r="O170" s="2" t="s">
        <v>35</v>
      </c>
      <c r="P170" s="2" t="str" cm="1">
        <f t="array" ref="P170">_xlfn.IFS(Table1[[#This Row],[Divorced]]=1,"Divorced",Table1[[#This Row],[Married]]=1,"Married",Table1[[#This Row],[Single]]=1,"Single",Table1[[#This Row],[Together]]=1,"Together",Table1[[#This Row],[Widow]]=1,"Widow")</f>
        <v>Married</v>
      </c>
      <c r="Q170" s="2" t="str" cm="1">
        <f t="array" ref="Q170">IFERROR(_xlfn.IFS(Table1[[#This Row],[Basic]]=1,"Basic",Table1[[#This Row],[Graduate]]=1,"Graduate",Table1[[#This Row],[Master]]=1,"Master",Table1[[#This Row],[PhD]]=1,"PhD"),"Other")</f>
        <v>PhD</v>
      </c>
    </row>
    <row r="171" spans="1:17" x14ac:dyDescent="0.25">
      <c r="A171" s="2">
        <v>1431</v>
      </c>
      <c r="B171" s="7">
        <v>181246</v>
      </c>
      <c r="C171" s="2">
        <v>0</v>
      </c>
      <c r="D171" s="2">
        <v>0</v>
      </c>
      <c r="E171" s="2">
        <v>56</v>
      </c>
      <c r="F171" s="2">
        <v>0</v>
      </c>
      <c r="G171" s="2">
        <v>0</v>
      </c>
      <c r="H171" s="2">
        <v>1</v>
      </c>
      <c r="I171" s="2">
        <v>0</v>
      </c>
      <c r="J171" s="2">
        <v>0</v>
      </c>
      <c r="K171" s="2">
        <v>0</v>
      </c>
      <c r="L171" s="2">
        <v>1</v>
      </c>
      <c r="M171" s="2">
        <v>0</v>
      </c>
      <c r="N171" s="2">
        <v>0</v>
      </c>
      <c r="O171" s="2" t="s">
        <v>39</v>
      </c>
      <c r="P171" s="2" t="str" cm="1">
        <f t="array" ref="P171">_xlfn.IFS(Table1[[#This Row],[Divorced]]=1,"Divorced",Table1[[#This Row],[Married]]=1,"Married",Table1[[#This Row],[Single]]=1,"Single",Table1[[#This Row],[Together]]=1,"Together",Table1[[#This Row],[Widow]]=1,"Widow")</f>
        <v>Single</v>
      </c>
      <c r="Q171" s="2" t="str" cm="1">
        <f t="array" ref="Q171">IFERROR(_xlfn.IFS(Table1[[#This Row],[Basic]]=1,"Basic",Table1[[#This Row],[Graduate]]=1,"Graduate",Table1[[#This Row],[Master]]=1,"Master",Table1[[#This Row],[PhD]]=1,"PhD"),"Other")</f>
        <v>Graduate</v>
      </c>
    </row>
    <row r="172" spans="1:17" x14ac:dyDescent="0.25">
      <c r="A172" s="2">
        <v>1491</v>
      </c>
      <c r="B172" s="7">
        <v>181217</v>
      </c>
      <c r="C172" s="2">
        <v>0</v>
      </c>
      <c r="D172" s="2">
        <v>0</v>
      </c>
      <c r="E172" s="2">
        <v>31</v>
      </c>
      <c r="F172" s="2">
        <v>0</v>
      </c>
      <c r="G172" s="2">
        <v>0</v>
      </c>
      <c r="H172" s="2">
        <v>1</v>
      </c>
      <c r="I172" s="2">
        <v>0</v>
      </c>
      <c r="J172" s="2">
        <v>0</v>
      </c>
      <c r="K172" s="2">
        <v>0</v>
      </c>
      <c r="L172" s="2">
        <v>1</v>
      </c>
      <c r="M172" s="2">
        <v>0</v>
      </c>
      <c r="N172" s="2">
        <v>0</v>
      </c>
      <c r="O172" s="2" t="s">
        <v>39</v>
      </c>
      <c r="P172" s="2" t="str" cm="1">
        <f t="array" ref="P172">_xlfn.IFS(Table1[[#This Row],[Divorced]]=1,"Divorced",Table1[[#This Row],[Married]]=1,"Married",Table1[[#This Row],[Single]]=1,"Single",Table1[[#This Row],[Together]]=1,"Together",Table1[[#This Row],[Widow]]=1,"Widow")</f>
        <v>Single</v>
      </c>
      <c r="Q172" s="2" t="str" cm="1">
        <f t="array" ref="Q172">IFERROR(_xlfn.IFS(Table1[[#This Row],[Basic]]=1,"Basic",Table1[[#This Row],[Graduate]]=1,"Graduate",Table1[[#This Row],[Master]]=1,"Master",Table1[[#This Row],[PhD]]=1,"PhD"),"Other")</f>
        <v>Graduate</v>
      </c>
    </row>
    <row r="173" spans="1:17" x14ac:dyDescent="0.25">
      <c r="A173" s="2">
        <v>2664</v>
      </c>
      <c r="B173" s="7">
        <v>181217</v>
      </c>
      <c r="C173" s="2">
        <v>0</v>
      </c>
      <c r="D173" s="2">
        <v>0</v>
      </c>
      <c r="E173" s="2">
        <v>31</v>
      </c>
      <c r="F173" s="2">
        <v>0</v>
      </c>
      <c r="G173" s="2">
        <v>0</v>
      </c>
      <c r="H173" s="2">
        <v>1</v>
      </c>
      <c r="I173" s="2">
        <v>0</v>
      </c>
      <c r="J173" s="2">
        <v>0</v>
      </c>
      <c r="K173" s="2">
        <v>0</v>
      </c>
      <c r="L173" s="2">
        <v>1</v>
      </c>
      <c r="M173" s="2">
        <v>0</v>
      </c>
      <c r="N173" s="2">
        <v>0</v>
      </c>
      <c r="O173" s="2" t="s">
        <v>37</v>
      </c>
      <c r="P173" s="2" t="str" cm="1">
        <f t="array" ref="P173">_xlfn.IFS(Table1[[#This Row],[Divorced]]=1,"Divorced",Table1[[#This Row],[Married]]=1,"Married",Table1[[#This Row],[Single]]=1,"Single",Table1[[#This Row],[Together]]=1,"Together",Table1[[#This Row],[Widow]]=1,"Widow")</f>
        <v>Single</v>
      </c>
      <c r="Q173" s="2" t="str" cm="1">
        <f t="array" ref="Q173">IFERROR(_xlfn.IFS(Table1[[#This Row],[Basic]]=1,"Basic",Table1[[#This Row],[Graduate]]=1,"Graduate",Table1[[#This Row],[Master]]=1,"Master",Table1[[#This Row],[PhD]]=1,"PhD"),"Other")</f>
        <v>Graduate</v>
      </c>
    </row>
    <row r="174" spans="1:17" x14ac:dyDescent="0.25">
      <c r="A174" s="2">
        <v>1826</v>
      </c>
      <c r="B174" s="7">
        <v>181205</v>
      </c>
      <c r="C174" s="2">
        <v>0</v>
      </c>
      <c r="D174" s="2">
        <v>0</v>
      </c>
      <c r="E174" s="2">
        <v>50</v>
      </c>
      <c r="F174" s="2">
        <v>0</v>
      </c>
      <c r="G174" s="2">
        <v>0</v>
      </c>
      <c r="H174" s="2">
        <v>0</v>
      </c>
      <c r="I174" s="2">
        <v>1</v>
      </c>
      <c r="J174" s="2">
        <v>0</v>
      </c>
      <c r="K174" s="2">
        <v>0</v>
      </c>
      <c r="L174" s="2">
        <v>1</v>
      </c>
      <c r="M174" s="2">
        <v>0</v>
      </c>
      <c r="N174" s="2">
        <v>0</v>
      </c>
      <c r="O174" s="2" t="s">
        <v>35</v>
      </c>
      <c r="P174" s="2" t="str" cm="1">
        <f t="array" ref="P174">_xlfn.IFS(Table1[[#This Row],[Divorced]]=1,"Divorced",Table1[[#This Row],[Married]]=1,"Married",Table1[[#This Row],[Single]]=1,"Single",Table1[[#This Row],[Together]]=1,"Together",Table1[[#This Row],[Widow]]=1,"Widow")</f>
        <v>Together</v>
      </c>
      <c r="Q174" s="2" t="str" cm="1">
        <f t="array" ref="Q174">IFERROR(_xlfn.IFS(Table1[[#This Row],[Basic]]=1,"Basic",Table1[[#This Row],[Graduate]]=1,"Graduate",Table1[[#This Row],[Master]]=1,"Master",Table1[[#This Row],[PhD]]=1,"PhD"),"Other")</f>
        <v>Graduate</v>
      </c>
    </row>
    <row r="175" spans="1:17" x14ac:dyDescent="0.25">
      <c r="A175" s="2">
        <v>1499</v>
      </c>
      <c r="B175" s="7">
        <v>181169</v>
      </c>
      <c r="C175" s="2">
        <v>0</v>
      </c>
      <c r="D175" s="2">
        <v>0</v>
      </c>
      <c r="E175" s="2">
        <v>45</v>
      </c>
      <c r="F175" s="2">
        <v>0</v>
      </c>
      <c r="G175" s="2">
        <v>0</v>
      </c>
      <c r="H175" s="2">
        <v>1</v>
      </c>
      <c r="I175" s="2">
        <v>0</v>
      </c>
      <c r="J175" s="2">
        <v>0</v>
      </c>
      <c r="K175" s="2">
        <v>0</v>
      </c>
      <c r="L175" s="2">
        <v>0</v>
      </c>
      <c r="M175" s="2">
        <v>1</v>
      </c>
      <c r="N175" s="2">
        <v>0</v>
      </c>
      <c r="O175" s="2" t="s">
        <v>38</v>
      </c>
      <c r="P175" s="2" t="str" cm="1">
        <f t="array" ref="P175">_xlfn.IFS(Table1[[#This Row],[Divorced]]=1,"Divorced",Table1[[#This Row],[Married]]=1,"Married",Table1[[#This Row],[Single]]=1,"Single",Table1[[#This Row],[Together]]=1,"Together",Table1[[#This Row],[Widow]]=1,"Widow")</f>
        <v>Single</v>
      </c>
      <c r="Q175" s="2" t="str" cm="1">
        <f t="array" ref="Q175">IFERROR(_xlfn.IFS(Table1[[#This Row],[Basic]]=1,"Basic",Table1[[#This Row],[Graduate]]=1,"Graduate",Table1[[#This Row],[Master]]=1,"Master",Table1[[#This Row],[PhD]]=1,"PhD"),"Other")</f>
        <v>Master</v>
      </c>
    </row>
    <row r="176" spans="1:17" x14ac:dyDescent="0.25">
      <c r="A176" s="2">
        <v>1593</v>
      </c>
      <c r="B176" s="7">
        <v>181168</v>
      </c>
      <c r="C176" s="2">
        <v>0</v>
      </c>
      <c r="D176" s="2">
        <v>0</v>
      </c>
      <c r="E176" s="2">
        <v>55</v>
      </c>
      <c r="F176" s="2">
        <v>0</v>
      </c>
      <c r="G176" s="2">
        <v>1</v>
      </c>
      <c r="H176" s="2">
        <v>0</v>
      </c>
      <c r="I176" s="2">
        <v>0</v>
      </c>
      <c r="J176" s="2">
        <v>0</v>
      </c>
      <c r="K176" s="2">
        <v>0</v>
      </c>
      <c r="L176" s="2">
        <v>1</v>
      </c>
      <c r="M176" s="2">
        <v>0</v>
      </c>
      <c r="N176" s="2">
        <v>0</v>
      </c>
      <c r="O176" s="2" t="s">
        <v>39</v>
      </c>
      <c r="P176" s="2" t="str" cm="1">
        <f t="array" ref="P176">_xlfn.IFS(Table1[[#This Row],[Divorced]]=1,"Divorced",Table1[[#This Row],[Married]]=1,"Married",Table1[[#This Row],[Single]]=1,"Single",Table1[[#This Row],[Together]]=1,"Together",Table1[[#This Row],[Widow]]=1,"Widow")</f>
        <v>Married</v>
      </c>
      <c r="Q176" s="2" t="str" cm="1">
        <f t="array" ref="Q176">IFERROR(_xlfn.IFS(Table1[[#This Row],[Basic]]=1,"Basic",Table1[[#This Row],[Graduate]]=1,"Graduate",Table1[[#This Row],[Master]]=1,"Master",Table1[[#This Row],[PhD]]=1,"PhD"),"Other")</f>
        <v>Graduate</v>
      </c>
    </row>
    <row r="177" spans="1:17" x14ac:dyDescent="0.25">
      <c r="A177" s="2">
        <v>2287</v>
      </c>
      <c r="B177" s="7">
        <v>181051</v>
      </c>
      <c r="C177" s="2">
        <v>0</v>
      </c>
      <c r="D177" s="2">
        <v>0</v>
      </c>
      <c r="E177" s="2">
        <v>55</v>
      </c>
      <c r="F177" s="2">
        <v>0</v>
      </c>
      <c r="G177" s="2">
        <v>1</v>
      </c>
      <c r="H177" s="2">
        <v>0</v>
      </c>
      <c r="I177" s="2">
        <v>0</v>
      </c>
      <c r="J177" s="2">
        <v>0</v>
      </c>
      <c r="K177" s="2">
        <v>0</v>
      </c>
      <c r="L177" s="2">
        <v>0</v>
      </c>
      <c r="M177" s="2">
        <v>0</v>
      </c>
      <c r="N177" s="2">
        <v>1</v>
      </c>
      <c r="O177" s="2" t="s">
        <v>34</v>
      </c>
      <c r="P177" s="2" t="str" cm="1">
        <f t="array" ref="P177">_xlfn.IFS(Table1[[#This Row],[Divorced]]=1,"Divorced",Table1[[#This Row],[Married]]=1,"Married",Table1[[#This Row],[Single]]=1,"Single",Table1[[#This Row],[Together]]=1,"Together",Table1[[#This Row],[Widow]]=1,"Widow")</f>
        <v>Married</v>
      </c>
      <c r="Q177" s="2" t="str" cm="1">
        <f t="array" ref="Q177">IFERROR(_xlfn.IFS(Table1[[#This Row],[Basic]]=1,"Basic",Table1[[#This Row],[Graduate]]=1,"Graduate",Table1[[#This Row],[Master]]=1,"Master",Table1[[#This Row],[PhD]]=1,"PhD"),"Other")</f>
        <v>PhD</v>
      </c>
    </row>
    <row r="178" spans="1:17" x14ac:dyDescent="0.25">
      <c r="A178" s="2">
        <v>3024</v>
      </c>
      <c r="B178" s="7">
        <v>181044</v>
      </c>
      <c r="C178" s="2">
        <v>0</v>
      </c>
      <c r="D178" s="2">
        <v>0</v>
      </c>
      <c r="E178" s="2">
        <v>73</v>
      </c>
      <c r="F178" s="2">
        <v>0</v>
      </c>
      <c r="G178" s="2">
        <v>1</v>
      </c>
      <c r="H178" s="2">
        <v>0</v>
      </c>
      <c r="I178" s="2">
        <v>0</v>
      </c>
      <c r="J178" s="2">
        <v>0</v>
      </c>
      <c r="K178" s="2">
        <v>0</v>
      </c>
      <c r="L178" s="2">
        <v>0</v>
      </c>
      <c r="M178" s="2">
        <v>0</v>
      </c>
      <c r="N178" s="2">
        <v>0</v>
      </c>
      <c r="O178" s="2" t="s">
        <v>37</v>
      </c>
      <c r="P178" s="2" t="str" cm="1">
        <f t="array" ref="P178">_xlfn.IFS(Table1[[#This Row],[Divorced]]=1,"Divorced",Table1[[#This Row],[Married]]=1,"Married",Table1[[#This Row],[Single]]=1,"Single",Table1[[#This Row],[Together]]=1,"Together",Table1[[#This Row],[Widow]]=1,"Widow")</f>
        <v>Married</v>
      </c>
      <c r="Q178" s="2" t="str" cm="1">
        <f t="array" ref="Q178">IFERROR(_xlfn.IFS(Table1[[#This Row],[Basic]]=1,"Basic",Table1[[#This Row],[Graduate]]=1,"Graduate",Table1[[#This Row],[Master]]=1,"Master",Table1[[#This Row],[PhD]]=1,"PhD"),"Other")</f>
        <v>Other</v>
      </c>
    </row>
    <row r="179" spans="1:17" x14ac:dyDescent="0.25">
      <c r="A179" s="2">
        <v>1809</v>
      </c>
      <c r="B179" s="7">
        <v>180995</v>
      </c>
      <c r="C179" s="2">
        <v>0</v>
      </c>
      <c r="D179" s="2">
        <v>1</v>
      </c>
      <c r="E179" s="2">
        <v>62</v>
      </c>
      <c r="F179" s="2">
        <v>0</v>
      </c>
      <c r="G179" s="2">
        <v>0</v>
      </c>
      <c r="H179" s="2">
        <v>0</v>
      </c>
      <c r="I179" s="2">
        <v>0</v>
      </c>
      <c r="J179" s="2">
        <v>1</v>
      </c>
      <c r="K179" s="2">
        <v>0</v>
      </c>
      <c r="L179" s="2">
        <v>0</v>
      </c>
      <c r="M179" s="2">
        <v>0</v>
      </c>
      <c r="N179" s="2">
        <v>1</v>
      </c>
      <c r="O179" s="2" t="s">
        <v>39</v>
      </c>
      <c r="P179" s="2" t="str" cm="1">
        <f t="array" ref="P179">_xlfn.IFS(Table1[[#This Row],[Divorced]]=1,"Divorced",Table1[[#This Row],[Married]]=1,"Married",Table1[[#This Row],[Single]]=1,"Single",Table1[[#This Row],[Together]]=1,"Together",Table1[[#This Row],[Widow]]=1,"Widow")</f>
        <v>Widow</v>
      </c>
      <c r="Q179" s="2" t="str" cm="1">
        <f t="array" ref="Q179">IFERROR(_xlfn.IFS(Table1[[#This Row],[Basic]]=1,"Basic",Table1[[#This Row],[Graduate]]=1,"Graduate",Table1[[#This Row],[Master]]=1,"Master",Table1[[#This Row],[PhD]]=1,"PhD"),"Other")</f>
        <v>PhD</v>
      </c>
    </row>
    <row r="180" spans="1:17" x14ac:dyDescent="0.25">
      <c r="A180" s="2">
        <v>2899</v>
      </c>
      <c r="B180" s="7">
        <v>180982</v>
      </c>
      <c r="C180" s="2">
        <v>1</v>
      </c>
      <c r="D180" s="2">
        <v>1</v>
      </c>
      <c r="E180" s="2">
        <v>61</v>
      </c>
      <c r="F180" s="2">
        <v>0</v>
      </c>
      <c r="G180" s="2">
        <v>0</v>
      </c>
      <c r="H180" s="2">
        <v>1</v>
      </c>
      <c r="I180" s="2">
        <v>0</v>
      </c>
      <c r="J180" s="2">
        <v>0</v>
      </c>
      <c r="K180" s="2">
        <v>0</v>
      </c>
      <c r="L180" s="2">
        <v>1</v>
      </c>
      <c r="M180" s="2">
        <v>0</v>
      </c>
      <c r="N180" s="2">
        <v>0</v>
      </c>
      <c r="O180" s="2" t="s">
        <v>34</v>
      </c>
      <c r="P180" s="2" t="str" cm="1">
        <f t="array" ref="P180">_xlfn.IFS(Table1[[#This Row],[Divorced]]=1,"Divorced",Table1[[#This Row],[Married]]=1,"Married",Table1[[#This Row],[Single]]=1,"Single",Table1[[#This Row],[Together]]=1,"Together",Table1[[#This Row],[Widow]]=1,"Widow")</f>
        <v>Single</v>
      </c>
      <c r="Q180" s="2" t="str" cm="1">
        <f t="array" ref="Q180">IFERROR(_xlfn.IFS(Table1[[#This Row],[Basic]]=1,"Basic",Table1[[#This Row],[Graduate]]=1,"Graduate",Table1[[#This Row],[Master]]=1,"Master",Table1[[#This Row],[PhD]]=1,"PhD"),"Other")</f>
        <v>Graduate</v>
      </c>
    </row>
    <row r="181" spans="1:17" x14ac:dyDescent="0.25">
      <c r="A181" s="2">
        <v>1734</v>
      </c>
      <c r="B181" s="7">
        <v>180952</v>
      </c>
      <c r="C181" s="2">
        <v>0</v>
      </c>
      <c r="D181" s="2">
        <v>0</v>
      </c>
      <c r="E181" s="2">
        <v>51</v>
      </c>
      <c r="F181" s="2">
        <v>0</v>
      </c>
      <c r="G181" s="2">
        <v>1</v>
      </c>
      <c r="H181" s="2">
        <v>0</v>
      </c>
      <c r="I181" s="2">
        <v>0</v>
      </c>
      <c r="J181" s="2">
        <v>0</v>
      </c>
      <c r="K181" s="2">
        <v>0</v>
      </c>
      <c r="L181" s="2">
        <v>1</v>
      </c>
      <c r="M181" s="2">
        <v>0</v>
      </c>
      <c r="N181" s="2">
        <v>0</v>
      </c>
      <c r="O181" s="2" t="s">
        <v>37</v>
      </c>
      <c r="P181" s="2" t="str" cm="1">
        <f t="array" ref="P181">_xlfn.IFS(Table1[[#This Row],[Divorced]]=1,"Divorced",Table1[[#This Row],[Married]]=1,"Married",Table1[[#This Row],[Single]]=1,"Single",Table1[[#This Row],[Together]]=1,"Together",Table1[[#This Row],[Widow]]=1,"Widow")</f>
        <v>Married</v>
      </c>
      <c r="Q181" s="2" t="str" cm="1">
        <f t="array" ref="Q181">IFERROR(_xlfn.IFS(Table1[[#This Row],[Basic]]=1,"Basic",Table1[[#This Row],[Graduate]]=1,"Graduate",Table1[[#This Row],[Master]]=1,"Master",Table1[[#This Row],[PhD]]=1,"PhD"),"Other")</f>
        <v>Graduate</v>
      </c>
    </row>
    <row r="182" spans="1:17" x14ac:dyDescent="0.25">
      <c r="A182" s="2">
        <v>1292</v>
      </c>
      <c r="B182" s="7">
        <v>180950</v>
      </c>
      <c r="C182" s="2">
        <v>0</v>
      </c>
      <c r="D182" s="2">
        <v>0</v>
      </c>
      <c r="E182" s="2">
        <v>59</v>
      </c>
      <c r="F182" s="2">
        <v>0</v>
      </c>
      <c r="G182" s="2">
        <v>1</v>
      </c>
      <c r="H182" s="2">
        <v>0</v>
      </c>
      <c r="I182" s="2">
        <v>0</v>
      </c>
      <c r="J182" s="2">
        <v>0</v>
      </c>
      <c r="K182" s="2">
        <v>0</v>
      </c>
      <c r="L182" s="2">
        <v>0</v>
      </c>
      <c r="M182" s="2">
        <v>1</v>
      </c>
      <c r="N182" s="2">
        <v>0</v>
      </c>
      <c r="O182" s="2" t="s">
        <v>35</v>
      </c>
      <c r="P182" s="2" t="str" cm="1">
        <f t="array" ref="P182">_xlfn.IFS(Table1[[#This Row],[Divorced]]=1,"Divorced",Table1[[#This Row],[Married]]=1,"Married",Table1[[#This Row],[Single]]=1,"Single",Table1[[#This Row],[Together]]=1,"Together",Table1[[#This Row],[Widow]]=1,"Widow")</f>
        <v>Married</v>
      </c>
      <c r="Q182" s="2" t="str" cm="1">
        <f t="array" ref="Q182">IFERROR(_xlfn.IFS(Table1[[#This Row],[Basic]]=1,"Basic",Table1[[#This Row],[Graduate]]=1,"Graduate",Table1[[#This Row],[Master]]=1,"Master",Table1[[#This Row],[PhD]]=1,"PhD"),"Other")</f>
        <v>Master</v>
      </c>
    </row>
    <row r="183" spans="1:17" x14ac:dyDescent="0.25">
      <c r="A183" s="2">
        <v>2078</v>
      </c>
      <c r="B183" s="7">
        <v>180910</v>
      </c>
      <c r="C183" s="2">
        <v>0</v>
      </c>
      <c r="D183" s="2">
        <v>0</v>
      </c>
      <c r="E183" s="2">
        <v>34</v>
      </c>
      <c r="F183" s="2">
        <v>0</v>
      </c>
      <c r="G183" s="2">
        <v>0</v>
      </c>
      <c r="H183" s="2">
        <v>1</v>
      </c>
      <c r="I183" s="2">
        <v>0</v>
      </c>
      <c r="J183" s="2">
        <v>0</v>
      </c>
      <c r="K183" s="2">
        <v>0</v>
      </c>
      <c r="L183" s="2">
        <v>0</v>
      </c>
      <c r="M183" s="2">
        <v>0</v>
      </c>
      <c r="N183" s="2">
        <v>0</v>
      </c>
      <c r="O183" s="2" t="s">
        <v>35</v>
      </c>
      <c r="P183" s="2" t="str" cm="1">
        <f t="array" ref="P183">_xlfn.IFS(Table1[[#This Row],[Divorced]]=1,"Divorced",Table1[[#This Row],[Married]]=1,"Married",Table1[[#This Row],[Single]]=1,"Single",Table1[[#This Row],[Together]]=1,"Together",Table1[[#This Row],[Widow]]=1,"Widow")</f>
        <v>Single</v>
      </c>
      <c r="Q183" s="2" t="str" cm="1">
        <f t="array" ref="Q183">IFERROR(_xlfn.IFS(Table1[[#This Row],[Basic]]=1,"Basic",Table1[[#This Row],[Graduate]]=1,"Graduate",Table1[[#This Row],[Master]]=1,"Master",Table1[[#This Row],[PhD]]=1,"PhD"),"Other")</f>
        <v>Other</v>
      </c>
    </row>
    <row r="184" spans="1:17" x14ac:dyDescent="0.25">
      <c r="A184" s="2">
        <v>2927</v>
      </c>
      <c r="B184" s="7">
        <v>180872</v>
      </c>
      <c r="C184" s="2">
        <v>0</v>
      </c>
      <c r="D184" s="2">
        <v>0</v>
      </c>
      <c r="E184" s="2">
        <v>69</v>
      </c>
      <c r="F184" s="2">
        <v>0</v>
      </c>
      <c r="G184" s="2">
        <v>0</v>
      </c>
      <c r="H184" s="2">
        <v>1</v>
      </c>
      <c r="I184" s="2">
        <v>0</v>
      </c>
      <c r="J184" s="2">
        <v>0</v>
      </c>
      <c r="K184" s="2">
        <v>0</v>
      </c>
      <c r="L184" s="2">
        <v>1</v>
      </c>
      <c r="M184" s="2">
        <v>0</v>
      </c>
      <c r="N184" s="2">
        <v>0</v>
      </c>
      <c r="O184" s="2" t="s">
        <v>38</v>
      </c>
      <c r="P184" s="2" t="str" cm="1">
        <f t="array" ref="P184">_xlfn.IFS(Table1[[#This Row],[Divorced]]=1,"Divorced",Table1[[#This Row],[Married]]=1,"Married",Table1[[#This Row],[Single]]=1,"Single",Table1[[#This Row],[Together]]=1,"Together",Table1[[#This Row],[Widow]]=1,"Widow")</f>
        <v>Single</v>
      </c>
      <c r="Q184" s="2" t="str" cm="1">
        <f t="array" ref="Q184">IFERROR(_xlfn.IFS(Table1[[#This Row],[Basic]]=1,"Basic",Table1[[#This Row],[Graduate]]=1,"Graduate",Table1[[#This Row],[Master]]=1,"Master",Table1[[#This Row],[PhD]]=1,"PhD"),"Other")</f>
        <v>Graduate</v>
      </c>
    </row>
    <row r="185" spans="1:17" x14ac:dyDescent="0.25">
      <c r="A185" s="2">
        <v>1856</v>
      </c>
      <c r="B185" s="7">
        <v>180812</v>
      </c>
      <c r="C185" s="2">
        <v>0</v>
      </c>
      <c r="D185" s="2">
        <v>0</v>
      </c>
      <c r="E185" s="2">
        <v>67</v>
      </c>
      <c r="F185" s="2">
        <v>0</v>
      </c>
      <c r="G185" s="2">
        <v>0</v>
      </c>
      <c r="H185" s="2">
        <v>0</v>
      </c>
      <c r="I185" s="2">
        <v>1</v>
      </c>
      <c r="J185" s="2">
        <v>0</v>
      </c>
      <c r="K185" s="2">
        <v>0</v>
      </c>
      <c r="L185" s="2">
        <v>1</v>
      </c>
      <c r="M185" s="2">
        <v>0</v>
      </c>
      <c r="N185" s="2">
        <v>0</v>
      </c>
      <c r="O185" s="2" t="s">
        <v>35</v>
      </c>
      <c r="P185" s="2" t="str" cm="1">
        <f t="array" ref="P185">_xlfn.IFS(Table1[[#This Row],[Divorced]]=1,"Divorced",Table1[[#This Row],[Married]]=1,"Married",Table1[[#This Row],[Single]]=1,"Single",Table1[[#This Row],[Together]]=1,"Together",Table1[[#This Row],[Widow]]=1,"Widow")</f>
        <v>Together</v>
      </c>
      <c r="Q185" s="2" t="str" cm="1">
        <f t="array" ref="Q185">IFERROR(_xlfn.IFS(Table1[[#This Row],[Basic]]=1,"Basic",Table1[[#This Row],[Graduate]]=1,"Graduate",Table1[[#This Row],[Master]]=1,"Master",Table1[[#This Row],[PhD]]=1,"PhD"),"Other")</f>
        <v>Graduate</v>
      </c>
    </row>
    <row r="186" spans="1:17" x14ac:dyDescent="0.25">
      <c r="A186" s="2">
        <v>1965</v>
      </c>
      <c r="B186" s="7">
        <v>180763</v>
      </c>
      <c r="C186" s="2">
        <v>0</v>
      </c>
      <c r="D186" s="2">
        <v>0</v>
      </c>
      <c r="E186" s="2">
        <v>70</v>
      </c>
      <c r="F186" s="2">
        <v>0</v>
      </c>
      <c r="G186" s="2">
        <v>1</v>
      </c>
      <c r="H186" s="2">
        <v>0</v>
      </c>
      <c r="I186" s="2">
        <v>0</v>
      </c>
      <c r="J186" s="2">
        <v>0</v>
      </c>
      <c r="K186" s="2">
        <v>0</v>
      </c>
      <c r="L186" s="2">
        <v>1</v>
      </c>
      <c r="M186" s="2">
        <v>0</v>
      </c>
      <c r="N186" s="2">
        <v>0</v>
      </c>
      <c r="O186" s="2" t="s">
        <v>39</v>
      </c>
      <c r="P186" s="2" t="str" cm="1">
        <f t="array" ref="P186">_xlfn.IFS(Table1[[#This Row],[Divorced]]=1,"Divorced",Table1[[#This Row],[Married]]=1,"Married",Table1[[#This Row],[Single]]=1,"Single",Table1[[#This Row],[Together]]=1,"Together",Table1[[#This Row],[Widow]]=1,"Widow")</f>
        <v>Married</v>
      </c>
      <c r="Q186" s="2" t="str" cm="1">
        <f t="array" ref="Q186">IFERROR(_xlfn.IFS(Table1[[#This Row],[Basic]]=1,"Basic",Table1[[#This Row],[Graduate]]=1,"Graduate",Table1[[#This Row],[Master]]=1,"Master",Table1[[#This Row],[PhD]]=1,"PhD"),"Other")</f>
        <v>Graduate</v>
      </c>
    </row>
    <row r="187" spans="1:17" x14ac:dyDescent="0.25">
      <c r="A187" s="2">
        <v>2803</v>
      </c>
      <c r="B187" s="7">
        <v>180739</v>
      </c>
      <c r="C187" s="2">
        <v>0</v>
      </c>
      <c r="D187" s="2">
        <v>0</v>
      </c>
      <c r="E187" s="2">
        <v>62</v>
      </c>
      <c r="F187" s="2">
        <v>0</v>
      </c>
      <c r="G187" s="2">
        <v>1</v>
      </c>
      <c r="H187" s="2">
        <v>0</v>
      </c>
      <c r="I187" s="2">
        <v>0</v>
      </c>
      <c r="J187" s="2">
        <v>0</v>
      </c>
      <c r="K187" s="2">
        <v>0</v>
      </c>
      <c r="L187" s="2">
        <v>0</v>
      </c>
      <c r="M187" s="2">
        <v>1</v>
      </c>
      <c r="N187" s="2">
        <v>0</v>
      </c>
      <c r="O187" s="2" t="s">
        <v>34</v>
      </c>
      <c r="P187" s="2" t="str" cm="1">
        <f t="array" ref="P187">_xlfn.IFS(Table1[[#This Row],[Divorced]]=1,"Divorced",Table1[[#This Row],[Married]]=1,"Married",Table1[[#This Row],[Single]]=1,"Single",Table1[[#This Row],[Together]]=1,"Together",Table1[[#This Row],[Widow]]=1,"Widow")</f>
        <v>Married</v>
      </c>
      <c r="Q187" s="2" t="str" cm="1">
        <f t="array" ref="Q187">IFERROR(_xlfn.IFS(Table1[[#This Row],[Basic]]=1,"Basic",Table1[[#This Row],[Graduate]]=1,"Graduate",Table1[[#This Row],[Master]]=1,"Master",Table1[[#This Row],[PhD]]=1,"PhD"),"Other")</f>
        <v>Master</v>
      </c>
    </row>
    <row r="188" spans="1:17" x14ac:dyDescent="0.25">
      <c r="A188" s="2">
        <v>2338</v>
      </c>
      <c r="B188" s="7">
        <v>180695</v>
      </c>
      <c r="C188" s="2">
        <v>0</v>
      </c>
      <c r="D188" s="2">
        <v>0</v>
      </c>
      <c r="E188" s="2">
        <v>57</v>
      </c>
      <c r="F188" s="2">
        <v>0</v>
      </c>
      <c r="G188" s="2">
        <v>0</v>
      </c>
      <c r="H188" s="2">
        <v>1</v>
      </c>
      <c r="I188" s="2">
        <v>0</v>
      </c>
      <c r="J188" s="2">
        <v>0</v>
      </c>
      <c r="K188" s="2">
        <v>0</v>
      </c>
      <c r="L188" s="2">
        <v>1</v>
      </c>
      <c r="M188" s="2">
        <v>0</v>
      </c>
      <c r="N188" s="2">
        <v>0</v>
      </c>
      <c r="O188" s="2" t="s">
        <v>36</v>
      </c>
      <c r="P188" s="2" t="str" cm="1">
        <f t="array" ref="P188">_xlfn.IFS(Table1[[#This Row],[Divorced]]=1,"Divorced",Table1[[#This Row],[Married]]=1,"Married",Table1[[#This Row],[Single]]=1,"Single",Table1[[#This Row],[Together]]=1,"Together",Table1[[#This Row],[Widow]]=1,"Widow")</f>
        <v>Single</v>
      </c>
      <c r="Q188" s="2" t="str" cm="1">
        <f t="array" ref="Q188">IFERROR(_xlfn.IFS(Table1[[#This Row],[Basic]]=1,"Basic",Table1[[#This Row],[Graduate]]=1,"Graduate",Table1[[#This Row],[Master]]=1,"Master",Table1[[#This Row],[PhD]]=1,"PhD"),"Other")</f>
        <v>Graduate</v>
      </c>
    </row>
    <row r="189" spans="1:17" x14ac:dyDescent="0.25">
      <c r="A189" s="2">
        <v>2144</v>
      </c>
      <c r="B189" s="7">
        <v>180685</v>
      </c>
      <c r="C189" s="2">
        <v>0</v>
      </c>
      <c r="D189" s="2">
        <v>0</v>
      </c>
      <c r="E189" s="2">
        <v>26</v>
      </c>
      <c r="F189" s="2">
        <v>0</v>
      </c>
      <c r="G189" s="2">
        <v>0</v>
      </c>
      <c r="H189" s="2">
        <v>0</v>
      </c>
      <c r="I189" s="2">
        <v>1</v>
      </c>
      <c r="J189" s="2">
        <v>0</v>
      </c>
      <c r="K189" s="2">
        <v>0</v>
      </c>
      <c r="L189" s="2">
        <v>1</v>
      </c>
      <c r="M189" s="2">
        <v>0</v>
      </c>
      <c r="N189" s="2">
        <v>0</v>
      </c>
      <c r="O189" s="2" t="s">
        <v>35</v>
      </c>
      <c r="P189" s="2" t="str" cm="1">
        <f t="array" ref="P189">_xlfn.IFS(Table1[[#This Row],[Divorced]]=1,"Divorced",Table1[[#This Row],[Married]]=1,"Married",Table1[[#This Row],[Single]]=1,"Single",Table1[[#This Row],[Together]]=1,"Together",Table1[[#This Row],[Widow]]=1,"Widow")</f>
        <v>Together</v>
      </c>
      <c r="Q189" s="2" t="str" cm="1">
        <f t="array" ref="Q189">IFERROR(_xlfn.IFS(Table1[[#This Row],[Basic]]=1,"Basic",Table1[[#This Row],[Graduate]]=1,"Graduate",Table1[[#This Row],[Master]]=1,"Master",Table1[[#This Row],[PhD]]=1,"PhD"),"Other")</f>
        <v>Graduate</v>
      </c>
    </row>
    <row r="190" spans="1:17" x14ac:dyDescent="0.25">
      <c r="A190" s="2">
        <v>3181</v>
      </c>
      <c r="B190" s="7">
        <v>180617</v>
      </c>
      <c r="C190" s="2">
        <v>0</v>
      </c>
      <c r="D190" s="2">
        <v>0</v>
      </c>
      <c r="E190" s="2">
        <v>25</v>
      </c>
      <c r="F190" s="2">
        <v>0</v>
      </c>
      <c r="G190" s="2">
        <v>0</v>
      </c>
      <c r="H190" s="2">
        <v>1</v>
      </c>
      <c r="I190" s="2">
        <v>0</v>
      </c>
      <c r="J190" s="2">
        <v>0</v>
      </c>
      <c r="K190" s="2">
        <v>0</v>
      </c>
      <c r="L190" s="2">
        <v>0</v>
      </c>
      <c r="M190" s="2">
        <v>0</v>
      </c>
      <c r="N190" s="2">
        <v>0</v>
      </c>
      <c r="O190" s="2" t="s">
        <v>34</v>
      </c>
      <c r="P190" s="2" t="str" cm="1">
        <f t="array" ref="P190">_xlfn.IFS(Table1[[#This Row],[Divorced]]=1,"Divorced",Table1[[#This Row],[Married]]=1,"Married",Table1[[#This Row],[Single]]=1,"Single",Table1[[#This Row],[Together]]=1,"Together",Table1[[#This Row],[Widow]]=1,"Widow")</f>
        <v>Single</v>
      </c>
      <c r="Q190" s="2" t="str" cm="1">
        <f t="array" ref="Q190">IFERROR(_xlfn.IFS(Table1[[#This Row],[Basic]]=1,"Basic",Table1[[#This Row],[Graduate]]=1,"Graduate",Table1[[#This Row],[Master]]=1,"Master",Table1[[#This Row],[PhD]]=1,"PhD"),"Other")</f>
        <v>Other</v>
      </c>
    </row>
    <row r="191" spans="1:17" x14ac:dyDescent="0.25">
      <c r="A191" s="2">
        <v>2389</v>
      </c>
      <c r="B191" s="7">
        <v>180589</v>
      </c>
      <c r="C191" s="2">
        <v>0</v>
      </c>
      <c r="D191" s="2">
        <v>0</v>
      </c>
      <c r="E191" s="2">
        <v>76</v>
      </c>
      <c r="F191" s="2">
        <v>0</v>
      </c>
      <c r="G191" s="2">
        <v>1</v>
      </c>
      <c r="H191" s="2">
        <v>0</v>
      </c>
      <c r="I191" s="2">
        <v>0</v>
      </c>
      <c r="J191" s="2">
        <v>0</v>
      </c>
      <c r="K191" s="2">
        <v>0</v>
      </c>
      <c r="L191" s="2">
        <v>1</v>
      </c>
      <c r="M191" s="2">
        <v>0</v>
      </c>
      <c r="N191" s="2">
        <v>0</v>
      </c>
      <c r="O191" s="2" t="s">
        <v>34</v>
      </c>
      <c r="P191" s="2" t="str" cm="1">
        <f t="array" ref="P191">_xlfn.IFS(Table1[[#This Row],[Divorced]]=1,"Divorced",Table1[[#This Row],[Married]]=1,"Married",Table1[[#This Row],[Single]]=1,"Single",Table1[[#This Row],[Together]]=1,"Together",Table1[[#This Row],[Widow]]=1,"Widow")</f>
        <v>Married</v>
      </c>
      <c r="Q191" s="2" t="str" cm="1">
        <f t="array" ref="Q191">IFERROR(_xlfn.IFS(Table1[[#This Row],[Basic]]=1,"Basic",Table1[[#This Row],[Graduate]]=1,"Graduate",Table1[[#This Row],[Master]]=1,"Master",Table1[[#This Row],[PhD]]=1,"PhD"),"Other")</f>
        <v>Graduate</v>
      </c>
    </row>
    <row r="192" spans="1:17" x14ac:dyDescent="0.25">
      <c r="A192" s="2">
        <v>1955</v>
      </c>
      <c r="B192" s="7">
        <v>180573</v>
      </c>
      <c r="C192" s="2">
        <v>0</v>
      </c>
      <c r="D192" s="2">
        <v>0</v>
      </c>
      <c r="E192" s="2">
        <v>49</v>
      </c>
      <c r="F192" s="2">
        <v>0</v>
      </c>
      <c r="G192" s="2">
        <v>0</v>
      </c>
      <c r="H192" s="2">
        <v>0</v>
      </c>
      <c r="I192" s="2">
        <v>1</v>
      </c>
      <c r="J192" s="2">
        <v>0</v>
      </c>
      <c r="K192" s="2">
        <v>0</v>
      </c>
      <c r="L192" s="2">
        <v>0</v>
      </c>
      <c r="M192" s="2">
        <v>1</v>
      </c>
      <c r="N192" s="2">
        <v>0</v>
      </c>
      <c r="O192" s="2" t="s">
        <v>38</v>
      </c>
      <c r="P192" s="2" t="str" cm="1">
        <f t="array" ref="P192">_xlfn.IFS(Table1[[#This Row],[Divorced]]=1,"Divorced",Table1[[#This Row],[Married]]=1,"Married",Table1[[#This Row],[Single]]=1,"Single",Table1[[#This Row],[Together]]=1,"Together",Table1[[#This Row],[Widow]]=1,"Widow")</f>
        <v>Together</v>
      </c>
      <c r="Q192" s="2" t="str" cm="1">
        <f t="array" ref="Q192">IFERROR(_xlfn.IFS(Table1[[#This Row],[Basic]]=1,"Basic",Table1[[#This Row],[Graduate]]=1,"Graduate",Table1[[#This Row],[Master]]=1,"Master",Table1[[#This Row],[PhD]]=1,"PhD"),"Other")</f>
        <v>Master</v>
      </c>
    </row>
    <row r="193" spans="1:17" x14ac:dyDescent="0.25">
      <c r="A193" s="2">
        <v>2887</v>
      </c>
      <c r="B193" s="7">
        <v>180573</v>
      </c>
      <c r="C193" s="2">
        <v>0</v>
      </c>
      <c r="D193" s="2">
        <v>0</v>
      </c>
      <c r="E193" s="2">
        <v>49</v>
      </c>
      <c r="F193" s="2">
        <v>0</v>
      </c>
      <c r="G193" s="2">
        <v>0</v>
      </c>
      <c r="H193" s="2">
        <v>0</v>
      </c>
      <c r="I193" s="2">
        <v>1</v>
      </c>
      <c r="J193" s="2">
        <v>0</v>
      </c>
      <c r="K193" s="2">
        <v>0</v>
      </c>
      <c r="L193" s="2">
        <v>0</v>
      </c>
      <c r="M193" s="2">
        <v>1</v>
      </c>
      <c r="N193" s="2">
        <v>0</v>
      </c>
      <c r="O193" s="2" t="s">
        <v>34</v>
      </c>
      <c r="P193" s="2" t="str" cm="1">
        <f t="array" ref="P193">_xlfn.IFS(Table1[[#This Row],[Divorced]]=1,"Divorced",Table1[[#This Row],[Married]]=1,"Married",Table1[[#This Row],[Single]]=1,"Single",Table1[[#This Row],[Together]]=1,"Together",Table1[[#This Row],[Widow]]=1,"Widow")</f>
        <v>Together</v>
      </c>
      <c r="Q193" s="2" t="str" cm="1">
        <f t="array" ref="Q193">IFERROR(_xlfn.IFS(Table1[[#This Row],[Basic]]=1,"Basic",Table1[[#This Row],[Graduate]]=1,"Graduate",Table1[[#This Row],[Master]]=1,"Master",Table1[[#This Row],[PhD]]=1,"PhD"),"Other")</f>
        <v>Master</v>
      </c>
    </row>
    <row r="194" spans="1:17" x14ac:dyDescent="0.25">
      <c r="A194" s="2">
        <v>1164</v>
      </c>
      <c r="B194" s="7">
        <v>180427</v>
      </c>
      <c r="C194" s="2">
        <v>0</v>
      </c>
      <c r="D194" s="2">
        <v>1</v>
      </c>
      <c r="E194" s="2">
        <v>45</v>
      </c>
      <c r="F194" s="2">
        <v>0</v>
      </c>
      <c r="G194" s="2">
        <v>1</v>
      </c>
      <c r="H194" s="2">
        <v>0</v>
      </c>
      <c r="I194" s="2">
        <v>0</v>
      </c>
      <c r="J194" s="2">
        <v>0</v>
      </c>
      <c r="K194" s="2">
        <v>0</v>
      </c>
      <c r="L194" s="2">
        <v>0</v>
      </c>
      <c r="M194" s="2">
        <v>0</v>
      </c>
      <c r="N194" s="2">
        <v>1</v>
      </c>
      <c r="O194" s="2" t="s">
        <v>37</v>
      </c>
      <c r="P194" s="2" t="str" cm="1">
        <f t="array" ref="P194">_xlfn.IFS(Table1[[#This Row],[Divorced]]=1,"Divorced",Table1[[#This Row],[Married]]=1,"Married",Table1[[#This Row],[Single]]=1,"Single",Table1[[#This Row],[Together]]=1,"Together",Table1[[#This Row],[Widow]]=1,"Widow")</f>
        <v>Married</v>
      </c>
      <c r="Q194" s="2" t="str" cm="1">
        <f t="array" ref="Q194">IFERROR(_xlfn.IFS(Table1[[#This Row],[Basic]]=1,"Basic",Table1[[#This Row],[Graduate]]=1,"Graduate",Table1[[#This Row],[Master]]=1,"Master",Table1[[#This Row],[PhD]]=1,"PhD"),"Other")</f>
        <v>PhD</v>
      </c>
    </row>
    <row r="195" spans="1:17" x14ac:dyDescent="0.25">
      <c r="A195" s="2">
        <v>2688</v>
      </c>
      <c r="B195" s="7">
        <v>180398</v>
      </c>
      <c r="C195" s="2">
        <v>0</v>
      </c>
      <c r="D195" s="2">
        <v>0</v>
      </c>
      <c r="E195" s="2">
        <v>54</v>
      </c>
      <c r="F195" s="2">
        <v>0</v>
      </c>
      <c r="G195" s="2">
        <v>1</v>
      </c>
      <c r="H195" s="2">
        <v>0</v>
      </c>
      <c r="I195" s="2">
        <v>0</v>
      </c>
      <c r="J195" s="2">
        <v>0</v>
      </c>
      <c r="K195" s="2">
        <v>0</v>
      </c>
      <c r="L195" s="2">
        <v>1</v>
      </c>
      <c r="M195" s="2">
        <v>0</v>
      </c>
      <c r="N195" s="2">
        <v>0</v>
      </c>
      <c r="O195" s="2" t="s">
        <v>37</v>
      </c>
      <c r="P195" s="2" t="str" cm="1">
        <f t="array" ref="P195">_xlfn.IFS(Table1[[#This Row],[Divorced]]=1,"Divorced",Table1[[#This Row],[Married]]=1,"Married",Table1[[#This Row],[Single]]=1,"Single",Table1[[#This Row],[Together]]=1,"Together",Table1[[#This Row],[Widow]]=1,"Widow")</f>
        <v>Married</v>
      </c>
      <c r="Q195" s="2" t="str" cm="1">
        <f t="array" ref="Q195">IFERROR(_xlfn.IFS(Table1[[#This Row],[Basic]]=1,"Basic",Table1[[#This Row],[Graduate]]=1,"Graduate",Table1[[#This Row],[Master]]=1,"Master",Table1[[#This Row],[PhD]]=1,"PhD"),"Other")</f>
        <v>Graduate</v>
      </c>
    </row>
    <row r="196" spans="1:17" x14ac:dyDescent="0.25">
      <c r="A196" s="2">
        <v>1707</v>
      </c>
      <c r="B196" s="7">
        <v>180395</v>
      </c>
      <c r="C196" s="2">
        <v>0</v>
      </c>
      <c r="D196" s="2">
        <v>0</v>
      </c>
      <c r="E196" s="2">
        <v>65</v>
      </c>
      <c r="F196" s="2">
        <v>0</v>
      </c>
      <c r="G196" s="2">
        <v>1</v>
      </c>
      <c r="H196" s="2">
        <v>0</v>
      </c>
      <c r="I196" s="2">
        <v>0</v>
      </c>
      <c r="J196" s="2">
        <v>0</v>
      </c>
      <c r="K196" s="2">
        <v>0</v>
      </c>
      <c r="L196" s="2">
        <v>1</v>
      </c>
      <c r="M196" s="2">
        <v>0</v>
      </c>
      <c r="N196" s="2">
        <v>0</v>
      </c>
      <c r="O196" s="2" t="s">
        <v>39</v>
      </c>
      <c r="P196" s="2" t="str" cm="1">
        <f t="array" ref="P196">_xlfn.IFS(Table1[[#This Row],[Divorced]]=1,"Divorced",Table1[[#This Row],[Married]]=1,"Married",Table1[[#This Row],[Single]]=1,"Single",Table1[[#This Row],[Together]]=1,"Together",Table1[[#This Row],[Widow]]=1,"Widow")</f>
        <v>Married</v>
      </c>
      <c r="Q196" s="2" t="str" cm="1">
        <f t="array" ref="Q196">IFERROR(_xlfn.IFS(Table1[[#This Row],[Basic]]=1,"Basic",Table1[[#This Row],[Graduate]]=1,"Graduate",Table1[[#This Row],[Master]]=1,"Master",Table1[[#This Row],[PhD]]=1,"PhD"),"Other")</f>
        <v>Graduate</v>
      </c>
    </row>
    <row r="197" spans="1:17" x14ac:dyDescent="0.25">
      <c r="A197" s="2">
        <v>2724</v>
      </c>
      <c r="B197" s="7">
        <v>180360</v>
      </c>
      <c r="C197" s="2">
        <v>0</v>
      </c>
      <c r="D197" s="2">
        <v>0</v>
      </c>
      <c r="E197" s="2">
        <v>71</v>
      </c>
      <c r="F197" s="2">
        <v>0</v>
      </c>
      <c r="G197" s="2">
        <v>1</v>
      </c>
      <c r="H197" s="2">
        <v>0</v>
      </c>
      <c r="I197" s="2">
        <v>0</v>
      </c>
      <c r="J197" s="2">
        <v>0</v>
      </c>
      <c r="K197" s="2">
        <v>0</v>
      </c>
      <c r="L197" s="2">
        <v>0</v>
      </c>
      <c r="M197" s="2">
        <v>0</v>
      </c>
      <c r="N197" s="2">
        <v>1</v>
      </c>
      <c r="O197" s="2" t="s">
        <v>37</v>
      </c>
      <c r="P197" s="2" t="str" cm="1">
        <f t="array" ref="P197">_xlfn.IFS(Table1[[#This Row],[Divorced]]=1,"Divorced",Table1[[#This Row],[Married]]=1,"Married",Table1[[#This Row],[Single]]=1,"Single",Table1[[#This Row],[Together]]=1,"Together",Table1[[#This Row],[Widow]]=1,"Widow")</f>
        <v>Married</v>
      </c>
      <c r="Q197" s="2" t="str" cm="1">
        <f t="array" ref="Q197">IFERROR(_xlfn.IFS(Table1[[#This Row],[Basic]]=1,"Basic",Table1[[#This Row],[Graduate]]=1,"Graduate",Table1[[#This Row],[Master]]=1,"Master",Table1[[#This Row],[PhD]]=1,"PhD"),"Other")</f>
        <v>PhD</v>
      </c>
    </row>
    <row r="198" spans="1:17" x14ac:dyDescent="0.25">
      <c r="A198" s="2">
        <v>2811</v>
      </c>
      <c r="B198" s="7">
        <v>180336</v>
      </c>
      <c r="C198" s="2">
        <v>0</v>
      </c>
      <c r="D198" s="2">
        <v>0</v>
      </c>
      <c r="E198" s="2">
        <v>50</v>
      </c>
      <c r="F198" s="2">
        <v>0</v>
      </c>
      <c r="G198" s="2">
        <v>1</v>
      </c>
      <c r="H198" s="2">
        <v>0</v>
      </c>
      <c r="I198" s="2">
        <v>0</v>
      </c>
      <c r="J198" s="2">
        <v>0</v>
      </c>
      <c r="K198" s="2">
        <v>0</v>
      </c>
      <c r="L198" s="2">
        <v>0</v>
      </c>
      <c r="M198" s="2">
        <v>0</v>
      </c>
      <c r="N198" s="2">
        <v>1</v>
      </c>
      <c r="O198" s="2" t="s">
        <v>39</v>
      </c>
      <c r="P198" s="2" t="str" cm="1">
        <f t="array" ref="P198">_xlfn.IFS(Table1[[#This Row],[Divorced]]=1,"Divorced",Table1[[#This Row],[Married]]=1,"Married",Table1[[#This Row],[Single]]=1,"Single",Table1[[#This Row],[Together]]=1,"Together",Table1[[#This Row],[Widow]]=1,"Widow")</f>
        <v>Married</v>
      </c>
      <c r="Q198" s="2" t="str" cm="1">
        <f t="array" ref="Q198">IFERROR(_xlfn.IFS(Table1[[#This Row],[Basic]]=1,"Basic",Table1[[#This Row],[Graduate]]=1,"Graduate",Table1[[#This Row],[Master]]=1,"Master",Table1[[#This Row],[PhD]]=1,"PhD"),"Other")</f>
        <v>PhD</v>
      </c>
    </row>
    <row r="199" spans="1:17" x14ac:dyDescent="0.25">
      <c r="A199" s="2">
        <v>1149</v>
      </c>
      <c r="B199" s="7">
        <v>180317</v>
      </c>
      <c r="C199" s="2">
        <v>0</v>
      </c>
      <c r="D199" s="2">
        <v>0</v>
      </c>
      <c r="E199" s="2">
        <v>65</v>
      </c>
      <c r="F199" s="2">
        <v>0</v>
      </c>
      <c r="G199" s="2">
        <v>0</v>
      </c>
      <c r="H199" s="2">
        <v>1</v>
      </c>
      <c r="I199" s="2">
        <v>0</v>
      </c>
      <c r="J199" s="2">
        <v>0</v>
      </c>
      <c r="K199" s="2">
        <v>0</v>
      </c>
      <c r="L199" s="2">
        <v>1</v>
      </c>
      <c r="M199" s="2">
        <v>0</v>
      </c>
      <c r="N199" s="2">
        <v>0</v>
      </c>
      <c r="O199" s="2" t="s">
        <v>39</v>
      </c>
      <c r="P199" s="2" t="str" cm="1">
        <f t="array" ref="P199">_xlfn.IFS(Table1[[#This Row],[Divorced]]=1,"Divorced",Table1[[#This Row],[Married]]=1,"Married",Table1[[#This Row],[Single]]=1,"Single",Table1[[#This Row],[Together]]=1,"Together",Table1[[#This Row],[Widow]]=1,"Widow")</f>
        <v>Single</v>
      </c>
      <c r="Q199" s="2" t="str" cm="1">
        <f t="array" ref="Q199">IFERROR(_xlfn.IFS(Table1[[#This Row],[Basic]]=1,"Basic",Table1[[#This Row],[Graduate]]=1,"Graduate",Table1[[#This Row],[Master]]=1,"Master",Table1[[#This Row],[PhD]]=1,"PhD"),"Other")</f>
        <v>Graduate</v>
      </c>
    </row>
    <row r="200" spans="1:17" x14ac:dyDescent="0.25">
      <c r="A200" s="2">
        <v>1503</v>
      </c>
      <c r="B200" s="7">
        <v>180184</v>
      </c>
      <c r="C200" s="2">
        <v>0</v>
      </c>
      <c r="D200" s="2">
        <v>0</v>
      </c>
      <c r="E200" s="2">
        <v>76</v>
      </c>
      <c r="F200" s="2">
        <v>0</v>
      </c>
      <c r="G200" s="2">
        <v>1</v>
      </c>
      <c r="H200" s="2">
        <v>0</v>
      </c>
      <c r="I200" s="2">
        <v>0</v>
      </c>
      <c r="J200" s="2">
        <v>0</v>
      </c>
      <c r="K200" s="2">
        <v>0</v>
      </c>
      <c r="L200" s="2">
        <v>0</v>
      </c>
      <c r="M200" s="2">
        <v>1</v>
      </c>
      <c r="N200" s="2">
        <v>0</v>
      </c>
      <c r="O200" s="2" t="s">
        <v>39</v>
      </c>
      <c r="P200" s="2" t="str" cm="1">
        <f t="array" ref="P200">_xlfn.IFS(Table1[[#This Row],[Divorced]]=1,"Divorced",Table1[[#This Row],[Married]]=1,"Married",Table1[[#This Row],[Single]]=1,"Single",Table1[[#This Row],[Together]]=1,"Together",Table1[[#This Row],[Widow]]=1,"Widow")</f>
        <v>Married</v>
      </c>
      <c r="Q200" s="2" t="str" cm="1">
        <f t="array" ref="Q200">IFERROR(_xlfn.IFS(Table1[[#This Row],[Basic]]=1,"Basic",Table1[[#This Row],[Graduate]]=1,"Graduate",Table1[[#This Row],[Master]]=1,"Master",Table1[[#This Row],[PhD]]=1,"PhD"),"Other")</f>
        <v>Master</v>
      </c>
    </row>
    <row r="201" spans="1:17" x14ac:dyDescent="0.25">
      <c r="A201" s="2">
        <v>3065</v>
      </c>
      <c r="B201" s="7">
        <v>180144</v>
      </c>
      <c r="C201" s="2">
        <v>0</v>
      </c>
      <c r="D201" s="2">
        <v>0</v>
      </c>
      <c r="E201" s="2">
        <v>45</v>
      </c>
      <c r="F201" s="2">
        <v>0</v>
      </c>
      <c r="G201" s="2">
        <v>0</v>
      </c>
      <c r="H201" s="2">
        <v>0</v>
      </c>
      <c r="I201" s="2">
        <v>1</v>
      </c>
      <c r="J201" s="2">
        <v>0</v>
      </c>
      <c r="K201" s="2">
        <v>0</v>
      </c>
      <c r="L201" s="2">
        <v>1</v>
      </c>
      <c r="M201" s="2">
        <v>0</v>
      </c>
      <c r="N201" s="2">
        <v>0</v>
      </c>
      <c r="O201" s="2" t="s">
        <v>38</v>
      </c>
      <c r="P201" s="2" t="str" cm="1">
        <f t="array" ref="P201">_xlfn.IFS(Table1[[#This Row],[Divorced]]=1,"Divorced",Table1[[#This Row],[Married]]=1,"Married",Table1[[#This Row],[Single]]=1,"Single",Table1[[#This Row],[Together]]=1,"Together",Table1[[#This Row],[Widow]]=1,"Widow")</f>
        <v>Together</v>
      </c>
      <c r="Q201" s="2" t="str" cm="1">
        <f t="array" ref="Q201">IFERROR(_xlfn.IFS(Table1[[#This Row],[Basic]]=1,"Basic",Table1[[#This Row],[Graduate]]=1,"Graduate",Table1[[#This Row],[Master]]=1,"Master",Table1[[#This Row],[PhD]]=1,"PhD"),"Other")</f>
        <v>Graduate</v>
      </c>
    </row>
    <row r="202" spans="1:17" x14ac:dyDescent="0.25">
      <c r="A202" s="2">
        <v>2647</v>
      </c>
      <c r="B202" s="7">
        <v>180141</v>
      </c>
      <c r="C202" s="2">
        <v>0</v>
      </c>
      <c r="D202" s="2">
        <v>0</v>
      </c>
      <c r="E202" s="2">
        <v>34</v>
      </c>
      <c r="F202" s="2">
        <v>0</v>
      </c>
      <c r="G202" s="2">
        <v>1</v>
      </c>
      <c r="H202" s="2">
        <v>0</v>
      </c>
      <c r="I202" s="2">
        <v>0</v>
      </c>
      <c r="J202" s="2">
        <v>0</v>
      </c>
      <c r="K202" s="2">
        <v>0</v>
      </c>
      <c r="L202" s="2">
        <v>0</v>
      </c>
      <c r="M202" s="2">
        <v>1</v>
      </c>
      <c r="N202" s="2">
        <v>0</v>
      </c>
      <c r="O202" s="2" t="s">
        <v>34</v>
      </c>
      <c r="P202" s="2" t="str" cm="1">
        <f t="array" ref="P202">_xlfn.IFS(Table1[[#This Row],[Divorced]]=1,"Divorced",Table1[[#This Row],[Married]]=1,"Married",Table1[[#This Row],[Single]]=1,"Single",Table1[[#This Row],[Together]]=1,"Together",Table1[[#This Row],[Widow]]=1,"Widow")</f>
        <v>Married</v>
      </c>
      <c r="Q202" s="2" t="str" cm="1">
        <f t="array" ref="Q202">IFERROR(_xlfn.IFS(Table1[[#This Row],[Basic]]=1,"Basic",Table1[[#This Row],[Graduate]]=1,"Graduate",Table1[[#This Row],[Master]]=1,"Master",Table1[[#This Row],[PhD]]=1,"PhD"),"Other")</f>
        <v>Master</v>
      </c>
    </row>
    <row r="203" spans="1:17" x14ac:dyDescent="0.25">
      <c r="A203" s="2">
        <v>1233</v>
      </c>
      <c r="B203" s="7">
        <v>180134</v>
      </c>
      <c r="C203" s="2">
        <v>1</v>
      </c>
      <c r="D203" s="2">
        <v>0</v>
      </c>
      <c r="E203" s="2">
        <v>48</v>
      </c>
      <c r="F203" s="2">
        <v>0</v>
      </c>
      <c r="G203" s="2">
        <v>1</v>
      </c>
      <c r="H203" s="2">
        <v>0</v>
      </c>
      <c r="I203" s="2">
        <v>0</v>
      </c>
      <c r="J203" s="2">
        <v>0</v>
      </c>
      <c r="K203" s="2">
        <v>0</v>
      </c>
      <c r="L203" s="2">
        <v>1</v>
      </c>
      <c r="M203" s="2">
        <v>0</v>
      </c>
      <c r="N203" s="2">
        <v>0</v>
      </c>
      <c r="O203" s="2" t="s">
        <v>39</v>
      </c>
      <c r="P203" s="2" t="str" cm="1">
        <f t="array" ref="P203">_xlfn.IFS(Table1[[#This Row],[Divorced]]=1,"Divorced",Table1[[#This Row],[Married]]=1,"Married",Table1[[#This Row],[Single]]=1,"Single",Table1[[#This Row],[Together]]=1,"Together",Table1[[#This Row],[Widow]]=1,"Widow")</f>
        <v>Married</v>
      </c>
      <c r="Q203" s="2" t="str" cm="1">
        <f t="array" ref="Q203">IFERROR(_xlfn.IFS(Table1[[#This Row],[Basic]]=1,"Basic",Table1[[#This Row],[Graduate]]=1,"Graduate",Table1[[#This Row],[Master]]=1,"Master",Table1[[#This Row],[PhD]]=1,"PhD"),"Other")</f>
        <v>Graduate</v>
      </c>
    </row>
    <row r="204" spans="1:17" x14ac:dyDescent="0.25">
      <c r="A204" s="2">
        <v>2387</v>
      </c>
      <c r="B204" s="7">
        <v>180134</v>
      </c>
      <c r="C204" s="2">
        <v>1</v>
      </c>
      <c r="D204" s="2">
        <v>0</v>
      </c>
      <c r="E204" s="2">
        <v>48</v>
      </c>
      <c r="F204" s="2">
        <v>0</v>
      </c>
      <c r="G204" s="2">
        <v>1</v>
      </c>
      <c r="H204" s="2">
        <v>0</v>
      </c>
      <c r="I204" s="2">
        <v>0</v>
      </c>
      <c r="J204" s="2">
        <v>0</v>
      </c>
      <c r="K204" s="2">
        <v>0</v>
      </c>
      <c r="L204" s="2">
        <v>1</v>
      </c>
      <c r="M204" s="2">
        <v>0</v>
      </c>
      <c r="N204" s="2">
        <v>0</v>
      </c>
      <c r="O204" s="2" t="s">
        <v>38</v>
      </c>
      <c r="P204" s="2" t="str" cm="1">
        <f t="array" ref="P204">_xlfn.IFS(Table1[[#This Row],[Divorced]]=1,"Divorced",Table1[[#This Row],[Married]]=1,"Married",Table1[[#This Row],[Single]]=1,"Single",Table1[[#This Row],[Together]]=1,"Together",Table1[[#This Row],[Widow]]=1,"Widow")</f>
        <v>Married</v>
      </c>
      <c r="Q204" s="2" t="str" cm="1">
        <f t="array" ref="Q204">IFERROR(_xlfn.IFS(Table1[[#This Row],[Basic]]=1,"Basic",Table1[[#This Row],[Graduate]]=1,"Graduate",Table1[[#This Row],[Master]]=1,"Master",Table1[[#This Row],[PhD]]=1,"PhD"),"Other")</f>
        <v>Graduate</v>
      </c>
    </row>
    <row r="205" spans="1:17" x14ac:dyDescent="0.25">
      <c r="A205" s="2">
        <v>1401</v>
      </c>
      <c r="B205" s="7">
        <v>180134</v>
      </c>
      <c r="C205" s="2">
        <v>0</v>
      </c>
      <c r="D205" s="2">
        <v>0</v>
      </c>
      <c r="E205" s="2">
        <v>26</v>
      </c>
      <c r="F205" s="2">
        <v>0</v>
      </c>
      <c r="G205" s="2">
        <v>0</v>
      </c>
      <c r="H205" s="2">
        <v>0</v>
      </c>
      <c r="I205" s="2">
        <v>1</v>
      </c>
      <c r="J205" s="2">
        <v>0</v>
      </c>
      <c r="K205" s="2">
        <v>0</v>
      </c>
      <c r="L205" s="2">
        <v>1</v>
      </c>
      <c r="M205" s="2">
        <v>0</v>
      </c>
      <c r="N205" s="2">
        <v>0</v>
      </c>
      <c r="O205" s="2" t="s">
        <v>39</v>
      </c>
      <c r="P205" s="2" t="str" cm="1">
        <f t="array" ref="P205">_xlfn.IFS(Table1[[#This Row],[Divorced]]=1,"Divorced",Table1[[#This Row],[Married]]=1,"Married",Table1[[#This Row],[Single]]=1,"Single",Table1[[#This Row],[Together]]=1,"Together",Table1[[#This Row],[Widow]]=1,"Widow")</f>
        <v>Together</v>
      </c>
      <c r="Q205" s="2" t="str" cm="1">
        <f t="array" ref="Q205">IFERROR(_xlfn.IFS(Table1[[#This Row],[Basic]]=1,"Basic",Table1[[#This Row],[Graduate]]=1,"Graduate",Table1[[#This Row],[Master]]=1,"Master",Table1[[#This Row],[PhD]]=1,"PhD"),"Other")</f>
        <v>Graduate</v>
      </c>
    </row>
    <row r="206" spans="1:17" x14ac:dyDescent="0.25">
      <c r="A206" s="2">
        <v>1253</v>
      </c>
      <c r="B206" s="7">
        <v>180124</v>
      </c>
      <c r="C206" s="2">
        <v>0</v>
      </c>
      <c r="D206" s="2">
        <v>0</v>
      </c>
      <c r="E206" s="2">
        <v>57</v>
      </c>
      <c r="F206" s="2">
        <v>0</v>
      </c>
      <c r="G206" s="2">
        <v>1</v>
      </c>
      <c r="H206" s="2">
        <v>0</v>
      </c>
      <c r="I206" s="2">
        <v>0</v>
      </c>
      <c r="J206" s="2">
        <v>0</v>
      </c>
      <c r="K206" s="2">
        <v>0</v>
      </c>
      <c r="L206" s="2">
        <v>1</v>
      </c>
      <c r="M206" s="2">
        <v>0</v>
      </c>
      <c r="N206" s="2">
        <v>0</v>
      </c>
      <c r="O206" s="2" t="s">
        <v>38</v>
      </c>
      <c r="P206" s="2" t="str" cm="1">
        <f t="array" ref="P206">_xlfn.IFS(Table1[[#This Row],[Divorced]]=1,"Divorced",Table1[[#This Row],[Married]]=1,"Married",Table1[[#This Row],[Single]]=1,"Single",Table1[[#This Row],[Together]]=1,"Together",Table1[[#This Row],[Widow]]=1,"Widow")</f>
        <v>Married</v>
      </c>
      <c r="Q206" s="2" t="str" cm="1">
        <f t="array" ref="Q206">IFERROR(_xlfn.IFS(Table1[[#This Row],[Basic]]=1,"Basic",Table1[[#This Row],[Graduate]]=1,"Graduate",Table1[[#This Row],[Master]]=1,"Master",Table1[[#This Row],[PhD]]=1,"PhD"),"Other")</f>
        <v>Graduate</v>
      </c>
    </row>
    <row r="207" spans="1:17" x14ac:dyDescent="0.25">
      <c r="A207" s="2">
        <v>1447</v>
      </c>
      <c r="B207" s="7">
        <v>180124</v>
      </c>
      <c r="C207" s="2">
        <v>0</v>
      </c>
      <c r="D207" s="2">
        <v>0</v>
      </c>
      <c r="E207" s="2">
        <v>57</v>
      </c>
      <c r="F207" s="2">
        <v>0</v>
      </c>
      <c r="G207" s="2">
        <v>1</v>
      </c>
      <c r="H207" s="2">
        <v>0</v>
      </c>
      <c r="I207" s="2">
        <v>0</v>
      </c>
      <c r="J207" s="2">
        <v>0</v>
      </c>
      <c r="K207" s="2">
        <v>0</v>
      </c>
      <c r="L207" s="2">
        <v>1</v>
      </c>
      <c r="M207" s="2">
        <v>0</v>
      </c>
      <c r="N207" s="2">
        <v>0</v>
      </c>
      <c r="O207" s="2" t="s">
        <v>34</v>
      </c>
      <c r="P207" s="2" t="str" cm="1">
        <f t="array" ref="P207">_xlfn.IFS(Table1[[#This Row],[Divorced]]=1,"Divorced",Table1[[#This Row],[Married]]=1,"Married",Table1[[#This Row],[Single]]=1,"Single",Table1[[#This Row],[Together]]=1,"Together",Table1[[#This Row],[Widow]]=1,"Widow")</f>
        <v>Married</v>
      </c>
      <c r="Q207" s="2" t="str" cm="1">
        <f t="array" ref="Q207">IFERROR(_xlfn.IFS(Table1[[#This Row],[Basic]]=1,"Basic",Table1[[#This Row],[Graduate]]=1,"Graduate",Table1[[#This Row],[Master]]=1,"Master",Table1[[#This Row],[PhD]]=1,"PhD"),"Other")</f>
        <v>Graduate</v>
      </c>
    </row>
    <row r="208" spans="1:17" x14ac:dyDescent="0.25">
      <c r="A208" s="2">
        <v>1185</v>
      </c>
      <c r="B208" s="7">
        <v>180067</v>
      </c>
      <c r="C208" s="2">
        <v>0</v>
      </c>
      <c r="D208" s="2">
        <v>0</v>
      </c>
      <c r="E208" s="2">
        <v>66</v>
      </c>
      <c r="F208" s="2">
        <v>0</v>
      </c>
      <c r="G208" s="2">
        <v>1</v>
      </c>
      <c r="H208" s="2">
        <v>0</v>
      </c>
      <c r="I208" s="2">
        <v>0</v>
      </c>
      <c r="J208" s="2">
        <v>0</v>
      </c>
      <c r="K208" s="2">
        <v>0</v>
      </c>
      <c r="L208" s="2">
        <v>1</v>
      </c>
      <c r="M208" s="2">
        <v>0</v>
      </c>
      <c r="N208" s="2">
        <v>0</v>
      </c>
      <c r="O208" s="2" t="s">
        <v>39</v>
      </c>
      <c r="P208" s="2" t="str" cm="1">
        <f t="array" ref="P208">_xlfn.IFS(Table1[[#This Row],[Divorced]]=1,"Divorced",Table1[[#This Row],[Married]]=1,"Married",Table1[[#This Row],[Single]]=1,"Single",Table1[[#This Row],[Together]]=1,"Together",Table1[[#This Row],[Widow]]=1,"Widow")</f>
        <v>Married</v>
      </c>
      <c r="Q208" s="2" t="str" cm="1">
        <f t="array" ref="Q208">IFERROR(_xlfn.IFS(Table1[[#This Row],[Basic]]=1,"Basic",Table1[[#This Row],[Graduate]]=1,"Graduate",Table1[[#This Row],[Master]]=1,"Master",Table1[[#This Row],[PhD]]=1,"PhD"),"Other")</f>
        <v>Graduate</v>
      </c>
    </row>
    <row r="209" spans="1:17" x14ac:dyDescent="0.25">
      <c r="A209" s="2">
        <v>1039</v>
      </c>
      <c r="B209" s="7">
        <v>180011</v>
      </c>
      <c r="C209" s="2">
        <v>0</v>
      </c>
      <c r="D209" s="2">
        <v>1</v>
      </c>
      <c r="E209" s="2">
        <v>40</v>
      </c>
      <c r="F209" s="2">
        <v>0</v>
      </c>
      <c r="G209" s="2">
        <v>1</v>
      </c>
      <c r="H209" s="2">
        <v>0</v>
      </c>
      <c r="I209" s="2">
        <v>0</v>
      </c>
      <c r="J209" s="2">
        <v>0</v>
      </c>
      <c r="K209" s="2">
        <v>0</v>
      </c>
      <c r="L209" s="2">
        <v>1</v>
      </c>
      <c r="M209" s="2">
        <v>0</v>
      </c>
      <c r="N209" s="2">
        <v>0</v>
      </c>
      <c r="O209" s="2" t="s">
        <v>34</v>
      </c>
      <c r="P209" s="2" t="str" cm="1">
        <f t="array" ref="P209">_xlfn.IFS(Table1[[#This Row],[Divorced]]=1,"Divorced",Table1[[#This Row],[Married]]=1,"Married",Table1[[#This Row],[Single]]=1,"Single",Table1[[#This Row],[Together]]=1,"Together",Table1[[#This Row],[Widow]]=1,"Widow")</f>
        <v>Married</v>
      </c>
      <c r="Q209" s="2" t="str" cm="1">
        <f t="array" ref="Q209">IFERROR(_xlfn.IFS(Table1[[#This Row],[Basic]]=1,"Basic",Table1[[#This Row],[Graduate]]=1,"Graduate",Table1[[#This Row],[Master]]=1,"Master",Table1[[#This Row],[PhD]]=1,"PhD"),"Other")</f>
        <v>Graduate</v>
      </c>
    </row>
    <row r="210" spans="1:17" x14ac:dyDescent="0.25">
      <c r="A210" s="2">
        <v>1275</v>
      </c>
      <c r="B210" s="7">
        <v>179946</v>
      </c>
      <c r="C210" s="2">
        <v>0</v>
      </c>
      <c r="D210" s="2">
        <v>0</v>
      </c>
      <c r="E210" s="2">
        <v>54</v>
      </c>
      <c r="F210" s="2">
        <v>0</v>
      </c>
      <c r="G210" s="2">
        <v>0</v>
      </c>
      <c r="H210" s="2">
        <v>0</v>
      </c>
      <c r="I210" s="2">
        <v>0</v>
      </c>
      <c r="J210" s="2">
        <v>1</v>
      </c>
      <c r="K210" s="2">
        <v>0</v>
      </c>
      <c r="L210" s="2">
        <v>1</v>
      </c>
      <c r="M210" s="2">
        <v>0</v>
      </c>
      <c r="N210" s="2">
        <v>0</v>
      </c>
      <c r="O210" s="2" t="s">
        <v>39</v>
      </c>
      <c r="P210" s="2" t="str" cm="1">
        <f t="array" ref="P210">_xlfn.IFS(Table1[[#This Row],[Divorced]]=1,"Divorced",Table1[[#This Row],[Married]]=1,"Married",Table1[[#This Row],[Single]]=1,"Single",Table1[[#This Row],[Together]]=1,"Together",Table1[[#This Row],[Widow]]=1,"Widow")</f>
        <v>Widow</v>
      </c>
      <c r="Q210" s="2" t="str" cm="1">
        <f t="array" ref="Q210">IFERROR(_xlfn.IFS(Table1[[#This Row],[Basic]]=1,"Basic",Table1[[#This Row],[Graduate]]=1,"Graduate",Table1[[#This Row],[Master]]=1,"Master",Table1[[#This Row],[PhD]]=1,"PhD"),"Other")</f>
        <v>Graduate</v>
      </c>
    </row>
    <row r="211" spans="1:17" x14ac:dyDescent="0.25">
      <c r="A211" s="2">
        <v>1043</v>
      </c>
      <c r="B211" s="7">
        <v>179941</v>
      </c>
      <c r="C211" s="2">
        <v>0</v>
      </c>
      <c r="D211" s="2">
        <v>0</v>
      </c>
      <c r="E211" s="2">
        <v>44</v>
      </c>
      <c r="F211" s="2">
        <v>0</v>
      </c>
      <c r="G211" s="2">
        <v>0</v>
      </c>
      <c r="H211" s="2">
        <v>1</v>
      </c>
      <c r="I211" s="2">
        <v>0</v>
      </c>
      <c r="J211" s="2">
        <v>0</v>
      </c>
      <c r="K211" s="2">
        <v>0</v>
      </c>
      <c r="L211" s="2">
        <v>1</v>
      </c>
      <c r="M211" s="2">
        <v>0</v>
      </c>
      <c r="N211" s="2">
        <v>0</v>
      </c>
      <c r="O211" s="2" t="s">
        <v>38</v>
      </c>
      <c r="P211" s="2" t="str" cm="1">
        <f t="array" ref="P211">_xlfn.IFS(Table1[[#This Row],[Divorced]]=1,"Divorced",Table1[[#This Row],[Married]]=1,"Married",Table1[[#This Row],[Single]]=1,"Single",Table1[[#This Row],[Together]]=1,"Together",Table1[[#This Row],[Widow]]=1,"Widow")</f>
        <v>Single</v>
      </c>
      <c r="Q211" s="2" t="str" cm="1">
        <f t="array" ref="Q211">IFERROR(_xlfn.IFS(Table1[[#This Row],[Basic]]=1,"Basic",Table1[[#This Row],[Graduate]]=1,"Graduate",Table1[[#This Row],[Master]]=1,"Master",Table1[[#This Row],[PhD]]=1,"PhD"),"Other")</f>
        <v>Graduate</v>
      </c>
    </row>
    <row r="212" spans="1:17" x14ac:dyDescent="0.25">
      <c r="A212" s="2">
        <v>1216</v>
      </c>
      <c r="B212" s="7">
        <v>179930</v>
      </c>
      <c r="C212" s="2">
        <v>0</v>
      </c>
      <c r="D212" s="2">
        <v>0</v>
      </c>
      <c r="E212" s="2">
        <v>48</v>
      </c>
      <c r="F212" s="2">
        <v>0</v>
      </c>
      <c r="G212" s="2">
        <v>1</v>
      </c>
      <c r="H212" s="2">
        <v>0</v>
      </c>
      <c r="I212" s="2">
        <v>0</v>
      </c>
      <c r="J212" s="2">
        <v>0</v>
      </c>
      <c r="K212" s="2">
        <v>0</v>
      </c>
      <c r="L212" s="2">
        <v>0</v>
      </c>
      <c r="M212" s="2">
        <v>0</v>
      </c>
      <c r="N212" s="2">
        <v>1</v>
      </c>
      <c r="O212" s="2" t="s">
        <v>36</v>
      </c>
      <c r="P212" s="2" t="str" cm="1">
        <f t="array" ref="P212">_xlfn.IFS(Table1[[#This Row],[Divorced]]=1,"Divorced",Table1[[#This Row],[Married]]=1,"Married",Table1[[#This Row],[Single]]=1,"Single",Table1[[#This Row],[Together]]=1,"Together",Table1[[#This Row],[Widow]]=1,"Widow")</f>
        <v>Married</v>
      </c>
      <c r="Q212" s="2" t="str" cm="1">
        <f t="array" ref="Q212">IFERROR(_xlfn.IFS(Table1[[#This Row],[Basic]]=1,"Basic",Table1[[#This Row],[Graduate]]=1,"Graduate",Table1[[#This Row],[Master]]=1,"Master",Table1[[#This Row],[PhD]]=1,"PhD"),"Other")</f>
        <v>PhD</v>
      </c>
    </row>
    <row r="213" spans="1:17" x14ac:dyDescent="0.25">
      <c r="A213" s="2">
        <v>1541</v>
      </c>
      <c r="B213" s="7">
        <v>179908</v>
      </c>
      <c r="C213" s="2">
        <v>0</v>
      </c>
      <c r="D213" s="2">
        <v>0</v>
      </c>
      <c r="E213" s="2">
        <v>38</v>
      </c>
      <c r="F213" s="2">
        <v>0</v>
      </c>
      <c r="G213" s="2">
        <v>1</v>
      </c>
      <c r="H213" s="2">
        <v>0</v>
      </c>
      <c r="I213" s="2">
        <v>0</v>
      </c>
      <c r="J213" s="2">
        <v>0</v>
      </c>
      <c r="K213" s="2">
        <v>0</v>
      </c>
      <c r="L213" s="2">
        <v>1</v>
      </c>
      <c r="M213" s="2">
        <v>0</v>
      </c>
      <c r="N213" s="2">
        <v>0</v>
      </c>
      <c r="O213" s="2" t="s">
        <v>38</v>
      </c>
      <c r="P213" s="2" t="str" cm="1">
        <f t="array" ref="P213">_xlfn.IFS(Table1[[#This Row],[Divorced]]=1,"Divorced",Table1[[#This Row],[Married]]=1,"Married",Table1[[#This Row],[Single]]=1,"Single",Table1[[#This Row],[Together]]=1,"Together",Table1[[#This Row],[Widow]]=1,"Widow")</f>
        <v>Married</v>
      </c>
      <c r="Q213" s="2" t="str" cm="1">
        <f t="array" ref="Q213">IFERROR(_xlfn.IFS(Table1[[#This Row],[Basic]]=1,"Basic",Table1[[#This Row],[Graduate]]=1,"Graduate",Table1[[#This Row],[Master]]=1,"Master",Table1[[#This Row],[PhD]]=1,"PhD"),"Other")</f>
        <v>Graduate</v>
      </c>
    </row>
    <row r="214" spans="1:17" x14ac:dyDescent="0.25">
      <c r="A214" s="2">
        <v>2539</v>
      </c>
      <c r="B214" s="7">
        <v>179865</v>
      </c>
      <c r="C214" s="2">
        <v>0</v>
      </c>
      <c r="D214" s="2">
        <v>1</v>
      </c>
      <c r="E214" s="2">
        <v>66</v>
      </c>
      <c r="F214" s="2">
        <v>1</v>
      </c>
      <c r="G214" s="2">
        <v>0</v>
      </c>
      <c r="H214" s="2">
        <v>0</v>
      </c>
      <c r="I214" s="2">
        <v>0</v>
      </c>
      <c r="J214" s="2">
        <v>0</v>
      </c>
      <c r="K214" s="2">
        <v>0</v>
      </c>
      <c r="L214" s="2">
        <v>1</v>
      </c>
      <c r="M214" s="2">
        <v>0</v>
      </c>
      <c r="N214" s="2">
        <v>0</v>
      </c>
      <c r="O214" s="2" t="s">
        <v>34</v>
      </c>
      <c r="P214" s="2" t="str" cm="1">
        <f t="array" ref="P214">_xlfn.IFS(Table1[[#This Row],[Divorced]]=1,"Divorced",Table1[[#This Row],[Married]]=1,"Married",Table1[[#This Row],[Single]]=1,"Single",Table1[[#This Row],[Together]]=1,"Together",Table1[[#This Row],[Widow]]=1,"Widow")</f>
        <v>Divorced</v>
      </c>
      <c r="Q214" s="2" t="str" cm="1">
        <f t="array" ref="Q214">IFERROR(_xlfn.IFS(Table1[[#This Row],[Basic]]=1,"Basic",Table1[[#This Row],[Graduate]]=1,"Graduate",Table1[[#This Row],[Master]]=1,"Master",Table1[[#This Row],[PhD]]=1,"PhD"),"Other")</f>
        <v>Graduate</v>
      </c>
    </row>
    <row r="215" spans="1:17" x14ac:dyDescent="0.25">
      <c r="A215" s="2">
        <v>3056</v>
      </c>
      <c r="B215" s="7">
        <v>179823</v>
      </c>
      <c r="C215" s="2">
        <v>0</v>
      </c>
      <c r="D215" s="2">
        <v>1</v>
      </c>
      <c r="E215" s="2">
        <v>61</v>
      </c>
      <c r="F215" s="2">
        <v>0</v>
      </c>
      <c r="G215" s="2">
        <v>1</v>
      </c>
      <c r="H215" s="2">
        <v>0</v>
      </c>
      <c r="I215" s="2">
        <v>0</v>
      </c>
      <c r="J215" s="2">
        <v>0</v>
      </c>
      <c r="K215" s="2">
        <v>0</v>
      </c>
      <c r="L215" s="2">
        <v>1</v>
      </c>
      <c r="M215" s="2">
        <v>0</v>
      </c>
      <c r="N215" s="2">
        <v>0</v>
      </c>
      <c r="O215" s="2" t="s">
        <v>35</v>
      </c>
      <c r="P215" s="2" t="str" cm="1">
        <f t="array" ref="P215">_xlfn.IFS(Table1[[#This Row],[Divorced]]=1,"Divorced",Table1[[#This Row],[Married]]=1,"Married",Table1[[#This Row],[Single]]=1,"Single",Table1[[#This Row],[Together]]=1,"Together",Table1[[#This Row],[Widow]]=1,"Widow")</f>
        <v>Married</v>
      </c>
      <c r="Q215" s="2" t="str" cm="1">
        <f t="array" ref="Q215">IFERROR(_xlfn.IFS(Table1[[#This Row],[Basic]]=1,"Basic",Table1[[#This Row],[Graduate]]=1,"Graduate",Table1[[#This Row],[Master]]=1,"Master",Table1[[#This Row],[PhD]]=1,"PhD"),"Other")</f>
        <v>Graduate</v>
      </c>
    </row>
    <row r="216" spans="1:17" x14ac:dyDescent="0.25">
      <c r="A216" s="2">
        <v>2077</v>
      </c>
      <c r="B216" s="7">
        <v>179803</v>
      </c>
      <c r="C216" s="2">
        <v>0</v>
      </c>
      <c r="D216" s="2">
        <v>1</v>
      </c>
      <c r="E216" s="2">
        <v>62</v>
      </c>
      <c r="F216" s="2">
        <v>1</v>
      </c>
      <c r="G216" s="2">
        <v>0</v>
      </c>
      <c r="H216" s="2">
        <v>0</v>
      </c>
      <c r="I216" s="2">
        <v>0</v>
      </c>
      <c r="J216" s="2">
        <v>0</v>
      </c>
      <c r="K216" s="2">
        <v>0</v>
      </c>
      <c r="L216" s="2">
        <v>1</v>
      </c>
      <c r="M216" s="2">
        <v>0</v>
      </c>
      <c r="N216" s="2">
        <v>0</v>
      </c>
      <c r="O216" s="2" t="s">
        <v>34</v>
      </c>
      <c r="P216" s="2" t="str" cm="1">
        <f t="array" ref="P216">_xlfn.IFS(Table1[[#This Row],[Divorced]]=1,"Divorced",Table1[[#This Row],[Married]]=1,"Married",Table1[[#This Row],[Single]]=1,"Single",Table1[[#This Row],[Together]]=1,"Together",Table1[[#This Row],[Widow]]=1,"Widow")</f>
        <v>Divorced</v>
      </c>
      <c r="Q216" s="2" t="str" cm="1">
        <f t="array" ref="Q216">IFERROR(_xlfn.IFS(Table1[[#This Row],[Basic]]=1,"Basic",Table1[[#This Row],[Graduate]]=1,"Graduate",Table1[[#This Row],[Master]]=1,"Master",Table1[[#This Row],[PhD]]=1,"PhD"),"Other")</f>
        <v>Graduate</v>
      </c>
    </row>
    <row r="217" spans="1:17" x14ac:dyDescent="0.25">
      <c r="A217" s="2">
        <v>1570</v>
      </c>
      <c r="B217" s="7">
        <v>179800</v>
      </c>
      <c r="C217" s="2">
        <v>0</v>
      </c>
      <c r="D217" s="2">
        <v>0</v>
      </c>
      <c r="E217" s="2">
        <v>65</v>
      </c>
      <c r="F217" s="2">
        <v>0</v>
      </c>
      <c r="G217" s="2">
        <v>0</v>
      </c>
      <c r="H217" s="2">
        <v>0</v>
      </c>
      <c r="I217" s="2">
        <v>0</v>
      </c>
      <c r="J217" s="2">
        <v>1</v>
      </c>
      <c r="K217" s="2">
        <v>0</v>
      </c>
      <c r="L217" s="2">
        <v>1</v>
      </c>
      <c r="M217" s="2">
        <v>0</v>
      </c>
      <c r="N217" s="2">
        <v>0</v>
      </c>
      <c r="O217" s="2" t="s">
        <v>36</v>
      </c>
      <c r="P217" s="2" t="str" cm="1">
        <f t="array" ref="P217">_xlfn.IFS(Table1[[#This Row],[Divorced]]=1,"Divorced",Table1[[#This Row],[Married]]=1,"Married",Table1[[#This Row],[Single]]=1,"Single",Table1[[#This Row],[Together]]=1,"Together",Table1[[#This Row],[Widow]]=1,"Widow")</f>
        <v>Widow</v>
      </c>
      <c r="Q217" s="2" t="str" cm="1">
        <f t="array" ref="Q217">IFERROR(_xlfn.IFS(Table1[[#This Row],[Basic]]=1,"Basic",Table1[[#This Row],[Graduate]]=1,"Graduate",Table1[[#This Row],[Master]]=1,"Master",Table1[[#This Row],[PhD]]=1,"PhD"),"Other")</f>
        <v>Graduate</v>
      </c>
    </row>
    <row r="218" spans="1:17" x14ac:dyDescent="0.25">
      <c r="A218" s="2">
        <v>1225</v>
      </c>
      <c r="B218" s="7">
        <v>179761</v>
      </c>
      <c r="C218" s="2">
        <v>0</v>
      </c>
      <c r="D218" s="2">
        <v>1</v>
      </c>
      <c r="E218" s="2">
        <v>62</v>
      </c>
      <c r="F218" s="2">
        <v>0</v>
      </c>
      <c r="G218" s="2">
        <v>0</v>
      </c>
      <c r="H218" s="2">
        <v>1</v>
      </c>
      <c r="I218" s="2">
        <v>0</v>
      </c>
      <c r="J218" s="2">
        <v>0</v>
      </c>
      <c r="K218" s="2">
        <v>0</v>
      </c>
      <c r="L218" s="2">
        <v>0</v>
      </c>
      <c r="M218" s="2">
        <v>0</v>
      </c>
      <c r="N218" s="2">
        <v>1</v>
      </c>
      <c r="O218" s="2" t="s">
        <v>34</v>
      </c>
      <c r="P218" s="2" t="str" cm="1">
        <f t="array" ref="P218">_xlfn.IFS(Table1[[#This Row],[Divorced]]=1,"Divorced",Table1[[#This Row],[Married]]=1,"Married",Table1[[#This Row],[Single]]=1,"Single",Table1[[#This Row],[Together]]=1,"Together",Table1[[#This Row],[Widow]]=1,"Widow")</f>
        <v>Single</v>
      </c>
      <c r="Q218" s="2" t="str" cm="1">
        <f t="array" ref="Q218">IFERROR(_xlfn.IFS(Table1[[#This Row],[Basic]]=1,"Basic",Table1[[#This Row],[Graduate]]=1,"Graduate",Table1[[#This Row],[Master]]=1,"Master",Table1[[#This Row],[PhD]]=1,"PhD"),"Other")</f>
        <v>PhD</v>
      </c>
    </row>
    <row r="219" spans="1:17" x14ac:dyDescent="0.25">
      <c r="A219" s="2">
        <v>2787</v>
      </c>
      <c r="B219" s="7">
        <v>179734</v>
      </c>
      <c r="C219" s="2">
        <v>0</v>
      </c>
      <c r="D219" s="2">
        <v>0</v>
      </c>
      <c r="E219" s="2">
        <v>51</v>
      </c>
      <c r="F219" s="2">
        <v>0</v>
      </c>
      <c r="G219" s="2">
        <v>1</v>
      </c>
      <c r="H219" s="2">
        <v>0</v>
      </c>
      <c r="I219" s="2">
        <v>0</v>
      </c>
      <c r="J219" s="2">
        <v>0</v>
      </c>
      <c r="K219" s="2">
        <v>0</v>
      </c>
      <c r="L219" s="2">
        <v>0</v>
      </c>
      <c r="M219" s="2">
        <v>1</v>
      </c>
      <c r="N219" s="2">
        <v>0</v>
      </c>
      <c r="O219" s="2" t="s">
        <v>39</v>
      </c>
      <c r="P219" s="2" t="str" cm="1">
        <f t="array" ref="P219">_xlfn.IFS(Table1[[#This Row],[Divorced]]=1,"Divorced",Table1[[#This Row],[Married]]=1,"Married",Table1[[#This Row],[Single]]=1,"Single",Table1[[#This Row],[Together]]=1,"Together",Table1[[#This Row],[Widow]]=1,"Widow")</f>
        <v>Married</v>
      </c>
      <c r="Q219" s="2" t="str" cm="1">
        <f t="array" ref="Q219">IFERROR(_xlfn.IFS(Table1[[#This Row],[Basic]]=1,"Basic",Table1[[#This Row],[Graduate]]=1,"Graduate",Table1[[#This Row],[Master]]=1,"Master",Table1[[#This Row],[PhD]]=1,"PhD"),"Other")</f>
        <v>Master</v>
      </c>
    </row>
    <row r="220" spans="1:17" x14ac:dyDescent="0.25">
      <c r="A220" s="2">
        <v>1969</v>
      </c>
      <c r="B220" s="7">
        <v>179689</v>
      </c>
      <c r="C220" s="2">
        <v>0</v>
      </c>
      <c r="D220" s="2">
        <v>0</v>
      </c>
      <c r="E220" s="2">
        <v>44</v>
      </c>
      <c r="F220" s="2">
        <v>0</v>
      </c>
      <c r="G220" s="2">
        <v>0</v>
      </c>
      <c r="H220" s="2">
        <v>1</v>
      </c>
      <c r="I220" s="2">
        <v>0</v>
      </c>
      <c r="J220" s="2">
        <v>0</v>
      </c>
      <c r="K220" s="2">
        <v>0</v>
      </c>
      <c r="L220" s="2">
        <v>0</v>
      </c>
      <c r="M220" s="2">
        <v>0</v>
      </c>
      <c r="N220" s="2">
        <v>0</v>
      </c>
      <c r="O220" s="2" t="s">
        <v>34</v>
      </c>
      <c r="P220" s="2" t="str" cm="1">
        <f t="array" ref="P220">_xlfn.IFS(Table1[[#This Row],[Divorced]]=1,"Divorced",Table1[[#This Row],[Married]]=1,"Married",Table1[[#This Row],[Single]]=1,"Single",Table1[[#This Row],[Together]]=1,"Together",Table1[[#This Row],[Widow]]=1,"Widow")</f>
        <v>Single</v>
      </c>
      <c r="Q220" s="2" t="str" cm="1">
        <f t="array" ref="Q220">IFERROR(_xlfn.IFS(Table1[[#This Row],[Basic]]=1,"Basic",Table1[[#This Row],[Graduate]]=1,"Graduate",Table1[[#This Row],[Master]]=1,"Master",Table1[[#This Row],[PhD]]=1,"PhD"),"Other")</f>
        <v>Other</v>
      </c>
    </row>
    <row r="221" spans="1:17" x14ac:dyDescent="0.25">
      <c r="A221" s="2">
        <v>1911</v>
      </c>
      <c r="B221" s="7">
        <v>179632</v>
      </c>
      <c r="C221" s="2">
        <v>0</v>
      </c>
      <c r="D221" s="2">
        <v>0</v>
      </c>
      <c r="E221" s="2">
        <v>46</v>
      </c>
      <c r="F221" s="2">
        <v>0</v>
      </c>
      <c r="G221" s="2">
        <v>0</v>
      </c>
      <c r="H221" s="2">
        <v>0</v>
      </c>
      <c r="I221" s="2">
        <v>1</v>
      </c>
      <c r="J221" s="2">
        <v>0</v>
      </c>
      <c r="K221" s="2">
        <v>0</v>
      </c>
      <c r="L221" s="2">
        <v>0</v>
      </c>
      <c r="M221" s="2">
        <v>0</v>
      </c>
      <c r="N221" s="2">
        <v>1</v>
      </c>
      <c r="O221" s="2" t="s">
        <v>39</v>
      </c>
      <c r="P221" s="2" t="str" cm="1">
        <f t="array" ref="P221">_xlfn.IFS(Table1[[#This Row],[Divorced]]=1,"Divorced",Table1[[#This Row],[Married]]=1,"Married",Table1[[#This Row],[Single]]=1,"Single",Table1[[#This Row],[Together]]=1,"Together",Table1[[#This Row],[Widow]]=1,"Widow")</f>
        <v>Together</v>
      </c>
      <c r="Q221" s="2" t="str" cm="1">
        <f t="array" ref="Q221">IFERROR(_xlfn.IFS(Table1[[#This Row],[Basic]]=1,"Basic",Table1[[#This Row],[Graduate]]=1,"Graduate",Table1[[#This Row],[Master]]=1,"Master",Table1[[#This Row],[PhD]]=1,"PhD"),"Other")</f>
        <v>PhD</v>
      </c>
    </row>
    <row r="222" spans="1:17" x14ac:dyDescent="0.25">
      <c r="A222" s="2">
        <v>1118</v>
      </c>
      <c r="B222" s="7">
        <v>179607</v>
      </c>
      <c r="C222" s="2">
        <v>0</v>
      </c>
      <c r="D222" s="2">
        <v>0</v>
      </c>
      <c r="E222" s="2">
        <v>36</v>
      </c>
      <c r="F222" s="2">
        <v>0</v>
      </c>
      <c r="G222" s="2">
        <v>0</v>
      </c>
      <c r="H222" s="2">
        <v>1</v>
      </c>
      <c r="I222" s="2">
        <v>0</v>
      </c>
      <c r="J222" s="2">
        <v>0</v>
      </c>
      <c r="K222" s="2">
        <v>0</v>
      </c>
      <c r="L222" s="2">
        <v>1</v>
      </c>
      <c r="M222" s="2">
        <v>0</v>
      </c>
      <c r="N222" s="2">
        <v>0</v>
      </c>
      <c r="O222" s="2" t="s">
        <v>35</v>
      </c>
      <c r="P222" s="2" t="str" cm="1">
        <f t="array" ref="P222">_xlfn.IFS(Table1[[#This Row],[Divorced]]=1,"Divorced",Table1[[#This Row],[Married]]=1,"Married",Table1[[#This Row],[Single]]=1,"Single",Table1[[#This Row],[Together]]=1,"Together",Table1[[#This Row],[Widow]]=1,"Widow")</f>
        <v>Single</v>
      </c>
      <c r="Q222" s="2" t="str" cm="1">
        <f t="array" ref="Q222">IFERROR(_xlfn.IFS(Table1[[#This Row],[Basic]]=1,"Basic",Table1[[#This Row],[Graduate]]=1,"Graduate",Table1[[#This Row],[Master]]=1,"Master",Table1[[#This Row],[PhD]]=1,"PhD"),"Other")</f>
        <v>Graduate</v>
      </c>
    </row>
    <row r="223" spans="1:17" x14ac:dyDescent="0.25">
      <c r="A223" s="2">
        <v>1083</v>
      </c>
      <c r="B223" s="7">
        <v>179593</v>
      </c>
      <c r="C223" s="2">
        <v>0</v>
      </c>
      <c r="D223" s="2">
        <v>0</v>
      </c>
      <c r="E223" s="2">
        <v>47</v>
      </c>
      <c r="F223" s="2">
        <v>0</v>
      </c>
      <c r="G223" s="2">
        <v>1</v>
      </c>
      <c r="H223" s="2">
        <v>0</v>
      </c>
      <c r="I223" s="2">
        <v>0</v>
      </c>
      <c r="J223" s="2">
        <v>0</v>
      </c>
      <c r="K223" s="2">
        <v>0</v>
      </c>
      <c r="L223" s="2">
        <v>1</v>
      </c>
      <c r="M223" s="2">
        <v>0</v>
      </c>
      <c r="N223" s="2">
        <v>0</v>
      </c>
      <c r="O223" s="2" t="s">
        <v>39</v>
      </c>
      <c r="P223" s="2" t="str" cm="1">
        <f t="array" ref="P223">_xlfn.IFS(Table1[[#This Row],[Divorced]]=1,"Divorced",Table1[[#This Row],[Married]]=1,"Married",Table1[[#This Row],[Single]]=1,"Single",Table1[[#This Row],[Together]]=1,"Together",Table1[[#This Row],[Widow]]=1,"Widow")</f>
        <v>Married</v>
      </c>
      <c r="Q223" s="2" t="str" cm="1">
        <f t="array" ref="Q223">IFERROR(_xlfn.IFS(Table1[[#This Row],[Basic]]=1,"Basic",Table1[[#This Row],[Graduate]]=1,"Graduate",Table1[[#This Row],[Master]]=1,"Master",Table1[[#This Row],[PhD]]=1,"PhD"),"Other")</f>
        <v>Graduate</v>
      </c>
    </row>
    <row r="224" spans="1:17" x14ac:dyDescent="0.25">
      <c r="A224" s="2">
        <v>2015</v>
      </c>
      <c r="B224" s="7">
        <v>179593</v>
      </c>
      <c r="C224" s="2">
        <v>0</v>
      </c>
      <c r="D224" s="2">
        <v>0</v>
      </c>
      <c r="E224" s="2">
        <v>47</v>
      </c>
      <c r="F224" s="2">
        <v>0</v>
      </c>
      <c r="G224" s="2">
        <v>1</v>
      </c>
      <c r="H224" s="2">
        <v>0</v>
      </c>
      <c r="I224" s="2">
        <v>0</v>
      </c>
      <c r="J224" s="2">
        <v>0</v>
      </c>
      <c r="K224" s="2">
        <v>0</v>
      </c>
      <c r="L224" s="2">
        <v>1</v>
      </c>
      <c r="M224" s="2">
        <v>0</v>
      </c>
      <c r="N224" s="2">
        <v>0</v>
      </c>
      <c r="O224" s="2" t="s">
        <v>38</v>
      </c>
      <c r="P224" s="2" t="str" cm="1">
        <f t="array" ref="P224">_xlfn.IFS(Table1[[#This Row],[Divorced]]=1,"Divorced",Table1[[#This Row],[Married]]=1,"Married",Table1[[#This Row],[Single]]=1,"Single",Table1[[#This Row],[Together]]=1,"Together",Table1[[#This Row],[Widow]]=1,"Widow")</f>
        <v>Married</v>
      </c>
      <c r="Q224" s="2" t="str" cm="1">
        <f t="array" ref="Q224">IFERROR(_xlfn.IFS(Table1[[#This Row],[Basic]]=1,"Basic",Table1[[#This Row],[Graduate]]=1,"Graduate",Table1[[#This Row],[Master]]=1,"Master",Table1[[#This Row],[PhD]]=1,"PhD"),"Other")</f>
        <v>Graduate</v>
      </c>
    </row>
    <row r="225" spans="1:17" x14ac:dyDescent="0.25">
      <c r="A225" s="2">
        <v>1350</v>
      </c>
      <c r="B225" s="7">
        <v>179530</v>
      </c>
      <c r="C225" s="2">
        <v>0</v>
      </c>
      <c r="D225" s="2">
        <v>0</v>
      </c>
      <c r="E225" s="2">
        <v>60</v>
      </c>
      <c r="F225" s="2">
        <v>0</v>
      </c>
      <c r="G225" s="2">
        <v>1</v>
      </c>
      <c r="H225" s="2">
        <v>0</v>
      </c>
      <c r="I225" s="2">
        <v>0</v>
      </c>
      <c r="J225" s="2">
        <v>0</v>
      </c>
      <c r="K225" s="2">
        <v>0</v>
      </c>
      <c r="L225" s="2">
        <v>1</v>
      </c>
      <c r="M225" s="2">
        <v>0</v>
      </c>
      <c r="N225" s="2">
        <v>0</v>
      </c>
      <c r="O225" s="2" t="s">
        <v>37</v>
      </c>
      <c r="P225" s="2" t="str" cm="1">
        <f t="array" ref="P225">_xlfn.IFS(Table1[[#This Row],[Divorced]]=1,"Divorced",Table1[[#This Row],[Married]]=1,"Married",Table1[[#This Row],[Single]]=1,"Single",Table1[[#This Row],[Together]]=1,"Together",Table1[[#This Row],[Widow]]=1,"Widow")</f>
        <v>Married</v>
      </c>
      <c r="Q225" s="2" t="str" cm="1">
        <f t="array" ref="Q225">IFERROR(_xlfn.IFS(Table1[[#This Row],[Basic]]=1,"Basic",Table1[[#This Row],[Graduate]]=1,"Graduate",Table1[[#This Row],[Master]]=1,"Master",Table1[[#This Row],[PhD]]=1,"PhD"),"Other")</f>
        <v>Graduate</v>
      </c>
    </row>
    <row r="226" spans="1:17" x14ac:dyDescent="0.25">
      <c r="A226" s="2">
        <v>2489</v>
      </c>
      <c r="B226" s="7">
        <v>179529</v>
      </c>
      <c r="C226" s="2">
        <v>0</v>
      </c>
      <c r="D226" s="2">
        <v>0</v>
      </c>
      <c r="E226" s="2">
        <v>34</v>
      </c>
      <c r="F226" s="2">
        <v>0</v>
      </c>
      <c r="G226" s="2">
        <v>1</v>
      </c>
      <c r="H226" s="2">
        <v>0</v>
      </c>
      <c r="I226" s="2">
        <v>0</v>
      </c>
      <c r="J226" s="2">
        <v>0</v>
      </c>
      <c r="K226" s="2">
        <v>0</v>
      </c>
      <c r="L226" s="2">
        <v>1</v>
      </c>
      <c r="M226" s="2">
        <v>0</v>
      </c>
      <c r="N226" s="2">
        <v>0</v>
      </c>
      <c r="O226" s="2" t="s">
        <v>38</v>
      </c>
      <c r="P226" s="2" t="str" cm="1">
        <f t="array" ref="P226">_xlfn.IFS(Table1[[#This Row],[Divorced]]=1,"Divorced",Table1[[#This Row],[Married]]=1,"Married",Table1[[#This Row],[Single]]=1,"Single",Table1[[#This Row],[Together]]=1,"Together",Table1[[#This Row],[Widow]]=1,"Widow")</f>
        <v>Married</v>
      </c>
      <c r="Q226" s="2" t="str" cm="1">
        <f t="array" ref="Q226">IFERROR(_xlfn.IFS(Table1[[#This Row],[Basic]]=1,"Basic",Table1[[#This Row],[Graduate]]=1,"Graduate",Table1[[#This Row],[Master]]=1,"Master",Table1[[#This Row],[PhD]]=1,"PhD"),"Other")</f>
        <v>Graduate</v>
      </c>
    </row>
    <row r="227" spans="1:17" x14ac:dyDescent="0.25">
      <c r="A227" s="2">
        <v>2063</v>
      </c>
      <c r="B227" s="7">
        <v>179456</v>
      </c>
      <c r="C227" s="2">
        <v>0</v>
      </c>
      <c r="D227" s="2">
        <v>0</v>
      </c>
      <c r="E227" s="2">
        <v>64</v>
      </c>
      <c r="F227" s="2">
        <v>0</v>
      </c>
      <c r="G227" s="2">
        <v>1</v>
      </c>
      <c r="H227" s="2">
        <v>0</v>
      </c>
      <c r="I227" s="2">
        <v>0</v>
      </c>
      <c r="J227" s="2">
        <v>0</v>
      </c>
      <c r="K227" s="2">
        <v>0</v>
      </c>
      <c r="L227" s="2">
        <v>1</v>
      </c>
      <c r="M227" s="2">
        <v>0</v>
      </c>
      <c r="N227" s="2">
        <v>0</v>
      </c>
      <c r="O227" s="2" t="s">
        <v>38</v>
      </c>
      <c r="P227" s="2" t="str" cm="1">
        <f t="array" ref="P227">_xlfn.IFS(Table1[[#This Row],[Divorced]]=1,"Divorced",Table1[[#This Row],[Married]]=1,"Married",Table1[[#This Row],[Single]]=1,"Single",Table1[[#This Row],[Together]]=1,"Together",Table1[[#This Row],[Widow]]=1,"Widow")</f>
        <v>Married</v>
      </c>
      <c r="Q227" s="2" t="str" cm="1">
        <f t="array" ref="Q227">IFERROR(_xlfn.IFS(Table1[[#This Row],[Basic]]=1,"Basic",Table1[[#This Row],[Graduate]]=1,"Graduate",Table1[[#This Row],[Master]]=1,"Master",Table1[[#This Row],[PhD]]=1,"PhD"),"Other")</f>
        <v>Graduate</v>
      </c>
    </row>
    <row r="228" spans="1:17" x14ac:dyDescent="0.25">
      <c r="A228" s="2">
        <v>2462</v>
      </c>
      <c r="B228" s="7">
        <v>179419</v>
      </c>
      <c r="C228" s="2">
        <v>0</v>
      </c>
      <c r="D228" s="2">
        <v>0</v>
      </c>
      <c r="E228" s="2">
        <v>50</v>
      </c>
      <c r="F228" s="2">
        <v>0</v>
      </c>
      <c r="G228" s="2">
        <v>0</v>
      </c>
      <c r="H228" s="2">
        <v>0</v>
      </c>
      <c r="I228" s="2">
        <v>1</v>
      </c>
      <c r="J228" s="2">
        <v>0</v>
      </c>
      <c r="K228" s="2">
        <v>0</v>
      </c>
      <c r="L228" s="2">
        <v>0</v>
      </c>
      <c r="M228" s="2">
        <v>1</v>
      </c>
      <c r="N228" s="2">
        <v>0</v>
      </c>
      <c r="O228" s="2" t="s">
        <v>35</v>
      </c>
      <c r="P228" s="2" t="str" cm="1">
        <f t="array" ref="P228">_xlfn.IFS(Table1[[#This Row],[Divorced]]=1,"Divorced",Table1[[#This Row],[Married]]=1,"Married",Table1[[#This Row],[Single]]=1,"Single",Table1[[#This Row],[Together]]=1,"Together",Table1[[#This Row],[Widow]]=1,"Widow")</f>
        <v>Together</v>
      </c>
      <c r="Q228" s="2" t="str" cm="1">
        <f t="array" ref="Q228">IFERROR(_xlfn.IFS(Table1[[#This Row],[Basic]]=1,"Basic",Table1[[#This Row],[Graduate]]=1,"Graduate",Table1[[#This Row],[Master]]=1,"Master",Table1[[#This Row],[PhD]]=1,"PhD"),"Other")</f>
        <v>Master</v>
      </c>
    </row>
    <row r="229" spans="1:17" x14ac:dyDescent="0.25">
      <c r="A229" s="2">
        <v>2139</v>
      </c>
      <c r="B229" s="7">
        <v>179410</v>
      </c>
      <c r="C229" s="2">
        <v>0</v>
      </c>
      <c r="D229" s="2">
        <v>0</v>
      </c>
      <c r="E229" s="2">
        <v>59</v>
      </c>
      <c r="F229" s="2">
        <v>0</v>
      </c>
      <c r="G229" s="2">
        <v>1</v>
      </c>
      <c r="H229" s="2">
        <v>0</v>
      </c>
      <c r="I229" s="2">
        <v>0</v>
      </c>
      <c r="J229" s="2">
        <v>0</v>
      </c>
      <c r="K229" s="2">
        <v>0</v>
      </c>
      <c r="L229" s="2">
        <v>1</v>
      </c>
      <c r="M229" s="2">
        <v>0</v>
      </c>
      <c r="N229" s="2">
        <v>0</v>
      </c>
      <c r="O229" s="2" t="s">
        <v>39</v>
      </c>
      <c r="P229" s="2" t="str" cm="1">
        <f t="array" ref="P229">_xlfn.IFS(Table1[[#This Row],[Divorced]]=1,"Divorced",Table1[[#This Row],[Married]]=1,"Married",Table1[[#This Row],[Single]]=1,"Single",Table1[[#This Row],[Together]]=1,"Together",Table1[[#This Row],[Widow]]=1,"Widow")</f>
        <v>Married</v>
      </c>
      <c r="Q229" s="2" t="str" cm="1">
        <f t="array" ref="Q229">IFERROR(_xlfn.IFS(Table1[[#This Row],[Basic]]=1,"Basic",Table1[[#This Row],[Graduate]]=1,"Graduate",Table1[[#This Row],[Master]]=1,"Master",Table1[[#This Row],[PhD]]=1,"PhD"),"Other")</f>
        <v>Graduate</v>
      </c>
    </row>
    <row r="230" spans="1:17" x14ac:dyDescent="0.25">
      <c r="A230" s="2">
        <v>3062</v>
      </c>
      <c r="B230" s="7">
        <v>179244</v>
      </c>
      <c r="C230" s="2">
        <v>0</v>
      </c>
      <c r="D230" s="2">
        <v>0</v>
      </c>
      <c r="E230" s="2">
        <v>27</v>
      </c>
      <c r="F230" s="2">
        <v>0</v>
      </c>
      <c r="G230" s="2">
        <v>0</v>
      </c>
      <c r="H230" s="2">
        <v>1</v>
      </c>
      <c r="I230" s="2">
        <v>0</v>
      </c>
      <c r="J230" s="2">
        <v>0</v>
      </c>
      <c r="K230" s="2">
        <v>0</v>
      </c>
      <c r="L230" s="2">
        <v>1</v>
      </c>
      <c r="M230" s="2">
        <v>0</v>
      </c>
      <c r="N230" s="2">
        <v>0</v>
      </c>
      <c r="O230" s="2" t="s">
        <v>35</v>
      </c>
      <c r="P230" s="2" t="str" cm="1">
        <f t="array" ref="P230">_xlfn.IFS(Table1[[#This Row],[Divorced]]=1,"Divorced",Table1[[#This Row],[Married]]=1,"Married",Table1[[#This Row],[Single]]=1,"Single",Table1[[#This Row],[Together]]=1,"Together",Table1[[#This Row],[Widow]]=1,"Widow")</f>
        <v>Single</v>
      </c>
      <c r="Q230" s="2" t="str" cm="1">
        <f t="array" ref="Q230">IFERROR(_xlfn.IFS(Table1[[#This Row],[Basic]]=1,"Basic",Table1[[#This Row],[Graduate]]=1,"Graduate",Table1[[#This Row],[Master]]=1,"Master",Table1[[#This Row],[PhD]]=1,"PhD"),"Other")</f>
        <v>Graduate</v>
      </c>
    </row>
    <row r="231" spans="1:17" x14ac:dyDescent="0.25">
      <c r="A231" s="2">
        <v>2971</v>
      </c>
      <c r="B231" s="7">
        <v>179205</v>
      </c>
      <c r="C231" s="2">
        <v>0</v>
      </c>
      <c r="D231" s="2">
        <v>0</v>
      </c>
      <c r="E231" s="2">
        <v>45</v>
      </c>
      <c r="F231" s="2">
        <v>0</v>
      </c>
      <c r="G231" s="2">
        <v>1</v>
      </c>
      <c r="H231" s="2">
        <v>0</v>
      </c>
      <c r="I231" s="2">
        <v>0</v>
      </c>
      <c r="J231" s="2">
        <v>0</v>
      </c>
      <c r="K231" s="2">
        <v>0</v>
      </c>
      <c r="L231" s="2">
        <v>1</v>
      </c>
      <c r="M231" s="2">
        <v>0</v>
      </c>
      <c r="N231" s="2">
        <v>0</v>
      </c>
      <c r="O231" s="2" t="s">
        <v>34</v>
      </c>
      <c r="P231" s="2" t="str" cm="1">
        <f t="array" ref="P231">_xlfn.IFS(Table1[[#This Row],[Divorced]]=1,"Divorced",Table1[[#This Row],[Married]]=1,"Married",Table1[[#This Row],[Single]]=1,"Single",Table1[[#This Row],[Together]]=1,"Together",Table1[[#This Row],[Widow]]=1,"Widow")</f>
        <v>Married</v>
      </c>
      <c r="Q231" s="2" t="str" cm="1">
        <f t="array" ref="Q231">IFERROR(_xlfn.IFS(Table1[[#This Row],[Basic]]=1,"Basic",Table1[[#This Row],[Graduate]]=1,"Graduate",Table1[[#This Row],[Master]]=1,"Master",Table1[[#This Row],[PhD]]=1,"PhD"),"Other")</f>
        <v>Graduate</v>
      </c>
    </row>
    <row r="232" spans="1:17" x14ac:dyDescent="0.25">
      <c r="A232" s="2">
        <v>3143</v>
      </c>
      <c r="B232" s="7">
        <v>179174</v>
      </c>
      <c r="C232" s="2">
        <v>0</v>
      </c>
      <c r="D232" s="2">
        <v>0</v>
      </c>
      <c r="E232" s="2">
        <v>45</v>
      </c>
      <c r="F232" s="2">
        <v>0</v>
      </c>
      <c r="G232" s="2">
        <v>1</v>
      </c>
      <c r="H232" s="2">
        <v>0</v>
      </c>
      <c r="I232" s="2">
        <v>0</v>
      </c>
      <c r="J232" s="2">
        <v>0</v>
      </c>
      <c r="K232" s="2">
        <v>0</v>
      </c>
      <c r="L232" s="2">
        <v>0</v>
      </c>
      <c r="M232" s="2">
        <v>0</v>
      </c>
      <c r="N232" s="2">
        <v>1</v>
      </c>
      <c r="O232" s="2" t="s">
        <v>38</v>
      </c>
      <c r="P232" s="2" t="str" cm="1">
        <f t="array" ref="P232">_xlfn.IFS(Table1[[#This Row],[Divorced]]=1,"Divorced",Table1[[#This Row],[Married]]=1,"Married",Table1[[#This Row],[Single]]=1,"Single",Table1[[#This Row],[Together]]=1,"Together",Table1[[#This Row],[Widow]]=1,"Widow")</f>
        <v>Married</v>
      </c>
      <c r="Q232" s="2" t="str" cm="1">
        <f t="array" ref="Q232">IFERROR(_xlfn.IFS(Table1[[#This Row],[Basic]]=1,"Basic",Table1[[#This Row],[Graduate]]=1,"Graduate",Table1[[#This Row],[Master]]=1,"Master",Table1[[#This Row],[PhD]]=1,"PhD"),"Other")</f>
        <v>PhD</v>
      </c>
    </row>
    <row r="233" spans="1:17" x14ac:dyDescent="0.25">
      <c r="A233" s="2">
        <v>1742</v>
      </c>
      <c r="B233" s="7">
        <v>179146</v>
      </c>
      <c r="C233" s="2">
        <v>1</v>
      </c>
      <c r="D233" s="2">
        <v>1</v>
      </c>
      <c r="E233" s="2">
        <v>53</v>
      </c>
      <c r="F233" s="2">
        <v>0</v>
      </c>
      <c r="G233" s="2">
        <v>0</v>
      </c>
      <c r="H233" s="2">
        <v>1</v>
      </c>
      <c r="I233" s="2">
        <v>0</v>
      </c>
      <c r="J233" s="2">
        <v>0</v>
      </c>
      <c r="K233" s="2">
        <v>0</v>
      </c>
      <c r="L233" s="2">
        <v>1</v>
      </c>
      <c r="M233" s="2">
        <v>0</v>
      </c>
      <c r="N233" s="2">
        <v>0</v>
      </c>
      <c r="O233" s="2" t="s">
        <v>35</v>
      </c>
      <c r="P233" s="2" t="str" cm="1">
        <f t="array" ref="P233">_xlfn.IFS(Table1[[#This Row],[Divorced]]=1,"Divorced",Table1[[#This Row],[Married]]=1,"Married",Table1[[#This Row],[Single]]=1,"Single",Table1[[#This Row],[Together]]=1,"Together",Table1[[#This Row],[Widow]]=1,"Widow")</f>
        <v>Single</v>
      </c>
      <c r="Q233" s="2" t="str" cm="1">
        <f t="array" ref="Q233">IFERROR(_xlfn.IFS(Table1[[#This Row],[Basic]]=1,"Basic",Table1[[#This Row],[Graduate]]=1,"Graduate",Table1[[#This Row],[Master]]=1,"Master",Table1[[#This Row],[PhD]]=1,"PhD"),"Other")</f>
        <v>Graduate</v>
      </c>
    </row>
    <row r="234" spans="1:17" x14ac:dyDescent="0.25">
      <c r="A234" s="2">
        <v>2711</v>
      </c>
      <c r="B234" s="7">
        <v>179146</v>
      </c>
      <c r="C234" s="2">
        <v>1</v>
      </c>
      <c r="D234" s="2">
        <v>1</v>
      </c>
      <c r="E234" s="2">
        <v>53</v>
      </c>
      <c r="F234" s="2">
        <v>0</v>
      </c>
      <c r="G234" s="2">
        <v>0</v>
      </c>
      <c r="H234" s="2">
        <v>1</v>
      </c>
      <c r="I234" s="2">
        <v>0</v>
      </c>
      <c r="J234" s="2">
        <v>0</v>
      </c>
      <c r="K234" s="2">
        <v>0</v>
      </c>
      <c r="L234" s="2">
        <v>1</v>
      </c>
      <c r="M234" s="2">
        <v>0</v>
      </c>
      <c r="N234" s="2">
        <v>0</v>
      </c>
      <c r="O234" s="2" t="s">
        <v>38</v>
      </c>
      <c r="P234" s="2" t="str" cm="1">
        <f t="array" ref="P234">_xlfn.IFS(Table1[[#This Row],[Divorced]]=1,"Divorced",Table1[[#This Row],[Married]]=1,"Married",Table1[[#This Row],[Single]]=1,"Single",Table1[[#This Row],[Together]]=1,"Together",Table1[[#This Row],[Widow]]=1,"Widow")</f>
        <v>Single</v>
      </c>
      <c r="Q234" s="2" t="str" cm="1">
        <f t="array" ref="Q234">IFERROR(_xlfn.IFS(Table1[[#This Row],[Basic]]=1,"Basic",Table1[[#This Row],[Graduate]]=1,"Graduate",Table1[[#This Row],[Master]]=1,"Master",Table1[[#This Row],[PhD]]=1,"PhD"),"Other")</f>
        <v>Graduate</v>
      </c>
    </row>
    <row r="235" spans="1:17" x14ac:dyDescent="0.25">
      <c r="A235" s="2">
        <v>1048</v>
      </c>
      <c r="B235" s="7">
        <v>179143</v>
      </c>
      <c r="C235" s="2">
        <v>0</v>
      </c>
      <c r="D235" s="2">
        <v>0</v>
      </c>
      <c r="E235" s="2">
        <v>56</v>
      </c>
      <c r="F235" s="2">
        <v>0</v>
      </c>
      <c r="G235" s="2">
        <v>1</v>
      </c>
      <c r="H235" s="2">
        <v>0</v>
      </c>
      <c r="I235" s="2">
        <v>0</v>
      </c>
      <c r="J235" s="2">
        <v>0</v>
      </c>
      <c r="K235" s="2">
        <v>0</v>
      </c>
      <c r="L235" s="2">
        <v>0</v>
      </c>
      <c r="M235" s="2">
        <v>1</v>
      </c>
      <c r="N235" s="2">
        <v>0</v>
      </c>
      <c r="O235" s="2" t="s">
        <v>36</v>
      </c>
      <c r="P235" s="2" t="str" cm="1">
        <f t="array" ref="P235">_xlfn.IFS(Table1[[#This Row],[Divorced]]=1,"Divorced",Table1[[#This Row],[Married]]=1,"Married",Table1[[#This Row],[Single]]=1,"Single",Table1[[#This Row],[Together]]=1,"Together",Table1[[#This Row],[Widow]]=1,"Widow")</f>
        <v>Married</v>
      </c>
      <c r="Q235" s="2" t="str" cm="1">
        <f t="array" ref="Q235">IFERROR(_xlfn.IFS(Table1[[#This Row],[Basic]]=1,"Basic",Table1[[#This Row],[Graduate]]=1,"Graduate",Table1[[#This Row],[Master]]=1,"Master",Table1[[#This Row],[PhD]]=1,"PhD"),"Other")</f>
        <v>Master</v>
      </c>
    </row>
    <row r="236" spans="1:17" x14ac:dyDescent="0.25">
      <c r="A236" s="2">
        <v>1474</v>
      </c>
      <c r="B236" s="7">
        <v>178952</v>
      </c>
      <c r="C236" s="2">
        <v>0</v>
      </c>
      <c r="D236" s="2">
        <v>1</v>
      </c>
      <c r="E236" s="2">
        <v>62</v>
      </c>
      <c r="F236" s="2">
        <v>0</v>
      </c>
      <c r="G236" s="2">
        <v>0</v>
      </c>
      <c r="H236" s="2">
        <v>0</v>
      </c>
      <c r="I236" s="2">
        <v>1</v>
      </c>
      <c r="J236" s="2">
        <v>0</v>
      </c>
      <c r="K236" s="2">
        <v>0</v>
      </c>
      <c r="L236" s="2">
        <v>0</v>
      </c>
      <c r="M236" s="2">
        <v>0</v>
      </c>
      <c r="N236" s="2">
        <v>1</v>
      </c>
      <c r="O236" s="2" t="s">
        <v>36</v>
      </c>
      <c r="P236" s="2" t="str" cm="1">
        <f t="array" ref="P236">_xlfn.IFS(Table1[[#This Row],[Divorced]]=1,"Divorced",Table1[[#This Row],[Married]]=1,"Married",Table1[[#This Row],[Single]]=1,"Single",Table1[[#This Row],[Together]]=1,"Together",Table1[[#This Row],[Widow]]=1,"Widow")</f>
        <v>Together</v>
      </c>
      <c r="Q236" s="2" t="str" cm="1">
        <f t="array" ref="Q236">IFERROR(_xlfn.IFS(Table1[[#This Row],[Basic]]=1,"Basic",Table1[[#This Row],[Graduate]]=1,"Graduate",Table1[[#This Row],[Master]]=1,"Master",Table1[[#This Row],[PhD]]=1,"PhD"),"Other")</f>
        <v>PhD</v>
      </c>
    </row>
    <row r="237" spans="1:17" x14ac:dyDescent="0.25">
      <c r="A237" s="2">
        <v>1752</v>
      </c>
      <c r="B237" s="7">
        <v>178939</v>
      </c>
      <c r="C237" s="2">
        <v>0</v>
      </c>
      <c r="D237" s="2">
        <v>0</v>
      </c>
      <c r="E237" s="2">
        <v>69</v>
      </c>
      <c r="F237" s="2">
        <v>0</v>
      </c>
      <c r="G237" s="2">
        <v>1</v>
      </c>
      <c r="H237" s="2">
        <v>0</v>
      </c>
      <c r="I237" s="2">
        <v>0</v>
      </c>
      <c r="J237" s="2">
        <v>0</v>
      </c>
      <c r="K237" s="2">
        <v>0</v>
      </c>
      <c r="L237" s="2">
        <v>0</v>
      </c>
      <c r="M237" s="2">
        <v>0</v>
      </c>
      <c r="N237" s="2">
        <v>1</v>
      </c>
      <c r="O237" s="2" t="s">
        <v>37</v>
      </c>
      <c r="P237" s="2" t="str" cm="1">
        <f t="array" ref="P237">_xlfn.IFS(Table1[[#This Row],[Divorced]]=1,"Divorced",Table1[[#This Row],[Married]]=1,"Married",Table1[[#This Row],[Single]]=1,"Single",Table1[[#This Row],[Together]]=1,"Together",Table1[[#This Row],[Widow]]=1,"Widow")</f>
        <v>Married</v>
      </c>
      <c r="Q237" s="2" t="str" cm="1">
        <f t="array" ref="Q237">IFERROR(_xlfn.IFS(Table1[[#This Row],[Basic]]=1,"Basic",Table1[[#This Row],[Graduate]]=1,"Graduate",Table1[[#This Row],[Master]]=1,"Master",Table1[[#This Row],[PhD]]=1,"PhD"),"Other")</f>
        <v>PhD</v>
      </c>
    </row>
    <row r="238" spans="1:17" x14ac:dyDescent="0.25">
      <c r="A238" s="2">
        <v>2484</v>
      </c>
      <c r="B238" s="7">
        <v>178931</v>
      </c>
      <c r="C238" s="2">
        <v>0</v>
      </c>
      <c r="D238" s="2">
        <v>0</v>
      </c>
      <c r="E238" s="2">
        <v>49</v>
      </c>
      <c r="F238" s="2">
        <v>0</v>
      </c>
      <c r="G238" s="2">
        <v>1</v>
      </c>
      <c r="H238" s="2">
        <v>0</v>
      </c>
      <c r="I238" s="2">
        <v>0</v>
      </c>
      <c r="J238" s="2">
        <v>0</v>
      </c>
      <c r="K238" s="2">
        <v>0</v>
      </c>
      <c r="L238" s="2">
        <v>0</v>
      </c>
      <c r="M238" s="2">
        <v>0</v>
      </c>
      <c r="N238" s="2">
        <v>1</v>
      </c>
      <c r="O238" s="2" t="s">
        <v>37</v>
      </c>
      <c r="P238" s="2" t="str" cm="1">
        <f t="array" ref="P238">_xlfn.IFS(Table1[[#This Row],[Divorced]]=1,"Divorced",Table1[[#This Row],[Married]]=1,"Married",Table1[[#This Row],[Single]]=1,"Single",Table1[[#This Row],[Together]]=1,"Together",Table1[[#This Row],[Widow]]=1,"Widow")</f>
        <v>Married</v>
      </c>
      <c r="Q238" s="2" t="str" cm="1">
        <f t="array" ref="Q238">IFERROR(_xlfn.IFS(Table1[[#This Row],[Basic]]=1,"Basic",Table1[[#This Row],[Graduate]]=1,"Graduate",Table1[[#This Row],[Master]]=1,"Master",Table1[[#This Row],[PhD]]=1,"PhD"),"Other")</f>
        <v>PhD</v>
      </c>
    </row>
    <row r="239" spans="1:17" x14ac:dyDescent="0.25">
      <c r="A239" s="2">
        <v>1681</v>
      </c>
      <c r="B239" s="7">
        <v>178901</v>
      </c>
      <c r="C239" s="2">
        <v>0</v>
      </c>
      <c r="D239" s="2">
        <v>1</v>
      </c>
      <c r="E239" s="2">
        <v>47</v>
      </c>
      <c r="F239" s="2">
        <v>1</v>
      </c>
      <c r="G239" s="2">
        <v>0</v>
      </c>
      <c r="H239" s="2">
        <v>0</v>
      </c>
      <c r="I239" s="2">
        <v>0</v>
      </c>
      <c r="J239" s="2">
        <v>0</v>
      </c>
      <c r="K239" s="2">
        <v>0</v>
      </c>
      <c r="L239" s="2">
        <v>1</v>
      </c>
      <c r="M239" s="2">
        <v>0</v>
      </c>
      <c r="N239" s="2">
        <v>0</v>
      </c>
      <c r="O239" s="2" t="s">
        <v>34</v>
      </c>
      <c r="P239" s="2" t="str" cm="1">
        <f t="array" ref="P239">_xlfn.IFS(Table1[[#This Row],[Divorced]]=1,"Divorced",Table1[[#This Row],[Married]]=1,"Married",Table1[[#This Row],[Single]]=1,"Single",Table1[[#This Row],[Together]]=1,"Together",Table1[[#This Row],[Widow]]=1,"Widow")</f>
        <v>Divorced</v>
      </c>
      <c r="Q239" s="2" t="str" cm="1">
        <f t="array" ref="Q239">IFERROR(_xlfn.IFS(Table1[[#This Row],[Basic]]=1,"Basic",Table1[[#This Row],[Graduate]]=1,"Graduate",Table1[[#This Row],[Master]]=1,"Master",Table1[[#This Row],[PhD]]=1,"PhD"),"Other")</f>
        <v>Graduate</v>
      </c>
    </row>
    <row r="240" spans="1:17" x14ac:dyDescent="0.25">
      <c r="A240" s="2">
        <v>1469</v>
      </c>
      <c r="B240" s="7">
        <v>178825</v>
      </c>
      <c r="C240" s="2">
        <v>0</v>
      </c>
      <c r="D240" s="2">
        <v>0</v>
      </c>
      <c r="E240" s="2">
        <v>56</v>
      </c>
      <c r="F240" s="2">
        <v>1</v>
      </c>
      <c r="G240" s="2">
        <v>0</v>
      </c>
      <c r="H240" s="2">
        <v>0</v>
      </c>
      <c r="I240" s="2">
        <v>0</v>
      </c>
      <c r="J240" s="2">
        <v>0</v>
      </c>
      <c r="K240" s="2">
        <v>0</v>
      </c>
      <c r="L240" s="2">
        <v>0</v>
      </c>
      <c r="M240" s="2">
        <v>0</v>
      </c>
      <c r="N240" s="2">
        <v>1</v>
      </c>
      <c r="O240" s="2" t="s">
        <v>38</v>
      </c>
      <c r="P240" s="2" t="str" cm="1">
        <f t="array" ref="P240">_xlfn.IFS(Table1[[#This Row],[Divorced]]=1,"Divorced",Table1[[#This Row],[Married]]=1,"Married",Table1[[#This Row],[Single]]=1,"Single",Table1[[#This Row],[Together]]=1,"Together",Table1[[#This Row],[Widow]]=1,"Widow")</f>
        <v>Divorced</v>
      </c>
      <c r="Q240" s="2" t="str" cm="1">
        <f t="array" ref="Q240">IFERROR(_xlfn.IFS(Table1[[#This Row],[Basic]]=1,"Basic",Table1[[#This Row],[Graduate]]=1,"Graduate",Table1[[#This Row],[Master]]=1,"Master",Table1[[#This Row],[PhD]]=1,"PhD"),"Other")</f>
        <v>PhD</v>
      </c>
    </row>
    <row r="241" spans="1:17" x14ac:dyDescent="0.25">
      <c r="A241" s="2">
        <v>2661</v>
      </c>
      <c r="B241" s="7">
        <v>178789</v>
      </c>
      <c r="C241" s="2">
        <v>0</v>
      </c>
      <c r="D241" s="2">
        <v>0</v>
      </c>
      <c r="E241" s="2">
        <v>40</v>
      </c>
      <c r="F241" s="2">
        <v>1</v>
      </c>
      <c r="G241" s="2">
        <v>0</v>
      </c>
      <c r="H241" s="2">
        <v>0</v>
      </c>
      <c r="I241" s="2">
        <v>0</v>
      </c>
      <c r="J241" s="2">
        <v>0</v>
      </c>
      <c r="K241" s="2">
        <v>0</v>
      </c>
      <c r="L241" s="2">
        <v>0</v>
      </c>
      <c r="M241" s="2">
        <v>1</v>
      </c>
      <c r="N241" s="2">
        <v>0</v>
      </c>
      <c r="O241" s="2" t="s">
        <v>39</v>
      </c>
      <c r="P241" s="2" t="str" cm="1">
        <f t="array" ref="P241">_xlfn.IFS(Table1[[#This Row],[Divorced]]=1,"Divorced",Table1[[#This Row],[Married]]=1,"Married",Table1[[#This Row],[Single]]=1,"Single",Table1[[#This Row],[Together]]=1,"Together",Table1[[#This Row],[Widow]]=1,"Widow")</f>
        <v>Divorced</v>
      </c>
      <c r="Q241" s="2" t="str" cm="1">
        <f t="array" ref="Q241">IFERROR(_xlfn.IFS(Table1[[#This Row],[Basic]]=1,"Basic",Table1[[#This Row],[Graduate]]=1,"Graduate",Table1[[#This Row],[Master]]=1,"Master",Table1[[#This Row],[PhD]]=1,"PhD"),"Other")</f>
        <v>Master</v>
      </c>
    </row>
    <row r="242" spans="1:17" x14ac:dyDescent="0.25">
      <c r="A242" s="2">
        <v>1631</v>
      </c>
      <c r="B242" s="7">
        <v>178710</v>
      </c>
      <c r="C242" s="2">
        <v>0</v>
      </c>
      <c r="D242" s="2">
        <v>1</v>
      </c>
      <c r="E242" s="2">
        <v>43</v>
      </c>
      <c r="F242" s="2">
        <v>0</v>
      </c>
      <c r="G242" s="2">
        <v>1</v>
      </c>
      <c r="H242" s="2">
        <v>0</v>
      </c>
      <c r="I242" s="2">
        <v>0</v>
      </c>
      <c r="J242" s="2">
        <v>0</v>
      </c>
      <c r="K242" s="2">
        <v>0</v>
      </c>
      <c r="L242" s="2">
        <v>0</v>
      </c>
      <c r="M242" s="2">
        <v>1</v>
      </c>
      <c r="N242" s="2">
        <v>0</v>
      </c>
      <c r="O242" s="2" t="s">
        <v>38</v>
      </c>
      <c r="P242" s="2" t="str" cm="1">
        <f t="array" ref="P242">_xlfn.IFS(Table1[[#This Row],[Divorced]]=1,"Divorced",Table1[[#This Row],[Married]]=1,"Married",Table1[[#This Row],[Single]]=1,"Single",Table1[[#This Row],[Together]]=1,"Together",Table1[[#This Row],[Widow]]=1,"Widow")</f>
        <v>Married</v>
      </c>
      <c r="Q242" s="2" t="str" cm="1">
        <f t="array" ref="Q242">IFERROR(_xlfn.IFS(Table1[[#This Row],[Basic]]=1,"Basic",Table1[[#This Row],[Graduate]]=1,"Graduate",Table1[[#This Row],[Master]]=1,"Master",Table1[[#This Row],[PhD]]=1,"PhD"),"Other")</f>
        <v>Master</v>
      </c>
    </row>
    <row r="243" spans="1:17" x14ac:dyDescent="0.25">
      <c r="A243" s="2">
        <v>2261</v>
      </c>
      <c r="B243" s="7">
        <v>178687</v>
      </c>
      <c r="C243" s="2">
        <v>0</v>
      </c>
      <c r="D243" s="2">
        <v>0</v>
      </c>
      <c r="E243" s="2">
        <v>37</v>
      </c>
      <c r="F243" s="2">
        <v>0</v>
      </c>
      <c r="G243" s="2">
        <v>0</v>
      </c>
      <c r="H243" s="2">
        <v>0</v>
      </c>
      <c r="I243" s="2">
        <v>1</v>
      </c>
      <c r="J243" s="2">
        <v>0</v>
      </c>
      <c r="K243" s="2">
        <v>0</v>
      </c>
      <c r="L243" s="2">
        <v>1</v>
      </c>
      <c r="M243" s="2">
        <v>0</v>
      </c>
      <c r="N243" s="2">
        <v>0</v>
      </c>
      <c r="O243" s="2" t="s">
        <v>38</v>
      </c>
      <c r="P243" s="2" t="str" cm="1">
        <f t="array" ref="P243">_xlfn.IFS(Table1[[#This Row],[Divorced]]=1,"Divorced",Table1[[#This Row],[Married]]=1,"Married",Table1[[#This Row],[Single]]=1,"Single",Table1[[#This Row],[Together]]=1,"Together",Table1[[#This Row],[Widow]]=1,"Widow")</f>
        <v>Together</v>
      </c>
      <c r="Q243" s="2" t="str" cm="1">
        <f t="array" ref="Q243">IFERROR(_xlfn.IFS(Table1[[#This Row],[Basic]]=1,"Basic",Table1[[#This Row],[Graduate]]=1,"Graduate",Table1[[#This Row],[Master]]=1,"Master",Table1[[#This Row],[PhD]]=1,"PhD"),"Other")</f>
        <v>Graduate</v>
      </c>
    </row>
    <row r="244" spans="1:17" x14ac:dyDescent="0.25">
      <c r="A244" s="2">
        <v>1481</v>
      </c>
      <c r="B244" s="7">
        <v>178642</v>
      </c>
      <c r="C244" s="2">
        <v>0</v>
      </c>
      <c r="D244" s="2">
        <v>1</v>
      </c>
      <c r="E244" s="2">
        <v>49</v>
      </c>
      <c r="F244" s="2">
        <v>0</v>
      </c>
      <c r="G244" s="2">
        <v>0</v>
      </c>
      <c r="H244" s="2">
        <v>0</v>
      </c>
      <c r="I244" s="2">
        <v>1</v>
      </c>
      <c r="J244" s="2">
        <v>0</v>
      </c>
      <c r="K244" s="2">
        <v>0</v>
      </c>
      <c r="L244" s="2">
        <v>0</v>
      </c>
      <c r="M244" s="2">
        <v>0</v>
      </c>
      <c r="N244" s="2">
        <v>1</v>
      </c>
      <c r="O244" s="2" t="s">
        <v>38</v>
      </c>
      <c r="P244" s="2" t="str" cm="1">
        <f t="array" ref="P244">_xlfn.IFS(Table1[[#This Row],[Divorced]]=1,"Divorced",Table1[[#This Row],[Married]]=1,"Married",Table1[[#This Row],[Single]]=1,"Single",Table1[[#This Row],[Together]]=1,"Together",Table1[[#This Row],[Widow]]=1,"Widow")</f>
        <v>Together</v>
      </c>
      <c r="Q244" s="2" t="str" cm="1">
        <f t="array" ref="Q244">IFERROR(_xlfn.IFS(Table1[[#This Row],[Basic]]=1,"Basic",Table1[[#This Row],[Graduate]]=1,"Graduate",Table1[[#This Row],[Master]]=1,"Master",Table1[[#This Row],[PhD]]=1,"PhD"),"Other")</f>
        <v>PhD</v>
      </c>
    </row>
    <row r="245" spans="1:17" x14ac:dyDescent="0.25">
      <c r="A245" s="2">
        <v>1344</v>
      </c>
      <c r="B245" s="7">
        <v>178618</v>
      </c>
      <c r="C245" s="2">
        <v>0</v>
      </c>
      <c r="D245" s="2">
        <v>0</v>
      </c>
      <c r="E245" s="2">
        <v>63</v>
      </c>
      <c r="F245" s="2">
        <v>0</v>
      </c>
      <c r="G245" s="2">
        <v>1</v>
      </c>
      <c r="H245" s="2">
        <v>0</v>
      </c>
      <c r="I245" s="2">
        <v>0</v>
      </c>
      <c r="J245" s="2">
        <v>0</v>
      </c>
      <c r="K245" s="2">
        <v>0</v>
      </c>
      <c r="L245" s="2">
        <v>1</v>
      </c>
      <c r="M245" s="2">
        <v>0</v>
      </c>
      <c r="N245" s="2">
        <v>0</v>
      </c>
      <c r="O245" s="2" t="s">
        <v>37</v>
      </c>
      <c r="P245" s="2" t="str" cm="1">
        <f t="array" ref="P245">_xlfn.IFS(Table1[[#This Row],[Divorced]]=1,"Divorced",Table1[[#This Row],[Married]]=1,"Married",Table1[[#This Row],[Single]]=1,"Single",Table1[[#This Row],[Together]]=1,"Together",Table1[[#This Row],[Widow]]=1,"Widow")</f>
        <v>Married</v>
      </c>
      <c r="Q245" s="2" t="str" cm="1">
        <f t="array" ref="Q245">IFERROR(_xlfn.IFS(Table1[[#This Row],[Basic]]=1,"Basic",Table1[[#This Row],[Graduate]]=1,"Graduate",Table1[[#This Row],[Master]]=1,"Master",Table1[[#This Row],[PhD]]=1,"PhD"),"Other")</f>
        <v>Graduate</v>
      </c>
    </row>
    <row r="246" spans="1:17" x14ac:dyDescent="0.25">
      <c r="A246" s="2">
        <v>2171</v>
      </c>
      <c r="B246" s="7">
        <v>178579</v>
      </c>
      <c r="C246" s="2">
        <v>0</v>
      </c>
      <c r="D246" s="2">
        <v>0</v>
      </c>
      <c r="E246" s="2">
        <v>50</v>
      </c>
      <c r="F246" s="2">
        <v>1</v>
      </c>
      <c r="G246" s="2">
        <v>0</v>
      </c>
      <c r="H246" s="2">
        <v>0</v>
      </c>
      <c r="I246" s="2">
        <v>0</v>
      </c>
      <c r="J246" s="2">
        <v>0</v>
      </c>
      <c r="K246" s="2">
        <v>0</v>
      </c>
      <c r="L246" s="2">
        <v>0</v>
      </c>
      <c r="M246" s="2">
        <v>1</v>
      </c>
      <c r="N246" s="2">
        <v>0</v>
      </c>
      <c r="O246" s="2" t="s">
        <v>38</v>
      </c>
      <c r="P246" s="2" t="str" cm="1">
        <f t="array" ref="P246">_xlfn.IFS(Table1[[#This Row],[Divorced]]=1,"Divorced",Table1[[#This Row],[Married]]=1,"Married",Table1[[#This Row],[Single]]=1,"Single",Table1[[#This Row],[Together]]=1,"Together",Table1[[#This Row],[Widow]]=1,"Widow")</f>
        <v>Divorced</v>
      </c>
      <c r="Q246" s="2" t="str" cm="1">
        <f t="array" ref="Q246">IFERROR(_xlfn.IFS(Table1[[#This Row],[Basic]]=1,"Basic",Table1[[#This Row],[Graduate]]=1,"Graduate",Table1[[#This Row],[Master]]=1,"Master",Table1[[#This Row],[PhD]]=1,"PhD"),"Other")</f>
        <v>Master</v>
      </c>
    </row>
    <row r="247" spans="1:17" x14ac:dyDescent="0.25">
      <c r="A247" s="2">
        <v>2279</v>
      </c>
      <c r="B247" s="7">
        <v>178569</v>
      </c>
      <c r="C247" s="2">
        <v>0</v>
      </c>
      <c r="D247" s="2">
        <v>0</v>
      </c>
      <c r="E247" s="2">
        <v>74</v>
      </c>
      <c r="F247" s="2">
        <v>0</v>
      </c>
      <c r="G247" s="2">
        <v>1</v>
      </c>
      <c r="H247" s="2">
        <v>0</v>
      </c>
      <c r="I247" s="2">
        <v>0</v>
      </c>
      <c r="J247" s="2">
        <v>0</v>
      </c>
      <c r="K247" s="2">
        <v>0</v>
      </c>
      <c r="L247" s="2">
        <v>1</v>
      </c>
      <c r="M247" s="2">
        <v>0</v>
      </c>
      <c r="N247" s="2">
        <v>0</v>
      </c>
      <c r="O247" s="2" t="s">
        <v>38</v>
      </c>
      <c r="P247" s="2" t="str" cm="1">
        <f t="array" ref="P247">_xlfn.IFS(Table1[[#This Row],[Divorced]]=1,"Divorced",Table1[[#This Row],[Married]]=1,"Married",Table1[[#This Row],[Single]]=1,"Single",Table1[[#This Row],[Together]]=1,"Together",Table1[[#This Row],[Widow]]=1,"Widow")</f>
        <v>Married</v>
      </c>
      <c r="Q247" s="2" t="str" cm="1">
        <f t="array" ref="Q247">IFERROR(_xlfn.IFS(Table1[[#This Row],[Basic]]=1,"Basic",Table1[[#This Row],[Graduate]]=1,"Graduate",Table1[[#This Row],[Master]]=1,"Master",Table1[[#This Row],[PhD]]=1,"PhD"),"Other")</f>
        <v>Graduate</v>
      </c>
    </row>
    <row r="248" spans="1:17" x14ac:dyDescent="0.25">
      <c r="A248" s="2">
        <v>3113</v>
      </c>
      <c r="B248" s="7">
        <v>178499</v>
      </c>
      <c r="C248" s="2">
        <v>0</v>
      </c>
      <c r="D248" s="2">
        <v>0</v>
      </c>
      <c r="E248" s="2">
        <v>63</v>
      </c>
      <c r="F248" s="2">
        <v>0</v>
      </c>
      <c r="G248" s="2">
        <v>0</v>
      </c>
      <c r="H248" s="2">
        <v>1</v>
      </c>
      <c r="I248" s="2">
        <v>0</v>
      </c>
      <c r="J248" s="2">
        <v>0</v>
      </c>
      <c r="K248" s="2">
        <v>0</v>
      </c>
      <c r="L248" s="2">
        <v>1</v>
      </c>
      <c r="M248" s="2">
        <v>0</v>
      </c>
      <c r="N248" s="2">
        <v>0</v>
      </c>
      <c r="O248" s="2" t="s">
        <v>38</v>
      </c>
      <c r="P248" s="2" t="str" cm="1">
        <f t="array" ref="P248">_xlfn.IFS(Table1[[#This Row],[Divorced]]=1,"Divorced",Table1[[#This Row],[Married]]=1,"Married",Table1[[#This Row],[Single]]=1,"Single",Table1[[#This Row],[Together]]=1,"Together",Table1[[#This Row],[Widow]]=1,"Widow")</f>
        <v>Single</v>
      </c>
      <c r="Q248" s="2" t="str" cm="1">
        <f t="array" ref="Q248">IFERROR(_xlfn.IFS(Table1[[#This Row],[Basic]]=1,"Basic",Table1[[#This Row],[Graduate]]=1,"Graduate",Table1[[#This Row],[Master]]=1,"Master",Table1[[#This Row],[PhD]]=1,"PhD"),"Other")</f>
        <v>Graduate</v>
      </c>
    </row>
    <row r="249" spans="1:17" x14ac:dyDescent="0.25">
      <c r="A249" s="2">
        <v>1090</v>
      </c>
      <c r="B249" s="7">
        <v>178497</v>
      </c>
      <c r="C249" s="2">
        <v>0</v>
      </c>
      <c r="D249" s="2">
        <v>0</v>
      </c>
      <c r="E249" s="2">
        <v>69</v>
      </c>
      <c r="F249" s="2">
        <v>0</v>
      </c>
      <c r="G249" s="2">
        <v>1</v>
      </c>
      <c r="H249" s="2">
        <v>0</v>
      </c>
      <c r="I249" s="2">
        <v>0</v>
      </c>
      <c r="J249" s="2">
        <v>0</v>
      </c>
      <c r="K249" s="2">
        <v>0</v>
      </c>
      <c r="L249" s="2">
        <v>0</v>
      </c>
      <c r="M249" s="2">
        <v>0</v>
      </c>
      <c r="N249" s="2">
        <v>0</v>
      </c>
      <c r="O249" s="2" t="s">
        <v>36</v>
      </c>
      <c r="P249" s="2" t="str" cm="1">
        <f t="array" ref="P249">_xlfn.IFS(Table1[[#This Row],[Divorced]]=1,"Divorced",Table1[[#This Row],[Married]]=1,"Married",Table1[[#This Row],[Single]]=1,"Single",Table1[[#This Row],[Together]]=1,"Together",Table1[[#This Row],[Widow]]=1,"Widow")</f>
        <v>Married</v>
      </c>
      <c r="Q249" s="2" t="str" cm="1">
        <f t="array" ref="Q249">IFERROR(_xlfn.IFS(Table1[[#This Row],[Basic]]=1,"Basic",Table1[[#This Row],[Graduate]]=1,"Graduate",Table1[[#This Row],[Master]]=1,"Master",Table1[[#This Row],[PhD]]=1,"PhD"),"Other")</f>
        <v>Other</v>
      </c>
    </row>
    <row r="250" spans="1:17" x14ac:dyDescent="0.25">
      <c r="A250" s="2">
        <v>1168</v>
      </c>
      <c r="B250" s="7">
        <v>178497</v>
      </c>
      <c r="C250" s="2">
        <v>0</v>
      </c>
      <c r="D250" s="2">
        <v>0</v>
      </c>
      <c r="E250" s="2">
        <v>69</v>
      </c>
      <c r="F250" s="2">
        <v>0</v>
      </c>
      <c r="G250" s="2">
        <v>1</v>
      </c>
      <c r="H250" s="2">
        <v>0</v>
      </c>
      <c r="I250" s="2">
        <v>0</v>
      </c>
      <c r="J250" s="2">
        <v>0</v>
      </c>
      <c r="K250" s="2">
        <v>0</v>
      </c>
      <c r="L250" s="2">
        <v>0</v>
      </c>
      <c r="M250" s="2">
        <v>0</v>
      </c>
      <c r="N250" s="2">
        <v>0</v>
      </c>
      <c r="O250" s="2" t="s">
        <v>36</v>
      </c>
      <c r="P250" s="2" t="str" cm="1">
        <f t="array" ref="P250">_xlfn.IFS(Table1[[#This Row],[Divorced]]=1,"Divorced",Table1[[#This Row],[Married]]=1,"Married",Table1[[#This Row],[Single]]=1,"Single",Table1[[#This Row],[Together]]=1,"Together",Table1[[#This Row],[Widow]]=1,"Widow")</f>
        <v>Married</v>
      </c>
      <c r="Q250" s="2" t="str" cm="1">
        <f t="array" ref="Q250">IFERROR(_xlfn.IFS(Table1[[#This Row],[Basic]]=1,"Basic",Table1[[#This Row],[Graduate]]=1,"Graduate",Table1[[#This Row],[Master]]=1,"Master",Table1[[#This Row],[PhD]]=1,"PhD"),"Other")</f>
        <v>Other</v>
      </c>
    </row>
    <row r="251" spans="1:17" x14ac:dyDescent="0.25">
      <c r="A251" s="2">
        <v>1680</v>
      </c>
      <c r="B251" s="7">
        <v>178468</v>
      </c>
      <c r="C251" s="2">
        <v>0</v>
      </c>
      <c r="D251" s="2">
        <v>0</v>
      </c>
      <c r="E251" s="2">
        <v>60</v>
      </c>
      <c r="F251" s="2">
        <v>0</v>
      </c>
      <c r="G251" s="2">
        <v>0</v>
      </c>
      <c r="H251" s="2">
        <v>0</v>
      </c>
      <c r="I251" s="2">
        <v>1</v>
      </c>
      <c r="J251" s="2">
        <v>0</v>
      </c>
      <c r="K251" s="2">
        <v>0</v>
      </c>
      <c r="L251" s="2">
        <v>1</v>
      </c>
      <c r="M251" s="2">
        <v>0</v>
      </c>
      <c r="N251" s="2">
        <v>0</v>
      </c>
      <c r="O251" s="2" t="s">
        <v>37</v>
      </c>
      <c r="P251" s="2" t="str" cm="1">
        <f t="array" ref="P251">_xlfn.IFS(Table1[[#This Row],[Divorced]]=1,"Divorced",Table1[[#This Row],[Married]]=1,"Married",Table1[[#This Row],[Single]]=1,"Single",Table1[[#This Row],[Together]]=1,"Together",Table1[[#This Row],[Widow]]=1,"Widow")</f>
        <v>Together</v>
      </c>
      <c r="Q251" s="2" t="str" cm="1">
        <f t="array" ref="Q251">IFERROR(_xlfn.IFS(Table1[[#This Row],[Basic]]=1,"Basic",Table1[[#This Row],[Graduate]]=1,"Graduate",Table1[[#This Row],[Master]]=1,"Master",Table1[[#This Row],[PhD]]=1,"PhD"),"Other")</f>
        <v>Graduate</v>
      </c>
    </row>
    <row r="252" spans="1:17" x14ac:dyDescent="0.25">
      <c r="A252" s="2">
        <v>2419</v>
      </c>
      <c r="B252" s="7">
        <v>178427</v>
      </c>
      <c r="C252" s="2">
        <v>0</v>
      </c>
      <c r="D252" s="2">
        <v>0</v>
      </c>
      <c r="E252" s="2">
        <v>72</v>
      </c>
      <c r="F252" s="2">
        <v>0</v>
      </c>
      <c r="G252" s="2">
        <v>0</v>
      </c>
      <c r="H252" s="2">
        <v>0</v>
      </c>
      <c r="I252" s="2">
        <v>0</v>
      </c>
      <c r="J252" s="2">
        <v>1</v>
      </c>
      <c r="K252" s="2">
        <v>0</v>
      </c>
      <c r="L252" s="2">
        <v>0</v>
      </c>
      <c r="M252" s="2">
        <v>1</v>
      </c>
      <c r="N252" s="2">
        <v>0</v>
      </c>
      <c r="O252" s="2" t="s">
        <v>34</v>
      </c>
      <c r="P252" s="2" t="str" cm="1">
        <f t="array" ref="P252">_xlfn.IFS(Table1[[#This Row],[Divorced]]=1,"Divorced",Table1[[#This Row],[Married]]=1,"Married",Table1[[#This Row],[Single]]=1,"Single",Table1[[#This Row],[Together]]=1,"Together",Table1[[#This Row],[Widow]]=1,"Widow")</f>
        <v>Widow</v>
      </c>
      <c r="Q252" s="2" t="str" cm="1">
        <f t="array" ref="Q252">IFERROR(_xlfn.IFS(Table1[[#This Row],[Basic]]=1,"Basic",Table1[[#This Row],[Graduate]]=1,"Graduate",Table1[[#This Row],[Master]]=1,"Master",Table1[[#This Row],[PhD]]=1,"PhD"),"Other")</f>
        <v>Master</v>
      </c>
    </row>
    <row r="253" spans="1:17" x14ac:dyDescent="0.25">
      <c r="A253" s="2">
        <v>1891</v>
      </c>
      <c r="B253" s="7">
        <v>178420</v>
      </c>
      <c r="C253" s="2">
        <v>0</v>
      </c>
      <c r="D253" s="2">
        <v>0</v>
      </c>
      <c r="E253" s="2">
        <v>54</v>
      </c>
      <c r="F253" s="2">
        <v>0</v>
      </c>
      <c r="G253" s="2">
        <v>0</v>
      </c>
      <c r="H253" s="2">
        <v>1</v>
      </c>
      <c r="I253" s="2">
        <v>0</v>
      </c>
      <c r="J253" s="2">
        <v>0</v>
      </c>
      <c r="K253" s="2">
        <v>0</v>
      </c>
      <c r="L253" s="2">
        <v>0</v>
      </c>
      <c r="M253" s="2">
        <v>0</v>
      </c>
      <c r="N253" s="2">
        <v>1</v>
      </c>
      <c r="O253" s="2" t="s">
        <v>34</v>
      </c>
      <c r="P253" s="2" t="str" cm="1">
        <f t="array" ref="P253">_xlfn.IFS(Table1[[#This Row],[Divorced]]=1,"Divorced",Table1[[#This Row],[Married]]=1,"Married",Table1[[#This Row],[Single]]=1,"Single",Table1[[#This Row],[Together]]=1,"Together",Table1[[#This Row],[Widow]]=1,"Widow")</f>
        <v>Single</v>
      </c>
      <c r="Q253" s="2" t="str" cm="1">
        <f t="array" ref="Q253">IFERROR(_xlfn.IFS(Table1[[#This Row],[Basic]]=1,"Basic",Table1[[#This Row],[Graduate]]=1,"Graduate",Table1[[#This Row],[Master]]=1,"Master",Table1[[#This Row],[PhD]]=1,"PhD"),"Other")</f>
        <v>PhD</v>
      </c>
    </row>
    <row r="254" spans="1:17" x14ac:dyDescent="0.25">
      <c r="A254" s="2">
        <v>2775</v>
      </c>
      <c r="B254" s="7">
        <v>178416</v>
      </c>
      <c r="C254" s="2">
        <v>0</v>
      </c>
      <c r="D254" s="2">
        <v>1</v>
      </c>
      <c r="E254" s="2">
        <v>44</v>
      </c>
      <c r="F254" s="2">
        <v>0</v>
      </c>
      <c r="G254" s="2">
        <v>0</v>
      </c>
      <c r="H254" s="2">
        <v>0</v>
      </c>
      <c r="I254" s="2">
        <v>1</v>
      </c>
      <c r="J254" s="2">
        <v>0</v>
      </c>
      <c r="K254" s="2">
        <v>0</v>
      </c>
      <c r="L254" s="2">
        <v>1</v>
      </c>
      <c r="M254" s="2">
        <v>0</v>
      </c>
      <c r="N254" s="2">
        <v>0</v>
      </c>
      <c r="O254" s="2" t="s">
        <v>39</v>
      </c>
      <c r="P254" s="2" t="str" cm="1">
        <f t="array" ref="P254">_xlfn.IFS(Table1[[#This Row],[Divorced]]=1,"Divorced",Table1[[#This Row],[Married]]=1,"Married",Table1[[#This Row],[Single]]=1,"Single",Table1[[#This Row],[Together]]=1,"Together",Table1[[#This Row],[Widow]]=1,"Widow")</f>
        <v>Together</v>
      </c>
      <c r="Q254" s="2" t="str" cm="1">
        <f t="array" ref="Q254">IFERROR(_xlfn.IFS(Table1[[#This Row],[Basic]]=1,"Basic",Table1[[#This Row],[Graduate]]=1,"Graduate",Table1[[#This Row],[Master]]=1,"Master",Table1[[#This Row],[PhD]]=1,"PhD"),"Other")</f>
        <v>Graduate</v>
      </c>
    </row>
    <row r="255" spans="1:17" x14ac:dyDescent="0.25">
      <c r="A255" s="2">
        <v>2802</v>
      </c>
      <c r="B255" s="7">
        <v>178394</v>
      </c>
      <c r="C255" s="2">
        <v>0</v>
      </c>
      <c r="D255" s="2">
        <v>0</v>
      </c>
      <c r="E255" s="2">
        <v>34</v>
      </c>
      <c r="F255" s="2">
        <v>0</v>
      </c>
      <c r="G255" s="2">
        <v>0</v>
      </c>
      <c r="H255" s="2">
        <v>0</v>
      </c>
      <c r="I255" s="2">
        <v>1</v>
      </c>
      <c r="J255" s="2">
        <v>0</v>
      </c>
      <c r="K255" s="2">
        <v>0</v>
      </c>
      <c r="L255" s="2">
        <v>1</v>
      </c>
      <c r="M255" s="2">
        <v>0</v>
      </c>
      <c r="N255" s="2">
        <v>0</v>
      </c>
      <c r="O255" s="2" t="s">
        <v>37</v>
      </c>
      <c r="P255" s="2" t="str" cm="1">
        <f t="array" ref="P255">_xlfn.IFS(Table1[[#This Row],[Divorced]]=1,"Divorced",Table1[[#This Row],[Married]]=1,"Married",Table1[[#This Row],[Single]]=1,"Single",Table1[[#This Row],[Together]]=1,"Together",Table1[[#This Row],[Widow]]=1,"Widow")</f>
        <v>Together</v>
      </c>
      <c r="Q255" s="2" t="str" cm="1">
        <f t="array" ref="Q255">IFERROR(_xlfn.IFS(Table1[[#This Row],[Basic]]=1,"Basic",Table1[[#This Row],[Graduate]]=1,"Graduate",Table1[[#This Row],[Master]]=1,"Master",Table1[[#This Row],[PhD]]=1,"PhD"),"Other")</f>
        <v>Graduate</v>
      </c>
    </row>
    <row r="256" spans="1:17" x14ac:dyDescent="0.25">
      <c r="A256" s="2">
        <v>1806</v>
      </c>
      <c r="B256" s="7">
        <v>178353</v>
      </c>
      <c r="C256" s="2">
        <v>0</v>
      </c>
      <c r="D256" s="2">
        <v>1</v>
      </c>
      <c r="E256" s="2">
        <v>61</v>
      </c>
      <c r="F256" s="2">
        <v>1</v>
      </c>
      <c r="G256" s="2">
        <v>0</v>
      </c>
      <c r="H256" s="2">
        <v>0</v>
      </c>
      <c r="I256" s="2">
        <v>0</v>
      </c>
      <c r="J256" s="2">
        <v>0</v>
      </c>
      <c r="K256" s="2">
        <v>0</v>
      </c>
      <c r="L256" s="2">
        <v>0</v>
      </c>
      <c r="M256" s="2">
        <v>0</v>
      </c>
      <c r="N256" s="2">
        <v>0</v>
      </c>
      <c r="O256" s="2" t="s">
        <v>37</v>
      </c>
      <c r="P256" s="2" t="str" cm="1">
        <f t="array" ref="P256">_xlfn.IFS(Table1[[#This Row],[Divorced]]=1,"Divorced",Table1[[#This Row],[Married]]=1,"Married",Table1[[#This Row],[Single]]=1,"Single",Table1[[#This Row],[Together]]=1,"Together",Table1[[#This Row],[Widow]]=1,"Widow")</f>
        <v>Divorced</v>
      </c>
      <c r="Q256" s="2" t="str" cm="1">
        <f t="array" ref="Q256">IFERROR(_xlfn.IFS(Table1[[#This Row],[Basic]]=1,"Basic",Table1[[#This Row],[Graduate]]=1,"Graduate",Table1[[#This Row],[Master]]=1,"Master",Table1[[#This Row],[PhD]]=1,"PhD"),"Other")</f>
        <v>Other</v>
      </c>
    </row>
    <row r="257" spans="1:17" x14ac:dyDescent="0.25">
      <c r="A257" s="2">
        <v>1878</v>
      </c>
      <c r="B257" s="7">
        <v>178331</v>
      </c>
      <c r="C257" s="2">
        <v>0</v>
      </c>
      <c r="D257" s="2">
        <v>1</v>
      </c>
      <c r="E257" s="2">
        <v>62</v>
      </c>
      <c r="F257" s="2">
        <v>1</v>
      </c>
      <c r="G257" s="2">
        <v>0</v>
      </c>
      <c r="H257" s="2">
        <v>0</v>
      </c>
      <c r="I257" s="2">
        <v>0</v>
      </c>
      <c r="J257" s="2">
        <v>0</v>
      </c>
      <c r="K257" s="2">
        <v>0</v>
      </c>
      <c r="L257" s="2">
        <v>1</v>
      </c>
      <c r="M257" s="2">
        <v>0</v>
      </c>
      <c r="N257" s="2">
        <v>0</v>
      </c>
      <c r="O257" s="2" t="s">
        <v>37</v>
      </c>
      <c r="P257" s="2" t="str" cm="1">
        <f t="array" ref="P257">_xlfn.IFS(Table1[[#This Row],[Divorced]]=1,"Divorced",Table1[[#This Row],[Married]]=1,"Married",Table1[[#This Row],[Single]]=1,"Single",Table1[[#This Row],[Together]]=1,"Together",Table1[[#This Row],[Widow]]=1,"Widow")</f>
        <v>Divorced</v>
      </c>
      <c r="Q257" s="2" t="str" cm="1">
        <f t="array" ref="Q257">IFERROR(_xlfn.IFS(Table1[[#This Row],[Basic]]=1,"Basic",Table1[[#This Row],[Graduate]]=1,"Graduate",Table1[[#This Row],[Master]]=1,"Master",Table1[[#This Row],[PhD]]=1,"PhD"),"Other")</f>
        <v>Graduate</v>
      </c>
    </row>
    <row r="258" spans="1:17" x14ac:dyDescent="0.25">
      <c r="A258" s="2">
        <v>1743</v>
      </c>
      <c r="B258" s="7">
        <v>178285</v>
      </c>
      <c r="C258" s="2">
        <v>0</v>
      </c>
      <c r="D258" s="2">
        <v>0</v>
      </c>
      <c r="E258" s="2">
        <v>32</v>
      </c>
      <c r="F258" s="2">
        <v>0</v>
      </c>
      <c r="G258" s="2">
        <v>1</v>
      </c>
      <c r="H258" s="2">
        <v>0</v>
      </c>
      <c r="I258" s="2">
        <v>0</v>
      </c>
      <c r="J258" s="2">
        <v>0</v>
      </c>
      <c r="K258" s="2">
        <v>0</v>
      </c>
      <c r="L258" s="2">
        <v>0</v>
      </c>
      <c r="M258" s="2">
        <v>1</v>
      </c>
      <c r="N258" s="2">
        <v>0</v>
      </c>
      <c r="O258" s="2" t="s">
        <v>39</v>
      </c>
      <c r="P258" s="2" t="str" cm="1">
        <f t="array" ref="P258">_xlfn.IFS(Table1[[#This Row],[Divorced]]=1,"Divorced",Table1[[#This Row],[Married]]=1,"Married",Table1[[#This Row],[Single]]=1,"Single",Table1[[#This Row],[Together]]=1,"Together",Table1[[#This Row],[Widow]]=1,"Widow")</f>
        <v>Married</v>
      </c>
      <c r="Q258" s="2" t="str" cm="1">
        <f t="array" ref="Q258">IFERROR(_xlfn.IFS(Table1[[#This Row],[Basic]]=1,"Basic",Table1[[#This Row],[Graduate]]=1,"Graduate",Table1[[#This Row],[Master]]=1,"Master",Table1[[#This Row],[PhD]]=1,"PhD"),"Other")</f>
        <v>Master</v>
      </c>
    </row>
    <row r="259" spans="1:17" x14ac:dyDescent="0.25">
      <c r="A259" s="2">
        <v>3072</v>
      </c>
      <c r="B259" s="7">
        <v>178128</v>
      </c>
      <c r="C259" s="2">
        <v>0</v>
      </c>
      <c r="D259" s="2">
        <v>1</v>
      </c>
      <c r="E259" s="2">
        <v>46</v>
      </c>
      <c r="F259" s="2">
        <v>0</v>
      </c>
      <c r="G259" s="2">
        <v>1</v>
      </c>
      <c r="H259" s="2">
        <v>0</v>
      </c>
      <c r="I259" s="2">
        <v>0</v>
      </c>
      <c r="J259" s="2">
        <v>0</v>
      </c>
      <c r="K259" s="2">
        <v>0</v>
      </c>
      <c r="L259" s="2">
        <v>0</v>
      </c>
      <c r="M259" s="2">
        <v>0</v>
      </c>
      <c r="N259" s="2">
        <v>1</v>
      </c>
      <c r="O259" s="2" t="s">
        <v>37</v>
      </c>
      <c r="P259" s="2" t="str" cm="1">
        <f t="array" ref="P259">_xlfn.IFS(Table1[[#This Row],[Divorced]]=1,"Divorced",Table1[[#This Row],[Married]]=1,"Married",Table1[[#This Row],[Single]]=1,"Single",Table1[[#This Row],[Together]]=1,"Together",Table1[[#This Row],[Widow]]=1,"Widow")</f>
        <v>Married</v>
      </c>
      <c r="Q259" s="2" t="str" cm="1">
        <f t="array" ref="Q259">IFERROR(_xlfn.IFS(Table1[[#This Row],[Basic]]=1,"Basic",Table1[[#This Row],[Graduate]]=1,"Graduate",Table1[[#This Row],[Master]]=1,"Master",Table1[[#This Row],[PhD]]=1,"PhD"),"Other")</f>
        <v>PhD</v>
      </c>
    </row>
    <row r="260" spans="1:17" x14ac:dyDescent="0.25">
      <c r="A260" s="2">
        <v>2557</v>
      </c>
      <c r="B260" s="7">
        <v>178093</v>
      </c>
      <c r="C260" s="2">
        <v>0</v>
      </c>
      <c r="D260" s="2">
        <v>0</v>
      </c>
      <c r="E260" s="2">
        <v>73</v>
      </c>
      <c r="F260" s="2">
        <v>0</v>
      </c>
      <c r="G260" s="2">
        <v>0</v>
      </c>
      <c r="H260" s="2">
        <v>0</v>
      </c>
      <c r="I260" s="2">
        <v>1</v>
      </c>
      <c r="J260" s="2">
        <v>0</v>
      </c>
      <c r="K260" s="2">
        <v>0</v>
      </c>
      <c r="L260" s="2">
        <v>0</v>
      </c>
      <c r="M260" s="2">
        <v>1</v>
      </c>
      <c r="N260" s="2">
        <v>0</v>
      </c>
      <c r="O260" s="2" t="s">
        <v>34</v>
      </c>
      <c r="P260" s="2" t="str" cm="1">
        <f t="array" ref="P260">_xlfn.IFS(Table1[[#This Row],[Divorced]]=1,"Divorced",Table1[[#This Row],[Married]]=1,"Married",Table1[[#This Row],[Single]]=1,"Single",Table1[[#This Row],[Together]]=1,"Together",Table1[[#This Row],[Widow]]=1,"Widow")</f>
        <v>Together</v>
      </c>
      <c r="Q260" s="2" t="str" cm="1">
        <f t="array" ref="Q260">IFERROR(_xlfn.IFS(Table1[[#This Row],[Basic]]=1,"Basic",Table1[[#This Row],[Graduate]]=1,"Graduate",Table1[[#This Row],[Master]]=1,"Master",Table1[[#This Row],[PhD]]=1,"PhD"),"Other")</f>
        <v>Master</v>
      </c>
    </row>
    <row r="261" spans="1:17" x14ac:dyDescent="0.25">
      <c r="A261" s="2">
        <v>2179</v>
      </c>
      <c r="B261" s="7">
        <v>178075</v>
      </c>
      <c r="C261" s="2">
        <v>0</v>
      </c>
      <c r="D261" s="2">
        <v>0</v>
      </c>
      <c r="E261" s="2">
        <v>48</v>
      </c>
      <c r="F261" s="2">
        <v>0</v>
      </c>
      <c r="G261" s="2">
        <v>1</v>
      </c>
      <c r="H261" s="2">
        <v>0</v>
      </c>
      <c r="I261" s="2">
        <v>0</v>
      </c>
      <c r="J261" s="2">
        <v>0</v>
      </c>
      <c r="K261" s="2">
        <v>0</v>
      </c>
      <c r="L261" s="2">
        <v>0</v>
      </c>
      <c r="M261" s="2">
        <v>0</v>
      </c>
      <c r="N261" s="2">
        <v>1</v>
      </c>
      <c r="O261" s="2" t="s">
        <v>34</v>
      </c>
      <c r="P261" s="2" t="str" cm="1">
        <f t="array" ref="P261">_xlfn.IFS(Table1[[#This Row],[Divorced]]=1,"Divorced",Table1[[#This Row],[Married]]=1,"Married",Table1[[#This Row],[Single]]=1,"Single",Table1[[#This Row],[Together]]=1,"Together",Table1[[#This Row],[Widow]]=1,"Widow")</f>
        <v>Married</v>
      </c>
      <c r="Q261" s="2" t="str" cm="1">
        <f t="array" ref="Q261">IFERROR(_xlfn.IFS(Table1[[#This Row],[Basic]]=1,"Basic",Table1[[#This Row],[Graduate]]=1,"Graduate",Table1[[#This Row],[Master]]=1,"Master",Table1[[#This Row],[PhD]]=1,"PhD"),"Other")</f>
        <v>PhD</v>
      </c>
    </row>
    <row r="262" spans="1:17" x14ac:dyDescent="0.25">
      <c r="A262" s="2">
        <v>2422</v>
      </c>
      <c r="B262" s="7">
        <v>178041</v>
      </c>
      <c r="C262" s="2">
        <v>0</v>
      </c>
      <c r="D262" s="2">
        <v>0</v>
      </c>
      <c r="E262" s="2">
        <v>49</v>
      </c>
      <c r="F262" s="2">
        <v>0</v>
      </c>
      <c r="G262" s="2">
        <v>1</v>
      </c>
      <c r="H262" s="2">
        <v>0</v>
      </c>
      <c r="I262" s="2">
        <v>0</v>
      </c>
      <c r="J262" s="2">
        <v>0</v>
      </c>
      <c r="K262" s="2">
        <v>0</v>
      </c>
      <c r="L262" s="2">
        <v>0</v>
      </c>
      <c r="M262" s="2">
        <v>0</v>
      </c>
      <c r="N262" s="2">
        <v>0</v>
      </c>
      <c r="O262" s="2" t="s">
        <v>36</v>
      </c>
      <c r="P262" s="2" t="str" cm="1">
        <f t="array" ref="P262">_xlfn.IFS(Table1[[#This Row],[Divorced]]=1,"Divorced",Table1[[#This Row],[Married]]=1,"Married",Table1[[#This Row],[Single]]=1,"Single",Table1[[#This Row],[Together]]=1,"Together",Table1[[#This Row],[Widow]]=1,"Widow")</f>
        <v>Married</v>
      </c>
      <c r="Q262" s="2" t="str" cm="1">
        <f t="array" ref="Q262">IFERROR(_xlfn.IFS(Table1[[#This Row],[Basic]]=1,"Basic",Table1[[#This Row],[Graduate]]=1,"Graduate",Table1[[#This Row],[Master]]=1,"Master",Table1[[#This Row],[PhD]]=1,"PhD"),"Other")</f>
        <v>Other</v>
      </c>
    </row>
    <row r="263" spans="1:17" x14ac:dyDescent="0.25">
      <c r="A263" s="2">
        <v>1981</v>
      </c>
      <c r="B263" s="7">
        <v>178028</v>
      </c>
      <c r="C263" s="2">
        <v>0</v>
      </c>
      <c r="D263" s="2">
        <v>1</v>
      </c>
      <c r="E263" s="2">
        <v>64</v>
      </c>
      <c r="F263" s="2">
        <v>0</v>
      </c>
      <c r="G263" s="2">
        <v>0</v>
      </c>
      <c r="H263" s="2">
        <v>0</v>
      </c>
      <c r="I263" s="2">
        <v>0</v>
      </c>
      <c r="J263" s="2">
        <v>1</v>
      </c>
      <c r="K263" s="2">
        <v>0</v>
      </c>
      <c r="L263" s="2">
        <v>0</v>
      </c>
      <c r="M263" s="2">
        <v>0</v>
      </c>
      <c r="N263" s="2">
        <v>1</v>
      </c>
      <c r="O263" s="2" t="s">
        <v>34</v>
      </c>
      <c r="P263" s="2" t="str" cm="1">
        <f t="array" ref="P263">_xlfn.IFS(Table1[[#This Row],[Divorced]]=1,"Divorced",Table1[[#This Row],[Married]]=1,"Married",Table1[[#This Row],[Single]]=1,"Single",Table1[[#This Row],[Together]]=1,"Together",Table1[[#This Row],[Widow]]=1,"Widow")</f>
        <v>Widow</v>
      </c>
      <c r="Q263" s="2" t="str" cm="1">
        <f t="array" ref="Q263">IFERROR(_xlfn.IFS(Table1[[#This Row],[Basic]]=1,"Basic",Table1[[#This Row],[Graduate]]=1,"Graduate",Table1[[#This Row],[Master]]=1,"Master",Table1[[#This Row],[PhD]]=1,"PhD"),"Other")</f>
        <v>PhD</v>
      </c>
    </row>
    <row r="264" spans="1:17" x14ac:dyDescent="0.25">
      <c r="A264" s="2">
        <v>2734</v>
      </c>
      <c r="B264" s="7">
        <v>177981</v>
      </c>
      <c r="C264" s="2">
        <v>1</v>
      </c>
      <c r="D264" s="2">
        <v>0</v>
      </c>
      <c r="E264" s="2">
        <v>48</v>
      </c>
      <c r="F264" s="2">
        <v>0</v>
      </c>
      <c r="G264" s="2">
        <v>1</v>
      </c>
      <c r="H264" s="2">
        <v>0</v>
      </c>
      <c r="I264" s="2">
        <v>0</v>
      </c>
      <c r="J264" s="2">
        <v>0</v>
      </c>
      <c r="K264" s="2">
        <v>0</v>
      </c>
      <c r="L264" s="2">
        <v>1</v>
      </c>
      <c r="M264" s="2">
        <v>0</v>
      </c>
      <c r="N264" s="2">
        <v>0</v>
      </c>
      <c r="O264" s="2" t="s">
        <v>36</v>
      </c>
      <c r="P264" s="2" t="str" cm="1">
        <f t="array" ref="P264">_xlfn.IFS(Table1[[#This Row],[Divorced]]=1,"Divorced",Table1[[#This Row],[Married]]=1,"Married",Table1[[#This Row],[Single]]=1,"Single",Table1[[#This Row],[Together]]=1,"Together",Table1[[#This Row],[Widow]]=1,"Widow")</f>
        <v>Married</v>
      </c>
      <c r="Q264" s="2" t="str" cm="1">
        <f t="array" ref="Q264">IFERROR(_xlfn.IFS(Table1[[#This Row],[Basic]]=1,"Basic",Table1[[#This Row],[Graduate]]=1,"Graduate",Table1[[#This Row],[Master]]=1,"Master",Table1[[#This Row],[PhD]]=1,"PhD"),"Other")</f>
        <v>Graduate</v>
      </c>
    </row>
    <row r="265" spans="1:17" x14ac:dyDescent="0.25">
      <c r="A265" s="2">
        <v>1199</v>
      </c>
      <c r="B265" s="7">
        <v>177972</v>
      </c>
      <c r="C265" s="2">
        <v>0</v>
      </c>
      <c r="D265" s="2">
        <v>0</v>
      </c>
      <c r="E265" s="2">
        <v>66</v>
      </c>
      <c r="F265" s="2">
        <v>0</v>
      </c>
      <c r="G265" s="2">
        <v>0</v>
      </c>
      <c r="H265" s="2">
        <v>0</v>
      </c>
      <c r="I265" s="2">
        <v>1</v>
      </c>
      <c r="J265" s="2">
        <v>0</v>
      </c>
      <c r="K265" s="2">
        <v>0</v>
      </c>
      <c r="L265" s="2">
        <v>1</v>
      </c>
      <c r="M265" s="2">
        <v>0</v>
      </c>
      <c r="N265" s="2">
        <v>0</v>
      </c>
      <c r="O265" s="2" t="s">
        <v>38</v>
      </c>
      <c r="P265" s="2" t="str" cm="1">
        <f t="array" ref="P265">_xlfn.IFS(Table1[[#This Row],[Divorced]]=1,"Divorced",Table1[[#This Row],[Married]]=1,"Married",Table1[[#This Row],[Single]]=1,"Single",Table1[[#This Row],[Together]]=1,"Together",Table1[[#This Row],[Widow]]=1,"Widow")</f>
        <v>Together</v>
      </c>
      <c r="Q265" s="2" t="str" cm="1">
        <f t="array" ref="Q265">IFERROR(_xlfn.IFS(Table1[[#This Row],[Basic]]=1,"Basic",Table1[[#This Row],[Graduate]]=1,"Graduate",Table1[[#This Row],[Master]]=1,"Master",Table1[[#This Row],[PhD]]=1,"PhD"),"Other")</f>
        <v>Graduate</v>
      </c>
    </row>
    <row r="266" spans="1:17" x14ac:dyDescent="0.25">
      <c r="A266" s="2">
        <v>1264</v>
      </c>
      <c r="B266" s="7">
        <v>177882</v>
      </c>
      <c r="C266" s="2">
        <v>0</v>
      </c>
      <c r="D266" s="2">
        <v>0</v>
      </c>
      <c r="E266" s="2">
        <v>39</v>
      </c>
      <c r="F266" s="2">
        <v>0</v>
      </c>
      <c r="G266" s="2">
        <v>0</v>
      </c>
      <c r="H266" s="2">
        <v>0</v>
      </c>
      <c r="I266" s="2">
        <v>1</v>
      </c>
      <c r="J266" s="2">
        <v>0</v>
      </c>
      <c r="K266" s="2">
        <v>0</v>
      </c>
      <c r="L266" s="2">
        <v>0</v>
      </c>
      <c r="M266" s="2">
        <v>1</v>
      </c>
      <c r="N266" s="2">
        <v>0</v>
      </c>
      <c r="O266" s="2" t="s">
        <v>36</v>
      </c>
      <c r="P266" s="2" t="str" cm="1">
        <f t="array" ref="P266">_xlfn.IFS(Table1[[#This Row],[Divorced]]=1,"Divorced",Table1[[#This Row],[Married]]=1,"Married",Table1[[#This Row],[Single]]=1,"Single",Table1[[#This Row],[Together]]=1,"Together",Table1[[#This Row],[Widow]]=1,"Widow")</f>
        <v>Together</v>
      </c>
      <c r="Q266" s="2" t="str" cm="1">
        <f t="array" ref="Q266">IFERROR(_xlfn.IFS(Table1[[#This Row],[Basic]]=1,"Basic",Table1[[#This Row],[Graduate]]=1,"Graduate",Table1[[#This Row],[Master]]=1,"Master",Table1[[#This Row],[PhD]]=1,"PhD"),"Other")</f>
        <v>Master</v>
      </c>
    </row>
    <row r="267" spans="1:17" x14ac:dyDescent="0.25">
      <c r="A267" s="2">
        <v>2888</v>
      </c>
      <c r="B267" s="7">
        <v>177870</v>
      </c>
      <c r="C267" s="2">
        <v>0</v>
      </c>
      <c r="D267" s="2">
        <v>1</v>
      </c>
      <c r="E267" s="2">
        <v>53</v>
      </c>
      <c r="F267" s="2">
        <v>0</v>
      </c>
      <c r="G267" s="2">
        <v>1</v>
      </c>
      <c r="H267" s="2">
        <v>0</v>
      </c>
      <c r="I267" s="2">
        <v>0</v>
      </c>
      <c r="J267" s="2">
        <v>0</v>
      </c>
      <c r="K267" s="2">
        <v>0</v>
      </c>
      <c r="L267" s="2">
        <v>1</v>
      </c>
      <c r="M267" s="2">
        <v>0</v>
      </c>
      <c r="N267" s="2">
        <v>0</v>
      </c>
      <c r="O267" s="2" t="s">
        <v>35</v>
      </c>
      <c r="P267" s="2" t="str" cm="1">
        <f t="array" ref="P267">_xlfn.IFS(Table1[[#This Row],[Divorced]]=1,"Divorced",Table1[[#This Row],[Married]]=1,"Married",Table1[[#This Row],[Single]]=1,"Single",Table1[[#This Row],[Together]]=1,"Together",Table1[[#This Row],[Widow]]=1,"Widow")</f>
        <v>Married</v>
      </c>
      <c r="Q267" s="2" t="str" cm="1">
        <f t="array" ref="Q267">IFERROR(_xlfn.IFS(Table1[[#This Row],[Basic]]=1,"Basic",Table1[[#This Row],[Graduate]]=1,"Graduate",Table1[[#This Row],[Master]]=1,"Master",Table1[[#This Row],[PhD]]=1,"PhD"),"Other")</f>
        <v>Graduate</v>
      </c>
    </row>
    <row r="268" spans="1:17" x14ac:dyDescent="0.25">
      <c r="A268" s="2">
        <v>1510</v>
      </c>
      <c r="B268" s="7">
        <v>177863</v>
      </c>
      <c r="C268" s="2">
        <v>0</v>
      </c>
      <c r="D268" s="2">
        <v>0</v>
      </c>
      <c r="E268" s="2">
        <v>62</v>
      </c>
      <c r="F268" s="2">
        <v>0</v>
      </c>
      <c r="G268" s="2">
        <v>0</v>
      </c>
      <c r="H268" s="2">
        <v>0</v>
      </c>
      <c r="I268" s="2">
        <v>1</v>
      </c>
      <c r="J268" s="2">
        <v>0</v>
      </c>
      <c r="K268" s="2">
        <v>0</v>
      </c>
      <c r="L268" s="2">
        <v>0</v>
      </c>
      <c r="M268" s="2">
        <v>0</v>
      </c>
      <c r="N268" s="2">
        <v>1</v>
      </c>
      <c r="O268" s="2" t="s">
        <v>36</v>
      </c>
      <c r="P268" s="2" t="str" cm="1">
        <f t="array" ref="P268">_xlfn.IFS(Table1[[#This Row],[Divorced]]=1,"Divorced",Table1[[#This Row],[Married]]=1,"Married",Table1[[#This Row],[Single]]=1,"Single",Table1[[#This Row],[Together]]=1,"Together",Table1[[#This Row],[Widow]]=1,"Widow")</f>
        <v>Together</v>
      </c>
      <c r="Q268" s="2" t="str" cm="1">
        <f t="array" ref="Q268">IFERROR(_xlfn.IFS(Table1[[#This Row],[Basic]]=1,"Basic",Table1[[#This Row],[Graduate]]=1,"Graduate",Table1[[#This Row],[Master]]=1,"Master",Table1[[#This Row],[PhD]]=1,"PhD"),"Other")</f>
        <v>PhD</v>
      </c>
    </row>
    <row r="269" spans="1:17" x14ac:dyDescent="0.25">
      <c r="A269" s="2">
        <v>1669</v>
      </c>
      <c r="B269" s="7">
        <v>177845</v>
      </c>
      <c r="C269" s="2">
        <v>0</v>
      </c>
      <c r="D269" s="2">
        <v>0</v>
      </c>
      <c r="E269" s="2">
        <v>31</v>
      </c>
      <c r="F269" s="2">
        <v>0</v>
      </c>
      <c r="G269" s="2">
        <v>0</v>
      </c>
      <c r="H269" s="2">
        <v>0</v>
      </c>
      <c r="I269" s="2">
        <v>1</v>
      </c>
      <c r="J269" s="2">
        <v>0</v>
      </c>
      <c r="K269" s="2">
        <v>0</v>
      </c>
      <c r="L269" s="2">
        <v>0</v>
      </c>
      <c r="M269" s="2">
        <v>0</v>
      </c>
      <c r="N269" s="2">
        <v>1</v>
      </c>
      <c r="O269" s="2" t="s">
        <v>34</v>
      </c>
      <c r="P269" s="2" t="str" cm="1">
        <f t="array" ref="P269">_xlfn.IFS(Table1[[#This Row],[Divorced]]=1,"Divorced",Table1[[#This Row],[Married]]=1,"Married",Table1[[#This Row],[Single]]=1,"Single",Table1[[#This Row],[Together]]=1,"Together",Table1[[#This Row],[Widow]]=1,"Widow")</f>
        <v>Together</v>
      </c>
      <c r="Q269" s="2" t="str" cm="1">
        <f t="array" ref="Q269">IFERROR(_xlfn.IFS(Table1[[#This Row],[Basic]]=1,"Basic",Table1[[#This Row],[Graduate]]=1,"Graduate",Table1[[#This Row],[Master]]=1,"Master",Table1[[#This Row],[PhD]]=1,"PhD"),"Other")</f>
        <v>PhD</v>
      </c>
    </row>
    <row r="270" spans="1:17" x14ac:dyDescent="0.25">
      <c r="A270" s="2">
        <v>2233</v>
      </c>
      <c r="B270" s="7">
        <v>177766</v>
      </c>
      <c r="C270" s="2">
        <v>0</v>
      </c>
      <c r="D270" s="2">
        <v>1</v>
      </c>
      <c r="E270" s="2">
        <v>53</v>
      </c>
      <c r="F270" s="2">
        <v>0</v>
      </c>
      <c r="G270" s="2">
        <v>1</v>
      </c>
      <c r="H270" s="2">
        <v>0</v>
      </c>
      <c r="I270" s="2">
        <v>0</v>
      </c>
      <c r="J270" s="2">
        <v>0</v>
      </c>
      <c r="K270" s="2">
        <v>0</v>
      </c>
      <c r="L270" s="2">
        <v>0</v>
      </c>
      <c r="M270" s="2">
        <v>0</v>
      </c>
      <c r="N270" s="2">
        <v>1</v>
      </c>
      <c r="O270" s="2" t="s">
        <v>34</v>
      </c>
      <c r="P270" s="2" t="str" cm="1">
        <f t="array" ref="P270">_xlfn.IFS(Table1[[#This Row],[Divorced]]=1,"Divorced",Table1[[#This Row],[Married]]=1,"Married",Table1[[#This Row],[Single]]=1,"Single",Table1[[#This Row],[Together]]=1,"Together",Table1[[#This Row],[Widow]]=1,"Widow")</f>
        <v>Married</v>
      </c>
      <c r="Q270" s="2" t="str" cm="1">
        <f t="array" ref="Q270">IFERROR(_xlfn.IFS(Table1[[#This Row],[Basic]]=1,"Basic",Table1[[#This Row],[Graduate]]=1,"Graduate",Table1[[#This Row],[Master]]=1,"Master",Table1[[#This Row],[PhD]]=1,"PhD"),"Other")</f>
        <v>PhD</v>
      </c>
    </row>
    <row r="271" spans="1:17" x14ac:dyDescent="0.25">
      <c r="A271" s="2">
        <v>2644</v>
      </c>
      <c r="B271" s="7">
        <v>177766</v>
      </c>
      <c r="C271" s="2">
        <v>0</v>
      </c>
      <c r="D271" s="2">
        <v>1</v>
      </c>
      <c r="E271" s="2">
        <v>53</v>
      </c>
      <c r="F271" s="2">
        <v>0</v>
      </c>
      <c r="G271" s="2">
        <v>1</v>
      </c>
      <c r="H271" s="2">
        <v>0</v>
      </c>
      <c r="I271" s="2">
        <v>0</v>
      </c>
      <c r="J271" s="2">
        <v>0</v>
      </c>
      <c r="K271" s="2">
        <v>0</v>
      </c>
      <c r="L271" s="2">
        <v>0</v>
      </c>
      <c r="M271" s="2">
        <v>0</v>
      </c>
      <c r="N271" s="2">
        <v>1</v>
      </c>
      <c r="O271" s="2" t="s">
        <v>36</v>
      </c>
      <c r="P271" s="2" t="str" cm="1">
        <f t="array" ref="P271">_xlfn.IFS(Table1[[#This Row],[Divorced]]=1,"Divorced",Table1[[#This Row],[Married]]=1,"Married",Table1[[#This Row],[Single]]=1,"Single",Table1[[#This Row],[Together]]=1,"Together",Table1[[#This Row],[Widow]]=1,"Widow")</f>
        <v>Married</v>
      </c>
      <c r="Q271" s="2" t="str" cm="1">
        <f t="array" ref="Q271">IFERROR(_xlfn.IFS(Table1[[#This Row],[Basic]]=1,"Basic",Table1[[#This Row],[Graduate]]=1,"Graduate",Table1[[#This Row],[Master]]=1,"Master",Table1[[#This Row],[PhD]]=1,"PhD"),"Other")</f>
        <v>PhD</v>
      </c>
    </row>
    <row r="272" spans="1:17" x14ac:dyDescent="0.25">
      <c r="A272" s="2">
        <v>1627</v>
      </c>
      <c r="B272" s="7">
        <v>177632</v>
      </c>
      <c r="C272" s="2">
        <v>0</v>
      </c>
      <c r="D272" s="2">
        <v>0</v>
      </c>
      <c r="E272" s="2">
        <v>73</v>
      </c>
      <c r="F272" s="2">
        <v>0</v>
      </c>
      <c r="G272" s="2">
        <v>0</v>
      </c>
      <c r="H272" s="2">
        <v>0</v>
      </c>
      <c r="I272" s="2">
        <v>1</v>
      </c>
      <c r="J272" s="2">
        <v>0</v>
      </c>
      <c r="K272" s="2">
        <v>0</v>
      </c>
      <c r="L272" s="2">
        <v>0</v>
      </c>
      <c r="M272" s="2">
        <v>1</v>
      </c>
      <c r="N272" s="2">
        <v>0</v>
      </c>
      <c r="O272" s="2" t="s">
        <v>34</v>
      </c>
      <c r="P272" s="2" t="str" cm="1">
        <f t="array" ref="P272">_xlfn.IFS(Table1[[#This Row],[Divorced]]=1,"Divorced",Table1[[#This Row],[Married]]=1,"Married",Table1[[#This Row],[Single]]=1,"Single",Table1[[#This Row],[Together]]=1,"Together",Table1[[#This Row],[Widow]]=1,"Widow")</f>
        <v>Together</v>
      </c>
      <c r="Q272" s="2" t="str" cm="1">
        <f t="array" ref="Q272">IFERROR(_xlfn.IFS(Table1[[#This Row],[Basic]]=1,"Basic",Table1[[#This Row],[Graduate]]=1,"Graduate",Table1[[#This Row],[Master]]=1,"Master",Table1[[#This Row],[PhD]]=1,"PhD"),"Other")</f>
        <v>Master</v>
      </c>
    </row>
    <row r="273" spans="1:17" x14ac:dyDescent="0.25">
      <c r="A273" s="2">
        <v>1210</v>
      </c>
      <c r="B273" s="7">
        <v>177622</v>
      </c>
      <c r="C273" s="2">
        <v>0</v>
      </c>
      <c r="D273" s="2">
        <v>2</v>
      </c>
      <c r="E273" s="2">
        <v>50</v>
      </c>
      <c r="F273" s="2">
        <v>0</v>
      </c>
      <c r="G273" s="2">
        <v>0</v>
      </c>
      <c r="H273" s="2">
        <v>0</v>
      </c>
      <c r="I273" s="2">
        <v>1</v>
      </c>
      <c r="J273" s="2">
        <v>0</v>
      </c>
      <c r="K273" s="2">
        <v>0</v>
      </c>
      <c r="L273" s="2">
        <v>0</v>
      </c>
      <c r="M273" s="2">
        <v>0</v>
      </c>
      <c r="N273" s="2">
        <v>1</v>
      </c>
      <c r="O273" s="2" t="s">
        <v>36</v>
      </c>
      <c r="P273" s="2" t="str" cm="1">
        <f t="array" ref="P273">_xlfn.IFS(Table1[[#This Row],[Divorced]]=1,"Divorced",Table1[[#This Row],[Married]]=1,"Married",Table1[[#This Row],[Single]]=1,"Single",Table1[[#This Row],[Together]]=1,"Together",Table1[[#This Row],[Widow]]=1,"Widow")</f>
        <v>Together</v>
      </c>
      <c r="Q273" s="2" t="str" cm="1">
        <f t="array" ref="Q273">IFERROR(_xlfn.IFS(Table1[[#This Row],[Basic]]=1,"Basic",Table1[[#This Row],[Graduate]]=1,"Graduate",Table1[[#This Row],[Master]]=1,"Master",Table1[[#This Row],[PhD]]=1,"PhD"),"Other")</f>
        <v>PhD</v>
      </c>
    </row>
    <row r="274" spans="1:17" x14ac:dyDescent="0.25">
      <c r="A274" s="2">
        <v>3040</v>
      </c>
      <c r="B274" s="7">
        <v>177610</v>
      </c>
      <c r="C274" s="2">
        <v>0</v>
      </c>
      <c r="D274" s="2">
        <v>1</v>
      </c>
      <c r="E274" s="2">
        <v>68</v>
      </c>
      <c r="F274" s="2">
        <v>0</v>
      </c>
      <c r="G274" s="2">
        <v>1</v>
      </c>
      <c r="H274" s="2">
        <v>0</v>
      </c>
      <c r="I274" s="2">
        <v>0</v>
      </c>
      <c r="J274" s="2">
        <v>0</v>
      </c>
      <c r="K274" s="2">
        <v>0</v>
      </c>
      <c r="L274" s="2">
        <v>0</v>
      </c>
      <c r="M274" s="2">
        <v>0</v>
      </c>
      <c r="N274" s="2">
        <v>1</v>
      </c>
      <c r="O274" s="2" t="s">
        <v>36</v>
      </c>
      <c r="P274" s="2" t="str" cm="1">
        <f t="array" ref="P274">_xlfn.IFS(Table1[[#This Row],[Divorced]]=1,"Divorced",Table1[[#This Row],[Married]]=1,"Married",Table1[[#This Row],[Single]]=1,"Single",Table1[[#This Row],[Together]]=1,"Together",Table1[[#This Row],[Widow]]=1,"Widow")</f>
        <v>Married</v>
      </c>
      <c r="Q274" s="2" t="str" cm="1">
        <f t="array" ref="Q274">IFERROR(_xlfn.IFS(Table1[[#This Row],[Basic]]=1,"Basic",Table1[[#This Row],[Graduate]]=1,"Graduate",Table1[[#This Row],[Master]]=1,"Master",Table1[[#This Row],[PhD]]=1,"PhD"),"Other")</f>
        <v>PhD</v>
      </c>
    </row>
    <row r="275" spans="1:17" x14ac:dyDescent="0.25">
      <c r="A275" s="2">
        <v>2898</v>
      </c>
      <c r="B275" s="7">
        <v>177598</v>
      </c>
      <c r="C275" s="2">
        <v>0</v>
      </c>
      <c r="D275" s="2">
        <v>0</v>
      </c>
      <c r="E275" s="2">
        <v>77</v>
      </c>
      <c r="F275" s="2">
        <v>0</v>
      </c>
      <c r="G275" s="2">
        <v>0</v>
      </c>
      <c r="H275" s="2">
        <v>1</v>
      </c>
      <c r="I275" s="2">
        <v>0</v>
      </c>
      <c r="J275" s="2">
        <v>0</v>
      </c>
      <c r="K275" s="2">
        <v>0</v>
      </c>
      <c r="L275" s="2">
        <v>0</v>
      </c>
      <c r="M275" s="2">
        <v>1</v>
      </c>
      <c r="N275" s="2">
        <v>0</v>
      </c>
      <c r="O275" s="2" t="s">
        <v>37</v>
      </c>
      <c r="P275" s="2" t="str" cm="1">
        <f t="array" ref="P275">_xlfn.IFS(Table1[[#This Row],[Divorced]]=1,"Divorced",Table1[[#This Row],[Married]]=1,"Married",Table1[[#This Row],[Single]]=1,"Single",Table1[[#This Row],[Together]]=1,"Together",Table1[[#This Row],[Widow]]=1,"Widow")</f>
        <v>Single</v>
      </c>
      <c r="Q275" s="2" t="str" cm="1">
        <f t="array" ref="Q275">IFERROR(_xlfn.IFS(Table1[[#This Row],[Basic]]=1,"Basic",Table1[[#This Row],[Graduate]]=1,"Graduate",Table1[[#This Row],[Master]]=1,"Master",Table1[[#This Row],[PhD]]=1,"PhD"),"Other")</f>
        <v>Master</v>
      </c>
    </row>
    <row r="276" spans="1:17" x14ac:dyDescent="0.25">
      <c r="A276" s="2">
        <v>1907</v>
      </c>
      <c r="B276" s="7">
        <v>177583</v>
      </c>
      <c r="C276" s="2">
        <v>0</v>
      </c>
      <c r="D276" s="2">
        <v>0</v>
      </c>
      <c r="E276" s="2">
        <v>42</v>
      </c>
      <c r="F276" s="2">
        <v>0</v>
      </c>
      <c r="G276" s="2">
        <v>1</v>
      </c>
      <c r="H276" s="2">
        <v>0</v>
      </c>
      <c r="I276" s="2">
        <v>0</v>
      </c>
      <c r="J276" s="2">
        <v>0</v>
      </c>
      <c r="K276" s="2">
        <v>0</v>
      </c>
      <c r="L276" s="2">
        <v>1</v>
      </c>
      <c r="M276" s="2">
        <v>0</v>
      </c>
      <c r="N276" s="2">
        <v>0</v>
      </c>
      <c r="O276" s="2" t="s">
        <v>38</v>
      </c>
      <c r="P276" s="2" t="str" cm="1">
        <f t="array" ref="P276">_xlfn.IFS(Table1[[#This Row],[Divorced]]=1,"Divorced",Table1[[#This Row],[Married]]=1,"Married",Table1[[#This Row],[Single]]=1,"Single",Table1[[#This Row],[Together]]=1,"Together",Table1[[#This Row],[Widow]]=1,"Widow")</f>
        <v>Married</v>
      </c>
      <c r="Q276" s="2" t="str" cm="1">
        <f t="array" ref="Q276">IFERROR(_xlfn.IFS(Table1[[#This Row],[Basic]]=1,"Basic",Table1[[#This Row],[Graduate]]=1,"Graduate",Table1[[#This Row],[Master]]=1,"Master",Table1[[#This Row],[PhD]]=1,"PhD"),"Other")</f>
        <v>Graduate</v>
      </c>
    </row>
    <row r="277" spans="1:17" x14ac:dyDescent="0.25">
      <c r="A277" s="2">
        <v>1991</v>
      </c>
      <c r="B277" s="7">
        <v>177568</v>
      </c>
      <c r="C277" s="2">
        <v>0</v>
      </c>
      <c r="D277" s="2">
        <v>1</v>
      </c>
      <c r="E277" s="2">
        <v>41</v>
      </c>
      <c r="F277" s="2">
        <v>0</v>
      </c>
      <c r="G277" s="2">
        <v>0</v>
      </c>
      <c r="H277" s="2">
        <v>0</v>
      </c>
      <c r="I277" s="2">
        <v>1</v>
      </c>
      <c r="J277" s="2">
        <v>0</v>
      </c>
      <c r="K277" s="2">
        <v>0</v>
      </c>
      <c r="L277" s="2">
        <v>1</v>
      </c>
      <c r="M277" s="2">
        <v>0</v>
      </c>
      <c r="N277" s="2">
        <v>0</v>
      </c>
      <c r="O277" s="2" t="s">
        <v>38</v>
      </c>
      <c r="P277" s="2" t="str" cm="1">
        <f t="array" ref="P277">_xlfn.IFS(Table1[[#This Row],[Divorced]]=1,"Divorced",Table1[[#This Row],[Married]]=1,"Married",Table1[[#This Row],[Single]]=1,"Single",Table1[[#This Row],[Together]]=1,"Together",Table1[[#This Row],[Widow]]=1,"Widow")</f>
        <v>Together</v>
      </c>
      <c r="Q277" s="2" t="str" cm="1">
        <f t="array" ref="Q277">IFERROR(_xlfn.IFS(Table1[[#This Row],[Basic]]=1,"Basic",Table1[[#This Row],[Graduate]]=1,"Graduate",Table1[[#This Row],[Master]]=1,"Master",Table1[[#This Row],[PhD]]=1,"PhD"),"Other")</f>
        <v>Graduate</v>
      </c>
    </row>
    <row r="278" spans="1:17" x14ac:dyDescent="0.25">
      <c r="A278" s="2">
        <v>2686</v>
      </c>
      <c r="B278" s="7">
        <v>177520</v>
      </c>
      <c r="C278" s="2">
        <v>0</v>
      </c>
      <c r="D278" s="2">
        <v>1</v>
      </c>
      <c r="E278" s="2">
        <v>61</v>
      </c>
      <c r="F278" s="2">
        <v>0</v>
      </c>
      <c r="G278" s="2">
        <v>1</v>
      </c>
      <c r="H278" s="2">
        <v>0</v>
      </c>
      <c r="I278" s="2">
        <v>0</v>
      </c>
      <c r="J278" s="2">
        <v>0</v>
      </c>
      <c r="K278" s="2">
        <v>0</v>
      </c>
      <c r="L278" s="2">
        <v>0</v>
      </c>
      <c r="M278" s="2">
        <v>1</v>
      </c>
      <c r="N278" s="2">
        <v>0</v>
      </c>
      <c r="O278" s="2" t="s">
        <v>36</v>
      </c>
      <c r="P278" s="2" t="str" cm="1">
        <f t="array" ref="P278">_xlfn.IFS(Table1[[#This Row],[Divorced]]=1,"Divorced",Table1[[#This Row],[Married]]=1,"Married",Table1[[#This Row],[Single]]=1,"Single",Table1[[#This Row],[Together]]=1,"Together",Table1[[#This Row],[Widow]]=1,"Widow")</f>
        <v>Married</v>
      </c>
      <c r="Q278" s="2" t="str" cm="1">
        <f t="array" ref="Q278">IFERROR(_xlfn.IFS(Table1[[#This Row],[Basic]]=1,"Basic",Table1[[#This Row],[Graduate]]=1,"Graduate",Table1[[#This Row],[Master]]=1,"Master",Table1[[#This Row],[PhD]]=1,"PhD"),"Other")</f>
        <v>Master</v>
      </c>
    </row>
    <row r="279" spans="1:17" x14ac:dyDescent="0.25">
      <c r="A279" s="2">
        <v>1294</v>
      </c>
      <c r="B279" s="7">
        <v>177457</v>
      </c>
      <c r="C279" s="2">
        <v>0</v>
      </c>
      <c r="D279" s="2">
        <v>0</v>
      </c>
      <c r="E279" s="2">
        <v>73</v>
      </c>
      <c r="F279" s="2">
        <v>0</v>
      </c>
      <c r="G279" s="2">
        <v>0</v>
      </c>
      <c r="H279" s="2">
        <v>1</v>
      </c>
      <c r="I279" s="2">
        <v>0</v>
      </c>
      <c r="J279" s="2">
        <v>0</v>
      </c>
      <c r="K279" s="2">
        <v>0</v>
      </c>
      <c r="L279" s="2">
        <v>1</v>
      </c>
      <c r="M279" s="2">
        <v>0</v>
      </c>
      <c r="N279" s="2">
        <v>0</v>
      </c>
      <c r="O279" s="2" t="s">
        <v>36</v>
      </c>
      <c r="P279" s="2" t="str" cm="1">
        <f t="array" ref="P279">_xlfn.IFS(Table1[[#This Row],[Divorced]]=1,"Divorced",Table1[[#This Row],[Married]]=1,"Married",Table1[[#This Row],[Single]]=1,"Single",Table1[[#This Row],[Together]]=1,"Together",Table1[[#This Row],[Widow]]=1,"Widow")</f>
        <v>Single</v>
      </c>
      <c r="Q279" s="2" t="str" cm="1">
        <f t="array" ref="Q279">IFERROR(_xlfn.IFS(Table1[[#This Row],[Basic]]=1,"Basic",Table1[[#This Row],[Graduate]]=1,"Graduate",Table1[[#This Row],[Master]]=1,"Master",Table1[[#This Row],[PhD]]=1,"PhD"),"Other")</f>
        <v>Graduate</v>
      </c>
    </row>
    <row r="280" spans="1:17" x14ac:dyDescent="0.25">
      <c r="A280" s="2">
        <v>2712</v>
      </c>
      <c r="B280" s="7">
        <v>177437</v>
      </c>
      <c r="C280" s="2">
        <v>0</v>
      </c>
      <c r="D280" s="2">
        <v>0</v>
      </c>
      <c r="E280" s="2">
        <v>57</v>
      </c>
      <c r="F280" s="2">
        <v>0</v>
      </c>
      <c r="G280" s="2">
        <v>1</v>
      </c>
      <c r="H280" s="2">
        <v>0</v>
      </c>
      <c r="I280" s="2">
        <v>0</v>
      </c>
      <c r="J280" s="2">
        <v>0</v>
      </c>
      <c r="K280" s="2">
        <v>0</v>
      </c>
      <c r="L280" s="2">
        <v>1</v>
      </c>
      <c r="M280" s="2">
        <v>0</v>
      </c>
      <c r="N280" s="2">
        <v>0</v>
      </c>
      <c r="O280" s="2" t="s">
        <v>37</v>
      </c>
      <c r="P280" s="2" t="str" cm="1">
        <f t="array" ref="P280">_xlfn.IFS(Table1[[#This Row],[Divorced]]=1,"Divorced",Table1[[#This Row],[Married]]=1,"Married",Table1[[#This Row],[Single]]=1,"Single",Table1[[#This Row],[Together]]=1,"Together",Table1[[#This Row],[Widow]]=1,"Widow")</f>
        <v>Married</v>
      </c>
      <c r="Q280" s="2" t="str" cm="1">
        <f t="array" ref="Q280">IFERROR(_xlfn.IFS(Table1[[#This Row],[Basic]]=1,"Basic",Table1[[#This Row],[Graduate]]=1,"Graduate",Table1[[#This Row],[Master]]=1,"Master",Table1[[#This Row],[PhD]]=1,"PhD"),"Other")</f>
        <v>Graduate</v>
      </c>
    </row>
    <row r="281" spans="1:17" x14ac:dyDescent="0.25">
      <c r="A281" s="2">
        <v>2302</v>
      </c>
      <c r="B281" s="7">
        <v>177382</v>
      </c>
      <c r="C281" s="2">
        <v>0</v>
      </c>
      <c r="D281" s="2">
        <v>1</v>
      </c>
      <c r="E281" s="2">
        <v>52</v>
      </c>
      <c r="F281" s="2">
        <v>0</v>
      </c>
      <c r="G281" s="2">
        <v>0</v>
      </c>
      <c r="H281" s="2">
        <v>0</v>
      </c>
      <c r="I281" s="2">
        <v>1</v>
      </c>
      <c r="J281" s="2">
        <v>0</v>
      </c>
      <c r="K281" s="2">
        <v>0</v>
      </c>
      <c r="L281" s="2">
        <v>1</v>
      </c>
      <c r="M281" s="2">
        <v>0</v>
      </c>
      <c r="N281" s="2">
        <v>0</v>
      </c>
      <c r="O281" s="2" t="s">
        <v>36</v>
      </c>
      <c r="P281" s="2" t="str" cm="1">
        <f t="array" ref="P281">_xlfn.IFS(Table1[[#This Row],[Divorced]]=1,"Divorced",Table1[[#This Row],[Married]]=1,"Married",Table1[[#This Row],[Single]]=1,"Single",Table1[[#This Row],[Together]]=1,"Together",Table1[[#This Row],[Widow]]=1,"Widow")</f>
        <v>Together</v>
      </c>
      <c r="Q281" s="2" t="str" cm="1">
        <f t="array" ref="Q281">IFERROR(_xlfn.IFS(Table1[[#This Row],[Basic]]=1,"Basic",Table1[[#This Row],[Graduate]]=1,"Graduate",Table1[[#This Row],[Master]]=1,"Master",Table1[[#This Row],[PhD]]=1,"PhD"),"Other")</f>
        <v>Graduate</v>
      </c>
    </row>
    <row r="282" spans="1:17" x14ac:dyDescent="0.25">
      <c r="A282" s="2">
        <v>1120</v>
      </c>
      <c r="B282" s="7">
        <v>177376</v>
      </c>
      <c r="C282" s="2">
        <v>1</v>
      </c>
      <c r="D282" s="2">
        <v>1</v>
      </c>
      <c r="E282" s="2">
        <v>64</v>
      </c>
      <c r="F282" s="2">
        <v>0</v>
      </c>
      <c r="G282" s="2">
        <v>0</v>
      </c>
      <c r="H282" s="2">
        <v>0</v>
      </c>
      <c r="I282" s="2">
        <v>1</v>
      </c>
      <c r="J282" s="2">
        <v>0</v>
      </c>
      <c r="K282" s="2">
        <v>0</v>
      </c>
      <c r="L282" s="2">
        <v>0</v>
      </c>
      <c r="M282" s="2">
        <v>0</v>
      </c>
      <c r="N282" s="2">
        <v>1</v>
      </c>
      <c r="O282" s="2" t="s">
        <v>36</v>
      </c>
      <c r="P282" s="2" t="str" cm="1">
        <f t="array" ref="P282">_xlfn.IFS(Table1[[#This Row],[Divorced]]=1,"Divorced",Table1[[#This Row],[Married]]=1,"Married",Table1[[#This Row],[Single]]=1,"Single",Table1[[#This Row],[Together]]=1,"Together",Table1[[#This Row],[Widow]]=1,"Widow")</f>
        <v>Together</v>
      </c>
      <c r="Q282" s="2" t="str" cm="1">
        <f t="array" ref="Q282">IFERROR(_xlfn.IFS(Table1[[#This Row],[Basic]]=1,"Basic",Table1[[#This Row],[Graduate]]=1,"Graduate",Table1[[#This Row],[Master]]=1,"Master",Table1[[#This Row],[PhD]]=1,"PhD"),"Other")</f>
        <v>PhD</v>
      </c>
    </row>
    <row r="283" spans="1:17" x14ac:dyDescent="0.25">
      <c r="A283" s="2">
        <v>1655</v>
      </c>
      <c r="B283" s="7">
        <v>177353</v>
      </c>
      <c r="C283" s="2">
        <v>0</v>
      </c>
      <c r="D283" s="2">
        <v>1</v>
      </c>
      <c r="E283" s="2">
        <v>40</v>
      </c>
      <c r="F283" s="2">
        <v>0</v>
      </c>
      <c r="G283" s="2">
        <v>1</v>
      </c>
      <c r="H283" s="2">
        <v>0</v>
      </c>
      <c r="I283" s="2">
        <v>0</v>
      </c>
      <c r="J283" s="2">
        <v>0</v>
      </c>
      <c r="K283" s="2">
        <v>0</v>
      </c>
      <c r="L283" s="2">
        <v>1</v>
      </c>
      <c r="M283" s="2">
        <v>0</v>
      </c>
      <c r="N283" s="2">
        <v>0</v>
      </c>
      <c r="O283" s="2" t="s">
        <v>38</v>
      </c>
      <c r="P283" s="2" t="str" cm="1">
        <f t="array" ref="P283">_xlfn.IFS(Table1[[#This Row],[Divorced]]=1,"Divorced",Table1[[#This Row],[Married]]=1,"Married",Table1[[#This Row],[Single]]=1,"Single",Table1[[#This Row],[Together]]=1,"Together",Table1[[#This Row],[Widow]]=1,"Widow")</f>
        <v>Married</v>
      </c>
      <c r="Q283" s="2" t="str" cm="1">
        <f t="array" ref="Q283">IFERROR(_xlfn.IFS(Table1[[#This Row],[Basic]]=1,"Basic",Table1[[#This Row],[Graduate]]=1,"Graduate",Table1[[#This Row],[Master]]=1,"Master",Table1[[#This Row],[PhD]]=1,"PhD"),"Other")</f>
        <v>Graduate</v>
      </c>
    </row>
    <row r="284" spans="1:17" x14ac:dyDescent="0.25">
      <c r="A284" s="2">
        <v>2427</v>
      </c>
      <c r="B284" s="7">
        <v>177343</v>
      </c>
      <c r="C284" s="2">
        <v>0</v>
      </c>
      <c r="D284" s="2">
        <v>0</v>
      </c>
      <c r="E284" s="2">
        <v>55</v>
      </c>
      <c r="F284" s="2">
        <v>0</v>
      </c>
      <c r="G284" s="2">
        <v>1</v>
      </c>
      <c r="H284" s="2">
        <v>0</v>
      </c>
      <c r="I284" s="2">
        <v>0</v>
      </c>
      <c r="J284" s="2">
        <v>0</v>
      </c>
      <c r="K284" s="2">
        <v>0</v>
      </c>
      <c r="L284" s="2">
        <v>1</v>
      </c>
      <c r="M284" s="2">
        <v>0</v>
      </c>
      <c r="N284" s="2">
        <v>0</v>
      </c>
      <c r="O284" s="2" t="s">
        <v>39</v>
      </c>
      <c r="P284" s="2" t="str" cm="1">
        <f t="array" ref="P284">_xlfn.IFS(Table1[[#This Row],[Divorced]]=1,"Divorced",Table1[[#This Row],[Married]]=1,"Married",Table1[[#This Row],[Single]]=1,"Single",Table1[[#This Row],[Together]]=1,"Together",Table1[[#This Row],[Widow]]=1,"Widow")</f>
        <v>Married</v>
      </c>
      <c r="Q284" s="2" t="str" cm="1">
        <f t="array" ref="Q284">IFERROR(_xlfn.IFS(Table1[[#This Row],[Basic]]=1,"Basic",Table1[[#This Row],[Graduate]]=1,"Graduate",Table1[[#This Row],[Master]]=1,"Master",Table1[[#This Row],[PhD]]=1,"PhD"),"Other")</f>
        <v>Graduate</v>
      </c>
    </row>
    <row r="285" spans="1:17" x14ac:dyDescent="0.25">
      <c r="A285" s="2">
        <v>1102</v>
      </c>
      <c r="B285" s="7">
        <v>177298</v>
      </c>
      <c r="C285" s="2">
        <v>0</v>
      </c>
      <c r="D285" s="2">
        <v>1</v>
      </c>
      <c r="E285" s="2">
        <v>41</v>
      </c>
      <c r="F285" s="2">
        <v>0</v>
      </c>
      <c r="G285" s="2">
        <v>0</v>
      </c>
      <c r="H285" s="2">
        <v>0</v>
      </c>
      <c r="I285" s="2">
        <v>1</v>
      </c>
      <c r="J285" s="2">
        <v>0</v>
      </c>
      <c r="K285" s="2">
        <v>0</v>
      </c>
      <c r="L285" s="2">
        <v>1</v>
      </c>
      <c r="M285" s="2">
        <v>0</v>
      </c>
      <c r="N285" s="2">
        <v>0</v>
      </c>
      <c r="O285" s="2" t="s">
        <v>36</v>
      </c>
      <c r="P285" s="2" t="str" cm="1">
        <f t="array" ref="P285">_xlfn.IFS(Table1[[#This Row],[Divorced]]=1,"Divorced",Table1[[#This Row],[Married]]=1,"Married",Table1[[#This Row],[Single]]=1,"Single",Table1[[#This Row],[Together]]=1,"Together",Table1[[#This Row],[Widow]]=1,"Widow")</f>
        <v>Together</v>
      </c>
      <c r="Q285" s="2" t="str" cm="1">
        <f t="array" ref="Q285">IFERROR(_xlfn.IFS(Table1[[#This Row],[Basic]]=1,"Basic",Table1[[#This Row],[Graduate]]=1,"Graduate",Table1[[#This Row],[Master]]=1,"Master",Table1[[#This Row],[PhD]]=1,"PhD"),"Other")</f>
        <v>Graduate</v>
      </c>
    </row>
    <row r="286" spans="1:17" x14ac:dyDescent="0.25">
      <c r="A286" s="2">
        <v>2764</v>
      </c>
      <c r="B286" s="7">
        <v>177298</v>
      </c>
      <c r="C286" s="2">
        <v>0</v>
      </c>
      <c r="D286" s="2">
        <v>1</v>
      </c>
      <c r="E286" s="2">
        <v>41</v>
      </c>
      <c r="F286" s="2">
        <v>0</v>
      </c>
      <c r="G286" s="2">
        <v>0</v>
      </c>
      <c r="H286" s="2">
        <v>0</v>
      </c>
      <c r="I286" s="2">
        <v>1</v>
      </c>
      <c r="J286" s="2">
        <v>0</v>
      </c>
      <c r="K286" s="2">
        <v>0</v>
      </c>
      <c r="L286" s="2">
        <v>1</v>
      </c>
      <c r="M286" s="2">
        <v>0</v>
      </c>
      <c r="N286" s="2">
        <v>0</v>
      </c>
      <c r="O286" s="2" t="s">
        <v>36</v>
      </c>
      <c r="P286" s="2" t="str" cm="1">
        <f t="array" ref="P286">_xlfn.IFS(Table1[[#This Row],[Divorced]]=1,"Divorced",Table1[[#This Row],[Married]]=1,"Married",Table1[[#This Row],[Single]]=1,"Single",Table1[[#This Row],[Together]]=1,"Together",Table1[[#This Row],[Widow]]=1,"Widow")</f>
        <v>Together</v>
      </c>
      <c r="Q286" s="2" t="str" cm="1">
        <f t="array" ref="Q286">IFERROR(_xlfn.IFS(Table1[[#This Row],[Basic]]=1,"Basic",Table1[[#This Row],[Graduate]]=1,"Graduate",Table1[[#This Row],[Master]]=1,"Master",Table1[[#This Row],[PhD]]=1,"PhD"),"Other")</f>
        <v>Graduate</v>
      </c>
    </row>
    <row r="287" spans="1:17" x14ac:dyDescent="0.25">
      <c r="A287" s="2">
        <v>2203</v>
      </c>
      <c r="B287" s="7">
        <v>177297</v>
      </c>
      <c r="C287" s="2">
        <v>0</v>
      </c>
      <c r="D287" s="2">
        <v>0</v>
      </c>
      <c r="E287" s="2">
        <v>63</v>
      </c>
      <c r="F287" s="2">
        <v>1</v>
      </c>
      <c r="G287" s="2">
        <v>0</v>
      </c>
      <c r="H287" s="2">
        <v>0</v>
      </c>
      <c r="I287" s="2">
        <v>0</v>
      </c>
      <c r="J287" s="2">
        <v>0</v>
      </c>
      <c r="K287" s="2">
        <v>0</v>
      </c>
      <c r="L287" s="2">
        <v>0</v>
      </c>
      <c r="M287" s="2">
        <v>0</v>
      </c>
      <c r="N287" s="2">
        <v>0</v>
      </c>
      <c r="O287" s="2" t="s">
        <v>34</v>
      </c>
      <c r="P287" s="2" t="str" cm="1">
        <f t="array" ref="P287">_xlfn.IFS(Table1[[#This Row],[Divorced]]=1,"Divorced",Table1[[#This Row],[Married]]=1,"Married",Table1[[#This Row],[Single]]=1,"Single",Table1[[#This Row],[Together]]=1,"Together",Table1[[#This Row],[Widow]]=1,"Widow")</f>
        <v>Divorced</v>
      </c>
      <c r="Q287" s="2" t="str" cm="1">
        <f t="array" ref="Q287">IFERROR(_xlfn.IFS(Table1[[#This Row],[Basic]]=1,"Basic",Table1[[#This Row],[Graduate]]=1,"Graduate",Table1[[#This Row],[Master]]=1,"Master",Table1[[#This Row],[PhD]]=1,"PhD"),"Other")</f>
        <v>Other</v>
      </c>
    </row>
    <row r="288" spans="1:17" x14ac:dyDescent="0.25">
      <c r="A288" s="2">
        <v>2942</v>
      </c>
      <c r="B288" s="7">
        <v>177226</v>
      </c>
      <c r="C288" s="2">
        <v>0</v>
      </c>
      <c r="D288" s="2">
        <v>1</v>
      </c>
      <c r="E288" s="2">
        <v>57</v>
      </c>
      <c r="F288" s="2">
        <v>0</v>
      </c>
      <c r="G288" s="2">
        <v>0</v>
      </c>
      <c r="H288" s="2">
        <v>0</v>
      </c>
      <c r="I288" s="2">
        <v>1</v>
      </c>
      <c r="J288" s="2">
        <v>0</v>
      </c>
      <c r="K288" s="2">
        <v>0</v>
      </c>
      <c r="L288" s="2">
        <v>1</v>
      </c>
      <c r="M288" s="2">
        <v>0</v>
      </c>
      <c r="N288" s="2">
        <v>0</v>
      </c>
      <c r="O288" s="2" t="s">
        <v>35</v>
      </c>
      <c r="P288" s="2" t="str" cm="1">
        <f t="array" ref="P288">_xlfn.IFS(Table1[[#This Row],[Divorced]]=1,"Divorced",Table1[[#This Row],[Married]]=1,"Married",Table1[[#This Row],[Single]]=1,"Single",Table1[[#This Row],[Together]]=1,"Together",Table1[[#This Row],[Widow]]=1,"Widow")</f>
        <v>Together</v>
      </c>
      <c r="Q288" s="2" t="str" cm="1">
        <f t="array" ref="Q288">IFERROR(_xlfn.IFS(Table1[[#This Row],[Basic]]=1,"Basic",Table1[[#This Row],[Graduate]]=1,"Graduate",Table1[[#This Row],[Master]]=1,"Master",Table1[[#This Row],[PhD]]=1,"PhD"),"Other")</f>
        <v>Graduate</v>
      </c>
    </row>
    <row r="289" spans="1:17" x14ac:dyDescent="0.25">
      <c r="A289" s="2">
        <v>2149</v>
      </c>
      <c r="B289" s="7">
        <v>177142</v>
      </c>
      <c r="C289" s="2">
        <v>0</v>
      </c>
      <c r="D289" s="2">
        <v>0</v>
      </c>
      <c r="E289" s="2">
        <v>72</v>
      </c>
      <c r="F289" s="2">
        <v>0</v>
      </c>
      <c r="G289" s="2">
        <v>1</v>
      </c>
      <c r="H289" s="2">
        <v>0</v>
      </c>
      <c r="I289" s="2">
        <v>0</v>
      </c>
      <c r="J289" s="2">
        <v>0</v>
      </c>
      <c r="K289" s="2">
        <v>0</v>
      </c>
      <c r="L289" s="2">
        <v>1</v>
      </c>
      <c r="M289" s="2">
        <v>0</v>
      </c>
      <c r="N289" s="2">
        <v>0</v>
      </c>
      <c r="O289" s="2" t="s">
        <v>34</v>
      </c>
      <c r="P289" s="2" t="str" cm="1">
        <f t="array" ref="P289">_xlfn.IFS(Table1[[#This Row],[Divorced]]=1,"Divorced",Table1[[#This Row],[Married]]=1,"Married",Table1[[#This Row],[Single]]=1,"Single",Table1[[#This Row],[Together]]=1,"Together",Table1[[#This Row],[Widow]]=1,"Widow")</f>
        <v>Married</v>
      </c>
      <c r="Q289" s="2" t="str" cm="1">
        <f t="array" ref="Q289">IFERROR(_xlfn.IFS(Table1[[#This Row],[Basic]]=1,"Basic",Table1[[#This Row],[Graduate]]=1,"Graduate",Table1[[#This Row],[Master]]=1,"Master",Table1[[#This Row],[PhD]]=1,"PhD"),"Other")</f>
        <v>Graduate</v>
      </c>
    </row>
    <row r="290" spans="1:17" x14ac:dyDescent="0.25">
      <c r="A290" s="2">
        <v>2193</v>
      </c>
      <c r="B290" s="7">
        <v>177044</v>
      </c>
      <c r="C290" s="2">
        <v>0</v>
      </c>
      <c r="D290" s="2">
        <v>1</v>
      </c>
      <c r="E290" s="2">
        <v>48</v>
      </c>
      <c r="F290" s="2">
        <v>0</v>
      </c>
      <c r="G290" s="2">
        <v>0</v>
      </c>
      <c r="H290" s="2">
        <v>0</v>
      </c>
      <c r="I290" s="2">
        <v>1</v>
      </c>
      <c r="J290" s="2">
        <v>0</v>
      </c>
      <c r="K290" s="2">
        <v>0</v>
      </c>
      <c r="L290" s="2">
        <v>1</v>
      </c>
      <c r="M290" s="2">
        <v>0</v>
      </c>
      <c r="N290" s="2">
        <v>0</v>
      </c>
      <c r="O290" s="2" t="s">
        <v>39</v>
      </c>
      <c r="P290" s="2" t="str" cm="1">
        <f t="array" ref="P290">_xlfn.IFS(Table1[[#This Row],[Divorced]]=1,"Divorced",Table1[[#This Row],[Married]]=1,"Married",Table1[[#This Row],[Single]]=1,"Single",Table1[[#This Row],[Together]]=1,"Together",Table1[[#This Row],[Widow]]=1,"Widow")</f>
        <v>Together</v>
      </c>
      <c r="Q290" s="2" t="str" cm="1">
        <f t="array" ref="Q290">IFERROR(_xlfn.IFS(Table1[[#This Row],[Basic]]=1,"Basic",Table1[[#This Row],[Graduate]]=1,"Graduate",Table1[[#This Row],[Master]]=1,"Master",Table1[[#This Row],[PhD]]=1,"PhD"),"Other")</f>
        <v>Graduate</v>
      </c>
    </row>
    <row r="291" spans="1:17" x14ac:dyDescent="0.25">
      <c r="A291" s="2">
        <v>2028</v>
      </c>
      <c r="B291" s="7">
        <v>177037</v>
      </c>
      <c r="C291" s="2">
        <v>0</v>
      </c>
      <c r="D291" s="2">
        <v>1</v>
      </c>
      <c r="E291" s="2">
        <v>60</v>
      </c>
      <c r="F291" s="2">
        <v>0</v>
      </c>
      <c r="G291" s="2">
        <v>1</v>
      </c>
      <c r="H291" s="2">
        <v>0</v>
      </c>
      <c r="I291" s="2">
        <v>0</v>
      </c>
      <c r="J291" s="2">
        <v>0</v>
      </c>
      <c r="K291" s="2">
        <v>0</v>
      </c>
      <c r="L291" s="2">
        <v>0</v>
      </c>
      <c r="M291" s="2">
        <v>0</v>
      </c>
      <c r="N291" s="2">
        <v>1</v>
      </c>
      <c r="O291" s="2" t="s">
        <v>37</v>
      </c>
      <c r="P291" s="2" t="str" cm="1">
        <f t="array" ref="P291">_xlfn.IFS(Table1[[#This Row],[Divorced]]=1,"Divorced",Table1[[#This Row],[Married]]=1,"Married",Table1[[#This Row],[Single]]=1,"Single",Table1[[#This Row],[Together]]=1,"Together",Table1[[#This Row],[Widow]]=1,"Widow")</f>
        <v>Married</v>
      </c>
      <c r="Q291" s="2" t="str" cm="1">
        <f t="array" ref="Q291">IFERROR(_xlfn.IFS(Table1[[#This Row],[Basic]]=1,"Basic",Table1[[#This Row],[Graduate]]=1,"Graduate",Table1[[#This Row],[Master]]=1,"Master",Table1[[#This Row],[PhD]]=1,"PhD"),"Other")</f>
        <v>PhD</v>
      </c>
    </row>
    <row r="292" spans="1:17" x14ac:dyDescent="0.25">
      <c r="A292" s="2">
        <v>2998</v>
      </c>
      <c r="B292" s="7">
        <v>177027</v>
      </c>
      <c r="C292" s="2">
        <v>0</v>
      </c>
      <c r="D292" s="2">
        <v>1</v>
      </c>
      <c r="E292" s="2">
        <v>68</v>
      </c>
      <c r="F292" s="2">
        <v>0</v>
      </c>
      <c r="G292" s="2">
        <v>1</v>
      </c>
      <c r="H292" s="2">
        <v>0</v>
      </c>
      <c r="I292" s="2">
        <v>0</v>
      </c>
      <c r="J292" s="2">
        <v>0</v>
      </c>
      <c r="K292" s="2">
        <v>0</v>
      </c>
      <c r="L292" s="2">
        <v>0</v>
      </c>
      <c r="M292" s="2">
        <v>1</v>
      </c>
      <c r="N292" s="2">
        <v>0</v>
      </c>
      <c r="O292" s="2" t="s">
        <v>36</v>
      </c>
      <c r="P292" s="2" t="str" cm="1">
        <f t="array" ref="P292">_xlfn.IFS(Table1[[#This Row],[Divorced]]=1,"Divorced",Table1[[#This Row],[Married]]=1,"Married",Table1[[#This Row],[Single]]=1,"Single",Table1[[#This Row],[Together]]=1,"Together",Table1[[#This Row],[Widow]]=1,"Widow")</f>
        <v>Married</v>
      </c>
      <c r="Q292" s="2" t="str" cm="1">
        <f t="array" ref="Q292">IFERROR(_xlfn.IFS(Table1[[#This Row],[Basic]]=1,"Basic",Table1[[#This Row],[Graduate]]=1,"Graduate",Table1[[#This Row],[Master]]=1,"Master",Table1[[#This Row],[PhD]]=1,"PhD"),"Other")</f>
        <v>Master</v>
      </c>
    </row>
    <row r="293" spans="1:17" x14ac:dyDescent="0.25">
      <c r="A293" s="2">
        <v>2464</v>
      </c>
      <c r="B293" s="7">
        <v>176998</v>
      </c>
      <c r="C293" s="2">
        <v>0</v>
      </c>
      <c r="D293" s="2">
        <v>1</v>
      </c>
      <c r="E293" s="2">
        <v>65</v>
      </c>
      <c r="F293" s="2">
        <v>0</v>
      </c>
      <c r="G293" s="2">
        <v>1</v>
      </c>
      <c r="H293" s="2">
        <v>0</v>
      </c>
      <c r="I293" s="2">
        <v>0</v>
      </c>
      <c r="J293" s="2">
        <v>0</v>
      </c>
      <c r="K293" s="2">
        <v>0</v>
      </c>
      <c r="L293" s="2">
        <v>1</v>
      </c>
      <c r="M293" s="2">
        <v>0</v>
      </c>
      <c r="N293" s="2">
        <v>0</v>
      </c>
      <c r="O293" s="2" t="s">
        <v>36</v>
      </c>
      <c r="P293" s="2" t="str" cm="1">
        <f t="array" ref="P293">_xlfn.IFS(Table1[[#This Row],[Divorced]]=1,"Divorced",Table1[[#This Row],[Married]]=1,"Married",Table1[[#This Row],[Single]]=1,"Single",Table1[[#This Row],[Together]]=1,"Together",Table1[[#This Row],[Widow]]=1,"Widow")</f>
        <v>Married</v>
      </c>
      <c r="Q293" s="2" t="str" cm="1">
        <f t="array" ref="Q293">IFERROR(_xlfn.IFS(Table1[[#This Row],[Basic]]=1,"Basic",Table1[[#This Row],[Graduate]]=1,"Graduate",Table1[[#This Row],[Master]]=1,"Master",Table1[[#This Row],[PhD]]=1,"PhD"),"Other")</f>
        <v>Graduate</v>
      </c>
    </row>
    <row r="294" spans="1:17" x14ac:dyDescent="0.25">
      <c r="A294" s="2">
        <v>1018</v>
      </c>
      <c r="B294" s="7">
        <v>176995</v>
      </c>
      <c r="C294" s="2">
        <v>0</v>
      </c>
      <c r="D294" s="2">
        <v>1</v>
      </c>
      <c r="E294" s="2">
        <v>71</v>
      </c>
      <c r="F294" s="2">
        <v>0</v>
      </c>
      <c r="G294" s="2">
        <v>1</v>
      </c>
      <c r="H294" s="2">
        <v>0</v>
      </c>
      <c r="I294" s="2">
        <v>0</v>
      </c>
      <c r="J294" s="2">
        <v>0</v>
      </c>
      <c r="K294" s="2">
        <v>0</v>
      </c>
      <c r="L294" s="2">
        <v>0</v>
      </c>
      <c r="M294" s="2">
        <v>1</v>
      </c>
      <c r="N294" s="2">
        <v>0</v>
      </c>
      <c r="O294" s="2" t="s">
        <v>36</v>
      </c>
      <c r="P294" s="2" t="str" cm="1">
        <f t="array" ref="P294">_xlfn.IFS(Table1[[#This Row],[Divorced]]=1,"Divorced",Table1[[#This Row],[Married]]=1,"Married",Table1[[#This Row],[Single]]=1,"Single",Table1[[#This Row],[Together]]=1,"Together",Table1[[#This Row],[Widow]]=1,"Widow")</f>
        <v>Married</v>
      </c>
      <c r="Q294" s="2" t="str" cm="1">
        <f t="array" ref="Q294">IFERROR(_xlfn.IFS(Table1[[#This Row],[Basic]]=1,"Basic",Table1[[#This Row],[Graduate]]=1,"Graduate",Table1[[#This Row],[Master]]=1,"Master",Table1[[#This Row],[PhD]]=1,"PhD"),"Other")</f>
        <v>Master</v>
      </c>
    </row>
    <row r="295" spans="1:17" x14ac:dyDescent="0.25">
      <c r="A295" s="2">
        <v>1521</v>
      </c>
      <c r="B295" s="7">
        <v>176982</v>
      </c>
      <c r="C295" s="2">
        <v>0</v>
      </c>
      <c r="D295" s="2">
        <v>0</v>
      </c>
      <c r="E295" s="2">
        <v>53</v>
      </c>
      <c r="F295" s="2">
        <v>1</v>
      </c>
      <c r="G295" s="2">
        <v>0</v>
      </c>
      <c r="H295" s="2">
        <v>0</v>
      </c>
      <c r="I295" s="2">
        <v>0</v>
      </c>
      <c r="J295" s="2">
        <v>0</v>
      </c>
      <c r="K295" s="2">
        <v>0</v>
      </c>
      <c r="L295" s="2">
        <v>1</v>
      </c>
      <c r="M295" s="2">
        <v>0</v>
      </c>
      <c r="N295" s="2">
        <v>0</v>
      </c>
      <c r="O295" s="2" t="s">
        <v>39</v>
      </c>
      <c r="P295" s="2" t="str" cm="1">
        <f t="array" ref="P295">_xlfn.IFS(Table1[[#This Row],[Divorced]]=1,"Divorced",Table1[[#This Row],[Married]]=1,"Married",Table1[[#This Row],[Single]]=1,"Single",Table1[[#This Row],[Together]]=1,"Together",Table1[[#This Row],[Widow]]=1,"Widow")</f>
        <v>Divorced</v>
      </c>
      <c r="Q295" s="2" t="str" cm="1">
        <f t="array" ref="Q295">IFERROR(_xlfn.IFS(Table1[[#This Row],[Basic]]=1,"Basic",Table1[[#This Row],[Graduate]]=1,"Graduate",Table1[[#This Row],[Master]]=1,"Master",Table1[[#This Row],[PhD]]=1,"PhD"),"Other")</f>
        <v>Graduate</v>
      </c>
    </row>
    <row r="296" spans="1:17" x14ac:dyDescent="0.25">
      <c r="A296" s="2">
        <v>2930</v>
      </c>
      <c r="B296" s="7">
        <v>176842</v>
      </c>
      <c r="C296" s="2">
        <v>0</v>
      </c>
      <c r="D296" s="2">
        <v>0</v>
      </c>
      <c r="E296" s="2">
        <v>70</v>
      </c>
      <c r="F296" s="2">
        <v>0</v>
      </c>
      <c r="G296" s="2">
        <v>0</v>
      </c>
      <c r="H296" s="2">
        <v>0</v>
      </c>
      <c r="I296" s="2">
        <v>0</v>
      </c>
      <c r="J296" s="2">
        <v>1</v>
      </c>
      <c r="K296" s="2">
        <v>0</v>
      </c>
      <c r="L296" s="2">
        <v>0</v>
      </c>
      <c r="M296" s="2">
        <v>0</v>
      </c>
      <c r="N296" s="2">
        <v>1</v>
      </c>
      <c r="O296" s="2" t="s">
        <v>35</v>
      </c>
      <c r="P296" s="2" t="str" cm="1">
        <f t="array" ref="P296">_xlfn.IFS(Table1[[#This Row],[Divorced]]=1,"Divorced",Table1[[#This Row],[Married]]=1,"Married",Table1[[#This Row],[Single]]=1,"Single",Table1[[#This Row],[Together]]=1,"Together",Table1[[#This Row],[Widow]]=1,"Widow")</f>
        <v>Widow</v>
      </c>
      <c r="Q296" s="2" t="str" cm="1">
        <f t="array" ref="Q296">IFERROR(_xlfn.IFS(Table1[[#This Row],[Basic]]=1,"Basic",Table1[[#This Row],[Graduate]]=1,"Graduate",Table1[[#This Row],[Master]]=1,"Master",Table1[[#This Row],[PhD]]=1,"PhD"),"Other")</f>
        <v>PhD</v>
      </c>
    </row>
    <row r="297" spans="1:17" x14ac:dyDescent="0.25">
      <c r="A297" s="2">
        <v>2527</v>
      </c>
      <c r="B297" s="7">
        <v>176800</v>
      </c>
      <c r="C297" s="2">
        <v>0</v>
      </c>
      <c r="D297" s="2">
        <v>0</v>
      </c>
      <c r="E297" s="2">
        <v>55</v>
      </c>
      <c r="F297" s="2">
        <v>0</v>
      </c>
      <c r="G297" s="2">
        <v>1</v>
      </c>
      <c r="H297" s="2">
        <v>0</v>
      </c>
      <c r="I297" s="2">
        <v>0</v>
      </c>
      <c r="J297" s="2">
        <v>0</v>
      </c>
      <c r="K297" s="2">
        <v>0</v>
      </c>
      <c r="L297" s="2">
        <v>0</v>
      </c>
      <c r="M297" s="2">
        <v>0</v>
      </c>
      <c r="N297" s="2">
        <v>0</v>
      </c>
      <c r="O297" s="2" t="s">
        <v>34</v>
      </c>
      <c r="P297" s="2" t="str" cm="1">
        <f t="array" ref="P297">_xlfn.IFS(Table1[[#This Row],[Divorced]]=1,"Divorced",Table1[[#This Row],[Married]]=1,"Married",Table1[[#This Row],[Single]]=1,"Single",Table1[[#This Row],[Together]]=1,"Together",Table1[[#This Row],[Widow]]=1,"Widow")</f>
        <v>Married</v>
      </c>
      <c r="Q297" s="2" t="str" cm="1">
        <f t="array" ref="Q297">IFERROR(_xlfn.IFS(Table1[[#This Row],[Basic]]=1,"Basic",Table1[[#This Row],[Graduate]]=1,"Graduate",Table1[[#This Row],[Master]]=1,"Master",Table1[[#This Row],[PhD]]=1,"PhD"),"Other")</f>
        <v>Other</v>
      </c>
    </row>
    <row r="298" spans="1:17" x14ac:dyDescent="0.25">
      <c r="A298" s="2">
        <v>2091</v>
      </c>
      <c r="B298" s="7">
        <v>176773</v>
      </c>
      <c r="C298" s="2">
        <v>0</v>
      </c>
      <c r="D298" s="2">
        <v>0</v>
      </c>
      <c r="E298" s="2">
        <v>66</v>
      </c>
      <c r="F298" s="2">
        <v>1</v>
      </c>
      <c r="G298" s="2">
        <v>0</v>
      </c>
      <c r="H298" s="2">
        <v>0</v>
      </c>
      <c r="I298" s="2">
        <v>0</v>
      </c>
      <c r="J298" s="2">
        <v>0</v>
      </c>
      <c r="K298" s="2">
        <v>0</v>
      </c>
      <c r="L298" s="2">
        <v>1</v>
      </c>
      <c r="M298" s="2">
        <v>0</v>
      </c>
      <c r="N298" s="2">
        <v>0</v>
      </c>
      <c r="O298" s="2" t="s">
        <v>39</v>
      </c>
      <c r="P298" s="2" t="str" cm="1">
        <f t="array" ref="P298">_xlfn.IFS(Table1[[#This Row],[Divorced]]=1,"Divorced",Table1[[#This Row],[Married]]=1,"Married",Table1[[#This Row],[Single]]=1,"Single",Table1[[#This Row],[Together]]=1,"Together",Table1[[#This Row],[Widow]]=1,"Widow")</f>
        <v>Divorced</v>
      </c>
      <c r="Q298" s="2" t="str" cm="1">
        <f t="array" ref="Q298">IFERROR(_xlfn.IFS(Table1[[#This Row],[Basic]]=1,"Basic",Table1[[#This Row],[Graduate]]=1,"Graduate",Table1[[#This Row],[Master]]=1,"Master",Table1[[#This Row],[PhD]]=1,"PhD"),"Other")</f>
        <v>Graduate</v>
      </c>
    </row>
    <row r="299" spans="1:17" x14ac:dyDescent="0.25">
      <c r="A299" s="2">
        <v>2240</v>
      </c>
      <c r="B299" s="7">
        <v>176653</v>
      </c>
      <c r="C299" s="2">
        <v>0</v>
      </c>
      <c r="D299" s="2">
        <v>0</v>
      </c>
      <c r="E299" s="2">
        <v>51</v>
      </c>
      <c r="F299" s="2">
        <v>0</v>
      </c>
      <c r="G299" s="2">
        <v>0</v>
      </c>
      <c r="H299" s="2">
        <v>0</v>
      </c>
      <c r="I299" s="2">
        <v>1</v>
      </c>
      <c r="J299" s="2">
        <v>0</v>
      </c>
      <c r="K299" s="2">
        <v>0</v>
      </c>
      <c r="L299" s="2">
        <v>1</v>
      </c>
      <c r="M299" s="2">
        <v>0</v>
      </c>
      <c r="N299" s="2">
        <v>0</v>
      </c>
      <c r="O299" s="2" t="s">
        <v>35</v>
      </c>
      <c r="P299" s="2" t="str" cm="1">
        <f t="array" ref="P299">_xlfn.IFS(Table1[[#This Row],[Divorced]]=1,"Divorced",Table1[[#This Row],[Married]]=1,"Married",Table1[[#This Row],[Single]]=1,"Single",Table1[[#This Row],[Together]]=1,"Together",Table1[[#This Row],[Widow]]=1,"Widow")</f>
        <v>Together</v>
      </c>
      <c r="Q299" s="2" t="str" cm="1">
        <f t="array" ref="Q299">IFERROR(_xlfn.IFS(Table1[[#This Row],[Basic]]=1,"Basic",Table1[[#This Row],[Graduate]]=1,"Graduate",Table1[[#This Row],[Master]]=1,"Master",Table1[[#This Row],[PhD]]=1,"PhD"),"Other")</f>
        <v>Graduate</v>
      </c>
    </row>
    <row r="300" spans="1:17" x14ac:dyDescent="0.25">
      <c r="A300" s="2">
        <v>1873</v>
      </c>
      <c r="B300" s="7">
        <v>176630</v>
      </c>
      <c r="C300" s="2">
        <v>0</v>
      </c>
      <c r="D300" s="2">
        <v>0</v>
      </c>
      <c r="E300" s="2">
        <v>37</v>
      </c>
      <c r="F300" s="2">
        <v>0</v>
      </c>
      <c r="G300" s="2">
        <v>1</v>
      </c>
      <c r="H300" s="2">
        <v>0</v>
      </c>
      <c r="I300" s="2">
        <v>0</v>
      </c>
      <c r="J300" s="2">
        <v>0</v>
      </c>
      <c r="K300" s="2">
        <v>0</v>
      </c>
      <c r="L300" s="2">
        <v>1</v>
      </c>
      <c r="M300" s="2">
        <v>0</v>
      </c>
      <c r="N300" s="2">
        <v>0</v>
      </c>
      <c r="O300" s="2" t="s">
        <v>34</v>
      </c>
      <c r="P300" s="2" t="str" cm="1">
        <f t="array" ref="P300">_xlfn.IFS(Table1[[#This Row],[Divorced]]=1,"Divorced",Table1[[#This Row],[Married]]=1,"Married",Table1[[#This Row],[Single]]=1,"Single",Table1[[#This Row],[Together]]=1,"Together",Table1[[#This Row],[Widow]]=1,"Widow")</f>
        <v>Married</v>
      </c>
      <c r="Q300" s="2" t="str" cm="1">
        <f t="array" ref="Q300">IFERROR(_xlfn.IFS(Table1[[#This Row],[Basic]]=1,"Basic",Table1[[#This Row],[Graduate]]=1,"Graduate",Table1[[#This Row],[Master]]=1,"Master",Table1[[#This Row],[PhD]]=1,"PhD"),"Other")</f>
        <v>Graduate</v>
      </c>
    </row>
    <row r="301" spans="1:17" x14ac:dyDescent="0.25">
      <c r="A301" s="2">
        <v>2223</v>
      </c>
      <c r="B301" s="7">
        <v>176624</v>
      </c>
      <c r="C301" s="2">
        <v>0</v>
      </c>
      <c r="D301" s="2">
        <v>1</v>
      </c>
      <c r="E301" s="2">
        <v>58</v>
      </c>
      <c r="F301" s="2">
        <v>0</v>
      </c>
      <c r="G301" s="2">
        <v>0</v>
      </c>
      <c r="H301" s="2">
        <v>1</v>
      </c>
      <c r="I301" s="2">
        <v>0</v>
      </c>
      <c r="J301" s="2">
        <v>0</v>
      </c>
      <c r="K301" s="2">
        <v>0</v>
      </c>
      <c r="L301" s="2">
        <v>1</v>
      </c>
      <c r="M301" s="2">
        <v>0</v>
      </c>
      <c r="N301" s="2">
        <v>0</v>
      </c>
      <c r="O301" s="2" t="s">
        <v>39</v>
      </c>
      <c r="P301" s="2" t="str" cm="1">
        <f t="array" ref="P301">_xlfn.IFS(Table1[[#This Row],[Divorced]]=1,"Divorced",Table1[[#This Row],[Married]]=1,"Married",Table1[[#This Row],[Single]]=1,"Single",Table1[[#This Row],[Together]]=1,"Together",Table1[[#This Row],[Widow]]=1,"Widow")</f>
        <v>Single</v>
      </c>
      <c r="Q301" s="2" t="str" cm="1">
        <f t="array" ref="Q301">IFERROR(_xlfn.IFS(Table1[[#This Row],[Basic]]=1,"Basic",Table1[[#This Row],[Graduate]]=1,"Graduate",Table1[[#This Row],[Master]]=1,"Master",Table1[[#This Row],[PhD]]=1,"PhD"),"Other")</f>
        <v>Graduate</v>
      </c>
    </row>
    <row r="302" spans="1:17" x14ac:dyDescent="0.25">
      <c r="A302" s="2">
        <v>1696</v>
      </c>
      <c r="B302" s="7">
        <v>176618</v>
      </c>
      <c r="C302" s="2">
        <v>0</v>
      </c>
      <c r="D302" s="2">
        <v>0</v>
      </c>
      <c r="E302" s="2">
        <v>45</v>
      </c>
      <c r="F302" s="2">
        <v>0</v>
      </c>
      <c r="G302" s="2">
        <v>1</v>
      </c>
      <c r="H302" s="2">
        <v>0</v>
      </c>
      <c r="I302" s="2">
        <v>0</v>
      </c>
      <c r="J302" s="2">
        <v>0</v>
      </c>
      <c r="K302" s="2">
        <v>0</v>
      </c>
      <c r="L302" s="2">
        <v>0</v>
      </c>
      <c r="M302" s="2">
        <v>0</v>
      </c>
      <c r="N302" s="2">
        <v>1</v>
      </c>
      <c r="O302" s="2" t="s">
        <v>36</v>
      </c>
      <c r="P302" s="2" t="str" cm="1">
        <f t="array" ref="P302">_xlfn.IFS(Table1[[#This Row],[Divorced]]=1,"Divorced",Table1[[#This Row],[Married]]=1,"Married",Table1[[#This Row],[Single]]=1,"Single",Table1[[#This Row],[Together]]=1,"Together",Table1[[#This Row],[Widow]]=1,"Widow")</f>
        <v>Married</v>
      </c>
      <c r="Q302" s="2" t="str" cm="1">
        <f t="array" ref="Q302">IFERROR(_xlfn.IFS(Table1[[#This Row],[Basic]]=1,"Basic",Table1[[#This Row],[Graduate]]=1,"Graduate",Table1[[#This Row],[Master]]=1,"Master",Table1[[#This Row],[PhD]]=1,"PhD"),"Other")</f>
        <v>PhD</v>
      </c>
    </row>
    <row r="303" spans="1:17" x14ac:dyDescent="0.25">
      <c r="A303" s="2">
        <v>2330</v>
      </c>
      <c r="B303" s="7">
        <v>176542</v>
      </c>
      <c r="C303" s="2">
        <v>0</v>
      </c>
      <c r="D303" s="2">
        <v>0</v>
      </c>
      <c r="E303" s="2">
        <v>64</v>
      </c>
      <c r="F303" s="2">
        <v>0</v>
      </c>
      <c r="G303" s="2">
        <v>0</v>
      </c>
      <c r="H303" s="2">
        <v>0</v>
      </c>
      <c r="I303" s="2">
        <v>1</v>
      </c>
      <c r="J303" s="2">
        <v>0</v>
      </c>
      <c r="K303" s="2">
        <v>0</v>
      </c>
      <c r="L303" s="2">
        <v>0</v>
      </c>
      <c r="M303" s="2">
        <v>0</v>
      </c>
      <c r="N303" s="2">
        <v>1</v>
      </c>
      <c r="O303" s="2" t="s">
        <v>35</v>
      </c>
      <c r="P303" s="2" t="str" cm="1">
        <f t="array" ref="P303">_xlfn.IFS(Table1[[#This Row],[Divorced]]=1,"Divorced",Table1[[#This Row],[Married]]=1,"Married",Table1[[#This Row],[Single]]=1,"Single",Table1[[#This Row],[Together]]=1,"Together",Table1[[#This Row],[Widow]]=1,"Widow")</f>
        <v>Together</v>
      </c>
      <c r="Q303" s="2" t="str" cm="1">
        <f t="array" ref="Q303">IFERROR(_xlfn.IFS(Table1[[#This Row],[Basic]]=1,"Basic",Table1[[#This Row],[Graduate]]=1,"Graduate",Table1[[#This Row],[Master]]=1,"Master",Table1[[#This Row],[PhD]]=1,"PhD"),"Other")</f>
        <v>PhD</v>
      </c>
    </row>
    <row r="304" spans="1:17" x14ac:dyDescent="0.25">
      <c r="A304" s="2">
        <v>2863</v>
      </c>
      <c r="B304" s="7">
        <v>176532</v>
      </c>
      <c r="C304" s="2">
        <v>1</v>
      </c>
      <c r="D304" s="2">
        <v>1</v>
      </c>
      <c r="E304" s="2">
        <v>45</v>
      </c>
      <c r="F304" s="2">
        <v>0</v>
      </c>
      <c r="G304" s="2">
        <v>0</v>
      </c>
      <c r="H304" s="2">
        <v>0</v>
      </c>
      <c r="I304" s="2">
        <v>1</v>
      </c>
      <c r="J304" s="2">
        <v>0</v>
      </c>
      <c r="K304" s="2">
        <v>0</v>
      </c>
      <c r="L304" s="2">
        <v>1</v>
      </c>
      <c r="M304" s="2">
        <v>0</v>
      </c>
      <c r="N304" s="2">
        <v>0</v>
      </c>
      <c r="O304" s="2" t="s">
        <v>34</v>
      </c>
      <c r="P304" s="2" t="str" cm="1">
        <f t="array" ref="P304">_xlfn.IFS(Table1[[#This Row],[Divorced]]=1,"Divorced",Table1[[#This Row],[Married]]=1,"Married",Table1[[#This Row],[Single]]=1,"Single",Table1[[#This Row],[Together]]=1,"Together",Table1[[#This Row],[Widow]]=1,"Widow")</f>
        <v>Together</v>
      </c>
      <c r="Q304" s="2" t="str" cm="1">
        <f t="array" ref="Q304">IFERROR(_xlfn.IFS(Table1[[#This Row],[Basic]]=1,"Basic",Table1[[#This Row],[Graduate]]=1,"Graduate",Table1[[#This Row],[Master]]=1,"Master",Table1[[#This Row],[PhD]]=1,"PhD"),"Other")</f>
        <v>Graduate</v>
      </c>
    </row>
    <row r="305" spans="1:17" x14ac:dyDescent="0.25">
      <c r="A305" s="2">
        <v>3023</v>
      </c>
      <c r="B305" s="7">
        <v>176467</v>
      </c>
      <c r="C305" s="2">
        <v>1</v>
      </c>
      <c r="D305" s="2">
        <v>0</v>
      </c>
      <c r="E305" s="2">
        <v>50</v>
      </c>
      <c r="F305" s="2">
        <v>0</v>
      </c>
      <c r="G305" s="2">
        <v>0</v>
      </c>
      <c r="H305" s="2">
        <v>1</v>
      </c>
      <c r="I305" s="2">
        <v>0</v>
      </c>
      <c r="J305" s="2">
        <v>0</v>
      </c>
      <c r="K305" s="2">
        <v>0</v>
      </c>
      <c r="L305" s="2">
        <v>1</v>
      </c>
      <c r="M305" s="2">
        <v>0</v>
      </c>
      <c r="N305" s="2">
        <v>0</v>
      </c>
      <c r="O305" s="2" t="s">
        <v>38</v>
      </c>
      <c r="P305" s="2" t="str" cm="1">
        <f t="array" ref="P305">_xlfn.IFS(Table1[[#This Row],[Divorced]]=1,"Divorced",Table1[[#This Row],[Married]]=1,"Married",Table1[[#This Row],[Single]]=1,"Single",Table1[[#This Row],[Together]]=1,"Together",Table1[[#This Row],[Widow]]=1,"Widow")</f>
        <v>Single</v>
      </c>
      <c r="Q305" s="2" t="str" cm="1">
        <f t="array" ref="Q305">IFERROR(_xlfn.IFS(Table1[[#This Row],[Basic]]=1,"Basic",Table1[[#This Row],[Graduate]]=1,"Graduate",Table1[[#This Row],[Master]]=1,"Master",Table1[[#This Row],[PhD]]=1,"PhD"),"Other")</f>
        <v>Graduate</v>
      </c>
    </row>
    <row r="306" spans="1:17" x14ac:dyDescent="0.25">
      <c r="A306" s="2">
        <v>2574</v>
      </c>
      <c r="B306" s="7">
        <v>176445</v>
      </c>
      <c r="C306" s="2">
        <v>1</v>
      </c>
      <c r="D306" s="2">
        <v>0</v>
      </c>
      <c r="E306" s="2">
        <v>49</v>
      </c>
      <c r="F306" s="2">
        <v>0</v>
      </c>
      <c r="G306" s="2">
        <v>1</v>
      </c>
      <c r="H306" s="2">
        <v>0</v>
      </c>
      <c r="I306" s="2">
        <v>0</v>
      </c>
      <c r="J306" s="2">
        <v>0</v>
      </c>
      <c r="K306" s="2">
        <v>0</v>
      </c>
      <c r="L306" s="2">
        <v>1</v>
      </c>
      <c r="M306" s="2">
        <v>0</v>
      </c>
      <c r="N306" s="2">
        <v>0</v>
      </c>
      <c r="O306" s="2" t="s">
        <v>37</v>
      </c>
      <c r="P306" s="2" t="str" cm="1">
        <f t="array" ref="P306">_xlfn.IFS(Table1[[#This Row],[Divorced]]=1,"Divorced",Table1[[#This Row],[Married]]=1,"Married",Table1[[#This Row],[Single]]=1,"Single",Table1[[#This Row],[Together]]=1,"Together",Table1[[#This Row],[Widow]]=1,"Widow")</f>
        <v>Married</v>
      </c>
      <c r="Q306" s="2" t="str" cm="1">
        <f t="array" ref="Q306">IFERROR(_xlfn.IFS(Table1[[#This Row],[Basic]]=1,"Basic",Table1[[#This Row],[Graduate]]=1,"Graduate",Table1[[#This Row],[Master]]=1,"Master",Table1[[#This Row],[PhD]]=1,"PhD"),"Other")</f>
        <v>Graduate</v>
      </c>
    </row>
    <row r="307" spans="1:17" x14ac:dyDescent="0.25">
      <c r="A307" s="2">
        <v>1801</v>
      </c>
      <c r="B307" s="7">
        <v>176412</v>
      </c>
      <c r="C307" s="2">
        <v>0</v>
      </c>
      <c r="D307" s="2">
        <v>0</v>
      </c>
      <c r="E307" s="2">
        <v>40</v>
      </c>
      <c r="F307" s="2">
        <v>0</v>
      </c>
      <c r="G307" s="2">
        <v>0</v>
      </c>
      <c r="H307" s="2">
        <v>1</v>
      </c>
      <c r="I307" s="2">
        <v>0</v>
      </c>
      <c r="J307" s="2">
        <v>0</v>
      </c>
      <c r="K307" s="2">
        <v>0</v>
      </c>
      <c r="L307" s="2">
        <v>0</v>
      </c>
      <c r="M307" s="2">
        <v>0</v>
      </c>
      <c r="N307" s="2">
        <v>1</v>
      </c>
      <c r="O307" s="2" t="s">
        <v>34</v>
      </c>
      <c r="P307" s="2" t="str" cm="1">
        <f t="array" ref="P307">_xlfn.IFS(Table1[[#This Row],[Divorced]]=1,"Divorced",Table1[[#This Row],[Married]]=1,"Married",Table1[[#This Row],[Single]]=1,"Single",Table1[[#This Row],[Together]]=1,"Together",Table1[[#This Row],[Widow]]=1,"Widow")</f>
        <v>Single</v>
      </c>
      <c r="Q307" s="2" t="str" cm="1">
        <f t="array" ref="Q307">IFERROR(_xlfn.IFS(Table1[[#This Row],[Basic]]=1,"Basic",Table1[[#This Row],[Graduate]]=1,"Graduate",Table1[[#This Row],[Master]]=1,"Master",Table1[[#This Row],[PhD]]=1,"PhD"),"Other")</f>
        <v>PhD</v>
      </c>
    </row>
    <row r="308" spans="1:17" x14ac:dyDescent="0.25">
      <c r="A308" s="2">
        <v>3027</v>
      </c>
      <c r="B308" s="7">
        <v>176320</v>
      </c>
      <c r="C308" s="2">
        <v>0</v>
      </c>
      <c r="D308" s="2">
        <v>1</v>
      </c>
      <c r="E308" s="2">
        <v>61</v>
      </c>
      <c r="F308" s="2">
        <v>0</v>
      </c>
      <c r="G308" s="2">
        <v>0</v>
      </c>
      <c r="H308" s="2">
        <v>0</v>
      </c>
      <c r="I308" s="2">
        <v>0</v>
      </c>
      <c r="J308" s="2">
        <v>1</v>
      </c>
      <c r="K308" s="2">
        <v>0</v>
      </c>
      <c r="L308" s="2">
        <v>1</v>
      </c>
      <c r="M308" s="2">
        <v>0</v>
      </c>
      <c r="N308" s="2">
        <v>0</v>
      </c>
      <c r="O308" s="2" t="s">
        <v>39</v>
      </c>
      <c r="P308" s="2" t="str" cm="1">
        <f t="array" ref="P308">_xlfn.IFS(Table1[[#This Row],[Divorced]]=1,"Divorced",Table1[[#This Row],[Married]]=1,"Married",Table1[[#This Row],[Single]]=1,"Single",Table1[[#This Row],[Together]]=1,"Together",Table1[[#This Row],[Widow]]=1,"Widow")</f>
        <v>Widow</v>
      </c>
      <c r="Q308" s="2" t="str" cm="1">
        <f t="array" ref="Q308">IFERROR(_xlfn.IFS(Table1[[#This Row],[Basic]]=1,"Basic",Table1[[#This Row],[Graduate]]=1,"Graduate",Table1[[#This Row],[Master]]=1,"Master",Table1[[#This Row],[PhD]]=1,"PhD"),"Other")</f>
        <v>Graduate</v>
      </c>
    </row>
    <row r="309" spans="1:17" x14ac:dyDescent="0.25">
      <c r="A309" s="2">
        <v>3154</v>
      </c>
      <c r="B309" s="7">
        <v>176234</v>
      </c>
      <c r="C309" s="2">
        <v>0</v>
      </c>
      <c r="D309" s="2">
        <v>1</v>
      </c>
      <c r="E309" s="2">
        <v>48</v>
      </c>
      <c r="F309" s="2">
        <v>0</v>
      </c>
      <c r="G309" s="2">
        <v>1</v>
      </c>
      <c r="H309" s="2">
        <v>0</v>
      </c>
      <c r="I309" s="2">
        <v>0</v>
      </c>
      <c r="J309" s="2">
        <v>0</v>
      </c>
      <c r="K309" s="2">
        <v>0</v>
      </c>
      <c r="L309" s="2">
        <v>0</v>
      </c>
      <c r="M309" s="2">
        <v>1</v>
      </c>
      <c r="N309" s="2">
        <v>0</v>
      </c>
      <c r="O309" s="2" t="s">
        <v>36</v>
      </c>
      <c r="P309" s="2" t="str" cm="1">
        <f t="array" ref="P309">_xlfn.IFS(Table1[[#This Row],[Divorced]]=1,"Divorced",Table1[[#This Row],[Married]]=1,"Married",Table1[[#This Row],[Single]]=1,"Single",Table1[[#This Row],[Together]]=1,"Together",Table1[[#This Row],[Widow]]=1,"Widow")</f>
        <v>Married</v>
      </c>
      <c r="Q309" s="2" t="str" cm="1">
        <f t="array" ref="Q309">IFERROR(_xlfn.IFS(Table1[[#This Row],[Basic]]=1,"Basic",Table1[[#This Row],[Graduate]]=1,"Graduate",Table1[[#This Row],[Master]]=1,"Master",Table1[[#This Row],[PhD]]=1,"PhD"),"Other")</f>
        <v>Master</v>
      </c>
    </row>
    <row r="310" spans="1:17" x14ac:dyDescent="0.25">
      <c r="A310" s="2">
        <v>1624</v>
      </c>
      <c r="B310" s="7">
        <v>176140</v>
      </c>
      <c r="C310" s="2">
        <v>0</v>
      </c>
      <c r="D310" s="2">
        <v>0</v>
      </c>
      <c r="E310" s="2">
        <v>72</v>
      </c>
      <c r="F310" s="2">
        <v>0</v>
      </c>
      <c r="G310" s="2">
        <v>0</v>
      </c>
      <c r="H310" s="2">
        <v>0</v>
      </c>
      <c r="I310" s="2">
        <v>1</v>
      </c>
      <c r="J310" s="2">
        <v>0</v>
      </c>
      <c r="K310" s="2">
        <v>0</v>
      </c>
      <c r="L310" s="2">
        <v>0</v>
      </c>
      <c r="M310" s="2">
        <v>0</v>
      </c>
      <c r="N310" s="2">
        <v>1</v>
      </c>
      <c r="O310" s="2" t="s">
        <v>36</v>
      </c>
      <c r="P310" s="2" t="str" cm="1">
        <f t="array" ref="P310">_xlfn.IFS(Table1[[#This Row],[Divorced]]=1,"Divorced",Table1[[#This Row],[Married]]=1,"Married",Table1[[#This Row],[Single]]=1,"Single",Table1[[#This Row],[Together]]=1,"Together",Table1[[#This Row],[Widow]]=1,"Widow")</f>
        <v>Together</v>
      </c>
      <c r="Q310" s="2" t="str" cm="1">
        <f t="array" ref="Q310">IFERROR(_xlfn.IFS(Table1[[#This Row],[Basic]]=1,"Basic",Table1[[#This Row],[Graduate]]=1,"Graduate",Table1[[#This Row],[Master]]=1,"Master",Table1[[#This Row],[PhD]]=1,"PhD"),"Other")</f>
        <v>PhD</v>
      </c>
    </row>
    <row r="311" spans="1:17" x14ac:dyDescent="0.25">
      <c r="A311" s="2">
        <v>2024</v>
      </c>
      <c r="B311" s="7">
        <v>176081</v>
      </c>
      <c r="C311" s="2">
        <v>0</v>
      </c>
      <c r="D311" s="2">
        <v>0</v>
      </c>
      <c r="E311" s="2">
        <v>58</v>
      </c>
      <c r="F311" s="2">
        <v>0</v>
      </c>
      <c r="G311" s="2">
        <v>0</v>
      </c>
      <c r="H311" s="2">
        <v>0</v>
      </c>
      <c r="I311" s="2">
        <v>1</v>
      </c>
      <c r="J311" s="2">
        <v>0</v>
      </c>
      <c r="K311" s="2">
        <v>0</v>
      </c>
      <c r="L311" s="2">
        <v>1</v>
      </c>
      <c r="M311" s="2">
        <v>0</v>
      </c>
      <c r="N311" s="2">
        <v>0</v>
      </c>
      <c r="O311" s="2" t="s">
        <v>35</v>
      </c>
      <c r="P311" s="2" t="str" cm="1">
        <f t="array" ref="P311">_xlfn.IFS(Table1[[#This Row],[Divorced]]=1,"Divorced",Table1[[#This Row],[Married]]=1,"Married",Table1[[#This Row],[Single]]=1,"Single",Table1[[#This Row],[Together]]=1,"Together",Table1[[#This Row],[Widow]]=1,"Widow")</f>
        <v>Together</v>
      </c>
      <c r="Q311" s="2" t="str" cm="1">
        <f t="array" ref="Q311">IFERROR(_xlfn.IFS(Table1[[#This Row],[Basic]]=1,"Basic",Table1[[#This Row],[Graduate]]=1,"Graduate",Table1[[#This Row],[Master]]=1,"Master",Table1[[#This Row],[PhD]]=1,"PhD"),"Other")</f>
        <v>Graduate</v>
      </c>
    </row>
    <row r="312" spans="1:17" x14ac:dyDescent="0.25">
      <c r="A312" s="2">
        <v>2529</v>
      </c>
      <c r="B312" s="7">
        <v>176081</v>
      </c>
      <c r="C312" s="2">
        <v>0</v>
      </c>
      <c r="D312" s="2">
        <v>0</v>
      </c>
      <c r="E312" s="2">
        <v>58</v>
      </c>
      <c r="F312" s="2">
        <v>0</v>
      </c>
      <c r="G312" s="2">
        <v>0</v>
      </c>
      <c r="H312" s="2">
        <v>0</v>
      </c>
      <c r="I312" s="2">
        <v>1</v>
      </c>
      <c r="J312" s="2">
        <v>0</v>
      </c>
      <c r="K312" s="2">
        <v>0</v>
      </c>
      <c r="L312" s="2">
        <v>1</v>
      </c>
      <c r="M312" s="2">
        <v>0</v>
      </c>
      <c r="N312" s="2">
        <v>0</v>
      </c>
      <c r="O312" s="2" t="s">
        <v>39</v>
      </c>
      <c r="P312" s="2" t="str" cm="1">
        <f t="array" ref="P312">_xlfn.IFS(Table1[[#This Row],[Divorced]]=1,"Divorced",Table1[[#This Row],[Married]]=1,"Married",Table1[[#This Row],[Single]]=1,"Single",Table1[[#This Row],[Together]]=1,"Together",Table1[[#This Row],[Widow]]=1,"Widow")</f>
        <v>Together</v>
      </c>
      <c r="Q312" s="2" t="str" cm="1">
        <f t="array" ref="Q312">IFERROR(_xlfn.IFS(Table1[[#This Row],[Basic]]=1,"Basic",Table1[[#This Row],[Graduate]]=1,"Graduate",Table1[[#This Row],[Master]]=1,"Master",Table1[[#This Row],[PhD]]=1,"PhD"),"Other")</f>
        <v>Graduate</v>
      </c>
    </row>
    <row r="313" spans="1:17" x14ac:dyDescent="0.25">
      <c r="A313" s="2">
        <v>3068</v>
      </c>
      <c r="B313" s="7">
        <v>176068</v>
      </c>
      <c r="C313" s="2">
        <v>0</v>
      </c>
      <c r="D313" s="2">
        <v>1</v>
      </c>
      <c r="E313" s="2">
        <v>45</v>
      </c>
      <c r="F313" s="2">
        <v>0</v>
      </c>
      <c r="G313" s="2">
        <v>1</v>
      </c>
      <c r="H313" s="2">
        <v>0</v>
      </c>
      <c r="I313" s="2">
        <v>0</v>
      </c>
      <c r="J313" s="2">
        <v>0</v>
      </c>
      <c r="K313" s="2">
        <v>0</v>
      </c>
      <c r="L313" s="2">
        <v>1</v>
      </c>
      <c r="M313" s="2">
        <v>0</v>
      </c>
      <c r="N313" s="2">
        <v>0</v>
      </c>
      <c r="O313" s="2" t="s">
        <v>35</v>
      </c>
      <c r="P313" s="2" t="str" cm="1">
        <f t="array" ref="P313">_xlfn.IFS(Table1[[#This Row],[Divorced]]=1,"Divorced",Table1[[#This Row],[Married]]=1,"Married",Table1[[#This Row],[Single]]=1,"Single",Table1[[#This Row],[Together]]=1,"Together",Table1[[#This Row],[Widow]]=1,"Widow")</f>
        <v>Married</v>
      </c>
      <c r="Q313" s="2" t="str" cm="1">
        <f t="array" ref="Q313">IFERROR(_xlfn.IFS(Table1[[#This Row],[Basic]]=1,"Basic",Table1[[#This Row],[Graduate]]=1,"Graduate",Table1[[#This Row],[Master]]=1,"Master",Table1[[#This Row],[PhD]]=1,"PhD"),"Other")</f>
        <v>Graduate</v>
      </c>
    </row>
    <row r="314" spans="1:17" x14ac:dyDescent="0.25">
      <c r="A314" s="2">
        <v>2086</v>
      </c>
      <c r="B314" s="7">
        <v>176045</v>
      </c>
      <c r="C314" s="2">
        <v>0</v>
      </c>
      <c r="D314" s="2">
        <v>0</v>
      </c>
      <c r="E314" s="2">
        <v>60</v>
      </c>
      <c r="F314" s="2">
        <v>0</v>
      </c>
      <c r="G314" s="2">
        <v>0</v>
      </c>
      <c r="H314" s="2">
        <v>1</v>
      </c>
      <c r="I314" s="2">
        <v>0</v>
      </c>
      <c r="J314" s="2">
        <v>0</v>
      </c>
      <c r="K314" s="2">
        <v>0</v>
      </c>
      <c r="L314" s="2">
        <v>0</v>
      </c>
      <c r="M314" s="2">
        <v>0</v>
      </c>
      <c r="N314" s="2">
        <v>1</v>
      </c>
      <c r="O314" s="2" t="s">
        <v>36</v>
      </c>
      <c r="P314" s="2" t="str" cm="1">
        <f t="array" ref="P314">_xlfn.IFS(Table1[[#This Row],[Divorced]]=1,"Divorced",Table1[[#This Row],[Married]]=1,"Married",Table1[[#This Row],[Single]]=1,"Single",Table1[[#This Row],[Together]]=1,"Together",Table1[[#This Row],[Widow]]=1,"Widow")</f>
        <v>Single</v>
      </c>
      <c r="Q314" s="2" t="str" cm="1">
        <f t="array" ref="Q314">IFERROR(_xlfn.IFS(Table1[[#This Row],[Basic]]=1,"Basic",Table1[[#This Row],[Graduate]]=1,"Graduate",Table1[[#This Row],[Master]]=1,"Master",Table1[[#This Row],[PhD]]=1,"PhD"),"Other")</f>
        <v>PhD</v>
      </c>
    </row>
    <row r="315" spans="1:17" x14ac:dyDescent="0.25">
      <c r="A315" s="2">
        <v>1476</v>
      </c>
      <c r="B315" s="7">
        <v>176005</v>
      </c>
      <c r="C315" s="2">
        <v>0</v>
      </c>
      <c r="D315" s="2">
        <v>0</v>
      </c>
      <c r="E315" s="2">
        <v>65</v>
      </c>
      <c r="F315" s="2">
        <v>0</v>
      </c>
      <c r="G315" s="2">
        <v>0</v>
      </c>
      <c r="H315" s="2">
        <v>0</v>
      </c>
      <c r="I315" s="2">
        <v>1</v>
      </c>
      <c r="J315" s="2">
        <v>0</v>
      </c>
      <c r="K315" s="2">
        <v>0</v>
      </c>
      <c r="L315" s="2">
        <v>1</v>
      </c>
      <c r="M315" s="2">
        <v>0</v>
      </c>
      <c r="N315" s="2">
        <v>0</v>
      </c>
      <c r="O315" s="2" t="s">
        <v>37</v>
      </c>
      <c r="P315" s="2" t="str" cm="1">
        <f t="array" ref="P315">_xlfn.IFS(Table1[[#This Row],[Divorced]]=1,"Divorced",Table1[[#This Row],[Married]]=1,"Married",Table1[[#This Row],[Single]]=1,"Single",Table1[[#This Row],[Together]]=1,"Together",Table1[[#This Row],[Widow]]=1,"Widow")</f>
        <v>Together</v>
      </c>
      <c r="Q315" s="2" t="str" cm="1">
        <f t="array" ref="Q315">IFERROR(_xlfn.IFS(Table1[[#This Row],[Basic]]=1,"Basic",Table1[[#This Row],[Graduate]]=1,"Graduate",Table1[[#This Row],[Master]]=1,"Master",Table1[[#This Row],[PhD]]=1,"PhD"),"Other")</f>
        <v>Graduate</v>
      </c>
    </row>
    <row r="316" spans="1:17" x14ac:dyDescent="0.25">
      <c r="A316" s="2">
        <v>1189</v>
      </c>
      <c r="B316" s="7">
        <v>175922</v>
      </c>
      <c r="C316" s="2">
        <v>0</v>
      </c>
      <c r="D316" s="2">
        <v>0</v>
      </c>
      <c r="E316" s="2">
        <v>52</v>
      </c>
      <c r="F316" s="2">
        <v>0</v>
      </c>
      <c r="G316" s="2">
        <v>0</v>
      </c>
      <c r="H316" s="2">
        <v>1</v>
      </c>
      <c r="I316" s="2">
        <v>0</v>
      </c>
      <c r="J316" s="2">
        <v>0</v>
      </c>
      <c r="K316" s="2">
        <v>0</v>
      </c>
      <c r="L316" s="2">
        <v>1</v>
      </c>
      <c r="M316" s="2">
        <v>0</v>
      </c>
      <c r="N316" s="2">
        <v>0</v>
      </c>
      <c r="O316" s="2" t="s">
        <v>34</v>
      </c>
      <c r="P316" s="2" t="str" cm="1">
        <f t="array" ref="P316">_xlfn.IFS(Table1[[#This Row],[Divorced]]=1,"Divorced",Table1[[#This Row],[Married]]=1,"Married",Table1[[#This Row],[Single]]=1,"Single",Table1[[#This Row],[Together]]=1,"Together",Table1[[#This Row],[Widow]]=1,"Widow")</f>
        <v>Single</v>
      </c>
      <c r="Q316" s="2" t="str" cm="1">
        <f t="array" ref="Q316">IFERROR(_xlfn.IFS(Table1[[#This Row],[Basic]]=1,"Basic",Table1[[#This Row],[Graduate]]=1,"Graduate",Table1[[#This Row],[Master]]=1,"Master",Table1[[#This Row],[PhD]]=1,"PhD"),"Other")</f>
        <v>Graduate</v>
      </c>
    </row>
    <row r="317" spans="1:17" x14ac:dyDescent="0.25">
      <c r="A317" s="2">
        <v>2909</v>
      </c>
      <c r="B317" s="7">
        <v>175903</v>
      </c>
      <c r="C317" s="2">
        <v>0</v>
      </c>
      <c r="D317" s="2">
        <v>1</v>
      </c>
      <c r="E317" s="2">
        <v>69</v>
      </c>
      <c r="F317" s="2">
        <v>0</v>
      </c>
      <c r="G317" s="2">
        <v>1</v>
      </c>
      <c r="H317" s="2">
        <v>0</v>
      </c>
      <c r="I317" s="2">
        <v>0</v>
      </c>
      <c r="J317" s="2">
        <v>0</v>
      </c>
      <c r="K317" s="2">
        <v>0</v>
      </c>
      <c r="L317" s="2">
        <v>1</v>
      </c>
      <c r="M317" s="2">
        <v>0</v>
      </c>
      <c r="N317" s="2">
        <v>0</v>
      </c>
      <c r="O317" s="2" t="s">
        <v>38</v>
      </c>
      <c r="P317" s="2" t="str" cm="1">
        <f t="array" ref="P317">_xlfn.IFS(Table1[[#This Row],[Divorced]]=1,"Divorced",Table1[[#This Row],[Married]]=1,"Married",Table1[[#This Row],[Single]]=1,"Single",Table1[[#This Row],[Together]]=1,"Together",Table1[[#This Row],[Widow]]=1,"Widow")</f>
        <v>Married</v>
      </c>
      <c r="Q317" s="2" t="str" cm="1">
        <f t="array" ref="Q317">IFERROR(_xlfn.IFS(Table1[[#This Row],[Basic]]=1,"Basic",Table1[[#This Row],[Graduate]]=1,"Graduate",Table1[[#This Row],[Master]]=1,"Master",Table1[[#This Row],[PhD]]=1,"PhD"),"Other")</f>
        <v>Graduate</v>
      </c>
    </row>
    <row r="318" spans="1:17" x14ac:dyDescent="0.25">
      <c r="A318" s="2">
        <v>1399</v>
      </c>
      <c r="B318" s="7">
        <v>175865</v>
      </c>
      <c r="C318" s="2">
        <v>0</v>
      </c>
      <c r="D318" s="2">
        <v>0</v>
      </c>
      <c r="E318" s="2">
        <v>77</v>
      </c>
      <c r="F318" s="2">
        <v>0</v>
      </c>
      <c r="G318" s="2">
        <v>1</v>
      </c>
      <c r="H318" s="2">
        <v>0</v>
      </c>
      <c r="I318" s="2">
        <v>0</v>
      </c>
      <c r="J318" s="2">
        <v>0</v>
      </c>
      <c r="K318" s="2">
        <v>0</v>
      </c>
      <c r="L318" s="2">
        <v>0</v>
      </c>
      <c r="M318" s="2">
        <v>0</v>
      </c>
      <c r="N318" s="2">
        <v>1</v>
      </c>
      <c r="O318" s="2" t="s">
        <v>34</v>
      </c>
      <c r="P318" s="2" t="str" cm="1">
        <f t="array" ref="P318">_xlfn.IFS(Table1[[#This Row],[Divorced]]=1,"Divorced",Table1[[#This Row],[Married]]=1,"Married",Table1[[#This Row],[Single]]=1,"Single",Table1[[#This Row],[Together]]=1,"Together",Table1[[#This Row],[Widow]]=1,"Widow")</f>
        <v>Married</v>
      </c>
      <c r="Q318" s="2" t="str" cm="1">
        <f t="array" ref="Q318">IFERROR(_xlfn.IFS(Table1[[#This Row],[Basic]]=1,"Basic",Table1[[#This Row],[Graduate]]=1,"Graduate",Table1[[#This Row],[Master]]=1,"Master",Table1[[#This Row],[PhD]]=1,"PhD"),"Other")</f>
        <v>PhD</v>
      </c>
    </row>
    <row r="319" spans="1:17" x14ac:dyDescent="0.25">
      <c r="A319" s="2">
        <v>1072</v>
      </c>
      <c r="B319" s="7">
        <v>175825</v>
      </c>
      <c r="C319" s="2">
        <v>0</v>
      </c>
      <c r="D319" s="2">
        <v>0</v>
      </c>
      <c r="E319" s="2">
        <v>44</v>
      </c>
      <c r="F319" s="2">
        <v>0</v>
      </c>
      <c r="G319" s="2">
        <v>0</v>
      </c>
      <c r="H319" s="2">
        <v>1</v>
      </c>
      <c r="I319" s="2">
        <v>0</v>
      </c>
      <c r="J319" s="2">
        <v>0</v>
      </c>
      <c r="K319" s="2">
        <v>0</v>
      </c>
      <c r="L319" s="2">
        <v>1</v>
      </c>
      <c r="M319" s="2">
        <v>0</v>
      </c>
      <c r="N319" s="2">
        <v>0</v>
      </c>
      <c r="O319" s="2" t="s">
        <v>36</v>
      </c>
      <c r="P319" s="2" t="str" cm="1">
        <f t="array" ref="P319">_xlfn.IFS(Table1[[#This Row],[Divorced]]=1,"Divorced",Table1[[#This Row],[Married]]=1,"Married",Table1[[#This Row],[Single]]=1,"Single",Table1[[#This Row],[Together]]=1,"Together",Table1[[#This Row],[Widow]]=1,"Widow")</f>
        <v>Single</v>
      </c>
      <c r="Q319" s="2" t="str" cm="1">
        <f t="array" ref="Q319">IFERROR(_xlfn.IFS(Table1[[#This Row],[Basic]]=1,"Basic",Table1[[#This Row],[Graduate]]=1,"Graduate",Table1[[#This Row],[Master]]=1,"Master",Table1[[#This Row],[PhD]]=1,"PhD"),"Other")</f>
        <v>Graduate</v>
      </c>
    </row>
    <row r="320" spans="1:17" x14ac:dyDescent="0.25">
      <c r="A320" s="2">
        <v>2565</v>
      </c>
      <c r="B320" s="7">
        <v>175794</v>
      </c>
      <c r="C320" s="2">
        <v>0</v>
      </c>
      <c r="D320" s="2">
        <v>0</v>
      </c>
      <c r="E320" s="2">
        <v>33</v>
      </c>
      <c r="F320" s="2">
        <v>0</v>
      </c>
      <c r="G320" s="2">
        <v>1</v>
      </c>
      <c r="H320" s="2">
        <v>0</v>
      </c>
      <c r="I320" s="2">
        <v>0</v>
      </c>
      <c r="J320" s="2">
        <v>0</v>
      </c>
      <c r="K320" s="2">
        <v>0</v>
      </c>
      <c r="L320" s="2">
        <v>1</v>
      </c>
      <c r="M320" s="2">
        <v>0</v>
      </c>
      <c r="N320" s="2">
        <v>0</v>
      </c>
      <c r="O320" s="2" t="s">
        <v>39</v>
      </c>
      <c r="P320" s="2" t="str" cm="1">
        <f t="array" ref="P320">_xlfn.IFS(Table1[[#This Row],[Divorced]]=1,"Divorced",Table1[[#This Row],[Married]]=1,"Married",Table1[[#This Row],[Single]]=1,"Single",Table1[[#This Row],[Together]]=1,"Together",Table1[[#This Row],[Widow]]=1,"Widow")</f>
        <v>Married</v>
      </c>
      <c r="Q320" s="2" t="str" cm="1">
        <f t="array" ref="Q320">IFERROR(_xlfn.IFS(Table1[[#This Row],[Basic]]=1,"Basic",Table1[[#This Row],[Graduate]]=1,"Graduate",Table1[[#This Row],[Master]]=1,"Master",Table1[[#This Row],[PhD]]=1,"PhD"),"Other")</f>
        <v>Graduate</v>
      </c>
    </row>
    <row r="321" spans="1:17" x14ac:dyDescent="0.25">
      <c r="A321" s="2">
        <v>1056</v>
      </c>
      <c r="B321" s="7">
        <v>175777</v>
      </c>
      <c r="C321" s="2">
        <v>0</v>
      </c>
      <c r="D321" s="2">
        <v>0</v>
      </c>
      <c r="E321" s="2">
        <v>38</v>
      </c>
      <c r="F321" s="2">
        <v>0</v>
      </c>
      <c r="G321" s="2">
        <v>0</v>
      </c>
      <c r="H321" s="2">
        <v>1</v>
      </c>
      <c r="I321" s="2">
        <v>0</v>
      </c>
      <c r="J321" s="2">
        <v>0</v>
      </c>
      <c r="K321" s="2">
        <v>0</v>
      </c>
      <c r="L321" s="2">
        <v>0</v>
      </c>
      <c r="M321" s="2">
        <v>1</v>
      </c>
      <c r="N321" s="2">
        <v>0</v>
      </c>
      <c r="O321" s="2" t="s">
        <v>37</v>
      </c>
      <c r="P321" s="2" t="str" cm="1">
        <f t="array" ref="P321">_xlfn.IFS(Table1[[#This Row],[Divorced]]=1,"Divorced",Table1[[#This Row],[Married]]=1,"Married",Table1[[#This Row],[Single]]=1,"Single",Table1[[#This Row],[Together]]=1,"Together",Table1[[#This Row],[Widow]]=1,"Widow")</f>
        <v>Single</v>
      </c>
      <c r="Q321" s="2" t="str" cm="1">
        <f t="array" ref="Q321">IFERROR(_xlfn.IFS(Table1[[#This Row],[Basic]]=1,"Basic",Table1[[#This Row],[Graduate]]=1,"Graduate",Table1[[#This Row],[Master]]=1,"Master",Table1[[#This Row],[PhD]]=1,"PhD"),"Other")</f>
        <v>Master</v>
      </c>
    </row>
    <row r="322" spans="1:17" x14ac:dyDescent="0.25">
      <c r="A322" s="2">
        <v>3189</v>
      </c>
      <c r="B322" s="7">
        <v>175777</v>
      </c>
      <c r="C322" s="2">
        <v>0</v>
      </c>
      <c r="D322" s="2">
        <v>0</v>
      </c>
      <c r="E322" s="2">
        <v>38</v>
      </c>
      <c r="F322" s="2">
        <v>0</v>
      </c>
      <c r="G322" s="2">
        <v>0</v>
      </c>
      <c r="H322" s="2">
        <v>1</v>
      </c>
      <c r="I322" s="2">
        <v>0</v>
      </c>
      <c r="J322" s="2">
        <v>0</v>
      </c>
      <c r="K322" s="2">
        <v>0</v>
      </c>
      <c r="L322" s="2">
        <v>0</v>
      </c>
      <c r="M322" s="2">
        <v>1</v>
      </c>
      <c r="N322" s="2">
        <v>0</v>
      </c>
      <c r="O322" s="2" t="s">
        <v>39</v>
      </c>
      <c r="P322" s="2" t="str" cm="1">
        <f t="array" ref="P322">_xlfn.IFS(Table1[[#This Row],[Divorced]]=1,"Divorced",Table1[[#This Row],[Married]]=1,"Married",Table1[[#This Row],[Single]]=1,"Single",Table1[[#This Row],[Together]]=1,"Together",Table1[[#This Row],[Widow]]=1,"Widow")</f>
        <v>Single</v>
      </c>
      <c r="Q322" s="2" t="str" cm="1">
        <f t="array" ref="Q322">IFERROR(_xlfn.IFS(Table1[[#This Row],[Basic]]=1,"Basic",Table1[[#This Row],[Graduate]]=1,"Graduate",Table1[[#This Row],[Master]]=1,"Master",Table1[[#This Row],[PhD]]=1,"PhD"),"Other")</f>
        <v>Master</v>
      </c>
    </row>
    <row r="323" spans="1:17" x14ac:dyDescent="0.25">
      <c r="A323" s="2">
        <v>2620</v>
      </c>
      <c r="B323" s="7">
        <v>175774</v>
      </c>
      <c r="C323" s="2">
        <v>1</v>
      </c>
      <c r="D323" s="2">
        <v>0</v>
      </c>
      <c r="E323" s="2">
        <v>39</v>
      </c>
      <c r="F323" s="2">
        <v>0</v>
      </c>
      <c r="G323" s="2">
        <v>0</v>
      </c>
      <c r="H323" s="2">
        <v>0</v>
      </c>
      <c r="I323" s="2">
        <v>1</v>
      </c>
      <c r="J323" s="2">
        <v>0</v>
      </c>
      <c r="K323" s="2">
        <v>0</v>
      </c>
      <c r="L323" s="2">
        <v>0</v>
      </c>
      <c r="M323" s="2">
        <v>0</v>
      </c>
      <c r="N323" s="2">
        <v>0</v>
      </c>
      <c r="O323" s="2" t="s">
        <v>36</v>
      </c>
      <c r="P323" s="2" t="str" cm="1">
        <f t="array" ref="P323">_xlfn.IFS(Table1[[#This Row],[Divorced]]=1,"Divorced",Table1[[#This Row],[Married]]=1,"Married",Table1[[#This Row],[Single]]=1,"Single",Table1[[#This Row],[Together]]=1,"Together",Table1[[#This Row],[Widow]]=1,"Widow")</f>
        <v>Together</v>
      </c>
      <c r="Q323" s="2" t="str" cm="1">
        <f t="array" ref="Q323">IFERROR(_xlfn.IFS(Table1[[#This Row],[Basic]]=1,"Basic",Table1[[#This Row],[Graduate]]=1,"Graduate",Table1[[#This Row],[Master]]=1,"Master",Table1[[#This Row],[PhD]]=1,"PhD"),"Other")</f>
        <v>Other</v>
      </c>
    </row>
    <row r="324" spans="1:17" x14ac:dyDescent="0.25">
      <c r="A324" s="2">
        <v>2774</v>
      </c>
      <c r="B324" s="7">
        <v>175774</v>
      </c>
      <c r="C324" s="2">
        <v>1</v>
      </c>
      <c r="D324" s="2">
        <v>0</v>
      </c>
      <c r="E324" s="2">
        <v>39</v>
      </c>
      <c r="F324" s="2">
        <v>0</v>
      </c>
      <c r="G324" s="2">
        <v>0</v>
      </c>
      <c r="H324" s="2">
        <v>0</v>
      </c>
      <c r="I324" s="2">
        <v>1</v>
      </c>
      <c r="J324" s="2">
        <v>0</v>
      </c>
      <c r="K324" s="2">
        <v>0</v>
      </c>
      <c r="L324" s="2">
        <v>0</v>
      </c>
      <c r="M324" s="2">
        <v>0</v>
      </c>
      <c r="N324" s="2">
        <v>0</v>
      </c>
      <c r="O324" s="2" t="s">
        <v>35</v>
      </c>
      <c r="P324" s="2" t="str" cm="1">
        <f t="array" ref="P324">_xlfn.IFS(Table1[[#This Row],[Divorced]]=1,"Divorced",Table1[[#This Row],[Married]]=1,"Married",Table1[[#This Row],[Single]]=1,"Single",Table1[[#This Row],[Together]]=1,"Together",Table1[[#This Row],[Widow]]=1,"Widow")</f>
        <v>Together</v>
      </c>
      <c r="Q324" s="2" t="str" cm="1">
        <f t="array" ref="Q324">IFERROR(_xlfn.IFS(Table1[[#This Row],[Basic]]=1,"Basic",Table1[[#This Row],[Graduate]]=1,"Graduate",Table1[[#This Row],[Master]]=1,"Master",Table1[[#This Row],[PhD]]=1,"PhD"),"Other")</f>
        <v>Other</v>
      </c>
    </row>
    <row r="325" spans="1:17" x14ac:dyDescent="0.25">
      <c r="A325" s="2">
        <v>1968</v>
      </c>
      <c r="B325" s="7">
        <v>175759</v>
      </c>
      <c r="C325" s="2">
        <v>0</v>
      </c>
      <c r="D325" s="2">
        <v>0</v>
      </c>
      <c r="E325" s="2">
        <v>51</v>
      </c>
      <c r="F325" s="2">
        <v>0</v>
      </c>
      <c r="G325" s="2">
        <v>1</v>
      </c>
      <c r="H325" s="2">
        <v>0</v>
      </c>
      <c r="I325" s="2">
        <v>0</v>
      </c>
      <c r="J325" s="2">
        <v>0</v>
      </c>
      <c r="K325" s="2">
        <v>0</v>
      </c>
      <c r="L325" s="2">
        <v>1</v>
      </c>
      <c r="M325" s="2">
        <v>0</v>
      </c>
      <c r="N325" s="2">
        <v>0</v>
      </c>
      <c r="O325" s="2" t="s">
        <v>37</v>
      </c>
      <c r="P325" s="2" t="str" cm="1">
        <f t="array" ref="P325">_xlfn.IFS(Table1[[#This Row],[Divorced]]=1,"Divorced",Table1[[#This Row],[Married]]=1,"Married",Table1[[#This Row],[Single]]=1,"Single",Table1[[#This Row],[Together]]=1,"Together",Table1[[#This Row],[Widow]]=1,"Widow")</f>
        <v>Married</v>
      </c>
      <c r="Q325" s="2" t="str" cm="1">
        <f t="array" ref="Q325">IFERROR(_xlfn.IFS(Table1[[#This Row],[Basic]]=1,"Basic",Table1[[#This Row],[Graduate]]=1,"Graduate",Table1[[#This Row],[Master]]=1,"Master",Table1[[#This Row],[PhD]]=1,"PhD"),"Other")</f>
        <v>Graduate</v>
      </c>
    </row>
    <row r="326" spans="1:17" x14ac:dyDescent="0.25">
      <c r="A326" s="2">
        <v>1241</v>
      </c>
      <c r="B326" s="7">
        <v>175702</v>
      </c>
      <c r="C326" s="2">
        <v>1</v>
      </c>
      <c r="D326" s="2">
        <v>1</v>
      </c>
      <c r="E326" s="2">
        <v>53</v>
      </c>
      <c r="F326" s="2">
        <v>0</v>
      </c>
      <c r="G326" s="2">
        <v>0</v>
      </c>
      <c r="H326" s="2">
        <v>0</v>
      </c>
      <c r="I326" s="2">
        <v>1</v>
      </c>
      <c r="J326" s="2">
        <v>0</v>
      </c>
      <c r="K326" s="2">
        <v>0</v>
      </c>
      <c r="L326" s="2">
        <v>1</v>
      </c>
      <c r="M326" s="2">
        <v>0</v>
      </c>
      <c r="N326" s="2">
        <v>0</v>
      </c>
      <c r="O326" s="2" t="s">
        <v>38</v>
      </c>
      <c r="P326" s="2" t="str" cm="1">
        <f t="array" ref="P326">_xlfn.IFS(Table1[[#This Row],[Divorced]]=1,"Divorced",Table1[[#This Row],[Married]]=1,"Married",Table1[[#This Row],[Single]]=1,"Single",Table1[[#This Row],[Together]]=1,"Together",Table1[[#This Row],[Widow]]=1,"Widow")</f>
        <v>Together</v>
      </c>
      <c r="Q326" s="2" t="str" cm="1">
        <f t="array" ref="Q326">IFERROR(_xlfn.IFS(Table1[[#This Row],[Basic]]=1,"Basic",Table1[[#This Row],[Graduate]]=1,"Graduate",Table1[[#This Row],[Master]]=1,"Master",Table1[[#This Row],[PhD]]=1,"PhD"),"Other")</f>
        <v>Graduate</v>
      </c>
    </row>
    <row r="327" spans="1:17" x14ac:dyDescent="0.25">
      <c r="A327" s="2">
        <v>2776</v>
      </c>
      <c r="B327" s="7">
        <v>175702</v>
      </c>
      <c r="C327" s="2">
        <v>0</v>
      </c>
      <c r="D327" s="2">
        <v>1</v>
      </c>
      <c r="E327" s="2">
        <v>46</v>
      </c>
      <c r="F327" s="2">
        <v>0</v>
      </c>
      <c r="G327" s="2">
        <v>0</v>
      </c>
      <c r="H327" s="2">
        <v>0</v>
      </c>
      <c r="I327" s="2">
        <v>1</v>
      </c>
      <c r="J327" s="2">
        <v>0</v>
      </c>
      <c r="K327" s="2">
        <v>0</v>
      </c>
      <c r="L327" s="2">
        <v>1</v>
      </c>
      <c r="M327" s="2">
        <v>0</v>
      </c>
      <c r="N327" s="2">
        <v>0</v>
      </c>
      <c r="O327" s="2" t="s">
        <v>36</v>
      </c>
      <c r="P327" s="2" t="str" cm="1">
        <f t="array" ref="P327">_xlfn.IFS(Table1[[#This Row],[Divorced]]=1,"Divorced",Table1[[#This Row],[Married]]=1,"Married",Table1[[#This Row],[Single]]=1,"Single",Table1[[#This Row],[Together]]=1,"Together",Table1[[#This Row],[Widow]]=1,"Widow")</f>
        <v>Together</v>
      </c>
      <c r="Q327" s="2" t="str" cm="1">
        <f t="array" ref="Q327">IFERROR(_xlfn.IFS(Table1[[#This Row],[Basic]]=1,"Basic",Table1[[#This Row],[Graduate]]=1,"Graduate",Table1[[#This Row],[Master]]=1,"Master",Table1[[#This Row],[PhD]]=1,"PhD"),"Other")</f>
        <v>Graduate</v>
      </c>
    </row>
    <row r="328" spans="1:17" x14ac:dyDescent="0.25">
      <c r="A328" s="2">
        <v>1321</v>
      </c>
      <c r="B328" s="7">
        <v>175693</v>
      </c>
      <c r="C328" s="2">
        <v>0</v>
      </c>
      <c r="D328" s="2">
        <v>0</v>
      </c>
      <c r="E328" s="2">
        <v>52</v>
      </c>
      <c r="F328" s="2">
        <v>1</v>
      </c>
      <c r="G328" s="2">
        <v>0</v>
      </c>
      <c r="H328" s="2">
        <v>0</v>
      </c>
      <c r="I328" s="2">
        <v>0</v>
      </c>
      <c r="J328" s="2">
        <v>0</v>
      </c>
      <c r="K328" s="2">
        <v>0</v>
      </c>
      <c r="L328" s="2">
        <v>1</v>
      </c>
      <c r="M328" s="2">
        <v>0</v>
      </c>
      <c r="N328" s="2">
        <v>0</v>
      </c>
      <c r="O328" s="2" t="s">
        <v>34</v>
      </c>
      <c r="P328" s="2" t="str" cm="1">
        <f t="array" ref="P328">_xlfn.IFS(Table1[[#This Row],[Divorced]]=1,"Divorced",Table1[[#This Row],[Married]]=1,"Married",Table1[[#This Row],[Single]]=1,"Single",Table1[[#This Row],[Together]]=1,"Together",Table1[[#This Row],[Widow]]=1,"Widow")</f>
        <v>Divorced</v>
      </c>
      <c r="Q328" s="2" t="str" cm="1">
        <f t="array" ref="Q328">IFERROR(_xlfn.IFS(Table1[[#This Row],[Basic]]=1,"Basic",Table1[[#This Row],[Graduate]]=1,"Graduate",Table1[[#This Row],[Master]]=1,"Master",Table1[[#This Row],[PhD]]=1,"PhD"),"Other")</f>
        <v>Graduate</v>
      </c>
    </row>
    <row r="329" spans="1:17" x14ac:dyDescent="0.25">
      <c r="A329" s="2">
        <v>1735</v>
      </c>
      <c r="B329" s="7">
        <v>175507</v>
      </c>
      <c r="C329" s="2">
        <v>0</v>
      </c>
      <c r="D329" s="2">
        <v>0</v>
      </c>
      <c r="E329" s="2">
        <v>41</v>
      </c>
      <c r="F329" s="2">
        <v>0</v>
      </c>
      <c r="G329" s="2">
        <v>0</v>
      </c>
      <c r="H329" s="2">
        <v>0</v>
      </c>
      <c r="I329" s="2">
        <v>1</v>
      </c>
      <c r="J329" s="2">
        <v>0</v>
      </c>
      <c r="K329" s="2">
        <v>0</v>
      </c>
      <c r="L329" s="2">
        <v>1</v>
      </c>
      <c r="M329" s="2">
        <v>0</v>
      </c>
      <c r="N329" s="2">
        <v>0</v>
      </c>
      <c r="O329" s="2" t="s">
        <v>34</v>
      </c>
      <c r="P329" s="2" t="str" cm="1">
        <f t="array" ref="P329">_xlfn.IFS(Table1[[#This Row],[Divorced]]=1,"Divorced",Table1[[#This Row],[Married]]=1,"Married",Table1[[#This Row],[Single]]=1,"Single",Table1[[#This Row],[Together]]=1,"Together",Table1[[#This Row],[Widow]]=1,"Widow")</f>
        <v>Together</v>
      </c>
      <c r="Q329" s="2" t="str" cm="1">
        <f t="array" ref="Q329">IFERROR(_xlfn.IFS(Table1[[#This Row],[Basic]]=1,"Basic",Table1[[#This Row],[Graduate]]=1,"Graduate",Table1[[#This Row],[Master]]=1,"Master",Table1[[#This Row],[PhD]]=1,"PhD"),"Other")</f>
        <v>Graduate</v>
      </c>
    </row>
    <row r="330" spans="1:17" x14ac:dyDescent="0.25">
      <c r="A330" s="2">
        <v>2365</v>
      </c>
      <c r="B330" s="7">
        <v>175507</v>
      </c>
      <c r="C330" s="2">
        <v>0</v>
      </c>
      <c r="D330" s="2">
        <v>0</v>
      </c>
      <c r="E330" s="2">
        <v>41</v>
      </c>
      <c r="F330" s="2">
        <v>0</v>
      </c>
      <c r="G330" s="2">
        <v>0</v>
      </c>
      <c r="H330" s="2">
        <v>0</v>
      </c>
      <c r="I330" s="2">
        <v>1</v>
      </c>
      <c r="J330" s="2">
        <v>0</v>
      </c>
      <c r="K330" s="2">
        <v>0</v>
      </c>
      <c r="L330" s="2">
        <v>1</v>
      </c>
      <c r="M330" s="2">
        <v>0</v>
      </c>
      <c r="N330" s="2">
        <v>0</v>
      </c>
      <c r="O330" s="2" t="s">
        <v>34</v>
      </c>
      <c r="P330" s="2" t="str" cm="1">
        <f t="array" ref="P330">_xlfn.IFS(Table1[[#This Row],[Divorced]]=1,"Divorced",Table1[[#This Row],[Married]]=1,"Married",Table1[[#This Row],[Single]]=1,"Single",Table1[[#This Row],[Together]]=1,"Together",Table1[[#This Row],[Widow]]=1,"Widow")</f>
        <v>Together</v>
      </c>
      <c r="Q330" s="2" t="str" cm="1">
        <f t="array" ref="Q330">IFERROR(_xlfn.IFS(Table1[[#This Row],[Basic]]=1,"Basic",Table1[[#This Row],[Graduate]]=1,"Graduate",Table1[[#This Row],[Master]]=1,"Master",Table1[[#This Row],[PhD]]=1,"PhD"),"Other")</f>
        <v>Graduate</v>
      </c>
    </row>
    <row r="331" spans="1:17" x14ac:dyDescent="0.25">
      <c r="A331" s="2">
        <v>2460</v>
      </c>
      <c r="B331" s="7">
        <v>175484</v>
      </c>
      <c r="C331" s="2">
        <v>0</v>
      </c>
      <c r="D331" s="2">
        <v>1</v>
      </c>
      <c r="E331" s="2">
        <v>44</v>
      </c>
      <c r="F331" s="2">
        <v>0</v>
      </c>
      <c r="G331" s="2">
        <v>0</v>
      </c>
      <c r="H331" s="2">
        <v>0</v>
      </c>
      <c r="I331" s="2">
        <v>1</v>
      </c>
      <c r="J331" s="2">
        <v>0</v>
      </c>
      <c r="K331" s="2">
        <v>0</v>
      </c>
      <c r="L331" s="2">
        <v>0</v>
      </c>
      <c r="M331" s="2">
        <v>0</v>
      </c>
      <c r="N331" s="2">
        <v>0</v>
      </c>
      <c r="O331" s="2" t="s">
        <v>37</v>
      </c>
      <c r="P331" s="2" t="str" cm="1">
        <f t="array" ref="P331">_xlfn.IFS(Table1[[#This Row],[Divorced]]=1,"Divorced",Table1[[#This Row],[Married]]=1,"Married",Table1[[#This Row],[Single]]=1,"Single",Table1[[#This Row],[Together]]=1,"Together",Table1[[#This Row],[Widow]]=1,"Widow")</f>
        <v>Together</v>
      </c>
      <c r="Q331" s="2" t="str" cm="1">
        <f t="array" ref="Q331">IFERROR(_xlfn.IFS(Table1[[#This Row],[Basic]]=1,"Basic",Table1[[#This Row],[Graduate]]=1,"Graduate",Table1[[#This Row],[Master]]=1,"Master",Table1[[#This Row],[PhD]]=1,"PhD"),"Other")</f>
        <v>Other</v>
      </c>
    </row>
    <row r="332" spans="1:17" x14ac:dyDescent="0.25">
      <c r="A332" s="2">
        <v>1977</v>
      </c>
      <c r="B332" s="7">
        <v>175437</v>
      </c>
      <c r="C332" s="2">
        <v>0</v>
      </c>
      <c r="D332" s="2">
        <v>0</v>
      </c>
      <c r="E332" s="2">
        <v>42</v>
      </c>
      <c r="F332" s="2">
        <v>0</v>
      </c>
      <c r="G332" s="2">
        <v>0</v>
      </c>
      <c r="H332" s="2">
        <v>0</v>
      </c>
      <c r="I332" s="2">
        <v>1</v>
      </c>
      <c r="J332" s="2">
        <v>0</v>
      </c>
      <c r="K332" s="2">
        <v>0</v>
      </c>
      <c r="L332" s="2">
        <v>1</v>
      </c>
      <c r="M332" s="2">
        <v>0</v>
      </c>
      <c r="N332" s="2">
        <v>0</v>
      </c>
      <c r="O332" s="2" t="s">
        <v>39</v>
      </c>
      <c r="P332" s="2" t="str" cm="1">
        <f t="array" ref="P332">_xlfn.IFS(Table1[[#This Row],[Divorced]]=1,"Divorced",Table1[[#This Row],[Married]]=1,"Married",Table1[[#This Row],[Single]]=1,"Single",Table1[[#This Row],[Together]]=1,"Together",Table1[[#This Row],[Widow]]=1,"Widow")</f>
        <v>Together</v>
      </c>
      <c r="Q332" s="2" t="str" cm="1">
        <f t="array" ref="Q332">IFERROR(_xlfn.IFS(Table1[[#This Row],[Basic]]=1,"Basic",Table1[[#This Row],[Graduate]]=1,"Graduate",Table1[[#This Row],[Master]]=1,"Master",Table1[[#This Row],[PhD]]=1,"PhD"),"Other")</f>
        <v>Graduate</v>
      </c>
    </row>
    <row r="333" spans="1:17" x14ac:dyDescent="0.25">
      <c r="A333" s="2">
        <v>1411</v>
      </c>
      <c r="B333" s="7">
        <v>175433</v>
      </c>
      <c r="C333" s="2">
        <v>1</v>
      </c>
      <c r="D333" s="2">
        <v>0</v>
      </c>
      <c r="E333" s="2">
        <v>31</v>
      </c>
      <c r="F333" s="2">
        <v>0</v>
      </c>
      <c r="G333" s="2">
        <v>1</v>
      </c>
      <c r="H333" s="2">
        <v>0</v>
      </c>
      <c r="I333" s="2">
        <v>0</v>
      </c>
      <c r="J333" s="2">
        <v>0</v>
      </c>
      <c r="K333" s="2">
        <v>0</v>
      </c>
      <c r="L333" s="2">
        <v>1</v>
      </c>
      <c r="M333" s="2">
        <v>0</v>
      </c>
      <c r="N333" s="2">
        <v>0</v>
      </c>
      <c r="O333" s="2" t="s">
        <v>34</v>
      </c>
      <c r="P333" s="2" t="str" cm="1">
        <f t="array" ref="P333">_xlfn.IFS(Table1[[#This Row],[Divorced]]=1,"Divorced",Table1[[#This Row],[Married]]=1,"Married",Table1[[#This Row],[Single]]=1,"Single",Table1[[#This Row],[Together]]=1,"Together",Table1[[#This Row],[Widow]]=1,"Widow")</f>
        <v>Married</v>
      </c>
      <c r="Q333" s="2" t="str" cm="1">
        <f t="array" ref="Q333">IFERROR(_xlfn.IFS(Table1[[#This Row],[Basic]]=1,"Basic",Table1[[#This Row],[Graduate]]=1,"Graduate",Table1[[#This Row],[Master]]=1,"Master",Table1[[#This Row],[PhD]]=1,"PhD"),"Other")</f>
        <v>Graduate</v>
      </c>
    </row>
    <row r="334" spans="1:17" x14ac:dyDescent="0.25">
      <c r="A334" s="2">
        <v>2065</v>
      </c>
      <c r="B334" s="7">
        <v>175345</v>
      </c>
      <c r="C334" s="2">
        <v>0</v>
      </c>
      <c r="D334" s="2">
        <v>0</v>
      </c>
      <c r="E334" s="2">
        <v>50</v>
      </c>
      <c r="F334" s="2">
        <v>0</v>
      </c>
      <c r="G334" s="2">
        <v>0</v>
      </c>
      <c r="H334" s="2">
        <v>1</v>
      </c>
      <c r="I334" s="2">
        <v>0</v>
      </c>
      <c r="J334" s="2">
        <v>0</v>
      </c>
      <c r="K334" s="2">
        <v>0</v>
      </c>
      <c r="L334" s="2">
        <v>0</v>
      </c>
      <c r="M334" s="2">
        <v>1</v>
      </c>
      <c r="N334" s="2">
        <v>0</v>
      </c>
      <c r="O334" s="2" t="s">
        <v>34</v>
      </c>
      <c r="P334" s="2" t="str" cm="1">
        <f t="array" ref="P334">_xlfn.IFS(Table1[[#This Row],[Divorced]]=1,"Divorced",Table1[[#This Row],[Married]]=1,"Married",Table1[[#This Row],[Single]]=1,"Single",Table1[[#This Row],[Together]]=1,"Together",Table1[[#This Row],[Widow]]=1,"Widow")</f>
        <v>Single</v>
      </c>
      <c r="Q334" s="2" t="str" cm="1">
        <f t="array" ref="Q334">IFERROR(_xlfn.IFS(Table1[[#This Row],[Basic]]=1,"Basic",Table1[[#This Row],[Graduate]]=1,"Graduate",Table1[[#This Row],[Master]]=1,"Master",Table1[[#This Row],[PhD]]=1,"PhD"),"Other")</f>
        <v>Master</v>
      </c>
    </row>
    <row r="335" spans="1:17" x14ac:dyDescent="0.25">
      <c r="A335" s="2">
        <v>2709</v>
      </c>
      <c r="B335" s="7">
        <v>175342</v>
      </c>
      <c r="C335" s="2">
        <v>0</v>
      </c>
      <c r="D335" s="2">
        <v>1</v>
      </c>
      <c r="E335" s="2">
        <v>62</v>
      </c>
      <c r="F335" s="2">
        <v>0</v>
      </c>
      <c r="G335" s="2">
        <v>0</v>
      </c>
      <c r="H335" s="2">
        <v>1</v>
      </c>
      <c r="I335" s="2">
        <v>0</v>
      </c>
      <c r="J335" s="2">
        <v>0</v>
      </c>
      <c r="K335" s="2">
        <v>0</v>
      </c>
      <c r="L335" s="2">
        <v>0</v>
      </c>
      <c r="M335" s="2">
        <v>0</v>
      </c>
      <c r="N335" s="2">
        <v>0</v>
      </c>
      <c r="O335" s="2" t="s">
        <v>39</v>
      </c>
      <c r="P335" s="2" t="str" cm="1">
        <f t="array" ref="P335">_xlfn.IFS(Table1[[#This Row],[Divorced]]=1,"Divorced",Table1[[#This Row],[Married]]=1,"Married",Table1[[#This Row],[Single]]=1,"Single",Table1[[#This Row],[Together]]=1,"Together",Table1[[#This Row],[Widow]]=1,"Widow")</f>
        <v>Single</v>
      </c>
      <c r="Q335" s="2" t="str" cm="1">
        <f t="array" ref="Q335">IFERROR(_xlfn.IFS(Table1[[#This Row],[Basic]]=1,"Basic",Table1[[#This Row],[Graduate]]=1,"Graduate",Table1[[#This Row],[Master]]=1,"Master",Table1[[#This Row],[PhD]]=1,"PhD"),"Other")</f>
        <v>Other</v>
      </c>
    </row>
    <row r="336" spans="1:17" x14ac:dyDescent="0.25">
      <c r="A336" s="2">
        <v>3011</v>
      </c>
      <c r="B336" s="7">
        <v>175330</v>
      </c>
      <c r="C336" s="2">
        <v>1</v>
      </c>
      <c r="D336" s="2">
        <v>1</v>
      </c>
      <c r="E336" s="2">
        <v>43</v>
      </c>
      <c r="F336" s="2">
        <v>0</v>
      </c>
      <c r="G336" s="2">
        <v>1</v>
      </c>
      <c r="H336" s="2">
        <v>0</v>
      </c>
      <c r="I336" s="2">
        <v>0</v>
      </c>
      <c r="J336" s="2">
        <v>0</v>
      </c>
      <c r="K336" s="2">
        <v>0</v>
      </c>
      <c r="L336" s="2">
        <v>1</v>
      </c>
      <c r="M336" s="2">
        <v>0</v>
      </c>
      <c r="N336" s="2">
        <v>0</v>
      </c>
      <c r="O336" s="2" t="s">
        <v>38</v>
      </c>
      <c r="P336" s="2" t="str" cm="1">
        <f t="array" ref="P336">_xlfn.IFS(Table1[[#This Row],[Divorced]]=1,"Divorced",Table1[[#This Row],[Married]]=1,"Married",Table1[[#This Row],[Single]]=1,"Single",Table1[[#This Row],[Together]]=1,"Together",Table1[[#This Row],[Widow]]=1,"Widow")</f>
        <v>Married</v>
      </c>
      <c r="Q336" s="2" t="str" cm="1">
        <f t="array" ref="Q336">IFERROR(_xlfn.IFS(Table1[[#This Row],[Basic]]=1,"Basic",Table1[[#This Row],[Graduate]]=1,"Graduate",Table1[[#This Row],[Master]]=1,"Master",Table1[[#This Row],[PhD]]=1,"PhD"),"Other")</f>
        <v>Graduate</v>
      </c>
    </row>
    <row r="337" spans="1:17" x14ac:dyDescent="0.25">
      <c r="A337" s="2">
        <v>2543</v>
      </c>
      <c r="B337" s="7">
        <v>175315</v>
      </c>
      <c r="C337" s="2">
        <v>0</v>
      </c>
      <c r="D337" s="2">
        <v>1</v>
      </c>
      <c r="E337" s="2">
        <v>66</v>
      </c>
      <c r="F337" s="2">
        <v>0</v>
      </c>
      <c r="G337" s="2">
        <v>0</v>
      </c>
      <c r="H337" s="2">
        <v>0</v>
      </c>
      <c r="I337" s="2">
        <v>1</v>
      </c>
      <c r="J337" s="2">
        <v>0</v>
      </c>
      <c r="K337" s="2">
        <v>0</v>
      </c>
      <c r="L337" s="2">
        <v>1</v>
      </c>
      <c r="M337" s="2">
        <v>0</v>
      </c>
      <c r="N337" s="2">
        <v>0</v>
      </c>
      <c r="O337" s="2" t="s">
        <v>38</v>
      </c>
      <c r="P337" s="2" t="str" cm="1">
        <f t="array" ref="P337">_xlfn.IFS(Table1[[#This Row],[Divorced]]=1,"Divorced",Table1[[#This Row],[Married]]=1,"Married",Table1[[#This Row],[Single]]=1,"Single",Table1[[#This Row],[Together]]=1,"Together",Table1[[#This Row],[Widow]]=1,"Widow")</f>
        <v>Together</v>
      </c>
      <c r="Q337" s="2" t="str" cm="1">
        <f t="array" ref="Q337">IFERROR(_xlfn.IFS(Table1[[#This Row],[Basic]]=1,"Basic",Table1[[#This Row],[Graduate]]=1,"Graduate",Table1[[#This Row],[Master]]=1,"Master",Table1[[#This Row],[PhD]]=1,"PhD"),"Other")</f>
        <v>Graduate</v>
      </c>
    </row>
    <row r="338" spans="1:17" x14ac:dyDescent="0.25">
      <c r="A338" s="2">
        <v>2545</v>
      </c>
      <c r="B338" s="7">
        <v>175283</v>
      </c>
      <c r="C338" s="2">
        <v>1</v>
      </c>
      <c r="D338" s="2">
        <v>2</v>
      </c>
      <c r="E338" s="2">
        <v>63</v>
      </c>
      <c r="F338" s="2">
        <v>0</v>
      </c>
      <c r="G338" s="2">
        <v>1</v>
      </c>
      <c r="H338" s="2">
        <v>0</v>
      </c>
      <c r="I338" s="2">
        <v>0</v>
      </c>
      <c r="J338" s="2">
        <v>0</v>
      </c>
      <c r="K338" s="2">
        <v>0</v>
      </c>
      <c r="L338" s="2">
        <v>0</v>
      </c>
      <c r="M338" s="2">
        <v>0</v>
      </c>
      <c r="N338" s="2">
        <v>1</v>
      </c>
      <c r="O338" s="2" t="s">
        <v>34</v>
      </c>
      <c r="P338" s="2" t="str" cm="1">
        <f t="array" ref="P338">_xlfn.IFS(Table1[[#This Row],[Divorced]]=1,"Divorced",Table1[[#This Row],[Married]]=1,"Married",Table1[[#This Row],[Single]]=1,"Single",Table1[[#This Row],[Together]]=1,"Together",Table1[[#This Row],[Widow]]=1,"Widow")</f>
        <v>Married</v>
      </c>
      <c r="Q338" s="2" t="str" cm="1">
        <f t="array" ref="Q338">IFERROR(_xlfn.IFS(Table1[[#This Row],[Basic]]=1,"Basic",Table1[[#This Row],[Graduate]]=1,"Graduate",Table1[[#This Row],[Master]]=1,"Master",Table1[[#This Row],[PhD]]=1,"PhD"),"Other")</f>
        <v>PhD</v>
      </c>
    </row>
    <row r="339" spans="1:17" x14ac:dyDescent="0.25">
      <c r="A339" s="2">
        <v>1273</v>
      </c>
      <c r="B339" s="7">
        <v>175278</v>
      </c>
      <c r="C339" s="2">
        <v>0</v>
      </c>
      <c r="D339" s="2">
        <v>0</v>
      </c>
      <c r="E339" s="2">
        <v>68</v>
      </c>
      <c r="F339" s="2">
        <v>0</v>
      </c>
      <c r="G339" s="2">
        <v>0</v>
      </c>
      <c r="H339" s="2">
        <v>0</v>
      </c>
      <c r="I339" s="2">
        <v>1</v>
      </c>
      <c r="J339" s="2">
        <v>0</v>
      </c>
      <c r="K339" s="2">
        <v>0</v>
      </c>
      <c r="L339" s="2">
        <v>1</v>
      </c>
      <c r="M339" s="2">
        <v>0</v>
      </c>
      <c r="N339" s="2">
        <v>0</v>
      </c>
      <c r="O339" s="2" t="s">
        <v>34</v>
      </c>
      <c r="P339" s="2" t="str" cm="1">
        <f t="array" ref="P339">_xlfn.IFS(Table1[[#This Row],[Divorced]]=1,"Divorced",Table1[[#This Row],[Married]]=1,"Married",Table1[[#This Row],[Single]]=1,"Single",Table1[[#This Row],[Together]]=1,"Together",Table1[[#This Row],[Widow]]=1,"Widow")</f>
        <v>Together</v>
      </c>
      <c r="Q339" s="2" t="str" cm="1">
        <f t="array" ref="Q339">IFERROR(_xlfn.IFS(Table1[[#This Row],[Basic]]=1,"Basic",Table1[[#This Row],[Graduate]]=1,"Graduate",Table1[[#This Row],[Master]]=1,"Master",Table1[[#This Row],[PhD]]=1,"PhD"),"Other")</f>
        <v>Graduate</v>
      </c>
    </row>
    <row r="340" spans="1:17" x14ac:dyDescent="0.25">
      <c r="A340" s="2">
        <v>1385</v>
      </c>
      <c r="B340" s="7">
        <v>175276</v>
      </c>
      <c r="C340" s="2">
        <v>0</v>
      </c>
      <c r="D340" s="2">
        <v>0</v>
      </c>
      <c r="E340" s="2">
        <v>55</v>
      </c>
      <c r="F340" s="2">
        <v>0</v>
      </c>
      <c r="G340" s="2">
        <v>0</v>
      </c>
      <c r="H340" s="2">
        <v>0</v>
      </c>
      <c r="I340" s="2">
        <v>1</v>
      </c>
      <c r="J340" s="2">
        <v>0</v>
      </c>
      <c r="K340" s="2">
        <v>0</v>
      </c>
      <c r="L340" s="2">
        <v>1</v>
      </c>
      <c r="M340" s="2">
        <v>0</v>
      </c>
      <c r="N340" s="2">
        <v>0</v>
      </c>
      <c r="O340" s="2" t="s">
        <v>38</v>
      </c>
      <c r="P340" s="2" t="str" cm="1">
        <f t="array" ref="P340">_xlfn.IFS(Table1[[#This Row],[Divorced]]=1,"Divorced",Table1[[#This Row],[Married]]=1,"Married",Table1[[#This Row],[Single]]=1,"Single",Table1[[#This Row],[Together]]=1,"Together",Table1[[#This Row],[Widow]]=1,"Widow")</f>
        <v>Together</v>
      </c>
      <c r="Q340" s="2" t="str" cm="1">
        <f t="array" ref="Q340">IFERROR(_xlfn.IFS(Table1[[#This Row],[Basic]]=1,"Basic",Table1[[#This Row],[Graduate]]=1,"Graduate",Table1[[#This Row],[Master]]=1,"Master",Table1[[#This Row],[PhD]]=1,"PhD"),"Other")</f>
        <v>Graduate</v>
      </c>
    </row>
    <row r="341" spans="1:17" x14ac:dyDescent="0.25">
      <c r="A341" s="2">
        <v>1450</v>
      </c>
      <c r="B341" s="7">
        <v>175261</v>
      </c>
      <c r="C341" s="2">
        <v>0</v>
      </c>
      <c r="D341" s="2">
        <v>0</v>
      </c>
      <c r="E341" s="2">
        <v>65</v>
      </c>
      <c r="F341" s="2">
        <v>0</v>
      </c>
      <c r="G341" s="2">
        <v>0</v>
      </c>
      <c r="H341" s="2">
        <v>0</v>
      </c>
      <c r="I341" s="2">
        <v>1</v>
      </c>
      <c r="J341" s="2">
        <v>0</v>
      </c>
      <c r="K341" s="2">
        <v>0</v>
      </c>
      <c r="L341" s="2">
        <v>0</v>
      </c>
      <c r="M341" s="2">
        <v>0</v>
      </c>
      <c r="N341" s="2">
        <v>1</v>
      </c>
      <c r="O341" s="2" t="s">
        <v>36</v>
      </c>
      <c r="P341" s="2" t="str" cm="1">
        <f t="array" ref="P341">_xlfn.IFS(Table1[[#This Row],[Divorced]]=1,"Divorced",Table1[[#This Row],[Married]]=1,"Married",Table1[[#This Row],[Single]]=1,"Single",Table1[[#This Row],[Together]]=1,"Together",Table1[[#This Row],[Widow]]=1,"Widow")</f>
        <v>Together</v>
      </c>
      <c r="Q341" s="2" t="str" cm="1">
        <f t="array" ref="Q341">IFERROR(_xlfn.IFS(Table1[[#This Row],[Basic]]=1,"Basic",Table1[[#This Row],[Graduate]]=1,"Graduate",Table1[[#This Row],[Master]]=1,"Master",Table1[[#This Row],[PhD]]=1,"PhD"),"Other")</f>
        <v>PhD</v>
      </c>
    </row>
    <row r="342" spans="1:17" x14ac:dyDescent="0.25">
      <c r="A342" s="2">
        <v>1071</v>
      </c>
      <c r="B342" s="7">
        <v>175251</v>
      </c>
      <c r="C342" s="2">
        <v>0</v>
      </c>
      <c r="D342" s="2">
        <v>0</v>
      </c>
      <c r="E342" s="2">
        <v>48</v>
      </c>
      <c r="F342" s="2">
        <v>0</v>
      </c>
      <c r="G342" s="2">
        <v>1</v>
      </c>
      <c r="H342" s="2">
        <v>0</v>
      </c>
      <c r="I342" s="2">
        <v>0</v>
      </c>
      <c r="J342" s="2">
        <v>0</v>
      </c>
      <c r="K342" s="2">
        <v>0</v>
      </c>
      <c r="L342" s="2">
        <v>0</v>
      </c>
      <c r="M342" s="2">
        <v>1</v>
      </c>
      <c r="N342" s="2">
        <v>0</v>
      </c>
      <c r="O342" s="2" t="s">
        <v>39</v>
      </c>
      <c r="P342" s="2" t="str" cm="1">
        <f t="array" ref="P342">_xlfn.IFS(Table1[[#This Row],[Divorced]]=1,"Divorced",Table1[[#This Row],[Married]]=1,"Married",Table1[[#This Row],[Single]]=1,"Single",Table1[[#This Row],[Together]]=1,"Together",Table1[[#This Row],[Widow]]=1,"Widow")</f>
        <v>Married</v>
      </c>
      <c r="Q342" s="2" t="str" cm="1">
        <f t="array" ref="Q342">IFERROR(_xlfn.IFS(Table1[[#This Row],[Basic]]=1,"Basic",Table1[[#This Row],[Graduate]]=1,"Graduate",Table1[[#This Row],[Master]]=1,"Master",Table1[[#This Row],[PhD]]=1,"PhD"),"Other")</f>
        <v>Master</v>
      </c>
    </row>
    <row r="343" spans="1:17" x14ac:dyDescent="0.25">
      <c r="A343" s="2">
        <v>1417</v>
      </c>
      <c r="B343" s="7">
        <v>175236</v>
      </c>
      <c r="C343" s="2">
        <v>0</v>
      </c>
      <c r="D343" s="2">
        <v>1</v>
      </c>
      <c r="E343" s="2">
        <v>56</v>
      </c>
      <c r="F343" s="2">
        <v>0</v>
      </c>
      <c r="G343" s="2">
        <v>1</v>
      </c>
      <c r="H343" s="2">
        <v>0</v>
      </c>
      <c r="I343" s="2">
        <v>0</v>
      </c>
      <c r="J343" s="2">
        <v>0</v>
      </c>
      <c r="K343" s="2">
        <v>0</v>
      </c>
      <c r="L343" s="2">
        <v>1</v>
      </c>
      <c r="M343" s="2">
        <v>0</v>
      </c>
      <c r="N343" s="2">
        <v>0</v>
      </c>
      <c r="O343" s="2" t="s">
        <v>34</v>
      </c>
      <c r="P343" s="2" t="str" cm="1">
        <f t="array" ref="P343">_xlfn.IFS(Table1[[#This Row],[Divorced]]=1,"Divorced",Table1[[#This Row],[Married]]=1,"Married",Table1[[#This Row],[Single]]=1,"Single",Table1[[#This Row],[Together]]=1,"Together",Table1[[#This Row],[Widow]]=1,"Widow")</f>
        <v>Married</v>
      </c>
      <c r="Q343" s="2" t="str" cm="1">
        <f t="array" ref="Q343">IFERROR(_xlfn.IFS(Table1[[#This Row],[Basic]]=1,"Basic",Table1[[#This Row],[Graduate]]=1,"Graduate",Table1[[#This Row],[Master]]=1,"Master",Table1[[#This Row],[PhD]]=1,"PhD"),"Other")</f>
        <v>Graduate</v>
      </c>
    </row>
    <row r="344" spans="1:17" x14ac:dyDescent="0.25">
      <c r="A344" s="2">
        <v>2345</v>
      </c>
      <c r="B344" s="7">
        <v>175154</v>
      </c>
      <c r="C344" s="2">
        <v>0</v>
      </c>
      <c r="D344" s="2">
        <v>1</v>
      </c>
      <c r="E344" s="2">
        <v>62</v>
      </c>
      <c r="F344" s="2">
        <v>0</v>
      </c>
      <c r="G344" s="2">
        <v>0</v>
      </c>
      <c r="H344" s="2">
        <v>1</v>
      </c>
      <c r="I344" s="2">
        <v>0</v>
      </c>
      <c r="J344" s="2">
        <v>0</v>
      </c>
      <c r="K344" s="2">
        <v>0</v>
      </c>
      <c r="L344" s="2">
        <v>0</v>
      </c>
      <c r="M344" s="2">
        <v>1</v>
      </c>
      <c r="N344" s="2">
        <v>0</v>
      </c>
      <c r="O344" s="2" t="s">
        <v>38</v>
      </c>
      <c r="P344" s="2" t="str" cm="1">
        <f t="array" ref="P344">_xlfn.IFS(Table1[[#This Row],[Divorced]]=1,"Divorced",Table1[[#This Row],[Married]]=1,"Married",Table1[[#This Row],[Single]]=1,"Single",Table1[[#This Row],[Together]]=1,"Together",Table1[[#This Row],[Widow]]=1,"Widow")</f>
        <v>Single</v>
      </c>
      <c r="Q344" s="2" t="str" cm="1">
        <f t="array" ref="Q344">IFERROR(_xlfn.IFS(Table1[[#This Row],[Basic]]=1,"Basic",Table1[[#This Row],[Graduate]]=1,"Graduate",Table1[[#This Row],[Master]]=1,"Master",Table1[[#This Row],[PhD]]=1,"PhD"),"Other")</f>
        <v>Master</v>
      </c>
    </row>
    <row r="345" spans="1:17" x14ac:dyDescent="0.25">
      <c r="A345" s="2">
        <v>1745</v>
      </c>
      <c r="B345" s="7">
        <v>175127</v>
      </c>
      <c r="C345" s="2">
        <v>0</v>
      </c>
      <c r="D345" s="2">
        <v>0</v>
      </c>
      <c r="E345" s="2">
        <v>68</v>
      </c>
      <c r="F345" s="2">
        <v>0</v>
      </c>
      <c r="G345" s="2">
        <v>0</v>
      </c>
      <c r="H345" s="2">
        <v>1</v>
      </c>
      <c r="I345" s="2">
        <v>0</v>
      </c>
      <c r="J345" s="2">
        <v>0</v>
      </c>
      <c r="K345" s="2">
        <v>0</v>
      </c>
      <c r="L345" s="2">
        <v>1</v>
      </c>
      <c r="M345" s="2">
        <v>0</v>
      </c>
      <c r="N345" s="2">
        <v>0</v>
      </c>
      <c r="O345" s="2" t="s">
        <v>38</v>
      </c>
      <c r="P345" s="2" t="str" cm="1">
        <f t="array" ref="P345">_xlfn.IFS(Table1[[#This Row],[Divorced]]=1,"Divorced",Table1[[#This Row],[Married]]=1,"Married",Table1[[#This Row],[Single]]=1,"Single",Table1[[#This Row],[Together]]=1,"Together",Table1[[#This Row],[Widow]]=1,"Widow")</f>
        <v>Single</v>
      </c>
      <c r="Q345" s="2" t="str" cm="1">
        <f t="array" ref="Q345">IFERROR(_xlfn.IFS(Table1[[#This Row],[Basic]]=1,"Basic",Table1[[#This Row],[Graduate]]=1,"Graduate",Table1[[#This Row],[Master]]=1,"Master",Table1[[#This Row],[PhD]]=1,"PhD"),"Other")</f>
        <v>Graduate</v>
      </c>
    </row>
    <row r="346" spans="1:17" x14ac:dyDescent="0.25">
      <c r="A346" s="2">
        <v>1915</v>
      </c>
      <c r="B346" s="7">
        <v>175127</v>
      </c>
      <c r="C346" s="2">
        <v>0</v>
      </c>
      <c r="D346" s="2">
        <v>0</v>
      </c>
      <c r="E346" s="2">
        <v>68</v>
      </c>
      <c r="F346" s="2">
        <v>0</v>
      </c>
      <c r="G346" s="2">
        <v>0</v>
      </c>
      <c r="H346" s="2">
        <v>1</v>
      </c>
      <c r="I346" s="2">
        <v>0</v>
      </c>
      <c r="J346" s="2">
        <v>0</v>
      </c>
      <c r="K346" s="2">
        <v>0</v>
      </c>
      <c r="L346" s="2">
        <v>1</v>
      </c>
      <c r="M346" s="2">
        <v>0</v>
      </c>
      <c r="N346" s="2">
        <v>0</v>
      </c>
      <c r="O346" s="2" t="s">
        <v>34</v>
      </c>
      <c r="P346" s="2" t="str" cm="1">
        <f t="array" ref="P346">_xlfn.IFS(Table1[[#This Row],[Divorced]]=1,"Divorced",Table1[[#This Row],[Married]]=1,"Married",Table1[[#This Row],[Single]]=1,"Single",Table1[[#This Row],[Together]]=1,"Together",Table1[[#This Row],[Widow]]=1,"Widow")</f>
        <v>Single</v>
      </c>
      <c r="Q346" s="2" t="str" cm="1">
        <f t="array" ref="Q346">IFERROR(_xlfn.IFS(Table1[[#This Row],[Basic]]=1,"Basic",Table1[[#This Row],[Graduate]]=1,"Graduate",Table1[[#This Row],[Master]]=1,"Master",Table1[[#This Row],[PhD]]=1,"PhD"),"Other")</f>
        <v>Graduate</v>
      </c>
    </row>
    <row r="347" spans="1:17" x14ac:dyDescent="0.25">
      <c r="A347" s="2">
        <v>1892</v>
      </c>
      <c r="B347" s="7">
        <v>175114</v>
      </c>
      <c r="C347" s="2">
        <v>0</v>
      </c>
      <c r="D347" s="2">
        <v>0</v>
      </c>
      <c r="E347" s="2">
        <v>28</v>
      </c>
      <c r="F347" s="2">
        <v>0</v>
      </c>
      <c r="G347" s="2">
        <v>0</v>
      </c>
      <c r="H347" s="2">
        <v>0</v>
      </c>
      <c r="I347" s="2">
        <v>1</v>
      </c>
      <c r="J347" s="2">
        <v>0</v>
      </c>
      <c r="K347" s="2">
        <v>0</v>
      </c>
      <c r="L347" s="2">
        <v>1</v>
      </c>
      <c r="M347" s="2">
        <v>0</v>
      </c>
      <c r="N347" s="2">
        <v>0</v>
      </c>
      <c r="O347" s="2" t="s">
        <v>35</v>
      </c>
      <c r="P347" s="2" t="str" cm="1">
        <f t="array" ref="P347">_xlfn.IFS(Table1[[#This Row],[Divorced]]=1,"Divorced",Table1[[#This Row],[Married]]=1,"Married",Table1[[#This Row],[Single]]=1,"Single",Table1[[#This Row],[Together]]=1,"Together",Table1[[#This Row],[Widow]]=1,"Widow")</f>
        <v>Together</v>
      </c>
      <c r="Q347" s="2" t="str" cm="1">
        <f t="array" ref="Q347">IFERROR(_xlfn.IFS(Table1[[#This Row],[Basic]]=1,"Basic",Table1[[#This Row],[Graduate]]=1,"Graduate",Table1[[#This Row],[Master]]=1,"Master",Table1[[#This Row],[PhD]]=1,"PhD"),"Other")</f>
        <v>Graduate</v>
      </c>
    </row>
    <row r="348" spans="1:17" x14ac:dyDescent="0.25">
      <c r="A348" s="2">
        <v>1398</v>
      </c>
      <c r="B348" s="7">
        <v>175072</v>
      </c>
      <c r="C348" s="2">
        <v>0</v>
      </c>
      <c r="D348" s="2">
        <v>1</v>
      </c>
      <c r="E348" s="2">
        <v>58</v>
      </c>
      <c r="F348" s="2">
        <v>0</v>
      </c>
      <c r="G348" s="2">
        <v>0</v>
      </c>
      <c r="H348" s="2">
        <v>0</v>
      </c>
      <c r="I348" s="2">
        <v>1</v>
      </c>
      <c r="J348" s="2">
        <v>0</v>
      </c>
      <c r="K348" s="2">
        <v>0</v>
      </c>
      <c r="L348" s="2">
        <v>1</v>
      </c>
      <c r="M348" s="2">
        <v>0</v>
      </c>
      <c r="N348" s="2">
        <v>0</v>
      </c>
      <c r="O348" s="2" t="s">
        <v>37</v>
      </c>
      <c r="P348" s="2" t="str" cm="1">
        <f t="array" ref="P348">_xlfn.IFS(Table1[[#This Row],[Divorced]]=1,"Divorced",Table1[[#This Row],[Married]]=1,"Married",Table1[[#This Row],[Single]]=1,"Single",Table1[[#This Row],[Together]]=1,"Together",Table1[[#This Row],[Widow]]=1,"Widow")</f>
        <v>Together</v>
      </c>
      <c r="Q348" s="2" t="str" cm="1">
        <f t="array" ref="Q348">IFERROR(_xlfn.IFS(Table1[[#This Row],[Basic]]=1,"Basic",Table1[[#This Row],[Graduate]]=1,"Graduate",Table1[[#This Row],[Master]]=1,"Master",Table1[[#This Row],[PhD]]=1,"PhD"),"Other")</f>
        <v>Graduate</v>
      </c>
    </row>
    <row r="349" spans="1:17" x14ac:dyDescent="0.25">
      <c r="A349" s="2">
        <v>2206</v>
      </c>
      <c r="B349" s="7">
        <v>175032</v>
      </c>
      <c r="C349" s="2">
        <v>0</v>
      </c>
      <c r="D349" s="2">
        <v>1</v>
      </c>
      <c r="E349" s="2">
        <v>61</v>
      </c>
      <c r="F349" s="2">
        <v>0</v>
      </c>
      <c r="G349" s="2">
        <v>1</v>
      </c>
      <c r="H349" s="2">
        <v>0</v>
      </c>
      <c r="I349" s="2">
        <v>0</v>
      </c>
      <c r="J349" s="2">
        <v>0</v>
      </c>
      <c r="K349" s="2">
        <v>0</v>
      </c>
      <c r="L349" s="2">
        <v>0</v>
      </c>
      <c r="M349" s="2">
        <v>0</v>
      </c>
      <c r="N349" s="2">
        <v>1</v>
      </c>
      <c r="O349" s="2" t="s">
        <v>36</v>
      </c>
      <c r="P349" s="2" t="str" cm="1">
        <f t="array" ref="P349">_xlfn.IFS(Table1[[#This Row],[Divorced]]=1,"Divorced",Table1[[#This Row],[Married]]=1,"Married",Table1[[#This Row],[Single]]=1,"Single",Table1[[#This Row],[Together]]=1,"Together",Table1[[#This Row],[Widow]]=1,"Widow")</f>
        <v>Married</v>
      </c>
      <c r="Q349" s="2" t="str" cm="1">
        <f t="array" ref="Q349">IFERROR(_xlfn.IFS(Table1[[#This Row],[Basic]]=1,"Basic",Table1[[#This Row],[Graduate]]=1,"Graduate",Table1[[#This Row],[Master]]=1,"Master",Table1[[#This Row],[PhD]]=1,"PhD"),"Other")</f>
        <v>PhD</v>
      </c>
    </row>
    <row r="350" spans="1:17" x14ac:dyDescent="0.25">
      <c r="A350" s="2">
        <v>1234</v>
      </c>
      <c r="B350" s="7">
        <v>175027</v>
      </c>
      <c r="C350" s="2">
        <v>0</v>
      </c>
      <c r="D350" s="2">
        <v>1</v>
      </c>
      <c r="E350" s="2">
        <v>67</v>
      </c>
      <c r="F350" s="2">
        <v>0</v>
      </c>
      <c r="G350" s="2">
        <v>1</v>
      </c>
      <c r="H350" s="2">
        <v>0</v>
      </c>
      <c r="I350" s="2">
        <v>0</v>
      </c>
      <c r="J350" s="2">
        <v>0</v>
      </c>
      <c r="K350" s="2">
        <v>0</v>
      </c>
      <c r="L350" s="2">
        <v>1</v>
      </c>
      <c r="M350" s="2">
        <v>0</v>
      </c>
      <c r="N350" s="2">
        <v>0</v>
      </c>
      <c r="O350" s="2" t="s">
        <v>36</v>
      </c>
      <c r="P350" s="2" t="str" cm="1">
        <f t="array" ref="P350">_xlfn.IFS(Table1[[#This Row],[Divorced]]=1,"Divorced",Table1[[#This Row],[Married]]=1,"Married",Table1[[#This Row],[Single]]=1,"Single",Table1[[#This Row],[Together]]=1,"Together",Table1[[#This Row],[Widow]]=1,"Widow")</f>
        <v>Married</v>
      </c>
      <c r="Q350" s="2" t="str" cm="1">
        <f t="array" ref="Q350">IFERROR(_xlfn.IFS(Table1[[#This Row],[Basic]]=1,"Basic",Table1[[#This Row],[Graduate]]=1,"Graduate",Table1[[#This Row],[Master]]=1,"Master",Table1[[#This Row],[PhD]]=1,"PhD"),"Other")</f>
        <v>Graduate</v>
      </c>
    </row>
    <row r="351" spans="1:17" x14ac:dyDescent="0.25">
      <c r="A351" s="2">
        <v>1708</v>
      </c>
      <c r="B351" s="7">
        <v>175012</v>
      </c>
      <c r="C351" s="2">
        <v>0</v>
      </c>
      <c r="D351" s="2">
        <v>0</v>
      </c>
      <c r="E351" s="2">
        <v>44</v>
      </c>
      <c r="F351" s="2">
        <v>1</v>
      </c>
      <c r="G351" s="2">
        <v>0</v>
      </c>
      <c r="H351" s="2">
        <v>0</v>
      </c>
      <c r="I351" s="2">
        <v>0</v>
      </c>
      <c r="J351" s="2">
        <v>0</v>
      </c>
      <c r="K351" s="2">
        <v>0</v>
      </c>
      <c r="L351" s="2">
        <v>0</v>
      </c>
      <c r="M351" s="2">
        <v>1</v>
      </c>
      <c r="N351" s="2">
        <v>0</v>
      </c>
      <c r="O351" s="2" t="s">
        <v>36</v>
      </c>
      <c r="P351" s="2" t="str" cm="1">
        <f t="array" ref="P351">_xlfn.IFS(Table1[[#This Row],[Divorced]]=1,"Divorced",Table1[[#This Row],[Married]]=1,"Married",Table1[[#This Row],[Single]]=1,"Single",Table1[[#This Row],[Together]]=1,"Together",Table1[[#This Row],[Widow]]=1,"Widow")</f>
        <v>Divorced</v>
      </c>
      <c r="Q351" s="2" t="str" cm="1">
        <f t="array" ref="Q351">IFERROR(_xlfn.IFS(Table1[[#This Row],[Basic]]=1,"Basic",Table1[[#This Row],[Graduate]]=1,"Graduate",Table1[[#This Row],[Master]]=1,"Master",Table1[[#This Row],[PhD]]=1,"PhD"),"Other")</f>
        <v>Master</v>
      </c>
    </row>
    <row r="352" spans="1:17" x14ac:dyDescent="0.25">
      <c r="A352" s="2">
        <v>1747</v>
      </c>
      <c r="B352" s="7">
        <v>174985</v>
      </c>
      <c r="C352" s="2">
        <v>0</v>
      </c>
      <c r="D352" s="2">
        <v>0</v>
      </c>
      <c r="E352" s="2">
        <v>43</v>
      </c>
      <c r="F352" s="2">
        <v>0</v>
      </c>
      <c r="G352" s="2">
        <v>1</v>
      </c>
      <c r="H352" s="2">
        <v>0</v>
      </c>
      <c r="I352" s="2">
        <v>0</v>
      </c>
      <c r="J352" s="2">
        <v>0</v>
      </c>
      <c r="K352" s="2">
        <v>0</v>
      </c>
      <c r="L352" s="2">
        <v>1</v>
      </c>
      <c r="M352" s="2">
        <v>0</v>
      </c>
      <c r="N352" s="2">
        <v>0</v>
      </c>
      <c r="O352" s="2" t="s">
        <v>34</v>
      </c>
      <c r="P352" s="2" t="str" cm="1">
        <f t="array" ref="P352">_xlfn.IFS(Table1[[#This Row],[Divorced]]=1,"Divorced",Table1[[#This Row],[Married]]=1,"Married",Table1[[#This Row],[Single]]=1,"Single",Table1[[#This Row],[Together]]=1,"Together",Table1[[#This Row],[Widow]]=1,"Widow")</f>
        <v>Married</v>
      </c>
      <c r="Q352" s="2" t="str" cm="1">
        <f t="array" ref="Q352">IFERROR(_xlfn.IFS(Table1[[#This Row],[Basic]]=1,"Basic",Table1[[#This Row],[Graduate]]=1,"Graduate",Table1[[#This Row],[Master]]=1,"Master",Table1[[#This Row],[PhD]]=1,"PhD"),"Other")</f>
        <v>Graduate</v>
      </c>
    </row>
    <row r="353" spans="1:17" x14ac:dyDescent="0.25">
      <c r="A353" s="2">
        <v>2194</v>
      </c>
      <c r="B353" s="7">
        <v>174918</v>
      </c>
      <c r="C353" s="2">
        <v>0</v>
      </c>
      <c r="D353" s="2">
        <v>0</v>
      </c>
      <c r="E353" s="2">
        <v>51</v>
      </c>
      <c r="F353" s="2">
        <v>0</v>
      </c>
      <c r="G353" s="2">
        <v>0</v>
      </c>
      <c r="H353" s="2">
        <v>0</v>
      </c>
      <c r="I353" s="2">
        <v>1</v>
      </c>
      <c r="J353" s="2">
        <v>0</v>
      </c>
      <c r="K353" s="2">
        <v>0</v>
      </c>
      <c r="L353" s="2">
        <v>1</v>
      </c>
      <c r="M353" s="2">
        <v>0</v>
      </c>
      <c r="N353" s="2">
        <v>0</v>
      </c>
      <c r="O353" s="2" t="s">
        <v>36</v>
      </c>
      <c r="P353" s="2" t="str" cm="1">
        <f t="array" ref="P353">_xlfn.IFS(Table1[[#This Row],[Divorced]]=1,"Divorced",Table1[[#This Row],[Married]]=1,"Married",Table1[[#This Row],[Single]]=1,"Single",Table1[[#This Row],[Together]]=1,"Together",Table1[[#This Row],[Widow]]=1,"Widow")</f>
        <v>Together</v>
      </c>
      <c r="Q353" s="2" t="str" cm="1">
        <f t="array" ref="Q353">IFERROR(_xlfn.IFS(Table1[[#This Row],[Basic]]=1,"Basic",Table1[[#This Row],[Graduate]]=1,"Graduate",Table1[[#This Row],[Master]]=1,"Master",Table1[[#This Row],[PhD]]=1,"PhD"),"Other")</f>
        <v>Graduate</v>
      </c>
    </row>
    <row r="354" spans="1:17" x14ac:dyDescent="0.25">
      <c r="A354" s="2">
        <v>2517</v>
      </c>
      <c r="B354" s="7">
        <v>174881</v>
      </c>
      <c r="C354" s="2">
        <v>1</v>
      </c>
      <c r="D354" s="2">
        <v>1</v>
      </c>
      <c r="E354" s="2">
        <v>59</v>
      </c>
      <c r="F354" s="2">
        <v>0</v>
      </c>
      <c r="G354" s="2">
        <v>0</v>
      </c>
      <c r="H354" s="2">
        <v>0</v>
      </c>
      <c r="I354" s="2">
        <v>1</v>
      </c>
      <c r="J354" s="2">
        <v>0</v>
      </c>
      <c r="K354" s="2">
        <v>0</v>
      </c>
      <c r="L354" s="2">
        <v>0</v>
      </c>
      <c r="M354" s="2">
        <v>1</v>
      </c>
      <c r="N354" s="2">
        <v>0</v>
      </c>
      <c r="O354" s="2" t="s">
        <v>39</v>
      </c>
      <c r="P354" s="2" t="str" cm="1">
        <f t="array" ref="P354">_xlfn.IFS(Table1[[#This Row],[Divorced]]=1,"Divorced",Table1[[#This Row],[Married]]=1,"Married",Table1[[#This Row],[Single]]=1,"Single",Table1[[#This Row],[Together]]=1,"Together",Table1[[#This Row],[Widow]]=1,"Widow")</f>
        <v>Together</v>
      </c>
      <c r="Q354" s="2" t="str" cm="1">
        <f t="array" ref="Q354">IFERROR(_xlfn.IFS(Table1[[#This Row],[Basic]]=1,"Basic",Table1[[#This Row],[Graduate]]=1,"Graduate",Table1[[#This Row],[Master]]=1,"Master",Table1[[#This Row],[PhD]]=1,"PhD"),"Other")</f>
        <v>Master</v>
      </c>
    </row>
    <row r="355" spans="1:17" x14ac:dyDescent="0.25">
      <c r="A355" s="2">
        <v>2703</v>
      </c>
      <c r="B355" s="7">
        <v>174881</v>
      </c>
      <c r="C355" s="2">
        <v>1</v>
      </c>
      <c r="D355" s="2">
        <v>1</v>
      </c>
      <c r="E355" s="2">
        <v>59</v>
      </c>
      <c r="F355" s="2">
        <v>0</v>
      </c>
      <c r="G355" s="2">
        <v>0</v>
      </c>
      <c r="H355" s="2">
        <v>0</v>
      </c>
      <c r="I355" s="2">
        <v>1</v>
      </c>
      <c r="J355" s="2">
        <v>0</v>
      </c>
      <c r="K355" s="2">
        <v>0</v>
      </c>
      <c r="L355" s="2">
        <v>0</v>
      </c>
      <c r="M355" s="2">
        <v>1</v>
      </c>
      <c r="N355" s="2">
        <v>0</v>
      </c>
      <c r="O355" s="2" t="s">
        <v>39</v>
      </c>
      <c r="P355" s="2" t="str" cm="1">
        <f t="array" ref="P355">_xlfn.IFS(Table1[[#This Row],[Divorced]]=1,"Divorced",Table1[[#This Row],[Married]]=1,"Married",Table1[[#This Row],[Single]]=1,"Single",Table1[[#This Row],[Together]]=1,"Together",Table1[[#This Row],[Widow]]=1,"Widow")</f>
        <v>Together</v>
      </c>
      <c r="Q355" s="2" t="str" cm="1">
        <f t="array" ref="Q355">IFERROR(_xlfn.IFS(Table1[[#This Row],[Basic]]=1,"Basic",Table1[[#This Row],[Graduate]]=1,"Graduate",Table1[[#This Row],[Master]]=1,"Master",Table1[[#This Row],[PhD]]=1,"PhD"),"Other")</f>
        <v>Master</v>
      </c>
    </row>
    <row r="356" spans="1:17" x14ac:dyDescent="0.25">
      <c r="A356" s="2">
        <v>3131</v>
      </c>
      <c r="B356" s="7">
        <v>174859</v>
      </c>
      <c r="C356" s="2">
        <v>0</v>
      </c>
      <c r="D356" s="2">
        <v>0</v>
      </c>
      <c r="E356" s="2">
        <v>71</v>
      </c>
      <c r="F356" s="2">
        <v>0</v>
      </c>
      <c r="G356" s="2">
        <v>0</v>
      </c>
      <c r="H356" s="2">
        <v>0</v>
      </c>
      <c r="I356" s="2">
        <v>0</v>
      </c>
      <c r="J356" s="2">
        <v>1</v>
      </c>
      <c r="K356" s="2">
        <v>0</v>
      </c>
      <c r="L356" s="2">
        <v>0</v>
      </c>
      <c r="M356" s="2">
        <v>0</v>
      </c>
      <c r="N356" s="2">
        <v>0</v>
      </c>
      <c r="O356" s="2" t="s">
        <v>38</v>
      </c>
      <c r="P356" s="2" t="str" cm="1">
        <f t="array" ref="P356">_xlfn.IFS(Table1[[#This Row],[Divorced]]=1,"Divorced",Table1[[#This Row],[Married]]=1,"Married",Table1[[#This Row],[Single]]=1,"Single",Table1[[#This Row],[Together]]=1,"Together",Table1[[#This Row],[Widow]]=1,"Widow")</f>
        <v>Widow</v>
      </c>
      <c r="Q356" s="2" t="str" cm="1">
        <f t="array" ref="Q356">IFERROR(_xlfn.IFS(Table1[[#This Row],[Basic]]=1,"Basic",Table1[[#This Row],[Graduate]]=1,"Graduate",Table1[[#This Row],[Master]]=1,"Master",Table1[[#This Row],[PhD]]=1,"PhD"),"Other")</f>
        <v>Other</v>
      </c>
    </row>
    <row r="357" spans="1:17" x14ac:dyDescent="0.25">
      <c r="A357" s="2">
        <v>1065</v>
      </c>
      <c r="B357" s="7">
        <v>174854</v>
      </c>
      <c r="C357" s="2">
        <v>1</v>
      </c>
      <c r="D357" s="2">
        <v>2</v>
      </c>
      <c r="E357" s="2">
        <v>50</v>
      </c>
      <c r="F357" s="2">
        <v>0</v>
      </c>
      <c r="G357" s="2">
        <v>0</v>
      </c>
      <c r="H357" s="2">
        <v>0</v>
      </c>
      <c r="I357" s="2">
        <v>1</v>
      </c>
      <c r="J357" s="2">
        <v>0</v>
      </c>
      <c r="K357" s="2">
        <v>0</v>
      </c>
      <c r="L357" s="2">
        <v>1</v>
      </c>
      <c r="M357" s="2">
        <v>0</v>
      </c>
      <c r="N357" s="2">
        <v>0</v>
      </c>
      <c r="O357" s="2" t="s">
        <v>39</v>
      </c>
      <c r="P357" s="2" t="str" cm="1">
        <f t="array" ref="P357">_xlfn.IFS(Table1[[#This Row],[Divorced]]=1,"Divorced",Table1[[#This Row],[Married]]=1,"Married",Table1[[#This Row],[Single]]=1,"Single",Table1[[#This Row],[Together]]=1,"Together",Table1[[#This Row],[Widow]]=1,"Widow")</f>
        <v>Together</v>
      </c>
      <c r="Q357" s="2" t="str" cm="1">
        <f t="array" ref="Q357">IFERROR(_xlfn.IFS(Table1[[#This Row],[Basic]]=1,"Basic",Table1[[#This Row],[Graduate]]=1,"Graduate",Table1[[#This Row],[Master]]=1,"Master",Table1[[#This Row],[PhD]]=1,"PhD"),"Other")</f>
        <v>Graduate</v>
      </c>
    </row>
    <row r="358" spans="1:17" x14ac:dyDescent="0.25">
      <c r="A358" s="2">
        <v>1701</v>
      </c>
      <c r="B358" s="7">
        <v>174806</v>
      </c>
      <c r="C358" s="2">
        <v>0</v>
      </c>
      <c r="D358" s="2">
        <v>1</v>
      </c>
      <c r="E358" s="2">
        <v>55</v>
      </c>
      <c r="F358" s="2">
        <v>0</v>
      </c>
      <c r="G358" s="2">
        <v>1</v>
      </c>
      <c r="H358" s="2">
        <v>0</v>
      </c>
      <c r="I358" s="2">
        <v>0</v>
      </c>
      <c r="J358" s="2">
        <v>0</v>
      </c>
      <c r="K358" s="2">
        <v>0</v>
      </c>
      <c r="L358" s="2">
        <v>0</v>
      </c>
      <c r="M358" s="2">
        <v>1</v>
      </c>
      <c r="N358" s="2">
        <v>0</v>
      </c>
      <c r="O358" s="2" t="s">
        <v>39</v>
      </c>
      <c r="P358" s="2" t="str" cm="1">
        <f t="array" ref="P358">_xlfn.IFS(Table1[[#This Row],[Divorced]]=1,"Divorced",Table1[[#This Row],[Married]]=1,"Married",Table1[[#This Row],[Single]]=1,"Single",Table1[[#This Row],[Together]]=1,"Together",Table1[[#This Row],[Widow]]=1,"Widow")</f>
        <v>Married</v>
      </c>
      <c r="Q358" s="2" t="str" cm="1">
        <f t="array" ref="Q358">IFERROR(_xlfn.IFS(Table1[[#This Row],[Basic]]=1,"Basic",Table1[[#This Row],[Graduate]]=1,"Graduate",Table1[[#This Row],[Master]]=1,"Master",Table1[[#This Row],[PhD]]=1,"PhD"),"Other")</f>
        <v>Master</v>
      </c>
    </row>
    <row r="359" spans="1:17" x14ac:dyDescent="0.25">
      <c r="A359" s="2">
        <v>2293</v>
      </c>
      <c r="B359" s="7">
        <v>174805</v>
      </c>
      <c r="C359" s="2">
        <v>0</v>
      </c>
      <c r="D359" s="2">
        <v>1</v>
      </c>
      <c r="E359" s="2">
        <v>65</v>
      </c>
      <c r="F359" s="2">
        <v>0</v>
      </c>
      <c r="G359" s="2">
        <v>0</v>
      </c>
      <c r="H359" s="2">
        <v>0</v>
      </c>
      <c r="I359" s="2">
        <v>1</v>
      </c>
      <c r="J359" s="2">
        <v>0</v>
      </c>
      <c r="K359" s="2">
        <v>0</v>
      </c>
      <c r="L359" s="2">
        <v>0</v>
      </c>
      <c r="M359" s="2">
        <v>0</v>
      </c>
      <c r="N359" s="2">
        <v>0</v>
      </c>
      <c r="O359" s="2" t="s">
        <v>34</v>
      </c>
      <c r="P359" s="2" t="str" cm="1">
        <f t="array" ref="P359">_xlfn.IFS(Table1[[#This Row],[Divorced]]=1,"Divorced",Table1[[#This Row],[Married]]=1,"Married",Table1[[#This Row],[Single]]=1,"Single",Table1[[#This Row],[Together]]=1,"Together",Table1[[#This Row],[Widow]]=1,"Widow")</f>
        <v>Together</v>
      </c>
      <c r="Q359" s="2" t="str" cm="1">
        <f t="array" ref="Q359">IFERROR(_xlfn.IFS(Table1[[#This Row],[Basic]]=1,"Basic",Table1[[#This Row],[Graduate]]=1,"Graduate",Table1[[#This Row],[Master]]=1,"Master",Table1[[#This Row],[PhD]]=1,"PhD"),"Other")</f>
        <v>Other</v>
      </c>
    </row>
    <row r="360" spans="1:17" x14ac:dyDescent="0.25">
      <c r="A360" s="2">
        <v>2234</v>
      </c>
      <c r="B360" s="7">
        <v>174716</v>
      </c>
      <c r="C360" s="2">
        <v>0</v>
      </c>
      <c r="D360" s="2">
        <v>1</v>
      </c>
      <c r="E360" s="2">
        <v>48</v>
      </c>
      <c r="F360" s="2">
        <v>0</v>
      </c>
      <c r="G360" s="2">
        <v>1</v>
      </c>
      <c r="H360" s="2">
        <v>0</v>
      </c>
      <c r="I360" s="2">
        <v>0</v>
      </c>
      <c r="J360" s="2">
        <v>0</v>
      </c>
      <c r="K360" s="2">
        <v>0</v>
      </c>
      <c r="L360" s="2">
        <v>1</v>
      </c>
      <c r="M360" s="2">
        <v>0</v>
      </c>
      <c r="N360" s="2">
        <v>0</v>
      </c>
      <c r="O360" s="2" t="s">
        <v>35</v>
      </c>
      <c r="P360" s="2" t="str" cm="1">
        <f t="array" ref="P360">_xlfn.IFS(Table1[[#This Row],[Divorced]]=1,"Divorced",Table1[[#This Row],[Married]]=1,"Married",Table1[[#This Row],[Single]]=1,"Single",Table1[[#This Row],[Together]]=1,"Together",Table1[[#This Row],[Widow]]=1,"Widow")</f>
        <v>Married</v>
      </c>
      <c r="Q360" s="2" t="str" cm="1">
        <f t="array" ref="Q360">IFERROR(_xlfn.IFS(Table1[[#This Row],[Basic]]=1,"Basic",Table1[[#This Row],[Graduate]]=1,"Graduate",Table1[[#This Row],[Master]]=1,"Master",Table1[[#This Row],[PhD]]=1,"PhD"),"Other")</f>
        <v>Graduate</v>
      </c>
    </row>
    <row r="361" spans="1:17" x14ac:dyDescent="0.25">
      <c r="A361" s="2">
        <v>1900</v>
      </c>
      <c r="B361" s="7">
        <v>174637</v>
      </c>
      <c r="C361" s="2">
        <v>0</v>
      </c>
      <c r="D361" s="2">
        <v>0</v>
      </c>
      <c r="E361" s="2">
        <v>66</v>
      </c>
      <c r="F361" s="2">
        <v>0</v>
      </c>
      <c r="G361" s="2">
        <v>0</v>
      </c>
      <c r="H361" s="2">
        <v>1</v>
      </c>
      <c r="I361" s="2">
        <v>0</v>
      </c>
      <c r="J361" s="2">
        <v>0</v>
      </c>
      <c r="K361" s="2">
        <v>0</v>
      </c>
      <c r="L361" s="2">
        <v>0</v>
      </c>
      <c r="M361" s="2">
        <v>0</v>
      </c>
      <c r="N361" s="2">
        <v>1</v>
      </c>
      <c r="O361" s="2" t="s">
        <v>36</v>
      </c>
      <c r="P361" s="2" t="str" cm="1">
        <f t="array" ref="P361">_xlfn.IFS(Table1[[#This Row],[Divorced]]=1,"Divorced",Table1[[#This Row],[Married]]=1,"Married",Table1[[#This Row],[Single]]=1,"Single",Table1[[#This Row],[Together]]=1,"Together",Table1[[#This Row],[Widow]]=1,"Widow")</f>
        <v>Single</v>
      </c>
      <c r="Q361" s="2" t="str" cm="1">
        <f t="array" ref="Q361">IFERROR(_xlfn.IFS(Table1[[#This Row],[Basic]]=1,"Basic",Table1[[#This Row],[Graduate]]=1,"Graduate",Table1[[#This Row],[Master]]=1,"Master",Table1[[#This Row],[PhD]]=1,"PhD"),"Other")</f>
        <v>PhD</v>
      </c>
    </row>
    <row r="362" spans="1:17" x14ac:dyDescent="0.25">
      <c r="A362" s="2">
        <v>2011</v>
      </c>
      <c r="B362" s="7">
        <v>174538</v>
      </c>
      <c r="C362" s="2">
        <v>0</v>
      </c>
      <c r="D362" s="2">
        <v>0</v>
      </c>
      <c r="E362" s="2">
        <v>49</v>
      </c>
      <c r="F362" s="2">
        <v>0</v>
      </c>
      <c r="G362" s="2">
        <v>0</v>
      </c>
      <c r="H362" s="2">
        <v>0</v>
      </c>
      <c r="I362" s="2">
        <v>1</v>
      </c>
      <c r="J362" s="2">
        <v>0</v>
      </c>
      <c r="K362" s="2">
        <v>0</v>
      </c>
      <c r="L362" s="2">
        <v>1</v>
      </c>
      <c r="M362" s="2">
        <v>0</v>
      </c>
      <c r="N362" s="2">
        <v>0</v>
      </c>
      <c r="O362" s="2" t="s">
        <v>34</v>
      </c>
      <c r="P362" s="2" t="str" cm="1">
        <f t="array" ref="P362">_xlfn.IFS(Table1[[#This Row],[Divorced]]=1,"Divorced",Table1[[#This Row],[Married]]=1,"Married",Table1[[#This Row],[Single]]=1,"Single",Table1[[#This Row],[Together]]=1,"Together",Table1[[#This Row],[Widow]]=1,"Widow")</f>
        <v>Together</v>
      </c>
      <c r="Q362" s="2" t="str" cm="1">
        <f t="array" ref="Q362">IFERROR(_xlfn.IFS(Table1[[#This Row],[Basic]]=1,"Basic",Table1[[#This Row],[Graduate]]=1,"Graduate",Table1[[#This Row],[Master]]=1,"Master",Table1[[#This Row],[PhD]]=1,"PhD"),"Other")</f>
        <v>Graduate</v>
      </c>
    </row>
    <row r="363" spans="1:17" x14ac:dyDescent="0.25">
      <c r="A363" s="2">
        <v>2940</v>
      </c>
      <c r="B363" s="7">
        <v>174485</v>
      </c>
      <c r="C363" s="2">
        <v>0</v>
      </c>
      <c r="D363" s="2">
        <v>0</v>
      </c>
      <c r="E363" s="2">
        <v>73</v>
      </c>
      <c r="F363" s="2">
        <v>0</v>
      </c>
      <c r="G363" s="2">
        <v>0</v>
      </c>
      <c r="H363" s="2">
        <v>0</v>
      </c>
      <c r="I363" s="2">
        <v>1</v>
      </c>
      <c r="J363" s="2">
        <v>0</v>
      </c>
      <c r="K363" s="2">
        <v>0</v>
      </c>
      <c r="L363" s="2">
        <v>1</v>
      </c>
      <c r="M363" s="2">
        <v>0</v>
      </c>
      <c r="N363" s="2">
        <v>0</v>
      </c>
      <c r="O363" s="2" t="s">
        <v>37</v>
      </c>
      <c r="P363" s="2" t="str" cm="1">
        <f t="array" ref="P363">_xlfn.IFS(Table1[[#This Row],[Divorced]]=1,"Divorced",Table1[[#This Row],[Married]]=1,"Married",Table1[[#This Row],[Single]]=1,"Single",Table1[[#This Row],[Together]]=1,"Together",Table1[[#This Row],[Widow]]=1,"Widow")</f>
        <v>Together</v>
      </c>
      <c r="Q363" s="2" t="str" cm="1">
        <f t="array" ref="Q363">IFERROR(_xlfn.IFS(Table1[[#This Row],[Basic]]=1,"Basic",Table1[[#This Row],[Graduate]]=1,"Graduate",Table1[[#This Row],[Master]]=1,"Master",Table1[[#This Row],[PhD]]=1,"PhD"),"Other")</f>
        <v>Graduate</v>
      </c>
    </row>
    <row r="364" spans="1:17" x14ac:dyDescent="0.25">
      <c r="A364" s="2">
        <v>1376</v>
      </c>
      <c r="B364" s="7">
        <v>174293</v>
      </c>
      <c r="C364" s="2">
        <v>0</v>
      </c>
      <c r="D364" s="2">
        <v>0</v>
      </c>
      <c r="E364" s="2">
        <v>27</v>
      </c>
      <c r="F364" s="2">
        <v>0</v>
      </c>
      <c r="G364" s="2">
        <v>0</v>
      </c>
      <c r="H364" s="2">
        <v>1</v>
      </c>
      <c r="I364" s="2">
        <v>0</v>
      </c>
      <c r="J364" s="2">
        <v>0</v>
      </c>
      <c r="K364" s="2">
        <v>0</v>
      </c>
      <c r="L364" s="2">
        <v>1</v>
      </c>
      <c r="M364" s="2">
        <v>0</v>
      </c>
      <c r="N364" s="2">
        <v>0</v>
      </c>
      <c r="O364" s="2" t="s">
        <v>35</v>
      </c>
      <c r="P364" s="2" t="str" cm="1">
        <f t="array" ref="P364">_xlfn.IFS(Table1[[#This Row],[Divorced]]=1,"Divorced",Table1[[#This Row],[Married]]=1,"Married",Table1[[#This Row],[Single]]=1,"Single",Table1[[#This Row],[Together]]=1,"Together",Table1[[#This Row],[Widow]]=1,"Widow")</f>
        <v>Single</v>
      </c>
      <c r="Q364" s="2" t="str" cm="1">
        <f t="array" ref="Q364">IFERROR(_xlfn.IFS(Table1[[#This Row],[Basic]]=1,"Basic",Table1[[#This Row],[Graduate]]=1,"Graduate",Table1[[#This Row],[Master]]=1,"Master",Table1[[#This Row],[PhD]]=1,"PhD"),"Other")</f>
        <v>Graduate</v>
      </c>
    </row>
    <row r="365" spans="1:17" x14ac:dyDescent="0.25">
      <c r="A365" s="2">
        <v>1909</v>
      </c>
      <c r="B365" s="7">
        <v>174293</v>
      </c>
      <c r="C365" s="2">
        <v>0</v>
      </c>
      <c r="D365" s="2">
        <v>0</v>
      </c>
      <c r="E365" s="2">
        <v>27</v>
      </c>
      <c r="F365" s="2">
        <v>0</v>
      </c>
      <c r="G365" s="2">
        <v>0</v>
      </c>
      <c r="H365" s="2">
        <v>1</v>
      </c>
      <c r="I365" s="2">
        <v>0</v>
      </c>
      <c r="J365" s="2">
        <v>0</v>
      </c>
      <c r="K365" s="2">
        <v>0</v>
      </c>
      <c r="L365" s="2">
        <v>1</v>
      </c>
      <c r="M365" s="2">
        <v>0</v>
      </c>
      <c r="N365" s="2">
        <v>0</v>
      </c>
      <c r="O365" s="2" t="s">
        <v>34</v>
      </c>
      <c r="P365" s="2" t="str" cm="1">
        <f t="array" ref="P365">_xlfn.IFS(Table1[[#This Row],[Divorced]]=1,"Divorced",Table1[[#This Row],[Married]]=1,"Married",Table1[[#This Row],[Single]]=1,"Single",Table1[[#This Row],[Together]]=1,"Together",Table1[[#This Row],[Widow]]=1,"Widow")</f>
        <v>Single</v>
      </c>
      <c r="Q365" s="2" t="str" cm="1">
        <f t="array" ref="Q365">IFERROR(_xlfn.IFS(Table1[[#This Row],[Basic]]=1,"Basic",Table1[[#This Row],[Graduate]]=1,"Graduate",Table1[[#This Row],[Master]]=1,"Master",Table1[[#This Row],[PhD]]=1,"PhD"),"Other")</f>
        <v>Graduate</v>
      </c>
    </row>
    <row r="366" spans="1:17" x14ac:dyDescent="0.25">
      <c r="A366" s="2">
        <v>2830</v>
      </c>
      <c r="B366" s="7">
        <v>174290</v>
      </c>
      <c r="C366" s="2">
        <v>0</v>
      </c>
      <c r="D366" s="2">
        <v>1</v>
      </c>
      <c r="E366" s="2">
        <v>49</v>
      </c>
      <c r="F366" s="2">
        <v>1</v>
      </c>
      <c r="G366" s="2">
        <v>0</v>
      </c>
      <c r="H366" s="2">
        <v>0</v>
      </c>
      <c r="I366" s="2">
        <v>0</v>
      </c>
      <c r="J366" s="2">
        <v>0</v>
      </c>
      <c r="K366" s="2">
        <v>0</v>
      </c>
      <c r="L366" s="2">
        <v>0</v>
      </c>
      <c r="M366" s="2">
        <v>1</v>
      </c>
      <c r="N366" s="2">
        <v>0</v>
      </c>
      <c r="O366" s="2" t="s">
        <v>36</v>
      </c>
      <c r="P366" s="2" t="str" cm="1">
        <f t="array" ref="P366">_xlfn.IFS(Table1[[#This Row],[Divorced]]=1,"Divorced",Table1[[#This Row],[Married]]=1,"Married",Table1[[#This Row],[Single]]=1,"Single",Table1[[#This Row],[Together]]=1,"Together",Table1[[#This Row],[Widow]]=1,"Widow")</f>
        <v>Divorced</v>
      </c>
      <c r="Q366" s="2" t="str" cm="1">
        <f t="array" ref="Q366">IFERROR(_xlfn.IFS(Table1[[#This Row],[Basic]]=1,"Basic",Table1[[#This Row],[Graduate]]=1,"Graduate",Table1[[#This Row],[Master]]=1,"Master",Table1[[#This Row],[PhD]]=1,"PhD"),"Other")</f>
        <v>Master</v>
      </c>
    </row>
    <row r="367" spans="1:17" x14ac:dyDescent="0.25">
      <c r="A367" s="2">
        <v>2567</v>
      </c>
      <c r="B367" s="7">
        <v>174268</v>
      </c>
      <c r="C367" s="2">
        <v>0</v>
      </c>
      <c r="D367" s="2">
        <v>0</v>
      </c>
      <c r="E367" s="2">
        <v>65</v>
      </c>
      <c r="F367" s="2">
        <v>0</v>
      </c>
      <c r="G367" s="2">
        <v>1</v>
      </c>
      <c r="H367" s="2">
        <v>0</v>
      </c>
      <c r="I367" s="2">
        <v>0</v>
      </c>
      <c r="J367" s="2">
        <v>0</v>
      </c>
      <c r="K367" s="2">
        <v>0</v>
      </c>
      <c r="L367" s="2">
        <v>1</v>
      </c>
      <c r="M367" s="2">
        <v>0</v>
      </c>
      <c r="N367" s="2">
        <v>0</v>
      </c>
      <c r="O367" s="2" t="s">
        <v>38</v>
      </c>
      <c r="P367" s="2" t="str" cm="1">
        <f t="array" ref="P367">_xlfn.IFS(Table1[[#This Row],[Divorced]]=1,"Divorced",Table1[[#This Row],[Married]]=1,"Married",Table1[[#This Row],[Single]]=1,"Single",Table1[[#This Row],[Together]]=1,"Together",Table1[[#This Row],[Widow]]=1,"Widow")</f>
        <v>Married</v>
      </c>
      <c r="Q367" s="2" t="str" cm="1">
        <f t="array" ref="Q367">IFERROR(_xlfn.IFS(Table1[[#This Row],[Basic]]=1,"Basic",Table1[[#This Row],[Graduate]]=1,"Graduate",Table1[[#This Row],[Master]]=1,"Master",Table1[[#This Row],[PhD]]=1,"PhD"),"Other")</f>
        <v>Graduate</v>
      </c>
    </row>
    <row r="368" spans="1:17" x14ac:dyDescent="0.25">
      <c r="A368" s="2">
        <v>1758</v>
      </c>
      <c r="B368" s="7">
        <v>174250</v>
      </c>
      <c r="C368" s="2">
        <v>0</v>
      </c>
      <c r="D368" s="2">
        <v>0</v>
      </c>
      <c r="E368" s="2">
        <v>62</v>
      </c>
      <c r="F368" s="2">
        <v>0</v>
      </c>
      <c r="G368" s="2">
        <v>0</v>
      </c>
      <c r="H368" s="2">
        <v>0</v>
      </c>
      <c r="I368" s="2">
        <v>1</v>
      </c>
      <c r="J368" s="2">
        <v>0</v>
      </c>
      <c r="K368" s="2">
        <v>0</v>
      </c>
      <c r="L368" s="2">
        <v>0</v>
      </c>
      <c r="M368" s="2">
        <v>0</v>
      </c>
      <c r="N368" s="2">
        <v>1</v>
      </c>
      <c r="O368" s="2" t="s">
        <v>37</v>
      </c>
      <c r="P368" s="2" t="str" cm="1">
        <f t="array" ref="P368">_xlfn.IFS(Table1[[#This Row],[Divorced]]=1,"Divorced",Table1[[#This Row],[Married]]=1,"Married",Table1[[#This Row],[Single]]=1,"Single",Table1[[#This Row],[Together]]=1,"Together",Table1[[#This Row],[Widow]]=1,"Widow")</f>
        <v>Together</v>
      </c>
      <c r="Q368" s="2" t="str" cm="1">
        <f t="array" ref="Q368">IFERROR(_xlfn.IFS(Table1[[#This Row],[Basic]]=1,"Basic",Table1[[#This Row],[Graduate]]=1,"Graduate",Table1[[#This Row],[Master]]=1,"Master",Table1[[#This Row],[PhD]]=1,"PhD"),"Other")</f>
        <v>PhD</v>
      </c>
    </row>
    <row r="369" spans="1:17" x14ac:dyDescent="0.25">
      <c r="A369" s="2">
        <v>2153</v>
      </c>
      <c r="B369" s="7">
        <v>174214</v>
      </c>
      <c r="C369" s="2">
        <v>0</v>
      </c>
      <c r="D369" s="2">
        <v>0</v>
      </c>
      <c r="E369" s="2">
        <v>30</v>
      </c>
      <c r="F369" s="2">
        <v>0</v>
      </c>
      <c r="G369" s="2">
        <v>1</v>
      </c>
      <c r="H369" s="2">
        <v>0</v>
      </c>
      <c r="I369" s="2">
        <v>0</v>
      </c>
      <c r="J369" s="2">
        <v>0</v>
      </c>
      <c r="K369" s="2">
        <v>0</v>
      </c>
      <c r="L369" s="2">
        <v>0</v>
      </c>
      <c r="M369" s="2">
        <v>0</v>
      </c>
      <c r="N369" s="2">
        <v>1</v>
      </c>
      <c r="O369" s="2" t="s">
        <v>38</v>
      </c>
      <c r="P369" s="2" t="str" cm="1">
        <f t="array" ref="P369">_xlfn.IFS(Table1[[#This Row],[Divorced]]=1,"Divorced",Table1[[#This Row],[Married]]=1,"Married",Table1[[#This Row],[Single]]=1,"Single",Table1[[#This Row],[Together]]=1,"Together",Table1[[#This Row],[Widow]]=1,"Widow")</f>
        <v>Married</v>
      </c>
      <c r="Q369" s="2" t="str" cm="1">
        <f t="array" ref="Q369">IFERROR(_xlfn.IFS(Table1[[#This Row],[Basic]]=1,"Basic",Table1[[#This Row],[Graduate]]=1,"Graduate",Table1[[#This Row],[Master]]=1,"Master",Table1[[#This Row],[PhD]]=1,"PhD"),"Other")</f>
        <v>PhD</v>
      </c>
    </row>
    <row r="370" spans="1:17" x14ac:dyDescent="0.25">
      <c r="A370" s="2">
        <v>2238</v>
      </c>
      <c r="B370" s="7">
        <v>174190</v>
      </c>
      <c r="C370" s="2">
        <v>0</v>
      </c>
      <c r="D370" s="2">
        <v>1</v>
      </c>
      <c r="E370" s="2">
        <v>45</v>
      </c>
      <c r="F370" s="2">
        <v>0</v>
      </c>
      <c r="G370" s="2">
        <v>1</v>
      </c>
      <c r="H370" s="2">
        <v>0</v>
      </c>
      <c r="I370" s="2">
        <v>0</v>
      </c>
      <c r="J370" s="2">
        <v>0</v>
      </c>
      <c r="K370" s="2">
        <v>0</v>
      </c>
      <c r="L370" s="2">
        <v>1</v>
      </c>
      <c r="M370" s="2">
        <v>0</v>
      </c>
      <c r="N370" s="2">
        <v>0</v>
      </c>
      <c r="O370" s="2" t="s">
        <v>37</v>
      </c>
      <c r="P370" s="2" t="str" cm="1">
        <f t="array" ref="P370">_xlfn.IFS(Table1[[#This Row],[Divorced]]=1,"Divorced",Table1[[#This Row],[Married]]=1,"Married",Table1[[#This Row],[Single]]=1,"Single",Table1[[#This Row],[Together]]=1,"Together",Table1[[#This Row],[Widow]]=1,"Widow")</f>
        <v>Married</v>
      </c>
      <c r="Q370" s="2" t="str" cm="1">
        <f t="array" ref="Q370">IFERROR(_xlfn.IFS(Table1[[#This Row],[Basic]]=1,"Basic",Table1[[#This Row],[Graduate]]=1,"Graduate",Table1[[#This Row],[Master]]=1,"Master",Table1[[#This Row],[PhD]]=1,"PhD"),"Other")</f>
        <v>Graduate</v>
      </c>
    </row>
    <row r="371" spans="1:17" x14ac:dyDescent="0.25">
      <c r="A371" s="2">
        <v>1153</v>
      </c>
      <c r="B371" s="7">
        <v>174165</v>
      </c>
      <c r="C371" s="2">
        <v>0</v>
      </c>
      <c r="D371" s="2">
        <v>0</v>
      </c>
      <c r="E371" s="2">
        <v>45</v>
      </c>
      <c r="F371" s="2">
        <v>1</v>
      </c>
      <c r="G371" s="2">
        <v>0</v>
      </c>
      <c r="H371" s="2">
        <v>0</v>
      </c>
      <c r="I371" s="2">
        <v>0</v>
      </c>
      <c r="J371" s="2">
        <v>0</v>
      </c>
      <c r="K371" s="2">
        <v>0</v>
      </c>
      <c r="L371" s="2">
        <v>0</v>
      </c>
      <c r="M371" s="2">
        <v>0</v>
      </c>
      <c r="N371" s="2">
        <v>1</v>
      </c>
      <c r="O371" s="2" t="s">
        <v>34</v>
      </c>
      <c r="P371" s="2" t="str" cm="1">
        <f t="array" ref="P371">_xlfn.IFS(Table1[[#This Row],[Divorced]]=1,"Divorced",Table1[[#This Row],[Married]]=1,"Married",Table1[[#This Row],[Single]]=1,"Single",Table1[[#This Row],[Together]]=1,"Together",Table1[[#This Row],[Widow]]=1,"Widow")</f>
        <v>Divorced</v>
      </c>
      <c r="Q371" s="2" t="str" cm="1">
        <f t="array" ref="Q371">IFERROR(_xlfn.IFS(Table1[[#This Row],[Basic]]=1,"Basic",Table1[[#This Row],[Graduate]]=1,"Graduate",Table1[[#This Row],[Master]]=1,"Master",Table1[[#This Row],[PhD]]=1,"PhD"),"Other")</f>
        <v>PhD</v>
      </c>
    </row>
    <row r="372" spans="1:17" x14ac:dyDescent="0.25">
      <c r="A372" s="2">
        <v>1908</v>
      </c>
      <c r="B372" s="7">
        <v>174116</v>
      </c>
      <c r="C372" s="2">
        <v>0</v>
      </c>
      <c r="D372" s="2">
        <v>0</v>
      </c>
      <c r="E372" s="2">
        <v>38</v>
      </c>
      <c r="F372" s="2">
        <v>0</v>
      </c>
      <c r="G372" s="2">
        <v>0</v>
      </c>
      <c r="H372" s="2">
        <v>1</v>
      </c>
      <c r="I372" s="2">
        <v>0</v>
      </c>
      <c r="J372" s="2">
        <v>0</v>
      </c>
      <c r="K372" s="2">
        <v>0</v>
      </c>
      <c r="L372" s="2">
        <v>0</v>
      </c>
      <c r="M372" s="2">
        <v>0</v>
      </c>
      <c r="N372" s="2">
        <v>0</v>
      </c>
      <c r="O372" s="2" t="s">
        <v>37</v>
      </c>
      <c r="P372" s="2" t="str" cm="1">
        <f t="array" ref="P372">_xlfn.IFS(Table1[[#This Row],[Divorced]]=1,"Divorced",Table1[[#This Row],[Married]]=1,"Married",Table1[[#This Row],[Single]]=1,"Single",Table1[[#This Row],[Together]]=1,"Together",Table1[[#This Row],[Widow]]=1,"Widow")</f>
        <v>Single</v>
      </c>
      <c r="Q372" s="2" t="str" cm="1">
        <f t="array" ref="Q372">IFERROR(_xlfn.IFS(Table1[[#This Row],[Basic]]=1,"Basic",Table1[[#This Row],[Graduate]]=1,"Graduate",Table1[[#This Row],[Master]]=1,"Master",Table1[[#This Row],[PhD]]=1,"PhD"),"Other")</f>
        <v>Other</v>
      </c>
    </row>
    <row r="373" spans="1:17" x14ac:dyDescent="0.25">
      <c r="A373" s="2">
        <v>1177</v>
      </c>
      <c r="B373" s="7">
        <v>174068</v>
      </c>
      <c r="C373" s="2">
        <v>0</v>
      </c>
      <c r="D373" s="2">
        <v>0</v>
      </c>
      <c r="E373" s="2">
        <v>44</v>
      </c>
      <c r="F373" s="2">
        <v>0</v>
      </c>
      <c r="G373" s="2">
        <v>1</v>
      </c>
      <c r="H373" s="2">
        <v>0</v>
      </c>
      <c r="I373" s="2">
        <v>0</v>
      </c>
      <c r="J373" s="2">
        <v>0</v>
      </c>
      <c r="K373" s="2">
        <v>0</v>
      </c>
      <c r="L373" s="2">
        <v>1</v>
      </c>
      <c r="M373" s="2">
        <v>0</v>
      </c>
      <c r="N373" s="2">
        <v>0</v>
      </c>
      <c r="O373" s="2" t="s">
        <v>34</v>
      </c>
      <c r="P373" s="2" t="str" cm="1">
        <f t="array" ref="P373">_xlfn.IFS(Table1[[#This Row],[Divorced]]=1,"Divorced",Table1[[#This Row],[Married]]=1,"Married",Table1[[#This Row],[Single]]=1,"Single",Table1[[#This Row],[Together]]=1,"Together",Table1[[#This Row],[Widow]]=1,"Widow")</f>
        <v>Married</v>
      </c>
      <c r="Q373" s="2" t="str" cm="1">
        <f t="array" ref="Q373">IFERROR(_xlfn.IFS(Table1[[#This Row],[Basic]]=1,"Basic",Table1[[#This Row],[Graduate]]=1,"Graduate",Table1[[#This Row],[Master]]=1,"Master",Table1[[#This Row],[PhD]]=1,"PhD"),"Other")</f>
        <v>Graduate</v>
      </c>
    </row>
    <row r="374" spans="1:17" x14ac:dyDescent="0.25">
      <c r="A374" s="2">
        <v>2504</v>
      </c>
      <c r="B374" s="7">
        <v>174004</v>
      </c>
      <c r="C374" s="2">
        <v>0</v>
      </c>
      <c r="D374" s="2">
        <v>0</v>
      </c>
      <c r="E374" s="2">
        <v>33</v>
      </c>
      <c r="F374" s="2">
        <v>0</v>
      </c>
      <c r="G374" s="2">
        <v>0</v>
      </c>
      <c r="H374" s="2">
        <v>1</v>
      </c>
      <c r="I374" s="2">
        <v>0</v>
      </c>
      <c r="J374" s="2">
        <v>0</v>
      </c>
      <c r="K374" s="2">
        <v>0</v>
      </c>
      <c r="L374" s="2">
        <v>0</v>
      </c>
      <c r="M374" s="2">
        <v>0</v>
      </c>
      <c r="N374" s="2">
        <v>1</v>
      </c>
      <c r="O374" s="2" t="s">
        <v>35</v>
      </c>
      <c r="P374" s="2" t="str" cm="1">
        <f t="array" ref="P374">_xlfn.IFS(Table1[[#This Row],[Divorced]]=1,"Divorced",Table1[[#This Row],[Married]]=1,"Married",Table1[[#This Row],[Single]]=1,"Single",Table1[[#This Row],[Together]]=1,"Together",Table1[[#This Row],[Widow]]=1,"Widow")</f>
        <v>Single</v>
      </c>
      <c r="Q374" s="2" t="str" cm="1">
        <f t="array" ref="Q374">IFERROR(_xlfn.IFS(Table1[[#This Row],[Basic]]=1,"Basic",Table1[[#This Row],[Graduate]]=1,"Graduate",Table1[[#This Row],[Master]]=1,"Master",Table1[[#This Row],[PhD]]=1,"PhD"),"Other")</f>
        <v>PhD</v>
      </c>
    </row>
    <row r="375" spans="1:17" x14ac:dyDescent="0.25">
      <c r="A375" s="2">
        <v>1779</v>
      </c>
      <c r="B375" s="7">
        <v>173926</v>
      </c>
      <c r="C375" s="2">
        <v>0</v>
      </c>
      <c r="D375" s="2">
        <v>0</v>
      </c>
      <c r="E375" s="2">
        <v>47</v>
      </c>
      <c r="F375" s="2">
        <v>0</v>
      </c>
      <c r="G375" s="2">
        <v>0</v>
      </c>
      <c r="H375" s="2">
        <v>0</v>
      </c>
      <c r="I375" s="2">
        <v>1</v>
      </c>
      <c r="J375" s="2">
        <v>0</v>
      </c>
      <c r="K375" s="2">
        <v>0</v>
      </c>
      <c r="L375" s="2">
        <v>1</v>
      </c>
      <c r="M375" s="2">
        <v>0</v>
      </c>
      <c r="N375" s="2">
        <v>0</v>
      </c>
      <c r="O375" s="2" t="s">
        <v>39</v>
      </c>
      <c r="P375" s="2" t="str" cm="1">
        <f t="array" ref="P375">_xlfn.IFS(Table1[[#This Row],[Divorced]]=1,"Divorced",Table1[[#This Row],[Married]]=1,"Married",Table1[[#This Row],[Single]]=1,"Single",Table1[[#This Row],[Together]]=1,"Together",Table1[[#This Row],[Widow]]=1,"Widow")</f>
        <v>Together</v>
      </c>
      <c r="Q375" s="2" t="str" cm="1">
        <f t="array" ref="Q375">IFERROR(_xlfn.IFS(Table1[[#This Row],[Basic]]=1,"Basic",Table1[[#This Row],[Graduate]]=1,"Graduate",Table1[[#This Row],[Master]]=1,"Master",Table1[[#This Row],[PhD]]=1,"PhD"),"Other")</f>
        <v>Graduate</v>
      </c>
    </row>
    <row r="376" spans="1:17" x14ac:dyDescent="0.25">
      <c r="A376" s="2">
        <v>2428</v>
      </c>
      <c r="B376" s="7">
        <v>173892</v>
      </c>
      <c r="C376" s="2">
        <v>0</v>
      </c>
      <c r="D376" s="2">
        <v>0</v>
      </c>
      <c r="E376" s="2">
        <v>67</v>
      </c>
      <c r="F376" s="2">
        <v>0</v>
      </c>
      <c r="G376" s="2">
        <v>0</v>
      </c>
      <c r="H376" s="2">
        <v>1</v>
      </c>
      <c r="I376" s="2">
        <v>0</v>
      </c>
      <c r="J376" s="2">
        <v>0</v>
      </c>
      <c r="K376" s="2">
        <v>0</v>
      </c>
      <c r="L376" s="2">
        <v>1</v>
      </c>
      <c r="M376" s="2">
        <v>0</v>
      </c>
      <c r="N376" s="2">
        <v>0</v>
      </c>
      <c r="O376" s="2" t="s">
        <v>36</v>
      </c>
      <c r="P376" s="2" t="str" cm="1">
        <f t="array" ref="P376">_xlfn.IFS(Table1[[#This Row],[Divorced]]=1,"Divorced",Table1[[#This Row],[Married]]=1,"Married",Table1[[#This Row],[Single]]=1,"Single",Table1[[#This Row],[Together]]=1,"Together",Table1[[#This Row],[Widow]]=1,"Widow")</f>
        <v>Single</v>
      </c>
      <c r="Q376" s="2" t="str" cm="1">
        <f t="array" ref="Q376">IFERROR(_xlfn.IFS(Table1[[#This Row],[Basic]]=1,"Basic",Table1[[#This Row],[Graduate]]=1,"Graduate",Table1[[#This Row],[Master]]=1,"Master",Table1[[#This Row],[PhD]]=1,"PhD"),"Other")</f>
        <v>Graduate</v>
      </c>
    </row>
    <row r="377" spans="1:17" x14ac:dyDescent="0.25">
      <c r="A377" s="2">
        <v>3171</v>
      </c>
      <c r="B377" s="7">
        <v>173807</v>
      </c>
      <c r="C377" s="2">
        <v>0</v>
      </c>
      <c r="D377" s="2">
        <v>1</v>
      </c>
      <c r="E377" s="2">
        <v>42</v>
      </c>
      <c r="F377" s="2">
        <v>0</v>
      </c>
      <c r="G377" s="2">
        <v>1</v>
      </c>
      <c r="H377" s="2">
        <v>0</v>
      </c>
      <c r="I377" s="2">
        <v>0</v>
      </c>
      <c r="J377" s="2">
        <v>0</v>
      </c>
      <c r="K377" s="2">
        <v>0</v>
      </c>
      <c r="L377" s="2">
        <v>1</v>
      </c>
      <c r="M377" s="2">
        <v>0</v>
      </c>
      <c r="N377" s="2">
        <v>0</v>
      </c>
      <c r="O377" s="2" t="s">
        <v>39</v>
      </c>
      <c r="P377" s="2" t="str" cm="1">
        <f t="array" ref="P377">_xlfn.IFS(Table1[[#This Row],[Divorced]]=1,"Divorced",Table1[[#This Row],[Married]]=1,"Married",Table1[[#This Row],[Single]]=1,"Single",Table1[[#This Row],[Together]]=1,"Together",Table1[[#This Row],[Widow]]=1,"Widow")</f>
        <v>Married</v>
      </c>
      <c r="Q377" s="2" t="str" cm="1">
        <f t="array" ref="Q377">IFERROR(_xlfn.IFS(Table1[[#This Row],[Basic]]=1,"Basic",Table1[[#This Row],[Graduate]]=1,"Graduate",Table1[[#This Row],[Master]]=1,"Master",Table1[[#This Row],[PhD]]=1,"PhD"),"Other")</f>
        <v>Graduate</v>
      </c>
    </row>
    <row r="378" spans="1:17" x14ac:dyDescent="0.25">
      <c r="A378" s="2">
        <v>3162</v>
      </c>
      <c r="B378" s="7">
        <v>173803</v>
      </c>
      <c r="C378" s="2">
        <v>0</v>
      </c>
      <c r="D378" s="2">
        <v>1</v>
      </c>
      <c r="E378" s="2">
        <v>63</v>
      </c>
      <c r="F378" s="2">
        <v>0</v>
      </c>
      <c r="G378" s="2">
        <v>1</v>
      </c>
      <c r="H378" s="2">
        <v>0</v>
      </c>
      <c r="I378" s="2">
        <v>0</v>
      </c>
      <c r="J378" s="2">
        <v>0</v>
      </c>
      <c r="K378" s="2">
        <v>0</v>
      </c>
      <c r="L378" s="2">
        <v>1</v>
      </c>
      <c r="M378" s="2">
        <v>0</v>
      </c>
      <c r="N378" s="2">
        <v>0</v>
      </c>
      <c r="O378" s="2" t="s">
        <v>37</v>
      </c>
      <c r="P378" s="2" t="str" cm="1">
        <f t="array" ref="P378">_xlfn.IFS(Table1[[#This Row],[Divorced]]=1,"Divorced",Table1[[#This Row],[Married]]=1,"Married",Table1[[#This Row],[Single]]=1,"Single",Table1[[#This Row],[Together]]=1,"Together",Table1[[#This Row],[Widow]]=1,"Widow")</f>
        <v>Married</v>
      </c>
      <c r="Q378" s="2" t="str" cm="1">
        <f t="array" ref="Q378">IFERROR(_xlfn.IFS(Table1[[#This Row],[Basic]]=1,"Basic",Table1[[#This Row],[Graduate]]=1,"Graduate",Table1[[#This Row],[Master]]=1,"Master",Table1[[#This Row],[PhD]]=1,"PhD"),"Other")</f>
        <v>Graduate</v>
      </c>
    </row>
    <row r="379" spans="1:17" x14ac:dyDescent="0.25">
      <c r="A379" s="2">
        <v>2674</v>
      </c>
      <c r="B379" s="7">
        <v>173705</v>
      </c>
      <c r="C379" s="2">
        <v>0</v>
      </c>
      <c r="D379" s="2">
        <v>2</v>
      </c>
      <c r="E379" s="2">
        <v>69</v>
      </c>
      <c r="F379" s="2">
        <v>0</v>
      </c>
      <c r="G379" s="2">
        <v>0</v>
      </c>
      <c r="H379" s="2">
        <v>0</v>
      </c>
      <c r="I379" s="2">
        <v>0</v>
      </c>
      <c r="J379" s="2">
        <v>1</v>
      </c>
      <c r="K379" s="2">
        <v>0</v>
      </c>
      <c r="L379" s="2">
        <v>0</v>
      </c>
      <c r="M379" s="2">
        <v>1</v>
      </c>
      <c r="N379" s="2">
        <v>0</v>
      </c>
      <c r="O379" s="2" t="s">
        <v>36</v>
      </c>
      <c r="P379" s="2" t="str" cm="1">
        <f t="array" ref="P379">_xlfn.IFS(Table1[[#This Row],[Divorced]]=1,"Divorced",Table1[[#This Row],[Married]]=1,"Married",Table1[[#This Row],[Single]]=1,"Single",Table1[[#This Row],[Together]]=1,"Together",Table1[[#This Row],[Widow]]=1,"Widow")</f>
        <v>Widow</v>
      </c>
      <c r="Q379" s="2" t="str" cm="1">
        <f t="array" ref="Q379">IFERROR(_xlfn.IFS(Table1[[#This Row],[Basic]]=1,"Basic",Table1[[#This Row],[Graduate]]=1,"Graduate",Table1[[#This Row],[Master]]=1,"Master",Table1[[#This Row],[PhD]]=1,"PhD"),"Other")</f>
        <v>Master</v>
      </c>
    </row>
    <row r="380" spans="1:17" x14ac:dyDescent="0.25">
      <c r="A380" s="2">
        <v>1622</v>
      </c>
      <c r="B380" s="7">
        <v>173691</v>
      </c>
      <c r="C380" s="2">
        <v>0</v>
      </c>
      <c r="D380" s="2">
        <v>1</v>
      </c>
      <c r="E380" s="2">
        <v>49</v>
      </c>
      <c r="F380" s="2">
        <v>0</v>
      </c>
      <c r="G380" s="2">
        <v>1</v>
      </c>
      <c r="H380" s="2">
        <v>0</v>
      </c>
      <c r="I380" s="2">
        <v>0</v>
      </c>
      <c r="J380" s="2">
        <v>0</v>
      </c>
      <c r="K380" s="2">
        <v>0</v>
      </c>
      <c r="L380" s="2">
        <v>1</v>
      </c>
      <c r="M380" s="2">
        <v>0</v>
      </c>
      <c r="N380" s="2">
        <v>0</v>
      </c>
      <c r="O380" s="2" t="s">
        <v>35</v>
      </c>
      <c r="P380" s="2" t="str" cm="1">
        <f t="array" ref="P380">_xlfn.IFS(Table1[[#This Row],[Divorced]]=1,"Divorced",Table1[[#This Row],[Married]]=1,"Married",Table1[[#This Row],[Single]]=1,"Single",Table1[[#This Row],[Together]]=1,"Together",Table1[[#This Row],[Widow]]=1,"Widow")</f>
        <v>Married</v>
      </c>
      <c r="Q380" s="2" t="str" cm="1">
        <f t="array" ref="Q380">IFERROR(_xlfn.IFS(Table1[[#This Row],[Basic]]=1,"Basic",Table1[[#This Row],[Graduate]]=1,"Graduate",Table1[[#This Row],[Master]]=1,"Master",Table1[[#This Row],[PhD]]=1,"PhD"),"Other")</f>
        <v>Graduate</v>
      </c>
    </row>
    <row r="381" spans="1:17" x14ac:dyDescent="0.25">
      <c r="A381" s="2">
        <v>1230</v>
      </c>
      <c r="B381" s="7">
        <v>173687</v>
      </c>
      <c r="C381" s="2">
        <v>0</v>
      </c>
      <c r="D381" s="2">
        <v>0</v>
      </c>
      <c r="E381" s="2">
        <v>30</v>
      </c>
      <c r="F381" s="2">
        <v>0</v>
      </c>
      <c r="G381" s="2">
        <v>1</v>
      </c>
      <c r="H381" s="2">
        <v>0</v>
      </c>
      <c r="I381" s="2">
        <v>0</v>
      </c>
      <c r="J381" s="2">
        <v>0</v>
      </c>
      <c r="K381" s="2">
        <v>0</v>
      </c>
      <c r="L381" s="2">
        <v>1</v>
      </c>
      <c r="M381" s="2">
        <v>0</v>
      </c>
      <c r="N381" s="2">
        <v>0</v>
      </c>
      <c r="O381" s="2" t="s">
        <v>37</v>
      </c>
      <c r="P381" s="2" t="str" cm="1">
        <f t="array" ref="P381">_xlfn.IFS(Table1[[#This Row],[Divorced]]=1,"Divorced",Table1[[#This Row],[Married]]=1,"Married",Table1[[#This Row],[Single]]=1,"Single",Table1[[#This Row],[Together]]=1,"Together",Table1[[#This Row],[Widow]]=1,"Widow")</f>
        <v>Married</v>
      </c>
      <c r="Q381" s="2" t="str" cm="1">
        <f t="array" ref="Q381">IFERROR(_xlfn.IFS(Table1[[#This Row],[Basic]]=1,"Basic",Table1[[#This Row],[Graduate]]=1,"Graduate",Table1[[#This Row],[Master]]=1,"Master",Table1[[#This Row],[PhD]]=1,"PhD"),"Other")</f>
        <v>Graduate</v>
      </c>
    </row>
    <row r="382" spans="1:17" x14ac:dyDescent="0.25">
      <c r="A382" s="2">
        <v>2488</v>
      </c>
      <c r="B382" s="7">
        <v>173538</v>
      </c>
      <c r="C382" s="2">
        <v>0</v>
      </c>
      <c r="D382" s="2">
        <v>1</v>
      </c>
      <c r="E382" s="2">
        <v>55</v>
      </c>
      <c r="F382" s="2">
        <v>0</v>
      </c>
      <c r="G382" s="2">
        <v>1</v>
      </c>
      <c r="H382" s="2">
        <v>0</v>
      </c>
      <c r="I382" s="2">
        <v>0</v>
      </c>
      <c r="J382" s="2">
        <v>0</v>
      </c>
      <c r="K382" s="2">
        <v>0</v>
      </c>
      <c r="L382" s="2">
        <v>1</v>
      </c>
      <c r="M382" s="2">
        <v>0</v>
      </c>
      <c r="N382" s="2">
        <v>0</v>
      </c>
      <c r="O382" s="2" t="s">
        <v>36</v>
      </c>
      <c r="P382" s="2" t="str" cm="1">
        <f t="array" ref="P382">_xlfn.IFS(Table1[[#This Row],[Divorced]]=1,"Divorced",Table1[[#This Row],[Married]]=1,"Married",Table1[[#This Row],[Single]]=1,"Single",Table1[[#This Row],[Together]]=1,"Together",Table1[[#This Row],[Widow]]=1,"Widow")</f>
        <v>Married</v>
      </c>
      <c r="Q382" s="2" t="str" cm="1">
        <f t="array" ref="Q382">IFERROR(_xlfn.IFS(Table1[[#This Row],[Basic]]=1,"Basic",Table1[[#This Row],[Graduate]]=1,"Graduate",Table1[[#This Row],[Master]]=1,"Master",Table1[[#This Row],[PhD]]=1,"PhD"),"Other")</f>
        <v>Graduate</v>
      </c>
    </row>
    <row r="383" spans="1:17" x14ac:dyDescent="0.25">
      <c r="A383" s="2">
        <v>1227</v>
      </c>
      <c r="B383" s="7">
        <v>173455</v>
      </c>
      <c r="C383" s="2">
        <v>0</v>
      </c>
      <c r="D383" s="2">
        <v>0</v>
      </c>
      <c r="E383" s="2">
        <v>52</v>
      </c>
      <c r="F383" s="2">
        <v>0</v>
      </c>
      <c r="G383" s="2">
        <v>0</v>
      </c>
      <c r="H383" s="2">
        <v>0</v>
      </c>
      <c r="I383" s="2">
        <v>0</v>
      </c>
      <c r="J383" s="2">
        <v>1</v>
      </c>
      <c r="K383" s="2">
        <v>0</v>
      </c>
      <c r="L383" s="2">
        <v>1</v>
      </c>
      <c r="M383" s="2">
        <v>0</v>
      </c>
      <c r="N383" s="2">
        <v>0</v>
      </c>
      <c r="O383" s="2" t="s">
        <v>39</v>
      </c>
      <c r="P383" s="2" t="str" cm="1">
        <f t="array" ref="P383">_xlfn.IFS(Table1[[#This Row],[Divorced]]=1,"Divorced",Table1[[#This Row],[Married]]=1,"Married",Table1[[#This Row],[Single]]=1,"Single",Table1[[#This Row],[Together]]=1,"Together",Table1[[#This Row],[Widow]]=1,"Widow")</f>
        <v>Widow</v>
      </c>
      <c r="Q383" s="2" t="str" cm="1">
        <f t="array" ref="Q383">IFERROR(_xlfn.IFS(Table1[[#This Row],[Basic]]=1,"Basic",Table1[[#This Row],[Graduate]]=1,"Graduate",Table1[[#This Row],[Master]]=1,"Master",Table1[[#This Row],[PhD]]=1,"PhD"),"Other")</f>
        <v>Graduate</v>
      </c>
    </row>
    <row r="384" spans="1:17" x14ac:dyDescent="0.25">
      <c r="A384" s="2">
        <v>1505</v>
      </c>
      <c r="B384" s="7">
        <v>173454</v>
      </c>
      <c r="C384" s="2">
        <v>0</v>
      </c>
      <c r="D384" s="2">
        <v>0</v>
      </c>
      <c r="E384" s="2">
        <v>33</v>
      </c>
      <c r="F384" s="2">
        <v>0</v>
      </c>
      <c r="G384" s="2">
        <v>0</v>
      </c>
      <c r="H384" s="2">
        <v>1</v>
      </c>
      <c r="I384" s="2">
        <v>0</v>
      </c>
      <c r="J384" s="2">
        <v>0</v>
      </c>
      <c r="K384" s="2">
        <v>0</v>
      </c>
      <c r="L384" s="2">
        <v>0</v>
      </c>
      <c r="M384" s="2">
        <v>1</v>
      </c>
      <c r="N384" s="2">
        <v>0</v>
      </c>
      <c r="O384" s="2" t="s">
        <v>38</v>
      </c>
      <c r="P384" s="2" t="str" cm="1">
        <f t="array" ref="P384">_xlfn.IFS(Table1[[#This Row],[Divorced]]=1,"Divorced",Table1[[#This Row],[Married]]=1,"Married",Table1[[#This Row],[Single]]=1,"Single",Table1[[#This Row],[Together]]=1,"Together",Table1[[#This Row],[Widow]]=1,"Widow")</f>
        <v>Single</v>
      </c>
      <c r="Q384" s="2" t="str" cm="1">
        <f t="array" ref="Q384">IFERROR(_xlfn.IFS(Table1[[#This Row],[Basic]]=1,"Basic",Table1[[#This Row],[Graduate]]=1,"Graduate",Table1[[#This Row],[Master]]=1,"Master",Table1[[#This Row],[PhD]]=1,"PhD"),"Other")</f>
        <v>Master</v>
      </c>
    </row>
    <row r="385" spans="1:17" x14ac:dyDescent="0.25">
      <c r="A385" s="2">
        <v>2243</v>
      </c>
      <c r="B385" s="7">
        <v>173450</v>
      </c>
      <c r="C385" s="2">
        <v>0</v>
      </c>
      <c r="D385" s="2">
        <v>0</v>
      </c>
      <c r="E385" s="2">
        <v>38</v>
      </c>
      <c r="F385" s="2">
        <v>0</v>
      </c>
      <c r="G385" s="2">
        <v>0</v>
      </c>
      <c r="H385" s="2">
        <v>0</v>
      </c>
      <c r="I385" s="2">
        <v>1</v>
      </c>
      <c r="J385" s="2">
        <v>0</v>
      </c>
      <c r="K385" s="2">
        <v>0</v>
      </c>
      <c r="L385" s="2">
        <v>0</v>
      </c>
      <c r="M385" s="2">
        <v>1</v>
      </c>
      <c r="N385" s="2">
        <v>0</v>
      </c>
      <c r="O385" s="2" t="s">
        <v>38</v>
      </c>
      <c r="P385" s="2" t="str" cm="1">
        <f t="array" ref="P385">_xlfn.IFS(Table1[[#This Row],[Divorced]]=1,"Divorced",Table1[[#This Row],[Married]]=1,"Married",Table1[[#This Row],[Single]]=1,"Single",Table1[[#This Row],[Together]]=1,"Together",Table1[[#This Row],[Widow]]=1,"Widow")</f>
        <v>Together</v>
      </c>
      <c r="Q385" s="2" t="str" cm="1">
        <f t="array" ref="Q385">IFERROR(_xlfn.IFS(Table1[[#This Row],[Basic]]=1,"Basic",Table1[[#This Row],[Graduate]]=1,"Graduate",Table1[[#This Row],[Master]]=1,"Master",Table1[[#This Row],[PhD]]=1,"PhD"),"Other")</f>
        <v>Master</v>
      </c>
    </row>
    <row r="386" spans="1:17" x14ac:dyDescent="0.25">
      <c r="A386" s="2">
        <v>1123</v>
      </c>
      <c r="B386" s="7">
        <v>173448</v>
      </c>
      <c r="C386" s="2">
        <v>0</v>
      </c>
      <c r="D386" s="2">
        <v>0</v>
      </c>
      <c r="E386" s="2">
        <v>51</v>
      </c>
      <c r="F386" s="2">
        <v>0</v>
      </c>
      <c r="G386" s="2">
        <v>1</v>
      </c>
      <c r="H386" s="2">
        <v>0</v>
      </c>
      <c r="I386" s="2">
        <v>0</v>
      </c>
      <c r="J386" s="2">
        <v>0</v>
      </c>
      <c r="K386" s="2">
        <v>0</v>
      </c>
      <c r="L386" s="2">
        <v>1</v>
      </c>
      <c r="M386" s="2">
        <v>0</v>
      </c>
      <c r="N386" s="2">
        <v>0</v>
      </c>
      <c r="O386" s="2" t="s">
        <v>34</v>
      </c>
      <c r="P386" s="2" t="str" cm="1">
        <f t="array" ref="P386">_xlfn.IFS(Table1[[#This Row],[Divorced]]=1,"Divorced",Table1[[#This Row],[Married]]=1,"Married",Table1[[#This Row],[Single]]=1,"Single",Table1[[#This Row],[Together]]=1,"Together",Table1[[#This Row],[Widow]]=1,"Widow")</f>
        <v>Married</v>
      </c>
      <c r="Q386" s="2" t="str" cm="1">
        <f t="array" ref="Q386">IFERROR(_xlfn.IFS(Table1[[#This Row],[Basic]]=1,"Basic",Table1[[#This Row],[Graduate]]=1,"Graduate",Table1[[#This Row],[Master]]=1,"Master",Table1[[#This Row],[PhD]]=1,"PhD"),"Other")</f>
        <v>Graduate</v>
      </c>
    </row>
    <row r="387" spans="1:17" x14ac:dyDescent="0.25">
      <c r="A387" s="2">
        <v>2877</v>
      </c>
      <c r="B387" s="7">
        <v>173395</v>
      </c>
      <c r="C387" s="2">
        <v>0</v>
      </c>
      <c r="D387" s="2">
        <v>0</v>
      </c>
      <c r="E387" s="2">
        <v>33</v>
      </c>
      <c r="F387" s="2">
        <v>0</v>
      </c>
      <c r="G387" s="2">
        <v>1</v>
      </c>
      <c r="H387" s="2">
        <v>0</v>
      </c>
      <c r="I387" s="2">
        <v>0</v>
      </c>
      <c r="J387" s="2">
        <v>0</v>
      </c>
      <c r="K387" s="2">
        <v>0</v>
      </c>
      <c r="L387" s="2">
        <v>0</v>
      </c>
      <c r="M387" s="2">
        <v>1</v>
      </c>
      <c r="N387" s="2">
        <v>0</v>
      </c>
      <c r="O387" s="2" t="s">
        <v>39</v>
      </c>
      <c r="P387" s="2" t="str" cm="1">
        <f t="array" ref="P387">_xlfn.IFS(Table1[[#This Row],[Divorced]]=1,"Divorced",Table1[[#This Row],[Married]]=1,"Married",Table1[[#This Row],[Single]]=1,"Single",Table1[[#This Row],[Together]]=1,"Together",Table1[[#This Row],[Widow]]=1,"Widow")</f>
        <v>Married</v>
      </c>
      <c r="Q387" s="2" t="str" cm="1">
        <f t="array" ref="Q387">IFERROR(_xlfn.IFS(Table1[[#This Row],[Basic]]=1,"Basic",Table1[[#This Row],[Graduate]]=1,"Graduate",Table1[[#This Row],[Master]]=1,"Master",Table1[[#This Row],[PhD]]=1,"PhD"),"Other")</f>
        <v>Master</v>
      </c>
    </row>
    <row r="388" spans="1:17" x14ac:dyDescent="0.25">
      <c r="A388" s="2">
        <v>2915</v>
      </c>
      <c r="B388" s="7">
        <v>173356</v>
      </c>
      <c r="C388" s="2">
        <v>0</v>
      </c>
      <c r="D388" s="2">
        <v>0</v>
      </c>
      <c r="E388" s="2">
        <v>36</v>
      </c>
      <c r="F388" s="2">
        <v>0</v>
      </c>
      <c r="G388" s="2">
        <v>1</v>
      </c>
      <c r="H388" s="2">
        <v>0</v>
      </c>
      <c r="I388" s="2">
        <v>0</v>
      </c>
      <c r="J388" s="2">
        <v>0</v>
      </c>
      <c r="K388" s="2">
        <v>0</v>
      </c>
      <c r="L388" s="2">
        <v>0</v>
      </c>
      <c r="M388" s="2">
        <v>0</v>
      </c>
      <c r="N388" s="2">
        <v>1</v>
      </c>
      <c r="O388" s="2" t="s">
        <v>38</v>
      </c>
      <c r="P388" s="2" t="str" cm="1">
        <f t="array" ref="P388">_xlfn.IFS(Table1[[#This Row],[Divorced]]=1,"Divorced",Table1[[#This Row],[Married]]=1,"Married",Table1[[#This Row],[Single]]=1,"Single",Table1[[#This Row],[Together]]=1,"Together",Table1[[#This Row],[Widow]]=1,"Widow")</f>
        <v>Married</v>
      </c>
      <c r="Q388" s="2" t="str" cm="1">
        <f t="array" ref="Q388">IFERROR(_xlfn.IFS(Table1[[#This Row],[Basic]]=1,"Basic",Table1[[#This Row],[Graduate]]=1,"Graduate",Table1[[#This Row],[Master]]=1,"Master",Table1[[#This Row],[PhD]]=1,"PhD"),"Other")</f>
        <v>PhD</v>
      </c>
    </row>
    <row r="389" spans="1:17" x14ac:dyDescent="0.25">
      <c r="A389" s="2">
        <v>1793</v>
      </c>
      <c r="B389" s="7">
        <v>173170</v>
      </c>
      <c r="C389" s="2">
        <v>0</v>
      </c>
      <c r="D389" s="2">
        <v>0</v>
      </c>
      <c r="E389" s="2">
        <v>45</v>
      </c>
      <c r="F389" s="2">
        <v>0</v>
      </c>
      <c r="G389" s="2">
        <v>0</v>
      </c>
      <c r="H389" s="2">
        <v>1</v>
      </c>
      <c r="I389" s="2">
        <v>0</v>
      </c>
      <c r="J389" s="2">
        <v>0</v>
      </c>
      <c r="K389" s="2">
        <v>0</v>
      </c>
      <c r="L389" s="2">
        <v>1</v>
      </c>
      <c r="M389" s="2">
        <v>0</v>
      </c>
      <c r="N389" s="2">
        <v>0</v>
      </c>
      <c r="O389" s="2" t="s">
        <v>38</v>
      </c>
      <c r="P389" s="2" t="str" cm="1">
        <f t="array" ref="P389">_xlfn.IFS(Table1[[#This Row],[Divorced]]=1,"Divorced",Table1[[#This Row],[Married]]=1,"Married",Table1[[#This Row],[Single]]=1,"Single",Table1[[#This Row],[Together]]=1,"Together",Table1[[#This Row],[Widow]]=1,"Widow")</f>
        <v>Single</v>
      </c>
      <c r="Q389" s="2" t="str" cm="1">
        <f t="array" ref="Q389">IFERROR(_xlfn.IFS(Table1[[#This Row],[Basic]]=1,"Basic",Table1[[#This Row],[Graduate]]=1,"Graduate",Table1[[#This Row],[Master]]=1,"Master",Table1[[#This Row],[PhD]]=1,"PhD"),"Other")</f>
        <v>Graduate</v>
      </c>
    </row>
    <row r="390" spans="1:17" x14ac:dyDescent="0.25">
      <c r="A390" s="2">
        <v>1897</v>
      </c>
      <c r="B390" s="7">
        <v>173113</v>
      </c>
      <c r="C390" s="2">
        <v>0</v>
      </c>
      <c r="D390" s="2">
        <v>0</v>
      </c>
      <c r="E390" s="2">
        <v>60</v>
      </c>
      <c r="F390" s="2">
        <v>0</v>
      </c>
      <c r="G390" s="2">
        <v>0</v>
      </c>
      <c r="H390" s="2">
        <v>0</v>
      </c>
      <c r="I390" s="2">
        <v>1</v>
      </c>
      <c r="J390" s="2">
        <v>0</v>
      </c>
      <c r="K390" s="2">
        <v>0</v>
      </c>
      <c r="L390" s="2">
        <v>0</v>
      </c>
      <c r="M390" s="2">
        <v>1</v>
      </c>
      <c r="N390" s="2">
        <v>0</v>
      </c>
      <c r="O390" s="2" t="s">
        <v>34</v>
      </c>
      <c r="P390" s="2" t="str" cm="1">
        <f t="array" ref="P390">_xlfn.IFS(Table1[[#This Row],[Divorced]]=1,"Divorced",Table1[[#This Row],[Married]]=1,"Married",Table1[[#This Row],[Single]]=1,"Single",Table1[[#This Row],[Together]]=1,"Together",Table1[[#This Row],[Widow]]=1,"Widow")</f>
        <v>Together</v>
      </c>
      <c r="Q390" s="2" t="str" cm="1">
        <f t="array" ref="Q390">IFERROR(_xlfn.IFS(Table1[[#This Row],[Basic]]=1,"Basic",Table1[[#This Row],[Graduate]]=1,"Graduate",Table1[[#This Row],[Master]]=1,"Master",Table1[[#This Row],[PhD]]=1,"PhD"),"Other")</f>
        <v>Master</v>
      </c>
    </row>
    <row r="391" spans="1:17" x14ac:dyDescent="0.25">
      <c r="A391" s="2">
        <v>1640</v>
      </c>
      <c r="B391" s="7">
        <v>173059</v>
      </c>
      <c r="C391" s="2">
        <v>0</v>
      </c>
      <c r="D391" s="2">
        <v>1</v>
      </c>
      <c r="E391" s="2">
        <v>73</v>
      </c>
      <c r="F391" s="2">
        <v>0</v>
      </c>
      <c r="G391" s="2">
        <v>0</v>
      </c>
      <c r="H391" s="2">
        <v>0</v>
      </c>
      <c r="I391" s="2">
        <v>1</v>
      </c>
      <c r="J391" s="2">
        <v>0</v>
      </c>
      <c r="K391" s="2">
        <v>0</v>
      </c>
      <c r="L391" s="2">
        <v>0</v>
      </c>
      <c r="M391" s="2">
        <v>0</v>
      </c>
      <c r="N391" s="2">
        <v>1</v>
      </c>
      <c r="O391" s="2" t="s">
        <v>35</v>
      </c>
      <c r="P391" s="2" t="str" cm="1">
        <f t="array" ref="P391">_xlfn.IFS(Table1[[#This Row],[Divorced]]=1,"Divorced",Table1[[#This Row],[Married]]=1,"Married",Table1[[#This Row],[Single]]=1,"Single",Table1[[#This Row],[Together]]=1,"Together",Table1[[#This Row],[Widow]]=1,"Widow")</f>
        <v>Together</v>
      </c>
      <c r="Q391" s="2" t="str" cm="1">
        <f t="array" ref="Q391">IFERROR(_xlfn.IFS(Table1[[#This Row],[Basic]]=1,"Basic",Table1[[#This Row],[Graduate]]=1,"Graduate",Table1[[#This Row],[Master]]=1,"Master",Table1[[#This Row],[PhD]]=1,"PhD"),"Other")</f>
        <v>PhD</v>
      </c>
    </row>
    <row r="392" spans="1:17" x14ac:dyDescent="0.25">
      <c r="A392" s="2">
        <v>2606</v>
      </c>
      <c r="B392" s="7">
        <v>173059</v>
      </c>
      <c r="C392" s="2">
        <v>0</v>
      </c>
      <c r="D392" s="2">
        <v>1</v>
      </c>
      <c r="E392" s="2">
        <v>73</v>
      </c>
      <c r="F392" s="2">
        <v>0</v>
      </c>
      <c r="G392" s="2">
        <v>0</v>
      </c>
      <c r="H392" s="2">
        <v>0</v>
      </c>
      <c r="I392" s="2">
        <v>1</v>
      </c>
      <c r="J392" s="2">
        <v>0</v>
      </c>
      <c r="K392" s="2">
        <v>0</v>
      </c>
      <c r="L392" s="2">
        <v>0</v>
      </c>
      <c r="M392" s="2">
        <v>0</v>
      </c>
      <c r="N392" s="2">
        <v>1</v>
      </c>
      <c r="O392" s="2" t="s">
        <v>35</v>
      </c>
      <c r="P392" s="2" t="str" cm="1">
        <f t="array" ref="P392">_xlfn.IFS(Table1[[#This Row],[Divorced]]=1,"Divorced",Table1[[#This Row],[Married]]=1,"Married",Table1[[#This Row],[Single]]=1,"Single",Table1[[#This Row],[Together]]=1,"Together",Table1[[#This Row],[Widow]]=1,"Widow")</f>
        <v>Together</v>
      </c>
      <c r="Q392" s="2" t="str" cm="1">
        <f t="array" ref="Q392">IFERROR(_xlfn.IFS(Table1[[#This Row],[Basic]]=1,"Basic",Table1[[#This Row],[Graduate]]=1,"Graduate",Table1[[#This Row],[Master]]=1,"Master",Table1[[#This Row],[PhD]]=1,"PhD"),"Other")</f>
        <v>PhD</v>
      </c>
    </row>
    <row r="393" spans="1:17" x14ac:dyDescent="0.25">
      <c r="A393" s="2">
        <v>2965</v>
      </c>
      <c r="B393" s="7">
        <v>172968</v>
      </c>
      <c r="C393" s="2">
        <v>0</v>
      </c>
      <c r="D393" s="2">
        <v>0</v>
      </c>
      <c r="E393" s="2">
        <v>57</v>
      </c>
      <c r="F393" s="2">
        <v>1</v>
      </c>
      <c r="G393" s="2">
        <v>0</v>
      </c>
      <c r="H393" s="2">
        <v>0</v>
      </c>
      <c r="I393" s="2">
        <v>0</v>
      </c>
      <c r="J393" s="2">
        <v>0</v>
      </c>
      <c r="K393" s="2">
        <v>0</v>
      </c>
      <c r="L393" s="2">
        <v>0</v>
      </c>
      <c r="M393" s="2">
        <v>0</v>
      </c>
      <c r="N393" s="2">
        <v>1</v>
      </c>
      <c r="O393" s="2" t="s">
        <v>34</v>
      </c>
      <c r="P393" s="2" t="str" cm="1">
        <f t="array" ref="P393">_xlfn.IFS(Table1[[#This Row],[Divorced]]=1,"Divorced",Table1[[#This Row],[Married]]=1,"Married",Table1[[#This Row],[Single]]=1,"Single",Table1[[#This Row],[Together]]=1,"Together",Table1[[#This Row],[Widow]]=1,"Widow")</f>
        <v>Divorced</v>
      </c>
      <c r="Q393" s="2" t="str" cm="1">
        <f t="array" ref="Q393">IFERROR(_xlfn.IFS(Table1[[#This Row],[Basic]]=1,"Basic",Table1[[#This Row],[Graduate]]=1,"Graduate",Table1[[#This Row],[Master]]=1,"Master",Table1[[#This Row],[PhD]]=1,"PhD"),"Other")</f>
        <v>PhD</v>
      </c>
    </row>
    <row r="394" spans="1:17" x14ac:dyDescent="0.25">
      <c r="A394" s="2">
        <v>3076</v>
      </c>
      <c r="B394" s="7">
        <v>172967</v>
      </c>
      <c r="C394" s="2">
        <v>0</v>
      </c>
      <c r="D394" s="2">
        <v>1</v>
      </c>
      <c r="E394" s="2">
        <v>50</v>
      </c>
      <c r="F394" s="2">
        <v>1</v>
      </c>
      <c r="G394" s="2">
        <v>0</v>
      </c>
      <c r="H394" s="2">
        <v>0</v>
      </c>
      <c r="I394" s="2">
        <v>0</v>
      </c>
      <c r="J394" s="2">
        <v>0</v>
      </c>
      <c r="K394" s="2">
        <v>0</v>
      </c>
      <c r="L394" s="2">
        <v>1</v>
      </c>
      <c r="M394" s="2">
        <v>0</v>
      </c>
      <c r="N394" s="2">
        <v>0</v>
      </c>
      <c r="O394" s="2" t="s">
        <v>36</v>
      </c>
      <c r="P394" s="2" t="str" cm="1">
        <f t="array" ref="P394">_xlfn.IFS(Table1[[#This Row],[Divorced]]=1,"Divorced",Table1[[#This Row],[Married]]=1,"Married",Table1[[#This Row],[Single]]=1,"Single",Table1[[#This Row],[Together]]=1,"Together",Table1[[#This Row],[Widow]]=1,"Widow")</f>
        <v>Divorced</v>
      </c>
      <c r="Q394" s="2" t="str" cm="1">
        <f t="array" ref="Q394">IFERROR(_xlfn.IFS(Table1[[#This Row],[Basic]]=1,"Basic",Table1[[#This Row],[Graduate]]=1,"Graduate",Table1[[#This Row],[Master]]=1,"Master",Table1[[#This Row],[PhD]]=1,"PhD"),"Other")</f>
        <v>Graduate</v>
      </c>
    </row>
    <row r="395" spans="1:17" x14ac:dyDescent="0.25">
      <c r="A395" s="2">
        <v>1255</v>
      </c>
      <c r="B395" s="7">
        <v>172940</v>
      </c>
      <c r="C395" s="2">
        <v>0</v>
      </c>
      <c r="D395" s="2">
        <v>0</v>
      </c>
      <c r="E395" s="2">
        <v>50</v>
      </c>
      <c r="F395" s="2">
        <v>0</v>
      </c>
      <c r="G395" s="2">
        <v>1</v>
      </c>
      <c r="H395" s="2">
        <v>0</v>
      </c>
      <c r="I395" s="2">
        <v>0</v>
      </c>
      <c r="J395" s="2">
        <v>0</v>
      </c>
      <c r="K395" s="2">
        <v>0</v>
      </c>
      <c r="L395" s="2">
        <v>1</v>
      </c>
      <c r="M395" s="2">
        <v>0</v>
      </c>
      <c r="N395" s="2">
        <v>0</v>
      </c>
      <c r="O395" s="2" t="s">
        <v>34</v>
      </c>
      <c r="P395" s="2" t="str" cm="1">
        <f t="array" ref="P395">_xlfn.IFS(Table1[[#This Row],[Divorced]]=1,"Divorced",Table1[[#This Row],[Married]]=1,"Married",Table1[[#This Row],[Single]]=1,"Single",Table1[[#This Row],[Together]]=1,"Together",Table1[[#This Row],[Widow]]=1,"Widow")</f>
        <v>Married</v>
      </c>
      <c r="Q395" s="2" t="str" cm="1">
        <f t="array" ref="Q395">IFERROR(_xlfn.IFS(Table1[[#This Row],[Basic]]=1,"Basic",Table1[[#This Row],[Graduate]]=1,"Graduate",Table1[[#This Row],[Master]]=1,"Master",Table1[[#This Row],[PhD]]=1,"PhD"),"Other")</f>
        <v>Graduate</v>
      </c>
    </row>
    <row r="396" spans="1:17" x14ac:dyDescent="0.25">
      <c r="A396" s="2">
        <v>1586</v>
      </c>
      <c r="B396" s="7">
        <v>172906</v>
      </c>
      <c r="C396" s="2">
        <v>0</v>
      </c>
      <c r="D396" s="2">
        <v>0</v>
      </c>
      <c r="E396" s="2">
        <v>65</v>
      </c>
      <c r="F396" s="2">
        <v>0</v>
      </c>
      <c r="G396" s="2">
        <v>0</v>
      </c>
      <c r="H396" s="2">
        <v>1</v>
      </c>
      <c r="I396" s="2">
        <v>0</v>
      </c>
      <c r="J396" s="2">
        <v>0</v>
      </c>
      <c r="K396" s="2">
        <v>0</v>
      </c>
      <c r="L396" s="2">
        <v>1</v>
      </c>
      <c r="M396" s="2">
        <v>0</v>
      </c>
      <c r="N396" s="2">
        <v>0</v>
      </c>
      <c r="O396" s="2" t="s">
        <v>35</v>
      </c>
      <c r="P396" s="2" t="str" cm="1">
        <f t="array" ref="P396">_xlfn.IFS(Table1[[#This Row],[Divorced]]=1,"Divorced",Table1[[#This Row],[Married]]=1,"Married",Table1[[#This Row],[Single]]=1,"Single",Table1[[#This Row],[Together]]=1,"Together",Table1[[#This Row],[Widow]]=1,"Widow")</f>
        <v>Single</v>
      </c>
      <c r="Q396" s="2" t="str" cm="1">
        <f t="array" ref="Q396">IFERROR(_xlfn.IFS(Table1[[#This Row],[Basic]]=1,"Basic",Table1[[#This Row],[Graduate]]=1,"Graduate",Table1[[#This Row],[Master]]=1,"Master",Table1[[#This Row],[PhD]]=1,"PhD"),"Other")</f>
        <v>Graduate</v>
      </c>
    </row>
    <row r="397" spans="1:17" x14ac:dyDescent="0.25">
      <c r="A397" s="2">
        <v>2852</v>
      </c>
      <c r="B397" s="7">
        <v>172905</v>
      </c>
      <c r="C397" s="2">
        <v>0</v>
      </c>
      <c r="D397" s="2">
        <v>0</v>
      </c>
      <c r="E397" s="2">
        <v>62</v>
      </c>
      <c r="F397" s="2">
        <v>0</v>
      </c>
      <c r="G397" s="2">
        <v>1</v>
      </c>
      <c r="H397" s="2">
        <v>0</v>
      </c>
      <c r="I397" s="2">
        <v>0</v>
      </c>
      <c r="J397" s="2">
        <v>0</v>
      </c>
      <c r="K397" s="2">
        <v>0</v>
      </c>
      <c r="L397" s="2">
        <v>1</v>
      </c>
      <c r="M397" s="2">
        <v>0</v>
      </c>
      <c r="N397" s="2">
        <v>0</v>
      </c>
      <c r="O397" s="2" t="s">
        <v>35</v>
      </c>
      <c r="P397" s="2" t="str" cm="1">
        <f t="array" ref="P397">_xlfn.IFS(Table1[[#This Row],[Divorced]]=1,"Divorced",Table1[[#This Row],[Married]]=1,"Married",Table1[[#This Row],[Single]]=1,"Single",Table1[[#This Row],[Together]]=1,"Together",Table1[[#This Row],[Widow]]=1,"Widow")</f>
        <v>Married</v>
      </c>
      <c r="Q397" s="2" t="str" cm="1">
        <f t="array" ref="Q397">IFERROR(_xlfn.IFS(Table1[[#This Row],[Basic]]=1,"Basic",Table1[[#This Row],[Graduate]]=1,"Graduate",Table1[[#This Row],[Master]]=1,"Master",Table1[[#This Row],[PhD]]=1,"PhD"),"Other")</f>
        <v>Graduate</v>
      </c>
    </row>
    <row r="398" spans="1:17" x14ac:dyDescent="0.25">
      <c r="A398" s="2">
        <v>2115</v>
      </c>
      <c r="B398" s="7">
        <v>172903</v>
      </c>
      <c r="C398" s="2">
        <v>0</v>
      </c>
      <c r="D398" s="2">
        <v>0</v>
      </c>
      <c r="E398" s="2">
        <v>35</v>
      </c>
      <c r="F398" s="2">
        <v>0</v>
      </c>
      <c r="G398" s="2">
        <v>0</v>
      </c>
      <c r="H398" s="2">
        <v>1</v>
      </c>
      <c r="I398" s="2">
        <v>0</v>
      </c>
      <c r="J398" s="2">
        <v>0</v>
      </c>
      <c r="K398" s="2">
        <v>0</v>
      </c>
      <c r="L398" s="2">
        <v>1</v>
      </c>
      <c r="M398" s="2">
        <v>0</v>
      </c>
      <c r="N398" s="2">
        <v>0</v>
      </c>
      <c r="O398" s="2" t="s">
        <v>39</v>
      </c>
      <c r="P398" s="2" t="str" cm="1">
        <f t="array" ref="P398">_xlfn.IFS(Table1[[#This Row],[Divorced]]=1,"Divorced",Table1[[#This Row],[Married]]=1,"Married",Table1[[#This Row],[Single]]=1,"Single",Table1[[#This Row],[Together]]=1,"Together",Table1[[#This Row],[Widow]]=1,"Widow")</f>
        <v>Single</v>
      </c>
      <c r="Q398" s="2" t="str" cm="1">
        <f t="array" ref="Q398">IFERROR(_xlfn.IFS(Table1[[#This Row],[Basic]]=1,"Basic",Table1[[#This Row],[Graduate]]=1,"Graduate",Table1[[#This Row],[Master]]=1,"Master",Table1[[#This Row],[PhD]]=1,"PhD"),"Other")</f>
        <v>Graduate</v>
      </c>
    </row>
    <row r="399" spans="1:17" x14ac:dyDescent="0.25">
      <c r="A399" s="2">
        <v>2305</v>
      </c>
      <c r="B399" s="7">
        <v>172828</v>
      </c>
      <c r="C399" s="2">
        <v>0</v>
      </c>
      <c r="D399" s="2">
        <v>1</v>
      </c>
      <c r="E399" s="2">
        <v>58</v>
      </c>
      <c r="F399" s="2">
        <v>0</v>
      </c>
      <c r="G399" s="2">
        <v>1</v>
      </c>
      <c r="H399" s="2">
        <v>0</v>
      </c>
      <c r="I399" s="2">
        <v>0</v>
      </c>
      <c r="J399" s="2">
        <v>0</v>
      </c>
      <c r="K399" s="2">
        <v>0</v>
      </c>
      <c r="L399" s="2">
        <v>0</v>
      </c>
      <c r="M399" s="2">
        <v>1</v>
      </c>
      <c r="N399" s="2">
        <v>0</v>
      </c>
      <c r="O399" s="2" t="s">
        <v>34</v>
      </c>
      <c r="P399" s="2" t="str" cm="1">
        <f t="array" ref="P399">_xlfn.IFS(Table1[[#This Row],[Divorced]]=1,"Divorced",Table1[[#This Row],[Married]]=1,"Married",Table1[[#This Row],[Single]]=1,"Single",Table1[[#This Row],[Together]]=1,"Together",Table1[[#This Row],[Widow]]=1,"Widow")</f>
        <v>Married</v>
      </c>
      <c r="Q399" s="2" t="str" cm="1">
        <f t="array" ref="Q399">IFERROR(_xlfn.IFS(Table1[[#This Row],[Basic]]=1,"Basic",Table1[[#This Row],[Graduate]]=1,"Graduate",Table1[[#This Row],[Master]]=1,"Master",Table1[[#This Row],[PhD]]=1,"PhD"),"Other")</f>
        <v>Master</v>
      </c>
    </row>
    <row r="400" spans="1:17" x14ac:dyDescent="0.25">
      <c r="A400" s="2">
        <v>1515</v>
      </c>
      <c r="B400" s="7">
        <v>172679</v>
      </c>
      <c r="C400" s="2">
        <v>0</v>
      </c>
      <c r="D400" s="2">
        <v>1</v>
      </c>
      <c r="E400" s="2">
        <v>51</v>
      </c>
      <c r="F400" s="2">
        <v>0</v>
      </c>
      <c r="G400" s="2">
        <v>0</v>
      </c>
      <c r="H400" s="2">
        <v>1</v>
      </c>
      <c r="I400" s="2">
        <v>0</v>
      </c>
      <c r="J400" s="2">
        <v>0</v>
      </c>
      <c r="K400" s="2">
        <v>0</v>
      </c>
      <c r="L400" s="2">
        <v>1</v>
      </c>
      <c r="M400" s="2">
        <v>0</v>
      </c>
      <c r="N400" s="2">
        <v>0</v>
      </c>
      <c r="O400" s="2" t="s">
        <v>39</v>
      </c>
      <c r="P400" s="2" t="str" cm="1">
        <f t="array" ref="P400">_xlfn.IFS(Table1[[#This Row],[Divorced]]=1,"Divorced",Table1[[#This Row],[Married]]=1,"Married",Table1[[#This Row],[Single]]=1,"Single",Table1[[#This Row],[Together]]=1,"Together",Table1[[#This Row],[Widow]]=1,"Widow")</f>
        <v>Single</v>
      </c>
      <c r="Q400" s="2" t="str" cm="1">
        <f t="array" ref="Q400">IFERROR(_xlfn.IFS(Table1[[#This Row],[Basic]]=1,"Basic",Table1[[#This Row],[Graduate]]=1,"Graduate",Table1[[#This Row],[Master]]=1,"Master",Table1[[#This Row],[PhD]]=1,"PhD"),"Other")</f>
        <v>Graduate</v>
      </c>
    </row>
    <row r="401" spans="1:17" x14ac:dyDescent="0.25">
      <c r="A401" s="2">
        <v>2943</v>
      </c>
      <c r="B401" s="7">
        <v>172643</v>
      </c>
      <c r="C401" s="2">
        <v>0</v>
      </c>
      <c r="D401" s="2">
        <v>0</v>
      </c>
      <c r="E401" s="2">
        <v>71</v>
      </c>
      <c r="F401" s="2">
        <v>0</v>
      </c>
      <c r="G401" s="2">
        <v>0</v>
      </c>
      <c r="H401" s="2">
        <v>0</v>
      </c>
      <c r="I401" s="2">
        <v>0</v>
      </c>
      <c r="J401" s="2">
        <v>1</v>
      </c>
      <c r="K401" s="2">
        <v>0</v>
      </c>
      <c r="L401" s="2">
        <v>1</v>
      </c>
      <c r="M401" s="2">
        <v>0</v>
      </c>
      <c r="N401" s="2">
        <v>0</v>
      </c>
      <c r="O401" s="2" t="s">
        <v>39</v>
      </c>
      <c r="P401" s="2" t="str" cm="1">
        <f t="array" ref="P401">_xlfn.IFS(Table1[[#This Row],[Divorced]]=1,"Divorced",Table1[[#This Row],[Married]]=1,"Married",Table1[[#This Row],[Single]]=1,"Single",Table1[[#This Row],[Together]]=1,"Together",Table1[[#This Row],[Widow]]=1,"Widow")</f>
        <v>Widow</v>
      </c>
      <c r="Q401" s="2" t="str" cm="1">
        <f t="array" ref="Q401">IFERROR(_xlfn.IFS(Table1[[#This Row],[Basic]]=1,"Basic",Table1[[#This Row],[Graduate]]=1,"Graduate",Table1[[#This Row],[Master]]=1,"Master",Table1[[#This Row],[PhD]]=1,"PhD"),"Other")</f>
        <v>Graduate</v>
      </c>
    </row>
    <row r="402" spans="1:17" x14ac:dyDescent="0.25">
      <c r="A402" s="2">
        <v>1607</v>
      </c>
      <c r="B402" s="7">
        <v>172635</v>
      </c>
      <c r="C402" s="2">
        <v>0</v>
      </c>
      <c r="D402" s="2">
        <v>0</v>
      </c>
      <c r="E402" s="2">
        <v>65</v>
      </c>
      <c r="F402" s="2">
        <v>0</v>
      </c>
      <c r="G402" s="2">
        <v>1</v>
      </c>
      <c r="H402" s="2">
        <v>0</v>
      </c>
      <c r="I402" s="2">
        <v>0</v>
      </c>
      <c r="J402" s="2">
        <v>0</v>
      </c>
      <c r="K402" s="2">
        <v>0</v>
      </c>
      <c r="L402" s="2">
        <v>0</v>
      </c>
      <c r="M402" s="2">
        <v>0</v>
      </c>
      <c r="N402" s="2">
        <v>0</v>
      </c>
      <c r="O402" s="2" t="s">
        <v>38</v>
      </c>
      <c r="P402" s="2" t="str" cm="1">
        <f t="array" ref="P402">_xlfn.IFS(Table1[[#This Row],[Divorced]]=1,"Divorced",Table1[[#This Row],[Married]]=1,"Married",Table1[[#This Row],[Single]]=1,"Single",Table1[[#This Row],[Together]]=1,"Together",Table1[[#This Row],[Widow]]=1,"Widow")</f>
        <v>Married</v>
      </c>
      <c r="Q402" s="2" t="str" cm="1">
        <f t="array" ref="Q402">IFERROR(_xlfn.IFS(Table1[[#This Row],[Basic]]=1,"Basic",Table1[[#This Row],[Graduate]]=1,"Graduate",Table1[[#This Row],[Master]]=1,"Master",Table1[[#This Row],[PhD]]=1,"PhD"),"Other")</f>
        <v>Other</v>
      </c>
    </row>
    <row r="403" spans="1:17" x14ac:dyDescent="0.25">
      <c r="A403" s="2">
        <v>2648</v>
      </c>
      <c r="B403" s="7">
        <v>172635</v>
      </c>
      <c r="C403" s="2">
        <v>0</v>
      </c>
      <c r="D403" s="2">
        <v>0</v>
      </c>
      <c r="E403" s="2">
        <v>65</v>
      </c>
      <c r="F403" s="2">
        <v>0</v>
      </c>
      <c r="G403" s="2">
        <v>1</v>
      </c>
      <c r="H403" s="2">
        <v>0</v>
      </c>
      <c r="I403" s="2">
        <v>0</v>
      </c>
      <c r="J403" s="2">
        <v>0</v>
      </c>
      <c r="K403" s="2">
        <v>0</v>
      </c>
      <c r="L403" s="2">
        <v>0</v>
      </c>
      <c r="M403" s="2">
        <v>0</v>
      </c>
      <c r="N403" s="2">
        <v>0</v>
      </c>
      <c r="O403" s="2" t="s">
        <v>35</v>
      </c>
      <c r="P403" s="2" t="str" cm="1">
        <f t="array" ref="P403">_xlfn.IFS(Table1[[#This Row],[Divorced]]=1,"Divorced",Table1[[#This Row],[Married]]=1,"Married",Table1[[#This Row],[Single]]=1,"Single",Table1[[#This Row],[Together]]=1,"Together",Table1[[#This Row],[Widow]]=1,"Widow")</f>
        <v>Married</v>
      </c>
      <c r="Q403" s="2" t="str" cm="1">
        <f t="array" ref="Q403">IFERROR(_xlfn.IFS(Table1[[#This Row],[Basic]]=1,"Basic",Table1[[#This Row],[Graduate]]=1,"Graduate",Table1[[#This Row],[Master]]=1,"Master",Table1[[#This Row],[PhD]]=1,"PhD"),"Other")</f>
        <v>Other</v>
      </c>
    </row>
    <row r="404" spans="1:17" x14ac:dyDescent="0.25">
      <c r="A404" s="2">
        <v>2918</v>
      </c>
      <c r="B404" s="7">
        <v>172570</v>
      </c>
      <c r="C404" s="2">
        <v>0</v>
      </c>
      <c r="D404" s="2">
        <v>0</v>
      </c>
      <c r="E404" s="2">
        <v>36</v>
      </c>
      <c r="F404" s="2">
        <v>0</v>
      </c>
      <c r="G404" s="2">
        <v>1</v>
      </c>
      <c r="H404" s="2">
        <v>0</v>
      </c>
      <c r="I404" s="2">
        <v>0</v>
      </c>
      <c r="J404" s="2">
        <v>0</v>
      </c>
      <c r="K404" s="2">
        <v>0</v>
      </c>
      <c r="L404" s="2">
        <v>1</v>
      </c>
      <c r="M404" s="2">
        <v>0</v>
      </c>
      <c r="N404" s="2">
        <v>0</v>
      </c>
      <c r="O404" s="2" t="s">
        <v>35</v>
      </c>
      <c r="P404" s="2" t="str" cm="1">
        <f t="array" ref="P404">_xlfn.IFS(Table1[[#This Row],[Divorced]]=1,"Divorced",Table1[[#This Row],[Married]]=1,"Married",Table1[[#This Row],[Single]]=1,"Single",Table1[[#This Row],[Together]]=1,"Together",Table1[[#This Row],[Widow]]=1,"Widow")</f>
        <v>Married</v>
      </c>
      <c r="Q404" s="2" t="str" cm="1">
        <f t="array" ref="Q404">IFERROR(_xlfn.IFS(Table1[[#This Row],[Basic]]=1,"Basic",Table1[[#This Row],[Graduate]]=1,"Graduate",Table1[[#This Row],[Master]]=1,"Master",Table1[[#This Row],[PhD]]=1,"PhD"),"Other")</f>
        <v>Graduate</v>
      </c>
    </row>
    <row r="405" spans="1:17" x14ac:dyDescent="0.25">
      <c r="A405" s="2">
        <v>1046</v>
      </c>
      <c r="B405" s="7">
        <v>172550</v>
      </c>
      <c r="C405" s="2">
        <v>1</v>
      </c>
      <c r="D405" s="2">
        <v>1</v>
      </c>
      <c r="E405" s="2">
        <v>66</v>
      </c>
      <c r="F405" s="2">
        <v>0</v>
      </c>
      <c r="G405" s="2">
        <v>1</v>
      </c>
      <c r="H405" s="2">
        <v>0</v>
      </c>
      <c r="I405" s="2">
        <v>0</v>
      </c>
      <c r="J405" s="2">
        <v>0</v>
      </c>
      <c r="K405" s="2">
        <v>0</v>
      </c>
      <c r="L405" s="2">
        <v>0</v>
      </c>
      <c r="M405" s="2">
        <v>0</v>
      </c>
      <c r="N405" s="2">
        <v>1</v>
      </c>
      <c r="O405" s="2" t="s">
        <v>35</v>
      </c>
      <c r="P405" s="2" t="str" cm="1">
        <f t="array" ref="P405">_xlfn.IFS(Table1[[#This Row],[Divorced]]=1,"Divorced",Table1[[#This Row],[Married]]=1,"Married",Table1[[#This Row],[Single]]=1,"Single",Table1[[#This Row],[Together]]=1,"Together",Table1[[#This Row],[Widow]]=1,"Widow")</f>
        <v>Married</v>
      </c>
      <c r="Q405" s="2" t="str" cm="1">
        <f t="array" ref="Q405">IFERROR(_xlfn.IFS(Table1[[#This Row],[Basic]]=1,"Basic",Table1[[#This Row],[Graduate]]=1,"Graduate",Table1[[#This Row],[Master]]=1,"Master",Table1[[#This Row],[PhD]]=1,"PhD"),"Other")</f>
        <v>PhD</v>
      </c>
    </row>
    <row r="406" spans="1:17" x14ac:dyDescent="0.25">
      <c r="A406" s="2">
        <v>1790</v>
      </c>
      <c r="B406" s="7">
        <v>172504</v>
      </c>
      <c r="C406" s="2">
        <v>0</v>
      </c>
      <c r="D406" s="2">
        <v>1</v>
      </c>
      <c r="E406" s="2">
        <v>48</v>
      </c>
      <c r="F406" s="2">
        <v>0</v>
      </c>
      <c r="G406" s="2">
        <v>0</v>
      </c>
      <c r="H406" s="2">
        <v>1</v>
      </c>
      <c r="I406" s="2">
        <v>0</v>
      </c>
      <c r="J406" s="2">
        <v>0</v>
      </c>
      <c r="K406" s="2">
        <v>0</v>
      </c>
      <c r="L406" s="2">
        <v>1</v>
      </c>
      <c r="M406" s="2">
        <v>0</v>
      </c>
      <c r="N406" s="2">
        <v>0</v>
      </c>
      <c r="O406" s="2" t="s">
        <v>35</v>
      </c>
      <c r="P406" s="2" t="str" cm="1">
        <f t="array" ref="P406">_xlfn.IFS(Table1[[#This Row],[Divorced]]=1,"Divorced",Table1[[#This Row],[Married]]=1,"Married",Table1[[#This Row],[Single]]=1,"Single",Table1[[#This Row],[Together]]=1,"Together",Table1[[#This Row],[Widow]]=1,"Widow")</f>
        <v>Single</v>
      </c>
      <c r="Q406" s="2" t="str" cm="1">
        <f t="array" ref="Q406">IFERROR(_xlfn.IFS(Table1[[#This Row],[Basic]]=1,"Basic",Table1[[#This Row],[Graduate]]=1,"Graduate",Table1[[#This Row],[Master]]=1,"Master",Table1[[#This Row],[PhD]]=1,"PhD"),"Other")</f>
        <v>Graduate</v>
      </c>
    </row>
    <row r="407" spans="1:17" x14ac:dyDescent="0.25">
      <c r="A407" s="2">
        <v>1209</v>
      </c>
      <c r="B407" s="7">
        <v>172460</v>
      </c>
      <c r="C407" s="2">
        <v>0</v>
      </c>
      <c r="D407" s="2">
        <v>0</v>
      </c>
      <c r="E407" s="2">
        <v>51</v>
      </c>
      <c r="F407" s="2">
        <v>0</v>
      </c>
      <c r="G407" s="2">
        <v>1</v>
      </c>
      <c r="H407" s="2">
        <v>0</v>
      </c>
      <c r="I407" s="2">
        <v>0</v>
      </c>
      <c r="J407" s="2">
        <v>0</v>
      </c>
      <c r="K407" s="2">
        <v>0</v>
      </c>
      <c r="L407" s="2">
        <v>1</v>
      </c>
      <c r="M407" s="2">
        <v>0</v>
      </c>
      <c r="N407" s="2">
        <v>0</v>
      </c>
      <c r="O407" s="2" t="s">
        <v>39</v>
      </c>
      <c r="P407" s="2" t="str" cm="1">
        <f t="array" ref="P407">_xlfn.IFS(Table1[[#This Row],[Divorced]]=1,"Divorced",Table1[[#This Row],[Married]]=1,"Married",Table1[[#This Row],[Single]]=1,"Single",Table1[[#This Row],[Together]]=1,"Together",Table1[[#This Row],[Widow]]=1,"Widow")</f>
        <v>Married</v>
      </c>
      <c r="Q407" s="2" t="str" cm="1">
        <f t="array" ref="Q407">IFERROR(_xlfn.IFS(Table1[[#This Row],[Basic]]=1,"Basic",Table1[[#This Row],[Graduate]]=1,"Graduate",Table1[[#This Row],[Master]]=1,"Master",Table1[[#This Row],[PhD]]=1,"PhD"),"Other")</f>
        <v>Graduate</v>
      </c>
    </row>
    <row r="408" spans="1:17" x14ac:dyDescent="0.25">
      <c r="A408" s="2">
        <v>1902</v>
      </c>
      <c r="B408" s="7">
        <v>172354</v>
      </c>
      <c r="C408" s="2">
        <v>0</v>
      </c>
      <c r="D408" s="2">
        <v>0</v>
      </c>
      <c r="E408" s="2">
        <v>27</v>
      </c>
      <c r="F408" s="2">
        <v>0</v>
      </c>
      <c r="G408" s="2">
        <v>0</v>
      </c>
      <c r="H408" s="2">
        <v>1</v>
      </c>
      <c r="I408" s="2">
        <v>0</v>
      </c>
      <c r="J408" s="2">
        <v>0</v>
      </c>
      <c r="K408" s="2">
        <v>0</v>
      </c>
      <c r="L408" s="2">
        <v>1</v>
      </c>
      <c r="M408" s="2">
        <v>0</v>
      </c>
      <c r="N408" s="2">
        <v>0</v>
      </c>
      <c r="O408" s="2" t="s">
        <v>37</v>
      </c>
      <c r="P408" s="2" t="str" cm="1">
        <f t="array" ref="P408">_xlfn.IFS(Table1[[#This Row],[Divorced]]=1,"Divorced",Table1[[#This Row],[Married]]=1,"Married",Table1[[#This Row],[Single]]=1,"Single",Table1[[#This Row],[Together]]=1,"Together",Table1[[#This Row],[Widow]]=1,"Widow")</f>
        <v>Single</v>
      </c>
      <c r="Q408" s="2" t="str" cm="1">
        <f t="array" ref="Q408">IFERROR(_xlfn.IFS(Table1[[#This Row],[Basic]]=1,"Basic",Table1[[#This Row],[Graduate]]=1,"Graduate",Table1[[#This Row],[Master]]=1,"Master",Table1[[#This Row],[PhD]]=1,"PhD"),"Other")</f>
        <v>Graduate</v>
      </c>
    </row>
    <row r="409" spans="1:17" x14ac:dyDescent="0.25">
      <c r="A409" s="2">
        <v>2928</v>
      </c>
      <c r="B409" s="7">
        <v>172335</v>
      </c>
      <c r="C409" s="2">
        <v>0</v>
      </c>
      <c r="D409" s="2">
        <v>0</v>
      </c>
      <c r="E409" s="2">
        <v>44</v>
      </c>
      <c r="F409" s="2">
        <v>0</v>
      </c>
      <c r="G409" s="2">
        <v>0</v>
      </c>
      <c r="H409" s="2">
        <v>0</v>
      </c>
      <c r="I409" s="2">
        <v>1</v>
      </c>
      <c r="J409" s="2">
        <v>0</v>
      </c>
      <c r="K409" s="2">
        <v>0</v>
      </c>
      <c r="L409" s="2">
        <v>0</v>
      </c>
      <c r="M409" s="2">
        <v>0</v>
      </c>
      <c r="N409" s="2">
        <v>1</v>
      </c>
      <c r="O409" s="2" t="s">
        <v>37</v>
      </c>
      <c r="P409" s="2" t="str" cm="1">
        <f t="array" ref="P409">_xlfn.IFS(Table1[[#This Row],[Divorced]]=1,"Divorced",Table1[[#This Row],[Married]]=1,"Married",Table1[[#This Row],[Single]]=1,"Single",Table1[[#This Row],[Together]]=1,"Together",Table1[[#This Row],[Widow]]=1,"Widow")</f>
        <v>Together</v>
      </c>
      <c r="Q409" s="2" t="str" cm="1">
        <f t="array" ref="Q409">IFERROR(_xlfn.IFS(Table1[[#This Row],[Basic]]=1,"Basic",Table1[[#This Row],[Graduate]]=1,"Graduate",Table1[[#This Row],[Master]]=1,"Master",Table1[[#This Row],[PhD]]=1,"PhD"),"Other")</f>
        <v>PhD</v>
      </c>
    </row>
    <row r="410" spans="1:17" x14ac:dyDescent="0.25">
      <c r="A410" s="2">
        <v>3100</v>
      </c>
      <c r="B410" s="7">
        <v>172309</v>
      </c>
      <c r="C410" s="2">
        <v>0</v>
      </c>
      <c r="D410" s="2">
        <v>0</v>
      </c>
      <c r="E410" s="2">
        <v>44</v>
      </c>
      <c r="F410" s="2">
        <v>0</v>
      </c>
      <c r="G410" s="2">
        <v>0</v>
      </c>
      <c r="H410" s="2">
        <v>1</v>
      </c>
      <c r="I410" s="2">
        <v>0</v>
      </c>
      <c r="J410" s="2">
        <v>0</v>
      </c>
      <c r="K410" s="2">
        <v>0</v>
      </c>
      <c r="L410" s="2">
        <v>0</v>
      </c>
      <c r="M410" s="2">
        <v>1</v>
      </c>
      <c r="N410" s="2">
        <v>0</v>
      </c>
      <c r="O410" s="2" t="s">
        <v>36</v>
      </c>
      <c r="P410" s="2" t="str" cm="1">
        <f t="array" ref="P410">_xlfn.IFS(Table1[[#This Row],[Divorced]]=1,"Divorced",Table1[[#This Row],[Married]]=1,"Married",Table1[[#This Row],[Single]]=1,"Single",Table1[[#This Row],[Together]]=1,"Together",Table1[[#This Row],[Widow]]=1,"Widow")</f>
        <v>Single</v>
      </c>
      <c r="Q410" s="2" t="str" cm="1">
        <f t="array" ref="Q410">IFERROR(_xlfn.IFS(Table1[[#This Row],[Basic]]=1,"Basic",Table1[[#This Row],[Graduate]]=1,"Graduate",Table1[[#This Row],[Master]]=1,"Master",Table1[[#This Row],[PhD]]=1,"PhD"),"Other")</f>
        <v>Master</v>
      </c>
    </row>
    <row r="411" spans="1:17" x14ac:dyDescent="0.25">
      <c r="A411" s="2">
        <v>1605</v>
      </c>
      <c r="B411" s="7">
        <v>172298</v>
      </c>
      <c r="C411" s="2">
        <v>0</v>
      </c>
      <c r="D411" s="2">
        <v>0</v>
      </c>
      <c r="E411" s="2">
        <v>71</v>
      </c>
      <c r="F411" s="2">
        <v>0</v>
      </c>
      <c r="G411" s="2">
        <v>0</v>
      </c>
      <c r="H411" s="2">
        <v>0</v>
      </c>
      <c r="I411" s="2">
        <v>0</v>
      </c>
      <c r="J411" s="2">
        <v>1</v>
      </c>
      <c r="K411" s="2">
        <v>0</v>
      </c>
      <c r="L411" s="2">
        <v>1</v>
      </c>
      <c r="M411" s="2">
        <v>0</v>
      </c>
      <c r="N411" s="2">
        <v>0</v>
      </c>
      <c r="O411" s="2" t="s">
        <v>39</v>
      </c>
      <c r="P411" s="2" t="str" cm="1">
        <f t="array" ref="P411">_xlfn.IFS(Table1[[#This Row],[Divorced]]=1,"Divorced",Table1[[#This Row],[Married]]=1,"Married",Table1[[#This Row],[Single]]=1,"Single",Table1[[#This Row],[Together]]=1,"Together",Table1[[#This Row],[Widow]]=1,"Widow")</f>
        <v>Widow</v>
      </c>
      <c r="Q411" s="2" t="str" cm="1">
        <f t="array" ref="Q411">IFERROR(_xlfn.IFS(Table1[[#This Row],[Basic]]=1,"Basic",Table1[[#This Row],[Graduate]]=1,"Graduate",Table1[[#This Row],[Master]]=1,"Master",Table1[[#This Row],[PhD]]=1,"PhD"),"Other")</f>
        <v>Graduate</v>
      </c>
    </row>
    <row r="412" spans="1:17" x14ac:dyDescent="0.25">
      <c r="A412" s="2">
        <v>2792</v>
      </c>
      <c r="B412" s="7">
        <v>172282</v>
      </c>
      <c r="C412" s="2">
        <v>0</v>
      </c>
      <c r="D412" s="2">
        <v>0</v>
      </c>
      <c r="E412" s="2">
        <v>69</v>
      </c>
      <c r="F412" s="2">
        <v>0</v>
      </c>
      <c r="G412" s="2">
        <v>0</v>
      </c>
      <c r="H412" s="2">
        <v>1</v>
      </c>
      <c r="I412" s="2">
        <v>0</v>
      </c>
      <c r="J412" s="2">
        <v>0</v>
      </c>
      <c r="K412" s="2">
        <v>0</v>
      </c>
      <c r="L412" s="2">
        <v>1</v>
      </c>
      <c r="M412" s="2">
        <v>0</v>
      </c>
      <c r="N412" s="2">
        <v>0</v>
      </c>
      <c r="O412" s="2" t="s">
        <v>35</v>
      </c>
      <c r="P412" s="2" t="str" cm="1">
        <f t="array" ref="P412">_xlfn.IFS(Table1[[#This Row],[Divorced]]=1,"Divorced",Table1[[#This Row],[Married]]=1,"Married",Table1[[#This Row],[Single]]=1,"Single",Table1[[#This Row],[Together]]=1,"Together",Table1[[#This Row],[Widow]]=1,"Widow")</f>
        <v>Single</v>
      </c>
      <c r="Q412" s="2" t="str" cm="1">
        <f t="array" ref="Q412">IFERROR(_xlfn.IFS(Table1[[#This Row],[Basic]]=1,"Basic",Table1[[#This Row],[Graduate]]=1,"Graduate",Table1[[#This Row],[Master]]=1,"Master",Table1[[#This Row],[PhD]]=1,"PhD"),"Other")</f>
        <v>Graduate</v>
      </c>
    </row>
    <row r="413" spans="1:17" x14ac:dyDescent="0.25">
      <c r="A413" s="2">
        <v>1760</v>
      </c>
      <c r="B413" s="7">
        <v>172258</v>
      </c>
      <c r="C413" s="2">
        <v>0</v>
      </c>
      <c r="D413" s="2">
        <v>1</v>
      </c>
      <c r="E413" s="2">
        <v>49</v>
      </c>
      <c r="F413" s="2">
        <v>0</v>
      </c>
      <c r="G413" s="2">
        <v>0</v>
      </c>
      <c r="H413" s="2">
        <v>1</v>
      </c>
      <c r="I413" s="2">
        <v>0</v>
      </c>
      <c r="J413" s="2">
        <v>0</v>
      </c>
      <c r="K413" s="2">
        <v>0</v>
      </c>
      <c r="L413" s="2">
        <v>1</v>
      </c>
      <c r="M413" s="2">
        <v>0</v>
      </c>
      <c r="N413" s="2">
        <v>0</v>
      </c>
      <c r="O413" s="2" t="s">
        <v>35</v>
      </c>
      <c r="P413" s="2" t="str" cm="1">
        <f t="array" ref="P413">_xlfn.IFS(Table1[[#This Row],[Divorced]]=1,"Divorced",Table1[[#This Row],[Married]]=1,"Married",Table1[[#This Row],[Single]]=1,"Single",Table1[[#This Row],[Together]]=1,"Together",Table1[[#This Row],[Widow]]=1,"Widow")</f>
        <v>Single</v>
      </c>
      <c r="Q413" s="2" t="str" cm="1">
        <f t="array" ref="Q413">IFERROR(_xlfn.IFS(Table1[[#This Row],[Basic]]=1,"Basic",Table1[[#This Row],[Graduate]]=1,"Graduate",Table1[[#This Row],[Master]]=1,"Master",Table1[[#This Row],[PhD]]=1,"PhD"),"Other")</f>
        <v>Graduate</v>
      </c>
    </row>
    <row r="414" spans="1:17" x14ac:dyDescent="0.25">
      <c r="A414" s="2">
        <v>2039</v>
      </c>
      <c r="B414" s="7">
        <v>172228</v>
      </c>
      <c r="C414" s="2">
        <v>0</v>
      </c>
      <c r="D414" s="2">
        <v>0</v>
      </c>
      <c r="E414" s="2">
        <v>68</v>
      </c>
      <c r="F414" s="2">
        <v>0</v>
      </c>
      <c r="G414" s="2">
        <v>0</v>
      </c>
      <c r="H414" s="2">
        <v>1</v>
      </c>
      <c r="I414" s="2">
        <v>0</v>
      </c>
      <c r="J414" s="2">
        <v>0</v>
      </c>
      <c r="K414" s="2">
        <v>0</v>
      </c>
      <c r="L414" s="2">
        <v>1</v>
      </c>
      <c r="M414" s="2">
        <v>0</v>
      </c>
      <c r="N414" s="2">
        <v>0</v>
      </c>
      <c r="O414" s="2" t="s">
        <v>38</v>
      </c>
      <c r="P414" s="2" t="str" cm="1">
        <f t="array" ref="P414">_xlfn.IFS(Table1[[#This Row],[Divorced]]=1,"Divorced",Table1[[#This Row],[Married]]=1,"Married",Table1[[#This Row],[Single]]=1,"Single",Table1[[#This Row],[Together]]=1,"Together",Table1[[#This Row],[Widow]]=1,"Widow")</f>
        <v>Single</v>
      </c>
      <c r="Q414" s="2" t="str" cm="1">
        <f t="array" ref="Q414">IFERROR(_xlfn.IFS(Table1[[#This Row],[Basic]]=1,"Basic",Table1[[#This Row],[Graduate]]=1,"Graduate",Table1[[#This Row],[Master]]=1,"Master",Table1[[#This Row],[PhD]]=1,"PhD"),"Other")</f>
        <v>Graduate</v>
      </c>
    </row>
    <row r="415" spans="1:17" x14ac:dyDescent="0.25">
      <c r="A415" s="2">
        <v>3087</v>
      </c>
      <c r="B415" s="7">
        <v>172217</v>
      </c>
      <c r="C415" s="2">
        <v>0</v>
      </c>
      <c r="D415" s="2">
        <v>0</v>
      </c>
      <c r="E415" s="2">
        <v>58</v>
      </c>
      <c r="F415" s="2">
        <v>0</v>
      </c>
      <c r="G415" s="2">
        <v>0</v>
      </c>
      <c r="H415" s="2">
        <v>1</v>
      </c>
      <c r="I415" s="2">
        <v>0</v>
      </c>
      <c r="J415" s="2">
        <v>0</v>
      </c>
      <c r="K415" s="2">
        <v>0</v>
      </c>
      <c r="L415" s="2">
        <v>0</v>
      </c>
      <c r="M415" s="2">
        <v>1</v>
      </c>
      <c r="N415" s="2">
        <v>0</v>
      </c>
      <c r="O415" s="2" t="s">
        <v>39</v>
      </c>
      <c r="P415" s="2" t="str" cm="1">
        <f t="array" ref="P415">_xlfn.IFS(Table1[[#This Row],[Divorced]]=1,"Divorced",Table1[[#This Row],[Married]]=1,"Married",Table1[[#This Row],[Single]]=1,"Single",Table1[[#This Row],[Together]]=1,"Together",Table1[[#This Row],[Widow]]=1,"Widow")</f>
        <v>Single</v>
      </c>
      <c r="Q415" s="2" t="str" cm="1">
        <f t="array" ref="Q415">IFERROR(_xlfn.IFS(Table1[[#This Row],[Basic]]=1,"Basic",Table1[[#This Row],[Graduate]]=1,"Graduate",Table1[[#This Row],[Master]]=1,"Master",Table1[[#This Row],[PhD]]=1,"PhD"),"Other")</f>
        <v>Master</v>
      </c>
    </row>
    <row r="416" spans="1:17" x14ac:dyDescent="0.25">
      <c r="A416" s="2">
        <v>1704</v>
      </c>
      <c r="B416" s="7">
        <v>172190</v>
      </c>
      <c r="C416" s="2">
        <v>0</v>
      </c>
      <c r="D416" s="2">
        <v>0</v>
      </c>
      <c r="E416" s="2">
        <v>55</v>
      </c>
      <c r="F416" s="2">
        <v>0</v>
      </c>
      <c r="G416" s="2">
        <v>1</v>
      </c>
      <c r="H416" s="2">
        <v>0</v>
      </c>
      <c r="I416" s="2">
        <v>0</v>
      </c>
      <c r="J416" s="2">
        <v>0</v>
      </c>
      <c r="K416" s="2">
        <v>0</v>
      </c>
      <c r="L416" s="2">
        <v>1</v>
      </c>
      <c r="M416" s="2">
        <v>0</v>
      </c>
      <c r="N416" s="2">
        <v>0</v>
      </c>
      <c r="O416" s="2" t="s">
        <v>37</v>
      </c>
      <c r="P416" s="2" t="str" cm="1">
        <f t="array" ref="P416">_xlfn.IFS(Table1[[#This Row],[Divorced]]=1,"Divorced",Table1[[#This Row],[Married]]=1,"Married",Table1[[#This Row],[Single]]=1,"Single",Table1[[#This Row],[Together]]=1,"Together",Table1[[#This Row],[Widow]]=1,"Widow")</f>
        <v>Married</v>
      </c>
      <c r="Q416" s="2" t="str" cm="1">
        <f t="array" ref="Q416">IFERROR(_xlfn.IFS(Table1[[#This Row],[Basic]]=1,"Basic",Table1[[#This Row],[Graduate]]=1,"Graduate",Table1[[#This Row],[Master]]=1,"Master",Table1[[#This Row],[PhD]]=1,"PhD"),"Other")</f>
        <v>Graduate</v>
      </c>
    </row>
    <row r="417" spans="1:17" x14ac:dyDescent="0.25">
      <c r="A417" s="2">
        <v>2827</v>
      </c>
      <c r="B417" s="7">
        <v>172159</v>
      </c>
      <c r="C417" s="2">
        <v>0</v>
      </c>
      <c r="D417" s="2">
        <v>0</v>
      </c>
      <c r="E417" s="2">
        <v>42</v>
      </c>
      <c r="F417" s="2">
        <v>0</v>
      </c>
      <c r="G417" s="2">
        <v>1</v>
      </c>
      <c r="H417" s="2">
        <v>0</v>
      </c>
      <c r="I417" s="2">
        <v>0</v>
      </c>
      <c r="J417" s="2">
        <v>0</v>
      </c>
      <c r="K417" s="2">
        <v>0</v>
      </c>
      <c r="L417" s="2">
        <v>0</v>
      </c>
      <c r="M417" s="2">
        <v>0</v>
      </c>
      <c r="N417" s="2">
        <v>1</v>
      </c>
      <c r="O417" s="2" t="s">
        <v>34</v>
      </c>
      <c r="P417" s="2" t="str" cm="1">
        <f t="array" ref="P417">_xlfn.IFS(Table1[[#This Row],[Divorced]]=1,"Divorced",Table1[[#This Row],[Married]]=1,"Married",Table1[[#This Row],[Single]]=1,"Single",Table1[[#This Row],[Together]]=1,"Together",Table1[[#This Row],[Widow]]=1,"Widow")</f>
        <v>Married</v>
      </c>
      <c r="Q417" s="2" t="str" cm="1">
        <f t="array" ref="Q417">IFERROR(_xlfn.IFS(Table1[[#This Row],[Basic]]=1,"Basic",Table1[[#This Row],[Graduate]]=1,"Graduate",Table1[[#This Row],[Master]]=1,"Master",Table1[[#This Row],[PhD]]=1,"PhD"),"Other")</f>
        <v>PhD</v>
      </c>
    </row>
    <row r="418" spans="1:17" x14ac:dyDescent="0.25">
      <c r="A418" s="2">
        <v>2738</v>
      </c>
      <c r="B418" s="7">
        <v>172117</v>
      </c>
      <c r="C418" s="2">
        <v>0</v>
      </c>
      <c r="D418" s="2">
        <v>1</v>
      </c>
      <c r="E418" s="2">
        <v>43</v>
      </c>
      <c r="F418" s="2">
        <v>0</v>
      </c>
      <c r="G418" s="2">
        <v>1</v>
      </c>
      <c r="H418" s="2">
        <v>0</v>
      </c>
      <c r="I418" s="2">
        <v>0</v>
      </c>
      <c r="J418" s="2">
        <v>0</v>
      </c>
      <c r="K418" s="2">
        <v>0</v>
      </c>
      <c r="L418" s="2">
        <v>1</v>
      </c>
      <c r="M418" s="2">
        <v>0</v>
      </c>
      <c r="N418" s="2">
        <v>0</v>
      </c>
      <c r="O418" s="2" t="s">
        <v>35</v>
      </c>
      <c r="P418" s="2" t="str" cm="1">
        <f t="array" ref="P418">_xlfn.IFS(Table1[[#This Row],[Divorced]]=1,"Divorced",Table1[[#This Row],[Married]]=1,"Married",Table1[[#This Row],[Single]]=1,"Single",Table1[[#This Row],[Together]]=1,"Together",Table1[[#This Row],[Widow]]=1,"Widow")</f>
        <v>Married</v>
      </c>
      <c r="Q418" s="2" t="str" cm="1">
        <f t="array" ref="Q418">IFERROR(_xlfn.IFS(Table1[[#This Row],[Basic]]=1,"Basic",Table1[[#This Row],[Graduate]]=1,"Graduate",Table1[[#This Row],[Master]]=1,"Master",Table1[[#This Row],[PhD]]=1,"PhD"),"Other")</f>
        <v>Graduate</v>
      </c>
    </row>
    <row r="419" spans="1:17" x14ac:dyDescent="0.25">
      <c r="A419" s="2">
        <v>1337</v>
      </c>
      <c r="B419" s="7">
        <v>172099</v>
      </c>
      <c r="C419" s="2">
        <v>0</v>
      </c>
      <c r="D419" s="2">
        <v>0</v>
      </c>
      <c r="E419" s="2">
        <v>46</v>
      </c>
      <c r="F419" s="2">
        <v>0</v>
      </c>
      <c r="G419" s="2">
        <v>1</v>
      </c>
      <c r="H419" s="2">
        <v>0</v>
      </c>
      <c r="I419" s="2">
        <v>0</v>
      </c>
      <c r="J419" s="2">
        <v>0</v>
      </c>
      <c r="K419" s="2">
        <v>0</v>
      </c>
      <c r="L419" s="2">
        <v>1</v>
      </c>
      <c r="M419" s="2">
        <v>0</v>
      </c>
      <c r="N419" s="2">
        <v>0</v>
      </c>
      <c r="O419" s="2" t="s">
        <v>38</v>
      </c>
      <c r="P419" s="2" t="str" cm="1">
        <f t="array" ref="P419">_xlfn.IFS(Table1[[#This Row],[Divorced]]=1,"Divorced",Table1[[#This Row],[Married]]=1,"Married",Table1[[#This Row],[Single]]=1,"Single",Table1[[#This Row],[Together]]=1,"Together",Table1[[#This Row],[Widow]]=1,"Widow")</f>
        <v>Married</v>
      </c>
      <c r="Q419" s="2" t="str" cm="1">
        <f t="array" ref="Q419">IFERROR(_xlfn.IFS(Table1[[#This Row],[Basic]]=1,"Basic",Table1[[#This Row],[Graduate]]=1,"Graduate",Table1[[#This Row],[Master]]=1,"Master",Table1[[#This Row],[PhD]]=1,"PhD"),"Other")</f>
        <v>Graduate</v>
      </c>
    </row>
    <row r="420" spans="1:17" x14ac:dyDescent="0.25">
      <c r="A420" s="2">
        <v>2789</v>
      </c>
      <c r="B420" s="7">
        <v>172071</v>
      </c>
      <c r="C420" s="2">
        <v>0</v>
      </c>
      <c r="D420" s="2">
        <v>1</v>
      </c>
      <c r="E420" s="2">
        <v>66</v>
      </c>
      <c r="F420" s="2">
        <v>1</v>
      </c>
      <c r="G420" s="2">
        <v>0</v>
      </c>
      <c r="H420" s="2">
        <v>0</v>
      </c>
      <c r="I420" s="2">
        <v>0</v>
      </c>
      <c r="J420" s="2">
        <v>0</v>
      </c>
      <c r="K420" s="2">
        <v>0</v>
      </c>
      <c r="L420" s="2">
        <v>1</v>
      </c>
      <c r="M420" s="2">
        <v>0</v>
      </c>
      <c r="N420" s="2">
        <v>0</v>
      </c>
      <c r="O420" s="2" t="s">
        <v>38</v>
      </c>
      <c r="P420" s="2" t="str" cm="1">
        <f t="array" ref="P420">_xlfn.IFS(Table1[[#This Row],[Divorced]]=1,"Divorced",Table1[[#This Row],[Married]]=1,"Married",Table1[[#This Row],[Single]]=1,"Single",Table1[[#This Row],[Together]]=1,"Together",Table1[[#This Row],[Widow]]=1,"Widow")</f>
        <v>Divorced</v>
      </c>
      <c r="Q420" s="2" t="str" cm="1">
        <f t="array" ref="Q420">IFERROR(_xlfn.IFS(Table1[[#This Row],[Basic]]=1,"Basic",Table1[[#This Row],[Graduate]]=1,"Graduate",Table1[[#This Row],[Master]]=1,"Master",Table1[[#This Row],[PhD]]=1,"PhD"),"Other")</f>
        <v>Graduate</v>
      </c>
    </row>
    <row r="421" spans="1:17" x14ac:dyDescent="0.25">
      <c r="A421" s="2">
        <v>3134</v>
      </c>
      <c r="B421" s="7">
        <v>172071</v>
      </c>
      <c r="C421" s="2">
        <v>0</v>
      </c>
      <c r="D421" s="2">
        <v>1</v>
      </c>
      <c r="E421" s="2">
        <v>66</v>
      </c>
      <c r="F421" s="2">
        <v>1</v>
      </c>
      <c r="G421" s="2">
        <v>0</v>
      </c>
      <c r="H421" s="2">
        <v>0</v>
      </c>
      <c r="I421" s="2">
        <v>0</v>
      </c>
      <c r="J421" s="2">
        <v>0</v>
      </c>
      <c r="K421" s="2">
        <v>0</v>
      </c>
      <c r="L421" s="2">
        <v>1</v>
      </c>
      <c r="M421" s="2">
        <v>0</v>
      </c>
      <c r="N421" s="2">
        <v>0</v>
      </c>
      <c r="O421" s="2" t="s">
        <v>35</v>
      </c>
      <c r="P421" s="2" t="str" cm="1">
        <f t="array" ref="P421">_xlfn.IFS(Table1[[#This Row],[Divorced]]=1,"Divorced",Table1[[#This Row],[Married]]=1,"Married",Table1[[#This Row],[Single]]=1,"Single",Table1[[#This Row],[Together]]=1,"Together",Table1[[#This Row],[Widow]]=1,"Widow")</f>
        <v>Divorced</v>
      </c>
      <c r="Q421" s="2" t="str" cm="1">
        <f t="array" ref="Q421">IFERROR(_xlfn.IFS(Table1[[#This Row],[Basic]]=1,"Basic",Table1[[#This Row],[Graduate]]=1,"Graduate",Table1[[#This Row],[Master]]=1,"Master",Table1[[#This Row],[PhD]]=1,"PhD"),"Other")</f>
        <v>Graduate</v>
      </c>
    </row>
    <row r="422" spans="1:17" x14ac:dyDescent="0.25">
      <c r="A422" s="2">
        <v>2634</v>
      </c>
      <c r="B422" s="7">
        <v>172066</v>
      </c>
      <c r="C422" s="2">
        <v>0</v>
      </c>
      <c r="D422" s="2">
        <v>0</v>
      </c>
      <c r="E422" s="2">
        <v>39</v>
      </c>
      <c r="F422" s="2">
        <v>0</v>
      </c>
      <c r="G422" s="2">
        <v>0</v>
      </c>
      <c r="H422" s="2">
        <v>1</v>
      </c>
      <c r="I422" s="2">
        <v>0</v>
      </c>
      <c r="J422" s="2">
        <v>0</v>
      </c>
      <c r="K422" s="2">
        <v>0</v>
      </c>
      <c r="L422" s="2">
        <v>1</v>
      </c>
      <c r="M422" s="2">
        <v>0</v>
      </c>
      <c r="N422" s="2">
        <v>0</v>
      </c>
      <c r="O422" s="2" t="s">
        <v>37</v>
      </c>
      <c r="P422" s="2" t="str" cm="1">
        <f t="array" ref="P422">_xlfn.IFS(Table1[[#This Row],[Divorced]]=1,"Divorced",Table1[[#This Row],[Married]]=1,"Married",Table1[[#This Row],[Single]]=1,"Single",Table1[[#This Row],[Together]]=1,"Together",Table1[[#This Row],[Widow]]=1,"Widow")</f>
        <v>Single</v>
      </c>
      <c r="Q422" s="2" t="str" cm="1">
        <f t="array" ref="Q422">IFERROR(_xlfn.IFS(Table1[[#This Row],[Basic]]=1,"Basic",Table1[[#This Row],[Graduate]]=1,"Graduate",Table1[[#This Row],[Master]]=1,"Master",Table1[[#This Row],[PhD]]=1,"PhD"),"Other")</f>
        <v>Graduate</v>
      </c>
    </row>
    <row r="423" spans="1:17" x14ac:dyDescent="0.25">
      <c r="A423" s="2">
        <v>1751</v>
      </c>
      <c r="B423" s="7">
        <v>172063</v>
      </c>
      <c r="C423" s="2">
        <v>0</v>
      </c>
      <c r="D423" s="2">
        <v>1</v>
      </c>
      <c r="E423" s="2">
        <v>41</v>
      </c>
      <c r="F423" s="2">
        <v>0</v>
      </c>
      <c r="G423" s="2">
        <v>1</v>
      </c>
      <c r="H423" s="2">
        <v>0</v>
      </c>
      <c r="I423" s="2">
        <v>0</v>
      </c>
      <c r="J423" s="2">
        <v>0</v>
      </c>
      <c r="K423" s="2">
        <v>0</v>
      </c>
      <c r="L423" s="2">
        <v>1</v>
      </c>
      <c r="M423" s="2">
        <v>0</v>
      </c>
      <c r="N423" s="2">
        <v>0</v>
      </c>
      <c r="O423" s="2" t="s">
        <v>38</v>
      </c>
      <c r="P423" s="2" t="str" cm="1">
        <f t="array" ref="P423">_xlfn.IFS(Table1[[#This Row],[Divorced]]=1,"Divorced",Table1[[#This Row],[Married]]=1,"Married",Table1[[#This Row],[Single]]=1,"Single",Table1[[#This Row],[Together]]=1,"Together",Table1[[#This Row],[Widow]]=1,"Widow")</f>
        <v>Married</v>
      </c>
      <c r="Q423" s="2" t="str" cm="1">
        <f t="array" ref="Q423">IFERROR(_xlfn.IFS(Table1[[#This Row],[Basic]]=1,"Basic",Table1[[#This Row],[Graduate]]=1,"Graduate",Table1[[#This Row],[Master]]=1,"Master",Table1[[#This Row],[PhD]]=1,"PhD"),"Other")</f>
        <v>Graduate</v>
      </c>
    </row>
    <row r="424" spans="1:17" x14ac:dyDescent="0.25">
      <c r="A424" s="2">
        <v>1716</v>
      </c>
      <c r="B424" s="7">
        <v>172025</v>
      </c>
      <c r="C424" s="2">
        <v>0</v>
      </c>
      <c r="D424" s="2">
        <v>0</v>
      </c>
      <c r="E424" s="2">
        <v>71</v>
      </c>
      <c r="F424" s="2">
        <v>0</v>
      </c>
      <c r="G424" s="2">
        <v>1</v>
      </c>
      <c r="H424" s="2">
        <v>0</v>
      </c>
      <c r="I424" s="2">
        <v>0</v>
      </c>
      <c r="J424" s="2">
        <v>0</v>
      </c>
      <c r="K424" s="2">
        <v>0</v>
      </c>
      <c r="L424" s="2">
        <v>1</v>
      </c>
      <c r="M424" s="2">
        <v>0</v>
      </c>
      <c r="N424" s="2">
        <v>0</v>
      </c>
      <c r="O424" s="2" t="s">
        <v>37</v>
      </c>
      <c r="P424" s="2" t="str" cm="1">
        <f t="array" ref="P424">_xlfn.IFS(Table1[[#This Row],[Divorced]]=1,"Divorced",Table1[[#This Row],[Married]]=1,"Married",Table1[[#This Row],[Single]]=1,"Single",Table1[[#This Row],[Together]]=1,"Together",Table1[[#This Row],[Widow]]=1,"Widow")</f>
        <v>Married</v>
      </c>
      <c r="Q424" s="2" t="str" cm="1">
        <f t="array" ref="Q424">IFERROR(_xlfn.IFS(Table1[[#This Row],[Basic]]=1,"Basic",Table1[[#This Row],[Graduate]]=1,"Graduate",Table1[[#This Row],[Master]]=1,"Master",Table1[[#This Row],[PhD]]=1,"PhD"),"Other")</f>
        <v>Graduate</v>
      </c>
    </row>
    <row r="425" spans="1:17" x14ac:dyDescent="0.25">
      <c r="A425" s="2">
        <v>1352</v>
      </c>
      <c r="B425" s="7">
        <v>172025</v>
      </c>
      <c r="C425" s="2">
        <v>0</v>
      </c>
      <c r="D425" s="2">
        <v>0</v>
      </c>
      <c r="E425" s="2">
        <v>58</v>
      </c>
      <c r="F425" s="2">
        <v>0</v>
      </c>
      <c r="G425" s="2">
        <v>0</v>
      </c>
      <c r="H425" s="2">
        <v>0</v>
      </c>
      <c r="I425" s="2">
        <v>1</v>
      </c>
      <c r="J425" s="2">
        <v>0</v>
      </c>
      <c r="K425" s="2">
        <v>0</v>
      </c>
      <c r="L425" s="2">
        <v>1</v>
      </c>
      <c r="M425" s="2">
        <v>0</v>
      </c>
      <c r="N425" s="2">
        <v>0</v>
      </c>
      <c r="O425" s="2" t="s">
        <v>35</v>
      </c>
      <c r="P425" s="2" t="str" cm="1">
        <f t="array" ref="P425">_xlfn.IFS(Table1[[#This Row],[Divorced]]=1,"Divorced",Table1[[#This Row],[Married]]=1,"Married",Table1[[#This Row],[Single]]=1,"Single",Table1[[#This Row],[Together]]=1,"Together",Table1[[#This Row],[Widow]]=1,"Widow")</f>
        <v>Together</v>
      </c>
      <c r="Q425" s="2" t="str" cm="1">
        <f t="array" ref="Q425">IFERROR(_xlfn.IFS(Table1[[#This Row],[Basic]]=1,"Basic",Table1[[#This Row],[Graduate]]=1,"Graduate",Table1[[#This Row],[Master]]=1,"Master",Table1[[#This Row],[PhD]]=1,"PhD"),"Other")</f>
        <v>Graduate</v>
      </c>
    </row>
    <row r="426" spans="1:17" x14ac:dyDescent="0.25">
      <c r="A426" s="2">
        <v>2514</v>
      </c>
      <c r="B426" s="7">
        <v>171969</v>
      </c>
      <c r="C426" s="2">
        <v>0</v>
      </c>
      <c r="D426" s="2">
        <v>1</v>
      </c>
      <c r="E426" s="2">
        <v>49</v>
      </c>
      <c r="F426" s="2">
        <v>0</v>
      </c>
      <c r="G426" s="2">
        <v>1</v>
      </c>
      <c r="H426" s="2">
        <v>0</v>
      </c>
      <c r="I426" s="2">
        <v>0</v>
      </c>
      <c r="J426" s="2">
        <v>0</v>
      </c>
      <c r="K426" s="2">
        <v>0</v>
      </c>
      <c r="L426" s="2">
        <v>0</v>
      </c>
      <c r="M426" s="2">
        <v>0</v>
      </c>
      <c r="N426" s="2">
        <v>1</v>
      </c>
      <c r="O426" s="2" t="s">
        <v>37</v>
      </c>
      <c r="P426" s="2" t="str" cm="1">
        <f t="array" ref="P426">_xlfn.IFS(Table1[[#This Row],[Divorced]]=1,"Divorced",Table1[[#This Row],[Married]]=1,"Married",Table1[[#This Row],[Single]]=1,"Single",Table1[[#This Row],[Together]]=1,"Together",Table1[[#This Row],[Widow]]=1,"Widow")</f>
        <v>Married</v>
      </c>
      <c r="Q426" s="2" t="str" cm="1">
        <f t="array" ref="Q426">IFERROR(_xlfn.IFS(Table1[[#This Row],[Basic]]=1,"Basic",Table1[[#This Row],[Graduate]]=1,"Graduate",Table1[[#This Row],[Master]]=1,"Master",Table1[[#This Row],[PhD]]=1,"PhD"),"Other")</f>
        <v>PhD</v>
      </c>
    </row>
    <row r="427" spans="1:17" x14ac:dyDescent="0.25">
      <c r="A427" s="2">
        <v>3141</v>
      </c>
      <c r="B427" s="7">
        <v>171965</v>
      </c>
      <c r="C427" s="2">
        <v>0</v>
      </c>
      <c r="D427" s="2">
        <v>1</v>
      </c>
      <c r="E427" s="2">
        <v>69</v>
      </c>
      <c r="F427" s="2">
        <v>0</v>
      </c>
      <c r="G427" s="2">
        <v>1</v>
      </c>
      <c r="H427" s="2">
        <v>0</v>
      </c>
      <c r="I427" s="2">
        <v>0</v>
      </c>
      <c r="J427" s="2">
        <v>0</v>
      </c>
      <c r="K427" s="2">
        <v>0</v>
      </c>
      <c r="L427" s="2">
        <v>1</v>
      </c>
      <c r="M427" s="2">
        <v>0</v>
      </c>
      <c r="N427" s="2">
        <v>0</v>
      </c>
      <c r="O427" s="2" t="s">
        <v>39</v>
      </c>
      <c r="P427" s="2" t="str" cm="1">
        <f t="array" ref="P427">_xlfn.IFS(Table1[[#This Row],[Divorced]]=1,"Divorced",Table1[[#This Row],[Married]]=1,"Married",Table1[[#This Row],[Single]]=1,"Single",Table1[[#This Row],[Together]]=1,"Together",Table1[[#This Row],[Widow]]=1,"Widow")</f>
        <v>Married</v>
      </c>
      <c r="Q427" s="2" t="str" cm="1">
        <f t="array" ref="Q427">IFERROR(_xlfn.IFS(Table1[[#This Row],[Basic]]=1,"Basic",Table1[[#This Row],[Graduate]]=1,"Graduate",Table1[[#This Row],[Master]]=1,"Master",Table1[[#This Row],[PhD]]=1,"PhD"),"Other")</f>
        <v>Graduate</v>
      </c>
    </row>
    <row r="428" spans="1:17" x14ac:dyDescent="0.25">
      <c r="A428" s="2">
        <v>2985</v>
      </c>
      <c r="B428" s="7">
        <v>171964</v>
      </c>
      <c r="C428" s="2">
        <v>0</v>
      </c>
      <c r="D428" s="2">
        <v>0</v>
      </c>
      <c r="E428" s="2">
        <v>62</v>
      </c>
      <c r="F428" s="2">
        <v>1</v>
      </c>
      <c r="G428" s="2">
        <v>0</v>
      </c>
      <c r="H428" s="2">
        <v>0</v>
      </c>
      <c r="I428" s="2">
        <v>0</v>
      </c>
      <c r="J428" s="2">
        <v>0</v>
      </c>
      <c r="K428" s="2">
        <v>0</v>
      </c>
      <c r="L428" s="2">
        <v>1</v>
      </c>
      <c r="M428" s="2">
        <v>0</v>
      </c>
      <c r="N428" s="2">
        <v>0</v>
      </c>
      <c r="O428" s="2" t="s">
        <v>39</v>
      </c>
      <c r="P428" s="2" t="str" cm="1">
        <f t="array" ref="P428">_xlfn.IFS(Table1[[#This Row],[Divorced]]=1,"Divorced",Table1[[#This Row],[Married]]=1,"Married",Table1[[#This Row],[Single]]=1,"Single",Table1[[#This Row],[Together]]=1,"Together",Table1[[#This Row],[Widow]]=1,"Widow")</f>
        <v>Divorced</v>
      </c>
      <c r="Q428" s="2" t="str" cm="1">
        <f t="array" ref="Q428">IFERROR(_xlfn.IFS(Table1[[#This Row],[Basic]]=1,"Basic",Table1[[#This Row],[Graduate]]=1,"Graduate",Table1[[#This Row],[Master]]=1,"Master",Table1[[#This Row],[PhD]]=1,"PhD"),"Other")</f>
        <v>Graduate</v>
      </c>
    </row>
    <row r="429" spans="1:17" x14ac:dyDescent="0.25">
      <c r="A429" s="2">
        <v>1335</v>
      </c>
      <c r="B429" s="7">
        <v>171952</v>
      </c>
      <c r="C429" s="2">
        <v>1</v>
      </c>
      <c r="D429" s="2">
        <v>0</v>
      </c>
      <c r="E429" s="2">
        <v>34</v>
      </c>
      <c r="F429" s="2">
        <v>0</v>
      </c>
      <c r="G429" s="2">
        <v>1</v>
      </c>
      <c r="H429" s="2">
        <v>0</v>
      </c>
      <c r="I429" s="2">
        <v>0</v>
      </c>
      <c r="J429" s="2">
        <v>0</v>
      </c>
      <c r="K429" s="2">
        <v>0</v>
      </c>
      <c r="L429" s="2">
        <v>1</v>
      </c>
      <c r="M429" s="2">
        <v>0</v>
      </c>
      <c r="N429" s="2">
        <v>0</v>
      </c>
      <c r="O429" s="2" t="s">
        <v>39</v>
      </c>
      <c r="P429" s="2" t="str" cm="1">
        <f t="array" ref="P429">_xlfn.IFS(Table1[[#This Row],[Divorced]]=1,"Divorced",Table1[[#This Row],[Married]]=1,"Married",Table1[[#This Row],[Single]]=1,"Single",Table1[[#This Row],[Together]]=1,"Together",Table1[[#This Row],[Widow]]=1,"Widow")</f>
        <v>Married</v>
      </c>
      <c r="Q429" s="2" t="str" cm="1">
        <f t="array" ref="Q429">IFERROR(_xlfn.IFS(Table1[[#This Row],[Basic]]=1,"Basic",Table1[[#This Row],[Graduate]]=1,"Graduate",Table1[[#This Row],[Master]]=1,"Master",Table1[[#This Row],[PhD]]=1,"PhD"),"Other")</f>
        <v>Graduate</v>
      </c>
    </row>
    <row r="430" spans="1:17" x14ac:dyDescent="0.25">
      <c r="A430" s="2">
        <v>1686</v>
      </c>
      <c r="B430" s="7">
        <v>171952</v>
      </c>
      <c r="C430" s="2">
        <v>1</v>
      </c>
      <c r="D430" s="2">
        <v>0</v>
      </c>
      <c r="E430" s="2">
        <v>34</v>
      </c>
      <c r="F430" s="2">
        <v>0</v>
      </c>
      <c r="G430" s="2">
        <v>1</v>
      </c>
      <c r="H430" s="2">
        <v>0</v>
      </c>
      <c r="I430" s="2">
        <v>0</v>
      </c>
      <c r="J430" s="2">
        <v>0</v>
      </c>
      <c r="K430" s="2">
        <v>0</v>
      </c>
      <c r="L430" s="2">
        <v>1</v>
      </c>
      <c r="M430" s="2">
        <v>0</v>
      </c>
      <c r="N430" s="2">
        <v>0</v>
      </c>
      <c r="O430" s="2" t="s">
        <v>37</v>
      </c>
      <c r="P430" s="2" t="str" cm="1">
        <f t="array" ref="P430">_xlfn.IFS(Table1[[#This Row],[Divorced]]=1,"Divorced",Table1[[#This Row],[Married]]=1,"Married",Table1[[#This Row],[Single]]=1,"Single",Table1[[#This Row],[Together]]=1,"Together",Table1[[#This Row],[Widow]]=1,"Widow")</f>
        <v>Married</v>
      </c>
      <c r="Q430" s="2" t="str" cm="1">
        <f t="array" ref="Q430">IFERROR(_xlfn.IFS(Table1[[#This Row],[Basic]]=1,"Basic",Table1[[#This Row],[Graduate]]=1,"Graduate",Table1[[#This Row],[Master]]=1,"Master",Table1[[#This Row],[PhD]]=1,"PhD"),"Other")</f>
        <v>Graduate</v>
      </c>
    </row>
    <row r="431" spans="1:17" x14ac:dyDescent="0.25">
      <c r="A431" s="2">
        <v>3044</v>
      </c>
      <c r="B431" s="7">
        <v>171866</v>
      </c>
      <c r="C431" s="2">
        <v>0</v>
      </c>
      <c r="D431" s="2">
        <v>1</v>
      </c>
      <c r="E431" s="2">
        <v>64</v>
      </c>
      <c r="F431" s="2">
        <v>0</v>
      </c>
      <c r="G431" s="2">
        <v>1</v>
      </c>
      <c r="H431" s="2">
        <v>0</v>
      </c>
      <c r="I431" s="2">
        <v>0</v>
      </c>
      <c r="J431" s="2">
        <v>0</v>
      </c>
      <c r="K431" s="2">
        <v>0</v>
      </c>
      <c r="L431" s="2">
        <v>1</v>
      </c>
      <c r="M431" s="2">
        <v>0</v>
      </c>
      <c r="N431" s="2">
        <v>0</v>
      </c>
      <c r="O431" s="2" t="s">
        <v>35</v>
      </c>
      <c r="P431" s="2" t="str" cm="1">
        <f t="array" ref="P431">_xlfn.IFS(Table1[[#This Row],[Divorced]]=1,"Divorced",Table1[[#This Row],[Married]]=1,"Married",Table1[[#This Row],[Single]]=1,"Single",Table1[[#This Row],[Together]]=1,"Together",Table1[[#This Row],[Widow]]=1,"Widow")</f>
        <v>Married</v>
      </c>
      <c r="Q431" s="2" t="str" cm="1">
        <f t="array" ref="Q431">IFERROR(_xlfn.IFS(Table1[[#This Row],[Basic]]=1,"Basic",Table1[[#This Row],[Graduate]]=1,"Graduate",Table1[[#This Row],[Master]]=1,"Master",Table1[[#This Row],[PhD]]=1,"PhD"),"Other")</f>
        <v>Graduate</v>
      </c>
    </row>
    <row r="432" spans="1:17" x14ac:dyDescent="0.25">
      <c r="A432" s="2">
        <v>2582</v>
      </c>
      <c r="B432" s="7">
        <v>171855</v>
      </c>
      <c r="C432" s="2">
        <v>0</v>
      </c>
      <c r="D432" s="2">
        <v>1</v>
      </c>
      <c r="E432" s="2">
        <v>43</v>
      </c>
      <c r="F432" s="2">
        <v>0</v>
      </c>
      <c r="G432" s="2">
        <v>1</v>
      </c>
      <c r="H432" s="2">
        <v>0</v>
      </c>
      <c r="I432" s="2">
        <v>0</v>
      </c>
      <c r="J432" s="2">
        <v>0</v>
      </c>
      <c r="K432" s="2">
        <v>0</v>
      </c>
      <c r="L432" s="2">
        <v>1</v>
      </c>
      <c r="M432" s="2">
        <v>0</v>
      </c>
      <c r="N432" s="2">
        <v>0</v>
      </c>
      <c r="O432" s="2" t="s">
        <v>35</v>
      </c>
      <c r="P432" s="2" t="str" cm="1">
        <f t="array" ref="P432">_xlfn.IFS(Table1[[#This Row],[Divorced]]=1,"Divorced",Table1[[#This Row],[Married]]=1,"Married",Table1[[#This Row],[Single]]=1,"Single",Table1[[#This Row],[Together]]=1,"Together",Table1[[#This Row],[Widow]]=1,"Widow")</f>
        <v>Married</v>
      </c>
      <c r="Q432" s="2" t="str" cm="1">
        <f t="array" ref="Q432">IFERROR(_xlfn.IFS(Table1[[#This Row],[Basic]]=1,"Basic",Table1[[#This Row],[Graduate]]=1,"Graduate",Table1[[#This Row],[Master]]=1,"Master",Table1[[#This Row],[PhD]]=1,"PhD"),"Other")</f>
        <v>Graduate</v>
      </c>
    </row>
    <row r="433" spans="1:17" x14ac:dyDescent="0.25">
      <c r="A433" s="2">
        <v>2316</v>
      </c>
      <c r="B433" s="7">
        <v>171853</v>
      </c>
      <c r="C433" s="2">
        <v>0</v>
      </c>
      <c r="D433" s="2">
        <v>0</v>
      </c>
      <c r="E433" s="2">
        <v>38</v>
      </c>
      <c r="F433" s="2">
        <v>0</v>
      </c>
      <c r="G433" s="2">
        <v>0</v>
      </c>
      <c r="H433" s="2">
        <v>0</v>
      </c>
      <c r="I433" s="2">
        <v>1</v>
      </c>
      <c r="J433" s="2">
        <v>0</v>
      </c>
      <c r="K433" s="2">
        <v>0</v>
      </c>
      <c r="L433" s="2">
        <v>1</v>
      </c>
      <c r="M433" s="2">
        <v>0</v>
      </c>
      <c r="N433" s="2">
        <v>0</v>
      </c>
      <c r="O433" s="2" t="s">
        <v>37</v>
      </c>
      <c r="P433" s="2" t="str" cm="1">
        <f t="array" ref="P433">_xlfn.IFS(Table1[[#This Row],[Divorced]]=1,"Divorced",Table1[[#This Row],[Married]]=1,"Married",Table1[[#This Row],[Single]]=1,"Single",Table1[[#This Row],[Together]]=1,"Together",Table1[[#This Row],[Widow]]=1,"Widow")</f>
        <v>Together</v>
      </c>
      <c r="Q433" s="2" t="str" cm="1">
        <f t="array" ref="Q433">IFERROR(_xlfn.IFS(Table1[[#This Row],[Basic]]=1,"Basic",Table1[[#This Row],[Graduate]]=1,"Graduate",Table1[[#This Row],[Master]]=1,"Master",Table1[[#This Row],[PhD]]=1,"PhD"),"Other")</f>
        <v>Graduate</v>
      </c>
    </row>
    <row r="434" spans="1:17" x14ac:dyDescent="0.25">
      <c r="A434" s="2">
        <v>2742</v>
      </c>
      <c r="B434" s="7">
        <v>171853</v>
      </c>
      <c r="C434" s="2">
        <v>0</v>
      </c>
      <c r="D434" s="2">
        <v>0</v>
      </c>
      <c r="E434" s="2">
        <v>38</v>
      </c>
      <c r="F434" s="2">
        <v>0</v>
      </c>
      <c r="G434" s="2">
        <v>0</v>
      </c>
      <c r="H434" s="2">
        <v>0</v>
      </c>
      <c r="I434" s="2">
        <v>1</v>
      </c>
      <c r="J434" s="2">
        <v>0</v>
      </c>
      <c r="K434" s="2">
        <v>0</v>
      </c>
      <c r="L434" s="2">
        <v>1</v>
      </c>
      <c r="M434" s="2">
        <v>0</v>
      </c>
      <c r="N434" s="2">
        <v>0</v>
      </c>
      <c r="O434" s="2" t="s">
        <v>37</v>
      </c>
      <c r="P434" s="2" t="str" cm="1">
        <f t="array" ref="P434">_xlfn.IFS(Table1[[#This Row],[Divorced]]=1,"Divorced",Table1[[#This Row],[Married]]=1,"Married",Table1[[#This Row],[Single]]=1,"Single",Table1[[#This Row],[Together]]=1,"Together",Table1[[#This Row],[Widow]]=1,"Widow")</f>
        <v>Together</v>
      </c>
      <c r="Q434" s="2" t="str" cm="1">
        <f t="array" ref="Q434">IFERROR(_xlfn.IFS(Table1[[#This Row],[Basic]]=1,"Basic",Table1[[#This Row],[Graduate]]=1,"Graduate",Table1[[#This Row],[Master]]=1,"Master",Table1[[#This Row],[PhD]]=1,"PhD"),"Other")</f>
        <v>Graduate</v>
      </c>
    </row>
    <row r="435" spans="1:17" x14ac:dyDescent="0.25">
      <c r="A435" s="2">
        <v>2259</v>
      </c>
      <c r="B435" s="7">
        <v>171847</v>
      </c>
      <c r="C435" s="2">
        <v>0</v>
      </c>
      <c r="D435" s="2">
        <v>0</v>
      </c>
      <c r="E435" s="2">
        <v>42</v>
      </c>
      <c r="F435" s="2">
        <v>1</v>
      </c>
      <c r="G435" s="2">
        <v>0</v>
      </c>
      <c r="H435" s="2">
        <v>0</v>
      </c>
      <c r="I435" s="2">
        <v>0</v>
      </c>
      <c r="J435" s="2">
        <v>0</v>
      </c>
      <c r="K435" s="2">
        <v>0</v>
      </c>
      <c r="L435" s="2">
        <v>1</v>
      </c>
      <c r="M435" s="2">
        <v>0</v>
      </c>
      <c r="N435" s="2">
        <v>0</v>
      </c>
      <c r="O435" s="2" t="s">
        <v>39</v>
      </c>
      <c r="P435" s="2" t="str" cm="1">
        <f t="array" ref="P435">_xlfn.IFS(Table1[[#This Row],[Divorced]]=1,"Divorced",Table1[[#This Row],[Married]]=1,"Married",Table1[[#This Row],[Single]]=1,"Single",Table1[[#This Row],[Together]]=1,"Together",Table1[[#This Row],[Widow]]=1,"Widow")</f>
        <v>Divorced</v>
      </c>
      <c r="Q435" s="2" t="str" cm="1">
        <f t="array" ref="Q435">IFERROR(_xlfn.IFS(Table1[[#This Row],[Basic]]=1,"Basic",Table1[[#This Row],[Graduate]]=1,"Graduate",Table1[[#This Row],[Master]]=1,"Master",Table1[[#This Row],[PhD]]=1,"PhD"),"Other")</f>
        <v>Graduate</v>
      </c>
    </row>
    <row r="436" spans="1:17" x14ac:dyDescent="0.25">
      <c r="A436" s="2">
        <v>2096</v>
      </c>
      <c r="B436" s="7">
        <v>171819</v>
      </c>
      <c r="C436" s="2">
        <v>0</v>
      </c>
      <c r="D436" s="2">
        <v>1</v>
      </c>
      <c r="E436" s="2">
        <v>49</v>
      </c>
      <c r="F436" s="2">
        <v>0</v>
      </c>
      <c r="G436" s="2">
        <v>0</v>
      </c>
      <c r="H436" s="2">
        <v>0</v>
      </c>
      <c r="I436" s="2">
        <v>1</v>
      </c>
      <c r="J436" s="2">
        <v>0</v>
      </c>
      <c r="K436" s="2">
        <v>0</v>
      </c>
      <c r="L436" s="2">
        <v>1</v>
      </c>
      <c r="M436" s="2">
        <v>0</v>
      </c>
      <c r="N436" s="2">
        <v>0</v>
      </c>
      <c r="O436" s="2" t="s">
        <v>35</v>
      </c>
      <c r="P436" s="2" t="str" cm="1">
        <f t="array" ref="P436">_xlfn.IFS(Table1[[#This Row],[Divorced]]=1,"Divorced",Table1[[#This Row],[Married]]=1,"Married",Table1[[#This Row],[Single]]=1,"Single",Table1[[#This Row],[Together]]=1,"Together",Table1[[#This Row],[Widow]]=1,"Widow")</f>
        <v>Together</v>
      </c>
      <c r="Q436" s="2" t="str" cm="1">
        <f t="array" ref="Q436">IFERROR(_xlfn.IFS(Table1[[#This Row],[Basic]]=1,"Basic",Table1[[#This Row],[Graduate]]=1,"Graduate",Table1[[#This Row],[Master]]=1,"Master",Table1[[#This Row],[PhD]]=1,"PhD"),"Other")</f>
        <v>Graduate</v>
      </c>
    </row>
    <row r="437" spans="1:17" x14ac:dyDescent="0.25">
      <c r="A437" s="2">
        <v>1917</v>
      </c>
      <c r="B437" s="7">
        <v>171796</v>
      </c>
      <c r="C437" s="2">
        <v>0</v>
      </c>
      <c r="D437" s="2">
        <v>0</v>
      </c>
      <c r="E437" s="2">
        <v>49</v>
      </c>
      <c r="F437" s="2">
        <v>0</v>
      </c>
      <c r="G437" s="2">
        <v>0</v>
      </c>
      <c r="H437" s="2">
        <v>0</v>
      </c>
      <c r="I437" s="2">
        <v>1</v>
      </c>
      <c r="J437" s="2">
        <v>0</v>
      </c>
      <c r="K437" s="2">
        <v>0</v>
      </c>
      <c r="L437" s="2">
        <v>1</v>
      </c>
      <c r="M437" s="2">
        <v>0</v>
      </c>
      <c r="N437" s="2">
        <v>0</v>
      </c>
      <c r="O437" s="2" t="s">
        <v>39</v>
      </c>
      <c r="P437" s="2" t="str" cm="1">
        <f t="array" ref="P437">_xlfn.IFS(Table1[[#This Row],[Divorced]]=1,"Divorced",Table1[[#This Row],[Married]]=1,"Married",Table1[[#This Row],[Single]]=1,"Single",Table1[[#This Row],[Together]]=1,"Together",Table1[[#This Row],[Widow]]=1,"Widow")</f>
        <v>Together</v>
      </c>
      <c r="Q437" s="2" t="str" cm="1">
        <f t="array" ref="Q437">IFERROR(_xlfn.IFS(Table1[[#This Row],[Basic]]=1,"Basic",Table1[[#This Row],[Graduate]]=1,"Graduate",Table1[[#This Row],[Master]]=1,"Master",Table1[[#This Row],[PhD]]=1,"PhD"),"Other")</f>
        <v>Graduate</v>
      </c>
    </row>
    <row r="438" spans="1:17" x14ac:dyDescent="0.25">
      <c r="A438" s="2">
        <v>2474</v>
      </c>
      <c r="B438" s="7">
        <v>171706</v>
      </c>
      <c r="C438" s="2">
        <v>0</v>
      </c>
      <c r="D438" s="2">
        <v>1</v>
      </c>
      <c r="E438" s="2">
        <v>61</v>
      </c>
      <c r="F438" s="2">
        <v>0</v>
      </c>
      <c r="G438" s="2">
        <v>0</v>
      </c>
      <c r="H438" s="2">
        <v>0</v>
      </c>
      <c r="I438" s="2">
        <v>1</v>
      </c>
      <c r="J438" s="2">
        <v>0</v>
      </c>
      <c r="K438" s="2">
        <v>0</v>
      </c>
      <c r="L438" s="2">
        <v>1</v>
      </c>
      <c r="M438" s="2">
        <v>0</v>
      </c>
      <c r="N438" s="2">
        <v>0</v>
      </c>
      <c r="O438" s="2" t="s">
        <v>35</v>
      </c>
      <c r="P438" s="2" t="str" cm="1">
        <f t="array" ref="P438">_xlfn.IFS(Table1[[#This Row],[Divorced]]=1,"Divorced",Table1[[#This Row],[Married]]=1,"Married",Table1[[#This Row],[Single]]=1,"Single",Table1[[#This Row],[Together]]=1,"Together",Table1[[#This Row],[Widow]]=1,"Widow")</f>
        <v>Together</v>
      </c>
      <c r="Q438" s="2" t="str" cm="1">
        <f t="array" ref="Q438">IFERROR(_xlfn.IFS(Table1[[#This Row],[Basic]]=1,"Basic",Table1[[#This Row],[Graduate]]=1,"Graduate",Table1[[#This Row],[Master]]=1,"Master",Table1[[#This Row],[PhD]]=1,"PhD"),"Other")</f>
        <v>Graduate</v>
      </c>
    </row>
    <row r="439" spans="1:17" x14ac:dyDescent="0.25">
      <c r="A439" s="2">
        <v>2070</v>
      </c>
      <c r="B439" s="7">
        <v>171691</v>
      </c>
      <c r="C439" s="2">
        <v>0</v>
      </c>
      <c r="D439" s="2">
        <v>0</v>
      </c>
      <c r="E439" s="2">
        <v>62</v>
      </c>
      <c r="F439" s="2">
        <v>0</v>
      </c>
      <c r="G439" s="2">
        <v>0</v>
      </c>
      <c r="H439" s="2">
        <v>1</v>
      </c>
      <c r="I439" s="2">
        <v>0</v>
      </c>
      <c r="J439" s="2">
        <v>0</v>
      </c>
      <c r="K439" s="2">
        <v>0</v>
      </c>
      <c r="L439" s="2">
        <v>0</v>
      </c>
      <c r="M439" s="2">
        <v>0</v>
      </c>
      <c r="N439" s="2">
        <v>1</v>
      </c>
      <c r="O439" s="2" t="s">
        <v>37</v>
      </c>
      <c r="P439" s="2" t="str" cm="1">
        <f t="array" ref="P439">_xlfn.IFS(Table1[[#This Row],[Divorced]]=1,"Divorced",Table1[[#This Row],[Married]]=1,"Married",Table1[[#This Row],[Single]]=1,"Single",Table1[[#This Row],[Together]]=1,"Together",Table1[[#This Row],[Widow]]=1,"Widow")</f>
        <v>Single</v>
      </c>
      <c r="Q439" s="2" t="str" cm="1">
        <f t="array" ref="Q439">IFERROR(_xlfn.IFS(Table1[[#This Row],[Basic]]=1,"Basic",Table1[[#This Row],[Graduate]]=1,"Graduate",Table1[[#This Row],[Master]]=1,"Master",Table1[[#This Row],[PhD]]=1,"PhD"),"Other")</f>
        <v>PhD</v>
      </c>
    </row>
    <row r="440" spans="1:17" x14ac:dyDescent="0.25">
      <c r="A440" s="2">
        <v>2936</v>
      </c>
      <c r="B440" s="7">
        <v>171670</v>
      </c>
      <c r="C440" s="2">
        <v>0</v>
      </c>
      <c r="D440" s="2">
        <v>0</v>
      </c>
      <c r="E440" s="2">
        <v>58</v>
      </c>
      <c r="F440" s="2">
        <v>0</v>
      </c>
      <c r="G440" s="2">
        <v>0</v>
      </c>
      <c r="H440" s="2">
        <v>0</v>
      </c>
      <c r="I440" s="2">
        <v>0</v>
      </c>
      <c r="J440" s="2">
        <v>1</v>
      </c>
      <c r="K440" s="2">
        <v>0</v>
      </c>
      <c r="L440" s="2">
        <v>0</v>
      </c>
      <c r="M440" s="2">
        <v>0</v>
      </c>
      <c r="N440" s="2">
        <v>1</v>
      </c>
      <c r="O440" s="2" t="s">
        <v>35</v>
      </c>
      <c r="P440" s="2" t="str" cm="1">
        <f t="array" ref="P440">_xlfn.IFS(Table1[[#This Row],[Divorced]]=1,"Divorced",Table1[[#This Row],[Married]]=1,"Married",Table1[[#This Row],[Single]]=1,"Single",Table1[[#This Row],[Together]]=1,"Together",Table1[[#This Row],[Widow]]=1,"Widow")</f>
        <v>Widow</v>
      </c>
      <c r="Q440" s="2" t="str" cm="1">
        <f t="array" ref="Q440">IFERROR(_xlfn.IFS(Table1[[#This Row],[Basic]]=1,"Basic",Table1[[#This Row],[Graduate]]=1,"Graduate",Table1[[#This Row],[Master]]=1,"Master",Table1[[#This Row],[PhD]]=1,"PhD"),"Other")</f>
        <v>PhD</v>
      </c>
    </row>
    <row r="441" spans="1:17" x14ac:dyDescent="0.25">
      <c r="A441" s="2">
        <v>2284</v>
      </c>
      <c r="B441" s="7">
        <v>171626</v>
      </c>
      <c r="C441" s="2">
        <v>0</v>
      </c>
      <c r="D441" s="2">
        <v>0</v>
      </c>
      <c r="E441" s="2">
        <v>41</v>
      </c>
      <c r="F441" s="2">
        <v>0</v>
      </c>
      <c r="G441" s="2">
        <v>1</v>
      </c>
      <c r="H441" s="2">
        <v>0</v>
      </c>
      <c r="I441" s="2">
        <v>0</v>
      </c>
      <c r="J441" s="2">
        <v>0</v>
      </c>
      <c r="K441" s="2">
        <v>0</v>
      </c>
      <c r="L441" s="2">
        <v>1</v>
      </c>
      <c r="M441" s="2">
        <v>0</v>
      </c>
      <c r="N441" s="2">
        <v>0</v>
      </c>
      <c r="O441" s="2" t="s">
        <v>36</v>
      </c>
      <c r="P441" s="2" t="str" cm="1">
        <f t="array" ref="P441">_xlfn.IFS(Table1[[#This Row],[Divorced]]=1,"Divorced",Table1[[#This Row],[Married]]=1,"Married",Table1[[#This Row],[Single]]=1,"Single",Table1[[#This Row],[Together]]=1,"Together",Table1[[#This Row],[Widow]]=1,"Widow")</f>
        <v>Married</v>
      </c>
      <c r="Q441" s="2" t="str" cm="1">
        <f t="array" ref="Q441">IFERROR(_xlfn.IFS(Table1[[#This Row],[Basic]]=1,"Basic",Table1[[#This Row],[Graduate]]=1,"Graduate",Table1[[#This Row],[Master]]=1,"Master",Table1[[#This Row],[PhD]]=1,"PhD"),"Other")</f>
        <v>Graduate</v>
      </c>
    </row>
    <row r="442" spans="1:17" x14ac:dyDescent="0.25">
      <c r="A442" s="2">
        <v>1003</v>
      </c>
      <c r="B442" s="7">
        <v>171613</v>
      </c>
      <c r="C442" s="2">
        <v>0</v>
      </c>
      <c r="D442" s="2">
        <v>0</v>
      </c>
      <c r="E442" s="2">
        <v>55</v>
      </c>
      <c r="F442" s="2">
        <v>0</v>
      </c>
      <c r="G442" s="2">
        <v>0</v>
      </c>
      <c r="H442" s="2">
        <v>0</v>
      </c>
      <c r="I442" s="2">
        <v>1</v>
      </c>
      <c r="J442" s="2">
        <v>0</v>
      </c>
      <c r="K442" s="2">
        <v>0</v>
      </c>
      <c r="L442" s="2">
        <v>1</v>
      </c>
      <c r="M442" s="2">
        <v>0</v>
      </c>
      <c r="N442" s="2">
        <v>0</v>
      </c>
      <c r="O442" s="2" t="s">
        <v>34</v>
      </c>
      <c r="P442" s="2" t="str" cm="1">
        <f t="array" ref="P442">_xlfn.IFS(Table1[[#This Row],[Divorced]]=1,"Divorced",Table1[[#This Row],[Married]]=1,"Married",Table1[[#This Row],[Single]]=1,"Single",Table1[[#This Row],[Together]]=1,"Together",Table1[[#This Row],[Widow]]=1,"Widow")</f>
        <v>Together</v>
      </c>
      <c r="Q442" s="2" t="str" cm="1">
        <f t="array" ref="Q442">IFERROR(_xlfn.IFS(Table1[[#This Row],[Basic]]=1,"Basic",Table1[[#This Row],[Graduate]]=1,"Graduate",Table1[[#This Row],[Master]]=1,"Master",Table1[[#This Row],[PhD]]=1,"PhD"),"Other")</f>
        <v>Graduate</v>
      </c>
    </row>
    <row r="443" spans="1:17" x14ac:dyDescent="0.25">
      <c r="A443" s="2">
        <v>2309</v>
      </c>
      <c r="B443" s="7">
        <v>171604</v>
      </c>
      <c r="C443" s="2">
        <v>0</v>
      </c>
      <c r="D443" s="2">
        <v>0</v>
      </c>
      <c r="E443" s="2">
        <v>75</v>
      </c>
      <c r="F443" s="2">
        <v>0</v>
      </c>
      <c r="G443" s="2">
        <v>0</v>
      </c>
      <c r="H443" s="2">
        <v>0</v>
      </c>
      <c r="I443" s="2">
        <v>1</v>
      </c>
      <c r="J443" s="2">
        <v>0</v>
      </c>
      <c r="K443" s="2">
        <v>0</v>
      </c>
      <c r="L443" s="2">
        <v>0</v>
      </c>
      <c r="M443" s="2">
        <v>0</v>
      </c>
      <c r="N443" s="2">
        <v>1</v>
      </c>
      <c r="O443" s="2" t="s">
        <v>38</v>
      </c>
      <c r="P443" s="2" t="str" cm="1">
        <f t="array" ref="P443">_xlfn.IFS(Table1[[#This Row],[Divorced]]=1,"Divorced",Table1[[#This Row],[Married]]=1,"Married",Table1[[#This Row],[Single]]=1,"Single",Table1[[#This Row],[Together]]=1,"Together",Table1[[#This Row],[Widow]]=1,"Widow")</f>
        <v>Together</v>
      </c>
      <c r="Q443" s="2" t="str" cm="1">
        <f t="array" ref="Q443">IFERROR(_xlfn.IFS(Table1[[#This Row],[Basic]]=1,"Basic",Table1[[#This Row],[Graduate]]=1,"Graduate",Table1[[#This Row],[Master]]=1,"Master",Table1[[#This Row],[PhD]]=1,"PhD"),"Other")</f>
        <v>PhD</v>
      </c>
    </row>
    <row r="444" spans="1:17" x14ac:dyDescent="0.25">
      <c r="A444" s="2">
        <v>1546</v>
      </c>
      <c r="B444" s="7">
        <v>171499</v>
      </c>
      <c r="C444" s="2">
        <v>0</v>
      </c>
      <c r="D444" s="2">
        <v>1</v>
      </c>
      <c r="E444" s="2">
        <v>49</v>
      </c>
      <c r="F444" s="2">
        <v>0</v>
      </c>
      <c r="G444" s="2">
        <v>0</v>
      </c>
      <c r="H444" s="2">
        <v>0</v>
      </c>
      <c r="I444" s="2">
        <v>1</v>
      </c>
      <c r="J444" s="2">
        <v>0</v>
      </c>
      <c r="K444" s="2">
        <v>0</v>
      </c>
      <c r="L444" s="2">
        <v>0</v>
      </c>
      <c r="M444" s="2">
        <v>1</v>
      </c>
      <c r="N444" s="2">
        <v>0</v>
      </c>
      <c r="O444" s="2" t="s">
        <v>36</v>
      </c>
      <c r="P444" s="2" t="str" cm="1">
        <f t="array" ref="P444">_xlfn.IFS(Table1[[#This Row],[Divorced]]=1,"Divorced",Table1[[#This Row],[Married]]=1,"Married",Table1[[#This Row],[Single]]=1,"Single",Table1[[#This Row],[Together]]=1,"Together",Table1[[#This Row],[Widow]]=1,"Widow")</f>
        <v>Together</v>
      </c>
      <c r="Q444" s="2" t="str" cm="1">
        <f t="array" ref="Q444">IFERROR(_xlfn.IFS(Table1[[#This Row],[Basic]]=1,"Basic",Table1[[#This Row],[Graduate]]=1,"Graduate",Table1[[#This Row],[Master]]=1,"Master",Table1[[#This Row],[PhD]]=1,"PhD"),"Other")</f>
        <v>Master</v>
      </c>
    </row>
    <row r="445" spans="1:17" x14ac:dyDescent="0.25">
      <c r="A445" s="2">
        <v>1117</v>
      </c>
      <c r="B445" s="7">
        <v>171488</v>
      </c>
      <c r="C445" s="2">
        <v>0</v>
      </c>
      <c r="D445" s="2">
        <v>0</v>
      </c>
      <c r="E445" s="2">
        <v>55</v>
      </c>
      <c r="F445" s="2">
        <v>0</v>
      </c>
      <c r="G445" s="2">
        <v>0</v>
      </c>
      <c r="H445" s="2">
        <v>0</v>
      </c>
      <c r="I445" s="2">
        <v>1</v>
      </c>
      <c r="J445" s="2">
        <v>0</v>
      </c>
      <c r="K445" s="2">
        <v>0</v>
      </c>
      <c r="L445" s="2">
        <v>0</v>
      </c>
      <c r="M445" s="2">
        <v>0</v>
      </c>
      <c r="N445" s="2">
        <v>0</v>
      </c>
      <c r="O445" s="2" t="s">
        <v>34</v>
      </c>
      <c r="P445" s="2" t="str" cm="1">
        <f t="array" ref="P445">_xlfn.IFS(Table1[[#This Row],[Divorced]]=1,"Divorced",Table1[[#This Row],[Married]]=1,"Married",Table1[[#This Row],[Single]]=1,"Single",Table1[[#This Row],[Together]]=1,"Together",Table1[[#This Row],[Widow]]=1,"Widow")</f>
        <v>Together</v>
      </c>
      <c r="Q445" s="2" t="str" cm="1">
        <f t="array" ref="Q445">IFERROR(_xlfn.IFS(Table1[[#This Row],[Basic]]=1,"Basic",Table1[[#This Row],[Graduate]]=1,"Graduate",Table1[[#This Row],[Master]]=1,"Master",Table1[[#This Row],[PhD]]=1,"PhD"),"Other")</f>
        <v>Other</v>
      </c>
    </row>
    <row r="446" spans="1:17" x14ac:dyDescent="0.25">
      <c r="A446" s="2">
        <v>1761</v>
      </c>
      <c r="B446" s="7">
        <v>171466</v>
      </c>
      <c r="C446" s="2">
        <v>0</v>
      </c>
      <c r="D446" s="2">
        <v>0</v>
      </c>
      <c r="E446" s="2">
        <v>46</v>
      </c>
      <c r="F446" s="2">
        <v>0</v>
      </c>
      <c r="G446" s="2">
        <v>0</v>
      </c>
      <c r="H446" s="2">
        <v>1</v>
      </c>
      <c r="I446" s="2">
        <v>0</v>
      </c>
      <c r="J446" s="2">
        <v>0</v>
      </c>
      <c r="K446" s="2">
        <v>0</v>
      </c>
      <c r="L446" s="2">
        <v>0</v>
      </c>
      <c r="M446" s="2">
        <v>0</v>
      </c>
      <c r="N446" s="2">
        <v>1</v>
      </c>
      <c r="O446" s="2" t="s">
        <v>39</v>
      </c>
      <c r="P446" s="2" t="str" cm="1">
        <f t="array" ref="P446">_xlfn.IFS(Table1[[#This Row],[Divorced]]=1,"Divorced",Table1[[#This Row],[Married]]=1,"Married",Table1[[#This Row],[Single]]=1,"Single",Table1[[#This Row],[Together]]=1,"Together",Table1[[#This Row],[Widow]]=1,"Widow")</f>
        <v>Single</v>
      </c>
      <c r="Q446" s="2" t="str" cm="1">
        <f t="array" ref="Q446">IFERROR(_xlfn.IFS(Table1[[#This Row],[Basic]]=1,"Basic",Table1[[#This Row],[Graduate]]=1,"Graduate",Table1[[#This Row],[Master]]=1,"Master",Table1[[#This Row],[PhD]]=1,"PhD"),"Other")</f>
        <v>PhD</v>
      </c>
    </row>
    <row r="447" spans="1:17" x14ac:dyDescent="0.25">
      <c r="A447" s="2">
        <v>2312</v>
      </c>
      <c r="B447" s="7">
        <v>171434</v>
      </c>
      <c r="C447" s="2">
        <v>0</v>
      </c>
      <c r="D447" s="2">
        <v>1</v>
      </c>
      <c r="E447" s="2">
        <v>58</v>
      </c>
      <c r="F447" s="2">
        <v>0</v>
      </c>
      <c r="G447" s="2">
        <v>1</v>
      </c>
      <c r="H447" s="2">
        <v>0</v>
      </c>
      <c r="I447" s="2">
        <v>0</v>
      </c>
      <c r="J447" s="2">
        <v>0</v>
      </c>
      <c r="K447" s="2">
        <v>0</v>
      </c>
      <c r="L447" s="2">
        <v>1</v>
      </c>
      <c r="M447" s="2">
        <v>0</v>
      </c>
      <c r="N447" s="2">
        <v>0</v>
      </c>
      <c r="O447" s="2" t="s">
        <v>35</v>
      </c>
      <c r="P447" s="2" t="str" cm="1">
        <f t="array" ref="P447">_xlfn.IFS(Table1[[#This Row],[Divorced]]=1,"Divorced",Table1[[#This Row],[Married]]=1,"Married",Table1[[#This Row],[Single]]=1,"Single",Table1[[#This Row],[Together]]=1,"Together",Table1[[#This Row],[Widow]]=1,"Widow")</f>
        <v>Married</v>
      </c>
      <c r="Q447" s="2" t="str" cm="1">
        <f t="array" ref="Q447">IFERROR(_xlfn.IFS(Table1[[#This Row],[Basic]]=1,"Basic",Table1[[#This Row],[Graduate]]=1,"Graduate",Table1[[#This Row],[Master]]=1,"Master",Table1[[#This Row],[PhD]]=1,"PhD"),"Other")</f>
        <v>Graduate</v>
      </c>
    </row>
    <row r="448" spans="1:17" x14ac:dyDescent="0.25">
      <c r="A448" s="2">
        <v>1682</v>
      </c>
      <c r="B448" s="7">
        <v>171427</v>
      </c>
      <c r="C448" s="2">
        <v>2</v>
      </c>
      <c r="D448" s="2">
        <v>0</v>
      </c>
      <c r="E448" s="2">
        <v>42</v>
      </c>
      <c r="F448" s="2">
        <v>0</v>
      </c>
      <c r="G448" s="2">
        <v>1</v>
      </c>
      <c r="H448" s="2">
        <v>0</v>
      </c>
      <c r="I448" s="2">
        <v>0</v>
      </c>
      <c r="J448" s="2">
        <v>0</v>
      </c>
      <c r="K448" s="2">
        <v>0</v>
      </c>
      <c r="L448" s="2">
        <v>1</v>
      </c>
      <c r="M448" s="2">
        <v>0</v>
      </c>
      <c r="N448" s="2">
        <v>0</v>
      </c>
      <c r="O448" s="2" t="s">
        <v>35</v>
      </c>
      <c r="P448" s="2" t="str" cm="1">
        <f t="array" ref="P448">_xlfn.IFS(Table1[[#This Row],[Divorced]]=1,"Divorced",Table1[[#This Row],[Married]]=1,"Married",Table1[[#This Row],[Single]]=1,"Single",Table1[[#This Row],[Together]]=1,"Together",Table1[[#This Row],[Widow]]=1,"Widow")</f>
        <v>Married</v>
      </c>
      <c r="Q448" s="2" t="str" cm="1">
        <f t="array" ref="Q448">IFERROR(_xlfn.IFS(Table1[[#This Row],[Basic]]=1,"Basic",Table1[[#This Row],[Graduate]]=1,"Graduate",Table1[[#This Row],[Master]]=1,"Master",Table1[[#This Row],[PhD]]=1,"PhD"),"Other")</f>
        <v>Graduate</v>
      </c>
    </row>
    <row r="449" spans="1:17" x14ac:dyDescent="0.25">
      <c r="A449" s="2">
        <v>1816</v>
      </c>
      <c r="B449" s="7">
        <v>171391</v>
      </c>
      <c r="C449" s="2">
        <v>0</v>
      </c>
      <c r="D449" s="2">
        <v>1</v>
      </c>
      <c r="E449" s="2">
        <v>64</v>
      </c>
      <c r="F449" s="2">
        <v>0</v>
      </c>
      <c r="G449" s="2">
        <v>1</v>
      </c>
      <c r="H449" s="2">
        <v>0</v>
      </c>
      <c r="I449" s="2">
        <v>0</v>
      </c>
      <c r="J449" s="2">
        <v>0</v>
      </c>
      <c r="K449" s="2">
        <v>0</v>
      </c>
      <c r="L449" s="2">
        <v>1</v>
      </c>
      <c r="M449" s="2">
        <v>0</v>
      </c>
      <c r="N449" s="2">
        <v>0</v>
      </c>
      <c r="O449" s="2" t="s">
        <v>36</v>
      </c>
      <c r="P449" s="2" t="str" cm="1">
        <f t="array" ref="P449">_xlfn.IFS(Table1[[#This Row],[Divorced]]=1,"Divorced",Table1[[#This Row],[Married]]=1,"Married",Table1[[#This Row],[Single]]=1,"Single",Table1[[#This Row],[Together]]=1,"Together",Table1[[#This Row],[Widow]]=1,"Widow")</f>
        <v>Married</v>
      </c>
      <c r="Q449" s="2" t="str" cm="1">
        <f t="array" ref="Q449">IFERROR(_xlfn.IFS(Table1[[#This Row],[Basic]]=1,"Basic",Table1[[#This Row],[Graduate]]=1,"Graduate",Table1[[#This Row],[Master]]=1,"Master",Table1[[#This Row],[PhD]]=1,"PhD"),"Other")</f>
        <v>Graduate</v>
      </c>
    </row>
    <row r="450" spans="1:17" x14ac:dyDescent="0.25">
      <c r="A450" s="2">
        <v>1502</v>
      </c>
      <c r="B450" s="7">
        <v>171367</v>
      </c>
      <c r="C450" s="2">
        <v>0</v>
      </c>
      <c r="D450" s="2">
        <v>0</v>
      </c>
      <c r="E450" s="2">
        <v>61</v>
      </c>
      <c r="F450" s="2">
        <v>0</v>
      </c>
      <c r="G450" s="2">
        <v>0</v>
      </c>
      <c r="H450" s="2">
        <v>0</v>
      </c>
      <c r="I450" s="2">
        <v>1</v>
      </c>
      <c r="J450" s="2">
        <v>0</v>
      </c>
      <c r="K450" s="2">
        <v>0</v>
      </c>
      <c r="L450" s="2">
        <v>1</v>
      </c>
      <c r="M450" s="2">
        <v>0</v>
      </c>
      <c r="N450" s="2">
        <v>0</v>
      </c>
      <c r="O450" s="2" t="s">
        <v>35</v>
      </c>
      <c r="P450" s="2" t="str" cm="1">
        <f t="array" ref="P450">_xlfn.IFS(Table1[[#This Row],[Divorced]]=1,"Divorced",Table1[[#This Row],[Married]]=1,"Married",Table1[[#This Row],[Single]]=1,"Single",Table1[[#This Row],[Together]]=1,"Together",Table1[[#This Row],[Widow]]=1,"Widow")</f>
        <v>Together</v>
      </c>
      <c r="Q450" s="2" t="str" cm="1">
        <f t="array" ref="Q450">IFERROR(_xlfn.IFS(Table1[[#This Row],[Basic]]=1,"Basic",Table1[[#This Row],[Graduate]]=1,"Graduate",Table1[[#This Row],[Master]]=1,"Master",Table1[[#This Row],[PhD]]=1,"PhD"),"Other")</f>
        <v>Graduate</v>
      </c>
    </row>
    <row r="451" spans="1:17" x14ac:dyDescent="0.25">
      <c r="A451" s="2">
        <v>2073</v>
      </c>
      <c r="B451" s="7">
        <v>171367</v>
      </c>
      <c r="C451" s="2">
        <v>0</v>
      </c>
      <c r="D451" s="2">
        <v>0</v>
      </c>
      <c r="E451" s="2">
        <v>61</v>
      </c>
      <c r="F451" s="2">
        <v>0</v>
      </c>
      <c r="G451" s="2">
        <v>0</v>
      </c>
      <c r="H451" s="2">
        <v>0</v>
      </c>
      <c r="I451" s="2">
        <v>1</v>
      </c>
      <c r="J451" s="2">
        <v>0</v>
      </c>
      <c r="K451" s="2">
        <v>0</v>
      </c>
      <c r="L451" s="2">
        <v>1</v>
      </c>
      <c r="M451" s="2">
        <v>0</v>
      </c>
      <c r="N451" s="2">
        <v>0</v>
      </c>
      <c r="O451" s="2" t="s">
        <v>39</v>
      </c>
      <c r="P451" s="2" t="str" cm="1">
        <f t="array" ref="P451">_xlfn.IFS(Table1[[#This Row],[Divorced]]=1,"Divorced",Table1[[#This Row],[Married]]=1,"Married",Table1[[#This Row],[Single]]=1,"Single",Table1[[#This Row],[Together]]=1,"Together",Table1[[#This Row],[Widow]]=1,"Widow")</f>
        <v>Together</v>
      </c>
      <c r="Q451" s="2" t="str" cm="1">
        <f t="array" ref="Q451">IFERROR(_xlfn.IFS(Table1[[#This Row],[Basic]]=1,"Basic",Table1[[#This Row],[Graduate]]=1,"Graduate",Table1[[#This Row],[Master]]=1,"Master",Table1[[#This Row],[PhD]]=1,"PhD"),"Other")</f>
        <v>Graduate</v>
      </c>
    </row>
    <row r="452" spans="1:17" x14ac:dyDescent="0.25">
      <c r="A452" s="2">
        <v>2999</v>
      </c>
      <c r="B452" s="7">
        <v>171322</v>
      </c>
      <c r="C452" s="2">
        <v>0</v>
      </c>
      <c r="D452" s="2">
        <v>1</v>
      </c>
      <c r="E452" s="2">
        <v>55</v>
      </c>
      <c r="F452" s="2">
        <v>0</v>
      </c>
      <c r="G452" s="2">
        <v>1</v>
      </c>
      <c r="H452" s="2">
        <v>0</v>
      </c>
      <c r="I452" s="2">
        <v>0</v>
      </c>
      <c r="J452" s="2">
        <v>0</v>
      </c>
      <c r="K452" s="2">
        <v>0</v>
      </c>
      <c r="L452" s="2">
        <v>0</v>
      </c>
      <c r="M452" s="2">
        <v>0</v>
      </c>
      <c r="N452" s="2">
        <v>1</v>
      </c>
      <c r="O452" s="2" t="s">
        <v>38</v>
      </c>
      <c r="P452" s="2" t="str" cm="1">
        <f t="array" ref="P452">_xlfn.IFS(Table1[[#This Row],[Divorced]]=1,"Divorced",Table1[[#This Row],[Married]]=1,"Married",Table1[[#This Row],[Single]]=1,"Single",Table1[[#This Row],[Together]]=1,"Together",Table1[[#This Row],[Widow]]=1,"Widow")</f>
        <v>Married</v>
      </c>
      <c r="Q452" s="2" t="str" cm="1">
        <f t="array" ref="Q452">IFERROR(_xlfn.IFS(Table1[[#This Row],[Basic]]=1,"Basic",Table1[[#This Row],[Graduate]]=1,"Graduate",Table1[[#This Row],[Master]]=1,"Master",Table1[[#This Row],[PhD]]=1,"PhD"),"Other")</f>
        <v>PhD</v>
      </c>
    </row>
    <row r="453" spans="1:17" x14ac:dyDescent="0.25">
      <c r="A453" s="2">
        <v>3061</v>
      </c>
      <c r="B453" s="7">
        <v>171322</v>
      </c>
      <c r="C453" s="2">
        <v>0</v>
      </c>
      <c r="D453" s="2">
        <v>1</v>
      </c>
      <c r="E453" s="2">
        <v>44</v>
      </c>
      <c r="F453" s="2">
        <v>0</v>
      </c>
      <c r="G453" s="2">
        <v>0</v>
      </c>
      <c r="H453" s="2">
        <v>0</v>
      </c>
      <c r="I453" s="2">
        <v>1</v>
      </c>
      <c r="J453" s="2">
        <v>0</v>
      </c>
      <c r="K453" s="2">
        <v>0</v>
      </c>
      <c r="L453" s="2">
        <v>1</v>
      </c>
      <c r="M453" s="2">
        <v>0</v>
      </c>
      <c r="N453" s="2">
        <v>0</v>
      </c>
      <c r="O453" s="2" t="s">
        <v>34</v>
      </c>
      <c r="P453" s="2" t="str" cm="1">
        <f t="array" ref="P453">_xlfn.IFS(Table1[[#This Row],[Divorced]]=1,"Divorced",Table1[[#This Row],[Married]]=1,"Married",Table1[[#This Row],[Single]]=1,"Single",Table1[[#This Row],[Together]]=1,"Together",Table1[[#This Row],[Widow]]=1,"Widow")</f>
        <v>Together</v>
      </c>
      <c r="Q453" s="2" t="str" cm="1">
        <f t="array" ref="Q453">IFERROR(_xlfn.IFS(Table1[[#This Row],[Basic]]=1,"Basic",Table1[[#This Row],[Graduate]]=1,"Graduate",Table1[[#This Row],[Master]]=1,"Master",Table1[[#This Row],[PhD]]=1,"PhD"),"Other")</f>
        <v>Graduate</v>
      </c>
    </row>
    <row r="454" spans="1:17" x14ac:dyDescent="0.25">
      <c r="A454" s="2">
        <v>2758</v>
      </c>
      <c r="B454" s="7">
        <v>171232</v>
      </c>
      <c r="C454" s="2">
        <v>0</v>
      </c>
      <c r="D454" s="2">
        <v>1</v>
      </c>
      <c r="E454" s="2">
        <v>61</v>
      </c>
      <c r="F454" s="2">
        <v>0</v>
      </c>
      <c r="G454" s="2">
        <v>0</v>
      </c>
      <c r="H454" s="2">
        <v>0</v>
      </c>
      <c r="I454" s="2">
        <v>1</v>
      </c>
      <c r="J454" s="2">
        <v>0</v>
      </c>
      <c r="K454" s="2">
        <v>0</v>
      </c>
      <c r="L454" s="2">
        <v>1</v>
      </c>
      <c r="M454" s="2">
        <v>0</v>
      </c>
      <c r="N454" s="2">
        <v>0</v>
      </c>
      <c r="O454" s="2" t="s">
        <v>36</v>
      </c>
      <c r="P454" s="2" t="str" cm="1">
        <f t="array" ref="P454">_xlfn.IFS(Table1[[#This Row],[Divorced]]=1,"Divorced",Table1[[#This Row],[Married]]=1,"Married",Table1[[#This Row],[Single]]=1,"Single",Table1[[#This Row],[Together]]=1,"Together",Table1[[#This Row],[Widow]]=1,"Widow")</f>
        <v>Together</v>
      </c>
      <c r="Q454" s="2" t="str" cm="1">
        <f t="array" ref="Q454">IFERROR(_xlfn.IFS(Table1[[#This Row],[Basic]]=1,"Basic",Table1[[#This Row],[Graduate]]=1,"Graduate",Table1[[#This Row],[Master]]=1,"Master",Table1[[#This Row],[PhD]]=1,"PhD"),"Other")</f>
        <v>Graduate</v>
      </c>
    </row>
    <row r="455" spans="1:17" x14ac:dyDescent="0.25">
      <c r="A455" s="2">
        <v>1728</v>
      </c>
      <c r="B455" s="7">
        <v>171163</v>
      </c>
      <c r="C455" s="2">
        <v>0</v>
      </c>
      <c r="D455" s="2">
        <v>0</v>
      </c>
      <c r="E455" s="2">
        <v>25</v>
      </c>
      <c r="F455" s="2">
        <v>0</v>
      </c>
      <c r="G455" s="2">
        <v>0</v>
      </c>
      <c r="H455" s="2">
        <v>1</v>
      </c>
      <c r="I455" s="2">
        <v>0</v>
      </c>
      <c r="J455" s="2">
        <v>0</v>
      </c>
      <c r="K455" s="2">
        <v>0</v>
      </c>
      <c r="L455" s="2">
        <v>1</v>
      </c>
      <c r="M455" s="2">
        <v>0</v>
      </c>
      <c r="N455" s="2">
        <v>0</v>
      </c>
      <c r="O455" s="2" t="s">
        <v>37</v>
      </c>
      <c r="P455" s="2" t="str" cm="1">
        <f t="array" ref="P455">_xlfn.IFS(Table1[[#This Row],[Divorced]]=1,"Divorced",Table1[[#This Row],[Married]]=1,"Married",Table1[[#This Row],[Single]]=1,"Single",Table1[[#This Row],[Together]]=1,"Together",Table1[[#This Row],[Widow]]=1,"Widow")</f>
        <v>Single</v>
      </c>
      <c r="Q455" s="2" t="str" cm="1">
        <f t="array" ref="Q455">IFERROR(_xlfn.IFS(Table1[[#This Row],[Basic]]=1,"Basic",Table1[[#This Row],[Graduate]]=1,"Graduate",Table1[[#This Row],[Master]]=1,"Master",Table1[[#This Row],[PhD]]=1,"PhD"),"Other")</f>
        <v>Graduate</v>
      </c>
    </row>
    <row r="456" spans="1:17" x14ac:dyDescent="0.25">
      <c r="A456" s="2">
        <v>3031</v>
      </c>
      <c r="B456" s="7">
        <v>171128</v>
      </c>
      <c r="C456" s="2">
        <v>1</v>
      </c>
      <c r="D456" s="2">
        <v>0</v>
      </c>
      <c r="E456" s="2">
        <v>47</v>
      </c>
      <c r="F456" s="2">
        <v>1</v>
      </c>
      <c r="G456" s="2">
        <v>0</v>
      </c>
      <c r="H456" s="2">
        <v>0</v>
      </c>
      <c r="I456" s="2">
        <v>0</v>
      </c>
      <c r="J456" s="2">
        <v>0</v>
      </c>
      <c r="K456" s="2">
        <v>0</v>
      </c>
      <c r="L456" s="2">
        <v>1</v>
      </c>
      <c r="M456" s="2">
        <v>0</v>
      </c>
      <c r="N456" s="2">
        <v>0</v>
      </c>
      <c r="O456" s="2" t="s">
        <v>34</v>
      </c>
      <c r="P456" s="2" t="str" cm="1">
        <f t="array" ref="P456">_xlfn.IFS(Table1[[#This Row],[Divorced]]=1,"Divorced",Table1[[#This Row],[Married]]=1,"Married",Table1[[#This Row],[Single]]=1,"Single",Table1[[#This Row],[Together]]=1,"Together",Table1[[#This Row],[Widow]]=1,"Widow")</f>
        <v>Divorced</v>
      </c>
      <c r="Q456" s="2" t="str" cm="1">
        <f t="array" ref="Q456">IFERROR(_xlfn.IFS(Table1[[#This Row],[Basic]]=1,"Basic",Table1[[#This Row],[Graduate]]=1,"Graduate",Table1[[#This Row],[Master]]=1,"Master",Table1[[#This Row],[PhD]]=1,"PhD"),"Other")</f>
        <v>Graduate</v>
      </c>
    </row>
    <row r="457" spans="1:17" x14ac:dyDescent="0.25">
      <c r="A457" s="2">
        <v>1334</v>
      </c>
      <c r="B457" s="7">
        <v>171113</v>
      </c>
      <c r="C457" s="2">
        <v>0</v>
      </c>
      <c r="D457" s="2">
        <v>1</v>
      </c>
      <c r="E457" s="2">
        <v>63</v>
      </c>
      <c r="F457" s="2">
        <v>0</v>
      </c>
      <c r="G457" s="2">
        <v>1</v>
      </c>
      <c r="H457" s="2">
        <v>0</v>
      </c>
      <c r="I457" s="2">
        <v>0</v>
      </c>
      <c r="J457" s="2">
        <v>0</v>
      </c>
      <c r="K457" s="2">
        <v>0</v>
      </c>
      <c r="L457" s="2">
        <v>1</v>
      </c>
      <c r="M457" s="2">
        <v>0</v>
      </c>
      <c r="N457" s="2">
        <v>0</v>
      </c>
      <c r="O457" s="2" t="s">
        <v>35</v>
      </c>
      <c r="P457" s="2" t="str" cm="1">
        <f t="array" ref="P457">_xlfn.IFS(Table1[[#This Row],[Divorced]]=1,"Divorced",Table1[[#This Row],[Married]]=1,"Married",Table1[[#This Row],[Single]]=1,"Single",Table1[[#This Row],[Together]]=1,"Together",Table1[[#This Row],[Widow]]=1,"Widow")</f>
        <v>Married</v>
      </c>
      <c r="Q457" s="2" t="str" cm="1">
        <f t="array" ref="Q457">IFERROR(_xlfn.IFS(Table1[[#This Row],[Basic]]=1,"Basic",Table1[[#This Row],[Graduate]]=1,"Graduate",Table1[[#This Row],[Master]]=1,"Master",Table1[[#This Row],[PhD]]=1,"PhD"),"Other")</f>
        <v>Graduate</v>
      </c>
    </row>
    <row r="458" spans="1:17" x14ac:dyDescent="0.25">
      <c r="A458" s="2">
        <v>2704</v>
      </c>
      <c r="B458" s="7">
        <v>171107</v>
      </c>
      <c r="C458" s="2">
        <v>0</v>
      </c>
      <c r="D458" s="2">
        <v>1</v>
      </c>
      <c r="E458" s="2">
        <v>69</v>
      </c>
      <c r="F458" s="2">
        <v>0</v>
      </c>
      <c r="G458" s="2">
        <v>1</v>
      </c>
      <c r="H458" s="2">
        <v>0</v>
      </c>
      <c r="I458" s="2">
        <v>0</v>
      </c>
      <c r="J458" s="2">
        <v>0</v>
      </c>
      <c r="K458" s="2">
        <v>0</v>
      </c>
      <c r="L458" s="2">
        <v>1</v>
      </c>
      <c r="M458" s="2">
        <v>0</v>
      </c>
      <c r="N458" s="2">
        <v>0</v>
      </c>
      <c r="O458" s="2" t="s">
        <v>36</v>
      </c>
      <c r="P458" s="2" t="str" cm="1">
        <f t="array" ref="P458">_xlfn.IFS(Table1[[#This Row],[Divorced]]=1,"Divorced",Table1[[#This Row],[Married]]=1,"Married",Table1[[#This Row],[Single]]=1,"Single",Table1[[#This Row],[Together]]=1,"Together",Table1[[#This Row],[Widow]]=1,"Widow")</f>
        <v>Married</v>
      </c>
      <c r="Q458" s="2" t="str" cm="1">
        <f t="array" ref="Q458">IFERROR(_xlfn.IFS(Table1[[#This Row],[Basic]]=1,"Basic",Table1[[#This Row],[Graduate]]=1,"Graduate",Table1[[#This Row],[Master]]=1,"Master",Table1[[#This Row],[PhD]]=1,"PhD"),"Other")</f>
        <v>Graduate</v>
      </c>
    </row>
    <row r="459" spans="1:17" x14ac:dyDescent="0.25">
      <c r="A459" s="2">
        <v>1683</v>
      </c>
      <c r="B459" s="7">
        <v>171022</v>
      </c>
      <c r="C459" s="2">
        <v>0</v>
      </c>
      <c r="D459" s="2">
        <v>1</v>
      </c>
      <c r="E459" s="2">
        <v>42</v>
      </c>
      <c r="F459" s="2">
        <v>1</v>
      </c>
      <c r="G459" s="2">
        <v>0</v>
      </c>
      <c r="H459" s="2">
        <v>0</v>
      </c>
      <c r="I459" s="2">
        <v>0</v>
      </c>
      <c r="J459" s="2">
        <v>0</v>
      </c>
      <c r="K459" s="2">
        <v>0</v>
      </c>
      <c r="L459" s="2">
        <v>1</v>
      </c>
      <c r="M459" s="2">
        <v>0</v>
      </c>
      <c r="N459" s="2">
        <v>0</v>
      </c>
      <c r="O459" s="2" t="s">
        <v>39</v>
      </c>
      <c r="P459" s="2" t="str" cm="1">
        <f t="array" ref="P459">_xlfn.IFS(Table1[[#This Row],[Divorced]]=1,"Divorced",Table1[[#This Row],[Married]]=1,"Married",Table1[[#This Row],[Single]]=1,"Single",Table1[[#This Row],[Together]]=1,"Together",Table1[[#This Row],[Widow]]=1,"Widow")</f>
        <v>Divorced</v>
      </c>
      <c r="Q459" s="2" t="str" cm="1">
        <f t="array" ref="Q459">IFERROR(_xlfn.IFS(Table1[[#This Row],[Basic]]=1,"Basic",Table1[[#This Row],[Graduate]]=1,"Graduate",Table1[[#This Row],[Master]]=1,"Master",Table1[[#This Row],[PhD]]=1,"PhD"),"Other")</f>
        <v>Graduate</v>
      </c>
    </row>
    <row r="460" spans="1:17" x14ac:dyDescent="0.25">
      <c r="A460" s="2">
        <v>1610</v>
      </c>
      <c r="B460" s="7">
        <v>170971</v>
      </c>
      <c r="C460" s="2">
        <v>0</v>
      </c>
      <c r="D460" s="2">
        <v>1</v>
      </c>
      <c r="E460" s="2">
        <v>60</v>
      </c>
      <c r="F460" s="2">
        <v>0</v>
      </c>
      <c r="G460" s="2">
        <v>0</v>
      </c>
      <c r="H460" s="2">
        <v>0</v>
      </c>
      <c r="I460" s="2">
        <v>1</v>
      </c>
      <c r="J460" s="2">
        <v>0</v>
      </c>
      <c r="K460" s="2">
        <v>0</v>
      </c>
      <c r="L460" s="2">
        <v>1</v>
      </c>
      <c r="M460" s="2">
        <v>0</v>
      </c>
      <c r="N460" s="2">
        <v>0</v>
      </c>
      <c r="O460" s="2" t="s">
        <v>35</v>
      </c>
      <c r="P460" s="2" t="str" cm="1">
        <f t="array" ref="P460">_xlfn.IFS(Table1[[#This Row],[Divorced]]=1,"Divorced",Table1[[#This Row],[Married]]=1,"Married",Table1[[#This Row],[Single]]=1,"Single",Table1[[#This Row],[Together]]=1,"Together",Table1[[#This Row],[Widow]]=1,"Widow")</f>
        <v>Together</v>
      </c>
      <c r="Q460" s="2" t="str" cm="1">
        <f t="array" ref="Q460">IFERROR(_xlfn.IFS(Table1[[#This Row],[Basic]]=1,"Basic",Table1[[#This Row],[Graduate]]=1,"Graduate",Table1[[#This Row],[Master]]=1,"Master",Table1[[#This Row],[PhD]]=1,"PhD"),"Other")</f>
        <v>Graduate</v>
      </c>
    </row>
    <row r="461" spans="1:17" x14ac:dyDescent="0.25">
      <c r="A461" s="2">
        <v>1202</v>
      </c>
      <c r="B461" s="7">
        <v>170951</v>
      </c>
      <c r="C461" s="2">
        <v>0</v>
      </c>
      <c r="D461" s="2">
        <v>0</v>
      </c>
      <c r="E461" s="2">
        <v>35</v>
      </c>
      <c r="F461" s="2">
        <v>0</v>
      </c>
      <c r="G461" s="2">
        <v>1</v>
      </c>
      <c r="H461" s="2">
        <v>0</v>
      </c>
      <c r="I461" s="2">
        <v>0</v>
      </c>
      <c r="J461" s="2">
        <v>0</v>
      </c>
      <c r="K461" s="2">
        <v>0</v>
      </c>
      <c r="L461" s="2">
        <v>1</v>
      </c>
      <c r="M461" s="2">
        <v>0</v>
      </c>
      <c r="N461" s="2">
        <v>0</v>
      </c>
      <c r="O461" s="2" t="s">
        <v>35</v>
      </c>
      <c r="P461" s="2" t="str" cm="1">
        <f t="array" ref="P461">_xlfn.IFS(Table1[[#This Row],[Divorced]]=1,"Divorced",Table1[[#This Row],[Married]]=1,"Married",Table1[[#This Row],[Single]]=1,"Single",Table1[[#This Row],[Together]]=1,"Together",Table1[[#This Row],[Widow]]=1,"Widow")</f>
        <v>Married</v>
      </c>
      <c r="Q461" s="2" t="str" cm="1">
        <f t="array" ref="Q461">IFERROR(_xlfn.IFS(Table1[[#This Row],[Basic]]=1,"Basic",Table1[[#This Row],[Graduate]]=1,"Graduate",Table1[[#This Row],[Master]]=1,"Master",Table1[[#This Row],[PhD]]=1,"PhD"),"Other")</f>
        <v>Graduate</v>
      </c>
    </row>
    <row r="462" spans="1:17" x14ac:dyDescent="0.25">
      <c r="A462" s="2">
        <v>2896</v>
      </c>
      <c r="B462" s="7">
        <v>170932</v>
      </c>
      <c r="C462" s="2">
        <v>0</v>
      </c>
      <c r="D462" s="2">
        <v>1</v>
      </c>
      <c r="E462" s="2">
        <v>48</v>
      </c>
      <c r="F462" s="2">
        <v>0</v>
      </c>
      <c r="G462" s="2">
        <v>1</v>
      </c>
      <c r="H462" s="2">
        <v>0</v>
      </c>
      <c r="I462" s="2">
        <v>0</v>
      </c>
      <c r="J462" s="2">
        <v>0</v>
      </c>
      <c r="K462" s="2">
        <v>0</v>
      </c>
      <c r="L462" s="2">
        <v>0</v>
      </c>
      <c r="M462" s="2">
        <v>0</v>
      </c>
      <c r="N462" s="2">
        <v>0</v>
      </c>
      <c r="O462" s="2" t="s">
        <v>36</v>
      </c>
      <c r="P462" s="2" t="str" cm="1">
        <f t="array" ref="P462">_xlfn.IFS(Table1[[#This Row],[Divorced]]=1,"Divorced",Table1[[#This Row],[Married]]=1,"Married",Table1[[#This Row],[Single]]=1,"Single",Table1[[#This Row],[Together]]=1,"Together",Table1[[#This Row],[Widow]]=1,"Widow")</f>
        <v>Married</v>
      </c>
      <c r="Q462" s="2" t="str" cm="1">
        <f t="array" ref="Q462">IFERROR(_xlfn.IFS(Table1[[#This Row],[Basic]]=1,"Basic",Table1[[#This Row],[Graduate]]=1,"Graduate",Table1[[#This Row],[Master]]=1,"Master",Table1[[#This Row],[PhD]]=1,"PhD"),"Other")</f>
        <v>Other</v>
      </c>
    </row>
    <row r="463" spans="1:17" x14ac:dyDescent="0.25">
      <c r="A463" s="2">
        <v>1997</v>
      </c>
      <c r="B463" s="7">
        <v>170924</v>
      </c>
      <c r="C463" s="2">
        <v>0</v>
      </c>
      <c r="D463" s="2">
        <v>0</v>
      </c>
      <c r="E463" s="2">
        <v>55</v>
      </c>
      <c r="F463" s="2">
        <v>0</v>
      </c>
      <c r="G463" s="2">
        <v>1</v>
      </c>
      <c r="H463" s="2">
        <v>0</v>
      </c>
      <c r="I463" s="2">
        <v>0</v>
      </c>
      <c r="J463" s="2">
        <v>0</v>
      </c>
      <c r="K463" s="2">
        <v>0</v>
      </c>
      <c r="L463" s="2">
        <v>0</v>
      </c>
      <c r="M463" s="2">
        <v>0</v>
      </c>
      <c r="N463" s="2">
        <v>0</v>
      </c>
      <c r="O463" s="2" t="s">
        <v>38</v>
      </c>
      <c r="P463" s="2" t="str" cm="1">
        <f t="array" ref="P463">_xlfn.IFS(Table1[[#This Row],[Divorced]]=1,"Divorced",Table1[[#This Row],[Married]]=1,"Married",Table1[[#This Row],[Single]]=1,"Single",Table1[[#This Row],[Together]]=1,"Together",Table1[[#This Row],[Widow]]=1,"Widow")</f>
        <v>Married</v>
      </c>
      <c r="Q463" s="2" t="str" cm="1">
        <f t="array" ref="Q463">IFERROR(_xlfn.IFS(Table1[[#This Row],[Basic]]=1,"Basic",Table1[[#This Row],[Graduate]]=1,"Graduate",Table1[[#This Row],[Master]]=1,"Master",Table1[[#This Row],[PhD]]=1,"PhD"),"Other")</f>
        <v>Other</v>
      </c>
    </row>
    <row r="464" spans="1:17" x14ac:dyDescent="0.25">
      <c r="A464" s="2">
        <v>2031</v>
      </c>
      <c r="B464" s="7">
        <v>170924</v>
      </c>
      <c r="C464" s="2">
        <v>0</v>
      </c>
      <c r="D464" s="2">
        <v>0</v>
      </c>
      <c r="E464" s="2">
        <v>55</v>
      </c>
      <c r="F464" s="2">
        <v>0</v>
      </c>
      <c r="G464" s="2">
        <v>1</v>
      </c>
      <c r="H464" s="2">
        <v>0</v>
      </c>
      <c r="I464" s="2">
        <v>0</v>
      </c>
      <c r="J464" s="2">
        <v>0</v>
      </c>
      <c r="K464" s="2">
        <v>0</v>
      </c>
      <c r="L464" s="2">
        <v>0</v>
      </c>
      <c r="M464" s="2">
        <v>0</v>
      </c>
      <c r="N464" s="2">
        <v>0</v>
      </c>
      <c r="O464" s="2" t="s">
        <v>39</v>
      </c>
      <c r="P464" s="2" t="str" cm="1">
        <f t="array" ref="P464">_xlfn.IFS(Table1[[#This Row],[Divorced]]=1,"Divorced",Table1[[#This Row],[Married]]=1,"Married",Table1[[#This Row],[Single]]=1,"Single",Table1[[#This Row],[Together]]=1,"Together",Table1[[#This Row],[Widow]]=1,"Widow")</f>
        <v>Married</v>
      </c>
      <c r="Q464" s="2" t="str" cm="1">
        <f t="array" ref="Q464">IFERROR(_xlfn.IFS(Table1[[#This Row],[Basic]]=1,"Basic",Table1[[#This Row],[Graduate]]=1,"Graduate",Table1[[#This Row],[Master]]=1,"Master",Table1[[#This Row],[PhD]]=1,"PhD"),"Other")</f>
        <v>Other</v>
      </c>
    </row>
    <row r="465" spans="1:17" x14ac:dyDescent="0.25">
      <c r="A465" s="2">
        <v>1299</v>
      </c>
      <c r="B465" s="7">
        <v>170893</v>
      </c>
      <c r="C465" s="2">
        <v>0</v>
      </c>
      <c r="D465" s="2">
        <v>0</v>
      </c>
      <c r="E465" s="2">
        <v>44</v>
      </c>
      <c r="F465" s="2">
        <v>0</v>
      </c>
      <c r="G465" s="2">
        <v>0</v>
      </c>
      <c r="H465" s="2">
        <v>1</v>
      </c>
      <c r="I465" s="2">
        <v>0</v>
      </c>
      <c r="J465" s="2">
        <v>0</v>
      </c>
      <c r="K465" s="2">
        <v>0</v>
      </c>
      <c r="L465" s="2">
        <v>0</v>
      </c>
      <c r="M465" s="2">
        <v>1</v>
      </c>
      <c r="N465" s="2">
        <v>0</v>
      </c>
      <c r="O465" s="2" t="s">
        <v>39</v>
      </c>
      <c r="P465" s="2" t="str" cm="1">
        <f t="array" ref="P465">_xlfn.IFS(Table1[[#This Row],[Divorced]]=1,"Divorced",Table1[[#This Row],[Married]]=1,"Married",Table1[[#This Row],[Single]]=1,"Single",Table1[[#This Row],[Together]]=1,"Together",Table1[[#This Row],[Widow]]=1,"Widow")</f>
        <v>Single</v>
      </c>
      <c r="Q465" s="2" t="str" cm="1">
        <f t="array" ref="Q465">IFERROR(_xlfn.IFS(Table1[[#This Row],[Basic]]=1,"Basic",Table1[[#This Row],[Graduate]]=1,"Graduate",Table1[[#This Row],[Master]]=1,"Master",Table1[[#This Row],[PhD]]=1,"PhD"),"Other")</f>
        <v>Master</v>
      </c>
    </row>
    <row r="466" spans="1:17" x14ac:dyDescent="0.25">
      <c r="A466" s="2">
        <v>2838</v>
      </c>
      <c r="B466" s="7">
        <v>170886</v>
      </c>
      <c r="C466" s="2">
        <v>1</v>
      </c>
      <c r="D466" s="2">
        <v>0</v>
      </c>
      <c r="E466" s="2">
        <v>49</v>
      </c>
      <c r="F466" s="2">
        <v>0</v>
      </c>
      <c r="G466" s="2">
        <v>1</v>
      </c>
      <c r="H466" s="2">
        <v>0</v>
      </c>
      <c r="I466" s="2">
        <v>0</v>
      </c>
      <c r="J466" s="2">
        <v>0</v>
      </c>
      <c r="K466" s="2">
        <v>0</v>
      </c>
      <c r="L466" s="2">
        <v>1</v>
      </c>
      <c r="M466" s="2">
        <v>0</v>
      </c>
      <c r="N466" s="2">
        <v>0</v>
      </c>
      <c r="O466" s="2" t="s">
        <v>37</v>
      </c>
      <c r="P466" s="2" t="str" cm="1">
        <f t="array" ref="P466">_xlfn.IFS(Table1[[#This Row],[Divorced]]=1,"Divorced",Table1[[#This Row],[Married]]=1,"Married",Table1[[#This Row],[Single]]=1,"Single",Table1[[#This Row],[Together]]=1,"Together",Table1[[#This Row],[Widow]]=1,"Widow")</f>
        <v>Married</v>
      </c>
      <c r="Q466" s="2" t="str" cm="1">
        <f t="array" ref="Q466">IFERROR(_xlfn.IFS(Table1[[#This Row],[Basic]]=1,"Basic",Table1[[#This Row],[Graduate]]=1,"Graduate",Table1[[#This Row],[Master]]=1,"Master",Table1[[#This Row],[PhD]]=1,"PhD"),"Other")</f>
        <v>Graduate</v>
      </c>
    </row>
    <row r="467" spans="1:17" x14ac:dyDescent="0.25">
      <c r="A467" s="2">
        <v>2410</v>
      </c>
      <c r="B467" s="7">
        <v>170844</v>
      </c>
      <c r="C467" s="2">
        <v>1</v>
      </c>
      <c r="D467" s="2">
        <v>1</v>
      </c>
      <c r="E467" s="2">
        <v>53</v>
      </c>
      <c r="F467" s="2">
        <v>1</v>
      </c>
      <c r="G467" s="2">
        <v>0</v>
      </c>
      <c r="H467" s="2">
        <v>0</v>
      </c>
      <c r="I467" s="2">
        <v>0</v>
      </c>
      <c r="J467" s="2">
        <v>0</v>
      </c>
      <c r="K467" s="2">
        <v>0</v>
      </c>
      <c r="L467" s="2">
        <v>1</v>
      </c>
      <c r="M467" s="2">
        <v>0</v>
      </c>
      <c r="N467" s="2">
        <v>0</v>
      </c>
      <c r="O467" s="2" t="s">
        <v>36</v>
      </c>
      <c r="P467" s="2" t="str" cm="1">
        <f t="array" ref="P467">_xlfn.IFS(Table1[[#This Row],[Divorced]]=1,"Divorced",Table1[[#This Row],[Married]]=1,"Married",Table1[[#This Row],[Single]]=1,"Single",Table1[[#This Row],[Together]]=1,"Together",Table1[[#This Row],[Widow]]=1,"Widow")</f>
        <v>Divorced</v>
      </c>
      <c r="Q467" s="2" t="str" cm="1">
        <f t="array" ref="Q467">IFERROR(_xlfn.IFS(Table1[[#This Row],[Basic]]=1,"Basic",Table1[[#This Row],[Graduate]]=1,"Graduate",Table1[[#This Row],[Master]]=1,"Master",Table1[[#This Row],[PhD]]=1,"PhD"),"Other")</f>
        <v>Graduate</v>
      </c>
    </row>
    <row r="468" spans="1:17" x14ac:dyDescent="0.25">
      <c r="A468" s="2">
        <v>1437</v>
      </c>
      <c r="B468" s="7">
        <v>170829</v>
      </c>
      <c r="C468" s="2">
        <v>1</v>
      </c>
      <c r="D468" s="2">
        <v>1</v>
      </c>
      <c r="E468" s="2">
        <v>40</v>
      </c>
      <c r="F468" s="2">
        <v>0</v>
      </c>
      <c r="G468" s="2">
        <v>1</v>
      </c>
      <c r="H468" s="2">
        <v>0</v>
      </c>
      <c r="I468" s="2">
        <v>0</v>
      </c>
      <c r="J468" s="2">
        <v>0</v>
      </c>
      <c r="K468" s="2">
        <v>0</v>
      </c>
      <c r="L468" s="2">
        <v>0</v>
      </c>
      <c r="M468" s="2">
        <v>0</v>
      </c>
      <c r="N468" s="2">
        <v>0</v>
      </c>
      <c r="O468" s="2" t="s">
        <v>39</v>
      </c>
      <c r="P468" s="2" t="str" cm="1">
        <f t="array" ref="P468">_xlfn.IFS(Table1[[#This Row],[Divorced]]=1,"Divorced",Table1[[#This Row],[Married]]=1,"Married",Table1[[#This Row],[Single]]=1,"Single",Table1[[#This Row],[Together]]=1,"Together",Table1[[#This Row],[Widow]]=1,"Widow")</f>
        <v>Married</v>
      </c>
      <c r="Q468" s="2" t="str" cm="1">
        <f t="array" ref="Q468">IFERROR(_xlfn.IFS(Table1[[#This Row],[Basic]]=1,"Basic",Table1[[#This Row],[Graduate]]=1,"Graduate",Table1[[#This Row],[Master]]=1,"Master",Table1[[#This Row],[PhD]]=1,"PhD"),"Other")</f>
        <v>Other</v>
      </c>
    </row>
    <row r="469" spans="1:17" x14ac:dyDescent="0.25">
      <c r="A469" s="2">
        <v>2920</v>
      </c>
      <c r="B469" s="7">
        <v>170792</v>
      </c>
      <c r="C469" s="2">
        <v>0</v>
      </c>
      <c r="D469" s="2">
        <v>0</v>
      </c>
      <c r="E469" s="2">
        <v>69</v>
      </c>
      <c r="F469" s="2">
        <v>0</v>
      </c>
      <c r="G469" s="2">
        <v>0</v>
      </c>
      <c r="H469" s="2">
        <v>0</v>
      </c>
      <c r="I469" s="2">
        <v>0</v>
      </c>
      <c r="J469" s="2">
        <v>1</v>
      </c>
      <c r="K469" s="2">
        <v>0</v>
      </c>
      <c r="L469" s="2">
        <v>1</v>
      </c>
      <c r="M469" s="2">
        <v>0</v>
      </c>
      <c r="N469" s="2">
        <v>0</v>
      </c>
      <c r="O469" s="2" t="s">
        <v>36</v>
      </c>
      <c r="P469" s="2" t="str" cm="1">
        <f t="array" ref="P469">_xlfn.IFS(Table1[[#This Row],[Divorced]]=1,"Divorced",Table1[[#This Row],[Married]]=1,"Married",Table1[[#This Row],[Single]]=1,"Single",Table1[[#This Row],[Together]]=1,"Together",Table1[[#This Row],[Widow]]=1,"Widow")</f>
        <v>Widow</v>
      </c>
      <c r="Q469" s="2" t="str" cm="1">
        <f t="array" ref="Q469">IFERROR(_xlfn.IFS(Table1[[#This Row],[Basic]]=1,"Basic",Table1[[#This Row],[Graduate]]=1,"Graduate",Table1[[#This Row],[Master]]=1,"Master",Table1[[#This Row],[PhD]]=1,"PhD"),"Other")</f>
        <v>Graduate</v>
      </c>
    </row>
    <row r="470" spans="1:17" x14ac:dyDescent="0.25">
      <c r="A470" s="2">
        <v>1378</v>
      </c>
      <c r="B470" s="7">
        <v>170777</v>
      </c>
      <c r="C470" s="2">
        <v>0</v>
      </c>
      <c r="D470" s="2">
        <v>1</v>
      </c>
      <c r="E470" s="2">
        <v>52</v>
      </c>
      <c r="F470" s="2">
        <v>0</v>
      </c>
      <c r="G470" s="2">
        <v>1</v>
      </c>
      <c r="H470" s="2">
        <v>0</v>
      </c>
      <c r="I470" s="2">
        <v>0</v>
      </c>
      <c r="J470" s="2">
        <v>0</v>
      </c>
      <c r="K470" s="2">
        <v>0</v>
      </c>
      <c r="L470" s="2">
        <v>0</v>
      </c>
      <c r="M470" s="2">
        <v>1</v>
      </c>
      <c r="N470" s="2">
        <v>0</v>
      </c>
      <c r="O470" s="2" t="s">
        <v>36</v>
      </c>
      <c r="P470" s="2" t="str" cm="1">
        <f t="array" ref="P470">_xlfn.IFS(Table1[[#This Row],[Divorced]]=1,"Divorced",Table1[[#This Row],[Married]]=1,"Married",Table1[[#This Row],[Single]]=1,"Single",Table1[[#This Row],[Together]]=1,"Together",Table1[[#This Row],[Widow]]=1,"Widow")</f>
        <v>Married</v>
      </c>
      <c r="Q470" s="2" t="str" cm="1">
        <f t="array" ref="Q470">IFERROR(_xlfn.IFS(Table1[[#This Row],[Basic]]=1,"Basic",Table1[[#This Row],[Graduate]]=1,"Graduate",Table1[[#This Row],[Master]]=1,"Master",Table1[[#This Row],[PhD]]=1,"PhD"),"Other")</f>
        <v>Master</v>
      </c>
    </row>
    <row r="471" spans="1:17" x14ac:dyDescent="0.25">
      <c r="A471" s="2">
        <v>2052</v>
      </c>
      <c r="B471" s="7">
        <v>170713</v>
      </c>
      <c r="C471" s="2">
        <v>0</v>
      </c>
      <c r="D471" s="2">
        <v>1</v>
      </c>
      <c r="E471" s="2">
        <v>54</v>
      </c>
      <c r="F471" s="2">
        <v>0</v>
      </c>
      <c r="G471" s="2">
        <v>0</v>
      </c>
      <c r="H471" s="2">
        <v>0</v>
      </c>
      <c r="I471" s="2">
        <v>1</v>
      </c>
      <c r="J471" s="2">
        <v>0</v>
      </c>
      <c r="K471" s="2">
        <v>0</v>
      </c>
      <c r="L471" s="2">
        <v>1</v>
      </c>
      <c r="M471" s="2">
        <v>0</v>
      </c>
      <c r="N471" s="2">
        <v>0</v>
      </c>
      <c r="O471" s="2" t="s">
        <v>37</v>
      </c>
      <c r="P471" s="2" t="str" cm="1">
        <f t="array" ref="P471">_xlfn.IFS(Table1[[#This Row],[Divorced]]=1,"Divorced",Table1[[#This Row],[Married]]=1,"Married",Table1[[#This Row],[Single]]=1,"Single",Table1[[#This Row],[Together]]=1,"Together",Table1[[#This Row],[Widow]]=1,"Widow")</f>
        <v>Together</v>
      </c>
      <c r="Q471" s="2" t="str" cm="1">
        <f t="array" ref="Q471">IFERROR(_xlfn.IFS(Table1[[#This Row],[Basic]]=1,"Basic",Table1[[#This Row],[Graduate]]=1,"Graduate",Table1[[#This Row],[Master]]=1,"Master",Table1[[#This Row],[PhD]]=1,"PhD"),"Other")</f>
        <v>Graduate</v>
      </c>
    </row>
    <row r="472" spans="1:17" x14ac:dyDescent="0.25">
      <c r="A472" s="2">
        <v>1060</v>
      </c>
      <c r="B472" s="7">
        <v>170666</v>
      </c>
      <c r="C472" s="2">
        <v>0</v>
      </c>
      <c r="D472" s="2">
        <v>0</v>
      </c>
      <c r="E472" s="2">
        <v>72</v>
      </c>
      <c r="F472" s="2">
        <v>0</v>
      </c>
      <c r="G472" s="2">
        <v>0</v>
      </c>
      <c r="H472" s="2">
        <v>0</v>
      </c>
      <c r="I472" s="2">
        <v>1</v>
      </c>
      <c r="J472" s="2">
        <v>0</v>
      </c>
      <c r="K472" s="2">
        <v>0</v>
      </c>
      <c r="L472" s="2">
        <v>1</v>
      </c>
      <c r="M472" s="2">
        <v>0</v>
      </c>
      <c r="N472" s="2">
        <v>0</v>
      </c>
      <c r="O472" s="2" t="s">
        <v>36</v>
      </c>
      <c r="P472" s="2" t="str" cm="1">
        <f t="array" ref="P472">_xlfn.IFS(Table1[[#This Row],[Divorced]]=1,"Divorced",Table1[[#This Row],[Married]]=1,"Married",Table1[[#This Row],[Single]]=1,"Single",Table1[[#This Row],[Together]]=1,"Together",Table1[[#This Row],[Widow]]=1,"Widow")</f>
        <v>Together</v>
      </c>
      <c r="Q472" s="2" t="str" cm="1">
        <f t="array" ref="Q472">IFERROR(_xlfn.IFS(Table1[[#This Row],[Basic]]=1,"Basic",Table1[[#This Row],[Graduate]]=1,"Graduate",Table1[[#This Row],[Master]]=1,"Master",Table1[[#This Row],[PhD]]=1,"PhD"),"Other")</f>
        <v>Graduate</v>
      </c>
    </row>
    <row r="473" spans="1:17" x14ac:dyDescent="0.25">
      <c r="A473" s="2">
        <v>1941</v>
      </c>
      <c r="B473" s="7">
        <v>170647</v>
      </c>
      <c r="C473" s="2">
        <v>0</v>
      </c>
      <c r="D473" s="2">
        <v>1</v>
      </c>
      <c r="E473" s="2">
        <v>53</v>
      </c>
      <c r="F473" s="2">
        <v>1</v>
      </c>
      <c r="G473" s="2">
        <v>0</v>
      </c>
      <c r="H473" s="2">
        <v>0</v>
      </c>
      <c r="I473" s="2">
        <v>0</v>
      </c>
      <c r="J473" s="2">
        <v>0</v>
      </c>
      <c r="K473" s="2">
        <v>0</v>
      </c>
      <c r="L473" s="2">
        <v>1</v>
      </c>
      <c r="M473" s="2">
        <v>0</v>
      </c>
      <c r="N473" s="2">
        <v>0</v>
      </c>
      <c r="O473" s="2" t="s">
        <v>39</v>
      </c>
      <c r="P473" s="2" t="str" cm="1">
        <f t="array" ref="P473">_xlfn.IFS(Table1[[#This Row],[Divorced]]=1,"Divorced",Table1[[#This Row],[Married]]=1,"Married",Table1[[#This Row],[Single]]=1,"Single",Table1[[#This Row],[Together]]=1,"Together",Table1[[#This Row],[Widow]]=1,"Widow")</f>
        <v>Divorced</v>
      </c>
      <c r="Q473" s="2" t="str" cm="1">
        <f t="array" ref="Q473">IFERROR(_xlfn.IFS(Table1[[#This Row],[Basic]]=1,"Basic",Table1[[#This Row],[Graduate]]=1,"Graduate",Table1[[#This Row],[Master]]=1,"Master",Table1[[#This Row],[PhD]]=1,"PhD"),"Other")</f>
        <v>Graduate</v>
      </c>
    </row>
    <row r="474" spans="1:17" x14ac:dyDescent="0.25">
      <c r="A474" s="2">
        <v>2855</v>
      </c>
      <c r="B474" s="7">
        <v>170643</v>
      </c>
      <c r="C474" s="2">
        <v>0</v>
      </c>
      <c r="D474" s="2">
        <v>0</v>
      </c>
      <c r="E474" s="2">
        <v>36</v>
      </c>
      <c r="F474" s="2">
        <v>0</v>
      </c>
      <c r="G474" s="2">
        <v>1</v>
      </c>
      <c r="H474" s="2">
        <v>0</v>
      </c>
      <c r="I474" s="2">
        <v>0</v>
      </c>
      <c r="J474" s="2">
        <v>0</v>
      </c>
      <c r="K474" s="2">
        <v>0</v>
      </c>
      <c r="L474" s="2">
        <v>0</v>
      </c>
      <c r="M474" s="2">
        <v>0</v>
      </c>
      <c r="N474" s="2">
        <v>1</v>
      </c>
      <c r="O474" s="2" t="s">
        <v>38</v>
      </c>
      <c r="P474" s="2" t="str" cm="1">
        <f t="array" ref="P474">_xlfn.IFS(Table1[[#This Row],[Divorced]]=1,"Divorced",Table1[[#This Row],[Married]]=1,"Married",Table1[[#This Row],[Single]]=1,"Single",Table1[[#This Row],[Together]]=1,"Together",Table1[[#This Row],[Widow]]=1,"Widow")</f>
        <v>Married</v>
      </c>
      <c r="Q474" s="2" t="str" cm="1">
        <f t="array" ref="Q474">IFERROR(_xlfn.IFS(Table1[[#This Row],[Basic]]=1,"Basic",Table1[[#This Row],[Graduate]]=1,"Graduate",Table1[[#This Row],[Master]]=1,"Master",Table1[[#This Row],[PhD]]=1,"PhD"),"Other")</f>
        <v>PhD</v>
      </c>
    </row>
    <row r="475" spans="1:17" x14ac:dyDescent="0.25">
      <c r="A475" s="2">
        <v>2578</v>
      </c>
      <c r="B475" s="7">
        <v>170638</v>
      </c>
      <c r="C475" s="2">
        <v>0</v>
      </c>
      <c r="D475" s="2">
        <v>0</v>
      </c>
      <c r="E475" s="2">
        <v>65</v>
      </c>
      <c r="F475" s="2">
        <v>1</v>
      </c>
      <c r="G475" s="2">
        <v>0</v>
      </c>
      <c r="H475" s="2">
        <v>0</v>
      </c>
      <c r="I475" s="2">
        <v>0</v>
      </c>
      <c r="J475" s="2">
        <v>0</v>
      </c>
      <c r="K475" s="2">
        <v>0</v>
      </c>
      <c r="L475" s="2">
        <v>0</v>
      </c>
      <c r="M475" s="2">
        <v>1</v>
      </c>
      <c r="N475" s="2">
        <v>0</v>
      </c>
      <c r="O475" s="2" t="s">
        <v>36</v>
      </c>
      <c r="P475" s="2" t="str" cm="1">
        <f t="array" ref="P475">_xlfn.IFS(Table1[[#This Row],[Divorced]]=1,"Divorced",Table1[[#This Row],[Married]]=1,"Married",Table1[[#This Row],[Single]]=1,"Single",Table1[[#This Row],[Together]]=1,"Together",Table1[[#This Row],[Widow]]=1,"Widow")</f>
        <v>Divorced</v>
      </c>
      <c r="Q475" s="2" t="str" cm="1">
        <f t="array" ref="Q475">IFERROR(_xlfn.IFS(Table1[[#This Row],[Basic]]=1,"Basic",Table1[[#This Row],[Graduate]]=1,"Graduate",Table1[[#This Row],[Master]]=1,"Master",Table1[[#This Row],[PhD]]=1,"PhD"),"Other")</f>
        <v>Master</v>
      </c>
    </row>
    <row r="476" spans="1:17" x14ac:dyDescent="0.25">
      <c r="A476" s="2">
        <v>2902</v>
      </c>
      <c r="B476" s="7">
        <v>170617</v>
      </c>
      <c r="C476" s="2">
        <v>0</v>
      </c>
      <c r="D476" s="2">
        <v>0</v>
      </c>
      <c r="E476" s="2">
        <v>50</v>
      </c>
      <c r="F476" s="2">
        <v>0</v>
      </c>
      <c r="G476" s="2">
        <v>1</v>
      </c>
      <c r="H476" s="2">
        <v>0</v>
      </c>
      <c r="I476" s="2">
        <v>0</v>
      </c>
      <c r="J476" s="2">
        <v>0</v>
      </c>
      <c r="K476" s="2">
        <v>0</v>
      </c>
      <c r="L476" s="2">
        <v>1</v>
      </c>
      <c r="M476" s="2">
        <v>0</v>
      </c>
      <c r="N476" s="2">
        <v>0</v>
      </c>
      <c r="O476" s="2" t="s">
        <v>36</v>
      </c>
      <c r="P476" s="2" t="str" cm="1">
        <f t="array" ref="P476">_xlfn.IFS(Table1[[#This Row],[Divorced]]=1,"Divorced",Table1[[#This Row],[Married]]=1,"Married",Table1[[#This Row],[Single]]=1,"Single",Table1[[#This Row],[Together]]=1,"Together",Table1[[#This Row],[Widow]]=1,"Widow")</f>
        <v>Married</v>
      </c>
      <c r="Q476" s="2" t="str" cm="1">
        <f t="array" ref="Q476">IFERROR(_xlfn.IFS(Table1[[#This Row],[Basic]]=1,"Basic",Table1[[#This Row],[Graduate]]=1,"Graduate",Table1[[#This Row],[Master]]=1,"Master",Table1[[#This Row],[PhD]]=1,"PhD"),"Other")</f>
        <v>Graduate</v>
      </c>
    </row>
    <row r="477" spans="1:17" x14ac:dyDescent="0.25">
      <c r="A477" s="2">
        <v>2036</v>
      </c>
      <c r="B477" s="7">
        <v>170596</v>
      </c>
      <c r="C477" s="2">
        <v>0</v>
      </c>
      <c r="D477" s="2">
        <v>0</v>
      </c>
      <c r="E477" s="2">
        <v>35</v>
      </c>
      <c r="F477" s="2">
        <v>0</v>
      </c>
      <c r="G477" s="2">
        <v>0</v>
      </c>
      <c r="H477" s="2">
        <v>1</v>
      </c>
      <c r="I477" s="2">
        <v>0</v>
      </c>
      <c r="J477" s="2">
        <v>0</v>
      </c>
      <c r="K477" s="2">
        <v>0</v>
      </c>
      <c r="L477" s="2">
        <v>1</v>
      </c>
      <c r="M477" s="2">
        <v>0</v>
      </c>
      <c r="N477" s="2">
        <v>0</v>
      </c>
      <c r="O477" s="2" t="s">
        <v>35</v>
      </c>
      <c r="P477" s="2" t="str" cm="1">
        <f t="array" ref="P477">_xlfn.IFS(Table1[[#This Row],[Divorced]]=1,"Divorced",Table1[[#This Row],[Married]]=1,"Married",Table1[[#This Row],[Single]]=1,"Single",Table1[[#This Row],[Together]]=1,"Together",Table1[[#This Row],[Widow]]=1,"Widow")</f>
        <v>Single</v>
      </c>
      <c r="Q477" s="2" t="str" cm="1">
        <f t="array" ref="Q477">IFERROR(_xlfn.IFS(Table1[[#This Row],[Basic]]=1,"Basic",Table1[[#This Row],[Graduate]]=1,"Graduate",Table1[[#This Row],[Master]]=1,"Master",Table1[[#This Row],[PhD]]=1,"PhD"),"Other")</f>
        <v>Graduate</v>
      </c>
    </row>
    <row r="478" spans="1:17" x14ac:dyDescent="0.25">
      <c r="A478" s="2">
        <v>2747</v>
      </c>
      <c r="B478" s="7">
        <v>170596</v>
      </c>
      <c r="C478" s="2">
        <v>0</v>
      </c>
      <c r="D478" s="2">
        <v>0</v>
      </c>
      <c r="E478" s="2">
        <v>35</v>
      </c>
      <c r="F478" s="2">
        <v>0</v>
      </c>
      <c r="G478" s="2">
        <v>0</v>
      </c>
      <c r="H478" s="2">
        <v>1</v>
      </c>
      <c r="I478" s="2">
        <v>0</v>
      </c>
      <c r="J478" s="2">
        <v>0</v>
      </c>
      <c r="K478" s="2">
        <v>0</v>
      </c>
      <c r="L478" s="2">
        <v>1</v>
      </c>
      <c r="M478" s="2">
        <v>0</v>
      </c>
      <c r="N478" s="2">
        <v>0</v>
      </c>
      <c r="O478" s="2" t="s">
        <v>38</v>
      </c>
      <c r="P478" s="2" t="str" cm="1">
        <f t="array" ref="P478">_xlfn.IFS(Table1[[#This Row],[Divorced]]=1,"Divorced",Table1[[#This Row],[Married]]=1,"Married",Table1[[#This Row],[Single]]=1,"Single",Table1[[#This Row],[Together]]=1,"Together",Table1[[#This Row],[Widow]]=1,"Widow")</f>
        <v>Single</v>
      </c>
      <c r="Q478" s="2" t="str" cm="1">
        <f t="array" ref="Q478">IFERROR(_xlfn.IFS(Table1[[#This Row],[Basic]]=1,"Basic",Table1[[#This Row],[Graduate]]=1,"Graduate",Table1[[#This Row],[Master]]=1,"Master",Table1[[#This Row],[PhD]]=1,"PhD"),"Other")</f>
        <v>Graduate</v>
      </c>
    </row>
    <row r="479" spans="1:17" x14ac:dyDescent="0.25">
      <c r="A479" s="2">
        <v>2101</v>
      </c>
      <c r="B479" s="7">
        <v>170566</v>
      </c>
      <c r="C479" s="2">
        <v>0</v>
      </c>
      <c r="D479" s="2">
        <v>1</v>
      </c>
      <c r="E479" s="2">
        <v>52</v>
      </c>
      <c r="F479" s="2">
        <v>0</v>
      </c>
      <c r="G479" s="2">
        <v>0</v>
      </c>
      <c r="H479" s="2">
        <v>1</v>
      </c>
      <c r="I479" s="2">
        <v>0</v>
      </c>
      <c r="J479" s="2">
        <v>0</v>
      </c>
      <c r="K479" s="2">
        <v>0</v>
      </c>
      <c r="L479" s="2">
        <v>1</v>
      </c>
      <c r="M479" s="2">
        <v>0</v>
      </c>
      <c r="N479" s="2">
        <v>0</v>
      </c>
      <c r="O479" s="2" t="s">
        <v>34</v>
      </c>
      <c r="P479" s="2" t="str" cm="1">
        <f t="array" ref="P479">_xlfn.IFS(Table1[[#This Row],[Divorced]]=1,"Divorced",Table1[[#This Row],[Married]]=1,"Married",Table1[[#This Row],[Single]]=1,"Single",Table1[[#This Row],[Together]]=1,"Together",Table1[[#This Row],[Widow]]=1,"Widow")</f>
        <v>Single</v>
      </c>
      <c r="Q479" s="2" t="str" cm="1">
        <f t="array" ref="Q479">IFERROR(_xlfn.IFS(Table1[[#This Row],[Basic]]=1,"Basic",Table1[[#This Row],[Graduate]]=1,"Graduate",Table1[[#This Row],[Master]]=1,"Master",Table1[[#This Row],[PhD]]=1,"PhD"),"Other")</f>
        <v>Graduate</v>
      </c>
    </row>
    <row r="480" spans="1:17" x14ac:dyDescent="0.25">
      <c r="A480" s="2">
        <v>1718</v>
      </c>
      <c r="B480" s="7">
        <v>170545</v>
      </c>
      <c r="C480" s="2">
        <v>0</v>
      </c>
      <c r="D480" s="2">
        <v>1</v>
      </c>
      <c r="E480" s="2">
        <v>68</v>
      </c>
      <c r="F480" s="2">
        <v>0</v>
      </c>
      <c r="G480" s="2">
        <v>0</v>
      </c>
      <c r="H480" s="2">
        <v>0</v>
      </c>
      <c r="I480" s="2">
        <v>1</v>
      </c>
      <c r="J480" s="2">
        <v>0</v>
      </c>
      <c r="K480" s="2">
        <v>0</v>
      </c>
      <c r="L480" s="2">
        <v>0</v>
      </c>
      <c r="M480" s="2">
        <v>1</v>
      </c>
      <c r="N480" s="2">
        <v>0</v>
      </c>
      <c r="O480" s="2" t="s">
        <v>35</v>
      </c>
      <c r="P480" s="2" t="str" cm="1">
        <f t="array" ref="P480">_xlfn.IFS(Table1[[#This Row],[Divorced]]=1,"Divorced",Table1[[#This Row],[Married]]=1,"Married",Table1[[#This Row],[Single]]=1,"Single",Table1[[#This Row],[Together]]=1,"Together",Table1[[#This Row],[Widow]]=1,"Widow")</f>
        <v>Together</v>
      </c>
      <c r="Q480" s="2" t="str" cm="1">
        <f t="array" ref="Q480">IFERROR(_xlfn.IFS(Table1[[#This Row],[Basic]]=1,"Basic",Table1[[#This Row],[Graduate]]=1,"Graduate",Table1[[#This Row],[Master]]=1,"Master",Table1[[#This Row],[PhD]]=1,"PhD"),"Other")</f>
        <v>Master</v>
      </c>
    </row>
    <row r="481" spans="1:17" x14ac:dyDescent="0.25">
      <c r="A481" s="2">
        <v>2331</v>
      </c>
      <c r="B481" s="7">
        <v>170515</v>
      </c>
      <c r="C481" s="2">
        <v>0</v>
      </c>
      <c r="D481" s="2">
        <v>0</v>
      </c>
      <c r="E481" s="2">
        <v>27</v>
      </c>
      <c r="F481" s="2">
        <v>0</v>
      </c>
      <c r="G481" s="2">
        <v>0</v>
      </c>
      <c r="H481" s="2">
        <v>1</v>
      </c>
      <c r="I481" s="2">
        <v>0</v>
      </c>
      <c r="J481" s="2">
        <v>0</v>
      </c>
      <c r="K481" s="2">
        <v>0</v>
      </c>
      <c r="L481" s="2">
        <v>1</v>
      </c>
      <c r="M481" s="2">
        <v>0</v>
      </c>
      <c r="N481" s="2">
        <v>0</v>
      </c>
      <c r="O481" s="2" t="s">
        <v>39</v>
      </c>
      <c r="P481" s="2" t="str" cm="1">
        <f t="array" ref="P481">_xlfn.IFS(Table1[[#This Row],[Divorced]]=1,"Divorced",Table1[[#This Row],[Married]]=1,"Married",Table1[[#This Row],[Single]]=1,"Single",Table1[[#This Row],[Together]]=1,"Together",Table1[[#This Row],[Widow]]=1,"Widow")</f>
        <v>Single</v>
      </c>
      <c r="Q481" s="2" t="str" cm="1">
        <f t="array" ref="Q481">IFERROR(_xlfn.IFS(Table1[[#This Row],[Basic]]=1,"Basic",Table1[[#This Row],[Graduate]]=1,"Graduate",Table1[[#This Row],[Master]]=1,"Master",Table1[[#This Row],[PhD]]=1,"PhD"),"Other")</f>
        <v>Graduate</v>
      </c>
    </row>
    <row r="482" spans="1:17" x14ac:dyDescent="0.25">
      <c r="A482" s="2">
        <v>1507</v>
      </c>
      <c r="B482" s="7">
        <v>170503</v>
      </c>
      <c r="C482" s="2">
        <v>0</v>
      </c>
      <c r="D482" s="2">
        <v>0</v>
      </c>
      <c r="E482" s="2">
        <v>67</v>
      </c>
      <c r="F482" s="2">
        <v>0</v>
      </c>
      <c r="G482" s="2">
        <v>1</v>
      </c>
      <c r="H482" s="2">
        <v>0</v>
      </c>
      <c r="I482" s="2">
        <v>0</v>
      </c>
      <c r="J482" s="2">
        <v>0</v>
      </c>
      <c r="K482" s="2">
        <v>0</v>
      </c>
      <c r="L482" s="2">
        <v>1</v>
      </c>
      <c r="M482" s="2">
        <v>0</v>
      </c>
      <c r="N482" s="2">
        <v>0</v>
      </c>
      <c r="O482" s="2" t="s">
        <v>34</v>
      </c>
      <c r="P482" s="2" t="str" cm="1">
        <f t="array" ref="P482">_xlfn.IFS(Table1[[#This Row],[Divorced]]=1,"Divorced",Table1[[#This Row],[Married]]=1,"Married",Table1[[#This Row],[Single]]=1,"Single",Table1[[#This Row],[Together]]=1,"Together",Table1[[#This Row],[Widow]]=1,"Widow")</f>
        <v>Married</v>
      </c>
      <c r="Q482" s="2" t="str" cm="1">
        <f t="array" ref="Q482">IFERROR(_xlfn.IFS(Table1[[#This Row],[Basic]]=1,"Basic",Table1[[#This Row],[Graduate]]=1,"Graduate",Table1[[#This Row],[Master]]=1,"Master",Table1[[#This Row],[PhD]]=1,"PhD"),"Other")</f>
        <v>Graduate</v>
      </c>
    </row>
    <row r="483" spans="1:17" x14ac:dyDescent="0.25">
      <c r="A483" s="2">
        <v>2655</v>
      </c>
      <c r="B483" s="7">
        <v>170440</v>
      </c>
      <c r="C483" s="2">
        <v>0</v>
      </c>
      <c r="D483" s="2">
        <v>0</v>
      </c>
      <c r="E483" s="2">
        <v>42</v>
      </c>
      <c r="F483" s="2">
        <v>0</v>
      </c>
      <c r="G483" s="2">
        <v>0</v>
      </c>
      <c r="H483" s="2">
        <v>0</v>
      </c>
      <c r="I483" s="2">
        <v>1</v>
      </c>
      <c r="J483" s="2">
        <v>0</v>
      </c>
      <c r="K483" s="2">
        <v>0</v>
      </c>
      <c r="L483" s="2">
        <v>1</v>
      </c>
      <c r="M483" s="2">
        <v>0</v>
      </c>
      <c r="N483" s="2">
        <v>0</v>
      </c>
      <c r="O483" s="2" t="s">
        <v>39</v>
      </c>
      <c r="P483" s="2" t="str" cm="1">
        <f t="array" ref="P483">_xlfn.IFS(Table1[[#This Row],[Divorced]]=1,"Divorced",Table1[[#This Row],[Married]]=1,"Married",Table1[[#This Row],[Single]]=1,"Single",Table1[[#This Row],[Together]]=1,"Together",Table1[[#This Row],[Widow]]=1,"Widow")</f>
        <v>Together</v>
      </c>
      <c r="Q483" s="2" t="str" cm="1">
        <f t="array" ref="Q483">IFERROR(_xlfn.IFS(Table1[[#This Row],[Basic]]=1,"Basic",Table1[[#This Row],[Graduate]]=1,"Graduate",Table1[[#This Row],[Master]]=1,"Master",Table1[[#This Row],[PhD]]=1,"PhD"),"Other")</f>
        <v>Graduate</v>
      </c>
    </row>
    <row r="484" spans="1:17" x14ac:dyDescent="0.25">
      <c r="A484" s="2">
        <v>1777</v>
      </c>
      <c r="B484" s="7">
        <v>170421</v>
      </c>
      <c r="C484" s="2">
        <v>0</v>
      </c>
      <c r="D484" s="2">
        <v>1</v>
      </c>
      <c r="E484" s="2">
        <v>66</v>
      </c>
      <c r="F484" s="2">
        <v>0</v>
      </c>
      <c r="G484" s="2">
        <v>1</v>
      </c>
      <c r="H484" s="2">
        <v>0</v>
      </c>
      <c r="I484" s="2">
        <v>0</v>
      </c>
      <c r="J484" s="2">
        <v>0</v>
      </c>
      <c r="K484" s="2">
        <v>0</v>
      </c>
      <c r="L484" s="2">
        <v>0</v>
      </c>
      <c r="M484" s="2">
        <v>0</v>
      </c>
      <c r="N484" s="2">
        <v>1</v>
      </c>
      <c r="O484" s="2" t="s">
        <v>34</v>
      </c>
      <c r="P484" s="2" t="str" cm="1">
        <f t="array" ref="P484">_xlfn.IFS(Table1[[#This Row],[Divorced]]=1,"Divorced",Table1[[#This Row],[Married]]=1,"Married",Table1[[#This Row],[Single]]=1,"Single",Table1[[#This Row],[Together]]=1,"Together",Table1[[#This Row],[Widow]]=1,"Widow")</f>
        <v>Married</v>
      </c>
      <c r="Q484" s="2" t="str" cm="1">
        <f t="array" ref="Q484">IFERROR(_xlfn.IFS(Table1[[#This Row],[Basic]]=1,"Basic",Table1[[#This Row],[Graduate]]=1,"Graduate",Table1[[#This Row],[Master]]=1,"Master",Table1[[#This Row],[PhD]]=1,"PhD"),"Other")</f>
        <v>PhD</v>
      </c>
    </row>
    <row r="485" spans="1:17" x14ac:dyDescent="0.25">
      <c r="A485" s="2">
        <v>2461</v>
      </c>
      <c r="B485" s="7">
        <v>170379</v>
      </c>
      <c r="C485" s="2">
        <v>0</v>
      </c>
      <c r="D485" s="2">
        <v>1</v>
      </c>
      <c r="E485" s="2">
        <v>44</v>
      </c>
      <c r="F485" s="2">
        <v>0</v>
      </c>
      <c r="G485" s="2">
        <v>0</v>
      </c>
      <c r="H485" s="2">
        <v>1</v>
      </c>
      <c r="I485" s="2">
        <v>0</v>
      </c>
      <c r="J485" s="2">
        <v>0</v>
      </c>
      <c r="K485" s="2">
        <v>0</v>
      </c>
      <c r="L485" s="2">
        <v>0</v>
      </c>
      <c r="M485" s="2">
        <v>1</v>
      </c>
      <c r="N485" s="2">
        <v>0</v>
      </c>
      <c r="O485" s="2" t="s">
        <v>34</v>
      </c>
      <c r="P485" s="2" t="str" cm="1">
        <f t="array" ref="P485">_xlfn.IFS(Table1[[#This Row],[Divorced]]=1,"Divorced",Table1[[#This Row],[Married]]=1,"Married",Table1[[#This Row],[Single]]=1,"Single",Table1[[#This Row],[Together]]=1,"Together",Table1[[#This Row],[Widow]]=1,"Widow")</f>
        <v>Single</v>
      </c>
      <c r="Q485" s="2" t="str" cm="1">
        <f t="array" ref="Q485">IFERROR(_xlfn.IFS(Table1[[#This Row],[Basic]]=1,"Basic",Table1[[#This Row],[Graduate]]=1,"Graduate",Table1[[#This Row],[Master]]=1,"Master",Table1[[#This Row],[PhD]]=1,"PhD"),"Other")</f>
        <v>Master</v>
      </c>
    </row>
    <row r="486" spans="1:17" x14ac:dyDescent="0.25">
      <c r="A486" s="2">
        <v>1151</v>
      </c>
      <c r="B486" s="7">
        <v>170356</v>
      </c>
      <c r="C486" s="2">
        <v>0</v>
      </c>
      <c r="D486" s="2">
        <v>0</v>
      </c>
      <c r="E486" s="2">
        <v>75</v>
      </c>
      <c r="F486" s="2">
        <v>0</v>
      </c>
      <c r="G486" s="2">
        <v>1</v>
      </c>
      <c r="H486" s="2">
        <v>0</v>
      </c>
      <c r="I486" s="2">
        <v>0</v>
      </c>
      <c r="J486" s="2">
        <v>0</v>
      </c>
      <c r="K486" s="2">
        <v>0</v>
      </c>
      <c r="L486" s="2">
        <v>0</v>
      </c>
      <c r="M486" s="2">
        <v>0</v>
      </c>
      <c r="N486" s="2">
        <v>1</v>
      </c>
      <c r="O486" s="2" t="s">
        <v>38</v>
      </c>
      <c r="P486" s="2" t="str" cm="1">
        <f t="array" ref="P486">_xlfn.IFS(Table1[[#This Row],[Divorced]]=1,"Divorced",Table1[[#This Row],[Married]]=1,"Married",Table1[[#This Row],[Single]]=1,"Single",Table1[[#This Row],[Together]]=1,"Together",Table1[[#This Row],[Widow]]=1,"Widow")</f>
        <v>Married</v>
      </c>
      <c r="Q486" s="2" t="str" cm="1">
        <f t="array" ref="Q486">IFERROR(_xlfn.IFS(Table1[[#This Row],[Basic]]=1,"Basic",Table1[[#This Row],[Graduate]]=1,"Graduate",Table1[[#This Row],[Master]]=1,"Master",Table1[[#This Row],[PhD]]=1,"PhD"),"Other")</f>
        <v>PhD</v>
      </c>
    </row>
    <row r="487" spans="1:17" x14ac:dyDescent="0.25">
      <c r="A487" s="2">
        <v>1659</v>
      </c>
      <c r="B487" s="7">
        <v>170337</v>
      </c>
      <c r="C487" s="2">
        <v>0</v>
      </c>
      <c r="D487" s="2">
        <v>0</v>
      </c>
      <c r="E487" s="2">
        <v>41</v>
      </c>
      <c r="F487" s="2">
        <v>0</v>
      </c>
      <c r="G487" s="2">
        <v>0</v>
      </c>
      <c r="H487" s="2">
        <v>1</v>
      </c>
      <c r="I487" s="2">
        <v>0</v>
      </c>
      <c r="J487" s="2">
        <v>0</v>
      </c>
      <c r="K487" s="2">
        <v>0</v>
      </c>
      <c r="L487" s="2">
        <v>1</v>
      </c>
      <c r="M487" s="2">
        <v>0</v>
      </c>
      <c r="N487" s="2">
        <v>0</v>
      </c>
      <c r="O487" s="2" t="s">
        <v>39</v>
      </c>
      <c r="P487" s="2" t="str" cm="1">
        <f t="array" ref="P487">_xlfn.IFS(Table1[[#This Row],[Divorced]]=1,"Divorced",Table1[[#This Row],[Married]]=1,"Married",Table1[[#This Row],[Single]]=1,"Single",Table1[[#This Row],[Together]]=1,"Together",Table1[[#This Row],[Widow]]=1,"Widow")</f>
        <v>Single</v>
      </c>
      <c r="Q487" s="2" t="str" cm="1">
        <f t="array" ref="Q487">IFERROR(_xlfn.IFS(Table1[[#This Row],[Basic]]=1,"Basic",Table1[[#This Row],[Graduate]]=1,"Graduate",Table1[[#This Row],[Master]]=1,"Master",Table1[[#This Row],[PhD]]=1,"PhD"),"Other")</f>
        <v>Graduate</v>
      </c>
    </row>
    <row r="488" spans="1:17" x14ac:dyDescent="0.25">
      <c r="A488" s="2">
        <v>2718</v>
      </c>
      <c r="B488" s="7">
        <v>170321</v>
      </c>
      <c r="C488" s="2">
        <v>0</v>
      </c>
      <c r="D488" s="2">
        <v>0</v>
      </c>
      <c r="E488" s="2">
        <v>73</v>
      </c>
      <c r="F488" s="2">
        <v>0</v>
      </c>
      <c r="G488" s="2">
        <v>0</v>
      </c>
      <c r="H488" s="2">
        <v>0</v>
      </c>
      <c r="I488" s="2">
        <v>1</v>
      </c>
      <c r="J488" s="2">
        <v>0</v>
      </c>
      <c r="K488" s="2">
        <v>0</v>
      </c>
      <c r="L488" s="2">
        <v>1</v>
      </c>
      <c r="M488" s="2">
        <v>0</v>
      </c>
      <c r="N488" s="2">
        <v>0</v>
      </c>
      <c r="O488" s="2" t="s">
        <v>37</v>
      </c>
      <c r="P488" s="2" t="str" cm="1">
        <f t="array" ref="P488">_xlfn.IFS(Table1[[#This Row],[Divorced]]=1,"Divorced",Table1[[#This Row],[Married]]=1,"Married",Table1[[#This Row],[Single]]=1,"Single",Table1[[#This Row],[Together]]=1,"Together",Table1[[#This Row],[Widow]]=1,"Widow")</f>
        <v>Together</v>
      </c>
      <c r="Q488" s="2" t="str" cm="1">
        <f t="array" ref="Q488">IFERROR(_xlfn.IFS(Table1[[#This Row],[Basic]]=1,"Basic",Table1[[#This Row],[Graduate]]=1,"Graduate",Table1[[#This Row],[Master]]=1,"Master",Table1[[#This Row],[PhD]]=1,"PhD"),"Other")</f>
        <v>Graduate</v>
      </c>
    </row>
    <row r="489" spans="1:17" x14ac:dyDescent="0.25">
      <c r="A489" s="2">
        <v>2854</v>
      </c>
      <c r="B489" s="7">
        <v>170300</v>
      </c>
      <c r="C489" s="2">
        <v>1</v>
      </c>
      <c r="D489" s="2">
        <v>0</v>
      </c>
      <c r="E489" s="2">
        <v>45</v>
      </c>
      <c r="F489" s="2">
        <v>1</v>
      </c>
      <c r="G489" s="2">
        <v>0</v>
      </c>
      <c r="H489" s="2">
        <v>0</v>
      </c>
      <c r="I489" s="2">
        <v>0</v>
      </c>
      <c r="J489" s="2">
        <v>0</v>
      </c>
      <c r="K489" s="2">
        <v>0</v>
      </c>
      <c r="L489" s="2">
        <v>1</v>
      </c>
      <c r="M489" s="2">
        <v>0</v>
      </c>
      <c r="N489" s="2">
        <v>0</v>
      </c>
      <c r="O489" s="2" t="s">
        <v>36</v>
      </c>
      <c r="P489" s="2" t="str" cm="1">
        <f t="array" ref="P489">_xlfn.IFS(Table1[[#This Row],[Divorced]]=1,"Divorced",Table1[[#This Row],[Married]]=1,"Married",Table1[[#This Row],[Single]]=1,"Single",Table1[[#This Row],[Together]]=1,"Together",Table1[[#This Row],[Widow]]=1,"Widow")</f>
        <v>Divorced</v>
      </c>
      <c r="Q489" s="2" t="str" cm="1">
        <f t="array" ref="Q489">IFERROR(_xlfn.IFS(Table1[[#This Row],[Basic]]=1,"Basic",Table1[[#This Row],[Graduate]]=1,"Graduate",Table1[[#This Row],[Master]]=1,"Master",Table1[[#This Row],[PhD]]=1,"PhD"),"Other")</f>
        <v>Graduate</v>
      </c>
    </row>
    <row r="490" spans="1:17" x14ac:dyDescent="0.25">
      <c r="A490" s="2">
        <v>1053</v>
      </c>
      <c r="B490" s="7">
        <v>170287</v>
      </c>
      <c r="C490" s="2">
        <v>0</v>
      </c>
      <c r="D490" s="2">
        <v>0</v>
      </c>
      <c r="E490" s="2">
        <v>54</v>
      </c>
      <c r="F490" s="2">
        <v>1</v>
      </c>
      <c r="G490" s="2">
        <v>0</v>
      </c>
      <c r="H490" s="2">
        <v>0</v>
      </c>
      <c r="I490" s="2">
        <v>0</v>
      </c>
      <c r="J490" s="2">
        <v>0</v>
      </c>
      <c r="K490" s="2">
        <v>0</v>
      </c>
      <c r="L490" s="2">
        <v>1</v>
      </c>
      <c r="M490" s="2">
        <v>0</v>
      </c>
      <c r="N490" s="2">
        <v>0</v>
      </c>
      <c r="O490" s="2" t="s">
        <v>39</v>
      </c>
      <c r="P490" s="2" t="str" cm="1">
        <f t="array" ref="P490">_xlfn.IFS(Table1[[#This Row],[Divorced]]=1,"Divorced",Table1[[#This Row],[Married]]=1,"Married",Table1[[#This Row],[Single]]=1,"Single",Table1[[#This Row],[Together]]=1,"Together",Table1[[#This Row],[Widow]]=1,"Widow")</f>
        <v>Divorced</v>
      </c>
      <c r="Q490" s="2" t="str" cm="1">
        <f t="array" ref="Q490">IFERROR(_xlfn.IFS(Table1[[#This Row],[Basic]]=1,"Basic",Table1[[#This Row],[Graduate]]=1,"Graduate",Table1[[#This Row],[Master]]=1,"Master",Table1[[#This Row],[PhD]]=1,"PhD"),"Other")</f>
        <v>Graduate</v>
      </c>
    </row>
    <row r="491" spans="1:17" x14ac:dyDescent="0.25">
      <c r="A491" s="2">
        <v>2535</v>
      </c>
      <c r="B491" s="7">
        <v>170179</v>
      </c>
      <c r="C491" s="2">
        <v>0</v>
      </c>
      <c r="D491" s="2">
        <v>1</v>
      </c>
      <c r="E491" s="2">
        <v>44</v>
      </c>
      <c r="F491" s="2">
        <v>1</v>
      </c>
      <c r="G491" s="2">
        <v>0</v>
      </c>
      <c r="H491" s="2">
        <v>0</v>
      </c>
      <c r="I491" s="2">
        <v>0</v>
      </c>
      <c r="J491" s="2">
        <v>0</v>
      </c>
      <c r="K491" s="2">
        <v>0</v>
      </c>
      <c r="L491" s="2">
        <v>0</v>
      </c>
      <c r="M491" s="2">
        <v>0</v>
      </c>
      <c r="N491" s="2">
        <v>1</v>
      </c>
      <c r="O491" s="2" t="s">
        <v>39</v>
      </c>
      <c r="P491" s="2" t="str" cm="1">
        <f t="array" ref="P491">_xlfn.IFS(Table1[[#This Row],[Divorced]]=1,"Divorced",Table1[[#This Row],[Married]]=1,"Married",Table1[[#This Row],[Single]]=1,"Single",Table1[[#This Row],[Together]]=1,"Together",Table1[[#This Row],[Widow]]=1,"Widow")</f>
        <v>Divorced</v>
      </c>
      <c r="Q491" s="2" t="str" cm="1">
        <f t="array" ref="Q491">IFERROR(_xlfn.IFS(Table1[[#This Row],[Basic]]=1,"Basic",Table1[[#This Row],[Graduate]]=1,"Graduate",Table1[[#This Row],[Master]]=1,"Master",Table1[[#This Row],[PhD]]=1,"PhD"),"Other")</f>
        <v>PhD</v>
      </c>
    </row>
    <row r="492" spans="1:17" x14ac:dyDescent="0.25">
      <c r="A492" s="2">
        <v>3032</v>
      </c>
      <c r="B492" s="7">
        <v>170179</v>
      </c>
      <c r="C492" s="2">
        <v>0</v>
      </c>
      <c r="D492" s="2">
        <v>1</v>
      </c>
      <c r="E492" s="2">
        <v>44</v>
      </c>
      <c r="F492" s="2">
        <v>1</v>
      </c>
      <c r="G492" s="2">
        <v>0</v>
      </c>
      <c r="H492" s="2">
        <v>0</v>
      </c>
      <c r="I492" s="2">
        <v>0</v>
      </c>
      <c r="J492" s="2">
        <v>0</v>
      </c>
      <c r="K492" s="2">
        <v>0</v>
      </c>
      <c r="L492" s="2">
        <v>0</v>
      </c>
      <c r="M492" s="2">
        <v>0</v>
      </c>
      <c r="N492" s="2">
        <v>1</v>
      </c>
      <c r="O492" s="2" t="s">
        <v>35</v>
      </c>
      <c r="P492" s="2" t="str" cm="1">
        <f t="array" ref="P492">_xlfn.IFS(Table1[[#This Row],[Divorced]]=1,"Divorced",Table1[[#This Row],[Married]]=1,"Married",Table1[[#This Row],[Single]]=1,"Single",Table1[[#This Row],[Together]]=1,"Together",Table1[[#This Row],[Widow]]=1,"Widow")</f>
        <v>Divorced</v>
      </c>
      <c r="Q492" s="2" t="str" cm="1">
        <f t="array" ref="Q492">IFERROR(_xlfn.IFS(Table1[[#This Row],[Basic]]=1,"Basic",Table1[[#This Row],[Graduate]]=1,"Graduate",Table1[[#This Row],[Master]]=1,"Master",Table1[[#This Row],[PhD]]=1,"PhD"),"Other")</f>
        <v>PhD</v>
      </c>
    </row>
    <row r="493" spans="1:17" x14ac:dyDescent="0.25">
      <c r="A493" s="2">
        <v>1445</v>
      </c>
      <c r="B493" s="7">
        <v>170165</v>
      </c>
      <c r="C493" s="2">
        <v>0</v>
      </c>
      <c r="D493" s="2">
        <v>0</v>
      </c>
      <c r="E493" s="2">
        <v>71</v>
      </c>
      <c r="F493" s="2">
        <v>0</v>
      </c>
      <c r="G493" s="2">
        <v>0</v>
      </c>
      <c r="H493" s="2">
        <v>0</v>
      </c>
      <c r="I493" s="2">
        <v>0</v>
      </c>
      <c r="J493" s="2">
        <v>1</v>
      </c>
      <c r="K493" s="2">
        <v>0</v>
      </c>
      <c r="L493" s="2">
        <v>1</v>
      </c>
      <c r="M493" s="2">
        <v>0</v>
      </c>
      <c r="N493" s="2">
        <v>0</v>
      </c>
      <c r="O493" s="2" t="s">
        <v>38</v>
      </c>
      <c r="P493" s="2" t="str" cm="1">
        <f t="array" ref="P493">_xlfn.IFS(Table1[[#This Row],[Divorced]]=1,"Divorced",Table1[[#This Row],[Married]]=1,"Married",Table1[[#This Row],[Single]]=1,"Single",Table1[[#This Row],[Together]]=1,"Together",Table1[[#This Row],[Widow]]=1,"Widow")</f>
        <v>Widow</v>
      </c>
      <c r="Q493" s="2" t="str" cm="1">
        <f t="array" ref="Q493">IFERROR(_xlfn.IFS(Table1[[#This Row],[Basic]]=1,"Basic",Table1[[#This Row],[Graduate]]=1,"Graduate",Table1[[#This Row],[Master]]=1,"Master",Table1[[#This Row],[PhD]]=1,"PhD"),"Other")</f>
        <v>Graduate</v>
      </c>
    </row>
    <row r="494" spans="1:17" x14ac:dyDescent="0.25">
      <c r="A494" s="2">
        <v>1851</v>
      </c>
      <c r="B494" s="7">
        <v>170123</v>
      </c>
      <c r="C494" s="2">
        <v>0</v>
      </c>
      <c r="D494" s="2">
        <v>0</v>
      </c>
      <c r="E494" s="2">
        <v>37</v>
      </c>
      <c r="F494" s="2">
        <v>0</v>
      </c>
      <c r="G494" s="2">
        <v>0</v>
      </c>
      <c r="H494" s="2">
        <v>0</v>
      </c>
      <c r="I494" s="2">
        <v>1</v>
      </c>
      <c r="J494" s="2">
        <v>0</v>
      </c>
      <c r="K494" s="2">
        <v>0</v>
      </c>
      <c r="L494" s="2">
        <v>0</v>
      </c>
      <c r="M494" s="2">
        <v>0</v>
      </c>
      <c r="N494" s="2">
        <v>1</v>
      </c>
      <c r="O494" s="2" t="s">
        <v>39</v>
      </c>
      <c r="P494" s="2" t="str" cm="1">
        <f t="array" ref="P494">_xlfn.IFS(Table1[[#This Row],[Divorced]]=1,"Divorced",Table1[[#This Row],[Married]]=1,"Married",Table1[[#This Row],[Single]]=1,"Single",Table1[[#This Row],[Together]]=1,"Together",Table1[[#This Row],[Widow]]=1,"Widow")</f>
        <v>Together</v>
      </c>
      <c r="Q494" s="2" t="str" cm="1">
        <f t="array" ref="Q494">IFERROR(_xlfn.IFS(Table1[[#This Row],[Basic]]=1,"Basic",Table1[[#This Row],[Graduate]]=1,"Graduate",Table1[[#This Row],[Master]]=1,"Master",Table1[[#This Row],[PhD]]=1,"PhD"),"Other")</f>
        <v>PhD</v>
      </c>
    </row>
    <row r="495" spans="1:17" x14ac:dyDescent="0.25">
      <c r="A495" s="2">
        <v>2833</v>
      </c>
      <c r="B495" s="7">
        <v>170116</v>
      </c>
      <c r="C495" s="2">
        <v>0</v>
      </c>
      <c r="D495" s="2">
        <v>0</v>
      </c>
      <c r="E495" s="2">
        <v>48</v>
      </c>
      <c r="F495" s="2">
        <v>0</v>
      </c>
      <c r="G495" s="2">
        <v>1</v>
      </c>
      <c r="H495" s="2">
        <v>0</v>
      </c>
      <c r="I495" s="2">
        <v>0</v>
      </c>
      <c r="J495" s="2">
        <v>0</v>
      </c>
      <c r="K495" s="2">
        <v>0</v>
      </c>
      <c r="L495" s="2">
        <v>0</v>
      </c>
      <c r="M495" s="2">
        <v>0</v>
      </c>
      <c r="N495" s="2">
        <v>1</v>
      </c>
      <c r="O495" s="2" t="s">
        <v>34</v>
      </c>
      <c r="P495" s="2" t="str" cm="1">
        <f t="array" ref="P495">_xlfn.IFS(Table1[[#This Row],[Divorced]]=1,"Divorced",Table1[[#This Row],[Married]]=1,"Married",Table1[[#This Row],[Single]]=1,"Single",Table1[[#This Row],[Together]]=1,"Together",Table1[[#This Row],[Widow]]=1,"Widow")</f>
        <v>Married</v>
      </c>
      <c r="Q495" s="2" t="str" cm="1">
        <f t="array" ref="Q495">IFERROR(_xlfn.IFS(Table1[[#This Row],[Basic]]=1,"Basic",Table1[[#This Row],[Graduate]]=1,"Graduate",Table1[[#This Row],[Master]]=1,"Master",Table1[[#This Row],[PhD]]=1,"PhD"),"Other")</f>
        <v>PhD</v>
      </c>
    </row>
    <row r="496" spans="1:17" x14ac:dyDescent="0.25">
      <c r="A496" s="2">
        <v>2178</v>
      </c>
      <c r="B496" s="7">
        <v>170091</v>
      </c>
      <c r="C496" s="2">
        <v>1</v>
      </c>
      <c r="D496" s="2">
        <v>0</v>
      </c>
      <c r="E496" s="2">
        <v>51</v>
      </c>
      <c r="F496" s="2">
        <v>0</v>
      </c>
      <c r="G496" s="2">
        <v>1</v>
      </c>
      <c r="H496" s="2">
        <v>0</v>
      </c>
      <c r="I496" s="2">
        <v>0</v>
      </c>
      <c r="J496" s="2">
        <v>0</v>
      </c>
      <c r="K496" s="2">
        <v>0</v>
      </c>
      <c r="L496" s="2">
        <v>0</v>
      </c>
      <c r="M496" s="2">
        <v>1</v>
      </c>
      <c r="N496" s="2">
        <v>0</v>
      </c>
      <c r="O496" s="2" t="s">
        <v>37</v>
      </c>
      <c r="P496" s="2" t="str" cm="1">
        <f t="array" ref="P496">_xlfn.IFS(Table1[[#This Row],[Divorced]]=1,"Divorced",Table1[[#This Row],[Married]]=1,"Married",Table1[[#This Row],[Single]]=1,"Single",Table1[[#This Row],[Together]]=1,"Together",Table1[[#This Row],[Widow]]=1,"Widow")</f>
        <v>Married</v>
      </c>
      <c r="Q496" s="2" t="str" cm="1">
        <f t="array" ref="Q496">IFERROR(_xlfn.IFS(Table1[[#This Row],[Basic]]=1,"Basic",Table1[[#This Row],[Graduate]]=1,"Graduate",Table1[[#This Row],[Master]]=1,"Master",Table1[[#This Row],[PhD]]=1,"PhD"),"Other")</f>
        <v>Master</v>
      </c>
    </row>
    <row r="497" spans="1:17" x14ac:dyDescent="0.25">
      <c r="A497" s="2">
        <v>2935</v>
      </c>
      <c r="B497" s="7">
        <v>170053</v>
      </c>
      <c r="C497" s="2">
        <v>0</v>
      </c>
      <c r="D497" s="2">
        <v>1</v>
      </c>
      <c r="E497" s="2">
        <v>55</v>
      </c>
      <c r="F497" s="2">
        <v>0</v>
      </c>
      <c r="G497" s="2">
        <v>1</v>
      </c>
      <c r="H497" s="2">
        <v>0</v>
      </c>
      <c r="I497" s="2">
        <v>0</v>
      </c>
      <c r="J497" s="2">
        <v>0</v>
      </c>
      <c r="K497" s="2">
        <v>0</v>
      </c>
      <c r="L497" s="2">
        <v>0</v>
      </c>
      <c r="M497" s="2">
        <v>1</v>
      </c>
      <c r="N497" s="2">
        <v>0</v>
      </c>
      <c r="O497" s="2" t="s">
        <v>34</v>
      </c>
      <c r="P497" s="2" t="str" cm="1">
        <f t="array" ref="P497">_xlfn.IFS(Table1[[#This Row],[Divorced]]=1,"Divorced",Table1[[#This Row],[Married]]=1,"Married",Table1[[#This Row],[Single]]=1,"Single",Table1[[#This Row],[Together]]=1,"Together",Table1[[#This Row],[Widow]]=1,"Widow")</f>
        <v>Married</v>
      </c>
      <c r="Q497" s="2" t="str" cm="1">
        <f t="array" ref="Q497">IFERROR(_xlfn.IFS(Table1[[#This Row],[Basic]]=1,"Basic",Table1[[#This Row],[Graduate]]=1,"Graduate",Table1[[#This Row],[Master]]=1,"Master",Table1[[#This Row],[PhD]]=1,"PhD"),"Other")</f>
        <v>Master</v>
      </c>
    </row>
    <row r="498" spans="1:17" x14ac:dyDescent="0.25">
      <c r="A498" s="2">
        <v>2710</v>
      </c>
      <c r="B498" s="7">
        <v>170044</v>
      </c>
      <c r="C498" s="2">
        <v>0</v>
      </c>
      <c r="D498" s="2">
        <v>1</v>
      </c>
      <c r="E498" s="2">
        <v>66</v>
      </c>
      <c r="F498" s="2">
        <v>1</v>
      </c>
      <c r="G498" s="2">
        <v>0</v>
      </c>
      <c r="H498" s="2">
        <v>0</v>
      </c>
      <c r="I498" s="2">
        <v>0</v>
      </c>
      <c r="J498" s="2">
        <v>0</v>
      </c>
      <c r="K498" s="2">
        <v>0</v>
      </c>
      <c r="L498" s="2">
        <v>1</v>
      </c>
      <c r="M498" s="2">
        <v>0</v>
      </c>
      <c r="N498" s="2">
        <v>0</v>
      </c>
      <c r="O498" s="2" t="s">
        <v>36</v>
      </c>
      <c r="P498" s="2" t="str" cm="1">
        <f t="array" ref="P498">_xlfn.IFS(Table1[[#This Row],[Divorced]]=1,"Divorced",Table1[[#This Row],[Married]]=1,"Married",Table1[[#This Row],[Single]]=1,"Single",Table1[[#This Row],[Together]]=1,"Together",Table1[[#This Row],[Widow]]=1,"Widow")</f>
        <v>Divorced</v>
      </c>
      <c r="Q498" s="2" t="str" cm="1">
        <f t="array" ref="Q498">IFERROR(_xlfn.IFS(Table1[[#This Row],[Basic]]=1,"Basic",Table1[[#This Row],[Graduate]]=1,"Graduate",Table1[[#This Row],[Master]]=1,"Master",Table1[[#This Row],[PhD]]=1,"PhD"),"Other")</f>
        <v>Graduate</v>
      </c>
    </row>
    <row r="499" spans="1:17" x14ac:dyDescent="0.25">
      <c r="A499" s="2">
        <v>2424</v>
      </c>
      <c r="B499" s="7">
        <v>170038</v>
      </c>
      <c r="C499" s="2">
        <v>0</v>
      </c>
      <c r="D499" s="2">
        <v>0</v>
      </c>
      <c r="E499" s="2">
        <v>38</v>
      </c>
      <c r="F499" s="2">
        <v>0</v>
      </c>
      <c r="G499" s="2">
        <v>0</v>
      </c>
      <c r="H499" s="2">
        <v>0</v>
      </c>
      <c r="I499" s="2">
        <v>1</v>
      </c>
      <c r="J499" s="2">
        <v>0</v>
      </c>
      <c r="K499" s="2">
        <v>0</v>
      </c>
      <c r="L499" s="2">
        <v>0</v>
      </c>
      <c r="M499" s="2">
        <v>0</v>
      </c>
      <c r="N499" s="2">
        <v>1</v>
      </c>
      <c r="O499" s="2" t="s">
        <v>37</v>
      </c>
      <c r="P499" s="2" t="str" cm="1">
        <f t="array" ref="P499">_xlfn.IFS(Table1[[#This Row],[Divorced]]=1,"Divorced",Table1[[#This Row],[Married]]=1,"Married",Table1[[#This Row],[Single]]=1,"Single",Table1[[#This Row],[Together]]=1,"Together",Table1[[#This Row],[Widow]]=1,"Widow")</f>
        <v>Together</v>
      </c>
      <c r="Q499" s="2" t="str" cm="1">
        <f t="array" ref="Q499">IFERROR(_xlfn.IFS(Table1[[#This Row],[Basic]]=1,"Basic",Table1[[#This Row],[Graduate]]=1,"Graduate",Table1[[#This Row],[Master]]=1,"Master",Table1[[#This Row],[PhD]]=1,"PhD"),"Other")</f>
        <v>PhD</v>
      </c>
    </row>
    <row r="500" spans="1:17" x14ac:dyDescent="0.25">
      <c r="A500" s="2">
        <v>3035</v>
      </c>
      <c r="B500" s="7">
        <v>170038</v>
      </c>
      <c r="C500" s="2">
        <v>0</v>
      </c>
      <c r="D500" s="2">
        <v>0</v>
      </c>
      <c r="E500" s="2">
        <v>38</v>
      </c>
      <c r="F500" s="2">
        <v>0</v>
      </c>
      <c r="G500" s="2">
        <v>0</v>
      </c>
      <c r="H500" s="2">
        <v>0</v>
      </c>
      <c r="I500" s="2">
        <v>1</v>
      </c>
      <c r="J500" s="2">
        <v>0</v>
      </c>
      <c r="K500" s="2">
        <v>0</v>
      </c>
      <c r="L500" s="2">
        <v>0</v>
      </c>
      <c r="M500" s="2">
        <v>0</v>
      </c>
      <c r="N500" s="2">
        <v>1</v>
      </c>
      <c r="O500" s="2" t="s">
        <v>38</v>
      </c>
      <c r="P500" s="2" t="str" cm="1">
        <f t="array" ref="P500">_xlfn.IFS(Table1[[#This Row],[Divorced]]=1,"Divorced",Table1[[#This Row],[Married]]=1,"Married",Table1[[#This Row],[Single]]=1,"Single",Table1[[#This Row],[Together]]=1,"Together",Table1[[#This Row],[Widow]]=1,"Widow")</f>
        <v>Together</v>
      </c>
      <c r="Q500" s="2" t="str" cm="1">
        <f t="array" ref="Q500">IFERROR(_xlfn.IFS(Table1[[#This Row],[Basic]]=1,"Basic",Table1[[#This Row],[Graduate]]=1,"Graduate",Table1[[#This Row],[Master]]=1,"Master",Table1[[#This Row],[PhD]]=1,"PhD"),"Other")</f>
        <v>PhD</v>
      </c>
    </row>
    <row r="501" spans="1:17" x14ac:dyDescent="0.25">
      <c r="A501" s="2">
        <v>2231</v>
      </c>
      <c r="B501" s="7">
        <v>169969</v>
      </c>
      <c r="C501" s="2">
        <v>0</v>
      </c>
      <c r="D501" s="2">
        <v>0</v>
      </c>
      <c r="E501" s="2">
        <v>55</v>
      </c>
      <c r="F501" s="2">
        <v>0</v>
      </c>
      <c r="G501" s="2">
        <v>1</v>
      </c>
      <c r="H501" s="2">
        <v>0</v>
      </c>
      <c r="I501" s="2">
        <v>0</v>
      </c>
      <c r="J501" s="2">
        <v>0</v>
      </c>
      <c r="K501" s="2">
        <v>0</v>
      </c>
      <c r="L501" s="2">
        <v>0</v>
      </c>
      <c r="M501" s="2">
        <v>0</v>
      </c>
      <c r="N501" s="2">
        <v>1</v>
      </c>
      <c r="O501" s="2" t="s">
        <v>38</v>
      </c>
      <c r="P501" s="2" t="str" cm="1">
        <f t="array" ref="P501">_xlfn.IFS(Table1[[#This Row],[Divorced]]=1,"Divorced",Table1[[#This Row],[Married]]=1,"Married",Table1[[#This Row],[Single]]=1,"Single",Table1[[#This Row],[Together]]=1,"Together",Table1[[#This Row],[Widow]]=1,"Widow")</f>
        <v>Married</v>
      </c>
      <c r="Q501" s="2" t="str" cm="1">
        <f t="array" ref="Q501">IFERROR(_xlfn.IFS(Table1[[#This Row],[Basic]]=1,"Basic",Table1[[#This Row],[Graduate]]=1,"Graduate",Table1[[#This Row],[Master]]=1,"Master",Table1[[#This Row],[PhD]]=1,"PhD"),"Other")</f>
        <v>PhD</v>
      </c>
    </row>
    <row r="502" spans="1:17" x14ac:dyDescent="0.25">
      <c r="A502" s="2">
        <v>2846</v>
      </c>
      <c r="B502" s="7">
        <v>169932</v>
      </c>
      <c r="C502" s="2">
        <v>0</v>
      </c>
      <c r="D502" s="2">
        <v>1</v>
      </c>
      <c r="E502" s="2">
        <v>56</v>
      </c>
      <c r="F502" s="2">
        <v>1</v>
      </c>
      <c r="G502" s="2">
        <v>0</v>
      </c>
      <c r="H502" s="2">
        <v>0</v>
      </c>
      <c r="I502" s="2">
        <v>0</v>
      </c>
      <c r="J502" s="2">
        <v>0</v>
      </c>
      <c r="K502" s="2">
        <v>0</v>
      </c>
      <c r="L502" s="2">
        <v>1</v>
      </c>
      <c r="M502" s="2">
        <v>0</v>
      </c>
      <c r="N502" s="2">
        <v>0</v>
      </c>
      <c r="O502" s="2" t="s">
        <v>35</v>
      </c>
      <c r="P502" s="2" t="str" cm="1">
        <f t="array" ref="P502">_xlfn.IFS(Table1[[#This Row],[Divorced]]=1,"Divorced",Table1[[#This Row],[Married]]=1,"Married",Table1[[#This Row],[Single]]=1,"Single",Table1[[#This Row],[Together]]=1,"Together",Table1[[#This Row],[Widow]]=1,"Widow")</f>
        <v>Divorced</v>
      </c>
      <c r="Q502" s="2" t="str" cm="1">
        <f t="array" ref="Q502">IFERROR(_xlfn.IFS(Table1[[#This Row],[Basic]]=1,"Basic",Table1[[#This Row],[Graduate]]=1,"Graduate",Table1[[#This Row],[Master]]=1,"Master",Table1[[#This Row],[PhD]]=1,"PhD"),"Other")</f>
        <v>Graduate</v>
      </c>
    </row>
    <row r="503" spans="1:17" x14ac:dyDescent="0.25">
      <c r="A503" s="2">
        <v>2497</v>
      </c>
      <c r="B503" s="7">
        <v>169930</v>
      </c>
      <c r="C503" s="2">
        <v>0</v>
      </c>
      <c r="D503" s="2">
        <v>0</v>
      </c>
      <c r="E503" s="2">
        <v>49</v>
      </c>
      <c r="F503" s="2">
        <v>0</v>
      </c>
      <c r="G503" s="2">
        <v>0</v>
      </c>
      <c r="H503" s="2">
        <v>0</v>
      </c>
      <c r="I503" s="2">
        <v>1</v>
      </c>
      <c r="J503" s="2">
        <v>0</v>
      </c>
      <c r="K503" s="2">
        <v>0</v>
      </c>
      <c r="L503" s="2">
        <v>1</v>
      </c>
      <c r="M503" s="2">
        <v>0</v>
      </c>
      <c r="N503" s="2">
        <v>0</v>
      </c>
      <c r="O503" s="2" t="s">
        <v>34</v>
      </c>
      <c r="P503" s="2" t="str" cm="1">
        <f t="array" ref="P503">_xlfn.IFS(Table1[[#This Row],[Divorced]]=1,"Divorced",Table1[[#This Row],[Married]]=1,"Married",Table1[[#This Row],[Single]]=1,"Single",Table1[[#This Row],[Together]]=1,"Together",Table1[[#This Row],[Widow]]=1,"Widow")</f>
        <v>Together</v>
      </c>
      <c r="Q503" s="2" t="str" cm="1">
        <f t="array" ref="Q503">IFERROR(_xlfn.IFS(Table1[[#This Row],[Basic]]=1,"Basic",Table1[[#This Row],[Graduate]]=1,"Graduate",Table1[[#This Row],[Master]]=1,"Master",Table1[[#This Row],[PhD]]=1,"PhD"),"Other")</f>
        <v>Graduate</v>
      </c>
    </row>
    <row r="504" spans="1:17" x14ac:dyDescent="0.25">
      <c r="A504" s="2">
        <v>2723</v>
      </c>
      <c r="B504" s="7">
        <v>169901</v>
      </c>
      <c r="C504" s="2">
        <v>0</v>
      </c>
      <c r="D504" s="2">
        <v>1</v>
      </c>
      <c r="E504" s="2">
        <v>51</v>
      </c>
      <c r="F504" s="2">
        <v>1</v>
      </c>
      <c r="G504" s="2">
        <v>0</v>
      </c>
      <c r="H504" s="2">
        <v>0</v>
      </c>
      <c r="I504" s="2">
        <v>0</v>
      </c>
      <c r="J504" s="2">
        <v>0</v>
      </c>
      <c r="K504" s="2">
        <v>0</v>
      </c>
      <c r="L504" s="2">
        <v>1</v>
      </c>
      <c r="M504" s="2">
        <v>0</v>
      </c>
      <c r="N504" s="2">
        <v>0</v>
      </c>
      <c r="O504" s="2" t="s">
        <v>38</v>
      </c>
      <c r="P504" s="2" t="str" cm="1">
        <f t="array" ref="P504">_xlfn.IFS(Table1[[#This Row],[Divorced]]=1,"Divorced",Table1[[#This Row],[Married]]=1,"Married",Table1[[#This Row],[Single]]=1,"Single",Table1[[#This Row],[Together]]=1,"Together",Table1[[#This Row],[Widow]]=1,"Widow")</f>
        <v>Divorced</v>
      </c>
      <c r="Q504" s="2" t="str" cm="1">
        <f t="array" ref="Q504">IFERROR(_xlfn.IFS(Table1[[#This Row],[Basic]]=1,"Basic",Table1[[#This Row],[Graduate]]=1,"Graduate",Table1[[#This Row],[Master]]=1,"Master",Table1[[#This Row],[PhD]]=1,"PhD"),"Other")</f>
        <v>Graduate</v>
      </c>
    </row>
    <row r="505" spans="1:17" x14ac:dyDescent="0.25">
      <c r="A505" s="2">
        <v>1576</v>
      </c>
      <c r="B505" s="7">
        <v>169882</v>
      </c>
      <c r="C505" s="2">
        <v>0</v>
      </c>
      <c r="D505" s="2">
        <v>0</v>
      </c>
      <c r="E505" s="2">
        <v>55</v>
      </c>
      <c r="F505" s="2">
        <v>0</v>
      </c>
      <c r="G505" s="2">
        <v>0</v>
      </c>
      <c r="H505" s="2">
        <v>1</v>
      </c>
      <c r="I505" s="2">
        <v>0</v>
      </c>
      <c r="J505" s="2">
        <v>0</v>
      </c>
      <c r="K505" s="2">
        <v>0</v>
      </c>
      <c r="L505" s="2">
        <v>0</v>
      </c>
      <c r="M505" s="2">
        <v>1</v>
      </c>
      <c r="N505" s="2">
        <v>0</v>
      </c>
      <c r="O505" s="2" t="s">
        <v>36</v>
      </c>
      <c r="P505" s="2" t="str" cm="1">
        <f t="array" ref="P505">_xlfn.IFS(Table1[[#This Row],[Divorced]]=1,"Divorced",Table1[[#This Row],[Married]]=1,"Married",Table1[[#This Row],[Single]]=1,"Single",Table1[[#This Row],[Together]]=1,"Together",Table1[[#This Row],[Widow]]=1,"Widow")</f>
        <v>Single</v>
      </c>
      <c r="Q505" s="2" t="str" cm="1">
        <f t="array" ref="Q505">IFERROR(_xlfn.IFS(Table1[[#This Row],[Basic]]=1,"Basic",Table1[[#This Row],[Graduate]]=1,"Graduate",Table1[[#This Row],[Master]]=1,"Master",Table1[[#This Row],[PhD]]=1,"PhD"),"Other")</f>
        <v>Master</v>
      </c>
    </row>
    <row r="506" spans="1:17" x14ac:dyDescent="0.25">
      <c r="A506" s="2">
        <v>1265</v>
      </c>
      <c r="B506" s="7">
        <v>169867</v>
      </c>
      <c r="C506" s="2">
        <v>0</v>
      </c>
      <c r="D506" s="2">
        <v>0</v>
      </c>
      <c r="E506" s="2">
        <v>34</v>
      </c>
      <c r="F506" s="2">
        <v>0</v>
      </c>
      <c r="G506" s="2">
        <v>0</v>
      </c>
      <c r="H506" s="2">
        <v>1</v>
      </c>
      <c r="I506" s="2">
        <v>0</v>
      </c>
      <c r="J506" s="2">
        <v>0</v>
      </c>
      <c r="K506" s="2">
        <v>0</v>
      </c>
      <c r="L506" s="2">
        <v>0</v>
      </c>
      <c r="M506" s="2">
        <v>0</v>
      </c>
      <c r="N506" s="2">
        <v>1</v>
      </c>
      <c r="O506" s="2" t="s">
        <v>38</v>
      </c>
      <c r="P506" s="2" t="str" cm="1">
        <f t="array" ref="P506">_xlfn.IFS(Table1[[#This Row],[Divorced]]=1,"Divorced",Table1[[#This Row],[Married]]=1,"Married",Table1[[#This Row],[Single]]=1,"Single",Table1[[#This Row],[Together]]=1,"Together",Table1[[#This Row],[Widow]]=1,"Widow")</f>
        <v>Single</v>
      </c>
      <c r="Q506" s="2" t="str" cm="1">
        <f t="array" ref="Q506">IFERROR(_xlfn.IFS(Table1[[#This Row],[Basic]]=1,"Basic",Table1[[#This Row],[Graduate]]=1,"Graduate",Table1[[#This Row],[Master]]=1,"Master",Table1[[#This Row],[PhD]]=1,"PhD"),"Other")</f>
        <v>PhD</v>
      </c>
    </row>
    <row r="507" spans="1:17" x14ac:dyDescent="0.25">
      <c r="A507" s="2">
        <v>3086</v>
      </c>
      <c r="B507" s="7">
        <v>169805</v>
      </c>
      <c r="C507" s="2">
        <v>0</v>
      </c>
      <c r="D507" s="2">
        <v>1</v>
      </c>
      <c r="E507" s="2">
        <v>68</v>
      </c>
      <c r="F507" s="2">
        <v>0</v>
      </c>
      <c r="G507" s="2">
        <v>0</v>
      </c>
      <c r="H507" s="2">
        <v>0</v>
      </c>
      <c r="I507" s="2">
        <v>1</v>
      </c>
      <c r="J507" s="2">
        <v>0</v>
      </c>
      <c r="K507" s="2">
        <v>0</v>
      </c>
      <c r="L507" s="2">
        <v>0</v>
      </c>
      <c r="M507" s="2">
        <v>0</v>
      </c>
      <c r="N507" s="2">
        <v>1</v>
      </c>
      <c r="O507" s="2" t="s">
        <v>35</v>
      </c>
      <c r="P507" s="2" t="str" cm="1">
        <f t="array" ref="P507">_xlfn.IFS(Table1[[#This Row],[Divorced]]=1,"Divorced",Table1[[#This Row],[Married]]=1,"Married",Table1[[#This Row],[Single]]=1,"Single",Table1[[#This Row],[Together]]=1,"Together",Table1[[#This Row],[Widow]]=1,"Widow")</f>
        <v>Together</v>
      </c>
      <c r="Q507" s="2" t="str" cm="1">
        <f t="array" ref="Q507">IFERROR(_xlfn.IFS(Table1[[#This Row],[Basic]]=1,"Basic",Table1[[#This Row],[Graduate]]=1,"Graduate",Table1[[#This Row],[Master]]=1,"Master",Table1[[#This Row],[PhD]]=1,"PhD"),"Other")</f>
        <v>PhD</v>
      </c>
    </row>
    <row r="508" spans="1:17" x14ac:dyDescent="0.25">
      <c r="A508" s="2">
        <v>1336</v>
      </c>
      <c r="B508" s="7">
        <v>169759</v>
      </c>
      <c r="C508" s="2">
        <v>0</v>
      </c>
      <c r="D508" s="2">
        <v>0</v>
      </c>
      <c r="E508" s="2">
        <v>54</v>
      </c>
      <c r="F508" s="2">
        <v>0</v>
      </c>
      <c r="G508" s="2">
        <v>0</v>
      </c>
      <c r="H508" s="2">
        <v>1</v>
      </c>
      <c r="I508" s="2">
        <v>0</v>
      </c>
      <c r="J508" s="2">
        <v>0</v>
      </c>
      <c r="K508" s="2">
        <v>0</v>
      </c>
      <c r="L508" s="2">
        <v>0</v>
      </c>
      <c r="M508" s="2">
        <v>0</v>
      </c>
      <c r="N508" s="2">
        <v>1</v>
      </c>
      <c r="O508" s="2" t="s">
        <v>36</v>
      </c>
      <c r="P508" s="2" t="str" cm="1">
        <f t="array" ref="P508">_xlfn.IFS(Table1[[#This Row],[Divorced]]=1,"Divorced",Table1[[#This Row],[Married]]=1,"Married",Table1[[#This Row],[Single]]=1,"Single",Table1[[#This Row],[Together]]=1,"Together",Table1[[#This Row],[Widow]]=1,"Widow")</f>
        <v>Single</v>
      </c>
      <c r="Q508" s="2" t="str" cm="1">
        <f t="array" ref="Q508">IFERROR(_xlfn.IFS(Table1[[#This Row],[Basic]]=1,"Basic",Table1[[#This Row],[Graduate]]=1,"Graduate",Table1[[#This Row],[Master]]=1,"Master",Table1[[#This Row],[PhD]]=1,"PhD"),"Other")</f>
        <v>PhD</v>
      </c>
    </row>
    <row r="509" spans="1:17" x14ac:dyDescent="0.25">
      <c r="A509" s="2">
        <v>2613</v>
      </c>
      <c r="B509" s="7">
        <v>169755</v>
      </c>
      <c r="C509" s="2">
        <v>0</v>
      </c>
      <c r="D509" s="2">
        <v>0</v>
      </c>
      <c r="E509" s="2">
        <v>75</v>
      </c>
      <c r="F509" s="2">
        <v>0</v>
      </c>
      <c r="G509" s="2">
        <v>1</v>
      </c>
      <c r="H509" s="2">
        <v>0</v>
      </c>
      <c r="I509" s="2">
        <v>0</v>
      </c>
      <c r="J509" s="2">
        <v>0</v>
      </c>
      <c r="K509" s="2">
        <v>0</v>
      </c>
      <c r="L509" s="2">
        <v>1</v>
      </c>
      <c r="M509" s="2">
        <v>0</v>
      </c>
      <c r="N509" s="2">
        <v>0</v>
      </c>
      <c r="O509" s="2" t="s">
        <v>39</v>
      </c>
      <c r="P509" s="2" t="str" cm="1">
        <f t="array" ref="P509">_xlfn.IFS(Table1[[#This Row],[Divorced]]=1,"Divorced",Table1[[#This Row],[Married]]=1,"Married",Table1[[#This Row],[Single]]=1,"Single",Table1[[#This Row],[Together]]=1,"Together",Table1[[#This Row],[Widow]]=1,"Widow")</f>
        <v>Married</v>
      </c>
      <c r="Q509" s="2" t="str" cm="1">
        <f t="array" ref="Q509">IFERROR(_xlfn.IFS(Table1[[#This Row],[Basic]]=1,"Basic",Table1[[#This Row],[Graduate]]=1,"Graduate",Table1[[#This Row],[Master]]=1,"Master",Table1[[#This Row],[PhD]]=1,"PhD"),"Other")</f>
        <v>Graduate</v>
      </c>
    </row>
    <row r="510" spans="1:17" x14ac:dyDescent="0.25">
      <c r="A510" s="2">
        <v>2869</v>
      </c>
      <c r="B510" s="7">
        <v>169719</v>
      </c>
      <c r="C510" s="2">
        <v>0</v>
      </c>
      <c r="D510" s="2">
        <v>0</v>
      </c>
      <c r="E510" s="2">
        <v>46</v>
      </c>
      <c r="F510" s="2">
        <v>0</v>
      </c>
      <c r="G510" s="2">
        <v>0</v>
      </c>
      <c r="H510" s="2">
        <v>1</v>
      </c>
      <c r="I510" s="2">
        <v>0</v>
      </c>
      <c r="J510" s="2">
        <v>0</v>
      </c>
      <c r="K510" s="2">
        <v>0</v>
      </c>
      <c r="L510" s="2">
        <v>1</v>
      </c>
      <c r="M510" s="2">
        <v>0</v>
      </c>
      <c r="N510" s="2">
        <v>0</v>
      </c>
      <c r="O510" s="2" t="s">
        <v>34</v>
      </c>
      <c r="P510" s="2" t="str" cm="1">
        <f t="array" ref="P510">_xlfn.IFS(Table1[[#This Row],[Divorced]]=1,"Divorced",Table1[[#This Row],[Married]]=1,"Married",Table1[[#This Row],[Single]]=1,"Single",Table1[[#This Row],[Together]]=1,"Together",Table1[[#This Row],[Widow]]=1,"Widow")</f>
        <v>Single</v>
      </c>
      <c r="Q510" s="2" t="str" cm="1">
        <f t="array" ref="Q510">IFERROR(_xlfn.IFS(Table1[[#This Row],[Basic]]=1,"Basic",Table1[[#This Row],[Graduate]]=1,"Graduate",Table1[[#This Row],[Master]]=1,"Master",Table1[[#This Row],[PhD]]=1,"PhD"),"Other")</f>
        <v>Graduate</v>
      </c>
    </row>
    <row r="511" spans="1:17" x14ac:dyDescent="0.25">
      <c r="A511" s="2">
        <v>2853</v>
      </c>
      <c r="B511" s="7">
        <v>169702</v>
      </c>
      <c r="C511" s="2">
        <v>0</v>
      </c>
      <c r="D511" s="2">
        <v>1</v>
      </c>
      <c r="E511" s="2">
        <v>69</v>
      </c>
      <c r="F511" s="2">
        <v>0</v>
      </c>
      <c r="G511" s="2">
        <v>0</v>
      </c>
      <c r="H511" s="2">
        <v>0</v>
      </c>
      <c r="I511" s="2">
        <v>1</v>
      </c>
      <c r="J511" s="2">
        <v>0</v>
      </c>
      <c r="K511" s="2">
        <v>0</v>
      </c>
      <c r="L511" s="2">
        <v>0</v>
      </c>
      <c r="M511" s="2">
        <v>0</v>
      </c>
      <c r="N511" s="2">
        <v>1</v>
      </c>
      <c r="O511" s="2" t="s">
        <v>39</v>
      </c>
      <c r="P511" s="2" t="str" cm="1">
        <f t="array" ref="P511">_xlfn.IFS(Table1[[#This Row],[Divorced]]=1,"Divorced",Table1[[#This Row],[Married]]=1,"Married",Table1[[#This Row],[Single]]=1,"Single",Table1[[#This Row],[Together]]=1,"Together",Table1[[#This Row],[Widow]]=1,"Widow")</f>
        <v>Together</v>
      </c>
      <c r="Q511" s="2" t="str" cm="1">
        <f t="array" ref="Q511">IFERROR(_xlfn.IFS(Table1[[#This Row],[Basic]]=1,"Basic",Table1[[#This Row],[Graduate]]=1,"Graduate",Table1[[#This Row],[Master]]=1,"Master",Table1[[#This Row],[PhD]]=1,"PhD"),"Other")</f>
        <v>PhD</v>
      </c>
    </row>
    <row r="512" spans="1:17" x14ac:dyDescent="0.25">
      <c r="A512" s="2">
        <v>1248</v>
      </c>
      <c r="B512" s="7">
        <v>169674</v>
      </c>
      <c r="C512" s="2">
        <v>0</v>
      </c>
      <c r="D512" s="2">
        <v>2</v>
      </c>
      <c r="E512" s="2">
        <v>52</v>
      </c>
      <c r="F512" s="2">
        <v>1</v>
      </c>
      <c r="G512" s="2">
        <v>0</v>
      </c>
      <c r="H512" s="2">
        <v>0</v>
      </c>
      <c r="I512" s="2">
        <v>0</v>
      </c>
      <c r="J512" s="2">
        <v>0</v>
      </c>
      <c r="K512" s="2">
        <v>0</v>
      </c>
      <c r="L512" s="2">
        <v>0</v>
      </c>
      <c r="M512" s="2">
        <v>0</v>
      </c>
      <c r="N512" s="2">
        <v>1</v>
      </c>
      <c r="O512" s="2" t="s">
        <v>37</v>
      </c>
      <c r="P512" s="2" t="str" cm="1">
        <f t="array" ref="P512">_xlfn.IFS(Table1[[#This Row],[Divorced]]=1,"Divorced",Table1[[#This Row],[Married]]=1,"Married",Table1[[#This Row],[Single]]=1,"Single",Table1[[#This Row],[Together]]=1,"Together",Table1[[#This Row],[Widow]]=1,"Widow")</f>
        <v>Divorced</v>
      </c>
      <c r="Q512" s="2" t="str" cm="1">
        <f t="array" ref="Q512">IFERROR(_xlfn.IFS(Table1[[#This Row],[Basic]]=1,"Basic",Table1[[#This Row],[Graduate]]=1,"Graduate",Table1[[#This Row],[Master]]=1,"Master",Table1[[#This Row],[PhD]]=1,"PhD"),"Other")</f>
        <v>PhD</v>
      </c>
    </row>
    <row r="513" spans="1:17" x14ac:dyDescent="0.25">
      <c r="A513" s="2">
        <v>1184</v>
      </c>
      <c r="B513" s="7">
        <v>169661</v>
      </c>
      <c r="C513" s="2">
        <v>0</v>
      </c>
      <c r="D513" s="2">
        <v>0</v>
      </c>
      <c r="E513" s="2">
        <v>40</v>
      </c>
      <c r="F513" s="2">
        <v>0</v>
      </c>
      <c r="G513" s="2">
        <v>1</v>
      </c>
      <c r="H513" s="2">
        <v>0</v>
      </c>
      <c r="I513" s="2">
        <v>0</v>
      </c>
      <c r="J513" s="2">
        <v>0</v>
      </c>
      <c r="K513" s="2">
        <v>0</v>
      </c>
      <c r="L513" s="2">
        <v>0</v>
      </c>
      <c r="M513" s="2">
        <v>1</v>
      </c>
      <c r="N513" s="2">
        <v>0</v>
      </c>
      <c r="O513" s="2" t="s">
        <v>35</v>
      </c>
      <c r="P513" s="2" t="str" cm="1">
        <f t="array" ref="P513">_xlfn.IFS(Table1[[#This Row],[Divorced]]=1,"Divorced",Table1[[#This Row],[Married]]=1,"Married",Table1[[#This Row],[Single]]=1,"Single",Table1[[#This Row],[Together]]=1,"Together",Table1[[#This Row],[Widow]]=1,"Widow")</f>
        <v>Married</v>
      </c>
      <c r="Q513" s="2" t="str" cm="1">
        <f t="array" ref="Q513">IFERROR(_xlfn.IFS(Table1[[#This Row],[Basic]]=1,"Basic",Table1[[#This Row],[Graduate]]=1,"Graduate",Table1[[#This Row],[Master]]=1,"Master",Table1[[#This Row],[PhD]]=1,"PhD"),"Other")</f>
        <v>Master</v>
      </c>
    </row>
    <row r="514" spans="1:17" x14ac:dyDescent="0.25">
      <c r="A514" s="2">
        <v>2335</v>
      </c>
      <c r="B514" s="7">
        <v>169627</v>
      </c>
      <c r="C514" s="2">
        <v>0</v>
      </c>
      <c r="D514" s="2">
        <v>1</v>
      </c>
      <c r="E514" s="2">
        <v>58</v>
      </c>
      <c r="F514" s="2">
        <v>0</v>
      </c>
      <c r="G514" s="2">
        <v>0</v>
      </c>
      <c r="H514" s="2">
        <v>1</v>
      </c>
      <c r="I514" s="2">
        <v>0</v>
      </c>
      <c r="J514" s="2">
        <v>0</v>
      </c>
      <c r="K514" s="2">
        <v>0</v>
      </c>
      <c r="L514" s="2">
        <v>1</v>
      </c>
      <c r="M514" s="2">
        <v>0</v>
      </c>
      <c r="N514" s="2">
        <v>0</v>
      </c>
      <c r="O514" s="2" t="s">
        <v>34</v>
      </c>
      <c r="P514" s="2" t="str" cm="1">
        <f t="array" ref="P514">_xlfn.IFS(Table1[[#This Row],[Divorced]]=1,"Divorced",Table1[[#This Row],[Married]]=1,"Married",Table1[[#This Row],[Single]]=1,"Single",Table1[[#This Row],[Together]]=1,"Together",Table1[[#This Row],[Widow]]=1,"Widow")</f>
        <v>Single</v>
      </c>
      <c r="Q514" s="2" t="str" cm="1">
        <f t="array" ref="Q514">IFERROR(_xlfn.IFS(Table1[[#This Row],[Basic]]=1,"Basic",Table1[[#This Row],[Graduate]]=1,"Graduate",Table1[[#This Row],[Master]]=1,"Master",Table1[[#This Row],[PhD]]=1,"PhD"),"Other")</f>
        <v>Graduate</v>
      </c>
    </row>
    <row r="515" spans="1:17" x14ac:dyDescent="0.25">
      <c r="A515" s="2">
        <v>3047</v>
      </c>
      <c r="B515" s="7">
        <v>169520</v>
      </c>
      <c r="C515" s="2">
        <v>0</v>
      </c>
      <c r="D515" s="2">
        <v>0</v>
      </c>
      <c r="E515" s="2">
        <v>37</v>
      </c>
      <c r="F515" s="2">
        <v>0</v>
      </c>
      <c r="G515" s="2">
        <v>1</v>
      </c>
      <c r="H515" s="2">
        <v>0</v>
      </c>
      <c r="I515" s="2">
        <v>0</v>
      </c>
      <c r="J515" s="2">
        <v>0</v>
      </c>
      <c r="K515" s="2">
        <v>0</v>
      </c>
      <c r="L515" s="2">
        <v>1</v>
      </c>
      <c r="M515" s="2">
        <v>0</v>
      </c>
      <c r="N515" s="2">
        <v>0</v>
      </c>
      <c r="O515" s="2" t="s">
        <v>38</v>
      </c>
      <c r="P515" s="2" t="str" cm="1">
        <f t="array" ref="P515">_xlfn.IFS(Table1[[#This Row],[Divorced]]=1,"Divorced",Table1[[#This Row],[Married]]=1,"Married",Table1[[#This Row],[Single]]=1,"Single",Table1[[#This Row],[Together]]=1,"Together",Table1[[#This Row],[Widow]]=1,"Widow")</f>
        <v>Married</v>
      </c>
      <c r="Q515" s="2" t="str" cm="1">
        <f t="array" ref="Q515">IFERROR(_xlfn.IFS(Table1[[#This Row],[Basic]]=1,"Basic",Table1[[#This Row],[Graduate]]=1,"Graduate",Table1[[#This Row],[Master]]=1,"Master",Table1[[#This Row],[PhD]]=1,"PhD"),"Other")</f>
        <v>Graduate</v>
      </c>
    </row>
    <row r="516" spans="1:17" x14ac:dyDescent="0.25">
      <c r="A516" s="2">
        <v>1207</v>
      </c>
      <c r="B516" s="7">
        <v>169508</v>
      </c>
      <c r="C516" s="2">
        <v>1</v>
      </c>
      <c r="D516" s="2">
        <v>0</v>
      </c>
      <c r="E516" s="2">
        <v>40</v>
      </c>
      <c r="F516" s="2">
        <v>0</v>
      </c>
      <c r="G516" s="2">
        <v>0</v>
      </c>
      <c r="H516" s="2">
        <v>0</v>
      </c>
      <c r="I516" s="2">
        <v>1</v>
      </c>
      <c r="J516" s="2">
        <v>0</v>
      </c>
      <c r="K516" s="2">
        <v>0</v>
      </c>
      <c r="L516" s="2">
        <v>1</v>
      </c>
      <c r="M516" s="2">
        <v>0</v>
      </c>
      <c r="N516" s="2">
        <v>0</v>
      </c>
      <c r="O516" s="2" t="s">
        <v>34</v>
      </c>
      <c r="P516" s="2" t="str" cm="1">
        <f t="array" ref="P516">_xlfn.IFS(Table1[[#This Row],[Divorced]]=1,"Divorced",Table1[[#This Row],[Married]]=1,"Married",Table1[[#This Row],[Single]]=1,"Single",Table1[[#This Row],[Together]]=1,"Together",Table1[[#This Row],[Widow]]=1,"Widow")</f>
        <v>Together</v>
      </c>
      <c r="Q516" s="2" t="str" cm="1">
        <f t="array" ref="Q516">IFERROR(_xlfn.IFS(Table1[[#This Row],[Basic]]=1,"Basic",Table1[[#This Row],[Graduate]]=1,"Graduate",Table1[[#This Row],[Master]]=1,"Master",Table1[[#This Row],[PhD]]=1,"PhD"),"Other")</f>
        <v>Graduate</v>
      </c>
    </row>
    <row r="517" spans="1:17" x14ac:dyDescent="0.25">
      <c r="A517" s="2">
        <v>1670</v>
      </c>
      <c r="B517" s="7">
        <v>169476</v>
      </c>
      <c r="C517" s="2">
        <v>0</v>
      </c>
      <c r="D517" s="2">
        <v>0</v>
      </c>
      <c r="E517" s="2">
        <v>51</v>
      </c>
      <c r="F517" s="2">
        <v>0</v>
      </c>
      <c r="G517" s="2">
        <v>0</v>
      </c>
      <c r="H517" s="2">
        <v>0</v>
      </c>
      <c r="I517" s="2">
        <v>1</v>
      </c>
      <c r="J517" s="2">
        <v>0</v>
      </c>
      <c r="K517" s="2">
        <v>0</v>
      </c>
      <c r="L517" s="2">
        <v>0</v>
      </c>
      <c r="M517" s="2">
        <v>0</v>
      </c>
      <c r="N517" s="2">
        <v>1</v>
      </c>
      <c r="O517" s="2" t="s">
        <v>35</v>
      </c>
      <c r="P517" s="2" t="str" cm="1">
        <f t="array" ref="P517">_xlfn.IFS(Table1[[#This Row],[Divorced]]=1,"Divorced",Table1[[#This Row],[Married]]=1,"Married",Table1[[#This Row],[Single]]=1,"Single",Table1[[#This Row],[Together]]=1,"Together",Table1[[#This Row],[Widow]]=1,"Widow")</f>
        <v>Together</v>
      </c>
      <c r="Q517" s="2" t="str" cm="1">
        <f t="array" ref="Q517">IFERROR(_xlfn.IFS(Table1[[#This Row],[Basic]]=1,"Basic",Table1[[#This Row],[Graduate]]=1,"Graduate",Table1[[#This Row],[Master]]=1,"Master",Table1[[#This Row],[PhD]]=1,"PhD"),"Other")</f>
        <v>PhD</v>
      </c>
    </row>
    <row r="518" spans="1:17" x14ac:dyDescent="0.25">
      <c r="A518" s="2">
        <v>2425</v>
      </c>
      <c r="B518" s="7">
        <v>169401</v>
      </c>
      <c r="C518" s="2">
        <v>0</v>
      </c>
      <c r="D518" s="2">
        <v>1</v>
      </c>
      <c r="E518" s="2">
        <v>47</v>
      </c>
      <c r="F518" s="2">
        <v>0</v>
      </c>
      <c r="G518" s="2">
        <v>0</v>
      </c>
      <c r="H518" s="2">
        <v>0</v>
      </c>
      <c r="I518" s="2">
        <v>1</v>
      </c>
      <c r="J518" s="2">
        <v>0</v>
      </c>
      <c r="K518" s="2">
        <v>0</v>
      </c>
      <c r="L518" s="2">
        <v>0</v>
      </c>
      <c r="M518" s="2">
        <v>0</v>
      </c>
      <c r="N518" s="2">
        <v>0</v>
      </c>
      <c r="O518" s="2" t="s">
        <v>34</v>
      </c>
      <c r="P518" s="2" t="str" cm="1">
        <f t="array" ref="P518">_xlfn.IFS(Table1[[#This Row],[Divorced]]=1,"Divorced",Table1[[#This Row],[Married]]=1,"Married",Table1[[#This Row],[Single]]=1,"Single",Table1[[#This Row],[Together]]=1,"Together",Table1[[#This Row],[Widow]]=1,"Widow")</f>
        <v>Together</v>
      </c>
      <c r="Q518" s="2" t="str" cm="1">
        <f t="array" ref="Q518">IFERROR(_xlfn.IFS(Table1[[#This Row],[Basic]]=1,"Basic",Table1[[#This Row],[Graduate]]=1,"Graduate",Table1[[#This Row],[Master]]=1,"Master",Table1[[#This Row],[PhD]]=1,"PhD"),"Other")</f>
        <v>Other</v>
      </c>
    </row>
    <row r="519" spans="1:17" x14ac:dyDescent="0.25">
      <c r="A519" s="2">
        <v>2386</v>
      </c>
      <c r="B519" s="7">
        <v>169389</v>
      </c>
      <c r="C519" s="2">
        <v>0</v>
      </c>
      <c r="D519" s="2">
        <v>1</v>
      </c>
      <c r="E519" s="2">
        <v>43</v>
      </c>
      <c r="F519" s="2">
        <v>0</v>
      </c>
      <c r="G519" s="2">
        <v>1</v>
      </c>
      <c r="H519" s="2">
        <v>0</v>
      </c>
      <c r="I519" s="2">
        <v>0</v>
      </c>
      <c r="J519" s="2">
        <v>0</v>
      </c>
      <c r="K519" s="2">
        <v>0</v>
      </c>
      <c r="L519" s="2">
        <v>0</v>
      </c>
      <c r="M519" s="2">
        <v>0</v>
      </c>
      <c r="N519" s="2">
        <v>1</v>
      </c>
      <c r="O519" s="2" t="s">
        <v>36</v>
      </c>
      <c r="P519" s="2" t="str" cm="1">
        <f t="array" ref="P519">_xlfn.IFS(Table1[[#This Row],[Divorced]]=1,"Divorced",Table1[[#This Row],[Married]]=1,"Married",Table1[[#This Row],[Single]]=1,"Single",Table1[[#This Row],[Together]]=1,"Together",Table1[[#This Row],[Widow]]=1,"Widow")</f>
        <v>Married</v>
      </c>
      <c r="Q519" s="2" t="str" cm="1">
        <f t="array" ref="Q519">IFERROR(_xlfn.IFS(Table1[[#This Row],[Basic]]=1,"Basic",Table1[[#This Row],[Graduate]]=1,"Graduate",Table1[[#This Row],[Master]]=1,"Master",Table1[[#This Row],[PhD]]=1,"PhD"),"Other")</f>
        <v>PhD</v>
      </c>
    </row>
    <row r="520" spans="1:17" x14ac:dyDescent="0.25">
      <c r="A520" s="2">
        <v>1145</v>
      </c>
      <c r="B520" s="7">
        <v>169372</v>
      </c>
      <c r="C520" s="2">
        <v>0</v>
      </c>
      <c r="D520" s="2">
        <v>0</v>
      </c>
      <c r="E520" s="2">
        <v>71</v>
      </c>
      <c r="F520" s="2">
        <v>0</v>
      </c>
      <c r="G520" s="2">
        <v>0</v>
      </c>
      <c r="H520" s="2">
        <v>0</v>
      </c>
      <c r="I520" s="2">
        <v>1</v>
      </c>
      <c r="J520" s="2">
        <v>0</v>
      </c>
      <c r="K520" s="2">
        <v>0</v>
      </c>
      <c r="L520" s="2">
        <v>1</v>
      </c>
      <c r="M520" s="2">
        <v>0</v>
      </c>
      <c r="N520" s="2">
        <v>0</v>
      </c>
      <c r="O520" s="2" t="s">
        <v>38</v>
      </c>
      <c r="P520" s="2" t="str" cm="1">
        <f t="array" ref="P520">_xlfn.IFS(Table1[[#This Row],[Divorced]]=1,"Divorced",Table1[[#This Row],[Married]]=1,"Married",Table1[[#This Row],[Single]]=1,"Single",Table1[[#This Row],[Together]]=1,"Together",Table1[[#This Row],[Widow]]=1,"Widow")</f>
        <v>Together</v>
      </c>
      <c r="Q520" s="2" t="str" cm="1">
        <f t="array" ref="Q520">IFERROR(_xlfn.IFS(Table1[[#This Row],[Basic]]=1,"Basic",Table1[[#This Row],[Graduate]]=1,"Graduate",Table1[[#This Row],[Master]]=1,"Master",Table1[[#This Row],[PhD]]=1,"PhD"),"Other")</f>
        <v>Graduate</v>
      </c>
    </row>
    <row r="521" spans="1:17" x14ac:dyDescent="0.25">
      <c r="A521" s="2">
        <v>2508</v>
      </c>
      <c r="B521" s="7">
        <v>169283</v>
      </c>
      <c r="C521" s="2">
        <v>0</v>
      </c>
      <c r="D521" s="2">
        <v>1</v>
      </c>
      <c r="E521" s="2">
        <v>45</v>
      </c>
      <c r="F521" s="2">
        <v>0</v>
      </c>
      <c r="G521" s="2">
        <v>1</v>
      </c>
      <c r="H521" s="2">
        <v>0</v>
      </c>
      <c r="I521" s="2">
        <v>0</v>
      </c>
      <c r="J521" s="2">
        <v>0</v>
      </c>
      <c r="K521" s="2">
        <v>0</v>
      </c>
      <c r="L521" s="2">
        <v>0</v>
      </c>
      <c r="M521" s="2">
        <v>0</v>
      </c>
      <c r="N521" s="2">
        <v>1</v>
      </c>
      <c r="O521" s="2" t="s">
        <v>37</v>
      </c>
      <c r="P521" s="2" t="str" cm="1">
        <f t="array" ref="P521">_xlfn.IFS(Table1[[#This Row],[Divorced]]=1,"Divorced",Table1[[#This Row],[Married]]=1,"Married",Table1[[#This Row],[Single]]=1,"Single",Table1[[#This Row],[Together]]=1,"Together",Table1[[#This Row],[Widow]]=1,"Widow")</f>
        <v>Married</v>
      </c>
      <c r="Q521" s="2" t="str" cm="1">
        <f t="array" ref="Q521">IFERROR(_xlfn.IFS(Table1[[#This Row],[Basic]]=1,"Basic",Table1[[#This Row],[Graduate]]=1,"Graduate",Table1[[#This Row],[Master]]=1,"Master",Table1[[#This Row],[PhD]]=1,"PhD"),"Other")</f>
        <v>PhD</v>
      </c>
    </row>
    <row r="522" spans="1:17" x14ac:dyDescent="0.25">
      <c r="A522" s="2">
        <v>1257</v>
      </c>
      <c r="B522" s="7">
        <v>169267</v>
      </c>
      <c r="C522" s="2">
        <v>0</v>
      </c>
      <c r="D522" s="2">
        <v>0</v>
      </c>
      <c r="E522" s="2">
        <v>67</v>
      </c>
      <c r="F522" s="2">
        <v>0</v>
      </c>
      <c r="G522" s="2">
        <v>0</v>
      </c>
      <c r="H522" s="2">
        <v>1</v>
      </c>
      <c r="I522" s="2">
        <v>0</v>
      </c>
      <c r="J522" s="2">
        <v>0</v>
      </c>
      <c r="K522" s="2">
        <v>0</v>
      </c>
      <c r="L522" s="2">
        <v>1</v>
      </c>
      <c r="M522" s="2">
        <v>0</v>
      </c>
      <c r="N522" s="2">
        <v>0</v>
      </c>
      <c r="O522" s="2" t="s">
        <v>39</v>
      </c>
      <c r="P522" s="2" t="str" cm="1">
        <f t="array" ref="P522">_xlfn.IFS(Table1[[#This Row],[Divorced]]=1,"Divorced",Table1[[#This Row],[Married]]=1,"Married",Table1[[#This Row],[Single]]=1,"Single",Table1[[#This Row],[Together]]=1,"Together",Table1[[#This Row],[Widow]]=1,"Widow")</f>
        <v>Single</v>
      </c>
      <c r="Q522" s="2" t="str" cm="1">
        <f t="array" ref="Q522">IFERROR(_xlfn.IFS(Table1[[#This Row],[Basic]]=1,"Basic",Table1[[#This Row],[Graduate]]=1,"Graduate",Table1[[#This Row],[Master]]=1,"Master",Table1[[#This Row],[PhD]]=1,"PhD"),"Other")</f>
        <v>Graduate</v>
      </c>
    </row>
    <row r="523" spans="1:17" x14ac:dyDescent="0.25">
      <c r="A523" s="2">
        <v>3138</v>
      </c>
      <c r="B523" s="7">
        <v>169263</v>
      </c>
      <c r="C523" s="2">
        <v>0</v>
      </c>
      <c r="D523" s="2">
        <v>1</v>
      </c>
      <c r="E523" s="2">
        <v>55</v>
      </c>
      <c r="F523" s="2">
        <v>0</v>
      </c>
      <c r="G523" s="2">
        <v>0</v>
      </c>
      <c r="H523" s="2">
        <v>1</v>
      </c>
      <c r="I523" s="2">
        <v>0</v>
      </c>
      <c r="J523" s="2">
        <v>0</v>
      </c>
      <c r="K523" s="2">
        <v>0</v>
      </c>
      <c r="L523" s="2">
        <v>1</v>
      </c>
      <c r="M523" s="2">
        <v>0</v>
      </c>
      <c r="N523" s="2">
        <v>0</v>
      </c>
      <c r="O523" s="2" t="s">
        <v>37</v>
      </c>
      <c r="P523" s="2" t="str" cm="1">
        <f t="array" ref="P523">_xlfn.IFS(Table1[[#This Row],[Divorced]]=1,"Divorced",Table1[[#This Row],[Married]]=1,"Married",Table1[[#This Row],[Single]]=1,"Single",Table1[[#This Row],[Together]]=1,"Together",Table1[[#This Row],[Widow]]=1,"Widow")</f>
        <v>Single</v>
      </c>
      <c r="Q523" s="2" t="str" cm="1">
        <f t="array" ref="Q523">IFERROR(_xlfn.IFS(Table1[[#This Row],[Basic]]=1,"Basic",Table1[[#This Row],[Graduate]]=1,"Graduate",Table1[[#This Row],[Master]]=1,"Master",Table1[[#This Row],[PhD]]=1,"PhD"),"Other")</f>
        <v>Graduate</v>
      </c>
    </row>
    <row r="524" spans="1:17" x14ac:dyDescent="0.25">
      <c r="A524" s="2">
        <v>3204</v>
      </c>
      <c r="B524" s="7">
        <v>169245</v>
      </c>
      <c r="C524" s="2">
        <v>0</v>
      </c>
      <c r="D524" s="2">
        <v>1</v>
      </c>
      <c r="E524" s="2">
        <v>64</v>
      </c>
      <c r="F524" s="2">
        <v>0</v>
      </c>
      <c r="G524" s="2">
        <v>0</v>
      </c>
      <c r="H524" s="2">
        <v>0</v>
      </c>
      <c r="I524" s="2">
        <v>1</v>
      </c>
      <c r="J524" s="2">
        <v>0</v>
      </c>
      <c r="K524" s="2">
        <v>0</v>
      </c>
      <c r="L524" s="2">
        <v>0</v>
      </c>
      <c r="M524" s="2">
        <v>1</v>
      </c>
      <c r="N524" s="2">
        <v>0</v>
      </c>
      <c r="O524" s="2" t="s">
        <v>37</v>
      </c>
      <c r="P524" s="2" t="str" cm="1">
        <f t="array" ref="P524">_xlfn.IFS(Table1[[#This Row],[Divorced]]=1,"Divorced",Table1[[#This Row],[Married]]=1,"Married",Table1[[#This Row],[Single]]=1,"Single",Table1[[#This Row],[Together]]=1,"Together",Table1[[#This Row],[Widow]]=1,"Widow")</f>
        <v>Together</v>
      </c>
      <c r="Q524" s="2" t="str" cm="1">
        <f t="array" ref="Q524">IFERROR(_xlfn.IFS(Table1[[#This Row],[Basic]]=1,"Basic",Table1[[#This Row],[Graduate]]=1,"Graduate",Table1[[#This Row],[Master]]=1,"Master",Table1[[#This Row],[PhD]]=1,"PhD"),"Other")</f>
        <v>Master</v>
      </c>
    </row>
    <row r="525" spans="1:17" x14ac:dyDescent="0.25">
      <c r="A525" s="2">
        <v>3119</v>
      </c>
      <c r="B525" s="7">
        <v>169209</v>
      </c>
      <c r="C525" s="2">
        <v>0</v>
      </c>
      <c r="D525" s="2">
        <v>0</v>
      </c>
      <c r="E525" s="2">
        <v>48</v>
      </c>
      <c r="F525" s="2">
        <v>0</v>
      </c>
      <c r="G525" s="2">
        <v>1</v>
      </c>
      <c r="H525" s="2">
        <v>0</v>
      </c>
      <c r="I525" s="2">
        <v>0</v>
      </c>
      <c r="J525" s="2">
        <v>0</v>
      </c>
      <c r="K525" s="2">
        <v>0</v>
      </c>
      <c r="L525" s="2">
        <v>1</v>
      </c>
      <c r="M525" s="2">
        <v>0</v>
      </c>
      <c r="N525" s="2">
        <v>0</v>
      </c>
      <c r="O525" s="2" t="s">
        <v>38</v>
      </c>
      <c r="P525" s="2" t="str" cm="1">
        <f t="array" ref="P525">_xlfn.IFS(Table1[[#This Row],[Divorced]]=1,"Divorced",Table1[[#This Row],[Married]]=1,"Married",Table1[[#This Row],[Single]]=1,"Single",Table1[[#This Row],[Together]]=1,"Together",Table1[[#This Row],[Widow]]=1,"Widow")</f>
        <v>Married</v>
      </c>
      <c r="Q525" s="2" t="str" cm="1">
        <f t="array" ref="Q525">IFERROR(_xlfn.IFS(Table1[[#This Row],[Basic]]=1,"Basic",Table1[[#This Row],[Graduate]]=1,"Graduate",Table1[[#This Row],[Master]]=1,"Master",Table1[[#This Row],[PhD]]=1,"PhD"),"Other")</f>
        <v>Graduate</v>
      </c>
    </row>
    <row r="526" spans="1:17" x14ac:dyDescent="0.25">
      <c r="A526" s="2">
        <v>1188</v>
      </c>
      <c r="B526" s="7">
        <v>169142</v>
      </c>
      <c r="C526" s="2">
        <v>0</v>
      </c>
      <c r="D526" s="2">
        <v>1</v>
      </c>
      <c r="E526" s="2">
        <v>68</v>
      </c>
      <c r="F526" s="2">
        <v>1</v>
      </c>
      <c r="G526" s="2">
        <v>0</v>
      </c>
      <c r="H526" s="2">
        <v>0</v>
      </c>
      <c r="I526" s="2">
        <v>0</v>
      </c>
      <c r="J526" s="2">
        <v>0</v>
      </c>
      <c r="K526" s="2">
        <v>0</v>
      </c>
      <c r="L526" s="2">
        <v>1</v>
      </c>
      <c r="M526" s="2">
        <v>0</v>
      </c>
      <c r="N526" s="2">
        <v>0</v>
      </c>
      <c r="O526" s="2" t="s">
        <v>37</v>
      </c>
      <c r="P526" s="2" t="str" cm="1">
        <f t="array" ref="P526">_xlfn.IFS(Table1[[#This Row],[Divorced]]=1,"Divorced",Table1[[#This Row],[Married]]=1,"Married",Table1[[#This Row],[Single]]=1,"Single",Table1[[#This Row],[Together]]=1,"Together",Table1[[#This Row],[Widow]]=1,"Widow")</f>
        <v>Divorced</v>
      </c>
      <c r="Q526" s="2" t="str" cm="1">
        <f t="array" ref="Q526">IFERROR(_xlfn.IFS(Table1[[#This Row],[Basic]]=1,"Basic",Table1[[#This Row],[Graduate]]=1,"Graduate",Table1[[#This Row],[Master]]=1,"Master",Table1[[#This Row],[PhD]]=1,"PhD"),"Other")</f>
        <v>Graduate</v>
      </c>
    </row>
    <row r="527" spans="1:17" x14ac:dyDescent="0.25">
      <c r="A527" s="2">
        <v>2333</v>
      </c>
      <c r="B527" s="7">
        <v>169139</v>
      </c>
      <c r="C527" s="2">
        <v>0</v>
      </c>
      <c r="D527" s="2">
        <v>1</v>
      </c>
      <c r="E527" s="2">
        <v>55</v>
      </c>
      <c r="F527" s="2">
        <v>0</v>
      </c>
      <c r="G527" s="2">
        <v>1</v>
      </c>
      <c r="H527" s="2">
        <v>0</v>
      </c>
      <c r="I527" s="2">
        <v>0</v>
      </c>
      <c r="J527" s="2">
        <v>0</v>
      </c>
      <c r="K527" s="2">
        <v>0</v>
      </c>
      <c r="L527" s="2">
        <v>1</v>
      </c>
      <c r="M527" s="2">
        <v>0</v>
      </c>
      <c r="N527" s="2">
        <v>0</v>
      </c>
      <c r="O527" s="2" t="s">
        <v>38</v>
      </c>
      <c r="P527" s="2" t="str" cm="1">
        <f t="array" ref="P527">_xlfn.IFS(Table1[[#This Row],[Divorced]]=1,"Divorced",Table1[[#This Row],[Married]]=1,"Married",Table1[[#This Row],[Single]]=1,"Single",Table1[[#This Row],[Together]]=1,"Together",Table1[[#This Row],[Widow]]=1,"Widow")</f>
        <v>Married</v>
      </c>
      <c r="Q527" s="2" t="str" cm="1">
        <f t="array" ref="Q527">IFERROR(_xlfn.IFS(Table1[[#This Row],[Basic]]=1,"Basic",Table1[[#This Row],[Graduate]]=1,"Graduate",Table1[[#This Row],[Master]]=1,"Master",Table1[[#This Row],[PhD]]=1,"PhD"),"Other")</f>
        <v>Graduate</v>
      </c>
    </row>
    <row r="528" spans="1:17" x14ac:dyDescent="0.25">
      <c r="A528" s="2">
        <v>2594</v>
      </c>
      <c r="B528" s="7">
        <v>169139</v>
      </c>
      <c r="C528" s="2">
        <v>0</v>
      </c>
      <c r="D528" s="2">
        <v>1</v>
      </c>
      <c r="E528" s="2">
        <v>55</v>
      </c>
      <c r="F528" s="2">
        <v>0</v>
      </c>
      <c r="G528" s="2">
        <v>1</v>
      </c>
      <c r="H528" s="2">
        <v>0</v>
      </c>
      <c r="I528" s="2">
        <v>0</v>
      </c>
      <c r="J528" s="2">
        <v>0</v>
      </c>
      <c r="K528" s="2">
        <v>0</v>
      </c>
      <c r="L528" s="2">
        <v>1</v>
      </c>
      <c r="M528" s="2">
        <v>0</v>
      </c>
      <c r="N528" s="2">
        <v>0</v>
      </c>
      <c r="O528" s="2" t="s">
        <v>35</v>
      </c>
      <c r="P528" s="2" t="str" cm="1">
        <f t="array" ref="P528">_xlfn.IFS(Table1[[#This Row],[Divorced]]=1,"Divorced",Table1[[#This Row],[Married]]=1,"Married",Table1[[#This Row],[Single]]=1,"Single",Table1[[#This Row],[Together]]=1,"Together",Table1[[#This Row],[Widow]]=1,"Widow")</f>
        <v>Married</v>
      </c>
      <c r="Q528" s="2" t="str" cm="1">
        <f t="array" ref="Q528">IFERROR(_xlfn.IFS(Table1[[#This Row],[Basic]]=1,"Basic",Table1[[#This Row],[Graduate]]=1,"Graduate",Table1[[#This Row],[Master]]=1,"Master",Table1[[#This Row],[PhD]]=1,"PhD"),"Other")</f>
        <v>Graduate</v>
      </c>
    </row>
    <row r="529" spans="1:17" x14ac:dyDescent="0.25">
      <c r="A529" s="2">
        <v>2334</v>
      </c>
      <c r="B529" s="7">
        <v>169109</v>
      </c>
      <c r="C529" s="2">
        <v>0</v>
      </c>
      <c r="D529" s="2">
        <v>0</v>
      </c>
      <c r="E529" s="2">
        <v>38</v>
      </c>
      <c r="F529" s="2">
        <v>0</v>
      </c>
      <c r="G529" s="2">
        <v>1</v>
      </c>
      <c r="H529" s="2">
        <v>0</v>
      </c>
      <c r="I529" s="2">
        <v>0</v>
      </c>
      <c r="J529" s="2">
        <v>0</v>
      </c>
      <c r="K529" s="2">
        <v>0</v>
      </c>
      <c r="L529" s="2">
        <v>1</v>
      </c>
      <c r="M529" s="2">
        <v>0</v>
      </c>
      <c r="N529" s="2">
        <v>0</v>
      </c>
      <c r="O529" s="2" t="s">
        <v>37</v>
      </c>
      <c r="P529" s="2" t="str" cm="1">
        <f t="array" ref="P529">_xlfn.IFS(Table1[[#This Row],[Divorced]]=1,"Divorced",Table1[[#This Row],[Married]]=1,"Married",Table1[[#This Row],[Single]]=1,"Single",Table1[[#This Row],[Together]]=1,"Together",Table1[[#This Row],[Widow]]=1,"Widow")</f>
        <v>Married</v>
      </c>
      <c r="Q529" s="2" t="str" cm="1">
        <f t="array" ref="Q529">IFERROR(_xlfn.IFS(Table1[[#This Row],[Basic]]=1,"Basic",Table1[[#This Row],[Graduate]]=1,"Graduate",Table1[[#This Row],[Master]]=1,"Master",Table1[[#This Row],[PhD]]=1,"PhD"),"Other")</f>
        <v>Graduate</v>
      </c>
    </row>
    <row r="530" spans="1:17" x14ac:dyDescent="0.25">
      <c r="A530" s="2">
        <v>2839</v>
      </c>
      <c r="B530" s="7">
        <v>169109</v>
      </c>
      <c r="C530" s="2">
        <v>0</v>
      </c>
      <c r="D530" s="2">
        <v>0</v>
      </c>
      <c r="E530" s="2">
        <v>38</v>
      </c>
      <c r="F530" s="2">
        <v>0</v>
      </c>
      <c r="G530" s="2">
        <v>1</v>
      </c>
      <c r="H530" s="2">
        <v>0</v>
      </c>
      <c r="I530" s="2">
        <v>0</v>
      </c>
      <c r="J530" s="2">
        <v>0</v>
      </c>
      <c r="K530" s="2">
        <v>0</v>
      </c>
      <c r="L530" s="2">
        <v>1</v>
      </c>
      <c r="M530" s="2">
        <v>0</v>
      </c>
      <c r="N530" s="2">
        <v>0</v>
      </c>
      <c r="O530" s="2" t="s">
        <v>34</v>
      </c>
      <c r="P530" s="2" t="str" cm="1">
        <f t="array" ref="P530">_xlfn.IFS(Table1[[#This Row],[Divorced]]=1,"Divorced",Table1[[#This Row],[Married]]=1,"Married",Table1[[#This Row],[Single]]=1,"Single",Table1[[#This Row],[Together]]=1,"Together",Table1[[#This Row],[Widow]]=1,"Widow")</f>
        <v>Married</v>
      </c>
      <c r="Q530" s="2" t="str" cm="1">
        <f t="array" ref="Q530">IFERROR(_xlfn.IFS(Table1[[#This Row],[Basic]]=1,"Basic",Table1[[#This Row],[Graduate]]=1,"Graduate",Table1[[#This Row],[Master]]=1,"Master",Table1[[#This Row],[PhD]]=1,"PhD"),"Other")</f>
        <v>Graduate</v>
      </c>
    </row>
    <row r="531" spans="1:17" x14ac:dyDescent="0.25">
      <c r="A531" s="2">
        <v>2033</v>
      </c>
      <c r="B531" s="7">
        <v>169098</v>
      </c>
      <c r="C531" s="2">
        <v>0</v>
      </c>
      <c r="D531" s="2">
        <v>0</v>
      </c>
      <c r="E531" s="2">
        <v>71</v>
      </c>
      <c r="F531" s="2">
        <v>0</v>
      </c>
      <c r="G531" s="2">
        <v>1</v>
      </c>
      <c r="H531" s="2">
        <v>0</v>
      </c>
      <c r="I531" s="2">
        <v>0</v>
      </c>
      <c r="J531" s="2">
        <v>0</v>
      </c>
      <c r="K531" s="2">
        <v>0</v>
      </c>
      <c r="L531" s="2">
        <v>0</v>
      </c>
      <c r="M531" s="2">
        <v>0</v>
      </c>
      <c r="N531" s="2">
        <v>1</v>
      </c>
      <c r="O531" s="2" t="s">
        <v>38</v>
      </c>
      <c r="P531" s="2" t="str" cm="1">
        <f t="array" ref="P531">_xlfn.IFS(Table1[[#This Row],[Divorced]]=1,"Divorced",Table1[[#This Row],[Married]]=1,"Married",Table1[[#This Row],[Single]]=1,"Single",Table1[[#This Row],[Together]]=1,"Together",Table1[[#This Row],[Widow]]=1,"Widow")</f>
        <v>Married</v>
      </c>
      <c r="Q531" s="2" t="str" cm="1">
        <f t="array" ref="Q531">IFERROR(_xlfn.IFS(Table1[[#This Row],[Basic]]=1,"Basic",Table1[[#This Row],[Graduate]]=1,"Graduate",Table1[[#This Row],[Master]]=1,"Master",Table1[[#This Row],[PhD]]=1,"PhD"),"Other")</f>
        <v>PhD</v>
      </c>
    </row>
    <row r="532" spans="1:17" x14ac:dyDescent="0.25">
      <c r="A532" s="2">
        <v>1064</v>
      </c>
      <c r="B532" s="7">
        <v>169096</v>
      </c>
      <c r="C532" s="2">
        <v>0</v>
      </c>
      <c r="D532" s="2">
        <v>1</v>
      </c>
      <c r="E532" s="2">
        <v>62</v>
      </c>
      <c r="F532" s="2">
        <v>0</v>
      </c>
      <c r="G532" s="2">
        <v>0</v>
      </c>
      <c r="H532" s="2">
        <v>0</v>
      </c>
      <c r="I532" s="2">
        <v>1</v>
      </c>
      <c r="J532" s="2">
        <v>0</v>
      </c>
      <c r="K532" s="2">
        <v>0</v>
      </c>
      <c r="L532" s="2">
        <v>1</v>
      </c>
      <c r="M532" s="2">
        <v>0</v>
      </c>
      <c r="N532" s="2">
        <v>0</v>
      </c>
      <c r="O532" s="2" t="s">
        <v>35</v>
      </c>
      <c r="P532" s="2" t="str" cm="1">
        <f t="array" ref="P532">_xlfn.IFS(Table1[[#This Row],[Divorced]]=1,"Divorced",Table1[[#This Row],[Married]]=1,"Married",Table1[[#This Row],[Single]]=1,"Single",Table1[[#This Row],[Together]]=1,"Together",Table1[[#This Row],[Widow]]=1,"Widow")</f>
        <v>Together</v>
      </c>
      <c r="Q532" s="2" t="str" cm="1">
        <f t="array" ref="Q532">IFERROR(_xlfn.IFS(Table1[[#This Row],[Basic]]=1,"Basic",Table1[[#This Row],[Graduate]]=1,"Graduate",Table1[[#This Row],[Master]]=1,"Master",Table1[[#This Row],[PhD]]=1,"PhD"),"Other")</f>
        <v>Graduate</v>
      </c>
    </row>
    <row r="533" spans="1:17" x14ac:dyDescent="0.25">
      <c r="A533" s="2">
        <v>1613</v>
      </c>
      <c r="B533" s="7">
        <v>169084</v>
      </c>
      <c r="C533" s="2">
        <v>1</v>
      </c>
      <c r="D533" s="2">
        <v>0</v>
      </c>
      <c r="E533" s="2">
        <v>50</v>
      </c>
      <c r="F533" s="2">
        <v>0</v>
      </c>
      <c r="G533" s="2">
        <v>1</v>
      </c>
      <c r="H533" s="2">
        <v>0</v>
      </c>
      <c r="I533" s="2">
        <v>0</v>
      </c>
      <c r="J533" s="2">
        <v>0</v>
      </c>
      <c r="K533" s="2">
        <v>0</v>
      </c>
      <c r="L533" s="2">
        <v>0</v>
      </c>
      <c r="M533" s="2">
        <v>0</v>
      </c>
      <c r="N533" s="2">
        <v>1</v>
      </c>
      <c r="O533" s="2" t="s">
        <v>38</v>
      </c>
      <c r="P533" s="2" t="str" cm="1">
        <f t="array" ref="P533">_xlfn.IFS(Table1[[#This Row],[Divorced]]=1,"Divorced",Table1[[#This Row],[Married]]=1,"Married",Table1[[#This Row],[Single]]=1,"Single",Table1[[#This Row],[Together]]=1,"Together",Table1[[#This Row],[Widow]]=1,"Widow")</f>
        <v>Married</v>
      </c>
      <c r="Q533" s="2" t="str" cm="1">
        <f t="array" ref="Q533">IFERROR(_xlfn.IFS(Table1[[#This Row],[Basic]]=1,"Basic",Table1[[#This Row],[Graduate]]=1,"Graduate",Table1[[#This Row],[Master]]=1,"Master",Table1[[#This Row],[PhD]]=1,"PhD"),"Other")</f>
        <v>PhD</v>
      </c>
    </row>
    <row r="534" spans="1:17" x14ac:dyDescent="0.25">
      <c r="A534" s="2">
        <v>2643</v>
      </c>
      <c r="B534" s="7">
        <v>169084</v>
      </c>
      <c r="C534" s="2">
        <v>1</v>
      </c>
      <c r="D534" s="2">
        <v>0</v>
      </c>
      <c r="E534" s="2">
        <v>50</v>
      </c>
      <c r="F534" s="2">
        <v>0</v>
      </c>
      <c r="G534" s="2">
        <v>1</v>
      </c>
      <c r="H534" s="2">
        <v>0</v>
      </c>
      <c r="I534" s="2">
        <v>0</v>
      </c>
      <c r="J534" s="2">
        <v>0</v>
      </c>
      <c r="K534" s="2">
        <v>0</v>
      </c>
      <c r="L534" s="2">
        <v>0</v>
      </c>
      <c r="M534" s="2">
        <v>0</v>
      </c>
      <c r="N534" s="2">
        <v>1</v>
      </c>
      <c r="O534" s="2" t="s">
        <v>39</v>
      </c>
      <c r="P534" s="2" t="str" cm="1">
        <f t="array" ref="P534">_xlfn.IFS(Table1[[#This Row],[Divorced]]=1,"Divorced",Table1[[#This Row],[Married]]=1,"Married",Table1[[#This Row],[Single]]=1,"Single",Table1[[#This Row],[Together]]=1,"Together",Table1[[#This Row],[Widow]]=1,"Widow")</f>
        <v>Married</v>
      </c>
      <c r="Q534" s="2" t="str" cm="1">
        <f t="array" ref="Q534">IFERROR(_xlfn.IFS(Table1[[#This Row],[Basic]]=1,"Basic",Table1[[#This Row],[Graduate]]=1,"Graduate",Table1[[#This Row],[Master]]=1,"Master",Table1[[#This Row],[PhD]]=1,"PhD"),"Other")</f>
        <v>PhD</v>
      </c>
    </row>
    <row r="535" spans="1:17" x14ac:dyDescent="0.25">
      <c r="A535" s="2">
        <v>2835</v>
      </c>
      <c r="B535" s="7">
        <v>169063</v>
      </c>
      <c r="C535" s="2">
        <v>0</v>
      </c>
      <c r="D535" s="2">
        <v>1</v>
      </c>
      <c r="E535" s="2">
        <v>54</v>
      </c>
      <c r="F535" s="2">
        <v>0</v>
      </c>
      <c r="G535" s="2">
        <v>1</v>
      </c>
      <c r="H535" s="2">
        <v>0</v>
      </c>
      <c r="I535" s="2">
        <v>0</v>
      </c>
      <c r="J535" s="2">
        <v>0</v>
      </c>
      <c r="K535" s="2">
        <v>0</v>
      </c>
      <c r="L535" s="2">
        <v>0</v>
      </c>
      <c r="M535" s="2">
        <v>0</v>
      </c>
      <c r="N535" s="2">
        <v>1</v>
      </c>
      <c r="O535" s="2" t="s">
        <v>39</v>
      </c>
      <c r="P535" s="2" t="str" cm="1">
        <f t="array" ref="P535">_xlfn.IFS(Table1[[#This Row],[Divorced]]=1,"Divorced",Table1[[#This Row],[Married]]=1,"Married",Table1[[#This Row],[Single]]=1,"Single",Table1[[#This Row],[Together]]=1,"Together",Table1[[#This Row],[Widow]]=1,"Widow")</f>
        <v>Married</v>
      </c>
      <c r="Q535" s="2" t="str" cm="1">
        <f t="array" ref="Q535">IFERROR(_xlfn.IFS(Table1[[#This Row],[Basic]]=1,"Basic",Table1[[#This Row],[Graduate]]=1,"Graduate",Table1[[#This Row],[Master]]=1,"Master",Table1[[#This Row],[PhD]]=1,"PhD"),"Other")</f>
        <v>PhD</v>
      </c>
    </row>
    <row r="536" spans="1:17" x14ac:dyDescent="0.25">
      <c r="A536" s="2">
        <v>2649</v>
      </c>
      <c r="B536" s="7">
        <v>169016</v>
      </c>
      <c r="C536" s="2">
        <v>0</v>
      </c>
      <c r="D536" s="2">
        <v>1</v>
      </c>
      <c r="E536" s="2">
        <v>50</v>
      </c>
      <c r="F536" s="2">
        <v>0</v>
      </c>
      <c r="G536" s="2">
        <v>1</v>
      </c>
      <c r="H536" s="2">
        <v>0</v>
      </c>
      <c r="I536" s="2">
        <v>0</v>
      </c>
      <c r="J536" s="2">
        <v>0</v>
      </c>
      <c r="K536" s="2">
        <v>0</v>
      </c>
      <c r="L536" s="2">
        <v>1</v>
      </c>
      <c r="M536" s="2">
        <v>0</v>
      </c>
      <c r="N536" s="2">
        <v>0</v>
      </c>
      <c r="O536" s="2" t="s">
        <v>39</v>
      </c>
      <c r="P536" s="2" t="str" cm="1">
        <f t="array" ref="P536">_xlfn.IFS(Table1[[#This Row],[Divorced]]=1,"Divorced",Table1[[#This Row],[Married]]=1,"Married",Table1[[#This Row],[Single]]=1,"Single",Table1[[#This Row],[Together]]=1,"Together",Table1[[#This Row],[Widow]]=1,"Widow")</f>
        <v>Married</v>
      </c>
      <c r="Q536" s="2" t="str" cm="1">
        <f t="array" ref="Q536">IFERROR(_xlfn.IFS(Table1[[#This Row],[Basic]]=1,"Basic",Table1[[#This Row],[Graduate]]=1,"Graduate",Table1[[#This Row],[Master]]=1,"Master",Table1[[#This Row],[PhD]]=1,"PhD"),"Other")</f>
        <v>Graduate</v>
      </c>
    </row>
    <row r="537" spans="1:17" x14ac:dyDescent="0.25">
      <c r="A537" s="2">
        <v>2983</v>
      </c>
      <c r="B537" s="7">
        <v>168805</v>
      </c>
      <c r="C537" s="2">
        <v>0</v>
      </c>
      <c r="D537" s="2">
        <v>1</v>
      </c>
      <c r="E537" s="2">
        <v>61</v>
      </c>
      <c r="F537" s="2">
        <v>1</v>
      </c>
      <c r="G537" s="2">
        <v>0</v>
      </c>
      <c r="H537" s="2">
        <v>0</v>
      </c>
      <c r="I537" s="2">
        <v>0</v>
      </c>
      <c r="J537" s="2">
        <v>0</v>
      </c>
      <c r="K537" s="2">
        <v>0</v>
      </c>
      <c r="L537" s="2">
        <v>0</v>
      </c>
      <c r="M537" s="2">
        <v>0</v>
      </c>
      <c r="N537" s="2">
        <v>1</v>
      </c>
      <c r="O537" s="2" t="s">
        <v>34</v>
      </c>
      <c r="P537" s="2" t="str" cm="1">
        <f t="array" ref="P537">_xlfn.IFS(Table1[[#This Row],[Divorced]]=1,"Divorced",Table1[[#This Row],[Married]]=1,"Married",Table1[[#This Row],[Single]]=1,"Single",Table1[[#This Row],[Together]]=1,"Together",Table1[[#This Row],[Widow]]=1,"Widow")</f>
        <v>Divorced</v>
      </c>
      <c r="Q537" s="2" t="str" cm="1">
        <f t="array" ref="Q537">IFERROR(_xlfn.IFS(Table1[[#This Row],[Basic]]=1,"Basic",Table1[[#This Row],[Graduate]]=1,"Graduate",Table1[[#This Row],[Master]]=1,"Master",Table1[[#This Row],[PhD]]=1,"PhD"),"Other")</f>
        <v>PhD</v>
      </c>
    </row>
    <row r="538" spans="1:17" x14ac:dyDescent="0.25">
      <c r="A538" s="2">
        <v>1663</v>
      </c>
      <c r="B538" s="7">
        <v>168743</v>
      </c>
      <c r="C538" s="2">
        <v>0</v>
      </c>
      <c r="D538" s="2">
        <v>0</v>
      </c>
      <c r="E538" s="2">
        <v>53</v>
      </c>
      <c r="F538" s="2">
        <v>1</v>
      </c>
      <c r="G538" s="2">
        <v>0</v>
      </c>
      <c r="H538" s="2">
        <v>0</v>
      </c>
      <c r="I538" s="2">
        <v>0</v>
      </c>
      <c r="J538" s="2">
        <v>0</v>
      </c>
      <c r="K538" s="2">
        <v>0</v>
      </c>
      <c r="L538" s="2">
        <v>1</v>
      </c>
      <c r="M538" s="2">
        <v>0</v>
      </c>
      <c r="N538" s="2">
        <v>0</v>
      </c>
      <c r="O538" s="2" t="s">
        <v>34</v>
      </c>
      <c r="P538" s="2" t="str" cm="1">
        <f t="array" ref="P538">_xlfn.IFS(Table1[[#This Row],[Divorced]]=1,"Divorced",Table1[[#This Row],[Married]]=1,"Married",Table1[[#This Row],[Single]]=1,"Single",Table1[[#This Row],[Together]]=1,"Together",Table1[[#This Row],[Widow]]=1,"Widow")</f>
        <v>Divorced</v>
      </c>
      <c r="Q538" s="2" t="str" cm="1">
        <f t="array" ref="Q538">IFERROR(_xlfn.IFS(Table1[[#This Row],[Basic]]=1,"Basic",Table1[[#This Row],[Graduate]]=1,"Graduate",Table1[[#This Row],[Master]]=1,"Master",Table1[[#This Row],[PhD]]=1,"PhD"),"Other")</f>
        <v>Graduate</v>
      </c>
    </row>
    <row r="539" spans="1:17" x14ac:dyDescent="0.25">
      <c r="A539" s="2">
        <v>2013</v>
      </c>
      <c r="B539" s="7">
        <v>168695</v>
      </c>
      <c r="C539" s="2">
        <v>0</v>
      </c>
      <c r="D539" s="2">
        <v>0</v>
      </c>
      <c r="E539" s="2">
        <v>51</v>
      </c>
      <c r="F539" s="2">
        <v>0</v>
      </c>
      <c r="G539" s="2">
        <v>0</v>
      </c>
      <c r="H539" s="2">
        <v>0</v>
      </c>
      <c r="I539" s="2">
        <v>1</v>
      </c>
      <c r="J539" s="2">
        <v>0</v>
      </c>
      <c r="K539" s="2">
        <v>0</v>
      </c>
      <c r="L539" s="2">
        <v>1</v>
      </c>
      <c r="M539" s="2">
        <v>0</v>
      </c>
      <c r="N539" s="2">
        <v>0</v>
      </c>
      <c r="O539" s="2" t="s">
        <v>39</v>
      </c>
      <c r="P539" s="2" t="str" cm="1">
        <f t="array" ref="P539">_xlfn.IFS(Table1[[#This Row],[Divorced]]=1,"Divorced",Table1[[#This Row],[Married]]=1,"Married",Table1[[#This Row],[Single]]=1,"Single",Table1[[#This Row],[Together]]=1,"Together",Table1[[#This Row],[Widow]]=1,"Widow")</f>
        <v>Together</v>
      </c>
      <c r="Q539" s="2" t="str" cm="1">
        <f t="array" ref="Q539">IFERROR(_xlfn.IFS(Table1[[#This Row],[Basic]]=1,"Basic",Table1[[#This Row],[Graduate]]=1,"Graduate",Table1[[#This Row],[Master]]=1,"Master",Table1[[#This Row],[PhD]]=1,"PhD"),"Other")</f>
        <v>Graduate</v>
      </c>
    </row>
    <row r="540" spans="1:17" x14ac:dyDescent="0.25">
      <c r="A540" s="2">
        <v>2431</v>
      </c>
      <c r="B540" s="7">
        <v>168695</v>
      </c>
      <c r="C540" s="2">
        <v>0</v>
      </c>
      <c r="D540" s="2">
        <v>0</v>
      </c>
      <c r="E540" s="2">
        <v>51</v>
      </c>
      <c r="F540" s="2">
        <v>0</v>
      </c>
      <c r="G540" s="2">
        <v>0</v>
      </c>
      <c r="H540" s="2">
        <v>0</v>
      </c>
      <c r="I540" s="2">
        <v>1</v>
      </c>
      <c r="J540" s="2">
        <v>0</v>
      </c>
      <c r="K540" s="2">
        <v>0</v>
      </c>
      <c r="L540" s="2">
        <v>1</v>
      </c>
      <c r="M540" s="2">
        <v>0</v>
      </c>
      <c r="N540" s="2">
        <v>0</v>
      </c>
      <c r="O540" s="2" t="s">
        <v>34</v>
      </c>
      <c r="P540" s="2" t="str" cm="1">
        <f t="array" ref="P540">_xlfn.IFS(Table1[[#This Row],[Divorced]]=1,"Divorced",Table1[[#This Row],[Married]]=1,"Married",Table1[[#This Row],[Single]]=1,"Single",Table1[[#This Row],[Together]]=1,"Together",Table1[[#This Row],[Widow]]=1,"Widow")</f>
        <v>Together</v>
      </c>
      <c r="Q540" s="2" t="str" cm="1">
        <f t="array" ref="Q540">IFERROR(_xlfn.IFS(Table1[[#This Row],[Basic]]=1,"Basic",Table1[[#This Row],[Graduate]]=1,"Graduate",Table1[[#This Row],[Master]]=1,"Master",Table1[[#This Row],[PhD]]=1,"PhD"),"Other")</f>
        <v>Graduate</v>
      </c>
    </row>
    <row r="541" spans="1:17" x14ac:dyDescent="0.25">
      <c r="A541" s="2">
        <v>1379</v>
      </c>
      <c r="B541" s="7">
        <v>168682</v>
      </c>
      <c r="C541" s="2">
        <v>0</v>
      </c>
      <c r="D541" s="2">
        <v>0</v>
      </c>
      <c r="E541" s="2">
        <v>29</v>
      </c>
      <c r="F541" s="2">
        <v>0</v>
      </c>
      <c r="G541" s="2">
        <v>0</v>
      </c>
      <c r="H541" s="2">
        <v>0</v>
      </c>
      <c r="I541" s="2">
        <v>1</v>
      </c>
      <c r="J541" s="2">
        <v>0</v>
      </c>
      <c r="K541" s="2">
        <v>0</v>
      </c>
      <c r="L541" s="2">
        <v>0</v>
      </c>
      <c r="M541" s="2">
        <v>0</v>
      </c>
      <c r="N541" s="2">
        <v>1</v>
      </c>
      <c r="O541" s="2" t="s">
        <v>38</v>
      </c>
      <c r="P541" s="2" t="str" cm="1">
        <f t="array" ref="P541">_xlfn.IFS(Table1[[#This Row],[Divorced]]=1,"Divorced",Table1[[#This Row],[Married]]=1,"Married",Table1[[#This Row],[Single]]=1,"Single",Table1[[#This Row],[Together]]=1,"Together",Table1[[#This Row],[Widow]]=1,"Widow")</f>
        <v>Together</v>
      </c>
      <c r="Q541" s="2" t="str" cm="1">
        <f t="array" ref="Q541">IFERROR(_xlfn.IFS(Table1[[#This Row],[Basic]]=1,"Basic",Table1[[#This Row],[Graduate]]=1,"Graduate",Table1[[#This Row],[Master]]=1,"Master",Table1[[#This Row],[PhD]]=1,"PhD"),"Other")</f>
        <v>PhD</v>
      </c>
    </row>
    <row r="542" spans="1:17" x14ac:dyDescent="0.25">
      <c r="A542" s="2">
        <v>2199</v>
      </c>
      <c r="B542" s="7">
        <v>168682</v>
      </c>
      <c r="C542" s="2">
        <v>0</v>
      </c>
      <c r="D542" s="2">
        <v>0</v>
      </c>
      <c r="E542" s="2">
        <v>29</v>
      </c>
      <c r="F542" s="2">
        <v>0</v>
      </c>
      <c r="G542" s="2">
        <v>0</v>
      </c>
      <c r="H542" s="2">
        <v>0</v>
      </c>
      <c r="I542" s="2">
        <v>1</v>
      </c>
      <c r="J542" s="2">
        <v>0</v>
      </c>
      <c r="K542" s="2">
        <v>0</v>
      </c>
      <c r="L542" s="2">
        <v>0</v>
      </c>
      <c r="M542" s="2">
        <v>0</v>
      </c>
      <c r="N542" s="2">
        <v>1</v>
      </c>
      <c r="O542" s="2" t="s">
        <v>39</v>
      </c>
      <c r="P542" s="2" t="str" cm="1">
        <f t="array" ref="P542">_xlfn.IFS(Table1[[#This Row],[Divorced]]=1,"Divorced",Table1[[#This Row],[Married]]=1,"Married",Table1[[#This Row],[Single]]=1,"Single",Table1[[#This Row],[Together]]=1,"Together",Table1[[#This Row],[Widow]]=1,"Widow")</f>
        <v>Together</v>
      </c>
      <c r="Q542" s="2" t="str" cm="1">
        <f t="array" ref="Q542">IFERROR(_xlfn.IFS(Table1[[#This Row],[Basic]]=1,"Basic",Table1[[#This Row],[Graduate]]=1,"Graduate",Table1[[#This Row],[Master]]=1,"Master",Table1[[#This Row],[PhD]]=1,"PhD"),"Other")</f>
        <v>PhD</v>
      </c>
    </row>
    <row r="543" spans="1:17" x14ac:dyDescent="0.25">
      <c r="A543" s="2">
        <v>1033</v>
      </c>
      <c r="B543" s="7">
        <v>168657</v>
      </c>
      <c r="C543" s="2">
        <v>0</v>
      </c>
      <c r="D543" s="2">
        <v>0</v>
      </c>
      <c r="E543" s="2">
        <v>74</v>
      </c>
      <c r="F543" s="2">
        <v>0</v>
      </c>
      <c r="G543" s="2">
        <v>1</v>
      </c>
      <c r="H543" s="2">
        <v>0</v>
      </c>
      <c r="I543" s="2">
        <v>0</v>
      </c>
      <c r="J543" s="2">
        <v>0</v>
      </c>
      <c r="K543" s="2">
        <v>0</v>
      </c>
      <c r="L543" s="2">
        <v>0</v>
      </c>
      <c r="M543" s="2">
        <v>1</v>
      </c>
      <c r="N543" s="2">
        <v>0</v>
      </c>
      <c r="O543" s="2" t="s">
        <v>34</v>
      </c>
      <c r="P543" s="2" t="str" cm="1">
        <f t="array" ref="P543">_xlfn.IFS(Table1[[#This Row],[Divorced]]=1,"Divorced",Table1[[#This Row],[Married]]=1,"Married",Table1[[#This Row],[Single]]=1,"Single",Table1[[#This Row],[Together]]=1,"Together",Table1[[#This Row],[Widow]]=1,"Widow")</f>
        <v>Married</v>
      </c>
      <c r="Q543" s="2" t="str" cm="1">
        <f t="array" ref="Q543">IFERROR(_xlfn.IFS(Table1[[#This Row],[Basic]]=1,"Basic",Table1[[#This Row],[Graduate]]=1,"Graduate",Table1[[#This Row],[Master]]=1,"Master",Table1[[#This Row],[PhD]]=1,"PhD"),"Other")</f>
        <v>Master</v>
      </c>
    </row>
    <row r="544" spans="1:17" x14ac:dyDescent="0.25">
      <c r="A544" s="2">
        <v>1324</v>
      </c>
      <c r="B544" s="7">
        <v>168655</v>
      </c>
      <c r="C544" s="2">
        <v>0</v>
      </c>
      <c r="D544" s="2">
        <v>0</v>
      </c>
      <c r="E544" s="2">
        <v>32</v>
      </c>
      <c r="F544" s="2">
        <v>0</v>
      </c>
      <c r="G544" s="2">
        <v>0</v>
      </c>
      <c r="H544" s="2">
        <v>1</v>
      </c>
      <c r="I544" s="2">
        <v>0</v>
      </c>
      <c r="J544" s="2">
        <v>0</v>
      </c>
      <c r="K544" s="2">
        <v>0</v>
      </c>
      <c r="L544" s="2">
        <v>1</v>
      </c>
      <c r="M544" s="2">
        <v>0</v>
      </c>
      <c r="N544" s="2">
        <v>0</v>
      </c>
      <c r="O544" s="2" t="s">
        <v>36</v>
      </c>
      <c r="P544" s="2" t="str" cm="1">
        <f t="array" ref="P544">_xlfn.IFS(Table1[[#This Row],[Divorced]]=1,"Divorced",Table1[[#This Row],[Married]]=1,"Married",Table1[[#This Row],[Single]]=1,"Single",Table1[[#This Row],[Together]]=1,"Together",Table1[[#This Row],[Widow]]=1,"Widow")</f>
        <v>Single</v>
      </c>
      <c r="Q544" s="2" t="str" cm="1">
        <f t="array" ref="Q544">IFERROR(_xlfn.IFS(Table1[[#This Row],[Basic]]=1,"Basic",Table1[[#This Row],[Graduate]]=1,"Graduate",Table1[[#This Row],[Master]]=1,"Master",Table1[[#This Row],[PhD]]=1,"PhD"),"Other")</f>
        <v>Graduate</v>
      </c>
    </row>
    <row r="545" spans="1:17" x14ac:dyDescent="0.25">
      <c r="A545" s="2">
        <v>2586</v>
      </c>
      <c r="B545" s="7">
        <v>168655</v>
      </c>
      <c r="C545" s="2">
        <v>0</v>
      </c>
      <c r="D545" s="2">
        <v>0</v>
      </c>
      <c r="E545" s="2">
        <v>32</v>
      </c>
      <c r="F545" s="2">
        <v>0</v>
      </c>
      <c r="G545" s="2">
        <v>0</v>
      </c>
      <c r="H545" s="2">
        <v>1</v>
      </c>
      <c r="I545" s="2">
        <v>0</v>
      </c>
      <c r="J545" s="2">
        <v>0</v>
      </c>
      <c r="K545" s="2">
        <v>0</v>
      </c>
      <c r="L545" s="2">
        <v>1</v>
      </c>
      <c r="M545" s="2">
        <v>0</v>
      </c>
      <c r="N545" s="2">
        <v>0</v>
      </c>
      <c r="O545" s="2" t="s">
        <v>37</v>
      </c>
      <c r="P545" s="2" t="str" cm="1">
        <f t="array" ref="P545">_xlfn.IFS(Table1[[#This Row],[Divorced]]=1,"Divorced",Table1[[#This Row],[Married]]=1,"Married",Table1[[#This Row],[Single]]=1,"Single",Table1[[#This Row],[Together]]=1,"Together",Table1[[#This Row],[Widow]]=1,"Widow")</f>
        <v>Single</v>
      </c>
      <c r="Q545" s="2" t="str" cm="1">
        <f t="array" ref="Q545">IFERROR(_xlfn.IFS(Table1[[#This Row],[Basic]]=1,"Basic",Table1[[#This Row],[Graduate]]=1,"Graduate",Table1[[#This Row],[Master]]=1,"Master",Table1[[#This Row],[PhD]]=1,"PhD"),"Other")</f>
        <v>Graduate</v>
      </c>
    </row>
    <row r="546" spans="1:17" x14ac:dyDescent="0.25">
      <c r="A546" s="2">
        <v>1285</v>
      </c>
      <c r="B546" s="7">
        <v>168627</v>
      </c>
      <c r="C546" s="2">
        <v>0</v>
      </c>
      <c r="D546" s="2">
        <v>0</v>
      </c>
      <c r="E546" s="2">
        <v>38</v>
      </c>
      <c r="F546" s="2">
        <v>0</v>
      </c>
      <c r="G546" s="2">
        <v>0</v>
      </c>
      <c r="H546" s="2">
        <v>1</v>
      </c>
      <c r="I546" s="2">
        <v>0</v>
      </c>
      <c r="J546" s="2">
        <v>0</v>
      </c>
      <c r="K546" s="2">
        <v>0</v>
      </c>
      <c r="L546" s="2">
        <v>1</v>
      </c>
      <c r="M546" s="2">
        <v>0</v>
      </c>
      <c r="N546" s="2">
        <v>0</v>
      </c>
      <c r="O546" s="2" t="s">
        <v>34</v>
      </c>
      <c r="P546" s="2" t="str" cm="1">
        <f t="array" ref="P546">_xlfn.IFS(Table1[[#This Row],[Divorced]]=1,"Divorced",Table1[[#This Row],[Married]]=1,"Married",Table1[[#This Row],[Single]]=1,"Single",Table1[[#This Row],[Together]]=1,"Together",Table1[[#This Row],[Widow]]=1,"Widow")</f>
        <v>Single</v>
      </c>
      <c r="Q546" s="2" t="str" cm="1">
        <f t="array" ref="Q546">IFERROR(_xlfn.IFS(Table1[[#This Row],[Basic]]=1,"Basic",Table1[[#This Row],[Graduate]]=1,"Graduate",Table1[[#This Row],[Master]]=1,"Master",Table1[[#This Row],[PhD]]=1,"PhD"),"Other")</f>
        <v>Graduate</v>
      </c>
    </row>
    <row r="547" spans="1:17" x14ac:dyDescent="0.25">
      <c r="A547" s="2">
        <v>2475</v>
      </c>
      <c r="B547" s="7">
        <v>168487</v>
      </c>
      <c r="C547" s="2">
        <v>0</v>
      </c>
      <c r="D547" s="2">
        <v>0</v>
      </c>
      <c r="E547" s="2">
        <v>32</v>
      </c>
      <c r="F547" s="2">
        <v>0</v>
      </c>
      <c r="G547" s="2">
        <v>1</v>
      </c>
      <c r="H547" s="2">
        <v>0</v>
      </c>
      <c r="I547" s="2">
        <v>0</v>
      </c>
      <c r="J547" s="2">
        <v>0</v>
      </c>
      <c r="K547" s="2">
        <v>0</v>
      </c>
      <c r="L547" s="2">
        <v>1</v>
      </c>
      <c r="M547" s="2">
        <v>0</v>
      </c>
      <c r="N547" s="2">
        <v>0</v>
      </c>
      <c r="O547" s="2" t="s">
        <v>39</v>
      </c>
      <c r="P547" s="2" t="str" cm="1">
        <f t="array" ref="P547">_xlfn.IFS(Table1[[#This Row],[Divorced]]=1,"Divorced",Table1[[#This Row],[Married]]=1,"Married",Table1[[#This Row],[Single]]=1,"Single",Table1[[#This Row],[Together]]=1,"Together",Table1[[#This Row],[Widow]]=1,"Widow")</f>
        <v>Married</v>
      </c>
      <c r="Q547" s="2" t="str" cm="1">
        <f t="array" ref="Q547">IFERROR(_xlfn.IFS(Table1[[#This Row],[Basic]]=1,"Basic",Table1[[#This Row],[Graduate]]=1,"Graduate",Table1[[#This Row],[Master]]=1,"Master",Table1[[#This Row],[PhD]]=1,"PhD"),"Other")</f>
        <v>Graduate</v>
      </c>
    </row>
    <row r="548" spans="1:17" x14ac:dyDescent="0.25">
      <c r="A548" s="2">
        <v>3053</v>
      </c>
      <c r="B548" s="7">
        <v>168487</v>
      </c>
      <c r="C548" s="2">
        <v>0</v>
      </c>
      <c r="D548" s="2">
        <v>0</v>
      </c>
      <c r="E548" s="2">
        <v>32</v>
      </c>
      <c r="F548" s="2">
        <v>0</v>
      </c>
      <c r="G548" s="2">
        <v>1</v>
      </c>
      <c r="H548" s="2">
        <v>0</v>
      </c>
      <c r="I548" s="2">
        <v>0</v>
      </c>
      <c r="J548" s="2">
        <v>0</v>
      </c>
      <c r="K548" s="2">
        <v>0</v>
      </c>
      <c r="L548" s="2">
        <v>1</v>
      </c>
      <c r="M548" s="2">
        <v>0</v>
      </c>
      <c r="N548" s="2">
        <v>0</v>
      </c>
      <c r="O548" s="2" t="s">
        <v>38</v>
      </c>
      <c r="P548" s="2" t="str" cm="1">
        <f t="array" ref="P548">_xlfn.IFS(Table1[[#This Row],[Divorced]]=1,"Divorced",Table1[[#This Row],[Married]]=1,"Married",Table1[[#This Row],[Single]]=1,"Single",Table1[[#This Row],[Together]]=1,"Together",Table1[[#This Row],[Widow]]=1,"Widow")</f>
        <v>Married</v>
      </c>
      <c r="Q548" s="2" t="str" cm="1">
        <f t="array" ref="Q548">IFERROR(_xlfn.IFS(Table1[[#This Row],[Basic]]=1,"Basic",Table1[[#This Row],[Graduate]]=1,"Graduate",Table1[[#This Row],[Master]]=1,"Master",Table1[[#This Row],[PhD]]=1,"PhD"),"Other")</f>
        <v>Graduate</v>
      </c>
    </row>
    <row r="549" spans="1:17" x14ac:dyDescent="0.25">
      <c r="A549" s="2">
        <v>1341</v>
      </c>
      <c r="B549" s="7">
        <v>168462</v>
      </c>
      <c r="C549" s="2">
        <v>0</v>
      </c>
      <c r="D549" s="2">
        <v>0</v>
      </c>
      <c r="E549" s="2">
        <v>51</v>
      </c>
      <c r="F549" s="2">
        <v>0</v>
      </c>
      <c r="G549" s="2">
        <v>1</v>
      </c>
      <c r="H549" s="2">
        <v>0</v>
      </c>
      <c r="I549" s="2">
        <v>0</v>
      </c>
      <c r="J549" s="2">
        <v>0</v>
      </c>
      <c r="K549" s="2">
        <v>0</v>
      </c>
      <c r="L549" s="2">
        <v>0</v>
      </c>
      <c r="M549" s="2">
        <v>0</v>
      </c>
      <c r="N549" s="2">
        <v>1</v>
      </c>
      <c r="O549" s="2" t="s">
        <v>39</v>
      </c>
      <c r="P549" s="2" t="str" cm="1">
        <f t="array" ref="P549">_xlfn.IFS(Table1[[#This Row],[Divorced]]=1,"Divorced",Table1[[#This Row],[Married]]=1,"Married",Table1[[#This Row],[Single]]=1,"Single",Table1[[#This Row],[Together]]=1,"Together",Table1[[#This Row],[Widow]]=1,"Widow")</f>
        <v>Married</v>
      </c>
      <c r="Q549" s="2" t="str" cm="1">
        <f t="array" ref="Q549">IFERROR(_xlfn.IFS(Table1[[#This Row],[Basic]]=1,"Basic",Table1[[#This Row],[Graduate]]=1,"Graduate",Table1[[#This Row],[Master]]=1,"Master",Table1[[#This Row],[PhD]]=1,"PhD"),"Other")</f>
        <v>PhD</v>
      </c>
    </row>
    <row r="550" spans="1:17" x14ac:dyDescent="0.25">
      <c r="A550" s="2">
        <v>1910</v>
      </c>
      <c r="B550" s="7">
        <v>168397</v>
      </c>
      <c r="C550" s="2">
        <v>0</v>
      </c>
      <c r="D550" s="2">
        <v>1</v>
      </c>
      <c r="E550" s="2">
        <v>44</v>
      </c>
      <c r="F550" s="2">
        <v>0</v>
      </c>
      <c r="G550" s="2">
        <v>1</v>
      </c>
      <c r="H550" s="2">
        <v>0</v>
      </c>
      <c r="I550" s="2">
        <v>0</v>
      </c>
      <c r="J550" s="2">
        <v>0</v>
      </c>
      <c r="K550" s="2">
        <v>0</v>
      </c>
      <c r="L550" s="2">
        <v>0</v>
      </c>
      <c r="M550" s="2">
        <v>0</v>
      </c>
      <c r="N550" s="2">
        <v>1</v>
      </c>
      <c r="O550" s="2" t="s">
        <v>35</v>
      </c>
      <c r="P550" s="2" t="str" cm="1">
        <f t="array" ref="P550">_xlfn.IFS(Table1[[#This Row],[Divorced]]=1,"Divorced",Table1[[#This Row],[Married]]=1,"Married",Table1[[#This Row],[Single]]=1,"Single",Table1[[#This Row],[Together]]=1,"Together",Table1[[#This Row],[Widow]]=1,"Widow")</f>
        <v>Married</v>
      </c>
      <c r="Q550" s="2" t="str" cm="1">
        <f t="array" ref="Q550">IFERROR(_xlfn.IFS(Table1[[#This Row],[Basic]]=1,"Basic",Table1[[#This Row],[Graduate]]=1,"Graduate",Table1[[#This Row],[Master]]=1,"Master",Table1[[#This Row],[PhD]]=1,"PhD"),"Other")</f>
        <v>PhD</v>
      </c>
    </row>
    <row r="551" spans="1:17" x14ac:dyDescent="0.25">
      <c r="A551" s="2">
        <v>1133</v>
      </c>
      <c r="B551" s="7">
        <v>168352</v>
      </c>
      <c r="C551" s="2">
        <v>0</v>
      </c>
      <c r="D551" s="2">
        <v>1</v>
      </c>
      <c r="E551" s="2">
        <v>46</v>
      </c>
      <c r="F551" s="2">
        <v>0</v>
      </c>
      <c r="G551" s="2">
        <v>0</v>
      </c>
      <c r="H551" s="2">
        <v>1</v>
      </c>
      <c r="I551" s="2">
        <v>0</v>
      </c>
      <c r="J551" s="2">
        <v>0</v>
      </c>
      <c r="K551" s="2">
        <v>0</v>
      </c>
      <c r="L551" s="2">
        <v>0</v>
      </c>
      <c r="M551" s="2">
        <v>0</v>
      </c>
      <c r="N551" s="2">
        <v>1</v>
      </c>
      <c r="O551" s="2" t="s">
        <v>38</v>
      </c>
      <c r="P551" s="2" t="str" cm="1">
        <f t="array" ref="P551">_xlfn.IFS(Table1[[#This Row],[Divorced]]=1,"Divorced",Table1[[#This Row],[Married]]=1,"Married",Table1[[#This Row],[Single]]=1,"Single",Table1[[#This Row],[Together]]=1,"Together",Table1[[#This Row],[Widow]]=1,"Widow")</f>
        <v>Single</v>
      </c>
      <c r="Q551" s="2" t="str" cm="1">
        <f t="array" ref="Q551">IFERROR(_xlfn.IFS(Table1[[#This Row],[Basic]]=1,"Basic",Table1[[#This Row],[Graduate]]=1,"Graduate",Table1[[#This Row],[Master]]=1,"Master",Table1[[#This Row],[PhD]]=1,"PhD"),"Other")</f>
        <v>PhD</v>
      </c>
    </row>
    <row r="552" spans="1:17" x14ac:dyDescent="0.25">
      <c r="A552" s="2">
        <v>2010</v>
      </c>
      <c r="B552" s="7">
        <v>168316</v>
      </c>
      <c r="C552" s="2">
        <v>0</v>
      </c>
      <c r="D552" s="2">
        <v>1</v>
      </c>
      <c r="E552" s="2">
        <v>56</v>
      </c>
      <c r="F552" s="2">
        <v>0</v>
      </c>
      <c r="G552" s="2">
        <v>0</v>
      </c>
      <c r="H552" s="2">
        <v>0</v>
      </c>
      <c r="I552" s="2">
        <v>1</v>
      </c>
      <c r="J552" s="2">
        <v>0</v>
      </c>
      <c r="K552" s="2">
        <v>0</v>
      </c>
      <c r="L552" s="2">
        <v>0</v>
      </c>
      <c r="M552" s="2">
        <v>0</v>
      </c>
      <c r="N552" s="2">
        <v>0</v>
      </c>
      <c r="O552" s="2" t="s">
        <v>37</v>
      </c>
      <c r="P552" s="2" t="str" cm="1">
        <f t="array" ref="P552">_xlfn.IFS(Table1[[#This Row],[Divorced]]=1,"Divorced",Table1[[#This Row],[Married]]=1,"Married",Table1[[#This Row],[Single]]=1,"Single",Table1[[#This Row],[Together]]=1,"Together",Table1[[#This Row],[Widow]]=1,"Widow")</f>
        <v>Together</v>
      </c>
      <c r="Q552" s="2" t="str" cm="1">
        <f t="array" ref="Q552">IFERROR(_xlfn.IFS(Table1[[#This Row],[Basic]]=1,"Basic",Table1[[#This Row],[Graduate]]=1,"Graduate",Table1[[#This Row],[Master]]=1,"Master",Table1[[#This Row],[PhD]]=1,"PhD"),"Other")</f>
        <v>Other</v>
      </c>
    </row>
    <row r="553" spans="1:17" x14ac:dyDescent="0.25">
      <c r="A553" s="2">
        <v>2989</v>
      </c>
      <c r="B553" s="7">
        <v>168281</v>
      </c>
      <c r="C553" s="2">
        <v>0</v>
      </c>
      <c r="D553" s="2">
        <v>0</v>
      </c>
      <c r="E553" s="2">
        <v>62</v>
      </c>
      <c r="F553" s="2">
        <v>0</v>
      </c>
      <c r="G553" s="2">
        <v>0</v>
      </c>
      <c r="H553" s="2">
        <v>1</v>
      </c>
      <c r="I553" s="2">
        <v>0</v>
      </c>
      <c r="J553" s="2">
        <v>0</v>
      </c>
      <c r="K553" s="2">
        <v>0</v>
      </c>
      <c r="L553" s="2">
        <v>1</v>
      </c>
      <c r="M553" s="2">
        <v>0</v>
      </c>
      <c r="N553" s="2">
        <v>0</v>
      </c>
      <c r="O553" s="2" t="s">
        <v>34</v>
      </c>
      <c r="P553" s="2" t="str" cm="1">
        <f t="array" ref="P553">_xlfn.IFS(Table1[[#This Row],[Divorced]]=1,"Divorced",Table1[[#This Row],[Married]]=1,"Married",Table1[[#This Row],[Single]]=1,"Single",Table1[[#This Row],[Together]]=1,"Together",Table1[[#This Row],[Widow]]=1,"Widow")</f>
        <v>Single</v>
      </c>
      <c r="Q553" s="2" t="str" cm="1">
        <f t="array" ref="Q553">IFERROR(_xlfn.IFS(Table1[[#This Row],[Basic]]=1,"Basic",Table1[[#This Row],[Graduate]]=1,"Graduate",Table1[[#This Row],[Master]]=1,"Master",Table1[[#This Row],[PhD]]=1,"PhD"),"Other")</f>
        <v>Graduate</v>
      </c>
    </row>
    <row r="554" spans="1:17" x14ac:dyDescent="0.25">
      <c r="A554" s="2">
        <v>1928</v>
      </c>
      <c r="B554" s="7">
        <v>168274</v>
      </c>
      <c r="C554" s="2">
        <v>1</v>
      </c>
      <c r="D554" s="2">
        <v>1</v>
      </c>
      <c r="E554" s="2">
        <v>41</v>
      </c>
      <c r="F554" s="2">
        <v>1</v>
      </c>
      <c r="G554" s="2">
        <v>0</v>
      </c>
      <c r="H554" s="2">
        <v>0</v>
      </c>
      <c r="I554" s="2">
        <v>0</v>
      </c>
      <c r="J554" s="2">
        <v>0</v>
      </c>
      <c r="K554" s="2">
        <v>0</v>
      </c>
      <c r="L554" s="2">
        <v>1</v>
      </c>
      <c r="M554" s="2">
        <v>0</v>
      </c>
      <c r="N554" s="2">
        <v>0</v>
      </c>
      <c r="O554" s="2" t="s">
        <v>35</v>
      </c>
      <c r="P554" s="2" t="str" cm="1">
        <f t="array" ref="P554">_xlfn.IFS(Table1[[#This Row],[Divorced]]=1,"Divorced",Table1[[#This Row],[Married]]=1,"Married",Table1[[#This Row],[Single]]=1,"Single",Table1[[#This Row],[Together]]=1,"Together",Table1[[#This Row],[Widow]]=1,"Widow")</f>
        <v>Divorced</v>
      </c>
      <c r="Q554" s="2" t="str" cm="1">
        <f t="array" ref="Q554">IFERROR(_xlfn.IFS(Table1[[#This Row],[Basic]]=1,"Basic",Table1[[#This Row],[Graduate]]=1,"Graduate",Table1[[#This Row],[Master]]=1,"Master",Table1[[#This Row],[PhD]]=1,"PhD"),"Other")</f>
        <v>Graduate</v>
      </c>
    </row>
    <row r="555" spans="1:17" x14ac:dyDescent="0.25">
      <c r="A555" s="2">
        <v>2818</v>
      </c>
      <c r="B555" s="7">
        <v>168148</v>
      </c>
      <c r="C555" s="2">
        <v>0</v>
      </c>
      <c r="D555" s="2">
        <v>0</v>
      </c>
      <c r="E555" s="2">
        <v>63</v>
      </c>
      <c r="F555" s="2">
        <v>0</v>
      </c>
      <c r="G555" s="2">
        <v>0</v>
      </c>
      <c r="H555" s="2">
        <v>0</v>
      </c>
      <c r="I555" s="2">
        <v>1</v>
      </c>
      <c r="J555" s="2">
        <v>0</v>
      </c>
      <c r="K555" s="2">
        <v>0</v>
      </c>
      <c r="L555" s="2">
        <v>0</v>
      </c>
      <c r="M555" s="2">
        <v>1</v>
      </c>
      <c r="N555" s="2">
        <v>0</v>
      </c>
      <c r="O555" s="2" t="s">
        <v>36</v>
      </c>
      <c r="P555" s="2" t="str" cm="1">
        <f t="array" ref="P555">_xlfn.IFS(Table1[[#This Row],[Divorced]]=1,"Divorced",Table1[[#This Row],[Married]]=1,"Married",Table1[[#This Row],[Single]]=1,"Single",Table1[[#This Row],[Together]]=1,"Together",Table1[[#This Row],[Widow]]=1,"Widow")</f>
        <v>Together</v>
      </c>
      <c r="Q555" s="2" t="str" cm="1">
        <f t="array" ref="Q555">IFERROR(_xlfn.IFS(Table1[[#This Row],[Basic]]=1,"Basic",Table1[[#This Row],[Graduate]]=1,"Graduate",Table1[[#This Row],[Master]]=1,"Master",Table1[[#This Row],[PhD]]=1,"PhD"),"Other")</f>
        <v>Master</v>
      </c>
    </row>
    <row r="556" spans="1:17" x14ac:dyDescent="0.25">
      <c r="A556" s="2">
        <v>2132</v>
      </c>
      <c r="B556" s="7">
        <v>168142</v>
      </c>
      <c r="C556" s="2">
        <v>0</v>
      </c>
      <c r="D556" s="2">
        <v>1</v>
      </c>
      <c r="E556" s="2">
        <v>56</v>
      </c>
      <c r="F556" s="2">
        <v>0</v>
      </c>
      <c r="G556" s="2">
        <v>0</v>
      </c>
      <c r="H556" s="2">
        <v>0</v>
      </c>
      <c r="I556" s="2">
        <v>1</v>
      </c>
      <c r="J556" s="2">
        <v>0</v>
      </c>
      <c r="K556" s="2">
        <v>0</v>
      </c>
      <c r="L556" s="2">
        <v>1</v>
      </c>
      <c r="M556" s="2">
        <v>0</v>
      </c>
      <c r="N556" s="2">
        <v>0</v>
      </c>
      <c r="O556" s="2" t="s">
        <v>35</v>
      </c>
      <c r="P556" s="2" t="str" cm="1">
        <f t="array" ref="P556">_xlfn.IFS(Table1[[#This Row],[Divorced]]=1,"Divorced",Table1[[#This Row],[Married]]=1,"Married",Table1[[#This Row],[Single]]=1,"Single",Table1[[#This Row],[Together]]=1,"Together",Table1[[#This Row],[Widow]]=1,"Widow")</f>
        <v>Together</v>
      </c>
      <c r="Q556" s="2" t="str" cm="1">
        <f t="array" ref="Q556">IFERROR(_xlfn.IFS(Table1[[#This Row],[Basic]]=1,"Basic",Table1[[#This Row],[Graduate]]=1,"Graduate",Table1[[#This Row],[Master]]=1,"Master",Table1[[#This Row],[PhD]]=1,"PhD"),"Other")</f>
        <v>Graduate</v>
      </c>
    </row>
    <row r="557" spans="1:17" x14ac:dyDescent="0.25">
      <c r="A557" s="2">
        <v>1103</v>
      </c>
      <c r="B557" s="7">
        <v>168126</v>
      </c>
      <c r="C557" s="2">
        <v>0</v>
      </c>
      <c r="D557" s="2">
        <v>0</v>
      </c>
      <c r="E557" s="2">
        <v>29</v>
      </c>
      <c r="F557" s="2">
        <v>0</v>
      </c>
      <c r="G557" s="2">
        <v>0</v>
      </c>
      <c r="H557" s="2">
        <v>1</v>
      </c>
      <c r="I557" s="2">
        <v>0</v>
      </c>
      <c r="J557" s="2">
        <v>0</v>
      </c>
      <c r="K557" s="2">
        <v>0</v>
      </c>
      <c r="L557" s="2">
        <v>0</v>
      </c>
      <c r="M557" s="2">
        <v>0</v>
      </c>
      <c r="N557" s="2">
        <v>1</v>
      </c>
      <c r="O557" s="2" t="s">
        <v>38</v>
      </c>
      <c r="P557" s="2" t="str" cm="1">
        <f t="array" ref="P557">_xlfn.IFS(Table1[[#This Row],[Divorced]]=1,"Divorced",Table1[[#This Row],[Married]]=1,"Married",Table1[[#This Row],[Single]]=1,"Single",Table1[[#This Row],[Together]]=1,"Together",Table1[[#This Row],[Widow]]=1,"Widow")</f>
        <v>Single</v>
      </c>
      <c r="Q557" s="2" t="str" cm="1">
        <f t="array" ref="Q557">IFERROR(_xlfn.IFS(Table1[[#This Row],[Basic]]=1,"Basic",Table1[[#This Row],[Graduate]]=1,"Graduate",Table1[[#This Row],[Master]]=1,"Master",Table1[[#This Row],[PhD]]=1,"PhD"),"Other")</f>
        <v>PhD</v>
      </c>
    </row>
    <row r="558" spans="1:17" x14ac:dyDescent="0.25">
      <c r="A558" s="2">
        <v>1662</v>
      </c>
      <c r="B558" s="7">
        <v>168118</v>
      </c>
      <c r="C558" s="2">
        <v>0</v>
      </c>
      <c r="D558" s="2">
        <v>1</v>
      </c>
      <c r="E558" s="2">
        <v>57</v>
      </c>
      <c r="F558" s="2">
        <v>1</v>
      </c>
      <c r="G558" s="2">
        <v>0</v>
      </c>
      <c r="H558" s="2">
        <v>0</v>
      </c>
      <c r="I558" s="2">
        <v>0</v>
      </c>
      <c r="J558" s="2">
        <v>0</v>
      </c>
      <c r="K558" s="2">
        <v>0</v>
      </c>
      <c r="L558" s="2">
        <v>1</v>
      </c>
      <c r="M558" s="2">
        <v>0</v>
      </c>
      <c r="N558" s="2">
        <v>0</v>
      </c>
      <c r="O558" s="2" t="s">
        <v>37</v>
      </c>
      <c r="P558" s="2" t="str" cm="1">
        <f t="array" ref="P558">_xlfn.IFS(Table1[[#This Row],[Divorced]]=1,"Divorced",Table1[[#This Row],[Married]]=1,"Married",Table1[[#This Row],[Single]]=1,"Single",Table1[[#This Row],[Together]]=1,"Together",Table1[[#This Row],[Widow]]=1,"Widow")</f>
        <v>Divorced</v>
      </c>
      <c r="Q558" s="2" t="str" cm="1">
        <f t="array" ref="Q558">IFERROR(_xlfn.IFS(Table1[[#This Row],[Basic]]=1,"Basic",Table1[[#This Row],[Graduate]]=1,"Graduate",Table1[[#This Row],[Master]]=1,"Master",Table1[[#This Row],[PhD]]=1,"PhD"),"Other")</f>
        <v>Graduate</v>
      </c>
    </row>
    <row r="559" spans="1:17" x14ac:dyDescent="0.25">
      <c r="A559" s="2">
        <v>2235</v>
      </c>
      <c r="B559" s="7">
        <v>168118</v>
      </c>
      <c r="C559" s="2">
        <v>0</v>
      </c>
      <c r="D559" s="2">
        <v>1</v>
      </c>
      <c r="E559" s="2">
        <v>57</v>
      </c>
      <c r="F559" s="2">
        <v>1</v>
      </c>
      <c r="G559" s="2">
        <v>0</v>
      </c>
      <c r="H559" s="2">
        <v>0</v>
      </c>
      <c r="I559" s="2">
        <v>0</v>
      </c>
      <c r="J559" s="2">
        <v>0</v>
      </c>
      <c r="K559" s="2">
        <v>0</v>
      </c>
      <c r="L559" s="2">
        <v>1</v>
      </c>
      <c r="M559" s="2">
        <v>0</v>
      </c>
      <c r="N559" s="2">
        <v>0</v>
      </c>
      <c r="O559" s="2" t="s">
        <v>39</v>
      </c>
      <c r="P559" s="2" t="str" cm="1">
        <f t="array" ref="P559">_xlfn.IFS(Table1[[#This Row],[Divorced]]=1,"Divorced",Table1[[#This Row],[Married]]=1,"Married",Table1[[#This Row],[Single]]=1,"Single",Table1[[#This Row],[Together]]=1,"Together",Table1[[#This Row],[Widow]]=1,"Widow")</f>
        <v>Divorced</v>
      </c>
      <c r="Q559" s="2" t="str" cm="1">
        <f t="array" ref="Q559">IFERROR(_xlfn.IFS(Table1[[#This Row],[Basic]]=1,"Basic",Table1[[#This Row],[Graduate]]=1,"Graduate",Table1[[#This Row],[Master]]=1,"Master",Table1[[#This Row],[PhD]]=1,"PhD"),"Other")</f>
        <v>Graduate</v>
      </c>
    </row>
    <row r="560" spans="1:17" x14ac:dyDescent="0.25">
      <c r="A560" s="2">
        <v>3005</v>
      </c>
      <c r="B560" s="7">
        <v>168117</v>
      </c>
      <c r="C560" s="2">
        <v>0</v>
      </c>
      <c r="D560" s="2">
        <v>1</v>
      </c>
      <c r="E560" s="2">
        <v>73</v>
      </c>
      <c r="F560" s="2">
        <v>0</v>
      </c>
      <c r="G560" s="2">
        <v>0</v>
      </c>
      <c r="H560" s="2">
        <v>0</v>
      </c>
      <c r="I560" s="2">
        <v>0</v>
      </c>
      <c r="J560" s="2">
        <v>1</v>
      </c>
      <c r="K560" s="2">
        <v>0</v>
      </c>
      <c r="L560" s="2">
        <v>0</v>
      </c>
      <c r="M560" s="2">
        <v>0</v>
      </c>
      <c r="N560" s="2">
        <v>1</v>
      </c>
      <c r="O560" s="2" t="s">
        <v>38</v>
      </c>
      <c r="P560" s="2" t="str" cm="1">
        <f t="array" ref="P560">_xlfn.IFS(Table1[[#This Row],[Divorced]]=1,"Divorced",Table1[[#This Row],[Married]]=1,"Married",Table1[[#This Row],[Single]]=1,"Single",Table1[[#This Row],[Together]]=1,"Together",Table1[[#This Row],[Widow]]=1,"Widow")</f>
        <v>Widow</v>
      </c>
      <c r="Q560" s="2" t="str" cm="1">
        <f t="array" ref="Q560">IFERROR(_xlfn.IFS(Table1[[#This Row],[Basic]]=1,"Basic",Table1[[#This Row],[Graduate]]=1,"Graduate",Table1[[#This Row],[Master]]=1,"Master",Table1[[#This Row],[PhD]]=1,"PhD"),"Other")</f>
        <v>PhD</v>
      </c>
    </row>
    <row r="561" spans="1:17" x14ac:dyDescent="0.25">
      <c r="A561" s="2">
        <v>1870</v>
      </c>
      <c r="B561" s="7">
        <v>168092</v>
      </c>
      <c r="C561" s="2">
        <v>0</v>
      </c>
      <c r="D561" s="2">
        <v>0</v>
      </c>
      <c r="E561" s="2">
        <v>42</v>
      </c>
      <c r="F561" s="2">
        <v>0</v>
      </c>
      <c r="G561" s="2">
        <v>0</v>
      </c>
      <c r="H561" s="2">
        <v>1</v>
      </c>
      <c r="I561" s="2">
        <v>0</v>
      </c>
      <c r="J561" s="2">
        <v>0</v>
      </c>
      <c r="K561" s="2">
        <v>0</v>
      </c>
      <c r="L561" s="2">
        <v>0</v>
      </c>
      <c r="M561" s="2">
        <v>1</v>
      </c>
      <c r="N561" s="2">
        <v>0</v>
      </c>
      <c r="O561" s="2" t="s">
        <v>36</v>
      </c>
      <c r="P561" s="2" t="str" cm="1">
        <f t="array" ref="P561">_xlfn.IFS(Table1[[#This Row],[Divorced]]=1,"Divorced",Table1[[#This Row],[Married]]=1,"Married",Table1[[#This Row],[Single]]=1,"Single",Table1[[#This Row],[Together]]=1,"Together",Table1[[#This Row],[Widow]]=1,"Widow")</f>
        <v>Single</v>
      </c>
      <c r="Q561" s="2" t="str" cm="1">
        <f t="array" ref="Q561">IFERROR(_xlfn.IFS(Table1[[#This Row],[Basic]]=1,"Basic",Table1[[#This Row],[Graduate]]=1,"Graduate",Table1[[#This Row],[Master]]=1,"Master",Table1[[#This Row],[PhD]]=1,"PhD"),"Other")</f>
        <v>Master</v>
      </c>
    </row>
    <row r="562" spans="1:17" x14ac:dyDescent="0.25">
      <c r="A562" s="2">
        <v>1482</v>
      </c>
      <c r="B562" s="7">
        <v>167911</v>
      </c>
      <c r="C562" s="2">
        <v>0</v>
      </c>
      <c r="D562" s="2">
        <v>1</v>
      </c>
      <c r="E562" s="2">
        <v>71</v>
      </c>
      <c r="F562" s="2">
        <v>0</v>
      </c>
      <c r="G562" s="2">
        <v>0</v>
      </c>
      <c r="H562" s="2">
        <v>0</v>
      </c>
      <c r="I562" s="2">
        <v>1</v>
      </c>
      <c r="J562" s="2">
        <v>0</v>
      </c>
      <c r="K562" s="2">
        <v>0</v>
      </c>
      <c r="L562" s="2">
        <v>0</v>
      </c>
      <c r="M562" s="2">
        <v>0</v>
      </c>
      <c r="N562" s="2">
        <v>1</v>
      </c>
      <c r="O562" s="2" t="s">
        <v>37</v>
      </c>
      <c r="P562" s="2" t="str" cm="1">
        <f t="array" ref="P562">_xlfn.IFS(Table1[[#This Row],[Divorced]]=1,"Divorced",Table1[[#This Row],[Married]]=1,"Married",Table1[[#This Row],[Single]]=1,"Single",Table1[[#This Row],[Together]]=1,"Together",Table1[[#This Row],[Widow]]=1,"Widow")</f>
        <v>Together</v>
      </c>
      <c r="Q562" s="2" t="str" cm="1">
        <f t="array" ref="Q562">IFERROR(_xlfn.IFS(Table1[[#This Row],[Basic]]=1,"Basic",Table1[[#This Row],[Graduate]]=1,"Graduate",Table1[[#This Row],[Master]]=1,"Master",Table1[[#This Row],[PhD]]=1,"PhD"),"Other")</f>
        <v>PhD</v>
      </c>
    </row>
    <row r="563" spans="1:17" x14ac:dyDescent="0.25">
      <c r="A563" s="2">
        <v>3070</v>
      </c>
      <c r="B563" s="7">
        <v>167911</v>
      </c>
      <c r="C563" s="2">
        <v>0</v>
      </c>
      <c r="D563" s="2">
        <v>1</v>
      </c>
      <c r="E563" s="2">
        <v>71</v>
      </c>
      <c r="F563" s="2">
        <v>0</v>
      </c>
      <c r="G563" s="2">
        <v>0</v>
      </c>
      <c r="H563" s="2">
        <v>0</v>
      </c>
      <c r="I563" s="2">
        <v>1</v>
      </c>
      <c r="J563" s="2">
        <v>0</v>
      </c>
      <c r="K563" s="2">
        <v>0</v>
      </c>
      <c r="L563" s="2">
        <v>0</v>
      </c>
      <c r="M563" s="2">
        <v>0</v>
      </c>
      <c r="N563" s="2">
        <v>1</v>
      </c>
      <c r="O563" s="2" t="s">
        <v>36</v>
      </c>
      <c r="P563" s="2" t="str" cm="1">
        <f t="array" ref="P563">_xlfn.IFS(Table1[[#This Row],[Divorced]]=1,"Divorced",Table1[[#This Row],[Married]]=1,"Married",Table1[[#This Row],[Single]]=1,"Single",Table1[[#This Row],[Together]]=1,"Together",Table1[[#This Row],[Widow]]=1,"Widow")</f>
        <v>Together</v>
      </c>
      <c r="Q563" s="2" t="str" cm="1">
        <f t="array" ref="Q563">IFERROR(_xlfn.IFS(Table1[[#This Row],[Basic]]=1,"Basic",Table1[[#This Row],[Graduate]]=1,"Graduate",Table1[[#This Row],[Master]]=1,"Master",Table1[[#This Row],[PhD]]=1,"PhD"),"Other")</f>
        <v>PhD</v>
      </c>
    </row>
    <row r="564" spans="1:17" x14ac:dyDescent="0.25">
      <c r="A564" s="2">
        <v>1930</v>
      </c>
      <c r="B564" s="7">
        <v>167893</v>
      </c>
      <c r="C564" s="2">
        <v>0</v>
      </c>
      <c r="D564" s="2">
        <v>1</v>
      </c>
      <c r="E564" s="2">
        <v>45</v>
      </c>
      <c r="F564" s="2">
        <v>1</v>
      </c>
      <c r="G564" s="2">
        <v>0</v>
      </c>
      <c r="H564" s="2">
        <v>0</v>
      </c>
      <c r="I564" s="2">
        <v>0</v>
      </c>
      <c r="J564" s="2">
        <v>0</v>
      </c>
      <c r="K564" s="2">
        <v>0</v>
      </c>
      <c r="L564" s="2">
        <v>0</v>
      </c>
      <c r="M564" s="2">
        <v>0</v>
      </c>
      <c r="N564" s="2">
        <v>0</v>
      </c>
      <c r="O564" s="2" t="s">
        <v>36</v>
      </c>
      <c r="P564" s="2" t="str" cm="1">
        <f t="array" ref="P564">_xlfn.IFS(Table1[[#This Row],[Divorced]]=1,"Divorced",Table1[[#This Row],[Married]]=1,"Married",Table1[[#This Row],[Single]]=1,"Single",Table1[[#This Row],[Together]]=1,"Together",Table1[[#This Row],[Widow]]=1,"Widow")</f>
        <v>Divorced</v>
      </c>
      <c r="Q564" s="2" t="str" cm="1">
        <f t="array" ref="Q564">IFERROR(_xlfn.IFS(Table1[[#This Row],[Basic]]=1,"Basic",Table1[[#This Row],[Graduate]]=1,"Graduate",Table1[[#This Row],[Master]]=1,"Master",Table1[[#This Row],[PhD]]=1,"PhD"),"Other")</f>
        <v>Other</v>
      </c>
    </row>
    <row r="565" spans="1:17" x14ac:dyDescent="0.25">
      <c r="A565" s="2">
        <v>2513</v>
      </c>
      <c r="B565" s="7">
        <v>167786</v>
      </c>
      <c r="C565" s="2">
        <v>0</v>
      </c>
      <c r="D565" s="2">
        <v>0</v>
      </c>
      <c r="E565" s="2">
        <v>61</v>
      </c>
      <c r="F565" s="2">
        <v>0</v>
      </c>
      <c r="G565" s="2">
        <v>0</v>
      </c>
      <c r="H565" s="2">
        <v>0</v>
      </c>
      <c r="I565" s="2">
        <v>0</v>
      </c>
      <c r="J565" s="2">
        <v>1</v>
      </c>
      <c r="K565" s="2">
        <v>0</v>
      </c>
      <c r="L565" s="2">
        <v>0</v>
      </c>
      <c r="M565" s="2">
        <v>0</v>
      </c>
      <c r="N565" s="2">
        <v>1</v>
      </c>
      <c r="O565" s="2" t="s">
        <v>38</v>
      </c>
      <c r="P565" s="2" t="str" cm="1">
        <f t="array" ref="P565">_xlfn.IFS(Table1[[#This Row],[Divorced]]=1,"Divorced",Table1[[#This Row],[Married]]=1,"Married",Table1[[#This Row],[Single]]=1,"Single",Table1[[#This Row],[Together]]=1,"Together",Table1[[#This Row],[Widow]]=1,"Widow")</f>
        <v>Widow</v>
      </c>
      <c r="Q565" s="2" t="str" cm="1">
        <f t="array" ref="Q565">IFERROR(_xlfn.IFS(Table1[[#This Row],[Basic]]=1,"Basic",Table1[[#This Row],[Graduate]]=1,"Graduate",Table1[[#This Row],[Master]]=1,"Master",Table1[[#This Row],[PhD]]=1,"PhD"),"Other")</f>
        <v>PhD</v>
      </c>
    </row>
    <row r="566" spans="1:17" x14ac:dyDescent="0.25">
      <c r="A566" s="2">
        <v>3153</v>
      </c>
      <c r="B566" s="7">
        <v>167716</v>
      </c>
      <c r="C566" s="2">
        <v>0</v>
      </c>
      <c r="D566" s="2">
        <v>1</v>
      </c>
      <c r="E566" s="2">
        <v>60</v>
      </c>
      <c r="F566" s="2">
        <v>0</v>
      </c>
      <c r="G566" s="2">
        <v>1</v>
      </c>
      <c r="H566" s="2">
        <v>0</v>
      </c>
      <c r="I566" s="2">
        <v>0</v>
      </c>
      <c r="J566" s="2">
        <v>0</v>
      </c>
      <c r="K566" s="2">
        <v>0</v>
      </c>
      <c r="L566" s="2">
        <v>1</v>
      </c>
      <c r="M566" s="2">
        <v>0</v>
      </c>
      <c r="N566" s="2">
        <v>0</v>
      </c>
      <c r="O566" s="2" t="s">
        <v>39</v>
      </c>
      <c r="P566" s="2" t="str" cm="1">
        <f t="array" ref="P566">_xlfn.IFS(Table1[[#This Row],[Divorced]]=1,"Divorced",Table1[[#This Row],[Married]]=1,"Married",Table1[[#This Row],[Single]]=1,"Single",Table1[[#This Row],[Together]]=1,"Together",Table1[[#This Row],[Widow]]=1,"Widow")</f>
        <v>Married</v>
      </c>
      <c r="Q566" s="2" t="str" cm="1">
        <f t="array" ref="Q566">IFERROR(_xlfn.IFS(Table1[[#This Row],[Basic]]=1,"Basic",Table1[[#This Row],[Graduate]]=1,"Graduate",Table1[[#This Row],[Master]]=1,"Master",Table1[[#This Row],[PhD]]=1,"PhD"),"Other")</f>
        <v>Graduate</v>
      </c>
    </row>
    <row r="567" spans="1:17" x14ac:dyDescent="0.25">
      <c r="A567" s="2">
        <v>1059</v>
      </c>
      <c r="B567" s="7">
        <v>167680</v>
      </c>
      <c r="C567" s="2">
        <v>0</v>
      </c>
      <c r="D567" s="2">
        <v>1</v>
      </c>
      <c r="E567" s="2">
        <v>69</v>
      </c>
      <c r="F567" s="2">
        <v>0</v>
      </c>
      <c r="G567" s="2">
        <v>0</v>
      </c>
      <c r="H567" s="2">
        <v>0</v>
      </c>
      <c r="I567" s="2">
        <v>0</v>
      </c>
      <c r="J567" s="2">
        <v>1</v>
      </c>
      <c r="K567" s="2">
        <v>0</v>
      </c>
      <c r="L567" s="2">
        <v>0</v>
      </c>
      <c r="M567" s="2">
        <v>0</v>
      </c>
      <c r="N567" s="2">
        <v>1</v>
      </c>
      <c r="O567" s="2" t="s">
        <v>39</v>
      </c>
      <c r="P567" s="2" t="str" cm="1">
        <f t="array" ref="P567">_xlfn.IFS(Table1[[#This Row],[Divorced]]=1,"Divorced",Table1[[#This Row],[Married]]=1,"Married",Table1[[#This Row],[Single]]=1,"Single",Table1[[#This Row],[Together]]=1,"Together",Table1[[#This Row],[Widow]]=1,"Widow")</f>
        <v>Widow</v>
      </c>
      <c r="Q567" s="2" t="str" cm="1">
        <f t="array" ref="Q567">IFERROR(_xlfn.IFS(Table1[[#This Row],[Basic]]=1,"Basic",Table1[[#This Row],[Graduate]]=1,"Graduate",Table1[[#This Row],[Master]]=1,"Master",Table1[[#This Row],[PhD]]=1,"PhD"),"Other")</f>
        <v>PhD</v>
      </c>
    </row>
    <row r="568" spans="1:17" x14ac:dyDescent="0.25">
      <c r="A568" s="2">
        <v>2040</v>
      </c>
      <c r="B568" s="7">
        <v>167605</v>
      </c>
      <c r="C568" s="2">
        <v>0</v>
      </c>
      <c r="D568" s="2">
        <v>0</v>
      </c>
      <c r="E568" s="2">
        <v>33</v>
      </c>
      <c r="F568" s="2">
        <v>0</v>
      </c>
      <c r="G568" s="2">
        <v>0</v>
      </c>
      <c r="H568" s="2">
        <v>0</v>
      </c>
      <c r="I568" s="2">
        <v>1</v>
      </c>
      <c r="J568" s="2">
        <v>0</v>
      </c>
      <c r="K568" s="2">
        <v>0</v>
      </c>
      <c r="L568" s="2">
        <v>1</v>
      </c>
      <c r="M568" s="2">
        <v>0</v>
      </c>
      <c r="N568" s="2">
        <v>0</v>
      </c>
      <c r="O568" s="2" t="s">
        <v>37</v>
      </c>
      <c r="P568" s="2" t="str" cm="1">
        <f t="array" ref="P568">_xlfn.IFS(Table1[[#This Row],[Divorced]]=1,"Divorced",Table1[[#This Row],[Married]]=1,"Married",Table1[[#This Row],[Single]]=1,"Single",Table1[[#This Row],[Together]]=1,"Together",Table1[[#This Row],[Widow]]=1,"Widow")</f>
        <v>Together</v>
      </c>
      <c r="Q568" s="2" t="str" cm="1">
        <f t="array" ref="Q568">IFERROR(_xlfn.IFS(Table1[[#This Row],[Basic]]=1,"Basic",Table1[[#This Row],[Graduate]]=1,"Graduate",Table1[[#This Row],[Master]]=1,"Master",Table1[[#This Row],[PhD]]=1,"PhD"),"Other")</f>
        <v>Graduate</v>
      </c>
    </row>
    <row r="569" spans="1:17" x14ac:dyDescent="0.25">
      <c r="A569" s="2">
        <v>1235</v>
      </c>
      <c r="B569" s="7">
        <v>167546</v>
      </c>
      <c r="C569" s="2">
        <v>0</v>
      </c>
      <c r="D569" s="2">
        <v>0</v>
      </c>
      <c r="E569" s="2">
        <v>32</v>
      </c>
      <c r="F569" s="2">
        <v>0</v>
      </c>
      <c r="G569" s="2">
        <v>1</v>
      </c>
      <c r="H569" s="2">
        <v>0</v>
      </c>
      <c r="I569" s="2">
        <v>0</v>
      </c>
      <c r="J569" s="2">
        <v>0</v>
      </c>
      <c r="K569" s="2">
        <v>0</v>
      </c>
      <c r="L569" s="2">
        <v>0</v>
      </c>
      <c r="M569" s="2">
        <v>0</v>
      </c>
      <c r="N569" s="2">
        <v>1</v>
      </c>
      <c r="O569" s="2" t="s">
        <v>38</v>
      </c>
      <c r="P569" s="2" t="str" cm="1">
        <f t="array" ref="P569">_xlfn.IFS(Table1[[#This Row],[Divorced]]=1,"Divorced",Table1[[#This Row],[Married]]=1,"Married",Table1[[#This Row],[Single]]=1,"Single",Table1[[#This Row],[Together]]=1,"Together",Table1[[#This Row],[Widow]]=1,"Widow")</f>
        <v>Married</v>
      </c>
      <c r="Q569" s="2" t="str" cm="1">
        <f t="array" ref="Q569">IFERROR(_xlfn.IFS(Table1[[#This Row],[Basic]]=1,"Basic",Table1[[#This Row],[Graduate]]=1,"Graduate",Table1[[#This Row],[Master]]=1,"Master",Table1[[#This Row],[PhD]]=1,"PhD"),"Other")</f>
        <v>PhD</v>
      </c>
    </row>
    <row r="570" spans="1:17" x14ac:dyDescent="0.25">
      <c r="A570" s="2">
        <v>2865</v>
      </c>
      <c r="B570" s="7">
        <v>167546</v>
      </c>
      <c r="C570" s="2">
        <v>0</v>
      </c>
      <c r="D570" s="2">
        <v>0</v>
      </c>
      <c r="E570" s="2">
        <v>32</v>
      </c>
      <c r="F570" s="2">
        <v>0</v>
      </c>
      <c r="G570" s="2">
        <v>1</v>
      </c>
      <c r="H570" s="2">
        <v>0</v>
      </c>
      <c r="I570" s="2">
        <v>0</v>
      </c>
      <c r="J570" s="2">
        <v>0</v>
      </c>
      <c r="K570" s="2">
        <v>0</v>
      </c>
      <c r="L570" s="2">
        <v>0</v>
      </c>
      <c r="M570" s="2">
        <v>0</v>
      </c>
      <c r="N570" s="2">
        <v>1</v>
      </c>
      <c r="O570" s="2" t="s">
        <v>39</v>
      </c>
      <c r="P570" s="2" t="str" cm="1">
        <f t="array" ref="P570">_xlfn.IFS(Table1[[#This Row],[Divorced]]=1,"Divorced",Table1[[#This Row],[Married]]=1,"Married",Table1[[#This Row],[Single]]=1,"Single",Table1[[#This Row],[Together]]=1,"Together",Table1[[#This Row],[Widow]]=1,"Widow")</f>
        <v>Married</v>
      </c>
      <c r="Q570" s="2" t="str" cm="1">
        <f t="array" ref="Q570">IFERROR(_xlfn.IFS(Table1[[#This Row],[Basic]]=1,"Basic",Table1[[#This Row],[Graduate]]=1,"Graduate",Table1[[#This Row],[Master]]=1,"Master",Table1[[#This Row],[PhD]]=1,"PhD"),"Other")</f>
        <v>PhD</v>
      </c>
    </row>
    <row r="571" spans="1:17" x14ac:dyDescent="0.25">
      <c r="A571" s="2">
        <v>1918</v>
      </c>
      <c r="B571" s="7">
        <v>167536</v>
      </c>
      <c r="C571" s="2">
        <v>0</v>
      </c>
      <c r="D571" s="2">
        <v>1</v>
      </c>
      <c r="E571" s="2">
        <v>50</v>
      </c>
      <c r="F571" s="2">
        <v>0</v>
      </c>
      <c r="G571" s="2">
        <v>1</v>
      </c>
      <c r="H571" s="2">
        <v>0</v>
      </c>
      <c r="I571" s="2">
        <v>0</v>
      </c>
      <c r="J571" s="2">
        <v>0</v>
      </c>
      <c r="K571" s="2">
        <v>0</v>
      </c>
      <c r="L571" s="2">
        <v>0</v>
      </c>
      <c r="M571" s="2">
        <v>0</v>
      </c>
      <c r="N571" s="2">
        <v>1</v>
      </c>
      <c r="O571" s="2" t="s">
        <v>36</v>
      </c>
      <c r="P571" s="2" t="str" cm="1">
        <f t="array" ref="P571">_xlfn.IFS(Table1[[#This Row],[Divorced]]=1,"Divorced",Table1[[#This Row],[Married]]=1,"Married",Table1[[#This Row],[Single]]=1,"Single",Table1[[#This Row],[Together]]=1,"Together",Table1[[#This Row],[Widow]]=1,"Widow")</f>
        <v>Married</v>
      </c>
      <c r="Q571" s="2" t="str" cm="1">
        <f t="array" ref="Q571">IFERROR(_xlfn.IFS(Table1[[#This Row],[Basic]]=1,"Basic",Table1[[#This Row],[Graduate]]=1,"Graduate",Table1[[#This Row],[Master]]=1,"Master",Table1[[#This Row],[PhD]]=1,"PhD"),"Other")</f>
        <v>PhD</v>
      </c>
    </row>
    <row r="572" spans="1:17" x14ac:dyDescent="0.25">
      <c r="A572" s="2">
        <v>2974</v>
      </c>
      <c r="B572" s="7">
        <v>167506</v>
      </c>
      <c r="C572" s="2">
        <v>0</v>
      </c>
      <c r="D572" s="2">
        <v>1</v>
      </c>
      <c r="E572" s="2">
        <v>40</v>
      </c>
      <c r="F572" s="2">
        <v>0</v>
      </c>
      <c r="G572" s="2">
        <v>0</v>
      </c>
      <c r="H572" s="2">
        <v>1</v>
      </c>
      <c r="I572" s="2">
        <v>0</v>
      </c>
      <c r="J572" s="2">
        <v>0</v>
      </c>
      <c r="K572" s="2">
        <v>0</v>
      </c>
      <c r="L572" s="2">
        <v>0</v>
      </c>
      <c r="M572" s="2">
        <v>0</v>
      </c>
      <c r="N572" s="2">
        <v>0</v>
      </c>
      <c r="O572" s="2" t="s">
        <v>36</v>
      </c>
      <c r="P572" s="2" t="str" cm="1">
        <f t="array" ref="P572">_xlfn.IFS(Table1[[#This Row],[Divorced]]=1,"Divorced",Table1[[#This Row],[Married]]=1,"Married",Table1[[#This Row],[Single]]=1,"Single",Table1[[#This Row],[Together]]=1,"Together",Table1[[#This Row],[Widow]]=1,"Widow")</f>
        <v>Single</v>
      </c>
      <c r="Q572" s="2" t="str" cm="1">
        <f t="array" ref="Q572">IFERROR(_xlfn.IFS(Table1[[#This Row],[Basic]]=1,"Basic",Table1[[#This Row],[Graduate]]=1,"Graduate",Table1[[#This Row],[Master]]=1,"Master",Table1[[#This Row],[PhD]]=1,"PhD"),"Other")</f>
        <v>Other</v>
      </c>
    </row>
    <row r="573" spans="1:17" x14ac:dyDescent="0.25">
      <c r="A573" s="2">
        <v>2906</v>
      </c>
      <c r="B573" s="7">
        <v>167472</v>
      </c>
      <c r="C573" s="2">
        <v>0</v>
      </c>
      <c r="D573" s="2">
        <v>1</v>
      </c>
      <c r="E573" s="2">
        <v>73</v>
      </c>
      <c r="F573" s="2">
        <v>0</v>
      </c>
      <c r="G573" s="2">
        <v>1</v>
      </c>
      <c r="H573" s="2">
        <v>0</v>
      </c>
      <c r="I573" s="2">
        <v>0</v>
      </c>
      <c r="J573" s="2">
        <v>0</v>
      </c>
      <c r="K573" s="2">
        <v>0</v>
      </c>
      <c r="L573" s="2">
        <v>0</v>
      </c>
      <c r="M573" s="2">
        <v>0</v>
      </c>
      <c r="N573" s="2">
        <v>1</v>
      </c>
      <c r="O573" s="2" t="s">
        <v>35</v>
      </c>
      <c r="P573" s="2" t="str" cm="1">
        <f t="array" ref="P573">_xlfn.IFS(Table1[[#This Row],[Divorced]]=1,"Divorced",Table1[[#This Row],[Married]]=1,"Married",Table1[[#This Row],[Single]]=1,"Single",Table1[[#This Row],[Together]]=1,"Together",Table1[[#This Row],[Widow]]=1,"Widow")</f>
        <v>Married</v>
      </c>
      <c r="Q573" s="2" t="str" cm="1">
        <f t="array" ref="Q573">IFERROR(_xlfn.IFS(Table1[[#This Row],[Basic]]=1,"Basic",Table1[[#This Row],[Graduate]]=1,"Graduate",Table1[[#This Row],[Master]]=1,"Master",Table1[[#This Row],[PhD]]=1,"PhD"),"Other")</f>
        <v>PhD</v>
      </c>
    </row>
    <row r="574" spans="1:17" x14ac:dyDescent="0.25">
      <c r="A574" s="2">
        <v>1635</v>
      </c>
      <c r="B574" s="7">
        <v>167445</v>
      </c>
      <c r="C574" s="2">
        <v>0</v>
      </c>
      <c r="D574" s="2">
        <v>1</v>
      </c>
      <c r="E574" s="2">
        <v>46</v>
      </c>
      <c r="F574" s="2">
        <v>0</v>
      </c>
      <c r="G574" s="2">
        <v>1</v>
      </c>
      <c r="H574" s="2">
        <v>0</v>
      </c>
      <c r="I574" s="2">
        <v>0</v>
      </c>
      <c r="J574" s="2">
        <v>0</v>
      </c>
      <c r="K574" s="2">
        <v>0</v>
      </c>
      <c r="L574" s="2">
        <v>1</v>
      </c>
      <c r="M574" s="2">
        <v>0</v>
      </c>
      <c r="N574" s="2">
        <v>0</v>
      </c>
      <c r="O574" s="2" t="s">
        <v>39</v>
      </c>
      <c r="P574" s="2" t="str" cm="1">
        <f t="array" ref="P574">_xlfn.IFS(Table1[[#This Row],[Divorced]]=1,"Divorced",Table1[[#This Row],[Married]]=1,"Married",Table1[[#This Row],[Single]]=1,"Single",Table1[[#This Row],[Together]]=1,"Together",Table1[[#This Row],[Widow]]=1,"Widow")</f>
        <v>Married</v>
      </c>
      <c r="Q574" s="2" t="str" cm="1">
        <f t="array" ref="Q574">IFERROR(_xlfn.IFS(Table1[[#This Row],[Basic]]=1,"Basic",Table1[[#This Row],[Graduate]]=1,"Graduate",Table1[[#This Row],[Master]]=1,"Master",Table1[[#This Row],[PhD]]=1,"PhD"),"Other")</f>
        <v>Graduate</v>
      </c>
    </row>
    <row r="575" spans="1:17" x14ac:dyDescent="0.25">
      <c r="A575" s="2">
        <v>2530</v>
      </c>
      <c r="B575" s="7">
        <v>167445</v>
      </c>
      <c r="C575" s="2">
        <v>0</v>
      </c>
      <c r="D575" s="2">
        <v>1</v>
      </c>
      <c r="E575" s="2">
        <v>46</v>
      </c>
      <c r="F575" s="2">
        <v>0</v>
      </c>
      <c r="G575" s="2">
        <v>1</v>
      </c>
      <c r="H575" s="2">
        <v>0</v>
      </c>
      <c r="I575" s="2">
        <v>0</v>
      </c>
      <c r="J575" s="2">
        <v>0</v>
      </c>
      <c r="K575" s="2">
        <v>0</v>
      </c>
      <c r="L575" s="2">
        <v>1</v>
      </c>
      <c r="M575" s="2">
        <v>0</v>
      </c>
      <c r="N575" s="2">
        <v>0</v>
      </c>
      <c r="O575" s="2" t="s">
        <v>36</v>
      </c>
      <c r="P575" s="2" t="str" cm="1">
        <f t="array" ref="P575">_xlfn.IFS(Table1[[#This Row],[Divorced]]=1,"Divorced",Table1[[#This Row],[Married]]=1,"Married",Table1[[#This Row],[Single]]=1,"Single",Table1[[#This Row],[Together]]=1,"Together",Table1[[#This Row],[Widow]]=1,"Widow")</f>
        <v>Married</v>
      </c>
      <c r="Q575" s="2" t="str" cm="1">
        <f t="array" ref="Q575">IFERROR(_xlfn.IFS(Table1[[#This Row],[Basic]]=1,"Basic",Table1[[#This Row],[Graduate]]=1,"Graduate",Table1[[#This Row],[Master]]=1,"Master",Table1[[#This Row],[PhD]]=1,"PhD"),"Other")</f>
        <v>Graduate</v>
      </c>
    </row>
    <row r="576" spans="1:17" x14ac:dyDescent="0.25">
      <c r="A576" s="2">
        <v>3037</v>
      </c>
      <c r="B576" s="7">
        <v>167445</v>
      </c>
      <c r="C576" s="2">
        <v>0</v>
      </c>
      <c r="D576" s="2">
        <v>1</v>
      </c>
      <c r="E576" s="2">
        <v>46</v>
      </c>
      <c r="F576" s="2">
        <v>0</v>
      </c>
      <c r="G576" s="2">
        <v>1</v>
      </c>
      <c r="H576" s="2">
        <v>0</v>
      </c>
      <c r="I576" s="2">
        <v>0</v>
      </c>
      <c r="J576" s="2">
        <v>0</v>
      </c>
      <c r="K576" s="2">
        <v>0</v>
      </c>
      <c r="L576" s="2">
        <v>1</v>
      </c>
      <c r="M576" s="2">
        <v>0</v>
      </c>
      <c r="N576" s="2">
        <v>0</v>
      </c>
      <c r="O576" s="2" t="s">
        <v>34</v>
      </c>
      <c r="P576" s="2" t="str" cm="1">
        <f t="array" ref="P576">_xlfn.IFS(Table1[[#This Row],[Divorced]]=1,"Divorced",Table1[[#This Row],[Married]]=1,"Married",Table1[[#This Row],[Single]]=1,"Single",Table1[[#This Row],[Together]]=1,"Together",Table1[[#This Row],[Widow]]=1,"Widow")</f>
        <v>Married</v>
      </c>
      <c r="Q576" s="2" t="str" cm="1">
        <f t="array" ref="Q576">IFERROR(_xlfn.IFS(Table1[[#This Row],[Basic]]=1,"Basic",Table1[[#This Row],[Graduate]]=1,"Graduate",Table1[[#This Row],[Master]]=1,"Master",Table1[[#This Row],[PhD]]=1,"PhD"),"Other")</f>
        <v>Graduate</v>
      </c>
    </row>
    <row r="577" spans="1:17" x14ac:dyDescent="0.25">
      <c r="A577" s="2">
        <v>2232</v>
      </c>
      <c r="B577" s="7">
        <v>167433</v>
      </c>
      <c r="C577" s="2">
        <v>0</v>
      </c>
      <c r="D577" s="2">
        <v>2</v>
      </c>
      <c r="E577" s="2">
        <v>68</v>
      </c>
      <c r="F577" s="2">
        <v>0</v>
      </c>
      <c r="G577" s="2">
        <v>1</v>
      </c>
      <c r="H577" s="2">
        <v>0</v>
      </c>
      <c r="I577" s="2">
        <v>0</v>
      </c>
      <c r="J577" s="2">
        <v>0</v>
      </c>
      <c r="K577" s="2">
        <v>0</v>
      </c>
      <c r="L577" s="2">
        <v>1</v>
      </c>
      <c r="M577" s="2">
        <v>0</v>
      </c>
      <c r="N577" s="2">
        <v>0</v>
      </c>
      <c r="O577" s="2" t="s">
        <v>37</v>
      </c>
      <c r="P577" s="2" t="str" cm="1">
        <f t="array" ref="P577">_xlfn.IFS(Table1[[#This Row],[Divorced]]=1,"Divorced",Table1[[#This Row],[Married]]=1,"Married",Table1[[#This Row],[Single]]=1,"Single",Table1[[#This Row],[Together]]=1,"Together",Table1[[#This Row],[Widow]]=1,"Widow")</f>
        <v>Married</v>
      </c>
      <c r="Q577" s="2" t="str" cm="1">
        <f t="array" ref="Q577">IFERROR(_xlfn.IFS(Table1[[#This Row],[Basic]]=1,"Basic",Table1[[#This Row],[Graduate]]=1,"Graduate",Table1[[#This Row],[Master]]=1,"Master",Table1[[#This Row],[PhD]]=1,"PhD"),"Other")</f>
        <v>Graduate</v>
      </c>
    </row>
    <row r="578" spans="1:17" x14ac:dyDescent="0.25">
      <c r="A578" s="2">
        <v>1717</v>
      </c>
      <c r="B578" s="7">
        <v>167432</v>
      </c>
      <c r="C578" s="2">
        <v>0</v>
      </c>
      <c r="D578" s="2">
        <v>1</v>
      </c>
      <c r="E578" s="2">
        <v>47</v>
      </c>
      <c r="F578" s="2">
        <v>0</v>
      </c>
      <c r="G578" s="2">
        <v>1</v>
      </c>
      <c r="H578" s="2">
        <v>0</v>
      </c>
      <c r="I578" s="2">
        <v>0</v>
      </c>
      <c r="J578" s="2">
        <v>0</v>
      </c>
      <c r="K578" s="2">
        <v>0</v>
      </c>
      <c r="L578" s="2">
        <v>1</v>
      </c>
      <c r="M578" s="2">
        <v>0</v>
      </c>
      <c r="N578" s="2">
        <v>0</v>
      </c>
      <c r="O578" s="2" t="s">
        <v>34</v>
      </c>
      <c r="P578" s="2" t="str" cm="1">
        <f t="array" ref="P578">_xlfn.IFS(Table1[[#This Row],[Divorced]]=1,"Divorced",Table1[[#This Row],[Married]]=1,"Married",Table1[[#This Row],[Single]]=1,"Single",Table1[[#This Row],[Together]]=1,"Together",Table1[[#This Row],[Widow]]=1,"Widow")</f>
        <v>Married</v>
      </c>
      <c r="Q578" s="2" t="str" cm="1">
        <f t="array" ref="Q578">IFERROR(_xlfn.IFS(Table1[[#This Row],[Basic]]=1,"Basic",Table1[[#This Row],[Graduate]]=1,"Graduate",Table1[[#This Row],[Master]]=1,"Master",Table1[[#This Row],[PhD]]=1,"PhD"),"Other")</f>
        <v>Graduate</v>
      </c>
    </row>
    <row r="579" spans="1:17" x14ac:dyDescent="0.25">
      <c r="A579" s="2">
        <v>1748</v>
      </c>
      <c r="B579" s="7">
        <v>167430</v>
      </c>
      <c r="C579" s="2">
        <v>0</v>
      </c>
      <c r="D579" s="2">
        <v>0</v>
      </c>
      <c r="E579" s="2">
        <v>33</v>
      </c>
      <c r="F579" s="2">
        <v>0</v>
      </c>
      <c r="G579" s="2">
        <v>0</v>
      </c>
      <c r="H579" s="2">
        <v>0</v>
      </c>
      <c r="I579" s="2">
        <v>1</v>
      </c>
      <c r="J579" s="2">
        <v>0</v>
      </c>
      <c r="K579" s="2">
        <v>0</v>
      </c>
      <c r="L579" s="2">
        <v>1</v>
      </c>
      <c r="M579" s="2">
        <v>0</v>
      </c>
      <c r="N579" s="2">
        <v>0</v>
      </c>
      <c r="O579" s="2" t="s">
        <v>35</v>
      </c>
      <c r="P579" s="2" t="str" cm="1">
        <f t="array" ref="P579">_xlfn.IFS(Table1[[#This Row],[Divorced]]=1,"Divorced",Table1[[#This Row],[Married]]=1,"Married",Table1[[#This Row],[Single]]=1,"Single",Table1[[#This Row],[Together]]=1,"Together",Table1[[#This Row],[Widow]]=1,"Widow")</f>
        <v>Together</v>
      </c>
      <c r="Q579" s="2" t="str" cm="1">
        <f t="array" ref="Q579">IFERROR(_xlfn.IFS(Table1[[#This Row],[Basic]]=1,"Basic",Table1[[#This Row],[Graduate]]=1,"Graduate",Table1[[#This Row],[Master]]=1,"Master",Table1[[#This Row],[PhD]]=1,"PhD"),"Other")</f>
        <v>Graduate</v>
      </c>
    </row>
    <row r="580" spans="1:17" x14ac:dyDescent="0.25">
      <c r="A580" s="2">
        <v>2445</v>
      </c>
      <c r="B580" s="7">
        <v>167419</v>
      </c>
      <c r="C580" s="2">
        <v>0</v>
      </c>
      <c r="D580" s="2">
        <v>1</v>
      </c>
      <c r="E580" s="2">
        <v>50</v>
      </c>
      <c r="F580" s="2">
        <v>0</v>
      </c>
      <c r="G580" s="2">
        <v>0</v>
      </c>
      <c r="H580" s="2">
        <v>0</v>
      </c>
      <c r="I580" s="2">
        <v>1</v>
      </c>
      <c r="J580" s="2">
        <v>0</v>
      </c>
      <c r="K580" s="2">
        <v>0</v>
      </c>
      <c r="L580" s="2">
        <v>1</v>
      </c>
      <c r="M580" s="2">
        <v>0</v>
      </c>
      <c r="N580" s="2">
        <v>0</v>
      </c>
      <c r="O580" s="2" t="s">
        <v>39</v>
      </c>
      <c r="P580" s="2" t="str" cm="1">
        <f t="array" ref="P580">_xlfn.IFS(Table1[[#This Row],[Divorced]]=1,"Divorced",Table1[[#This Row],[Married]]=1,"Married",Table1[[#This Row],[Single]]=1,"Single",Table1[[#This Row],[Together]]=1,"Together",Table1[[#This Row],[Widow]]=1,"Widow")</f>
        <v>Together</v>
      </c>
      <c r="Q580" s="2" t="str" cm="1">
        <f t="array" ref="Q580">IFERROR(_xlfn.IFS(Table1[[#This Row],[Basic]]=1,"Basic",Table1[[#This Row],[Graduate]]=1,"Graduate",Table1[[#This Row],[Master]]=1,"Master",Table1[[#This Row],[PhD]]=1,"PhD"),"Other")</f>
        <v>Graduate</v>
      </c>
    </row>
    <row r="581" spans="1:17" x14ac:dyDescent="0.25">
      <c r="A581" s="2">
        <v>2886</v>
      </c>
      <c r="B581" s="7">
        <v>167384</v>
      </c>
      <c r="C581" s="2">
        <v>0</v>
      </c>
      <c r="D581" s="2">
        <v>1</v>
      </c>
      <c r="E581" s="2">
        <v>50</v>
      </c>
      <c r="F581" s="2">
        <v>0</v>
      </c>
      <c r="G581" s="2">
        <v>0</v>
      </c>
      <c r="H581" s="2">
        <v>1</v>
      </c>
      <c r="I581" s="2">
        <v>0</v>
      </c>
      <c r="J581" s="2">
        <v>0</v>
      </c>
      <c r="K581" s="2">
        <v>0</v>
      </c>
      <c r="L581" s="2">
        <v>1</v>
      </c>
      <c r="M581" s="2">
        <v>0</v>
      </c>
      <c r="N581" s="2">
        <v>0</v>
      </c>
      <c r="O581" s="2" t="s">
        <v>37</v>
      </c>
      <c r="P581" s="2" t="str" cm="1">
        <f t="array" ref="P581">_xlfn.IFS(Table1[[#This Row],[Divorced]]=1,"Divorced",Table1[[#This Row],[Married]]=1,"Married",Table1[[#This Row],[Single]]=1,"Single",Table1[[#This Row],[Together]]=1,"Together",Table1[[#This Row],[Widow]]=1,"Widow")</f>
        <v>Single</v>
      </c>
      <c r="Q581" s="2" t="str" cm="1">
        <f t="array" ref="Q581">IFERROR(_xlfn.IFS(Table1[[#This Row],[Basic]]=1,"Basic",Table1[[#This Row],[Graduate]]=1,"Graduate",Table1[[#This Row],[Master]]=1,"Master",Table1[[#This Row],[PhD]]=1,"PhD"),"Other")</f>
        <v>Graduate</v>
      </c>
    </row>
    <row r="582" spans="1:17" x14ac:dyDescent="0.25">
      <c r="A582" s="2">
        <v>2111</v>
      </c>
      <c r="B582" s="7">
        <v>167381</v>
      </c>
      <c r="C582" s="2">
        <v>0</v>
      </c>
      <c r="D582" s="2">
        <v>1</v>
      </c>
      <c r="E582" s="2">
        <v>69</v>
      </c>
      <c r="F582" s="2">
        <v>0</v>
      </c>
      <c r="G582" s="2">
        <v>1</v>
      </c>
      <c r="H582" s="2">
        <v>0</v>
      </c>
      <c r="I582" s="2">
        <v>0</v>
      </c>
      <c r="J582" s="2">
        <v>0</v>
      </c>
      <c r="K582" s="2">
        <v>0</v>
      </c>
      <c r="L582" s="2">
        <v>0</v>
      </c>
      <c r="M582" s="2">
        <v>1</v>
      </c>
      <c r="N582" s="2">
        <v>0</v>
      </c>
      <c r="O582" s="2" t="s">
        <v>38</v>
      </c>
      <c r="P582" s="2" t="str" cm="1">
        <f t="array" ref="P582">_xlfn.IFS(Table1[[#This Row],[Divorced]]=1,"Divorced",Table1[[#This Row],[Married]]=1,"Married",Table1[[#This Row],[Single]]=1,"Single",Table1[[#This Row],[Together]]=1,"Together",Table1[[#This Row],[Widow]]=1,"Widow")</f>
        <v>Married</v>
      </c>
      <c r="Q582" s="2" t="str" cm="1">
        <f t="array" ref="Q582">IFERROR(_xlfn.IFS(Table1[[#This Row],[Basic]]=1,"Basic",Table1[[#This Row],[Graduate]]=1,"Graduate",Table1[[#This Row],[Master]]=1,"Master",Table1[[#This Row],[PhD]]=1,"PhD"),"Other")</f>
        <v>Master</v>
      </c>
    </row>
    <row r="583" spans="1:17" x14ac:dyDescent="0.25">
      <c r="A583" s="2">
        <v>2172</v>
      </c>
      <c r="B583" s="7">
        <v>167369</v>
      </c>
      <c r="C583" s="2">
        <v>0</v>
      </c>
      <c r="D583" s="2">
        <v>1</v>
      </c>
      <c r="E583" s="2">
        <v>51</v>
      </c>
      <c r="F583" s="2">
        <v>0</v>
      </c>
      <c r="G583" s="2">
        <v>0</v>
      </c>
      <c r="H583" s="2">
        <v>0</v>
      </c>
      <c r="I583" s="2">
        <v>0</v>
      </c>
      <c r="J583" s="2">
        <v>1</v>
      </c>
      <c r="K583" s="2">
        <v>0</v>
      </c>
      <c r="L583" s="2">
        <v>0</v>
      </c>
      <c r="M583" s="2">
        <v>1</v>
      </c>
      <c r="N583" s="2">
        <v>0</v>
      </c>
      <c r="O583" s="2" t="s">
        <v>37</v>
      </c>
      <c r="P583" s="2" t="str" cm="1">
        <f t="array" ref="P583">_xlfn.IFS(Table1[[#This Row],[Divorced]]=1,"Divorced",Table1[[#This Row],[Married]]=1,"Married",Table1[[#This Row],[Single]]=1,"Single",Table1[[#This Row],[Together]]=1,"Together",Table1[[#This Row],[Widow]]=1,"Widow")</f>
        <v>Widow</v>
      </c>
      <c r="Q583" s="2" t="str" cm="1">
        <f t="array" ref="Q583">IFERROR(_xlfn.IFS(Table1[[#This Row],[Basic]]=1,"Basic",Table1[[#This Row],[Graduate]]=1,"Graduate",Table1[[#This Row],[Master]]=1,"Master",Table1[[#This Row],[PhD]]=1,"PhD"),"Other")</f>
        <v>Master</v>
      </c>
    </row>
    <row r="584" spans="1:17" x14ac:dyDescent="0.25">
      <c r="A584" s="2">
        <v>1035</v>
      </c>
      <c r="B584" s="7">
        <v>167353</v>
      </c>
      <c r="C584" s="2">
        <v>0</v>
      </c>
      <c r="D584" s="2">
        <v>1</v>
      </c>
      <c r="E584" s="2">
        <v>50</v>
      </c>
      <c r="F584" s="2">
        <v>0</v>
      </c>
      <c r="G584" s="2">
        <v>1</v>
      </c>
      <c r="H584" s="2">
        <v>0</v>
      </c>
      <c r="I584" s="2">
        <v>0</v>
      </c>
      <c r="J584" s="2">
        <v>0</v>
      </c>
      <c r="K584" s="2">
        <v>0</v>
      </c>
      <c r="L584" s="2">
        <v>0</v>
      </c>
      <c r="M584" s="2">
        <v>0</v>
      </c>
      <c r="N584" s="2">
        <v>1</v>
      </c>
      <c r="O584" s="2" t="s">
        <v>39</v>
      </c>
      <c r="P584" s="2" t="str" cm="1">
        <f t="array" ref="P584">_xlfn.IFS(Table1[[#This Row],[Divorced]]=1,"Divorced",Table1[[#This Row],[Married]]=1,"Married",Table1[[#This Row],[Single]]=1,"Single",Table1[[#This Row],[Together]]=1,"Together",Table1[[#This Row],[Widow]]=1,"Widow")</f>
        <v>Married</v>
      </c>
      <c r="Q584" s="2" t="str" cm="1">
        <f t="array" ref="Q584">IFERROR(_xlfn.IFS(Table1[[#This Row],[Basic]]=1,"Basic",Table1[[#This Row],[Graduate]]=1,"Graduate",Table1[[#This Row],[Master]]=1,"Master",Table1[[#This Row],[PhD]]=1,"PhD"),"Other")</f>
        <v>PhD</v>
      </c>
    </row>
    <row r="585" spans="1:17" x14ac:dyDescent="0.25">
      <c r="A585" s="2">
        <v>1416</v>
      </c>
      <c r="B585" s="7">
        <v>167309</v>
      </c>
      <c r="C585" s="2">
        <v>1</v>
      </c>
      <c r="D585" s="2">
        <v>1</v>
      </c>
      <c r="E585" s="2">
        <v>53</v>
      </c>
      <c r="F585" s="2">
        <v>0</v>
      </c>
      <c r="G585" s="2">
        <v>0</v>
      </c>
      <c r="H585" s="2">
        <v>0</v>
      </c>
      <c r="I585" s="2">
        <v>1</v>
      </c>
      <c r="J585" s="2">
        <v>0</v>
      </c>
      <c r="K585" s="2">
        <v>0</v>
      </c>
      <c r="L585" s="2">
        <v>0</v>
      </c>
      <c r="M585" s="2">
        <v>0</v>
      </c>
      <c r="N585" s="2">
        <v>0</v>
      </c>
      <c r="O585" s="2" t="s">
        <v>37</v>
      </c>
      <c r="P585" s="2" t="str" cm="1">
        <f t="array" ref="P585">_xlfn.IFS(Table1[[#This Row],[Divorced]]=1,"Divorced",Table1[[#This Row],[Married]]=1,"Married",Table1[[#This Row],[Single]]=1,"Single",Table1[[#This Row],[Together]]=1,"Together",Table1[[#This Row],[Widow]]=1,"Widow")</f>
        <v>Together</v>
      </c>
      <c r="Q585" s="2" t="str" cm="1">
        <f t="array" ref="Q585">IFERROR(_xlfn.IFS(Table1[[#This Row],[Basic]]=1,"Basic",Table1[[#This Row],[Graduate]]=1,"Graduate",Table1[[#This Row],[Master]]=1,"Master",Table1[[#This Row],[PhD]]=1,"PhD"),"Other")</f>
        <v>Other</v>
      </c>
    </row>
    <row r="586" spans="1:17" x14ac:dyDescent="0.25">
      <c r="A586" s="2">
        <v>1420</v>
      </c>
      <c r="B586" s="7">
        <v>167272</v>
      </c>
      <c r="C586" s="2">
        <v>0</v>
      </c>
      <c r="D586" s="2">
        <v>1</v>
      </c>
      <c r="E586" s="2">
        <v>54</v>
      </c>
      <c r="F586" s="2">
        <v>1</v>
      </c>
      <c r="G586" s="2">
        <v>0</v>
      </c>
      <c r="H586" s="2">
        <v>0</v>
      </c>
      <c r="I586" s="2">
        <v>0</v>
      </c>
      <c r="J586" s="2">
        <v>0</v>
      </c>
      <c r="K586" s="2">
        <v>0</v>
      </c>
      <c r="L586" s="2">
        <v>1</v>
      </c>
      <c r="M586" s="2">
        <v>0</v>
      </c>
      <c r="N586" s="2">
        <v>0</v>
      </c>
      <c r="O586" s="2" t="s">
        <v>36</v>
      </c>
      <c r="P586" s="2" t="str" cm="1">
        <f t="array" ref="P586">_xlfn.IFS(Table1[[#This Row],[Divorced]]=1,"Divorced",Table1[[#This Row],[Married]]=1,"Married",Table1[[#This Row],[Single]]=1,"Single",Table1[[#This Row],[Together]]=1,"Together",Table1[[#This Row],[Widow]]=1,"Widow")</f>
        <v>Divorced</v>
      </c>
      <c r="Q586" s="2" t="str" cm="1">
        <f t="array" ref="Q586">IFERROR(_xlfn.IFS(Table1[[#This Row],[Basic]]=1,"Basic",Table1[[#This Row],[Graduate]]=1,"Graduate",Table1[[#This Row],[Master]]=1,"Master",Table1[[#This Row],[PhD]]=1,"PhD"),"Other")</f>
        <v>Graduate</v>
      </c>
    </row>
    <row r="587" spans="1:17" x14ac:dyDescent="0.25">
      <c r="A587" s="2">
        <v>2349</v>
      </c>
      <c r="B587" s="7">
        <v>167267</v>
      </c>
      <c r="C587" s="2">
        <v>0</v>
      </c>
      <c r="D587" s="2">
        <v>1</v>
      </c>
      <c r="E587" s="2">
        <v>62</v>
      </c>
      <c r="F587" s="2">
        <v>0</v>
      </c>
      <c r="G587" s="2">
        <v>1</v>
      </c>
      <c r="H587" s="2">
        <v>0</v>
      </c>
      <c r="I587" s="2">
        <v>0</v>
      </c>
      <c r="J587" s="2">
        <v>0</v>
      </c>
      <c r="K587" s="2">
        <v>0</v>
      </c>
      <c r="L587" s="2">
        <v>1</v>
      </c>
      <c r="M587" s="2">
        <v>0</v>
      </c>
      <c r="N587" s="2">
        <v>0</v>
      </c>
      <c r="O587" s="2" t="s">
        <v>39</v>
      </c>
      <c r="P587" s="2" t="str" cm="1">
        <f t="array" ref="P587">_xlfn.IFS(Table1[[#This Row],[Divorced]]=1,"Divorced",Table1[[#This Row],[Married]]=1,"Married",Table1[[#This Row],[Single]]=1,"Single",Table1[[#This Row],[Together]]=1,"Together",Table1[[#This Row],[Widow]]=1,"Widow")</f>
        <v>Married</v>
      </c>
      <c r="Q587" s="2" t="str" cm="1">
        <f t="array" ref="Q587">IFERROR(_xlfn.IFS(Table1[[#This Row],[Basic]]=1,"Basic",Table1[[#This Row],[Graduate]]=1,"Graduate",Table1[[#This Row],[Master]]=1,"Master",Table1[[#This Row],[PhD]]=1,"PhD"),"Other")</f>
        <v>Graduate</v>
      </c>
    </row>
    <row r="588" spans="1:17" x14ac:dyDescent="0.25">
      <c r="A588" s="2">
        <v>3006</v>
      </c>
      <c r="B588" s="7">
        <v>167225</v>
      </c>
      <c r="C588" s="2">
        <v>0</v>
      </c>
      <c r="D588" s="2">
        <v>1</v>
      </c>
      <c r="E588" s="2">
        <v>65</v>
      </c>
      <c r="F588" s="2">
        <v>0</v>
      </c>
      <c r="G588" s="2">
        <v>1</v>
      </c>
      <c r="H588" s="2">
        <v>0</v>
      </c>
      <c r="I588" s="2">
        <v>0</v>
      </c>
      <c r="J588" s="2">
        <v>0</v>
      </c>
      <c r="K588" s="2">
        <v>0</v>
      </c>
      <c r="L588" s="2">
        <v>1</v>
      </c>
      <c r="M588" s="2">
        <v>0</v>
      </c>
      <c r="N588" s="2">
        <v>0</v>
      </c>
      <c r="O588" s="2" t="s">
        <v>37</v>
      </c>
      <c r="P588" s="2" t="str" cm="1">
        <f t="array" ref="P588">_xlfn.IFS(Table1[[#This Row],[Divorced]]=1,"Divorced",Table1[[#This Row],[Married]]=1,"Married",Table1[[#This Row],[Single]]=1,"Single",Table1[[#This Row],[Together]]=1,"Together",Table1[[#This Row],[Widow]]=1,"Widow")</f>
        <v>Married</v>
      </c>
      <c r="Q588" s="2" t="str" cm="1">
        <f t="array" ref="Q588">IFERROR(_xlfn.IFS(Table1[[#This Row],[Basic]]=1,"Basic",Table1[[#This Row],[Graduate]]=1,"Graduate",Table1[[#This Row],[Master]]=1,"Master",Table1[[#This Row],[PhD]]=1,"PhD"),"Other")</f>
        <v>Graduate</v>
      </c>
    </row>
    <row r="589" spans="1:17" x14ac:dyDescent="0.25">
      <c r="A589" s="2">
        <v>2740</v>
      </c>
      <c r="B589" s="7">
        <v>167131</v>
      </c>
      <c r="C589" s="2">
        <v>0</v>
      </c>
      <c r="D589" s="2">
        <v>1</v>
      </c>
      <c r="E589" s="2">
        <v>64</v>
      </c>
      <c r="F589" s="2">
        <v>0</v>
      </c>
      <c r="G589" s="2">
        <v>1</v>
      </c>
      <c r="H589" s="2">
        <v>0</v>
      </c>
      <c r="I589" s="2">
        <v>0</v>
      </c>
      <c r="J589" s="2">
        <v>0</v>
      </c>
      <c r="K589" s="2">
        <v>0</v>
      </c>
      <c r="L589" s="2">
        <v>1</v>
      </c>
      <c r="M589" s="2">
        <v>0</v>
      </c>
      <c r="N589" s="2">
        <v>0</v>
      </c>
      <c r="O589" s="2" t="s">
        <v>36</v>
      </c>
      <c r="P589" s="2" t="str" cm="1">
        <f t="array" ref="P589">_xlfn.IFS(Table1[[#This Row],[Divorced]]=1,"Divorced",Table1[[#This Row],[Married]]=1,"Married",Table1[[#This Row],[Single]]=1,"Single",Table1[[#This Row],[Together]]=1,"Together",Table1[[#This Row],[Widow]]=1,"Widow")</f>
        <v>Married</v>
      </c>
      <c r="Q589" s="2" t="str" cm="1">
        <f t="array" ref="Q589">IFERROR(_xlfn.IFS(Table1[[#This Row],[Basic]]=1,"Basic",Table1[[#This Row],[Graduate]]=1,"Graduate",Table1[[#This Row],[Master]]=1,"Master",Table1[[#This Row],[PhD]]=1,"PhD"),"Other")</f>
        <v>Graduate</v>
      </c>
    </row>
    <row r="590" spans="1:17" x14ac:dyDescent="0.25">
      <c r="A590" s="2">
        <v>2383</v>
      </c>
      <c r="B590" s="7">
        <v>167087</v>
      </c>
      <c r="C590" s="2">
        <v>0</v>
      </c>
      <c r="D590" s="2">
        <v>1</v>
      </c>
      <c r="E590" s="2">
        <v>67</v>
      </c>
      <c r="F590" s="2">
        <v>0</v>
      </c>
      <c r="G590" s="2">
        <v>1</v>
      </c>
      <c r="H590" s="2">
        <v>0</v>
      </c>
      <c r="I590" s="2">
        <v>0</v>
      </c>
      <c r="J590" s="2">
        <v>0</v>
      </c>
      <c r="K590" s="2">
        <v>0</v>
      </c>
      <c r="L590" s="2">
        <v>0</v>
      </c>
      <c r="M590" s="2">
        <v>1</v>
      </c>
      <c r="N590" s="2">
        <v>0</v>
      </c>
      <c r="O590" s="2" t="s">
        <v>34</v>
      </c>
      <c r="P590" s="2" t="str" cm="1">
        <f t="array" ref="P590">_xlfn.IFS(Table1[[#This Row],[Divorced]]=1,"Divorced",Table1[[#This Row],[Married]]=1,"Married",Table1[[#This Row],[Single]]=1,"Single",Table1[[#This Row],[Together]]=1,"Together",Table1[[#This Row],[Widow]]=1,"Widow")</f>
        <v>Married</v>
      </c>
      <c r="Q590" s="2" t="str" cm="1">
        <f t="array" ref="Q590">IFERROR(_xlfn.IFS(Table1[[#This Row],[Basic]]=1,"Basic",Table1[[#This Row],[Graduate]]=1,"Graduate",Table1[[#This Row],[Master]]=1,"Master",Table1[[#This Row],[PhD]]=1,"PhD"),"Other")</f>
        <v>Master</v>
      </c>
    </row>
    <row r="591" spans="1:17" x14ac:dyDescent="0.25">
      <c r="A591" s="2">
        <v>3038</v>
      </c>
      <c r="B591" s="7">
        <v>167046</v>
      </c>
      <c r="C591" s="2">
        <v>0</v>
      </c>
      <c r="D591" s="2">
        <v>1</v>
      </c>
      <c r="E591" s="2">
        <v>69</v>
      </c>
      <c r="F591" s="2">
        <v>0</v>
      </c>
      <c r="G591" s="2">
        <v>0</v>
      </c>
      <c r="H591" s="2">
        <v>0</v>
      </c>
      <c r="I591" s="2">
        <v>0</v>
      </c>
      <c r="J591" s="2">
        <v>1</v>
      </c>
      <c r="K591" s="2">
        <v>0</v>
      </c>
      <c r="L591" s="2">
        <v>1</v>
      </c>
      <c r="M591" s="2">
        <v>0</v>
      </c>
      <c r="N591" s="2">
        <v>0</v>
      </c>
      <c r="O591" s="2" t="s">
        <v>35</v>
      </c>
      <c r="P591" s="2" t="str" cm="1">
        <f t="array" ref="P591">_xlfn.IFS(Table1[[#This Row],[Divorced]]=1,"Divorced",Table1[[#This Row],[Married]]=1,"Married",Table1[[#This Row],[Single]]=1,"Single",Table1[[#This Row],[Together]]=1,"Together",Table1[[#This Row],[Widow]]=1,"Widow")</f>
        <v>Widow</v>
      </c>
      <c r="Q591" s="2" t="str" cm="1">
        <f t="array" ref="Q591">IFERROR(_xlfn.IFS(Table1[[#This Row],[Basic]]=1,"Basic",Table1[[#This Row],[Graduate]]=1,"Graduate",Table1[[#This Row],[Master]]=1,"Master",Table1[[#This Row],[PhD]]=1,"PhD"),"Other")</f>
        <v>Graduate</v>
      </c>
    </row>
    <row r="592" spans="1:17" x14ac:dyDescent="0.25">
      <c r="A592" s="2">
        <v>2050</v>
      </c>
      <c r="B592" s="7">
        <v>167023</v>
      </c>
      <c r="C592" s="2">
        <v>0</v>
      </c>
      <c r="D592" s="2">
        <v>0</v>
      </c>
      <c r="E592" s="2">
        <v>42</v>
      </c>
      <c r="F592" s="2">
        <v>0</v>
      </c>
      <c r="G592" s="2">
        <v>1</v>
      </c>
      <c r="H592" s="2">
        <v>0</v>
      </c>
      <c r="I592" s="2">
        <v>0</v>
      </c>
      <c r="J592" s="2">
        <v>0</v>
      </c>
      <c r="K592" s="2">
        <v>0</v>
      </c>
      <c r="L592" s="2">
        <v>1</v>
      </c>
      <c r="M592" s="2">
        <v>0</v>
      </c>
      <c r="N592" s="2">
        <v>0</v>
      </c>
      <c r="O592" s="2" t="s">
        <v>36</v>
      </c>
      <c r="P592" s="2" t="str" cm="1">
        <f t="array" ref="P592">_xlfn.IFS(Table1[[#This Row],[Divorced]]=1,"Divorced",Table1[[#This Row],[Married]]=1,"Married",Table1[[#This Row],[Single]]=1,"Single",Table1[[#This Row],[Together]]=1,"Together",Table1[[#This Row],[Widow]]=1,"Widow")</f>
        <v>Married</v>
      </c>
      <c r="Q592" s="2" t="str" cm="1">
        <f t="array" ref="Q592">IFERROR(_xlfn.IFS(Table1[[#This Row],[Basic]]=1,"Basic",Table1[[#This Row],[Graduate]]=1,"Graduate",Table1[[#This Row],[Master]]=1,"Master",Table1[[#This Row],[PhD]]=1,"PhD"),"Other")</f>
        <v>Graduate</v>
      </c>
    </row>
    <row r="593" spans="1:17" x14ac:dyDescent="0.25">
      <c r="A593" s="2">
        <v>1066</v>
      </c>
      <c r="B593" s="7">
        <v>166991</v>
      </c>
      <c r="C593" s="2">
        <v>0</v>
      </c>
      <c r="D593" s="2">
        <v>0</v>
      </c>
      <c r="E593" s="2">
        <v>66</v>
      </c>
      <c r="F593" s="2">
        <v>0</v>
      </c>
      <c r="G593" s="2">
        <v>1</v>
      </c>
      <c r="H593" s="2">
        <v>0</v>
      </c>
      <c r="I593" s="2">
        <v>0</v>
      </c>
      <c r="J593" s="2">
        <v>0</v>
      </c>
      <c r="K593" s="2">
        <v>0</v>
      </c>
      <c r="L593" s="2">
        <v>0</v>
      </c>
      <c r="M593" s="2">
        <v>1</v>
      </c>
      <c r="N593" s="2">
        <v>0</v>
      </c>
      <c r="O593" s="2" t="s">
        <v>36</v>
      </c>
      <c r="P593" s="2" t="str" cm="1">
        <f t="array" ref="P593">_xlfn.IFS(Table1[[#This Row],[Divorced]]=1,"Divorced",Table1[[#This Row],[Married]]=1,"Married",Table1[[#This Row],[Single]]=1,"Single",Table1[[#This Row],[Together]]=1,"Together",Table1[[#This Row],[Widow]]=1,"Widow")</f>
        <v>Married</v>
      </c>
      <c r="Q593" s="2" t="str" cm="1">
        <f t="array" ref="Q593">IFERROR(_xlfn.IFS(Table1[[#This Row],[Basic]]=1,"Basic",Table1[[#This Row],[Graduate]]=1,"Graduate",Table1[[#This Row],[Master]]=1,"Master",Table1[[#This Row],[PhD]]=1,"PhD"),"Other")</f>
        <v>Master</v>
      </c>
    </row>
    <row r="594" spans="1:17" x14ac:dyDescent="0.25">
      <c r="A594" s="2">
        <v>1180</v>
      </c>
      <c r="B594" s="7">
        <v>166973</v>
      </c>
      <c r="C594" s="2">
        <v>0</v>
      </c>
      <c r="D594" s="2">
        <v>0</v>
      </c>
      <c r="E594" s="2">
        <v>31</v>
      </c>
      <c r="F594" s="2">
        <v>0</v>
      </c>
      <c r="G594" s="2">
        <v>0</v>
      </c>
      <c r="H594" s="2">
        <v>0</v>
      </c>
      <c r="I594" s="2">
        <v>1</v>
      </c>
      <c r="J594" s="2">
        <v>0</v>
      </c>
      <c r="K594" s="2">
        <v>0</v>
      </c>
      <c r="L594" s="2">
        <v>0</v>
      </c>
      <c r="M594" s="2">
        <v>0</v>
      </c>
      <c r="N594" s="2">
        <v>1</v>
      </c>
      <c r="O594" s="2" t="s">
        <v>36</v>
      </c>
      <c r="P594" s="2" t="str" cm="1">
        <f t="array" ref="P594">_xlfn.IFS(Table1[[#This Row],[Divorced]]=1,"Divorced",Table1[[#This Row],[Married]]=1,"Married",Table1[[#This Row],[Single]]=1,"Single",Table1[[#This Row],[Together]]=1,"Together",Table1[[#This Row],[Widow]]=1,"Widow")</f>
        <v>Together</v>
      </c>
      <c r="Q594" s="2" t="str" cm="1">
        <f t="array" ref="Q594">IFERROR(_xlfn.IFS(Table1[[#This Row],[Basic]]=1,"Basic",Table1[[#This Row],[Graduate]]=1,"Graduate",Table1[[#This Row],[Master]]=1,"Master",Table1[[#This Row],[PhD]]=1,"PhD"),"Other")</f>
        <v>PhD</v>
      </c>
    </row>
    <row r="595" spans="1:17" x14ac:dyDescent="0.25">
      <c r="A595" s="2">
        <v>1157</v>
      </c>
      <c r="B595" s="7">
        <v>166951</v>
      </c>
      <c r="C595" s="2">
        <v>0</v>
      </c>
      <c r="D595" s="2">
        <v>0</v>
      </c>
      <c r="E595" s="2">
        <v>32</v>
      </c>
      <c r="F595" s="2">
        <v>0</v>
      </c>
      <c r="G595" s="2">
        <v>0</v>
      </c>
      <c r="H595" s="2">
        <v>1</v>
      </c>
      <c r="I595" s="2">
        <v>0</v>
      </c>
      <c r="J595" s="2">
        <v>0</v>
      </c>
      <c r="K595" s="2">
        <v>0</v>
      </c>
      <c r="L595" s="2">
        <v>1</v>
      </c>
      <c r="M595" s="2">
        <v>0</v>
      </c>
      <c r="N595" s="2">
        <v>0</v>
      </c>
      <c r="O595" s="2" t="s">
        <v>38</v>
      </c>
      <c r="P595" s="2" t="str" cm="1">
        <f t="array" ref="P595">_xlfn.IFS(Table1[[#This Row],[Divorced]]=1,"Divorced",Table1[[#This Row],[Married]]=1,"Married",Table1[[#This Row],[Single]]=1,"Single",Table1[[#This Row],[Together]]=1,"Together",Table1[[#This Row],[Widow]]=1,"Widow")</f>
        <v>Single</v>
      </c>
      <c r="Q595" s="2" t="str" cm="1">
        <f t="array" ref="Q595">IFERROR(_xlfn.IFS(Table1[[#This Row],[Basic]]=1,"Basic",Table1[[#This Row],[Graduate]]=1,"Graduate",Table1[[#This Row],[Master]]=1,"Master",Table1[[#This Row],[PhD]]=1,"PhD"),"Other")</f>
        <v>Graduate</v>
      </c>
    </row>
    <row r="596" spans="1:17" x14ac:dyDescent="0.25">
      <c r="A596" s="2">
        <v>1632</v>
      </c>
      <c r="B596" s="7">
        <v>166886</v>
      </c>
      <c r="C596" s="2">
        <v>0</v>
      </c>
      <c r="D596" s="2">
        <v>1</v>
      </c>
      <c r="E596" s="2">
        <v>62</v>
      </c>
      <c r="F596" s="2">
        <v>0</v>
      </c>
      <c r="G596" s="2">
        <v>0</v>
      </c>
      <c r="H596" s="2">
        <v>0</v>
      </c>
      <c r="I596" s="2">
        <v>1</v>
      </c>
      <c r="J596" s="2">
        <v>0</v>
      </c>
      <c r="K596" s="2">
        <v>0</v>
      </c>
      <c r="L596" s="2">
        <v>1</v>
      </c>
      <c r="M596" s="2">
        <v>0</v>
      </c>
      <c r="N596" s="2">
        <v>0</v>
      </c>
      <c r="O596" s="2" t="s">
        <v>37</v>
      </c>
      <c r="P596" s="2" t="str" cm="1">
        <f t="array" ref="P596">_xlfn.IFS(Table1[[#This Row],[Divorced]]=1,"Divorced",Table1[[#This Row],[Married]]=1,"Married",Table1[[#This Row],[Single]]=1,"Single",Table1[[#This Row],[Together]]=1,"Together",Table1[[#This Row],[Widow]]=1,"Widow")</f>
        <v>Together</v>
      </c>
      <c r="Q596" s="2" t="str" cm="1">
        <f t="array" ref="Q596">IFERROR(_xlfn.IFS(Table1[[#This Row],[Basic]]=1,"Basic",Table1[[#This Row],[Graduate]]=1,"Graduate",Table1[[#This Row],[Master]]=1,"Master",Table1[[#This Row],[PhD]]=1,"PhD"),"Other")</f>
        <v>Graduate</v>
      </c>
    </row>
    <row r="597" spans="1:17" x14ac:dyDescent="0.25">
      <c r="A597" s="2">
        <v>1171</v>
      </c>
      <c r="B597" s="7">
        <v>166835</v>
      </c>
      <c r="C597" s="2">
        <v>0</v>
      </c>
      <c r="D597" s="2">
        <v>0</v>
      </c>
      <c r="E597" s="2">
        <v>74</v>
      </c>
      <c r="F597" s="2">
        <v>0</v>
      </c>
      <c r="G597" s="2">
        <v>1</v>
      </c>
      <c r="H597" s="2">
        <v>0</v>
      </c>
      <c r="I597" s="2">
        <v>0</v>
      </c>
      <c r="J597" s="2">
        <v>0</v>
      </c>
      <c r="K597" s="2">
        <v>0</v>
      </c>
      <c r="L597" s="2">
        <v>0</v>
      </c>
      <c r="M597" s="2">
        <v>1</v>
      </c>
      <c r="N597" s="2">
        <v>0</v>
      </c>
      <c r="O597" s="2" t="s">
        <v>34</v>
      </c>
      <c r="P597" s="2" t="str" cm="1">
        <f t="array" ref="P597">_xlfn.IFS(Table1[[#This Row],[Divorced]]=1,"Divorced",Table1[[#This Row],[Married]]=1,"Married",Table1[[#This Row],[Single]]=1,"Single",Table1[[#This Row],[Together]]=1,"Together",Table1[[#This Row],[Widow]]=1,"Widow")</f>
        <v>Married</v>
      </c>
      <c r="Q597" s="2" t="str" cm="1">
        <f t="array" ref="Q597">IFERROR(_xlfn.IFS(Table1[[#This Row],[Basic]]=1,"Basic",Table1[[#This Row],[Graduate]]=1,"Graduate",Table1[[#This Row],[Master]]=1,"Master",Table1[[#This Row],[PhD]]=1,"PhD"),"Other")</f>
        <v>Master</v>
      </c>
    </row>
    <row r="598" spans="1:17" x14ac:dyDescent="0.25">
      <c r="A598" s="2">
        <v>2722</v>
      </c>
      <c r="B598" s="7">
        <v>166835</v>
      </c>
      <c r="C598" s="2">
        <v>0</v>
      </c>
      <c r="D598" s="2">
        <v>0</v>
      </c>
      <c r="E598" s="2">
        <v>74</v>
      </c>
      <c r="F598" s="2">
        <v>0</v>
      </c>
      <c r="G598" s="2">
        <v>1</v>
      </c>
      <c r="H598" s="2">
        <v>0</v>
      </c>
      <c r="I598" s="2">
        <v>0</v>
      </c>
      <c r="J598" s="2">
        <v>0</v>
      </c>
      <c r="K598" s="2">
        <v>0</v>
      </c>
      <c r="L598" s="2">
        <v>0</v>
      </c>
      <c r="M598" s="2">
        <v>1</v>
      </c>
      <c r="N598" s="2">
        <v>0</v>
      </c>
      <c r="O598" s="2" t="s">
        <v>36</v>
      </c>
      <c r="P598" s="2" t="str" cm="1">
        <f t="array" ref="P598">_xlfn.IFS(Table1[[#This Row],[Divorced]]=1,"Divorced",Table1[[#This Row],[Married]]=1,"Married",Table1[[#This Row],[Single]]=1,"Single",Table1[[#This Row],[Together]]=1,"Together",Table1[[#This Row],[Widow]]=1,"Widow")</f>
        <v>Married</v>
      </c>
      <c r="Q598" s="2" t="str" cm="1">
        <f t="array" ref="Q598">IFERROR(_xlfn.IFS(Table1[[#This Row],[Basic]]=1,"Basic",Table1[[#This Row],[Graduate]]=1,"Graduate",Table1[[#This Row],[Master]]=1,"Master",Table1[[#This Row],[PhD]]=1,"PhD"),"Other")</f>
        <v>Master</v>
      </c>
    </row>
    <row r="599" spans="1:17" x14ac:dyDescent="0.25">
      <c r="A599" s="2">
        <v>1883</v>
      </c>
      <c r="B599" s="7">
        <v>166825</v>
      </c>
      <c r="C599" s="2">
        <v>0</v>
      </c>
      <c r="D599" s="2">
        <v>0</v>
      </c>
      <c r="E599" s="2">
        <v>53</v>
      </c>
      <c r="F599" s="2">
        <v>0</v>
      </c>
      <c r="G599" s="2">
        <v>0</v>
      </c>
      <c r="H599" s="2">
        <v>0</v>
      </c>
      <c r="I599" s="2">
        <v>1</v>
      </c>
      <c r="J599" s="2">
        <v>0</v>
      </c>
      <c r="K599" s="2">
        <v>0</v>
      </c>
      <c r="L599" s="2">
        <v>1</v>
      </c>
      <c r="M599" s="2">
        <v>0</v>
      </c>
      <c r="N599" s="2">
        <v>0</v>
      </c>
      <c r="O599" s="2" t="s">
        <v>38</v>
      </c>
      <c r="P599" s="2" t="str" cm="1">
        <f t="array" ref="P599">_xlfn.IFS(Table1[[#This Row],[Divorced]]=1,"Divorced",Table1[[#This Row],[Married]]=1,"Married",Table1[[#This Row],[Single]]=1,"Single",Table1[[#This Row],[Together]]=1,"Together",Table1[[#This Row],[Widow]]=1,"Widow")</f>
        <v>Together</v>
      </c>
      <c r="Q599" s="2" t="str" cm="1">
        <f t="array" ref="Q599">IFERROR(_xlfn.IFS(Table1[[#This Row],[Basic]]=1,"Basic",Table1[[#This Row],[Graduate]]=1,"Graduate",Table1[[#This Row],[Master]]=1,"Master",Table1[[#This Row],[PhD]]=1,"PhD"),"Other")</f>
        <v>Graduate</v>
      </c>
    </row>
    <row r="600" spans="1:17" x14ac:dyDescent="0.25">
      <c r="A600" s="2">
        <v>1654</v>
      </c>
      <c r="B600" s="7">
        <v>166731</v>
      </c>
      <c r="C600" s="2">
        <v>0</v>
      </c>
      <c r="D600" s="2">
        <v>1</v>
      </c>
      <c r="E600" s="2">
        <v>50</v>
      </c>
      <c r="F600" s="2">
        <v>0</v>
      </c>
      <c r="G600" s="2">
        <v>0</v>
      </c>
      <c r="H600" s="2">
        <v>0</v>
      </c>
      <c r="I600" s="2">
        <v>0</v>
      </c>
      <c r="J600" s="2">
        <v>1</v>
      </c>
      <c r="K600" s="2">
        <v>0</v>
      </c>
      <c r="L600" s="2">
        <v>1</v>
      </c>
      <c r="M600" s="2">
        <v>0</v>
      </c>
      <c r="N600" s="2">
        <v>0</v>
      </c>
      <c r="O600" s="2" t="s">
        <v>36</v>
      </c>
      <c r="P600" s="2" t="str" cm="1">
        <f t="array" ref="P600">_xlfn.IFS(Table1[[#This Row],[Divorced]]=1,"Divorced",Table1[[#This Row],[Married]]=1,"Married",Table1[[#This Row],[Single]]=1,"Single",Table1[[#This Row],[Together]]=1,"Together",Table1[[#This Row],[Widow]]=1,"Widow")</f>
        <v>Widow</v>
      </c>
      <c r="Q600" s="2" t="str" cm="1">
        <f t="array" ref="Q600">IFERROR(_xlfn.IFS(Table1[[#This Row],[Basic]]=1,"Basic",Table1[[#This Row],[Graduate]]=1,"Graduate",Table1[[#This Row],[Master]]=1,"Master",Table1[[#This Row],[PhD]]=1,"PhD"),"Other")</f>
        <v>Graduate</v>
      </c>
    </row>
    <row r="601" spans="1:17" x14ac:dyDescent="0.25">
      <c r="A601" s="2">
        <v>2154</v>
      </c>
      <c r="B601" s="7">
        <v>166726</v>
      </c>
      <c r="C601" s="2">
        <v>1</v>
      </c>
      <c r="D601" s="2">
        <v>1</v>
      </c>
      <c r="E601" s="2">
        <v>63</v>
      </c>
      <c r="F601" s="2">
        <v>0</v>
      </c>
      <c r="G601" s="2">
        <v>1</v>
      </c>
      <c r="H601" s="2">
        <v>0</v>
      </c>
      <c r="I601" s="2">
        <v>0</v>
      </c>
      <c r="J601" s="2">
        <v>0</v>
      </c>
      <c r="K601" s="2">
        <v>0</v>
      </c>
      <c r="L601" s="2">
        <v>0</v>
      </c>
      <c r="M601" s="2">
        <v>1</v>
      </c>
      <c r="N601" s="2">
        <v>0</v>
      </c>
      <c r="O601" s="2" t="s">
        <v>37</v>
      </c>
      <c r="P601" s="2" t="str" cm="1">
        <f t="array" ref="P601">_xlfn.IFS(Table1[[#This Row],[Divorced]]=1,"Divorced",Table1[[#This Row],[Married]]=1,"Married",Table1[[#This Row],[Single]]=1,"Single",Table1[[#This Row],[Together]]=1,"Together",Table1[[#This Row],[Widow]]=1,"Widow")</f>
        <v>Married</v>
      </c>
      <c r="Q601" s="2" t="str" cm="1">
        <f t="array" ref="Q601">IFERROR(_xlfn.IFS(Table1[[#This Row],[Basic]]=1,"Basic",Table1[[#This Row],[Graduate]]=1,"Graduate",Table1[[#This Row],[Master]]=1,"Master",Table1[[#This Row],[PhD]]=1,"PhD"),"Other")</f>
        <v>Master</v>
      </c>
    </row>
    <row r="602" spans="1:17" x14ac:dyDescent="0.25">
      <c r="A602" s="2">
        <v>1443</v>
      </c>
      <c r="B602" s="7">
        <v>166664</v>
      </c>
      <c r="C602" s="2">
        <v>0</v>
      </c>
      <c r="D602" s="2">
        <v>0</v>
      </c>
      <c r="E602" s="2">
        <v>38</v>
      </c>
      <c r="F602" s="2">
        <v>0</v>
      </c>
      <c r="G602" s="2">
        <v>0</v>
      </c>
      <c r="H602" s="2">
        <v>0</v>
      </c>
      <c r="I602" s="2">
        <v>1</v>
      </c>
      <c r="J602" s="2">
        <v>0</v>
      </c>
      <c r="K602" s="2">
        <v>0</v>
      </c>
      <c r="L602" s="2">
        <v>0</v>
      </c>
      <c r="M602" s="2">
        <v>0</v>
      </c>
      <c r="N602" s="2">
        <v>0</v>
      </c>
      <c r="O602" s="2" t="s">
        <v>39</v>
      </c>
      <c r="P602" s="2" t="str" cm="1">
        <f t="array" ref="P602">_xlfn.IFS(Table1[[#This Row],[Divorced]]=1,"Divorced",Table1[[#This Row],[Married]]=1,"Married",Table1[[#This Row],[Single]]=1,"Single",Table1[[#This Row],[Together]]=1,"Together",Table1[[#This Row],[Widow]]=1,"Widow")</f>
        <v>Together</v>
      </c>
      <c r="Q602" s="2" t="str" cm="1">
        <f t="array" ref="Q602">IFERROR(_xlfn.IFS(Table1[[#This Row],[Basic]]=1,"Basic",Table1[[#This Row],[Graduate]]=1,"Graduate",Table1[[#This Row],[Master]]=1,"Master",Table1[[#This Row],[PhD]]=1,"PhD"),"Other")</f>
        <v>Other</v>
      </c>
    </row>
    <row r="603" spans="1:17" x14ac:dyDescent="0.25">
      <c r="A603" s="2">
        <v>2598</v>
      </c>
      <c r="B603" s="7">
        <v>166664</v>
      </c>
      <c r="C603" s="2">
        <v>0</v>
      </c>
      <c r="D603" s="2">
        <v>0</v>
      </c>
      <c r="E603" s="2">
        <v>38</v>
      </c>
      <c r="F603" s="2">
        <v>0</v>
      </c>
      <c r="G603" s="2">
        <v>0</v>
      </c>
      <c r="H603" s="2">
        <v>0</v>
      </c>
      <c r="I603" s="2">
        <v>1</v>
      </c>
      <c r="J603" s="2">
        <v>0</v>
      </c>
      <c r="K603" s="2">
        <v>0</v>
      </c>
      <c r="L603" s="2">
        <v>0</v>
      </c>
      <c r="M603" s="2">
        <v>0</v>
      </c>
      <c r="N603" s="2">
        <v>0</v>
      </c>
      <c r="O603" s="2" t="s">
        <v>37</v>
      </c>
      <c r="P603" s="2" t="str" cm="1">
        <f t="array" ref="P603">_xlfn.IFS(Table1[[#This Row],[Divorced]]=1,"Divorced",Table1[[#This Row],[Married]]=1,"Married",Table1[[#This Row],[Single]]=1,"Single",Table1[[#This Row],[Together]]=1,"Together",Table1[[#This Row],[Widow]]=1,"Widow")</f>
        <v>Together</v>
      </c>
      <c r="Q603" s="2" t="str" cm="1">
        <f t="array" ref="Q603">IFERROR(_xlfn.IFS(Table1[[#This Row],[Basic]]=1,"Basic",Table1[[#This Row],[Graduate]]=1,"Graduate",Table1[[#This Row],[Master]]=1,"Master",Table1[[#This Row],[PhD]]=1,"PhD"),"Other")</f>
        <v>Other</v>
      </c>
    </row>
    <row r="604" spans="1:17" x14ac:dyDescent="0.25">
      <c r="A604" s="2">
        <v>1057</v>
      </c>
      <c r="B604" s="7">
        <v>166653</v>
      </c>
      <c r="C604" s="2">
        <v>1</v>
      </c>
      <c r="D604" s="2">
        <v>1</v>
      </c>
      <c r="E604" s="2">
        <v>45</v>
      </c>
      <c r="F604" s="2">
        <v>0</v>
      </c>
      <c r="G604" s="2">
        <v>0</v>
      </c>
      <c r="H604" s="2">
        <v>0</v>
      </c>
      <c r="I604" s="2">
        <v>1</v>
      </c>
      <c r="J604" s="2">
        <v>0</v>
      </c>
      <c r="K604" s="2">
        <v>0</v>
      </c>
      <c r="L604" s="2">
        <v>1</v>
      </c>
      <c r="M604" s="2">
        <v>0</v>
      </c>
      <c r="N604" s="2">
        <v>0</v>
      </c>
      <c r="O604" s="2" t="s">
        <v>34</v>
      </c>
      <c r="P604" s="2" t="str" cm="1">
        <f t="array" ref="P604">_xlfn.IFS(Table1[[#This Row],[Divorced]]=1,"Divorced",Table1[[#This Row],[Married]]=1,"Married",Table1[[#This Row],[Single]]=1,"Single",Table1[[#This Row],[Together]]=1,"Together",Table1[[#This Row],[Widow]]=1,"Widow")</f>
        <v>Together</v>
      </c>
      <c r="Q604" s="2" t="str" cm="1">
        <f t="array" ref="Q604">IFERROR(_xlfn.IFS(Table1[[#This Row],[Basic]]=1,"Basic",Table1[[#This Row],[Graduate]]=1,"Graduate",Table1[[#This Row],[Master]]=1,"Master",Table1[[#This Row],[PhD]]=1,"PhD"),"Other")</f>
        <v>Graduate</v>
      </c>
    </row>
    <row r="605" spans="1:17" x14ac:dyDescent="0.25">
      <c r="A605" s="2">
        <v>2185</v>
      </c>
      <c r="B605" s="7">
        <v>166636</v>
      </c>
      <c r="C605" s="2">
        <v>0</v>
      </c>
      <c r="D605" s="2">
        <v>0</v>
      </c>
      <c r="E605" s="2">
        <v>63</v>
      </c>
      <c r="F605" s="2">
        <v>0</v>
      </c>
      <c r="G605" s="2">
        <v>0</v>
      </c>
      <c r="H605" s="2">
        <v>0</v>
      </c>
      <c r="I605" s="2">
        <v>1</v>
      </c>
      <c r="J605" s="2">
        <v>0</v>
      </c>
      <c r="K605" s="2">
        <v>0</v>
      </c>
      <c r="L605" s="2">
        <v>0</v>
      </c>
      <c r="M605" s="2">
        <v>1</v>
      </c>
      <c r="N605" s="2">
        <v>0</v>
      </c>
      <c r="O605" s="2" t="s">
        <v>34</v>
      </c>
      <c r="P605" s="2" t="str" cm="1">
        <f t="array" ref="P605">_xlfn.IFS(Table1[[#This Row],[Divorced]]=1,"Divorced",Table1[[#This Row],[Married]]=1,"Married",Table1[[#This Row],[Single]]=1,"Single",Table1[[#This Row],[Together]]=1,"Together",Table1[[#This Row],[Widow]]=1,"Widow")</f>
        <v>Together</v>
      </c>
      <c r="Q605" s="2" t="str" cm="1">
        <f t="array" ref="Q605">IFERROR(_xlfn.IFS(Table1[[#This Row],[Basic]]=1,"Basic",Table1[[#This Row],[Graduate]]=1,"Graduate",Table1[[#This Row],[Master]]=1,"Master",Table1[[#This Row],[PhD]]=1,"PhD"),"Other")</f>
        <v>Master</v>
      </c>
    </row>
    <row r="606" spans="1:17" x14ac:dyDescent="0.25">
      <c r="A606" s="2">
        <v>1449</v>
      </c>
      <c r="B606" s="7">
        <v>166582</v>
      </c>
      <c r="C606" s="2">
        <v>0</v>
      </c>
      <c r="D606" s="2">
        <v>0</v>
      </c>
      <c r="E606" s="2">
        <v>51</v>
      </c>
      <c r="F606" s="2">
        <v>0</v>
      </c>
      <c r="G606" s="2">
        <v>0</v>
      </c>
      <c r="H606" s="2">
        <v>1</v>
      </c>
      <c r="I606" s="2">
        <v>0</v>
      </c>
      <c r="J606" s="2">
        <v>0</v>
      </c>
      <c r="K606" s="2">
        <v>0</v>
      </c>
      <c r="L606" s="2">
        <v>0</v>
      </c>
      <c r="M606" s="2">
        <v>0</v>
      </c>
      <c r="N606" s="2">
        <v>1</v>
      </c>
      <c r="O606" s="2" t="s">
        <v>39</v>
      </c>
      <c r="P606" s="2" t="str" cm="1">
        <f t="array" ref="P606">_xlfn.IFS(Table1[[#This Row],[Divorced]]=1,"Divorced",Table1[[#This Row],[Married]]=1,"Married",Table1[[#This Row],[Single]]=1,"Single",Table1[[#This Row],[Together]]=1,"Together",Table1[[#This Row],[Widow]]=1,"Widow")</f>
        <v>Single</v>
      </c>
      <c r="Q606" s="2" t="str" cm="1">
        <f t="array" ref="Q606">IFERROR(_xlfn.IFS(Table1[[#This Row],[Basic]]=1,"Basic",Table1[[#This Row],[Graduate]]=1,"Graduate",Table1[[#This Row],[Master]]=1,"Master",Table1[[#This Row],[PhD]]=1,"PhD"),"Other")</f>
        <v>PhD</v>
      </c>
    </row>
    <row r="607" spans="1:17" x14ac:dyDescent="0.25">
      <c r="A607" s="2">
        <v>1550</v>
      </c>
      <c r="B607" s="7">
        <v>166565</v>
      </c>
      <c r="C607" s="2">
        <v>0</v>
      </c>
      <c r="D607" s="2">
        <v>1</v>
      </c>
      <c r="E607" s="2">
        <v>58</v>
      </c>
      <c r="F607" s="2">
        <v>0</v>
      </c>
      <c r="G607" s="2">
        <v>0</v>
      </c>
      <c r="H607" s="2">
        <v>1</v>
      </c>
      <c r="I607" s="2">
        <v>0</v>
      </c>
      <c r="J607" s="2">
        <v>0</v>
      </c>
      <c r="K607" s="2">
        <v>0</v>
      </c>
      <c r="L607" s="2">
        <v>1</v>
      </c>
      <c r="M607" s="2">
        <v>0</v>
      </c>
      <c r="N607" s="2">
        <v>0</v>
      </c>
      <c r="O607" s="2" t="s">
        <v>35</v>
      </c>
      <c r="P607" s="2" t="str" cm="1">
        <f t="array" ref="P607">_xlfn.IFS(Table1[[#This Row],[Divorced]]=1,"Divorced",Table1[[#This Row],[Married]]=1,"Married",Table1[[#This Row],[Single]]=1,"Single",Table1[[#This Row],[Together]]=1,"Together",Table1[[#This Row],[Widow]]=1,"Widow")</f>
        <v>Single</v>
      </c>
      <c r="Q607" s="2" t="str" cm="1">
        <f t="array" ref="Q607">IFERROR(_xlfn.IFS(Table1[[#This Row],[Basic]]=1,"Basic",Table1[[#This Row],[Graduate]]=1,"Graduate",Table1[[#This Row],[Master]]=1,"Master",Table1[[#This Row],[PhD]]=1,"PhD"),"Other")</f>
        <v>Graduate</v>
      </c>
    </row>
    <row r="608" spans="1:17" x14ac:dyDescent="0.25">
      <c r="A608" s="2">
        <v>1303</v>
      </c>
      <c r="B608" s="7">
        <v>166503</v>
      </c>
      <c r="C608" s="2">
        <v>1</v>
      </c>
      <c r="D608" s="2">
        <v>0</v>
      </c>
      <c r="E608" s="2">
        <v>35</v>
      </c>
      <c r="F608" s="2">
        <v>0</v>
      </c>
      <c r="G608" s="2">
        <v>0</v>
      </c>
      <c r="H608" s="2">
        <v>1</v>
      </c>
      <c r="I608" s="2">
        <v>0</v>
      </c>
      <c r="J608" s="2">
        <v>0</v>
      </c>
      <c r="K608" s="2">
        <v>0</v>
      </c>
      <c r="L608" s="2">
        <v>1</v>
      </c>
      <c r="M608" s="2">
        <v>0</v>
      </c>
      <c r="N608" s="2">
        <v>0</v>
      </c>
      <c r="O608" s="2" t="s">
        <v>34</v>
      </c>
      <c r="P608" s="2" t="str" cm="1">
        <f t="array" ref="P608">_xlfn.IFS(Table1[[#This Row],[Divorced]]=1,"Divorced",Table1[[#This Row],[Married]]=1,"Married",Table1[[#This Row],[Single]]=1,"Single",Table1[[#This Row],[Together]]=1,"Together",Table1[[#This Row],[Widow]]=1,"Widow")</f>
        <v>Single</v>
      </c>
      <c r="Q608" s="2" t="str" cm="1">
        <f t="array" ref="Q608">IFERROR(_xlfn.IFS(Table1[[#This Row],[Basic]]=1,"Basic",Table1[[#This Row],[Graduate]]=1,"Graduate",Table1[[#This Row],[Master]]=1,"Master",Table1[[#This Row],[PhD]]=1,"PhD"),"Other")</f>
        <v>Graduate</v>
      </c>
    </row>
    <row r="609" spans="1:17" x14ac:dyDescent="0.25">
      <c r="A609" s="2">
        <v>2090</v>
      </c>
      <c r="B609" s="7">
        <v>166480</v>
      </c>
      <c r="C609" s="2">
        <v>1</v>
      </c>
      <c r="D609" s="2">
        <v>1</v>
      </c>
      <c r="E609" s="2">
        <v>55</v>
      </c>
      <c r="F609" s="2">
        <v>0</v>
      </c>
      <c r="G609" s="2">
        <v>1</v>
      </c>
      <c r="H609" s="2">
        <v>0</v>
      </c>
      <c r="I609" s="2">
        <v>0</v>
      </c>
      <c r="J609" s="2">
        <v>0</v>
      </c>
      <c r="K609" s="2">
        <v>0</v>
      </c>
      <c r="L609" s="2">
        <v>1</v>
      </c>
      <c r="M609" s="2">
        <v>0</v>
      </c>
      <c r="N609" s="2">
        <v>0</v>
      </c>
      <c r="O609" s="2" t="s">
        <v>35</v>
      </c>
      <c r="P609" s="2" t="str" cm="1">
        <f t="array" ref="P609">_xlfn.IFS(Table1[[#This Row],[Divorced]]=1,"Divorced",Table1[[#This Row],[Married]]=1,"Married",Table1[[#This Row],[Single]]=1,"Single",Table1[[#This Row],[Together]]=1,"Together",Table1[[#This Row],[Widow]]=1,"Widow")</f>
        <v>Married</v>
      </c>
      <c r="Q609" s="2" t="str" cm="1">
        <f t="array" ref="Q609">IFERROR(_xlfn.IFS(Table1[[#This Row],[Basic]]=1,"Basic",Table1[[#This Row],[Graduate]]=1,"Graduate",Table1[[#This Row],[Master]]=1,"Master",Table1[[#This Row],[PhD]]=1,"PhD"),"Other")</f>
        <v>Graduate</v>
      </c>
    </row>
    <row r="610" spans="1:17" x14ac:dyDescent="0.25">
      <c r="A610" s="2">
        <v>3084</v>
      </c>
      <c r="B610" s="7">
        <v>166476</v>
      </c>
      <c r="C610" s="2">
        <v>0</v>
      </c>
      <c r="D610" s="2">
        <v>1</v>
      </c>
      <c r="E610" s="2">
        <v>51</v>
      </c>
      <c r="F610" s="2">
        <v>0</v>
      </c>
      <c r="G610" s="2">
        <v>0</v>
      </c>
      <c r="H610" s="2">
        <v>0</v>
      </c>
      <c r="I610" s="2">
        <v>1</v>
      </c>
      <c r="J610" s="2">
        <v>0</v>
      </c>
      <c r="K610" s="2">
        <v>0</v>
      </c>
      <c r="L610" s="2">
        <v>0</v>
      </c>
      <c r="M610" s="2">
        <v>1</v>
      </c>
      <c r="N610" s="2">
        <v>0</v>
      </c>
      <c r="O610" s="2" t="s">
        <v>37</v>
      </c>
      <c r="P610" s="2" t="str" cm="1">
        <f t="array" ref="P610">_xlfn.IFS(Table1[[#This Row],[Divorced]]=1,"Divorced",Table1[[#This Row],[Married]]=1,"Married",Table1[[#This Row],[Single]]=1,"Single",Table1[[#This Row],[Together]]=1,"Together",Table1[[#This Row],[Widow]]=1,"Widow")</f>
        <v>Together</v>
      </c>
      <c r="Q610" s="2" t="str" cm="1">
        <f t="array" ref="Q610">IFERROR(_xlfn.IFS(Table1[[#This Row],[Basic]]=1,"Basic",Table1[[#This Row],[Graduate]]=1,"Graduate",Table1[[#This Row],[Master]]=1,"Master",Table1[[#This Row],[PhD]]=1,"PhD"),"Other")</f>
        <v>Master</v>
      </c>
    </row>
    <row r="611" spans="1:17" x14ac:dyDescent="0.25">
      <c r="A611" s="2">
        <v>1667</v>
      </c>
      <c r="B611" s="7">
        <v>166476</v>
      </c>
      <c r="C611" s="2">
        <v>0</v>
      </c>
      <c r="D611" s="2">
        <v>1</v>
      </c>
      <c r="E611" s="2">
        <v>44</v>
      </c>
      <c r="F611" s="2">
        <v>1</v>
      </c>
      <c r="G611" s="2">
        <v>0</v>
      </c>
      <c r="H611" s="2">
        <v>0</v>
      </c>
      <c r="I611" s="2">
        <v>0</v>
      </c>
      <c r="J611" s="2">
        <v>0</v>
      </c>
      <c r="K611" s="2">
        <v>0</v>
      </c>
      <c r="L611" s="2">
        <v>0</v>
      </c>
      <c r="M611" s="2">
        <v>0</v>
      </c>
      <c r="N611" s="2">
        <v>1</v>
      </c>
      <c r="O611" s="2" t="s">
        <v>38</v>
      </c>
      <c r="P611" s="2" t="str" cm="1">
        <f t="array" ref="P611">_xlfn.IFS(Table1[[#This Row],[Divorced]]=1,"Divorced",Table1[[#This Row],[Married]]=1,"Married",Table1[[#This Row],[Single]]=1,"Single",Table1[[#This Row],[Together]]=1,"Together",Table1[[#This Row],[Widow]]=1,"Widow")</f>
        <v>Divorced</v>
      </c>
      <c r="Q611" s="2" t="str" cm="1">
        <f t="array" ref="Q611">IFERROR(_xlfn.IFS(Table1[[#This Row],[Basic]]=1,"Basic",Table1[[#This Row],[Graduate]]=1,"Graduate",Table1[[#This Row],[Master]]=1,"Master",Table1[[#This Row],[PhD]]=1,"PhD"),"Other")</f>
        <v>PhD</v>
      </c>
    </row>
    <row r="612" spans="1:17" x14ac:dyDescent="0.25">
      <c r="A612" s="2">
        <v>1396</v>
      </c>
      <c r="B612" s="7">
        <v>166465</v>
      </c>
      <c r="C612" s="2">
        <v>0</v>
      </c>
      <c r="D612" s="2">
        <v>1</v>
      </c>
      <c r="E612" s="2">
        <v>65</v>
      </c>
      <c r="F612" s="2">
        <v>0</v>
      </c>
      <c r="G612" s="2">
        <v>1</v>
      </c>
      <c r="H612" s="2">
        <v>0</v>
      </c>
      <c r="I612" s="2">
        <v>0</v>
      </c>
      <c r="J612" s="2">
        <v>0</v>
      </c>
      <c r="K612" s="2">
        <v>0</v>
      </c>
      <c r="L612" s="2">
        <v>0</v>
      </c>
      <c r="M612" s="2">
        <v>0</v>
      </c>
      <c r="N612" s="2">
        <v>1</v>
      </c>
      <c r="O612" s="2" t="s">
        <v>36</v>
      </c>
      <c r="P612" s="2" t="str" cm="1">
        <f t="array" ref="P612">_xlfn.IFS(Table1[[#This Row],[Divorced]]=1,"Divorced",Table1[[#This Row],[Married]]=1,"Married",Table1[[#This Row],[Single]]=1,"Single",Table1[[#This Row],[Together]]=1,"Together",Table1[[#This Row],[Widow]]=1,"Widow")</f>
        <v>Married</v>
      </c>
      <c r="Q612" s="2" t="str" cm="1">
        <f t="array" ref="Q612">IFERROR(_xlfn.IFS(Table1[[#This Row],[Basic]]=1,"Basic",Table1[[#This Row],[Graduate]]=1,"Graduate",Table1[[#This Row],[Master]]=1,"Master",Table1[[#This Row],[PhD]]=1,"PhD"),"Other")</f>
        <v>PhD</v>
      </c>
    </row>
    <row r="613" spans="1:17" x14ac:dyDescent="0.25">
      <c r="A613" s="2">
        <v>1362</v>
      </c>
      <c r="B613" s="7">
        <v>166426</v>
      </c>
      <c r="C613" s="2">
        <v>0</v>
      </c>
      <c r="D613" s="2">
        <v>1</v>
      </c>
      <c r="E613" s="2">
        <v>59</v>
      </c>
      <c r="F613" s="2">
        <v>0</v>
      </c>
      <c r="G613" s="2">
        <v>0</v>
      </c>
      <c r="H613" s="2">
        <v>0</v>
      </c>
      <c r="I613" s="2">
        <v>1</v>
      </c>
      <c r="J613" s="2">
        <v>0</v>
      </c>
      <c r="K613" s="2">
        <v>0</v>
      </c>
      <c r="L613" s="2">
        <v>0</v>
      </c>
      <c r="M613" s="2">
        <v>0</v>
      </c>
      <c r="N613" s="2">
        <v>1</v>
      </c>
      <c r="O613" s="2" t="s">
        <v>37</v>
      </c>
      <c r="P613" s="2" t="str" cm="1">
        <f t="array" ref="P613">_xlfn.IFS(Table1[[#This Row],[Divorced]]=1,"Divorced",Table1[[#This Row],[Married]]=1,"Married",Table1[[#This Row],[Single]]=1,"Single",Table1[[#This Row],[Together]]=1,"Together",Table1[[#This Row],[Widow]]=1,"Widow")</f>
        <v>Together</v>
      </c>
      <c r="Q613" s="2" t="str" cm="1">
        <f t="array" ref="Q613">IFERROR(_xlfn.IFS(Table1[[#This Row],[Basic]]=1,"Basic",Table1[[#This Row],[Graduate]]=1,"Graduate",Table1[[#This Row],[Master]]=1,"Master",Table1[[#This Row],[PhD]]=1,"PhD"),"Other")</f>
        <v>PhD</v>
      </c>
    </row>
    <row r="614" spans="1:17" x14ac:dyDescent="0.25">
      <c r="A614" s="2">
        <v>1689</v>
      </c>
      <c r="B614" s="7">
        <v>166375</v>
      </c>
      <c r="C614" s="2">
        <v>0</v>
      </c>
      <c r="D614" s="2">
        <v>1</v>
      </c>
      <c r="E614" s="2">
        <v>72</v>
      </c>
      <c r="F614" s="2">
        <v>0</v>
      </c>
      <c r="G614" s="2">
        <v>0</v>
      </c>
      <c r="H614" s="2">
        <v>0</v>
      </c>
      <c r="I614" s="2">
        <v>1</v>
      </c>
      <c r="J614" s="2">
        <v>0</v>
      </c>
      <c r="K614" s="2">
        <v>0</v>
      </c>
      <c r="L614" s="2">
        <v>0</v>
      </c>
      <c r="M614" s="2">
        <v>0</v>
      </c>
      <c r="N614" s="2">
        <v>1</v>
      </c>
      <c r="O614" s="2" t="s">
        <v>39</v>
      </c>
      <c r="P614" s="2" t="str" cm="1">
        <f t="array" ref="P614">_xlfn.IFS(Table1[[#This Row],[Divorced]]=1,"Divorced",Table1[[#This Row],[Married]]=1,"Married",Table1[[#This Row],[Single]]=1,"Single",Table1[[#This Row],[Together]]=1,"Together",Table1[[#This Row],[Widow]]=1,"Widow")</f>
        <v>Together</v>
      </c>
      <c r="Q614" s="2" t="str" cm="1">
        <f t="array" ref="Q614">IFERROR(_xlfn.IFS(Table1[[#This Row],[Basic]]=1,"Basic",Table1[[#This Row],[Graduate]]=1,"Graduate",Table1[[#This Row],[Master]]=1,"Master",Table1[[#This Row],[PhD]]=1,"PhD"),"Other")</f>
        <v>PhD</v>
      </c>
    </row>
    <row r="615" spans="1:17" x14ac:dyDescent="0.25">
      <c r="A615" s="2">
        <v>1051</v>
      </c>
      <c r="B615" s="7">
        <v>166373</v>
      </c>
      <c r="C615" s="2">
        <v>1</v>
      </c>
      <c r="D615" s="2">
        <v>1</v>
      </c>
      <c r="E615" s="2">
        <v>42</v>
      </c>
      <c r="F615" s="2">
        <v>0</v>
      </c>
      <c r="G615" s="2">
        <v>1</v>
      </c>
      <c r="H615" s="2">
        <v>0</v>
      </c>
      <c r="I615" s="2">
        <v>0</v>
      </c>
      <c r="J615" s="2">
        <v>0</v>
      </c>
      <c r="K615" s="2">
        <v>0</v>
      </c>
      <c r="L615" s="2">
        <v>1</v>
      </c>
      <c r="M615" s="2">
        <v>0</v>
      </c>
      <c r="N615" s="2">
        <v>0</v>
      </c>
      <c r="O615" s="2" t="s">
        <v>34</v>
      </c>
      <c r="P615" s="2" t="str" cm="1">
        <f t="array" ref="P615">_xlfn.IFS(Table1[[#This Row],[Divorced]]=1,"Divorced",Table1[[#This Row],[Married]]=1,"Married",Table1[[#This Row],[Single]]=1,"Single",Table1[[#This Row],[Together]]=1,"Together",Table1[[#This Row],[Widow]]=1,"Widow")</f>
        <v>Married</v>
      </c>
      <c r="Q615" s="2" t="str" cm="1">
        <f t="array" ref="Q615">IFERROR(_xlfn.IFS(Table1[[#This Row],[Basic]]=1,"Basic",Table1[[#This Row],[Graduate]]=1,"Graduate",Table1[[#This Row],[Master]]=1,"Master",Table1[[#This Row],[PhD]]=1,"PhD"),"Other")</f>
        <v>Graduate</v>
      </c>
    </row>
    <row r="616" spans="1:17" x14ac:dyDescent="0.25">
      <c r="A616" s="2">
        <v>1713</v>
      </c>
      <c r="B616" s="7">
        <v>166373</v>
      </c>
      <c r="C616" s="2">
        <v>1</v>
      </c>
      <c r="D616" s="2">
        <v>1</v>
      </c>
      <c r="E616" s="2">
        <v>42</v>
      </c>
      <c r="F616" s="2">
        <v>0</v>
      </c>
      <c r="G616" s="2">
        <v>1</v>
      </c>
      <c r="H616" s="2">
        <v>0</v>
      </c>
      <c r="I616" s="2">
        <v>0</v>
      </c>
      <c r="J616" s="2">
        <v>0</v>
      </c>
      <c r="K616" s="2">
        <v>0</v>
      </c>
      <c r="L616" s="2">
        <v>1</v>
      </c>
      <c r="M616" s="2">
        <v>0</v>
      </c>
      <c r="N616" s="2">
        <v>0</v>
      </c>
      <c r="O616" s="2" t="s">
        <v>39</v>
      </c>
      <c r="P616" s="2" t="str" cm="1">
        <f t="array" ref="P616">_xlfn.IFS(Table1[[#This Row],[Divorced]]=1,"Divorced",Table1[[#This Row],[Married]]=1,"Married",Table1[[#This Row],[Single]]=1,"Single",Table1[[#This Row],[Together]]=1,"Together",Table1[[#This Row],[Widow]]=1,"Widow")</f>
        <v>Married</v>
      </c>
      <c r="Q616" s="2" t="str" cm="1">
        <f t="array" ref="Q616">IFERROR(_xlfn.IFS(Table1[[#This Row],[Basic]]=1,"Basic",Table1[[#This Row],[Graduate]]=1,"Graduate",Table1[[#This Row],[Master]]=1,"Master",Table1[[#This Row],[PhD]]=1,"PhD"),"Other")</f>
        <v>Graduate</v>
      </c>
    </row>
    <row r="617" spans="1:17" x14ac:dyDescent="0.25">
      <c r="A617" s="2">
        <v>1317</v>
      </c>
      <c r="B617" s="7">
        <v>166334</v>
      </c>
      <c r="C617" s="2">
        <v>0</v>
      </c>
      <c r="D617" s="2">
        <v>1</v>
      </c>
      <c r="E617" s="2">
        <v>64</v>
      </c>
      <c r="F617" s="2">
        <v>0</v>
      </c>
      <c r="G617" s="2">
        <v>1</v>
      </c>
      <c r="H617" s="2">
        <v>0</v>
      </c>
      <c r="I617" s="2">
        <v>0</v>
      </c>
      <c r="J617" s="2">
        <v>0</v>
      </c>
      <c r="K617" s="2">
        <v>0</v>
      </c>
      <c r="L617" s="2">
        <v>0</v>
      </c>
      <c r="M617" s="2">
        <v>0</v>
      </c>
      <c r="N617" s="2">
        <v>1</v>
      </c>
      <c r="O617" s="2" t="s">
        <v>39</v>
      </c>
      <c r="P617" s="2" t="str" cm="1">
        <f t="array" ref="P617">_xlfn.IFS(Table1[[#This Row],[Divorced]]=1,"Divorced",Table1[[#This Row],[Married]]=1,"Married",Table1[[#This Row],[Single]]=1,"Single",Table1[[#This Row],[Together]]=1,"Together",Table1[[#This Row],[Widow]]=1,"Widow")</f>
        <v>Married</v>
      </c>
      <c r="Q617" s="2" t="str" cm="1">
        <f t="array" ref="Q617">IFERROR(_xlfn.IFS(Table1[[#This Row],[Basic]]=1,"Basic",Table1[[#This Row],[Graduate]]=1,"Graduate",Table1[[#This Row],[Master]]=1,"Master",Table1[[#This Row],[PhD]]=1,"PhD"),"Other")</f>
        <v>PhD</v>
      </c>
    </row>
    <row r="618" spans="1:17" x14ac:dyDescent="0.25">
      <c r="A618" s="2">
        <v>1262</v>
      </c>
      <c r="B618" s="7">
        <v>166313</v>
      </c>
      <c r="C618" s="2">
        <v>0</v>
      </c>
      <c r="D618" s="2">
        <v>1</v>
      </c>
      <c r="E618" s="2">
        <v>57</v>
      </c>
      <c r="F618" s="2">
        <v>0</v>
      </c>
      <c r="G618" s="2">
        <v>0</v>
      </c>
      <c r="H618" s="2">
        <v>0</v>
      </c>
      <c r="I618" s="2">
        <v>1</v>
      </c>
      <c r="J618" s="2">
        <v>0</v>
      </c>
      <c r="K618" s="2">
        <v>0</v>
      </c>
      <c r="L618" s="2">
        <v>0</v>
      </c>
      <c r="M618" s="2">
        <v>0</v>
      </c>
      <c r="N618" s="2">
        <v>1</v>
      </c>
      <c r="O618" s="2" t="s">
        <v>35</v>
      </c>
      <c r="P618" s="2" t="str" cm="1">
        <f t="array" ref="P618">_xlfn.IFS(Table1[[#This Row],[Divorced]]=1,"Divorced",Table1[[#This Row],[Married]]=1,"Married",Table1[[#This Row],[Single]]=1,"Single",Table1[[#This Row],[Together]]=1,"Together",Table1[[#This Row],[Widow]]=1,"Widow")</f>
        <v>Together</v>
      </c>
      <c r="Q618" s="2" t="str" cm="1">
        <f t="array" ref="Q618">IFERROR(_xlfn.IFS(Table1[[#This Row],[Basic]]=1,"Basic",Table1[[#This Row],[Graduate]]=1,"Graduate",Table1[[#This Row],[Master]]=1,"Master",Table1[[#This Row],[PhD]]=1,"PhD"),"Other")</f>
        <v>PhD</v>
      </c>
    </row>
    <row r="619" spans="1:17" x14ac:dyDescent="0.25">
      <c r="A619" s="2">
        <v>2256</v>
      </c>
      <c r="B619" s="7">
        <v>166303</v>
      </c>
      <c r="C619" s="2">
        <v>0</v>
      </c>
      <c r="D619" s="2">
        <v>1</v>
      </c>
      <c r="E619" s="2">
        <v>49</v>
      </c>
      <c r="F619" s="2">
        <v>0</v>
      </c>
      <c r="G619" s="2">
        <v>1</v>
      </c>
      <c r="H619" s="2">
        <v>0</v>
      </c>
      <c r="I619" s="2">
        <v>0</v>
      </c>
      <c r="J619" s="2">
        <v>0</v>
      </c>
      <c r="K619" s="2">
        <v>0</v>
      </c>
      <c r="L619" s="2">
        <v>1</v>
      </c>
      <c r="M619" s="2">
        <v>0</v>
      </c>
      <c r="N619" s="2">
        <v>0</v>
      </c>
      <c r="O619" s="2" t="s">
        <v>37</v>
      </c>
      <c r="P619" s="2" t="str" cm="1">
        <f t="array" ref="P619">_xlfn.IFS(Table1[[#This Row],[Divorced]]=1,"Divorced",Table1[[#This Row],[Married]]=1,"Married",Table1[[#This Row],[Single]]=1,"Single",Table1[[#This Row],[Together]]=1,"Together",Table1[[#This Row],[Widow]]=1,"Widow")</f>
        <v>Married</v>
      </c>
      <c r="Q619" s="2" t="str" cm="1">
        <f t="array" ref="Q619">IFERROR(_xlfn.IFS(Table1[[#This Row],[Basic]]=1,"Basic",Table1[[#This Row],[Graduate]]=1,"Graduate",Table1[[#This Row],[Master]]=1,"Master",Table1[[#This Row],[PhD]]=1,"PhD"),"Other")</f>
        <v>Graduate</v>
      </c>
    </row>
    <row r="620" spans="1:17" x14ac:dyDescent="0.25">
      <c r="A620" s="2">
        <v>2061</v>
      </c>
      <c r="B620" s="7">
        <v>166294</v>
      </c>
      <c r="C620" s="2">
        <v>0</v>
      </c>
      <c r="D620" s="2">
        <v>0</v>
      </c>
      <c r="E620" s="2">
        <v>55</v>
      </c>
      <c r="F620" s="2">
        <v>0</v>
      </c>
      <c r="G620" s="2">
        <v>0</v>
      </c>
      <c r="H620" s="2">
        <v>1</v>
      </c>
      <c r="I620" s="2">
        <v>0</v>
      </c>
      <c r="J620" s="2">
        <v>0</v>
      </c>
      <c r="K620" s="2">
        <v>0</v>
      </c>
      <c r="L620" s="2">
        <v>1</v>
      </c>
      <c r="M620" s="2">
        <v>0</v>
      </c>
      <c r="N620" s="2">
        <v>0</v>
      </c>
      <c r="O620" s="2" t="s">
        <v>39</v>
      </c>
      <c r="P620" s="2" t="str" cm="1">
        <f t="array" ref="P620">_xlfn.IFS(Table1[[#This Row],[Divorced]]=1,"Divorced",Table1[[#This Row],[Married]]=1,"Married",Table1[[#This Row],[Single]]=1,"Single",Table1[[#This Row],[Together]]=1,"Together",Table1[[#This Row],[Widow]]=1,"Widow")</f>
        <v>Single</v>
      </c>
      <c r="Q620" s="2" t="str" cm="1">
        <f t="array" ref="Q620">IFERROR(_xlfn.IFS(Table1[[#This Row],[Basic]]=1,"Basic",Table1[[#This Row],[Graduate]]=1,"Graduate",Table1[[#This Row],[Master]]=1,"Master",Table1[[#This Row],[PhD]]=1,"PhD"),"Other")</f>
        <v>Graduate</v>
      </c>
    </row>
    <row r="621" spans="1:17" x14ac:dyDescent="0.25">
      <c r="A621" s="2">
        <v>3217</v>
      </c>
      <c r="B621" s="7">
        <v>166201</v>
      </c>
      <c r="C621" s="2">
        <v>2</v>
      </c>
      <c r="D621" s="2">
        <v>1</v>
      </c>
      <c r="E621" s="2">
        <v>74</v>
      </c>
      <c r="F621" s="2">
        <v>0</v>
      </c>
      <c r="G621" s="2">
        <v>0</v>
      </c>
      <c r="H621" s="2">
        <v>0</v>
      </c>
      <c r="I621" s="2">
        <v>1</v>
      </c>
      <c r="J621" s="2">
        <v>0</v>
      </c>
      <c r="K621" s="2">
        <v>0</v>
      </c>
      <c r="L621" s="2">
        <v>0</v>
      </c>
      <c r="M621" s="2">
        <v>0</v>
      </c>
      <c r="N621" s="2">
        <v>1</v>
      </c>
      <c r="O621" s="2" t="s">
        <v>34</v>
      </c>
      <c r="P621" s="2" t="str" cm="1">
        <f t="array" ref="P621">_xlfn.IFS(Table1[[#This Row],[Divorced]]=1,"Divorced",Table1[[#This Row],[Married]]=1,"Married",Table1[[#This Row],[Single]]=1,"Single",Table1[[#This Row],[Together]]=1,"Together",Table1[[#This Row],[Widow]]=1,"Widow")</f>
        <v>Together</v>
      </c>
      <c r="Q621" s="2" t="str" cm="1">
        <f t="array" ref="Q621">IFERROR(_xlfn.IFS(Table1[[#This Row],[Basic]]=1,"Basic",Table1[[#This Row],[Graduate]]=1,"Graduate",Table1[[#This Row],[Master]]=1,"Master",Table1[[#This Row],[PhD]]=1,"PhD"),"Other")</f>
        <v>PhD</v>
      </c>
    </row>
    <row r="622" spans="1:17" x14ac:dyDescent="0.25">
      <c r="A622" s="2">
        <v>2524</v>
      </c>
      <c r="B622" s="7">
        <v>166033</v>
      </c>
      <c r="C622" s="2">
        <v>0</v>
      </c>
      <c r="D622" s="2">
        <v>1</v>
      </c>
      <c r="E622" s="2">
        <v>63</v>
      </c>
      <c r="F622" s="2">
        <v>0</v>
      </c>
      <c r="G622" s="2">
        <v>0</v>
      </c>
      <c r="H622" s="2">
        <v>0</v>
      </c>
      <c r="I622" s="2">
        <v>0</v>
      </c>
      <c r="J622" s="2">
        <v>1</v>
      </c>
      <c r="K622" s="2">
        <v>0</v>
      </c>
      <c r="L622" s="2">
        <v>1</v>
      </c>
      <c r="M622" s="2">
        <v>0</v>
      </c>
      <c r="N622" s="2">
        <v>0</v>
      </c>
      <c r="O622" s="2" t="s">
        <v>36</v>
      </c>
      <c r="P622" s="2" t="str" cm="1">
        <f t="array" ref="P622">_xlfn.IFS(Table1[[#This Row],[Divorced]]=1,"Divorced",Table1[[#This Row],[Married]]=1,"Married",Table1[[#This Row],[Single]]=1,"Single",Table1[[#This Row],[Together]]=1,"Together",Table1[[#This Row],[Widow]]=1,"Widow")</f>
        <v>Widow</v>
      </c>
      <c r="Q622" s="2" t="str" cm="1">
        <f t="array" ref="Q622">IFERROR(_xlfn.IFS(Table1[[#This Row],[Basic]]=1,"Basic",Table1[[#This Row],[Graduate]]=1,"Graduate",Table1[[#This Row],[Master]]=1,"Master",Table1[[#This Row],[PhD]]=1,"PhD"),"Other")</f>
        <v>Graduate</v>
      </c>
    </row>
    <row r="623" spans="1:17" x14ac:dyDescent="0.25">
      <c r="A623" s="2">
        <v>2224</v>
      </c>
      <c r="B623" s="7">
        <v>166000</v>
      </c>
      <c r="C623" s="2">
        <v>0</v>
      </c>
      <c r="D623" s="2">
        <v>0</v>
      </c>
      <c r="E623" s="2">
        <v>73</v>
      </c>
      <c r="F623" s="2">
        <v>0</v>
      </c>
      <c r="G623" s="2">
        <v>0</v>
      </c>
      <c r="H623" s="2">
        <v>0</v>
      </c>
      <c r="I623" s="2">
        <v>1</v>
      </c>
      <c r="J623" s="2">
        <v>0</v>
      </c>
      <c r="K623" s="2">
        <v>0</v>
      </c>
      <c r="L623" s="2">
        <v>0</v>
      </c>
      <c r="M623" s="2">
        <v>1</v>
      </c>
      <c r="N623" s="2">
        <v>0</v>
      </c>
      <c r="O623" s="2" t="s">
        <v>36</v>
      </c>
      <c r="P623" s="2" t="str" cm="1">
        <f t="array" ref="P623">_xlfn.IFS(Table1[[#This Row],[Divorced]]=1,"Divorced",Table1[[#This Row],[Married]]=1,"Married",Table1[[#This Row],[Single]]=1,"Single",Table1[[#This Row],[Together]]=1,"Together",Table1[[#This Row],[Widow]]=1,"Widow")</f>
        <v>Together</v>
      </c>
      <c r="Q623" s="2" t="str" cm="1">
        <f t="array" ref="Q623">IFERROR(_xlfn.IFS(Table1[[#This Row],[Basic]]=1,"Basic",Table1[[#This Row],[Graduate]]=1,"Graduate",Table1[[#This Row],[Master]]=1,"Master",Table1[[#This Row],[PhD]]=1,"PhD"),"Other")</f>
        <v>Master</v>
      </c>
    </row>
    <row r="624" spans="1:17" x14ac:dyDescent="0.25">
      <c r="A624" s="2">
        <v>1438</v>
      </c>
      <c r="B624" s="7">
        <v>165991</v>
      </c>
      <c r="C624" s="2">
        <v>0</v>
      </c>
      <c r="D624" s="2">
        <v>1</v>
      </c>
      <c r="E624" s="2">
        <v>44</v>
      </c>
      <c r="F624" s="2">
        <v>0</v>
      </c>
      <c r="G624" s="2">
        <v>1</v>
      </c>
      <c r="H624" s="2">
        <v>0</v>
      </c>
      <c r="I624" s="2">
        <v>0</v>
      </c>
      <c r="J624" s="2">
        <v>0</v>
      </c>
      <c r="K624" s="2">
        <v>0</v>
      </c>
      <c r="L624" s="2">
        <v>1</v>
      </c>
      <c r="M624" s="2">
        <v>0</v>
      </c>
      <c r="N624" s="2">
        <v>0</v>
      </c>
      <c r="O624" s="2" t="s">
        <v>36</v>
      </c>
      <c r="P624" s="2" t="str" cm="1">
        <f t="array" ref="P624">_xlfn.IFS(Table1[[#This Row],[Divorced]]=1,"Divorced",Table1[[#This Row],[Married]]=1,"Married",Table1[[#This Row],[Single]]=1,"Single",Table1[[#This Row],[Together]]=1,"Together",Table1[[#This Row],[Widow]]=1,"Widow")</f>
        <v>Married</v>
      </c>
      <c r="Q624" s="2" t="str" cm="1">
        <f t="array" ref="Q624">IFERROR(_xlfn.IFS(Table1[[#This Row],[Basic]]=1,"Basic",Table1[[#This Row],[Graduate]]=1,"Graduate",Table1[[#This Row],[Master]]=1,"Master",Table1[[#This Row],[PhD]]=1,"PhD"),"Other")</f>
        <v>Graduate</v>
      </c>
    </row>
    <row r="625" spans="1:17" x14ac:dyDescent="0.25">
      <c r="A625" s="2">
        <v>1796</v>
      </c>
      <c r="B625" s="7">
        <v>165968</v>
      </c>
      <c r="C625" s="2">
        <v>0</v>
      </c>
      <c r="D625" s="2">
        <v>1</v>
      </c>
      <c r="E625" s="2">
        <v>50</v>
      </c>
      <c r="F625" s="2">
        <v>0</v>
      </c>
      <c r="G625" s="2">
        <v>0</v>
      </c>
      <c r="H625" s="2">
        <v>0</v>
      </c>
      <c r="I625" s="2">
        <v>1</v>
      </c>
      <c r="J625" s="2">
        <v>0</v>
      </c>
      <c r="K625" s="2">
        <v>0</v>
      </c>
      <c r="L625" s="2">
        <v>0</v>
      </c>
      <c r="M625" s="2">
        <v>0</v>
      </c>
      <c r="N625" s="2">
        <v>1</v>
      </c>
      <c r="O625" s="2" t="s">
        <v>35</v>
      </c>
      <c r="P625" s="2" t="str" cm="1">
        <f t="array" ref="P625">_xlfn.IFS(Table1[[#This Row],[Divorced]]=1,"Divorced",Table1[[#This Row],[Married]]=1,"Married",Table1[[#This Row],[Single]]=1,"Single",Table1[[#This Row],[Together]]=1,"Together",Table1[[#This Row],[Widow]]=1,"Widow")</f>
        <v>Together</v>
      </c>
      <c r="Q625" s="2" t="str" cm="1">
        <f t="array" ref="Q625">IFERROR(_xlfn.IFS(Table1[[#This Row],[Basic]]=1,"Basic",Table1[[#This Row],[Graduate]]=1,"Graduate",Table1[[#This Row],[Master]]=1,"Master",Table1[[#This Row],[PhD]]=1,"PhD"),"Other")</f>
        <v>PhD</v>
      </c>
    </row>
    <row r="626" spans="1:17" x14ac:dyDescent="0.25">
      <c r="A626" s="2">
        <v>1095</v>
      </c>
      <c r="B626" s="7">
        <v>165846</v>
      </c>
      <c r="C626" s="2">
        <v>0</v>
      </c>
      <c r="D626" s="2">
        <v>0</v>
      </c>
      <c r="E626" s="2">
        <v>75</v>
      </c>
      <c r="F626" s="2">
        <v>0</v>
      </c>
      <c r="G626" s="2">
        <v>1</v>
      </c>
      <c r="H626" s="2">
        <v>0</v>
      </c>
      <c r="I626" s="2">
        <v>0</v>
      </c>
      <c r="J626" s="2">
        <v>0</v>
      </c>
      <c r="K626" s="2">
        <v>0</v>
      </c>
      <c r="L626" s="2">
        <v>0</v>
      </c>
      <c r="M626" s="2">
        <v>0</v>
      </c>
      <c r="N626" s="2">
        <v>1</v>
      </c>
      <c r="O626" s="2" t="s">
        <v>39</v>
      </c>
      <c r="P626" s="2" t="str" cm="1">
        <f t="array" ref="P626">_xlfn.IFS(Table1[[#This Row],[Divorced]]=1,"Divorced",Table1[[#This Row],[Married]]=1,"Married",Table1[[#This Row],[Single]]=1,"Single",Table1[[#This Row],[Together]]=1,"Together",Table1[[#This Row],[Widow]]=1,"Widow")</f>
        <v>Married</v>
      </c>
      <c r="Q626" s="2" t="str" cm="1">
        <f t="array" ref="Q626">IFERROR(_xlfn.IFS(Table1[[#This Row],[Basic]]=1,"Basic",Table1[[#This Row],[Graduate]]=1,"Graduate",Table1[[#This Row],[Master]]=1,"Master",Table1[[#This Row],[PhD]]=1,"PhD"),"Other")</f>
        <v>PhD</v>
      </c>
    </row>
    <row r="627" spans="1:17" x14ac:dyDescent="0.25">
      <c r="A627" s="2">
        <v>2518</v>
      </c>
      <c r="B627" s="7">
        <v>165819</v>
      </c>
      <c r="C627" s="2">
        <v>0</v>
      </c>
      <c r="D627" s="2">
        <v>0</v>
      </c>
      <c r="E627" s="2">
        <v>42</v>
      </c>
      <c r="F627" s="2">
        <v>0</v>
      </c>
      <c r="G627" s="2">
        <v>1</v>
      </c>
      <c r="H627" s="2">
        <v>0</v>
      </c>
      <c r="I627" s="2">
        <v>0</v>
      </c>
      <c r="J627" s="2">
        <v>0</v>
      </c>
      <c r="K627" s="2">
        <v>0</v>
      </c>
      <c r="L627" s="2">
        <v>1</v>
      </c>
      <c r="M627" s="2">
        <v>0</v>
      </c>
      <c r="N627" s="2">
        <v>0</v>
      </c>
      <c r="O627" s="2" t="s">
        <v>36</v>
      </c>
      <c r="P627" s="2" t="str" cm="1">
        <f t="array" ref="P627">_xlfn.IFS(Table1[[#This Row],[Divorced]]=1,"Divorced",Table1[[#This Row],[Married]]=1,"Married",Table1[[#This Row],[Single]]=1,"Single",Table1[[#This Row],[Together]]=1,"Together",Table1[[#This Row],[Widow]]=1,"Widow")</f>
        <v>Married</v>
      </c>
      <c r="Q627" s="2" t="str" cm="1">
        <f t="array" ref="Q627">IFERROR(_xlfn.IFS(Table1[[#This Row],[Basic]]=1,"Basic",Table1[[#This Row],[Graduate]]=1,"Graduate",Table1[[#This Row],[Master]]=1,"Master",Table1[[#This Row],[PhD]]=1,"PhD"),"Other")</f>
        <v>Graduate</v>
      </c>
    </row>
    <row r="628" spans="1:17" x14ac:dyDescent="0.25">
      <c r="A628" s="2">
        <v>2984</v>
      </c>
      <c r="B628" s="7">
        <v>165814</v>
      </c>
      <c r="C628" s="2">
        <v>0</v>
      </c>
      <c r="D628" s="2">
        <v>1</v>
      </c>
      <c r="E628" s="2">
        <v>54</v>
      </c>
      <c r="F628" s="2">
        <v>0</v>
      </c>
      <c r="G628" s="2">
        <v>0</v>
      </c>
      <c r="H628" s="2">
        <v>0</v>
      </c>
      <c r="I628" s="2">
        <v>1</v>
      </c>
      <c r="J628" s="2">
        <v>0</v>
      </c>
      <c r="K628" s="2">
        <v>0</v>
      </c>
      <c r="L628" s="2">
        <v>0</v>
      </c>
      <c r="M628" s="2">
        <v>0</v>
      </c>
      <c r="N628" s="2">
        <v>1</v>
      </c>
      <c r="O628" s="2" t="s">
        <v>35</v>
      </c>
      <c r="P628" s="2" t="str" cm="1">
        <f t="array" ref="P628">_xlfn.IFS(Table1[[#This Row],[Divorced]]=1,"Divorced",Table1[[#This Row],[Married]]=1,"Married",Table1[[#This Row],[Single]]=1,"Single",Table1[[#This Row],[Together]]=1,"Together",Table1[[#This Row],[Widow]]=1,"Widow")</f>
        <v>Together</v>
      </c>
      <c r="Q628" s="2" t="str" cm="1">
        <f t="array" ref="Q628">IFERROR(_xlfn.IFS(Table1[[#This Row],[Basic]]=1,"Basic",Table1[[#This Row],[Graduate]]=1,"Graduate",Table1[[#This Row],[Master]]=1,"Master",Table1[[#This Row],[PhD]]=1,"PhD"),"Other")</f>
        <v>PhD</v>
      </c>
    </row>
    <row r="629" spans="1:17" x14ac:dyDescent="0.25">
      <c r="A629" s="2">
        <v>1391</v>
      </c>
      <c r="B629" s="7">
        <v>165808</v>
      </c>
      <c r="C629" s="2">
        <v>1</v>
      </c>
      <c r="D629" s="2">
        <v>1</v>
      </c>
      <c r="E629" s="2">
        <v>49</v>
      </c>
      <c r="F629" s="2">
        <v>1</v>
      </c>
      <c r="G629" s="2">
        <v>0</v>
      </c>
      <c r="H629" s="2">
        <v>0</v>
      </c>
      <c r="I629" s="2">
        <v>0</v>
      </c>
      <c r="J629" s="2">
        <v>0</v>
      </c>
      <c r="K629" s="2">
        <v>0</v>
      </c>
      <c r="L629" s="2">
        <v>0</v>
      </c>
      <c r="M629" s="2">
        <v>0</v>
      </c>
      <c r="N629" s="2">
        <v>1</v>
      </c>
      <c r="O629" s="2" t="s">
        <v>38</v>
      </c>
      <c r="P629" s="2" t="str" cm="1">
        <f t="array" ref="P629">_xlfn.IFS(Table1[[#This Row],[Divorced]]=1,"Divorced",Table1[[#This Row],[Married]]=1,"Married",Table1[[#This Row],[Single]]=1,"Single",Table1[[#This Row],[Together]]=1,"Together",Table1[[#This Row],[Widow]]=1,"Widow")</f>
        <v>Divorced</v>
      </c>
      <c r="Q629" s="2" t="str" cm="1">
        <f t="array" ref="Q629">IFERROR(_xlfn.IFS(Table1[[#This Row],[Basic]]=1,"Basic",Table1[[#This Row],[Graduate]]=1,"Graduate",Table1[[#This Row],[Master]]=1,"Master",Table1[[#This Row],[PhD]]=1,"PhD"),"Other")</f>
        <v>PhD</v>
      </c>
    </row>
    <row r="630" spans="1:17" x14ac:dyDescent="0.25">
      <c r="A630" s="2">
        <v>1666</v>
      </c>
      <c r="B630" s="7">
        <v>165777</v>
      </c>
      <c r="C630" s="2">
        <v>0</v>
      </c>
      <c r="D630" s="2">
        <v>0</v>
      </c>
      <c r="E630" s="2">
        <v>53</v>
      </c>
      <c r="F630" s="2">
        <v>0</v>
      </c>
      <c r="G630" s="2">
        <v>0</v>
      </c>
      <c r="H630" s="2">
        <v>0</v>
      </c>
      <c r="I630" s="2">
        <v>1</v>
      </c>
      <c r="J630" s="2">
        <v>0</v>
      </c>
      <c r="K630" s="2">
        <v>0</v>
      </c>
      <c r="L630" s="2">
        <v>1</v>
      </c>
      <c r="M630" s="2">
        <v>0</v>
      </c>
      <c r="N630" s="2">
        <v>0</v>
      </c>
      <c r="O630" s="2" t="s">
        <v>36</v>
      </c>
      <c r="P630" s="2" t="str" cm="1">
        <f t="array" ref="P630">_xlfn.IFS(Table1[[#This Row],[Divorced]]=1,"Divorced",Table1[[#This Row],[Married]]=1,"Married",Table1[[#This Row],[Single]]=1,"Single",Table1[[#This Row],[Together]]=1,"Together",Table1[[#This Row],[Widow]]=1,"Widow")</f>
        <v>Together</v>
      </c>
      <c r="Q630" s="2" t="str" cm="1">
        <f t="array" ref="Q630">IFERROR(_xlfn.IFS(Table1[[#This Row],[Basic]]=1,"Basic",Table1[[#This Row],[Graduate]]=1,"Graduate",Table1[[#This Row],[Master]]=1,"Master",Table1[[#This Row],[PhD]]=1,"PhD"),"Other")</f>
        <v>Graduate</v>
      </c>
    </row>
    <row r="631" spans="1:17" x14ac:dyDescent="0.25">
      <c r="A631" s="2">
        <v>2192</v>
      </c>
      <c r="B631" s="7">
        <v>165748</v>
      </c>
      <c r="C631" s="2">
        <v>0</v>
      </c>
      <c r="D631" s="2">
        <v>1</v>
      </c>
      <c r="E631" s="2">
        <v>65</v>
      </c>
      <c r="F631" s="2">
        <v>0</v>
      </c>
      <c r="G631" s="2">
        <v>0</v>
      </c>
      <c r="H631" s="2">
        <v>0</v>
      </c>
      <c r="I631" s="2">
        <v>1</v>
      </c>
      <c r="J631" s="2">
        <v>0</v>
      </c>
      <c r="K631" s="2">
        <v>0</v>
      </c>
      <c r="L631" s="2">
        <v>1</v>
      </c>
      <c r="M631" s="2">
        <v>0</v>
      </c>
      <c r="N631" s="2">
        <v>0</v>
      </c>
      <c r="O631" s="2" t="s">
        <v>35</v>
      </c>
      <c r="P631" s="2" t="str" cm="1">
        <f t="array" ref="P631">_xlfn.IFS(Table1[[#This Row],[Divorced]]=1,"Divorced",Table1[[#This Row],[Married]]=1,"Married",Table1[[#This Row],[Single]]=1,"Single",Table1[[#This Row],[Together]]=1,"Together",Table1[[#This Row],[Widow]]=1,"Widow")</f>
        <v>Together</v>
      </c>
      <c r="Q631" s="2" t="str" cm="1">
        <f t="array" ref="Q631">IFERROR(_xlfn.IFS(Table1[[#This Row],[Basic]]=1,"Basic",Table1[[#This Row],[Graduate]]=1,"Graduate",Table1[[#This Row],[Master]]=1,"Master",Table1[[#This Row],[PhD]]=1,"PhD"),"Other")</f>
        <v>Graduate</v>
      </c>
    </row>
    <row r="632" spans="1:17" x14ac:dyDescent="0.25">
      <c r="A632" s="2">
        <v>1141</v>
      </c>
      <c r="B632" s="7">
        <v>165747</v>
      </c>
      <c r="C632" s="2">
        <v>0</v>
      </c>
      <c r="D632" s="2">
        <v>1</v>
      </c>
      <c r="E632" s="2">
        <v>51</v>
      </c>
      <c r="F632" s="2">
        <v>0</v>
      </c>
      <c r="G632" s="2">
        <v>1</v>
      </c>
      <c r="H632" s="2">
        <v>0</v>
      </c>
      <c r="I632" s="2">
        <v>0</v>
      </c>
      <c r="J632" s="2">
        <v>0</v>
      </c>
      <c r="K632" s="2">
        <v>0</v>
      </c>
      <c r="L632" s="2">
        <v>1</v>
      </c>
      <c r="M632" s="2">
        <v>0</v>
      </c>
      <c r="N632" s="2">
        <v>0</v>
      </c>
      <c r="O632" s="2" t="s">
        <v>34</v>
      </c>
      <c r="P632" s="2" t="str" cm="1">
        <f t="array" ref="P632">_xlfn.IFS(Table1[[#This Row],[Divorced]]=1,"Divorced",Table1[[#This Row],[Married]]=1,"Married",Table1[[#This Row],[Single]]=1,"Single",Table1[[#This Row],[Together]]=1,"Together",Table1[[#This Row],[Widow]]=1,"Widow")</f>
        <v>Married</v>
      </c>
      <c r="Q632" s="2" t="str" cm="1">
        <f t="array" ref="Q632">IFERROR(_xlfn.IFS(Table1[[#This Row],[Basic]]=1,"Basic",Table1[[#This Row],[Graduate]]=1,"Graduate",Table1[[#This Row],[Master]]=1,"Master",Table1[[#This Row],[PhD]]=1,"PhD"),"Other")</f>
        <v>Graduate</v>
      </c>
    </row>
    <row r="633" spans="1:17" x14ac:dyDescent="0.25">
      <c r="A633" s="2">
        <v>2819</v>
      </c>
      <c r="B633" s="7">
        <v>165735</v>
      </c>
      <c r="C633" s="2">
        <v>1</v>
      </c>
      <c r="D633" s="2">
        <v>1</v>
      </c>
      <c r="E633" s="2">
        <v>55</v>
      </c>
      <c r="F633" s="2">
        <v>0</v>
      </c>
      <c r="G633" s="2">
        <v>0</v>
      </c>
      <c r="H633" s="2">
        <v>0</v>
      </c>
      <c r="I633" s="2">
        <v>1</v>
      </c>
      <c r="J633" s="2">
        <v>0</v>
      </c>
      <c r="K633" s="2">
        <v>0</v>
      </c>
      <c r="L633" s="2">
        <v>0</v>
      </c>
      <c r="M633" s="2">
        <v>1</v>
      </c>
      <c r="N633" s="2">
        <v>0</v>
      </c>
      <c r="O633" s="2" t="s">
        <v>38</v>
      </c>
      <c r="P633" s="2" t="str" cm="1">
        <f t="array" ref="P633">_xlfn.IFS(Table1[[#This Row],[Divorced]]=1,"Divorced",Table1[[#This Row],[Married]]=1,"Married",Table1[[#This Row],[Single]]=1,"Single",Table1[[#This Row],[Together]]=1,"Together",Table1[[#This Row],[Widow]]=1,"Widow")</f>
        <v>Together</v>
      </c>
      <c r="Q633" s="2" t="str" cm="1">
        <f t="array" ref="Q633">IFERROR(_xlfn.IFS(Table1[[#This Row],[Basic]]=1,"Basic",Table1[[#This Row],[Graduate]]=1,"Graduate",Table1[[#This Row],[Master]]=1,"Master",Table1[[#This Row],[PhD]]=1,"PhD"),"Other")</f>
        <v>Master</v>
      </c>
    </row>
    <row r="634" spans="1:17" x14ac:dyDescent="0.25">
      <c r="A634" s="2">
        <v>3139</v>
      </c>
      <c r="B634" s="7">
        <v>165706</v>
      </c>
      <c r="C634" s="2">
        <v>0</v>
      </c>
      <c r="D634" s="2">
        <v>0</v>
      </c>
      <c r="E634" s="2">
        <v>50</v>
      </c>
      <c r="F634" s="2">
        <v>1</v>
      </c>
      <c r="G634" s="2">
        <v>0</v>
      </c>
      <c r="H634" s="2">
        <v>0</v>
      </c>
      <c r="I634" s="2">
        <v>0</v>
      </c>
      <c r="J634" s="2">
        <v>0</v>
      </c>
      <c r="K634" s="2">
        <v>0</v>
      </c>
      <c r="L634" s="2">
        <v>0</v>
      </c>
      <c r="M634" s="2">
        <v>0</v>
      </c>
      <c r="N634" s="2">
        <v>0</v>
      </c>
      <c r="O634" s="2" t="s">
        <v>34</v>
      </c>
      <c r="P634" s="2" t="str" cm="1">
        <f t="array" ref="P634">_xlfn.IFS(Table1[[#This Row],[Divorced]]=1,"Divorced",Table1[[#This Row],[Married]]=1,"Married",Table1[[#This Row],[Single]]=1,"Single",Table1[[#This Row],[Together]]=1,"Together",Table1[[#This Row],[Widow]]=1,"Widow")</f>
        <v>Divorced</v>
      </c>
      <c r="Q634" s="2" t="str" cm="1">
        <f t="array" ref="Q634">IFERROR(_xlfn.IFS(Table1[[#This Row],[Basic]]=1,"Basic",Table1[[#This Row],[Graduate]]=1,"Graduate",Table1[[#This Row],[Master]]=1,"Master",Table1[[#This Row],[PhD]]=1,"PhD"),"Other")</f>
        <v>Other</v>
      </c>
    </row>
    <row r="635" spans="1:17" x14ac:dyDescent="0.25">
      <c r="A635" s="2">
        <v>2397</v>
      </c>
      <c r="B635" s="7">
        <v>165704</v>
      </c>
      <c r="C635" s="2">
        <v>0</v>
      </c>
      <c r="D635" s="2">
        <v>0</v>
      </c>
      <c r="E635" s="2">
        <v>48</v>
      </c>
      <c r="F635" s="2">
        <v>0</v>
      </c>
      <c r="G635" s="2">
        <v>0</v>
      </c>
      <c r="H635" s="2">
        <v>1</v>
      </c>
      <c r="I635" s="2">
        <v>0</v>
      </c>
      <c r="J635" s="2">
        <v>0</v>
      </c>
      <c r="K635" s="2">
        <v>0</v>
      </c>
      <c r="L635" s="2">
        <v>0</v>
      </c>
      <c r="M635" s="2">
        <v>0</v>
      </c>
      <c r="N635" s="2">
        <v>0</v>
      </c>
      <c r="O635" s="2" t="s">
        <v>39</v>
      </c>
      <c r="P635" s="2" t="str" cm="1">
        <f t="array" ref="P635">_xlfn.IFS(Table1[[#This Row],[Divorced]]=1,"Divorced",Table1[[#This Row],[Married]]=1,"Married",Table1[[#This Row],[Single]]=1,"Single",Table1[[#This Row],[Together]]=1,"Together",Table1[[#This Row],[Widow]]=1,"Widow")</f>
        <v>Single</v>
      </c>
      <c r="Q635" s="2" t="str" cm="1">
        <f t="array" ref="Q635">IFERROR(_xlfn.IFS(Table1[[#This Row],[Basic]]=1,"Basic",Table1[[#This Row],[Graduate]]=1,"Graduate",Table1[[#This Row],[Master]]=1,"Master",Table1[[#This Row],[PhD]]=1,"PhD"),"Other")</f>
        <v>Other</v>
      </c>
    </row>
    <row r="636" spans="1:17" x14ac:dyDescent="0.25">
      <c r="A636" s="2">
        <v>2290</v>
      </c>
      <c r="B636" s="7">
        <v>165695</v>
      </c>
      <c r="C636" s="2">
        <v>0</v>
      </c>
      <c r="D636" s="2">
        <v>1</v>
      </c>
      <c r="E636" s="2">
        <v>60</v>
      </c>
      <c r="F636" s="2">
        <v>0</v>
      </c>
      <c r="G636" s="2">
        <v>1</v>
      </c>
      <c r="H636" s="2">
        <v>0</v>
      </c>
      <c r="I636" s="2">
        <v>0</v>
      </c>
      <c r="J636" s="2">
        <v>0</v>
      </c>
      <c r="K636" s="2">
        <v>0</v>
      </c>
      <c r="L636" s="2">
        <v>0</v>
      </c>
      <c r="M636" s="2">
        <v>0</v>
      </c>
      <c r="N636" s="2">
        <v>1</v>
      </c>
      <c r="O636" s="2" t="s">
        <v>36</v>
      </c>
      <c r="P636" s="2" t="str" cm="1">
        <f t="array" ref="P636">_xlfn.IFS(Table1[[#This Row],[Divorced]]=1,"Divorced",Table1[[#This Row],[Married]]=1,"Married",Table1[[#This Row],[Single]]=1,"Single",Table1[[#This Row],[Together]]=1,"Together",Table1[[#This Row],[Widow]]=1,"Widow")</f>
        <v>Married</v>
      </c>
      <c r="Q636" s="2" t="str" cm="1">
        <f t="array" ref="Q636">IFERROR(_xlfn.IFS(Table1[[#This Row],[Basic]]=1,"Basic",Table1[[#This Row],[Graduate]]=1,"Graduate",Table1[[#This Row],[Master]]=1,"Master",Table1[[#This Row],[PhD]]=1,"PhD"),"Other")</f>
        <v>PhD</v>
      </c>
    </row>
    <row r="637" spans="1:17" x14ac:dyDescent="0.25">
      <c r="A637" s="2">
        <v>1799</v>
      </c>
      <c r="B637" s="7">
        <v>165685</v>
      </c>
      <c r="C637" s="2">
        <v>0</v>
      </c>
      <c r="D637" s="2">
        <v>1</v>
      </c>
      <c r="E637" s="2">
        <v>48</v>
      </c>
      <c r="F637" s="2">
        <v>0</v>
      </c>
      <c r="G637" s="2">
        <v>1</v>
      </c>
      <c r="H637" s="2">
        <v>0</v>
      </c>
      <c r="I637" s="2">
        <v>0</v>
      </c>
      <c r="J637" s="2">
        <v>0</v>
      </c>
      <c r="K637" s="2">
        <v>0</v>
      </c>
      <c r="L637" s="2">
        <v>1</v>
      </c>
      <c r="M637" s="2">
        <v>0</v>
      </c>
      <c r="N637" s="2">
        <v>0</v>
      </c>
      <c r="O637" s="2" t="s">
        <v>38</v>
      </c>
      <c r="P637" s="2" t="str" cm="1">
        <f t="array" ref="P637">_xlfn.IFS(Table1[[#This Row],[Divorced]]=1,"Divorced",Table1[[#This Row],[Married]]=1,"Married",Table1[[#This Row],[Single]]=1,"Single",Table1[[#This Row],[Together]]=1,"Together",Table1[[#This Row],[Widow]]=1,"Widow")</f>
        <v>Married</v>
      </c>
      <c r="Q637" s="2" t="str" cm="1">
        <f t="array" ref="Q637">IFERROR(_xlfn.IFS(Table1[[#This Row],[Basic]]=1,"Basic",Table1[[#This Row],[Graduate]]=1,"Graduate",Table1[[#This Row],[Master]]=1,"Master",Table1[[#This Row],[PhD]]=1,"PhD"),"Other")</f>
        <v>Graduate</v>
      </c>
    </row>
    <row r="638" spans="1:17" x14ac:dyDescent="0.25">
      <c r="A638" s="2">
        <v>2377</v>
      </c>
      <c r="B638" s="7">
        <v>165685</v>
      </c>
      <c r="C638" s="2">
        <v>0</v>
      </c>
      <c r="D638" s="2">
        <v>1</v>
      </c>
      <c r="E638" s="2">
        <v>48</v>
      </c>
      <c r="F638" s="2">
        <v>0</v>
      </c>
      <c r="G638" s="2">
        <v>1</v>
      </c>
      <c r="H638" s="2">
        <v>0</v>
      </c>
      <c r="I638" s="2">
        <v>0</v>
      </c>
      <c r="J638" s="2">
        <v>0</v>
      </c>
      <c r="K638" s="2">
        <v>0</v>
      </c>
      <c r="L638" s="2">
        <v>1</v>
      </c>
      <c r="M638" s="2">
        <v>0</v>
      </c>
      <c r="N638" s="2">
        <v>0</v>
      </c>
      <c r="O638" s="2" t="s">
        <v>34</v>
      </c>
      <c r="P638" s="2" t="str" cm="1">
        <f t="array" ref="P638">_xlfn.IFS(Table1[[#This Row],[Divorced]]=1,"Divorced",Table1[[#This Row],[Married]]=1,"Married",Table1[[#This Row],[Single]]=1,"Single",Table1[[#This Row],[Together]]=1,"Together",Table1[[#This Row],[Widow]]=1,"Widow")</f>
        <v>Married</v>
      </c>
      <c r="Q638" s="2" t="str" cm="1">
        <f t="array" ref="Q638">IFERROR(_xlfn.IFS(Table1[[#This Row],[Basic]]=1,"Basic",Table1[[#This Row],[Graduate]]=1,"Graduate",Table1[[#This Row],[Master]]=1,"Master",Table1[[#This Row],[PhD]]=1,"PhD"),"Other")</f>
        <v>Graduate</v>
      </c>
    </row>
    <row r="639" spans="1:17" x14ac:dyDescent="0.25">
      <c r="A639" s="2">
        <v>1490</v>
      </c>
      <c r="B639" s="7">
        <v>165665</v>
      </c>
      <c r="C639" s="2">
        <v>0</v>
      </c>
      <c r="D639" s="2">
        <v>1</v>
      </c>
      <c r="E639" s="2">
        <v>44</v>
      </c>
      <c r="F639" s="2">
        <v>0</v>
      </c>
      <c r="G639" s="2">
        <v>1</v>
      </c>
      <c r="H639" s="2">
        <v>0</v>
      </c>
      <c r="I639" s="2">
        <v>0</v>
      </c>
      <c r="J639" s="2">
        <v>0</v>
      </c>
      <c r="K639" s="2">
        <v>0</v>
      </c>
      <c r="L639" s="2">
        <v>1</v>
      </c>
      <c r="M639" s="2">
        <v>0</v>
      </c>
      <c r="N639" s="2">
        <v>0</v>
      </c>
      <c r="O639" s="2" t="s">
        <v>35</v>
      </c>
      <c r="P639" s="2" t="str" cm="1">
        <f t="array" ref="P639">_xlfn.IFS(Table1[[#This Row],[Divorced]]=1,"Divorced",Table1[[#This Row],[Married]]=1,"Married",Table1[[#This Row],[Single]]=1,"Single",Table1[[#This Row],[Together]]=1,"Together",Table1[[#This Row],[Widow]]=1,"Widow")</f>
        <v>Married</v>
      </c>
      <c r="Q639" s="2" t="str" cm="1">
        <f t="array" ref="Q639">IFERROR(_xlfn.IFS(Table1[[#This Row],[Basic]]=1,"Basic",Table1[[#This Row],[Graduate]]=1,"Graduate",Table1[[#This Row],[Master]]=1,"Master",Table1[[#This Row],[PhD]]=1,"PhD"),"Other")</f>
        <v>Graduate</v>
      </c>
    </row>
    <row r="640" spans="1:17" x14ac:dyDescent="0.25">
      <c r="A640" s="2">
        <v>1270</v>
      </c>
      <c r="B640" s="7">
        <v>165640</v>
      </c>
      <c r="C640" s="2">
        <v>0</v>
      </c>
      <c r="D640" s="2">
        <v>1</v>
      </c>
      <c r="E640" s="2">
        <v>46</v>
      </c>
      <c r="F640" s="2">
        <v>0</v>
      </c>
      <c r="G640" s="2">
        <v>0</v>
      </c>
      <c r="H640" s="2">
        <v>0</v>
      </c>
      <c r="I640" s="2">
        <v>1</v>
      </c>
      <c r="J640" s="2">
        <v>0</v>
      </c>
      <c r="K640" s="2">
        <v>0</v>
      </c>
      <c r="L640" s="2">
        <v>0</v>
      </c>
      <c r="M640" s="2">
        <v>0</v>
      </c>
      <c r="N640" s="2">
        <v>1</v>
      </c>
      <c r="O640" s="2" t="s">
        <v>36</v>
      </c>
      <c r="P640" s="2" t="str" cm="1">
        <f t="array" ref="P640">_xlfn.IFS(Table1[[#This Row],[Divorced]]=1,"Divorced",Table1[[#This Row],[Married]]=1,"Married",Table1[[#This Row],[Single]]=1,"Single",Table1[[#This Row],[Together]]=1,"Together",Table1[[#This Row],[Widow]]=1,"Widow")</f>
        <v>Together</v>
      </c>
      <c r="Q640" s="2" t="str" cm="1">
        <f t="array" ref="Q640">IFERROR(_xlfn.IFS(Table1[[#This Row],[Basic]]=1,"Basic",Table1[[#This Row],[Graduate]]=1,"Graduate",Table1[[#This Row],[Master]]=1,"Master",Table1[[#This Row],[PhD]]=1,"PhD"),"Other")</f>
        <v>PhD</v>
      </c>
    </row>
    <row r="641" spans="1:17" x14ac:dyDescent="0.25">
      <c r="A641" s="2">
        <v>1987</v>
      </c>
      <c r="B641" s="7">
        <v>165569</v>
      </c>
      <c r="C641" s="2">
        <v>0</v>
      </c>
      <c r="D641" s="2">
        <v>1</v>
      </c>
      <c r="E641" s="2">
        <v>67</v>
      </c>
      <c r="F641" s="2">
        <v>0</v>
      </c>
      <c r="G641" s="2">
        <v>1</v>
      </c>
      <c r="H641" s="2">
        <v>0</v>
      </c>
      <c r="I641" s="2">
        <v>0</v>
      </c>
      <c r="J641" s="2">
        <v>0</v>
      </c>
      <c r="K641" s="2">
        <v>0</v>
      </c>
      <c r="L641" s="2">
        <v>0</v>
      </c>
      <c r="M641" s="2">
        <v>1</v>
      </c>
      <c r="N641" s="2">
        <v>0</v>
      </c>
      <c r="O641" s="2" t="s">
        <v>34</v>
      </c>
      <c r="P641" s="2" t="str" cm="1">
        <f t="array" ref="P641">_xlfn.IFS(Table1[[#This Row],[Divorced]]=1,"Divorced",Table1[[#This Row],[Married]]=1,"Married",Table1[[#This Row],[Single]]=1,"Single",Table1[[#This Row],[Together]]=1,"Together",Table1[[#This Row],[Widow]]=1,"Widow")</f>
        <v>Married</v>
      </c>
      <c r="Q641" s="2" t="str" cm="1">
        <f t="array" ref="Q641">IFERROR(_xlfn.IFS(Table1[[#This Row],[Basic]]=1,"Basic",Table1[[#This Row],[Graduate]]=1,"Graduate",Table1[[#This Row],[Master]]=1,"Master",Table1[[#This Row],[PhD]]=1,"PhD"),"Other")</f>
        <v>Master</v>
      </c>
    </row>
    <row r="642" spans="1:17" x14ac:dyDescent="0.25">
      <c r="A642" s="2">
        <v>2045</v>
      </c>
      <c r="B642" s="7">
        <v>165526</v>
      </c>
      <c r="C642" s="2">
        <v>0</v>
      </c>
      <c r="D642" s="2">
        <v>1</v>
      </c>
      <c r="E642" s="2">
        <v>56</v>
      </c>
      <c r="F642" s="2">
        <v>0</v>
      </c>
      <c r="G642" s="2">
        <v>1</v>
      </c>
      <c r="H642" s="2">
        <v>0</v>
      </c>
      <c r="I642" s="2">
        <v>0</v>
      </c>
      <c r="J642" s="2">
        <v>0</v>
      </c>
      <c r="K642" s="2">
        <v>0</v>
      </c>
      <c r="L642" s="2">
        <v>0</v>
      </c>
      <c r="M642" s="2">
        <v>0</v>
      </c>
      <c r="N642" s="2">
        <v>1</v>
      </c>
      <c r="O642" s="2" t="s">
        <v>38</v>
      </c>
      <c r="P642" s="2" t="str" cm="1">
        <f t="array" ref="P642">_xlfn.IFS(Table1[[#This Row],[Divorced]]=1,"Divorced",Table1[[#This Row],[Married]]=1,"Married",Table1[[#This Row],[Single]]=1,"Single",Table1[[#This Row],[Together]]=1,"Together",Table1[[#This Row],[Widow]]=1,"Widow")</f>
        <v>Married</v>
      </c>
      <c r="Q642" s="2" t="str" cm="1">
        <f t="array" ref="Q642">IFERROR(_xlfn.IFS(Table1[[#This Row],[Basic]]=1,"Basic",Table1[[#This Row],[Graduate]]=1,"Graduate",Table1[[#This Row],[Master]]=1,"Master",Table1[[#This Row],[PhD]]=1,"PhD"),"Other")</f>
        <v>PhD</v>
      </c>
    </row>
    <row r="643" spans="1:17" x14ac:dyDescent="0.25">
      <c r="A643" s="2">
        <v>2585</v>
      </c>
      <c r="B643" s="7">
        <v>165526</v>
      </c>
      <c r="C643" s="2">
        <v>0</v>
      </c>
      <c r="D643" s="2">
        <v>1</v>
      </c>
      <c r="E643" s="2">
        <v>56</v>
      </c>
      <c r="F643" s="2">
        <v>0</v>
      </c>
      <c r="G643" s="2">
        <v>1</v>
      </c>
      <c r="H643" s="2">
        <v>0</v>
      </c>
      <c r="I643" s="2">
        <v>0</v>
      </c>
      <c r="J643" s="2">
        <v>0</v>
      </c>
      <c r="K643" s="2">
        <v>0</v>
      </c>
      <c r="L643" s="2">
        <v>0</v>
      </c>
      <c r="M643" s="2">
        <v>0</v>
      </c>
      <c r="N643" s="2">
        <v>1</v>
      </c>
      <c r="O643" s="2" t="s">
        <v>38</v>
      </c>
      <c r="P643" s="2" t="str" cm="1">
        <f t="array" ref="P643">_xlfn.IFS(Table1[[#This Row],[Divorced]]=1,"Divorced",Table1[[#This Row],[Married]]=1,"Married",Table1[[#This Row],[Single]]=1,"Single",Table1[[#This Row],[Together]]=1,"Together",Table1[[#This Row],[Widow]]=1,"Widow")</f>
        <v>Married</v>
      </c>
      <c r="Q643" s="2" t="str" cm="1">
        <f t="array" ref="Q643">IFERROR(_xlfn.IFS(Table1[[#This Row],[Basic]]=1,"Basic",Table1[[#This Row],[Graduate]]=1,"Graduate",Table1[[#This Row],[Master]]=1,"Master",Table1[[#This Row],[PhD]]=1,"PhD"),"Other")</f>
        <v>PhD</v>
      </c>
    </row>
    <row r="644" spans="1:17" x14ac:dyDescent="0.25">
      <c r="A644" s="2">
        <v>2471</v>
      </c>
      <c r="B644" s="7">
        <v>165492</v>
      </c>
      <c r="C644" s="2">
        <v>0</v>
      </c>
      <c r="D644" s="2">
        <v>0</v>
      </c>
      <c r="E644" s="2">
        <v>61</v>
      </c>
      <c r="F644" s="2">
        <v>0</v>
      </c>
      <c r="G644" s="2">
        <v>1</v>
      </c>
      <c r="H644" s="2">
        <v>0</v>
      </c>
      <c r="I644" s="2">
        <v>0</v>
      </c>
      <c r="J644" s="2">
        <v>0</v>
      </c>
      <c r="K644" s="2">
        <v>0</v>
      </c>
      <c r="L644" s="2">
        <v>1</v>
      </c>
      <c r="M644" s="2">
        <v>0</v>
      </c>
      <c r="N644" s="2">
        <v>0</v>
      </c>
      <c r="O644" s="2" t="s">
        <v>38</v>
      </c>
      <c r="P644" s="2" t="str" cm="1">
        <f t="array" ref="P644">_xlfn.IFS(Table1[[#This Row],[Divorced]]=1,"Divorced",Table1[[#This Row],[Married]]=1,"Married",Table1[[#This Row],[Single]]=1,"Single",Table1[[#This Row],[Together]]=1,"Together",Table1[[#This Row],[Widow]]=1,"Widow")</f>
        <v>Married</v>
      </c>
      <c r="Q644" s="2" t="str" cm="1">
        <f t="array" ref="Q644">IFERROR(_xlfn.IFS(Table1[[#This Row],[Basic]]=1,"Basic",Table1[[#This Row],[Graduate]]=1,"Graduate",Table1[[#This Row],[Master]]=1,"Master",Table1[[#This Row],[PhD]]=1,"PhD"),"Other")</f>
        <v>Graduate</v>
      </c>
    </row>
    <row r="645" spans="1:17" x14ac:dyDescent="0.25">
      <c r="A645" s="2">
        <v>1614</v>
      </c>
      <c r="B645" s="7">
        <v>165488</v>
      </c>
      <c r="C645" s="2">
        <v>0</v>
      </c>
      <c r="D645" s="2">
        <v>0</v>
      </c>
      <c r="E645" s="2">
        <v>62</v>
      </c>
      <c r="F645" s="2">
        <v>0</v>
      </c>
      <c r="G645" s="2">
        <v>0</v>
      </c>
      <c r="H645" s="2">
        <v>0</v>
      </c>
      <c r="I645" s="2">
        <v>1</v>
      </c>
      <c r="J645" s="2">
        <v>0</v>
      </c>
      <c r="K645" s="2">
        <v>0</v>
      </c>
      <c r="L645" s="2">
        <v>0</v>
      </c>
      <c r="M645" s="2">
        <v>0</v>
      </c>
      <c r="N645" s="2">
        <v>1</v>
      </c>
      <c r="O645" s="2" t="s">
        <v>37</v>
      </c>
      <c r="P645" s="2" t="str" cm="1">
        <f t="array" ref="P645">_xlfn.IFS(Table1[[#This Row],[Divorced]]=1,"Divorced",Table1[[#This Row],[Married]]=1,"Married",Table1[[#This Row],[Single]]=1,"Single",Table1[[#This Row],[Together]]=1,"Together",Table1[[#This Row],[Widow]]=1,"Widow")</f>
        <v>Together</v>
      </c>
      <c r="Q645" s="2" t="str" cm="1">
        <f t="array" ref="Q645">IFERROR(_xlfn.IFS(Table1[[#This Row],[Basic]]=1,"Basic",Table1[[#This Row],[Graduate]]=1,"Graduate",Table1[[#This Row],[Master]]=1,"Master",Table1[[#This Row],[PhD]]=1,"PhD"),"Other")</f>
        <v>PhD</v>
      </c>
    </row>
    <row r="646" spans="1:17" x14ac:dyDescent="0.25">
      <c r="A646" s="2">
        <v>3102</v>
      </c>
      <c r="B646" s="7">
        <v>165487</v>
      </c>
      <c r="C646" s="2">
        <v>0</v>
      </c>
      <c r="D646" s="2">
        <v>0</v>
      </c>
      <c r="E646" s="2">
        <v>63</v>
      </c>
      <c r="F646" s="2">
        <v>0</v>
      </c>
      <c r="G646" s="2">
        <v>0</v>
      </c>
      <c r="H646" s="2">
        <v>1</v>
      </c>
      <c r="I646" s="2">
        <v>0</v>
      </c>
      <c r="J646" s="2">
        <v>0</v>
      </c>
      <c r="K646" s="2">
        <v>0</v>
      </c>
      <c r="L646" s="2">
        <v>0</v>
      </c>
      <c r="M646" s="2">
        <v>1</v>
      </c>
      <c r="N646" s="2">
        <v>0</v>
      </c>
      <c r="O646" s="2" t="s">
        <v>37</v>
      </c>
      <c r="P646" s="2" t="str" cm="1">
        <f t="array" ref="P646">_xlfn.IFS(Table1[[#This Row],[Divorced]]=1,"Divorced",Table1[[#This Row],[Married]]=1,"Married",Table1[[#This Row],[Single]]=1,"Single",Table1[[#This Row],[Together]]=1,"Together",Table1[[#This Row],[Widow]]=1,"Widow")</f>
        <v>Single</v>
      </c>
      <c r="Q646" s="2" t="str" cm="1">
        <f t="array" ref="Q646">IFERROR(_xlfn.IFS(Table1[[#This Row],[Basic]]=1,"Basic",Table1[[#This Row],[Graduate]]=1,"Graduate",Table1[[#This Row],[Master]]=1,"Master",Table1[[#This Row],[PhD]]=1,"PhD"),"Other")</f>
        <v>Master</v>
      </c>
    </row>
    <row r="647" spans="1:17" x14ac:dyDescent="0.25">
      <c r="A647" s="2">
        <v>3156</v>
      </c>
      <c r="B647" s="7">
        <v>165487</v>
      </c>
      <c r="C647" s="2">
        <v>0</v>
      </c>
      <c r="D647" s="2">
        <v>0</v>
      </c>
      <c r="E647" s="2">
        <v>63</v>
      </c>
      <c r="F647" s="2">
        <v>0</v>
      </c>
      <c r="G647" s="2">
        <v>0</v>
      </c>
      <c r="H647" s="2">
        <v>0</v>
      </c>
      <c r="I647" s="2">
        <v>1</v>
      </c>
      <c r="J647" s="2">
        <v>0</v>
      </c>
      <c r="K647" s="2">
        <v>0</v>
      </c>
      <c r="L647" s="2">
        <v>0</v>
      </c>
      <c r="M647" s="2">
        <v>1</v>
      </c>
      <c r="N647" s="2">
        <v>0</v>
      </c>
      <c r="O647" s="2" t="s">
        <v>37</v>
      </c>
      <c r="P647" s="2" t="str" cm="1">
        <f t="array" ref="P647">_xlfn.IFS(Table1[[#This Row],[Divorced]]=1,"Divorced",Table1[[#This Row],[Married]]=1,"Married",Table1[[#This Row],[Single]]=1,"Single",Table1[[#This Row],[Together]]=1,"Together",Table1[[#This Row],[Widow]]=1,"Widow")</f>
        <v>Together</v>
      </c>
      <c r="Q647" s="2" t="str" cm="1">
        <f t="array" ref="Q647">IFERROR(_xlfn.IFS(Table1[[#This Row],[Basic]]=1,"Basic",Table1[[#This Row],[Graduate]]=1,"Graduate",Table1[[#This Row],[Master]]=1,"Master",Table1[[#This Row],[PhD]]=1,"PhD"),"Other")</f>
        <v>Master</v>
      </c>
    </row>
    <row r="648" spans="1:17" x14ac:dyDescent="0.25">
      <c r="A648" s="2">
        <v>1047</v>
      </c>
      <c r="B648" s="7">
        <v>165486</v>
      </c>
      <c r="C648" s="2">
        <v>0</v>
      </c>
      <c r="D648" s="2">
        <v>1</v>
      </c>
      <c r="E648" s="2">
        <v>63</v>
      </c>
      <c r="F648" s="2">
        <v>0</v>
      </c>
      <c r="G648" s="2">
        <v>0</v>
      </c>
      <c r="H648" s="2">
        <v>0</v>
      </c>
      <c r="I648" s="2">
        <v>0</v>
      </c>
      <c r="J648" s="2">
        <v>1</v>
      </c>
      <c r="K648" s="2">
        <v>0</v>
      </c>
      <c r="L648" s="2">
        <v>1</v>
      </c>
      <c r="M648" s="2">
        <v>0</v>
      </c>
      <c r="N648" s="2">
        <v>0</v>
      </c>
      <c r="O648" s="2" t="s">
        <v>39</v>
      </c>
      <c r="P648" s="2" t="str" cm="1">
        <f t="array" ref="P648">_xlfn.IFS(Table1[[#This Row],[Divorced]]=1,"Divorced",Table1[[#This Row],[Married]]=1,"Married",Table1[[#This Row],[Single]]=1,"Single",Table1[[#This Row],[Together]]=1,"Together",Table1[[#This Row],[Widow]]=1,"Widow")</f>
        <v>Widow</v>
      </c>
      <c r="Q648" s="2" t="str" cm="1">
        <f t="array" ref="Q648">IFERROR(_xlfn.IFS(Table1[[#This Row],[Basic]]=1,"Basic",Table1[[#This Row],[Graduate]]=1,"Graduate",Table1[[#This Row],[Master]]=1,"Master",Table1[[#This Row],[PhD]]=1,"PhD"),"Other")</f>
        <v>Graduate</v>
      </c>
    </row>
    <row r="649" spans="1:17" x14ac:dyDescent="0.25">
      <c r="A649" s="2">
        <v>2089</v>
      </c>
      <c r="B649" s="7">
        <v>165463</v>
      </c>
      <c r="C649" s="2">
        <v>1</v>
      </c>
      <c r="D649" s="2">
        <v>0</v>
      </c>
      <c r="E649" s="2">
        <v>46</v>
      </c>
      <c r="F649" s="2">
        <v>0</v>
      </c>
      <c r="G649" s="2">
        <v>1</v>
      </c>
      <c r="H649" s="2">
        <v>0</v>
      </c>
      <c r="I649" s="2">
        <v>0</v>
      </c>
      <c r="J649" s="2">
        <v>0</v>
      </c>
      <c r="K649" s="2">
        <v>0</v>
      </c>
      <c r="L649" s="2">
        <v>0</v>
      </c>
      <c r="M649" s="2">
        <v>0</v>
      </c>
      <c r="N649" s="2">
        <v>0</v>
      </c>
      <c r="O649" s="2" t="s">
        <v>34</v>
      </c>
      <c r="P649" s="2" t="str" cm="1">
        <f t="array" ref="P649">_xlfn.IFS(Table1[[#This Row],[Divorced]]=1,"Divorced",Table1[[#This Row],[Married]]=1,"Married",Table1[[#This Row],[Single]]=1,"Single",Table1[[#This Row],[Together]]=1,"Together",Table1[[#This Row],[Widow]]=1,"Widow")</f>
        <v>Married</v>
      </c>
      <c r="Q649" s="2" t="str" cm="1">
        <f t="array" ref="Q649">IFERROR(_xlfn.IFS(Table1[[#This Row],[Basic]]=1,"Basic",Table1[[#This Row],[Graduate]]=1,"Graduate",Table1[[#This Row],[Master]]=1,"Master",Table1[[#This Row],[PhD]]=1,"PhD"),"Other")</f>
        <v>Other</v>
      </c>
    </row>
    <row r="650" spans="1:17" x14ac:dyDescent="0.25">
      <c r="A650" s="2">
        <v>2754</v>
      </c>
      <c r="B650" s="7">
        <v>165370</v>
      </c>
      <c r="C650" s="2">
        <v>0</v>
      </c>
      <c r="D650" s="2">
        <v>0</v>
      </c>
      <c r="E650" s="2">
        <v>36</v>
      </c>
      <c r="F650" s="2">
        <v>0</v>
      </c>
      <c r="G650" s="2">
        <v>1</v>
      </c>
      <c r="H650" s="2">
        <v>0</v>
      </c>
      <c r="I650" s="2">
        <v>0</v>
      </c>
      <c r="J650" s="2">
        <v>0</v>
      </c>
      <c r="K650" s="2">
        <v>0</v>
      </c>
      <c r="L650" s="2">
        <v>0</v>
      </c>
      <c r="M650" s="2">
        <v>0</v>
      </c>
      <c r="N650" s="2">
        <v>0</v>
      </c>
      <c r="O650" s="2" t="s">
        <v>37</v>
      </c>
      <c r="P650" s="2" t="str" cm="1">
        <f t="array" ref="P650">_xlfn.IFS(Table1[[#This Row],[Divorced]]=1,"Divorced",Table1[[#This Row],[Married]]=1,"Married",Table1[[#This Row],[Single]]=1,"Single",Table1[[#This Row],[Together]]=1,"Together",Table1[[#This Row],[Widow]]=1,"Widow")</f>
        <v>Married</v>
      </c>
      <c r="Q650" s="2" t="str" cm="1">
        <f t="array" ref="Q650">IFERROR(_xlfn.IFS(Table1[[#This Row],[Basic]]=1,"Basic",Table1[[#This Row],[Graduate]]=1,"Graduate",Table1[[#This Row],[Master]]=1,"Master",Table1[[#This Row],[PhD]]=1,"PhD"),"Other")</f>
        <v>Other</v>
      </c>
    </row>
    <row r="651" spans="1:17" x14ac:dyDescent="0.25">
      <c r="A651" s="2">
        <v>1966</v>
      </c>
      <c r="B651" s="7">
        <v>165352</v>
      </c>
      <c r="C651" s="2">
        <v>0</v>
      </c>
      <c r="D651" s="2">
        <v>1</v>
      </c>
      <c r="E651" s="2">
        <v>46</v>
      </c>
      <c r="F651" s="2">
        <v>0</v>
      </c>
      <c r="G651" s="2">
        <v>1</v>
      </c>
      <c r="H651" s="2">
        <v>0</v>
      </c>
      <c r="I651" s="2">
        <v>0</v>
      </c>
      <c r="J651" s="2">
        <v>0</v>
      </c>
      <c r="K651" s="2">
        <v>0</v>
      </c>
      <c r="L651" s="2">
        <v>0</v>
      </c>
      <c r="M651" s="2">
        <v>0</v>
      </c>
      <c r="N651" s="2">
        <v>1</v>
      </c>
      <c r="O651" s="2" t="s">
        <v>36</v>
      </c>
      <c r="P651" s="2" t="str" cm="1">
        <f t="array" ref="P651">_xlfn.IFS(Table1[[#This Row],[Divorced]]=1,"Divorced",Table1[[#This Row],[Married]]=1,"Married",Table1[[#This Row],[Single]]=1,"Single",Table1[[#This Row],[Together]]=1,"Together",Table1[[#This Row],[Widow]]=1,"Widow")</f>
        <v>Married</v>
      </c>
      <c r="Q651" s="2" t="str" cm="1">
        <f t="array" ref="Q651">IFERROR(_xlfn.IFS(Table1[[#This Row],[Basic]]=1,"Basic",Table1[[#This Row],[Graduate]]=1,"Graduate",Table1[[#This Row],[Master]]=1,"Master",Table1[[#This Row],[PhD]]=1,"PhD"),"Other")</f>
        <v>PhD</v>
      </c>
    </row>
    <row r="652" spans="1:17" x14ac:dyDescent="0.25">
      <c r="A652" s="2">
        <v>3112</v>
      </c>
      <c r="B652" s="7">
        <v>165333</v>
      </c>
      <c r="C652" s="2">
        <v>0</v>
      </c>
      <c r="D652" s="2">
        <v>1</v>
      </c>
      <c r="E652" s="2">
        <v>47</v>
      </c>
      <c r="F652" s="2">
        <v>0</v>
      </c>
      <c r="G652" s="2">
        <v>0</v>
      </c>
      <c r="H652" s="2">
        <v>1</v>
      </c>
      <c r="I652" s="2">
        <v>0</v>
      </c>
      <c r="J652" s="2">
        <v>0</v>
      </c>
      <c r="K652" s="2">
        <v>0</v>
      </c>
      <c r="L652" s="2">
        <v>1</v>
      </c>
      <c r="M652" s="2">
        <v>0</v>
      </c>
      <c r="N652" s="2">
        <v>0</v>
      </c>
      <c r="O652" s="2" t="s">
        <v>36</v>
      </c>
      <c r="P652" s="2" t="str" cm="1">
        <f t="array" ref="P652">_xlfn.IFS(Table1[[#This Row],[Divorced]]=1,"Divorced",Table1[[#This Row],[Married]]=1,"Married",Table1[[#This Row],[Single]]=1,"Single",Table1[[#This Row],[Together]]=1,"Together",Table1[[#This Row],[Widow]]=1,"Widow")</f>
        <v>Single</v>
      </c>
      <c r="Q652" s="2" t="str" cm="1">
        <f t="array" ref="Q652">IFERROR(_xlfn.IFS(Table1[[#This Row],[Basic]]=1,"Basic",Table1[[#This Row],[Graduate]]=1,"Graduate",Table1[[#This Row],[Master]]=1,"Master",Table1[[#This Row],[PhD]]=1,"PhD"),"Other")</f>
        <v>Graduate</v>
      </c>
    </row>
    <row r="653" spans="1:17" x14ac:dyDescent="0.25">
      <c r="A653" s="2">
        <v>1023</v>
      </c>
      <c r="B653" s="7">
        <v>165324</v>
      </c>
      <c r="C653" s="2">
        <v>0</v>
      </c>
      <c r="D653" s="2">
        <v>1</v>
      </c>
      <c r="E653" s="2">
        <v>66</v>
      </c>
      <c r="F653" s="2">
        <v>0</v>
      </c>
      <c r="G653" s="2">
        <v>1</v>
      </c>
      <c r="H653" s="2">
        <v>0</v>
      </c>
      <c r="I653" s="2">
        <v>0</v>
      </c>
      <c r="J653" s="2">
        <v>0</v>
      </c>
      <c r="K653" s="2">
        <v>0</v>
      </c>
      <c r="L653" s="2">
        <v>0</v>
      </c>
      <c r="M653" s="2">
        <v>0</v>
      </c>
      <c r="N653" s="2">
        <v>1</v>
      </c>
      <c r="O653" s="2" t="s">
        <v>39</v>
      </c>
      <c r="P653" s="2" t="str" cm="1">
        <f t="array" ref="P653">_xlfn.IFS(Table1[[#This Row],[Divorced]]=1,"Divorced",Table1[[#This Row],[Married]]=1,"Married",Table1[[#This Row],[Single]]=1,"Single",Table1[[#This Row],[Together]]=1,"Together",Table1[[#This Row],[Widow]]=1,"Widow")</f>
        <v>Married</v>
      </c>
      <c r="Q653" s="2" t="str" cm="1">
        <f t="array" ref="Q653">IFERROR(_xlfn.IFS(Table1[[#This Row],[Basic]]=1,"Basic",Table1[[#This Row],[Graduate]]=1,"Graduate",Table1[[#This Row],[Master]]=1,"Master",Table1[[#This Row],[PhD]]=1,"PhD"),"Other")</f>
        <v>PhD</v>
      </c>
    </row>
    <row r="654" spans="1:17" x14ac:dyDescent="0.25">
      <c r="A654" s="2">
        <v>1832</v>
      </c>
      <c r="B654" s="7">
        <v>165324</v>
      </c>
      <c r="C654" s="2">
        <v>0</v>
      </c>
      <c r="D654" s="2">
        <v>1</v>
      </c>
      <c r="E654" s="2">
        <v>66</v>
      </c>
      <c r="F654" s="2">
        <v>0</v>
      </c>
      <c r="G654" s="2">
        <v>1</v>
      </c>
      <c r="H654" s="2">
        <v>0</v>
      </c>
      <c r="I654" s="2">
        <v>0</v>
      </c>
      <c r="J654" s="2">
        <v>0</v>
      </c>
      <c r="K654" s="2">
        <v>0</v>
      </c>
      <c r="L654" s="2">
        <v>0</v>
      </c>
      <c r="M654" s="2">
        <v>0</v>
      </c>
      <c r="N654" s="2">
        <v>1</v>
      </c>
      <c r="O654" s="2" t="s">
        <v>35</v>
      </c>
      <c r="P654" s="2" t="str" cm="1">
        <f t="array" ref="P654">_xlfn.IFS(Table1[[#This Row],[Divorced]]=1,"Divorced",Table1[[#This Row],[Married]]=1,"Married",Table1[[#This Row],[Single]]=1,"Single",Table1[[#This Row],[Together]]=1,"Together",Table1[[#This Row],[Widow]]=1,"Widow")</f>
        <v>Married</v>
      </c>
      <c r="Q654" s="2" t="str" cm="1">
        <f t="array" ref="Q654">IFERROR(_xlfn.IFS(Table1[[#This Row],[Basic]]=1,"Basic",Table1[[#This Row],[Graduate]]=1,"Graduate",Table1[[#This Row],[Master]]=1,"Master",Table1[[#This Row],[PhD]]=1,"PhD"),"Other")</f>
        <v>PhD</v>
      </c>
    </row>
    <row r="655" spans="1:17" x14ac:dyDescent="0.25">
      <c r="A655" s="2">
        <v>1517</v>
      </c>
      <c r="B655" s="7">
        <v>165316</v>
      </c>
      <c r="C655" s="2">
        <v>1</v>
      </c>
      <c r="D655" s="2">
        <v>1</v>
      </c>
      <c r="E655" s="2">
        <v>58</v>
      </c>
      <c r="F655" s="2">
        <v>0</v>
      </c>
      <c r="G655" s="2">
        <v>1</v>
      </c>
      <c r="H655" s="2">
        <v>0</v>
      </c>
      <c r="I655" s="2">
        <v>0</v>
      </c>
      <c r="J655" s="2">
        <v>0</v>
      </c>
      <c r="K655" s="2">
        <v>0</v>
      </c>
      <c r="L655" s="2">
        <v>1</v>
      </c>
      <c r="M655" s="2">
        <v>0</v>
      </c>
      <c r="N655" s="2">
        <v>0</v>
      </c>
      <c r="O655" s="2" t="s">
        <v>38</v>
      </c>
      <c r="P655" s="2" t="str" cm="1">
        <f t="array" ref="P655">_xlfn.IFS(Table1[[#This Row],[Divorced]]=1,"Divorced",Table1[[#This Row],[Married]]=1,"Married",Table1[[#This Row],[Single]]=1,"Single",Table1[[#This Row],[Together]]=1,"Together",Table1[[#This Row],[Widow]]=1,"Widow")</f>
        <v>Married</v>
      </c>
      <c r="Q655" s="2" t="str" cm="1">
        <f t="array" ref="Q655">IFERROR(_xlfn.IFS(Table1[[#This Row],[Basic]]=1,"Basic",Table1[[#This Row],[Graduate]]=1,"Graduate",Table1[[#This Row],[Master]]=1,"Master",Table1[[#This Row],[PhD]]=1,"PhD"),"Other")</f>
        <v>Graduate</v>
      </c>
    </row>
    <row r="656" spans="1:17" x14ac:dyDescent="0.25">
      <c r="A656" s="2">
        <v>3022</v>
      </c>
      <c r="B656" s="7">
        <v>165308</v>
      </c>
      <c r="C656" s="2">
        <v>0</v>
      </c>
      <c r="D656" s="2">
        <v>0</v>
      </c>
      <c r="E656" s="2">
        <v>47</v>
      </c>
      <c r="F656" s="2">
        <v>0</v>
      </c>
      <c r="G656" s="2">
        <v>1</v>
      </c>
      <c r="H656" s="2">
        <v>0</v>
      </c>
      <c r="I656" s="2">
        <v>0</v>
      </c>
      <c r="J656" s="2">
        <v>0</v>
      </c>
      <c r="K656" s="2">
        <v>0</v>
      </c>
      <c r="L656" s="2">
        <v>1</v>
      </c>
      <c r="M656" s="2">
        <v>0</v>
      </c>
      <c r="N656" s="2">
        <v>0</v>
      </c>
      <c r="O656" s="2" t="s">
        <v>36</v>
      </c>
      <c r="P656" s="2" t="str" cm="1">
        <f t="array" ref="P656">_xlfn.IFS(Table1[[#This Row],[Divorced]]=1,"Divorced",Table1[[#This Row],[Married]]=1,"Married",Table1[[#This Row],[Single]]=1,"Single",Table1[[#This Row],[Together]]=1,"Together",Table1[[#This Row],[Widow]]=1,"Widow")</f>
        <v>Married</v>
      </c>
      <c r="Q656" s="2" t="str" cm="1">
        <f t="array" ref="Q656">IFERROR(_xlfn.IFS(Table1[[#This Row],[Basic]]=1,"Basic",Table1[[#This Row],[Graduate]]=1,"Graduate",Table1[[#This Row],[Master]]=1,"Master",Table1[[#This Row],[PhD]]=1,"PhD"),"Other")</f>
        <v>Graduate</v>
      </c>
    </row>
    <row r="657" spans="1:17" x14ac:dyDescent="0.25">
      <c r="A657" s="2">
        <v>1661</v>
      </c>
      <c r="B657" s="7">
        <v>165295</v>
      </c>
      <c r="C657" s="2">
        <v>0</v>
      </c>
      <c r="D657" s="2">
        <v>0</v>
      </c>
      <c r="E657" s="2">
        <v>40</v>
      </c>
      <c r="F657" s="2">
        <v>0</v>
      </c>
      <c r="G657" s="2">
        <v>0</v>
      </c>
      <c r="H657" s="2">
        <v>1</v>
      </c>
      <c r="I657" s="2">
        <v>0</v>
      </c>
      <c r="J657" s="2">
        <v>0</v>
      </c>
      <c r="K657" s="2">
        <v>0</v>
      </c>
      <c r="L657" s="2">
        <v>0</v>
      </c>
      <c r="M657" s="2">
        <v>0</v>
      </c>
      <c r="N657" s="2">
        <v>1</v>
      </c>
      <c r="O657" s="2" t="s">
        <v>38</v>
      </c>
      <c r="P657" s="2" t="str" cm="1">
        <f t="array" ref="P657">_xlfn.IFS(Table1[[#This Row],[Divorced]]=1,"Divorced",Table1[[#This Row],[Married]]=1,"Married",Table1[[#This Row],[Single]]=1,"Single",Table1[[#This Row],[Together]]=1,"Together",Table1[[#This Row],[Widow]]=1,"Widow")</f>
        <v>Single</v>
      </c>
      <c r="Q657" s="2" t="str" cm="1">
        <f t="array" ref="Q657">IFERROR(_xlfn.IFS(Table1[[#This Row],[Basic]]=1,"Basic",Table1[[#This Row],[Graduate]]=1,"Graduate",Table1[[#This Row],[Master]]=1,"Master",Table1[[#This Row],[PhD]]=1,"PhD"),"Other")</f>
        <v>PhD</v>
      </c>
    </row>
    <row r="658" spans="1:17" x14ac:dyDescent="0.25">
      <c r="A658" s="2">
        <v>1483</v>
      </c>
      <c r="B658" s="7">
        <v>165275</v>
      </c>
      <c r="C658" s="2">
        <v>0</v>
      </c>
      <c r="D658" s="2">
        <v>0</v>
      </c>
      <c r="E658" s="2">
        <v>76</v>
      </c>
      <c r="F658" s="2">
        <v>0</v>
      </c>
      <c r="G658" s="2">
        <v>1</v>
      </c>
      <c r="H658" s="2">
        <v>0</v>
      </c>
      <c r="I658" s="2">
        <v>0</v>
      </c>
      <c r="J658" s="2">
        <v>0</v>
      </c>
      <c r="K658" s="2">
        <v>0</v>
      </c>
      <c r="L658" s="2">
        <v>1</v>
      </c>
      <c r="M658" s="2">
        <v>0</v>
      </c>
      <c r="N658" s="2">
        <v>0</v>
      </c>
      <c r="O658" s="2" t="s">
        <v>34</v>
      </c>
      <c r="P658" s="2" t="str" cm="1">
        <f t="array" ref="P658">_xlfn.IFS(Table1[[#This Row],[Divorced]]=1,"Divorced",Table1[[#This Row],[Married]]=1,"Married",Table1[[#This Row],[Single]]=1,"Single",Table1[[#This Row],[Together]]=1,"Together",Table1[[#This Row],[Widow]]=1,"Widow")</f>
        <v>Married</v>
      </c>
      <c r="Q658" s="2" t="str" cm="1">
        <f t="array" ref="Q658">IFERROR(_xlfn.IFS(Table1[[#This Row],[Basic]]=1,"Basic",Table1[[#This Row],[Graduate]]=1,"Graduate",Table1[[#This Row],[Master]]=1,"Master",Table1[[#This Row],[PhD]]=1,"PhD"),"Other")</f>
        <v>Graduate</v>
      </c>
    </row>
    <row r="659" spans="1:17" x14ac:dyDescent="0.25">
      <c r="A659" s="2">
        <v>3097</v>
      </c>
      <c r="B659" s="7">
        <v>165220</v>
      </c>
      <c r="C659" s="2">
        <v>0</v>
      </c>
      <c r="D659" s="2">
        <v>0</v>
      </c>
      <c r="E659" s="2">
        <v>55</v>
      </c>
      <c r="F659" s="2">
        <v>0</v>
      </c>
      <c r="G659" s="2">
        <v>0</v>
      </c>
      <c r="H659" s="2">
        <v>0</v>
      </c>
      <c r="I659" s="2">
        <v>1</v>
      </c>
      <c r="J659" s="2">
        <v>0</v>
      </c>
      <c r="K659" s="2">
        <v>0</v>
      </c>
      <c r="L659" s="2">
        <v>0</v>
      </c>
      <c r="M659" s="2">
        <v>0</v>
      </c>
      <c r="N659" s="2">
        <v>1</v>
      </c>
      <c r="O659" s="2" t="s">
        <v>34</v>
      </c>
      <c r="P659" s="2" t="str" cm="1">
        <f t="array" ref="P659">_xlfn.IFS(Table1[[#This Row],[Divorced]]=1,"Divorced",Table1[[#This Row],[Married]]=1,"Married",Table1[[#This Row],[Single]]=1,"Single",Table1[[#This Row],[Together]]=1,"Together",Table1[[#This Row],[Widow]]=1,"Widow")</f>
        <v>Together</v>
      </c>
      <c r="Q659" s="2" t="str" cm="1">
        <f t="array" ref="Q659">IFERROR(_xlfn.IFS(Table1[[#This Row],[Basic]]=1,"Basic",Table1[[#This Row],[Graduate]]=1,"Graduate",Table1[[#This Row],[Master]]=1,"Master",Table1[[#This Row],[PhD]]=1,"PhD"),"Other")</f>
        <v>PhD</v>
      </c>
    </row>
    <row r="660" spans="1:17" x14ac:dyDescent="0.25">
      <c r="A660" s="2">
        <v>3142</v>
      </c>
      <c r="B660" s="7">
        <v>165210</v>
      </c>
      <c r="C660" s="2">
        <v>0</v>
      </c>
      <c r="D660" s="2">
        <v>1</v>
      </c>
      <c r="E660" s="2">
        <v>65</v>
      </c>
      <c r="F660" s="2">
        <v>0</v>
      </c>
      <c r="G660" s="2">
        <v>1</v>
      </c>
      <c r="H660" s="2">
        <v>0</v>
      </c>
      <c r="I660" s="2">
        <v>0</v>
      </c>
      <c r="J660" s="2">
        <v>0</v>
      </c>
      <c r="K660" s="2">
        <v>0</v>
      </c>
      <c r="L660" s="2">
        <v>1</v>
      </c>
      <c r="M660" s="2">
        <v>0</v>
      </c>
      <c r="N660" s="2">
        <v>0</v>
      </c>
      <c r="O660" s="2" t="s">
        <v>36</v>
      </c>
      <c r="P660" s="2" t="str" cm="1">
        <f t="array" ref="P660">_xlfn.IFS(Table1[[#This Row],[Divorced]]=1,"Divorced",Table1[[#This Row],[Married]]=1,"Married",Table1[[#This Row],[Single]]=1,"Single",Table1[[#This Row],[Together]]=1,"Together",Table1[[#This Row],[Widow]]=1,"Widow")</f>
        <v>Married</v>
      </c>
      <c r="Q660" s="2" t="str" cm="1">
        <f t="array" ref="Q660">IFERROR(_xlfn.IFS(Table1[[#This Row],[Basic]]=1,"Basic",Table1[[#This Row],[Graduate]]=1,"Graduate",Table1[[#This Row],[Master]]=1,"Master",Table1[[#This Row],[PhD]]=1,"PhD"),"Other")</f>
        <v>Graduate</v>
      </c>
    </row>
    <row r="661" spans="1:17" x14ac:dyDescent="0.25">
      <c r="A661" s="2">
        <v>2042</v>
      </c>
      <c r="B661" s="7">
        <v>165196</v>
      </c>
      <c r="C661" s="2">
        <v>0</v>
      </c>
      <c r="D661" s="2">
        <v>2</v>
      </c>
      <c r="E661" s="2">
        <v>62</v>
      </c>
      <c r="F661" s="2">
        <v>0</v>
      </c>
      <c r="G661" s="2">
        <v>0</v>
      </c>
      <c r="H661" s="2">
        <v>0</v>
      </c>
      <c r="I661" s="2">
        <v>1</v>
      </c>
      <c r="J661" s="2">
        <v>0</v>
      </c>
      <c r="K661" s="2">
        <v>0</v>
      </c>
      <c r="L661" s="2">
        <v>1</v>
      </c>
      <c r="M661" s="2">
        <v>0</v>
      </c>
      <c r="N661" s="2">
        <v>0</v>
      </c>
      <c r="O661" s="2" t="s">
        <v>35</v>
      </c>
      <c r="P661" s="2" t="str" cm="1">
        <f t="array" ref="P661">_xlfn.IFS(Table1[[#This Row],[Divorced]]=1,"Divorced",Table1[[#This Row],[Married]]=1,"Married",Table1[[#This Row],[Single]]=1,"Single",Table1[[#This Row],[Together]]=1,"Together",Table1[[#This Row],[Widow]]=1,"Widow")</f>
        <v>Together</v>
      </c>
      <c r="Q661" s="2" t="str" cm="1">
        <f t="array" ref="Q661">IFERROR(_xlfn.IFS(Table1[[#This Row],[Basic]]=1,"Basic",Table1[[#This Row],[Graduate]]=1,"Graduate",Table1[[#This Row],[Master]]=1,"Master",Table1[[#This Row],[PhD]]=1,"PhD"),"Other")</f>
        <v>Graduate</v>
      </c>
    </row>
    <row r="662" spans="1:17" x14ac:dyDescent="0.25">
      <c r="A662" s="2">
        <v>1236</v>
      </c>
      <c r="B662" s="7">
        <v>165176</v>
      </c>
      <c r="C662" s="2">
        <v>0</v>
      </c>
      <c r="D662" s="2">
        <v>1</v>
      </c>
      <c r="E662" s="2">
        <v>51</v>
      </c>
      <c r="F662" s="2">
        <v>0</v>
      </c>
      <c r="G662" s="2">
        <v>0</v>
      </c>
      <c r="H662" s="2">
        <v>0</v>
      </c>
      <c r="I662" s="2">
        <v>1</v>
      </c>
      <c r="J662" s="2">
        <v>0</v>
      </c>
      <c r="K662" s="2">
        <v>0</v>
      </c>
      <c r="L662" s="2">
        <v>0</v>
      </c>
      <c r="M662" s="2">
        <v>1</v>
      </c>
      <c r="N662" s="2">
        <v>0</v>
      </c>
      <c r="O662" s="2" t="s">
        <v>37</v>
      </c>
      <c r="P662" s="2" t="str" cm="1">
        <f t="array" ref="P662">_xlfn.IFS(Table1[[#This Row],[Divorced]]=1,"Divorced",Table1[[#This Row],[Married]]=1,"Married",Table1[[#This Row],[Single]]=1,"Single",Table1[[#This Row],[Together]]=1,"Together",Table1[[#This Row],[Widow]]=1,"Widow")</f>
        <v>Together</v>
      </c>
      <c r="Q662" s="2" t="str" cm="1">
        <f t="array" ref="Q662">IFERROR(_xlfn.IFS(Table1[[#This Row],[Basic]]=1,"Basic",Table1[[#This Row],[Graduate]]=1,"Graduate",Table1[[#This Row],[Master]]=1,"Master",Table1[[#This Row],[PhD]]=1,"PhD"),"Other")</f>
        <v>Master</v>
      </c>
    </row>
    <row r="663" spans="1:17" x14ac:dyDescent="0.25">
      <c r="A663" s="2">
        <v>2288</v>
      </c>
      <c r="B663" s="7">
        <v>165169</v>
      </c>
      <c r="C663" s="2">
        <v>0</v>
      </c>
      <c r="D663" s="2">
        <v>0</v>
      </c>
      <c r="E663" s="2">
        <v>38</v>
      </c>
      <c r="F663" s="2">
        <v>0</v>
      </c>
      <c r="G663" s="2">
        <v>1</v>
      </c>
      <c r="H663" s="2">
        <v>0</v>
      </c>
      <c r="I663" s="2">
        <v>0</v>
      </c>
      <c r="J663" s="2">
        <v>0</v>
      </c>
      <c r="K663" s="2">
        <v>0</v>
      </c>
      <c r="L663" s="2">
        <v>1</v>
      </c>
      <c r="M663" s="2">
        <v>0</v>
      </c>
      <c r="N663" s="2">
        <v>0</v>
      </c>
      <c r="O663" s="2" t="s">
        <v>35</v>
      </c>
      <c r="P663" s="2" t="str" cm="1">
        <f t="array" ref="P663">_xlfn.IFS(Table1[[#This Row],[Divorced]]=1,"Divorced",Table1[[#This Row],[Married]]=1,"Married",Table1[[#This Row],[Single]]=1,"Single",Table1[[#This Row],[Together]]=1,"Together",Table1[[#This Row],[Widow]]=1,"Widow")</f>
        <v>Married</v>
      </c>
      <c r="Q663" s="2" t="str" cm="1">
        <f t="array" ref="Q663">IFERROR(_xlfn.IFS(Table1[[#This Row],[Basic]]=1,"Basic",Table1[[#This Row],[Graduate]]=1,"Graduate",Table1[[#This Row],[Master]]=1,"Master",Table1[[#This Row],[PhD]]=1,"PhD"),"Other")</f>
        <v>Graduate</v>
      </c>
    </row>
    <row r="664" spans="1:17" x14ac:dyDescent="0.25">
      <c r="A664" s="2">
        <v>2450</v>
      </c>
      <c r="B664" s="7">
        <v>165148</v>
      </c>
      <c r="C664" s="2">
        <v>0</v>
      </c>
      <c r="D664" s="2">
        <v>1</v>
      </c>
      <c r="E664" s="2">
        <v>62</v>
      </c>
      <c r="F664" s="2">
        <v>0</v>
      </c>
      <c r="G664" s="2">
        <v>1</v>
      </c>
      <c r="H664" s="2">
        <v>0</v>
      </c>
      <c r="I664" s="2">
        <v>0</v>
      </c>
      <c r="J664" s="2">
        <v>0</v>
      </c>
      <c r="K664" s="2">
        <v>0</v>
      </c>
      <c r="L664" s="2">
        <v>1</v>
      </c>
      <c r="M664" s="2">
        <v>0</v>
      </c>
      <c r="N664" s="2">
        <v>0</v>
      </c>
      <c r="O664" s="2" t="s">
        <v>35</v>
      </c>
      <c r="P664" s="2" t="str" cm="1">
        <f t="array" ref="P664">_xlfn.IFS(Table1[[#This Row],[Divorced]]=1,"Divorced",Table1[[#This Row],[Married]]=1,"Married",Table1[[#This Row],[Single]]=1,"Single",Table1[[#This Row],[Together]]=1,"Together",Table1[[#This Row],[Widow]]=1,"Widow")</f>
        <v>Married</v>
      </c>
      <c r="Q664" s="2" t="str" cm="1">
        <f t="array" ref="Q664">IFERROR(_xlfn.IFS(Table1[[#This Row],[Basic]]=1,"Basic",Table1[[#This Row],[Graduate]]=1,"Graduate",Table1[[#This Row],[Master]]=1,"Master",Table1[[#This Row],[PhD]]=1,"PhD"),"Other")</f>
        <v>Graduate</v>
      </c>
    </row>
    <row r="665" spans="1:17" x14ac:dyDescent="0.25">
      <c r="A665" s="2">
        <v>2230</v>
      </c>
      <c r="B665" s="7">
        <v>165106</v>
      </c>
      <c r="C665" s="2">
        <v>0</v>
      </c>
      <c r="D665" s="2">
        <v>1</v>
      </c>
      <c r="E665" s="2">
        <v>45</v>
      </c>
      <c r="F665" s="2">
        <v>0</v>
      </c>
      <c r="G665" s="2">
        <v>1</v>
      </c>
      <c r="H665" s="2">
        <v>0</v>
      </c>
      <c r="I665" s="2">
        <v>0</v>
      </c>
      <c r="J665" s="2">
        <v>0</v>
      </c>
      <c r="K665" s="2">
        <v>0</v>
      </c>
      <c r="L665" s="2">
        <v>1</v>
      </c>
      <c r="M665" s="2">
        <v>0</v>
      </c>
      <c r="N665" s="2">
        <v>0</v>
      </c>
      <c r="O665" s="2" t="s">
        <v>36</v>
      </c>
      <c r="P665" s="2" t="str" cm="1">
        <f t="array" ref="P665">_xlfn.IFS(Table1[[#This Row],[Divorced]]=1,"Divorced",Table1[[#This Row],[Married]]=1,"Married",Table1[[#This Row],[Single]]=1,"Single",Table1[[#This Row],[Together]]=1,"Together",Table1[[#This Row],[Widow]]=1,"Widow")</f>
        <v>Married</v>
      </c>
      <c r="Q665" s="2" t="str" cm="1">
        <f t="array" ref="Q665">IFERROR(_xlfn.IFS(Table1[[#This Row],[Basic]]=1,"Basic",Table1[[#This Row],[Graduate]]=1,"Graduate",Table1[[#This Row],[Master]]=1,"Master",Table1[[#This Row],[PhD]]=1,"PhD"),"Other")</f>
        <v>Graduate</v>
      </c>
    </row>
    <row r="666" spans="1:17" x14ac:dyDescent="0.25">
      <c r="A666" s="2">
        <v>1131</v>
      </c>
      <c r="B666" s="7">
        <v>165104</v>
      </c>
      <c r="C666" s="2">
        <v>0</v>
      </c>
      <c r="D666" s="2">
        <v>1</v>
      </c>
      <c r="E666" s="2">
        <v>44</v>
      </c>
      <c r="F666" s="2">
        <v>0</v>
      </c>
      <c r="G666" s="2">
        <v>0</v>
      </c>
      <c r="H666" s="2">
        <v>0</v>
      </c>
      <c r="I666" s="2">
        <v>1</v>
      </c>
      <c r="J666" s="2">
        <v>0</v>
      </c>
      <c r="K666" s="2">
        <v>0</v>
      </c>
      <c r="L666" s="2">
        <v>0</v>
      </c>
      <c r="M666" s="2">
        <v>1</v>
      </c>
      <c r="N666" s="2">
        <v>0</v>
      </c>
      <c r="O666" s="2" t="s">
        <v>39</v>
      </c>
      <c r="P666" s="2" t="str" cm="1">
        <f t="array" ref="P666">_xlfn.IFS(Table1[[#This Row],[Divorced]]=1,"Divorced",Table1[[#This Row],[Married]]=1,"Married",Table1[[#This Row],[Single]]=1,"Single",Table1[[#This Row],[Together]]=1,"Together",Table1[[#This Row],[Widow]]=1,"Widow")</f>
        <v>Together</v>
      </c>
      <c r="Q666" s="2" t="str" cm="1">
        <f t="array" ref="Q666">IFERROR(_xlfn.IFS(Table1[[#This Row],[Basic]]=1,"Basic",Table1[[#This Row],[Graduate]]=1,"Graduate",Table1[[#This Row],[Master]]=1,"Master",Table1[[#This Row],[PhD]]=1,"PhD"),"Other")</f>
        <v>Master</v>
      </c>
    </row>
    <row r="667" spans="1:17" x14ac:dyDescent="0.25">
      <c r="A667" s="2">
        <v>1470</v>
      </c>
      <c r="B667" s="7">
        <v>165104</v>
      </c>
      <c r="C667" s="2">
        <v>0</v>
      </c>
      <c r="D667" s="2">
        <v>1</v>
      </c>
      <c r="E667" s="2">
        <v>44</v>
      </c>
      <c r="F667" s="2">
        <v>0</v>
      </c>
      <c r="G667" s="2">
        <v>0</v>
      </c>
      <c r="H667" s="2">
        <v>0</v>
      </c>
      <c r="I667" s="2">
        <v>1</v>
      </c>
      <c r="J667" s="2">
        <v>0</v>
      </c>
      <c r="K667" s="2">
        <v>0</v>
      </c>
      <c r="L667" s="2">
        <v>0</v>
      </c>
      <c r="M667" s="2">
        <v>1</v>
      </c>
      <c r="N667" s="2">
        <v>0</v>
      </c>
      <c r="O667" s="2" t="s">
        <v>37</v>
      </c>
      <c r="P667" s="2" t="str" cm="1">
        <f t="array" ref="P667">_xlfn.IFS(Table1[[#This Row],[Divorced]]=1,"Divorced",Table1[[#This Row],[Married]]=1,"Married",Table1[[#This Row],[Single]]=1,"Single",Table1[[#This Row],[Together]]=1,"Together",Table1[[#This Row],[Widow]]=1,"Widow")</f>
        <v>Together</v>
      </c>
      <c r="Q667" s="2" t="str" cm="1">
        <f t="array" ref="Q667">IFERROR(_xlfn.IFS(Table1[[#This Row],[Basic]]=1,"Basic",Table1[[#This Row],[Graduate]]=1,"Graduate",Table1[[#This Row],[Master]]=1,"Master",Table1[[#This Row],[PhD]]=1,"PhD"),"Other")</f>
        <v>Master</v>
      </c>
    </row>
    <row r="668" spans="1:17" x14ac:dyDescent="0.25">
      <c r="A668" s="2">
        <v>3216</v>
      </c>
      <c r="B668" s="7">
        <v>165090</v>
      </c>
      <c r="C668" s="2">
        <v>0</v>
      </c>
      <c r="D668" s="2">
        <v>1</v>
      </c>
      <c r="E668" s="2">
        <v>53</v>
      </c>
      <c r="F668" s="2">
        <v>0</v>
      </c>
      <c r="G668" s="2">
        <v>1</v>
      </c>
      <c r="H668" s="2">
        <v>0</v>
      </c>
      <c r="I668" s="2">
        <v>0</v>
      </c>
      <c r="J668" s="2">
        <v>0</v>
      </c>
      <c r="K668" s="2">
        <v>0</v>
      </c>
      <c r="L668" s="2">
        <v>1</v>
      </c>
      <c r="M668" s="2">
        <v>0</v>
      </c>
      <c r="N668" s="2">
        <v>0</v>
      </c>
      <c r="O668" s="2" t="s">
        <v>37</v>
      </c>
      <c r="P668" s="2" t="str" cm="1">
        <f t="array" ref="P668">_xlfn.IFS(Table1[[#This Row],[Divorced]]=1,"Divorced",Table1[[#This Row],[Married]]=1,"Married",Table1[[#This Row],[Single]]=1,"Single",Table1[[#This Row],[Together]]=1,"Together",Table1[[#This Row],[Widow]]=1,"Widow")</f>
        <v>Married</v>
      </c>
      <c r="Q668" s="2" t="str" cm="1">
        <f t="array" ref="Q668">IFERROR(_xlfn.IFS(Table1[[#This Row],[Basic]]=1,"Basic",Table1[[#This Row],[Graduate]]=1,"Graduate",Table1[[#This Row],[Master]]=1,"Master",Table1[[#This Row],[PhD]]=1,"PhD"),"Other")</f>
        <v>Graduate</v>
      </c>
    </row>
    <row r="669" spans="1:17" x14ac:dyDescent="0.25">
      <c r="A669" s="2">
        <v>1342</v>
      </c>
      <c r="B669" s="7">
        <v>165073</v>
      </c>
      <c r="C669" s="2">
        <v>0</v>
      </c>
      <c r="D669" s="2">
        <v>0</v>
      </c>
      <c r="E669" s="2">
        <v>77</v>
      </c>
      <c r="F669" s="2">
        <v>0</v>
      </c>
      <c r="G669" s="2">
        <v>1</v>
      </c>
      <c r="H669" s="2">
        <v>0</v>
      </c>
      <c r="I669" s="2">
        <v>0</v>
      </c>
      <c r="J669" s="2">
        <v>0</v>
      </c>
      <c r="K669" s="2">
        <v>0</v>
      </c>
      <c r="L669" s="2">
        <v>0</v>
      </c>
      <c r="M669" s="2">
        <v>1</v>
      </c>
      <c r="N669" s="2">
        <v>0</v>
      </c>
      <c r="O669" s="2" t="s">
        <v>36</v>
      </c>
      <c r="P669" s="2" t="str" cm="1">
        <f t="array" ref="P669">_xlfn.IFS(Table1[[#This Row],[Divorced]]=1,"Divorced",Table1[[#This Row],[Married]]=1,"Married",Table1[[#This Row],[Single]]=1,"Single",Table1[[#This Row],[Together]]=1,"Together",Table1[[#This Row],[Widow]]=1,"Widow")</f>
        <v>Married</v>
      </c>
      <c r="Q669" s="2" t="str" cm="1">
        <f t="array" ref="Q669">IFERROR(_xlfn.IFS(Table1[[#This Row],[Basic]]=1,"Basic",Table1[[#This Row],[Graduate]]=1,"Graduate",Table1[[#This Row],[Master]]=1,"Master",Table1[[#This Row],[PhD]]=1,"PhD"),"Other")</f>
        <v>Master</v>
      </c>
    </row>
    <row r="670" spans="1:17" x14ac:dyDescent="0.25">
      <c r="A670" s="2">
        <v>1067</v>
      </c>
      <c r="B670" s="7">
        <v>165031</v>
      </c>
      <c r="C670" s="2">
        <v>0</v>
      </c>
      <c r="D670" s="2">
        <v>1</v>
      </c>
      <c r="E670" s="2">
        <v>61</v>
      </c>
      <c r="F670" s="2">
        <v>0</v>
      </c>
      <c r="G670" s="2">
        <v>1</v>
      </c>
      <c r="H670" s="2">
        <v>0</v>
      </c>
      <c r="I670" s="2">
        <v>0</v>
      </c>
      <c r="J670" s="2">
        <v>0</v>
      </c>
      <c r="K670" s="2">
        <v>0</v>
      </c>
      <c r="L670" s="2">
        <v>1</v>
      </c>
      <c r="M670" s="2">
        <v>0</v>
      </c>
      <c r="N670" s="2">
        <v>0</v>
      </c>
      <c r="O670" s="2" t="s">
        <v>38</v>
      </c>
      <c r="P670" s="2" t="str" cm="1">
        <f t="array" ref="P670">_xlfn.IFS(Table1[[#This Row],[Divorced]]=1,"Divorced",Table1[[#This Row],[Married]]=1,"Married",Table1[[#This Row],[Single]]=1,"Single",Table1[[#This Row],[Together]]=1,"Together",Table1[[#This Row],[Widow]]=1,"Widow")</f>
        <v>Married</v>
      </c>
      <c r="Q670" s="2" t="str" cm="1">
        <f t="array" ref="Q670">IFERROR(_xlfn.IFS(Table1[[#This Row],[Basic]]=1,"Basic",Table1[[#This Row],[Graduate]]=1,"Graduate",Table1[[#This Row],[Master]]=1,"Master",Table1[[#This Row],[PhD]]=1,"PhD"),"Other")</f>
        <v>Graduate</v>
      </c>
    </row>
    <row r="671" spans="1:17" x14ac:dyDescent="0.25">
      <c r="A671" s="2">
        <v>1228</v>
      </c>
      <c r="B671" s="7">
        <v>164961</v>
      </c>
      <c r="C671" s="2">
        <v>0</v>
      </c>
      <c r="D671" s="2">
        <v>1</v>
      </c>
      <c r="E671" s="2">
        <v>62</v>
      </c>
      <c r="F671" s="2">
        <v>0</v>
      </c>
      <c r="G671" s="2">
        <v>0</v>
      </c>
      <c r="H671" s="2">
        <v>0</v>
      </c>
      <c r="I671" s="2">
        <v>1</v>
      </c>
      <c r="J671" s="2">
        <v>0</v>
      </c>
      <c r="K671" s="2">
        <v>0</v>
      </c>
      <c r="L671" s="2">
        <v>1</v>
      </c>
      <c r="M671" s="2">
        <v>0</v>
      </c>
      <c r="N671" s="2">
        <v>0</v>
      </c>
      <c r="O671" s="2" t="s">
        <v>36</v>
      </c>
      <c r="P671" s="2" t="str" cm="1">
        <f t="array" ref="P671">_xlfn.IFS(Table1[[#This Row],[Divorced]]=1,"Divorced",Table1[[#This Row],[Married]]=1,"Married",Table1[[#This Row],[Single]]=1,"Single",Table1[[#This Row],[Together]]=1,"Together",Table1[[#This Row],[Widow]]=1,"Widow")</f>
        <v>Together</v>
      </c>
      <c r="Q671" s="2" t="str" cm="1">
        <f t="array" ref="Q671">IFERROR(_xlfn.IFS(Table1[[#This Row],[Basic]]=1,"Basic",Table1[[#This Row],[Graduate]]=1,"Graduate",Table1[[#This Row],[Master]]=1,"Master",Table1[[#This Row],[PhD]]=1,"PhD"),"Other")</f>
        <v>Graduate</v>
      </c>
    </row>
    <row r="672" spans="1:17" x14ac:dyDescent="0.25">
      <c r="A672" s="2">
        <v>1913</v>
      </c>
      <c r="B672" s="7">
        <v>164950</v>
      </c>
      <c r="C672" s="2">
        <v>0</v>
      </c>
      <c r="D672" s="2">
        <v>1</v>
      </c>
      <c r="E672" s="2">
        <v>69</v>
      </c>
      <c r="F672" s="2">
        <v>0</v>
      </c>
      <c r="G672" s="2">
        <v>0</v>
      </c>
      <c r="H672" s="2">
        <v>1</v>
      </c>
      <c r="I672" s="2">
        <v>0</v>
      </c>
      <c r="J672" s="2">
        <v>0</v>
      </c>
      <c r="K672" s="2">
        <v>0</v>
      </c>
      <c r="L672" s="2">
        <v>0</v>
      </c>
      <c r="M672" s="2">
        <v>0</v>
      </c>
      <c r="N672" s="2">
        <v>1</v>
      </c>
      <c r="O672" s="2" t="s">
        <v>38</v>
      </c>
      <c r="P672" s="2" t="str" cm="1">
        <f t="array" ref="P672">_xlfn.IFS(Table1[[#This Row],[Divorced]]=1,"Divorced",Table1[[#This Row],[Married]]=1,"Married",Table1[[#This Row],[Single]]=1,"Single",Table1[[#This Row],[Together]]=1,"Together",Table1[[#This Row],[Widow]]=1,"Widow")</f>
        <v>Single</v>
      </c>
      <c r="Q672" s="2" t="str" cm="1">
        <f t="array" ref="Q672">IFERROR(_xlfn.IFS(Table1[[#This Row],[Basic]]=1,"Basic",Table1[[#This Row],[Graduate]]=1,"Graduate",Table1[[#This Row],[Master]]=1,"Master",Table1[[#This Row],[PhD]]=1,"PhD"),"Other")</f>
        <v>PhD</v>
      </c>
    </row>
    <row r="673" spans="1:17" x14ac:dyDescent="0.25">
      <c r="A673" s="2">
        <v>2637</v>
      </c>
      <c r="B673" s="7">
        <v>164892</v>
      </c>
      <c r="C673" s="2">
        <v>0</v>
      </c>
      <c r="D673" s="2">
        <v>1</v>
      </c>
      <c r="E673" s="2">
        <v>44</v>
      </c>
      <c r="F673" s="2">
        <v>1</v>
      </c>
      <c r="G673" s="2">
        <v>0</v>
      </c>
      <c r="H673" s="2">
        <v>0</v>
      </c>
      <c r="I673" s="2">
        <v>0</v>
      </c>
      <c r="J673" s="2">
        <v>0</v>
      </c>
      <c r="K673" s="2">
        <v>0</v>
      </c>
      <c r="L673" s="2">
        <v>1</v>
      </c>
      <c r="M673" s="2">
        <v>0</v>
      </c>
      <c r="N673" s="2">
        <v>0</v>
      </c>
      <c r="O673" s="2" t="s">
        <v>39</v>
      </c>
      <c r="P673" s="2" t="str" cm="1">
        <f t="array" ref="P673">_xlfn.IFS(Table1[[#This Row],[Divorced]]=1,"Divorced",Table1[[#This Row],[Married]]=1,"Married",Table1[[#This Row],[Single]]=1,"Single",Table1[[#This Row],[Together]]=1,"Together",Table1[[#This Row],[Widow]]=1,"Widow")</f>
        <v>Divorced</v>
      </c>
      <c r="Q673" s="2" t="str" cm="1">
        <f t="array" ref="Q673">IFERROR(_xlfn.IFS(Table1[[#This Row],[Basic]]=1,"Basic",Table1[[#This Row],[Graduate]]=1,"Graduate",Table1[[#This Row],[Master]]=1,"Master",Table1[[#This Row],[PhD]]=1,"PhD"),"Other")</f>
        <v>Graduate</v>
      </c>
    </row>
    <row r="674" spans="1:17" x14ac:dyDescent="0.25">
      <c r="A674" s="2">
        <v>2436</v>
      </c>
      <c r="B674" s="7">
        <v>164866</v>
      </c>
      <c r="C674" s="2">
        <v>0</v>
      </c>
      <c r="D674" s="2">
        <v>1</v>
      </c>
      <c r="E674" s="2">
        <v>70</v>
      </c>
      <c r="F674" s="2">
        <v>0</v>
      </c>
      <c r="G674" s="2">
        <v>0</v>
      </c>
      <c r="H674" s="2">
        <v>0</v>
      </c>
      <c r="I674" s="2">
        <v>0</v>
      </c>
      <c r="J674" s="2">
        <v>1</v>
      </c>
      <c r="K674" s="2">
        <v>0</v>
      </c>
      <c r="L674" s="2">
        <v>0</v>
      </c>
      <c r="M674" s="2">
        <v>1</v>
      </c>
      <c r="N674" s="2">
        <v>0</v>
      </c>
      <c r="O674" s="2" t="s">
        <v>37</v>
      </c>
      <c r="P674" s="2" t="str" cm="1">
        <f t="array" ref="P674">_xlfn.IFS(Table1[[#This Row],[Divorced]]=1,"Divorced",Table1[[#This Row],[Married]]=1,"Married",Table1[[#This Row],[Single]]=1,"Single",Table1[[#This Row],[Together]]=1,"Together",Table1[[#This Row],[Widow]]=1,"Widow")</f>
        <v>Widow</v>
      </c>
      <c r="Q674" s="2" t="str" cm="1">
        <f t="array" ref="Q674">IFERROR(_xlfn.IFS(Table1[[#This Row],[Basic]]=1,"Basic",Table1[[#This Row],[Graduate]]=1,"Graduate",Table1[[#This Row],[Master]]=1,"Master",Table1[[#This Row],[PhD]]=1,"PhD"),"Other")</f>
        <v>Master</v>
      </c>
    </row>
    <row r="675" spans="1:17" x14ac:dyDescent="0.25">
      <c r="A675" s="2">
        <v>2291</v>
      </c>
      <c r="B675" s="7">
        <v>164857</v>
      </c>
      <c r="C675" s="2">
        <v>0</v>
      </c>
      <c r="D675" s="2">
        <v>0</v>
      </c>
      <c r="E675" s="2">
        <v>64</v>
      </c>
      <c r="F675" s="2">
        <v>0</v>
      </c>
      <c r="G675" s="2">
        <v>0</v>
      </c>
      <c r="H675" s="2">
        <v>1</v>
      </c>
      <c r="I675" s="2">
        <v>0</v>
      </c>
      <c r="J675" s="2">
        <v>0</v>
      </c>
      <c r="K675" s="2">
        <v>0</v>
      </c>
      <c r="L675" s="2">
        <v>0</v>
      </c>
      <c r="M675" s="2">
        <v>1</v>
      </c>
      <c r="N675" s="2">
        <v>0</v>
      </c>
      <c r="O675" s="2" t="s">
        <v>38</v>
      </c>
      <c r="P675" s="2" t="str" cm="1">
        <f t="array" ref="P675">_xlfn.IFS(Table1[[#This Row],[Divorced]]=1,"Divorced",Table1[[#This Row],[Married]]=1,"Married",Table1[[#This Row],[Single]]=1,"Single",Table1[[#This Row],[Together]]=1,"Together",Table1[[#This Row],[Widow]]=1,"Widow")</f>
        <v>Single</v>
      </c>
      <c r="Q675" s="2" t="str" cm="1">
        <f t="array" ref="Q675">IFERROR(_xlfn.IFS(Table1[[#This Row],[Basic]]=1,"Basic",Table1[[#This Row],[Graduate]]=1,"Graduate",Table1[[#This Row],[Master]]=1,"Master",Table1[[#This Row],[PhD]]=1,"PhD"),"Other")</f>
        <v>Master</v>
      </c>
    </row>
    <row r="676" spans="1:17" x14ac:dyDescent="0.25">
      <c r="A676" s="2">
        <v>2452</v>
      </c>
      <c r="B676" s="7">
        <v>164857</v>
      </c>
      <c r="C676" s="2">
        <v>0</v>
      </c>
      <c r="D676" s="2">
        <v>0</v>
      </c>
      <c r="E676" s="2">
        <v>64</v>
      </c>
      <c r="F676" s="2">
        <v>0</v>
      </c>
      <c r="G676" s="2">
        <v>0</v>
      </c>
      <c r="H676" s="2">
        <v>1</v>
      </c>
      <c r="I676" s="2">
        <v>0</v>
      </c>
      <c r="J676" s="2">
        <v>0</v>
      </c>
      <c r="K676" s="2">
        <v>0</v>
      </c>
      <c r="L676" s="2">
        <v>0</v>
      </c>
      <c r="M676" s="2">
        <v>1</v>
      </c>
      <c r="N676" s="2">
        <v>0</v>
      </c>
      <c r="O676" s="2" t="s">
        <v>36</v>
      </c>
      <c r="P676" s="2" t="str" cm="1">
        <f t="array" ref="P676">_xlfn.IFS(Table1[[#This Row],[Divorced]]=1,"Divorced",Table1[[#This Row],[Married]]=1,"Married",Table1[[#This Row],[Single]]=1,"Single",Table1[[#This Row],[Together]]=1,"Together",Table1[[#This Row],[Widow]]=1,"Widow")</f>
        <v>Single</v>
      </c>
      <c r="Q676" s="2" t="str" cm="1">
        <f t="array" ref="Q676">IFERROR(_xlfn.IFS(Table1[[#This Row],[Basic]]=1,"Basic",Table1[[#This Row],[Graduate]]=1,"Graduate",Table1[[#This Row],[Master]]=1,"Master",Table1[[#This Row],[PhD]]=1,"PhD"),"Other")</f>
        <v>Master</v>
      </c>
    </row>
    <row r="677" spans="1:17" x14ac:dyDescent="0.25">
      <c r="A677" s="2">
        <v>2903</v>
      </c>
      <c r="B677" s="7">
        <v>164849</v>
      </c>
      <c r="C677" s="2">
        <v>0</v>
      </c>
      <c r="D677" s="2">
        <v>0</v>
      </c>
      <c r="E677" s="2">
        <v>63</v>
      </c>
      <c r="F677" s="2">
        <v>0</v>
      </c>
      <c r="G677" s="2">
        <v>0</v>
      </c>
      <c r="H677" s="2">
        <v>1</v>
      </c>
      <c r="I677" s="2">
        <v>0</v>
      </c>
      <c r="J677" s="2">
        <v>0</v>
      </c>
      <c r="K677" s="2">
        <v>0</v>
      </c>
      <c r="L677" s="2">
        <v>1</v>
      </c>
      <c r="M677" s="2">
        <v>0</v>
      </c>
      <c r="N677" s="2">
        <v>0</v>
      </c>
      <c r="O677" s="2" t="s">
        <v>38</v>
      </c>
      <c r="P677" s="2" t="str" cm="1">
        <f t="array" ref="P677">_xlfn.IFS(Table1[[#This Row],[Divorced]]=1,"Divorced",Table1[[#This Row],[Married]]=1,"Married",Table1[[#This Row],[Single]]=1,"Single",Table1[[#This Row],[Together]]=1,"Together",Table1[[#This Row],[Widow]]=1,"Widow")</f>
        <v>Single</v>
      </c>
      <c r="Q677" s="2" t="str" cm="1">
        <f t="array" ref="Q677">IFERROR(_xlfn.IFS(Table1[[#This Row],[Basic]]=1,"Basic",Table1[[#This Row],[Graduate]]=1,"Graduate",Table1[[#This Row],[Master]]=1,"Master",Table1[[#This Row],[PhD]]=1,"PhD"),"Other")</f>
        <v>Graduate</v>
      </c>
    </row>
    <row r="678" spans="1:17" x14ac:dyDescent="0.25">
      <c r="A678" s="2">
        <v>1921</v>
      </c>
      <c r="B678" s="7">
        <v>164831</v>
      </c>
      <c r="C678" s="2">
        <v>1</v>
      </c>
      <c r="D678" s="2">
        <v>1</v>
      </c>
      <c r="E678" s="2">
        <v>68</v>
      </c>
      <c r="F678" s="2">
        <v>0</v>
      </c>
      <c r="G678" s="2">
        <v>0</v>
      </c>
      <c r="H678" s="2">
        <v>1</v>
      </c>
      <c r="I678" s="2">
        <v>0</v>
      </c>
      <c r="J678" s="2">
        <v>0</v>
      </c>
      <c r="K678" s="2">
        <v>0</v>
      </c>
      <c r="L678" s="2">
        <v>0</v>
      </c>
      <c r="M678" s="2">
        <v>0</v>
      </c>
      <c r="N678" s="2">
        <v>0</v>
      </c>
      <c r="O678" s="2" t="s">
        <v>34</v>
      </c>
      <c r="P678" s="2" t="str" cm="1">
        <f t="array" ref="P678">_xlfn.IFS(Table1[[#This Row],[Divorced]]=1,"Divorced",Table1[[#This Row],[Married]]=1,"Married",Table1[[#This Row],[Single]]=1,"Single",Table1[[#This Row],[Together]]=1,"Together",Table1[[#This Row],[Widow]]=1,"Widow")</f>
        <v>Single</v>
      </c>
      <c r="Q678" s="2" t="str" cm="1">
        <f t="array" ref="Q678">IFERROR(_xlfn.IFS(Table1[[#This Row],[Basic]]=1,"Basic",Table1[[#This Row],[Graduate]]=1,"Graduate",Table1[[#This Row],[Master]]=1,"Master",Table1[[#This Row],[PhD]]=1,"PhD"),"Other")</f>
        <v>Other</v>
      </c>
    </row>
    <row r="679" spans="1:17" x14ac:dyDescent="0.25">
      <c r="A679" s="2">
        <v>2683</v>
      </c>
      <c r="B679" s="7">
        <v>164813</v>
      </c>
      <c r="C679" s="2">
        <v>1</v>
      </c>
      <c r="D679" s="2">
        <v>0</v>
      </c>
      <c r="E679" s="2">
        <v>42</v>
      </c>
      <c r="F679" s="2">
        <v>0</v>
      </c>
      <c r="G679" s="2">
        <v>1</v>
      </c>
      <c r="H679" s="2">
        <v>0</v>
      </c>
      <c r="I679" s="2">
        <v>0</v>
      </c>
      <c r="J679" s="2">
        <v>0</v>
      </c>
      <c r="K679" s="2">
        <v>0</v>
      </c>
      <c r="L679" s="2">
        <v>1</v>
      </c>
      <c r="M679" s="2">
        <v>0</v>
      </c>
      <c r="N679" s="2">
        <v>0</v>
      </c>
      <c r="O679" s="2" t="s">
        <v>34</v>
      </c>
      <c r="P679" s="2" t="str" cm="1">
        <f t="array" ref="P679">_xlfn.IFS(Table1[[#This Row],[Divorced]]=1,"Divorced",Table1[[#This Row],[Married]]=1,"Married",Table1[[#This Row],[Single]]=1,"Single",Table1[[#This Row],[Together]]=1,"Together",Table1[[#This Row],[Widow]]=1,"Widow")</f>
        <v>Married</v>
      </c>
      <c r="Q679" s="2" t="str" cm="1">
        <f t="array" ref="Q679">IFERROR(_xlfn.IFS(Table1[[#This Row],[Basic]]=1,"Basic",Table1[[#This Row],[Graduate]]=1,"Graduate",Table1[[#This Row],[Master]]=1,"Master",Table1[[#This Row],[PhD]]=1,"PhD"),"Other")</f>
        <v>Graduate</v>
      </c>
    </row>
    <row r="680" spans="1:17" x14ac:dyDescent="0.25">
      <c r="A680" s="2">
        <v>1305</v>
      </c>
      <c r="B680" s="7">
        <v>164795</v>
      </c>
      <c r="C680" s="2">
        <v>0</v>
      </c>
      <c r="D680" s="2">
        <v>1</v>
      </c>
      <c r="E680" s="2">
        <v>49</v>
      </c>
      <c r="F680" s="2">
        <v>0</v>
      </c>
      <c r="G680" s="2">
        <v>1</v>
      </c>
      <c r="H680" s="2">
        <v>0</v>
      </c>
      <c r="I680" s="2">
        <v>0</v>
      </c>
      <c r="J680" s="2">
        <v>0</v>
      </c>
      <c r="K680" s="2">
        <v>0</v>
      </c>
      <c r="L680" s="2">
        <v>1</v>
      </c>
      <c r="M680" s="2">
        <v>0</v>
      </c>
      <c r="N680" s="2">
        <v>0</v>
      </c>
      <c r="O680" s="2" t="s">
        <v>39</v>
      </c>
      <c r="P680" s="2" t="str" cm="1">
        <f t="array" ref="P680">_xlfn.IFS(Table1[[#This Row],[Divorced]]=1,"Divorced",Table1[[#This Row],[Married]]=1,"Married",Table1[[#This Row],[Single]]=1,"Single",Table1[[#This Row],[Together]]=1,"Together",Table1[[#This Row],[Widow]]=1,"Widow")</f>
        <v>Married</v>
      </c>
      <c r="Q680" s="2" t="str" cm="1">
        <f t="array" ref="Q680">IFERROR(_xlfn.IFS(Table1[[#This Row],[Basic]]=1,"Basic",Table1[[#This Row],[Graduate]]=1,"Graduate",Table1[[#This Row],[Master]]=1,"Master",Table1[[#This Row],[PhD]]=1,"PhD"),"Other")</f>
        <v>Graduate</v>
      </c>
    </row>
    <row r="681" spans="1:17" x14ac:dyDescent="0.25">
      <c r="A681" s="2">
        <v>2216</v>
      </c>
      <c r="B681" s="7">
        <v>164722</v>
      </c>
      <c r="C681" s="2">
        <v>1</v>
      </c>
      <c r="D681" s="2">
        <v>0</v>
      </c>
      <c r="E681" s="2">
        <v>49</v>
      </c>
      <c r="F681" s="2">
        <v>0</v>
      </c>
      <c r="G681" s="2">
        <v>1</v>
      </c>
      <c r="H681" s="2">
        <v>0</v>
      </c>
      <c r="I681" s="2">
        <v>0</v>
      </c>
      <c r="J681" s="2">
        <v>0</v>
      </c>
      <c r="K681" s="2">
        <v>0</v>
      </c>
      <c r="L681" s="2">
        <v>1</v>
      </c>
      <c r="M681" s="2">
        <v>0</v>
      </c>
      <c r="N681" s="2">
        <v>0</v>
      </c>
      <c r="O681" s="2" t="s">
        <v>35</v>
      </c>
      <c r="P681" s="2" t="str" cm="1">
        <f t="array" ref="P681">_xlfn.IFS(Table1[[#This Row],[Divorced]]=1,"Divorced",Table1[[#This Row],[Married]]=1,"Married",Table1[[#This Row],[Single]]=1,"Single",Table1[[#This Row],[Together]]=1,"Together",Table1[[#This Row],[Widow]]=1,"Widow")</f>
        <v>Married</v>
      </c>
      <c r="Q681" s="2" t="str" cm="1">
        <f t="array" ref="Q681">IFERROR(_xlfn.IFS(Table1[[#This Row],[Basic]]=1,"Basic",Table1[[#This Row],[Graduate]]=1,"Graduate",Table1[[#This Row],[Master]]=1,"Master",Table1[[#This Row],[PhD]]=1,"PhD"),"Other")</f>
        <v>Graduate</v>
      </c>
    </row>
    <row r="682" spans="1:17" x14ac:dyDescent="0.25">
      <c r="A682" s="2">
        <v>3048</v>
      </c>
      <c r="B682" s="7">
        <v>164713</v>
      </c>
      <c r="C682" s="2">
        <v>1</v>
      </c>
      <c r="D682" s="2">
        <v>0</v>
      </c>
      <c r="E682" s="2">
        <v>50</v>
      </c>
      <c r="F682" s="2">
        <v>1</v>
      </c>
      <c r="G682" s="2">
        <v>0</v>
      </c>
      <c r="H682" s="2">
        <v>0</v>
      </c>
      <c r="I682" s="2">
        <v>0</v>
      </c>
      <c r="J682" s="2">
        <v>0</v>
      </c>
      <c r="K682" s="2">
        <v>0</v>
      </c>
      <c r="L682" s="2">
        <v>1</v>
      </c>
      <c r="M682" s="2">
        <v>0</v>
      </c>
      <c r="N682" s="2">
        <v>0</v>
      </c>
      <c r="O682" s="2" t="s">
        <v>37</v>
      </c>
      <c r="P682" s="2" t="str" cm="1">
        <f t="array" ref="P682">_xlfn.IFS(Table1[[#This Row],[Divorced]]=1,"Divorced",Table1[[#This Row],[Married]]=1,"Married",Table1[[#This Row],[Single]]=1,"Single",Table1[[#This Row],[Together]]=1,"Together",Table1[[#This Row],[Widow]]=1,"Widow")</f>
        <v>Divorced</v>
      </c>
      <c r="Q682" s="2" t="str" cm="1">
        <f t="array" ref="Q682">IFERROR(_xlfn.IFS(Table1[[#This Row],[Basic]]=1,"Basic",Table1[[#This Row],[Graduate]]=1,"Graduate",Table1[[#This Row],[Master]]=1,"Master",Table1[[#This Row],[PhD]]=1,"PhD"),"Other")</f>
        <v>Graduate</v>
      </c>
    </row>
    <row r="683" spans="1:17" x14ac:dyDescent="0.25">
      <c r="A683" s="2">
        <v>2757</v>
      </c>
      <c r="B683" s="7">
        <v>164590</v>
      </c>
      <c r="C683" s="2">
        <v>0</v>
      </c>
      <c r="D683" s="2">
        <v>0</v>
      </c>
      <c r="E683" s="2">
        <v>52</v>
      </c>
      <c r="F683" s="2">
        <v>0</v>
      </c>
      <c r="G683" s="2">
        <v>1</v>
      </c>
      <c r="H683" s="2">
        <v>0</v>
      </c>
      <c r="I683" s="2">
        <v>0</v>
      </c>
      <c r="J683" s="2">
        <v>0</v>
      </c>
      <c r="K683" s="2">
        <v>0</v>
      </c>
      <c r="L683" s="2">
        <v>1</v>
      </c>
      <c r="M683" s="2">
        <v>0</v>
      </c>
      <c r="N683" s="2">
        <v>0</v>
      </c>
      <c r="O683" s="2" t="s">
        <v>39</v>
      </c>
      <c r="P683" s="2" t="str" cm="1">
        <f t="array" ref="P683">_xlfn.IFS(Table1[[#This Row],[Divorced]]=1,"Divorced",Table1[[#This Row],[Married]]=1,"Married",Table1[[#This Row],[Single]]=1,"Single",Table1[[#This Row],[Together]]=1,"Together",Table1[[#This Row],[Widow]]=1,"Widow")</f>
        <v>Married</v>
      </c>
      <c r="Q683" s="2" t="str" cm="1">
        <f t="array" ref="Q683">IFERROR(_xlfn.IFS(Table1[[#This Row],[Basic]]=1,"Basic",Table1[[#This Row],[Graduate]]=1,"Graduate",Table1[[#This Row],[Master]]=1,"Master",Table1[[#This Row],[PhD]]=1,"PhD"),"Other")</f>
        <v>Graduate</v>
      </c>
    </row>
    <row r="684" spans="1:17" x14ac:dyDescent="0.25">
      <c r="A684" s="2">
        <v>1975</v>
      </c>
      <c r="B684" s="7">
        <v>164587</v>
      </c>
      <c r="C684" s="2">
        <v>1</v>
      </c>
      <c r="D684" s="2">
        <v>1</v>
      </c>
      <c r="E684" s="2">
        <v>66</v>
      </c>
      <c r="F684" s="2">
        <v>1</v>
      </c>
      <c r="G684" s="2">
        <v>0</v>
      </c>
      <c r="H684" s="2">
        <v>0</v>
      </c>
      <c r="I684" s="2">
        <v>0</v>
      </c>
      <c r="J684" s="2">
        <v>0</v>
      </c>
      <c r="K684" s="2">
        <v>0</v>
      </c>
      <c r="L684" s="2">
        <v>1</v>
      </c>
      <c r="M684" s="2">
        <v>0</v>
      </c>
      <c r="N684" s="2">
        <v>0</v>
      </c>
      <c r="O684" s="2" t="s">
        <v>34</v>
      </c>
      <c r="P684" s="2" t="str" cm="1">
        <f t="array" ref="P684">_xlfn.IFS(Table1[[#This Row],[Divorced]]=1,"Divorced",Table1[[#This Row],[Married]]=1,"Married",Table1[[#This Row],[Single]]=1,"Single",Table1[[#This Row],[Together]]=1,"Together",Table1[[#This Row],[Widow]]=1,"Widow")</f>
        <v>Divorced</v>
      </c>
      <c r="Q684" s="2" t="str" cm="1">
        <f t="array" ref="Q684">IFERROR(_xlfn.IFS(Table1[[#This Row],[Basic]]=1,"Basic",Table1[[#This Row],[Graduate]]=1,"Graduate",Table1[[#This Row],[Master]]=1,"Master",Table1[[#This Row],[PhD]]=1,"PhD"),"Other")</f>
        <v>Graduate</v>
      </c>
    </row>
    <row r="685" spans="1:17" x14ac:dyDescent="0.25">
      <c r="A685" s="2">
        <v>2588</v>
      </c>
      <c r="B685" s="7">
        <v>164509</v>
      </c>
      <c r="C685" s="2">
        <v>0</v>
      </c>
      <c r="D685" s="2">
        <v>0</v>
      </c>
      <c r="E685" s="2">
        <v>30</v>
      </c>
      <c r="F685" s="2">
        <v>0</v>
      </c>
      <c r="G685" s="2">
        <v>0</v>
      </c>
      <c r="H685" s="2">
        <v>1</v>
      </c>
      <c r="I685" s="2">
        <v>0</v>
      </c>
      <c r="J685" s="2">
        <v>0</v>
      </c>
      <c r="K685" s="2">
        <v>0</v>
      </c>
      <c r="L685" s="2">
        <v>1</v>
      </c>
      <c r="M685" s="2">
        <v>0</v>
      </c>
      <c r="N685" s="2">
        <v>0</v>
      </c>
      <c r="O685" s="2" t="s">
        <v>35</v>
      </c>
      <c r="P685" s="2" t="str" cm="1">
        <f t="array" ref="P685">_xlfn.IFS(Table1[[#This Row],[Divorced]]=1,"Divorced",Table1[[#This Row],[Married]]=1,"Married",Table1[[#This Row],[Single]]=1,"Single",Table1[[#This Row],[Together]]=1,"Together",Table1[[#This Row],[Widow]]=1,"Widow")</f>
        <v>Single</v>
      </c>
      <c r="Q685" s="2" t="str" cm="1">
        <f t="array" ref="Q685">IFERROR(_xlfn.IFS(Table1[[#This Row],[Basic]]=1,"Basic",Table1[[#This Row],[Graduate]]=1,"Graduate",Table1[[#This Row],[Master]]=1,"Master",Table1[[#This Row],[PhD]]=1,"PhD"),"Other")</f>
        <v>Graduate</v>
      </c>
    </row>
    <row r="686" spans="1:17" x14ac:dyDescent="0.25">
      <c r="A686" s="2">
        <v>2003</v>
      </c>
      <c r="B686" s="7">
        <v>164504</v>
      </c>
      <c r="C686" s="2">
        <v>1</v>
      </c>
      <c r="D686" s="2">
        <v>2</v>
      </c>
      <c r="E686" s="2">
        <v>67</v>
      </c>
      <c r="F686" s="2">
        <v>0</v>
      </c>
      <c r="G686" s="2">
        <v>0</v>
      </c>
      <c r="H686" s="2">
        <v>0</v>
      </c>
      <c r="I686" s="2">
        <v>1</v>
      </c>
      <c r="J686" s="2">
        <v>0</v>
      </c>
      <c r="K686" s="2">
        <v>0</v>
      </c>
      <c r="L686" s="2">
        <v>0</v>
      </c>
      <c r="M686" s="2">
        <v>0</v>
      </c>
      <c r="N686" s="2">
        <v>1</v>
      </c>
      <c r="O686" s="2" t="s">
        <v>38</v>
      </c>
      <c r="P686" s="2" t="str" cm="1">
        <f t="array" ref="P686">_xlfn.IFS(Table1[[#This Row],[Divorced]]=1,"Divorced",Table1[[#This Row],[Married]]=1,"Married",Table1[[#This Row],[Single]]=1,"Single",Table1[[#This Row],[Together]]=1,"Together",Table1[[#This Row],[Widow]]=1,"Widow")</f>
        <v>Together</v>
      </c>
      <c r="Q686" s="2" t="str" cm="1">
        <f t="array" ref="Q686">IFERROR(_xlfn.IFS(Table1[[#This Row],[Basic]]=1,"Basic",Table1[[#This Row],[Graduate]]=1,"Graduate",Table1[[#This Row],[Master]]=1,"Master",Table1[[#This Row],[PhD]]=1,"PhD"),"Other")</f>
        <v>PhD</v>
      </c>
    </row>
    <row r="687" spans="1:17" x14ac:dyDescent="0.25">
      <c r="A687" s="2">
        <v>1197</v>
      </c>
      <c r="B687" s="7">
        <v>164497</v>
      </c>
      <c r="C687" s="2">
        <v>0</v>
      </c>
      <c r="D687" s="2">
        <v>1</v>
      </c>
      <c r="E687" s="2">
        <v>66</v>
      </c>
      <c r="F687" s="2">
        <v>1</v>
      </c>
      <c r="G687" s="2">
        <v>0</v>
      </c>
      <c r="H687" s="2">
        <v>0</v>
      </c>
      <c r="I687" s="2">
        <v>0</v>
      </c>
      <c r="J687" s="2">
        <v>0</v>
      </c>
      <c r="K687" s="2">
        <v>0</v>
      </c>
      <c r="L687" s="2">
        <v>1</v>
      </c>
      <c r="M687" s="2">
        <v>0</v>
      </c>
      <c r="N687" s="2">
        <v>0</v>
      </c>
      <c r="O687" s="2" t="s">
        <v>39</v>
      </c>
      <c r="P687" s="2" t="str" cm="1">
        <f t="array" ref="P687">_xlfn.IFS(Table1[[#This Row],[Divorced]]=1,"Divorced",Table1[[#This Row],[Married]]=1,"Married",Table1[[#This Row],[Single]]=1,"Single",Table1[[#This Row],[Together]]=1,"Together",Table1[[#This Row],[Widow]]=1,"Widow")</f>
        <v>Divorced</v>
      </c>
      <c r="Q687" s="2" t="str" cm="1">
        <f t="array" ref="Q687">IFERROR(_xlfn.IFS(Table1[[#This Row],[Basic]]=1,"Basic",Table1[[#This Row],[Graduate]]=1,"Graduate",Table1[[#This Row],[Master]]=1,"Master",Table1[[#This Row],[PhD]]=1,"PhD"),"Other")</f>
        <v>Graduate</v>
      </c>
    </row>
    <row r="688" spans="1:17" x14ac:dyDescent="0.25">
      <c r="A688" s="2">
        <v>2941</v>
      </c>
      <c r="B688" s="7">
        <v>164474</v>
      </c>
      <c r="C688" s="2">
        <v>0</v>
      </c>
      <c r="D688" s="2">
        <v>1</v>
      </c>
      <c r="E688" s="2">
        <v>48</v>
      </c>
      <c r="F688" s="2">
        <v>0</v>
      </c>
      <c r="G688" s="2">
        <v>0</v>
      </c>
      <c r="H688" s="2">
        <v>0</v>
      </c>
      <c r="I688" s="2">
        <v>1</v>
      </c>
      <c r="J688" s="2">
        <v>0</v>
      </c>
      <c r="K688" s="2">
        <v>0</v>
      </c>
      <c r="L688" s="2">
        <v>1</v>
      </c>
      <c r="M688" s="2">
        <v>0</v>
      </c>
      <c r="N688" s="2">
        <v>0</v>
      </c>
      <c r="O688" s="2" t="s">
        <v>34</v>
      </c>
      <c r="P688" s="2" t="str" cm="1">
        <f t="array" ref="P688">_xlfn.IFS(Table1[[#This Row],[Divorced]]=1,"Divorced",Table1[[#This Row],[Married]]=1,"Married",Table1[[#This Row],[Single]]=1,"Single",Table1[[#This Row],[Together]]=1,"Together",Table1[[#This Row],[Widow]]=1,"Widow")</f>
        <v>Together</v>
      </c>
      <c r="Q688" s="2" t="str" cm="1">
        <f t="array" ref="Q688">IFERROR(_xlfn.IFS(Table1[[#This Row],[Basic]]=1,"Basic",Table1[[#This Row],[Graduate]]=1,"Graduate",Table1[[#This Row],[Master]]=1,"Master",Table1[[#This Row],[PhD]]=1,"PhD"),"Other")</f>
        <v>Graduate</v>
      </c>
    </row>
    <row r="689" spans="1:17" x14ac:dyDescent="0.25">
      <c r="A689" s="2">
        <v>1974</v>
      </c>
      <c r="B689" s="7">
        <v>164449</v>
      </c>
      <c r="C689" s="2">
        <v>1</v>
      </c>
      <c r="D689" s="2">
        <v>0</v>
      </c>
      <c r="E689" s="2">
        <v>31</v>
      </c>
      <c r="F689" s="2">
        <v>0</v>
      </c>
      <c r="G689" s="2">
        <v>0</v>
      </c>
      <c r="H689" s="2">
        <v>1</v>
      </c>
      <c r="I689" s="2">
        <v>0</v>
      </c>
      <c r="J689" s="2">
        <v>0</v>
      </c>
      <c r="K689" s="2">
        <v>0</v>
      </c>
      <c r="L689" s="2">
        <v>1</v>
      </c>
      <c r="M689" s="2">
        <v>0</v>
      </c>
      <c r="N689" s="2">
        <v>0</v>
      </c>
      <c r="O689" s="2" t="s">
        <v>37</v>
      </c>
      <c r="P689" s="2" t="str" cm="1">
        <f t="array" ref="P689">_xlfn.IFS(Table1[[#This Row],[Divorced]]=1,"Divorced",Table1[[#This Row],[Married]]=1,"Married",Table1[[#This Row],[Single]]=1,"Single",Table1[[#This Row],[Together]]=1,"Together",Table1[[#This Row],[Widow]]=1,"Widow")</f>
        <v>Single</v>
      </c>
      <c r="Q689" s="2" t="str" cm="1">
        <f t="array" ref="Q689">IFERROR(_xlfn.IFS(Table1[[#This Row],[Basic]]=1,"Basic",Table1[[#This Row],[Graduate]]=1,"Graduate",Table1[[#This Row],[Master]]=1,"Master",Table1[[#This Row],[PhD]]=1,"PhD"),"Other")</f>
        <v>Graduate</v>
      </c>
    </row>
    <row r="690" spans="1:17" x14ac:dyDescent="0.25">
      <c r="A690" s="2">
        <v>1557</v>
      </c>
      <c r="B690" s="7">
        <v>164413</v>
      </c>
      <c r="C690" s="2">
        <v>0</v>
      </c>
      <c r="D690" s="2">
        <v>1</v>
      </c>
      <c r="E690" s="2">
        <v>50</v>
      </c>
      <c r="F690" s="2">
        <v>0</v>
      </c>
      <c r="G690" s="2">
        <v>0</v>
      </c>
      <c r="H690" s="2">
        <v>0</v>
      </c>
      <c r="I690" s="2">
        <v>1</v>
      </c>
      <c r="J690" s="2">
        <v>0</v>
      </c>
      <c r="K690" s="2">
        <v>0</v>
      </c>
      <c r="L690" s="2">
        <v>0</v>
      </c>
      <c r="M690" s="2">
        <v>0</v>
      </c>
      <c r="N690" s="2">
        <v>1</v>
      </c>
      <c r="O690" s="2" t="s">
        <v>39</v>
      </c>
      <c r="P690" s="2" t="str" cm="1">
        <f t="array" ref="P690">_xlfn.IFS(Table1[[#This Row],[Divorced]]=1,"Divorced",Table1[[#This Row],[Married]]=1,"Married",Table1[[#This Row],[Single]]=1,"Single",Table1[[#This Row],[Together]]=1,"Together",Table1[[#This Row],[Widow]]=1,"Widow")</f>
        <v>Together</v>
      </c>
      <c r="Q690" s="2" t="str" cm="1">
        <f t="array" ref="Q690">IFERROR(_xlfn.IFS(Table1[[#This Row],[Basic]]=1,"Basic",Table1[[#This Row],[Graduate]]=1,"Graduate",Table1[[#This Row],[Master]]=1,"Master",Table1[[#This Row],[PhD]]=1,"PhD"),"Other")</f>
        <v>PhD</v>
      </c>
    </row>
    <row r="691" spans="1:17" x14ac:dyDescent="0.25">
      <c r="A691" s="2">
        <v>1487</v>
      </c>
      <c r="B691" s="7">
        <v>164355</v>
      </c>
      <c r="C691" s="2">
        <v>1</v>
      </c>
      <c r="D691" s="2">
        <v>0</v>
      </c>
      <c r="E691" s="2">
        <v>35</v>
      </c>
      <c r="F691" s="2">
        <v>0</v>
      </c>
      <c r="G691" s="2">
        <v>1</v>
      </c>
      <c r="H691" s="2">
        <v>0</v>
      </c>
      <c r="I691" s="2">
        <v>0</v>
      </c>
      <c r="J691" s="2">
        <v>0</v>
      </c>
      <c r="K691" s="2">
        <v>0</v>
      </c>
      <c r="L691" s="2">
        <v>0</v>
      </c>
      <c r="M691" s="2">
        <v>0</v>
      </c>
      <c r="N691" s="2">
        <v>1</v>
      </c>
      <c r="O691" s="2" t="s">
        <v>38</v>
      </c>
      <c r="P691" s="2" t="str" cm="1">
        <f t="array" ref="P691">_xlfn.IFS(Table1[[#This Row],[Divorced]]=1,"Divorced",Table1[[#This Row],[Married]]=1,"Married",Table1[[#This Row],[Single]]=1,"Single",Table1[[#This Row],[Together]]=1,"Together",Table1[[#This Row],[Widow]]=1,"Widow")</f>
        <v>Married</v>
      </c>
      <c r="Q691" s="2" t="str" cm="1">
        <f t="array" ref="Q691">IFERROR(_xlfn.IFS(Table1[[#This Row],[Basic]]=1,"Basic",Table1[[#This Row],[Graduate]]=1,"Graduate",Table1[[#This Row],[Master]]=1,"Master",Table1[[#This Row],[PhD]]=1,"PhD"),"Other")</f>
        <v>PhD</v>
      </c>
    </row>
    <row r="692" spans="1:17" x14ac:dyDescent="0.25">
      <c r="A692" s="2">
        <v>1308</v>
      </c>
      <c r="B692" s="7">
        <v>164325</v>
      </c>
      <c r="C692" s="2">
        <v>0</v>
      </c>
      <c r="D692" s="2">
        <v>1</v>
      </c>
      <c r="E692" s="2">
        <v>59</v>
      </c>
      <c r="F692" s="2">
        <v>1</v>
      </c>
      <c r="G692" s="2">
        <v>0</v>
      </c>
      <c r="H692" s="2">
        <v>0</v>
      </c>
      <c r="I692" s="2">
        <v>0</v>
      </c>
      <c r="J692" s="2">
        <v>0</v>
      </c>
      <c r="K692" s="2">
        <v>0</v>
      </c>
      <c r="L692" s="2">
        <v>0</v>
      </c>
      <c r="M692" s="2">
        <v>0</v>
      </c>
      <c r="N692" s="2">
        <v>1</v>
      </c>
      <c r="O692" s="2" t="s">
        <v>37</v>
      </c>
      <c r="P692" s="2" t="str" cm="1">
        <f t="array" ref="P692">_xlfn.IFS(Table1[[#This Row],[Divorced]]=1,"Divorced",Table1[[#This Row],[Married]]=1,"Married",Table1[[#This Row],[Single]]=1,"Single",Table1[[#This Row],[Together]]=1,"Together",Table1[[#This Row],[Widow]]=1,"Widow")</f>
        <v>Divorced</v>
      </c>
      <c r="Q692" s="2" t="str" cm="1">
        <f t="array" ref="Q692">IFERROR(_xlfn.IFS(Table1[[#This Row],[Basic]]=1,"Basic",Table1[[#This Row],[Graduate]]=1,"Graduate",Table1[[#This Row],[Master]]=1,"Master",Table1[[#This Row],[PhD]]=1,"PhD"),"Other")</f>
        <v>PhD</v>
      </c>
    </row>
    <row r="693" spans="1:17" x14ac:dyDescent="0.25">
      <c r="A693" s="2">
        <v>2828</v>
      </c>
      <c r="B693" s="7">
        <v>164260</v>
      </c>
      <c r="C693" s="2">
        <v>0</v>
      </c>
      <c r="D693" s="2">
        <v>0</v>
      </c>
      <c r="E693" s="2">
        <v>59</v>
      </c>
      <c r="F693" s="2">
        <v>0</v>
      </c>
      <c r="G693" s="2">
        <v>0</v>
      </c>
      <c r="H693" s="2">
        <v>0</v>
      </c>
      <c r="I693" s="2">
        <v>1</v>
      </c>
      <c r="J693" s="2">
        <v>0</v>
      </c>
      <c r="K693" s="2">
        <v>0</v>
      </c>
      <c r="L693" s="2">
        <v>1</v>
      </c>
      <c r="M693" s="2">
        <v>0</v>
      </c>
      <c r="N693" s="2">
        <v>0</v>
      </c>
      <c r="O693" s="2" t="s">
        <v>35</v>
      </c>
      <c r="P693" s="2" t="str" cm="1">
        <f t="array" ref="P693">_xlfn.IFS(Table1[[#This Row],[Divorced]]=1,"Divorced",Table1[[#This Row],[Married]]=1,"Married",Table1[[#This Row],[Single]]=1,"Single",Table1[[#This Row],[Together]]=1,"Together",Table1[[#This Row],[Widow]]=1,"Widow")</f>
        <v>Together</v>
      </c>
      <c r="Q693" s="2" t="str" cm="1">
        <f t="array" ref="Q693">IFERROR(_xlfn.IFS(Table1[[#This Row],[Basic]]=1,"Basic",Table1[[#This Row],[Graduate]]=1,"Graduate",Table1[[#This Row],[Master]]=1,"Master",Table1[[#This Row],[PhD]]=1,"PhD"),"Other")</f>
        <v>Graduate</v>
      </c>
    </row>
    <row r="694" spans="1:17" x14ac:dyDescent="0.25">
      <c r="A694" s="2">
        <v>2252</v>
      </c>
      <c r="B694" s="7">
        <v>164191</v>
      </c>
      <c r="C694" s="2">
        <v>0</v>
      </c>
      <c r="D694" s="2">
        <v>1</v>
      </c>
      <c r="E694" s="2">
        <v>57</v>
      </c>
      <c r="F694" s="2">
        <v>0</v>
      </c>
      <c r="G694" s="2">
        <v>0</v>
      </c>
      <c r="H694" s="2">
        <v>1</v>
      </c>
      <c r="I694" s="2">
        <v>0</v>
      </c>
      <c r="J694" s="2">
        <v>0</v>
      </c>
      <c r="K694" s="2">
        <v>0</v>
      </c>
      <c r="L694" s="2">
        <v>0</v>
      </c>
      <c r="M694" s="2">
        <v>1</v>
      </c>
      <c r="N694" s="2">
        <v>0</v>
      </c>
      <c r="O694" s="2" t="s">
        <v>35</v>
      </c>
      <c r="P694" s="2" t="str" cm="1">
        <f t="array" ref="P694">_xlfn.IFS(Table1[[#This Row],[Divorced]]=1,"Divorced",Table1[[#This Row],[Married]]=1,"Married",Table1[[#This Row],[Single]]=1,"Single",Table1[[#This Row],[Together]]=1,"Together",Table1[[#This Row],[Widow]]=1,"Widow")</f>
        <v>Single</v>
      </c>
      <c r="Q694" s="2" t="str" cm="1">
        <f t="array" ref="Q694">IFERROR(_xlfn.IFS(Table1[[#This Row],[Basic]]=1,"Basic",Table1[[#This Row],[Graduate]]=1,"Graduate",Table1[[#This Row],[Master]]=1,"Master",Table1[[#This Row],[PhD]]=1,"PhD"),"Other")</f>
        <v>Master</v>
      </c>
    </row>
    <row r="695" spans="1:17" x14ac:dyDescent="0.25">
      <c r="A695" s="2">
        <v>2048</v>
      </c>
      <c r="B695" s="7">
        <v>164176</v>
      </c>
      <c r="C695" s="2">
        <v>0</v>
      </c>
      <c r="D695" s="2">
        <v>1</v>
      </c>
      <c r="E695" s="2">
        <v>55</v>
      </c>
      <c r="F695" s="2">
        <v>1</v>
      </c>
      <c r="G695" s="2">
        <v>0</v>
      </c>
      <c r="H695" s="2">
        <v>0</v>
      </c>
      <c r="I695" s="2">
        <v>0</v>
      </c>
      <c r="J695" s="2">
        <v>0</v>
      </c>
      <c r="K695" s="2">
        <v>0</v>
      </c>
      <c r="L695" s="2">
        <v>0</v>
      </c>
      <c r="M695" s="2">
        <v>0</v>
      </c>
      <c r="N695" s="2">
        <v>0</v>
      </c>
      <c r="O695" s="2" t="s">
        <v>35</v>
      </c>
      <c r="P695" s="2" t="str" cm="1">
        <f t="array" ref="P695">_xlfn.IFS(Table1[[#This Row],[Divorced]]=1,"Divorced",Table1[[#This Row],[Married]]=1,"Married",Table1[[#This Row],[Single]]=1,"Single",Table1[[#This Row],[Together]]=1,"Together",Table1[[#This Row],[Widow]]=1,"Widow")</f>
        <v>Divorced</v>
      </c>
      <c r="Q695" s="2" t="str" cm="1">
        <f t="array" ref="Q695">IFERROR(_xlfn.IFS(Table1[[#This Row],[Basic]]=1,"Basic",Table1[[#This Row],[Graduate]]=1,"Graduate",Table1[[#This Row],[Master]]=1,"Master",Table1[[#This Row],[PhD]]=1,"PhD"),"Other")</f>
        <v>Other</v>
      </c>
    </row>
    <row r="696" spans="1:17" x14ac:dyDescent="0.25">
      <c r="A696" s="2">
        <v>2617</v>
      </c>
      <c r="B696" s="7">
        <v>164140</v>
      </c>
      <c r="C696" s="2">
        <v>0</v>
      </c>
      <c r="D696" s="2">
        <v>2</v>
      </c>
      <c r="E696" s="2">
        <v>56</v>
      </c>
      <c r="F696" s="2">
        <v>1</v>
      </c>
      <c r="G696" s="2">
        <v>0</v>
      </c>
      <c r="H696" s="2">
        <v>0</v>
      </c>
      <c r="I696" s="2">
        <v>0</v>
      </c>
      <c r="J696" s="2">
        <v>0</v>
      </c>
      <c r="K696" s="2">
        <v>0</v>
      </c>
      <c r="L696" s="2">
        <v>0</v>
      </c>
      <c r="M696" s="2">
        <v>0</v>
      </c>
      <c r="N696" s="2">
        <v>1</v>
      </c>
      <c r="O696" s="2" t="s">
        <v>34</v>
      </c>
      <c r="P696" s="2" t="str" cm="1">
        <f t="array" ref="P696">_xlfn.IFS(Table1[[#This Row],[Divorced]]=1,"Divorced",Table1[[#This Row],[Married]]=1,"Married",Table1[[#This Row],[Single]]=1,"Single",Table1[[#This Row],[Together]]=1,"Together",Table1[[#This Row],[Widow]]=1,"Widow")</f>
        <v>Divorced</v>
      </c>
      <c r="Q696" s="2" t="str" cm="1">
        <f t="array" ref="Q696">IFERROR(_xlfn.IFS(Table1[[#This Row],[Basic]]=1,"Basic",Table1[[#This Row],[Graduate]]=1,"Graduate",Table1[[#This Row],[Master]]=1,"Master",Table1[[#This Row],[PhD]]=1,"PhD"),"Other")</f>
        <v>PhD</v>
      </c>
    </row>
    <row r="697" spans="1:17" x14ac:dyDescent="0.25">
      <c r="A697" s="2">
        <v>1721</v>
      </c>
      <c r="B697" s="7">
        <v>164108</v>
      </c>
      <c r="C697" s="2">
        <v>0</v>
      </c>
      <c r="D697" s="2">
        <v>1</v>
      </c>
      <c r="E697" s="2">
        <v>67</v>
      </c>
      <c r="F697" s="2">
        <v>0</v>
      </c>
      <c r="G697" s="2">
        <v>0</v>
      </c>
      <c r="H697" s="2">
        <v>1</v>
      </c>
      <c r="I697" s="2">
        <v>0</v>
      </c>
      <c r="J697" s="2">
        <v>0</v>
      </c>
      <c r="K697" s="2">
        <v>0</v>
      </c>
      <c r="L697" s="2">
        <v>0</v>
      </c>
      <c r="M697" s="2">
        <v>0</v>
      </c>
      <c r="N697" s="2">
        <v>1</v>
      </c>
      <c r="O697" s="2" t="s">
        <v>38</v>
      </c>
      <c r="P697" s="2" t="str" cm="1">
        <f t="array" ref="P697">_xlfn.IFS(Table1[[#This Row],[Divorced]]=1,"Divorced",Table1[[#This Row],[Married]]=1,"Married",Table1[[#This Row],[Single]]=1,"Single",Table1[[#This Row],[Together]]=1,"Together",Table1[[#This Row],[Widow]]=1,"Widow")</f>
        <v>Single</v>
      </c>
      <c r="Q697" s="2" t="str" cm="1">
        <f t="array" ref="Q697">IFERROR(_xlfn.IFS(Table1[[#This Row],[Basic]]=1,"Basic",Table1[[#This Row],[Graduate]]=1,"Graduate",Table1[[#This Row],[Master]]=1,"Master",Table1[[#This Row],[PhD]]=1,"PhD"),"Other")</f>
        <v>PhD</v>
      </c>
    </row>
    <row r="698" spans="1:17" x14ac:dyDescent="0.25">
      <c r="A698" s="2">
        <v>1295</v>
      </c>
      <c r="B698" s="7">
        <v>164100</v>
      </c>
      <c r="C698" s="2">
        <v>0</v>
      </c>
      <c r="D698" s="2">
        <v>1</v>
      </c>
      <c r="E698" s="2">
        <v>56</v>
      </c>
      <c r="F698" s="2">
        <v>0</v>
      </c>
      <c r="G698" s="2">
        <v>1</v>
      </c>
      <c r="H698" s="2">
        <v>0</v>
      </c>
      <c r="I698" s="2">
        <v>0</v>
      </c>
      <c r="J698" s="2">
        <v>0</v>
      </c>
      <c r="K698" s="2">
        <v>0</v>
      </c>
      <c r="L698" s="2">
        <v>0</v>
      </c>
      <c r="M698" s="2">
        <v>1</v>
      </c>
      <c r="N698" s="2">
        <v>0</v>
      </c>
      <c r="O698" s="2" t="s">
        <v>38</v>
      </c>
      <c r="P698" s="2" t="str" cm="1">
        <f t="array" ref="P698">_xlfn.IFS(Table1[[#This Row],[Divorced]]=1,"Divorced",Table1[[#This Row],[Married]]=1,"Married",Table1[[#This Row],[Single]]=1,"Single",Table1[[#This Row],[Together]]=1,"Together",Table1[[#This Row],[Widow]]=1,"Widow")</f>
        <v>Married</v>
      </c>
      <c r="Q698" s="2" t="str" cm="1">
        <f t="array" ref="Q698">IFERROR(_xlfn.IFS(Table1[[#This Row],[Basic]]=1,"Basic",Table1[[#This Row],[Graduate]]=1,"Graduate",Table1[[#This Row],[Master]]=1,"Master",Table1[[#This Row],[PhD]]=1,"PhD"),"Other")</f>
        <v>Master</v>
      </c>
    </row>
    <row r="699" spans="1:17" x14ac:dyDescent="0.25">
      <c r="A699" s="2">
        <v>1877</v>
      </c>
      <c r="B699" s="7">
        <v>164090</v>
      </c>
      <c r="C699" s="2">
        <v>0</v>
      </c>
      <c r="D699" s="2">
        <v>1</v>
      </c>
      <c r="E699" s="2">
        <v>64</v>
      </c>
      <c r="F699" s="2">
        <v>0</v>
      </c>
      <c r="G699" s="2">
        <v>0</v>
      </c>
      <c r="H699" s="2">
        <v>0</v>
      </c>
      <c r="I699" s="2">
        <v>1</v>
      </c>
      <c r="J699" s="2">
        <v>0</v>
      </c>
      <c r="K699" s="2">
        <v>0</v>
      </c>
      <c r="L699" s="2">
        <v>1</v>
      </c>
      <c r="M699" s="2">
        <v>0</v>
      </c>
      <c r="N699" s="2">
        <v>0</v>
      </c>
      <c r="O699" s="2" t="s">
        <v>38</v>
      </c>
      <c r="P699" s="2" t="str" cm="1">
        <f t="array" ref="P699">_xlfn.IFS(Table1[[#This Row],[Divorced]]=1,"Divorced",Table1[[#This Row],[Married]]=1,"Married",Table1[[#This Row],[Single]]=1,"Single",Table1[[#This Row],[Together]]=1,"Together",Table1[[#This Row],[Widow]]=1,"Widow")</f>
        <v>Together</v>
      </c>
      <c r="Q699" s="2" t="str" cm="1">
        <f t="array" ref="Q699">IFERROR(_xlfn.IFS(Table1[[#This Row],[Basic]]=1,"Basic",Table1[[#This Row],[Graduate]]=1,"Graduate",Table1[[#This Row],[Master]]=1,"Master",Table1[[#This Row],[PhD]]=1,"PhD"),"Other")</f>
        <v>Graduate</v>
      </c>
    </row>
    <row r="700" spans="1:17" x14ac:dyDescent="0.25">
      <c r="A700" s="2">
        <v>2463</v>
      </c>
      <c r="B700" s="7">
        <v>164014</v>
      </c>
      <c r="C700" s="2">
        <v>2</v>
      </c>
      <c r="D700" s="2">
        <v>1</v>
      </c>
      <c r="E700" s="2">
        <v>74</v>
      </c>
      <c r="F700" s="2">
        <v>0</v>
      </c>
      <c r="G700" s="2">
        <v>0</v>
      </c>
      <c r="H700" s="2">
        <v>0</v>
      </c>
      <c r="I700" s="2">
        <v>1</v>
      </c>
      <c r="J700" s="2">
        <v>0</v>
      </c>
      <c r="K700" s="2">
        <v>0</v>
      </c>
      <c r="L700" s="2">
        <v>0</v>
      </c>
      <c r="M700" s="2">
        <v>0</v>
      </c>
      <c r="N700" s="2">
        <v>1</v>
      </c>
      <c r="O700" s="2" t="s">
        <v>39</v>
      </c>
      <c r="P700" s="2" t="str" cm="1">
        <f t="array" ref="P700">_xlfn.IFS(Table1[[#This Row],[Divorced]]=1,"Divorced",Table1[[#This Row],[Married]]=1,"Married",Table1[[#This Row],[Single]]=1,"Single",Table1[[#This Row],[Together]]=1,"Together",Table1[[#This Row],[Widow]]=1,"Widow")</f>
        <v>Together</v>
      </c>
      <c r="Q700" s="2" t="str" cm="1">
        <f t="array" ref="Q700">IFERROR(_xlfn.IFS(Table1[[#This Row],[Basic]]=1,"Basic",Table1[[#This Row],[Graduate]]=1,"Graduate",Table1[[#This Row],[Master]]=1,"Master",Table1[[#This Row],[PhD]]=1,"PhD"),"Other")</f>
        <v>PhD</v>
      </c>
    </row>
    <row r="701" spans="1:17" x14ac:dyDescent="0.25">
      <c r="A701" s="2">
        <v>3202</v>
      </c>
      <c r="B701" s="7">
        <v>164014</v>
      </c>
      <c r="C701" s="2">
        <v>2</v>
      </c>
      <c r="D701" s="2">
        <v>1</v>
      </c>
      <c r="E701" s="2">
        <v>74</v>
      </c>
      <c r="F701" s="2">
        <v>0</v>
      </c>
      <c r="G701" s="2">
        <v>0</v>
      </c>
      <c r="H701" s="2">
        <v>0</v>
      </c>
      <c r="I701" s="2">
        <v>1</v>
      </c>
      <c r="J701" s="2">
        <v>0</v>
      </c>
      <c r="K701" s="2">
        <v>0</v>
      </c>
      <c r="L701" s="2">
        <v>0</v>
      </c>
      <c r="M701" s="2">
        <v>0</v>
      </c>
      <c r="N701" s="2">
        <v>1</v>
      </c>
      <c r="O701" s="2" t="s">
        <v>36</v>
      </c>
      <c r="P701" s="2" t="str" cm="1">
        <f t="array" ref="P701">_xlfn.IFS(Table1[[#This Row],[Divorced]]=1,"Divorced",Table1[[#This Row],[Married]]=1,"Married",Table1[[#This Row],[Single]]=1,"Single",Table1[[#This Row],[Together]]=1,"Together",Table1[[#This Row],[Widow]]=1,"Widow")</f>
        <v>Together</v>
      </c>
      <c r="Q701" s="2" t="str" cm="1">
        <f t="array" ref="Q701">IFERROR(_xlfn.IFS(Table1[[#This Row],[Basic]]=1,"Basic",Table1[[#This Row],[Graduate]]=1,"Graduate",Table1[[#This Row],[Master]]=1,"Master",Table1[[#This Row],[PhD]]=1,"PhD"),"Other")</f>
        <v>PhD</v>
      </c>
    </row>
    <row r="702" spans="1:17" x14ac:dyDescent="0.25">
      <c r="A702" s="2">
        <v>2110</v>
      </c>
      <c r="B702" s="7">
        <v>163998</v>
      </c>
      <c r="C702" s="2">
        <v>0</v>
      </c>
      <c r="D702" s="2">
        <v>0</v>
      </c>
      <c r="E702" s="2">
        <v>68</v>
      </c>
      <c r="F702" s="2">
        <v>1</v>
      </c>
      <c r="G702" s="2">
        <v>0</v>
      </c>
      <c r="H702" s="2">
        <v>0</v>
      </c>
      <c r="I702" s="2">
        <v>0</v>
      </c>
      <c r="J702" s="2">
        <v>0</v>
      </c>
      <c r="K702" s="2">
        <v>0</v>
      </c>
      <c r="L702" s="2">
        <v>0</v>
      </c>
      <c r="M702" s="2">
        <v>0</v>
      </c>
      <c r="N702" s="2">
        <v>0</v>
      </c>
      <c r="O702" s="2" t="s">
        <v>36</v>
      </c>
      <c r="P702" s="2" t="str" cm="1">
        <f t="array" ref="P702">_xlfn.IFS(Table1[[#This Row],[Divorced]]=1,"Divorced",Table1[[#This Row],[Married]]=1,"Married",Table1[[#This Row],[Single]]=1,"Single",Table1[[#This Row],[Together]]=1,"Together",Table1[[#This Row],[Widow]]=1,"Widow")</f>
        <v>Divorced</v>
      </c>
      <c r="Q702" s="2" t="str" cm="1">
        <f t="array" ref="Q702">IFERROR(_xlfn.IFS(Table1[[#This Row],[Basic]]=1,"Basic",Table1[[#This Row],[Graduate]]=1,"Graduate",Table1[[#This Row],[Master]]=1,"Master",Table1[[#This Row],[PhD]]=1,"PhD"),"Other")</f>
        <v>Other</v>
      </c>
    </row>
    <row r="703" spans="1:17" x14ac:dyDescent="0.25">
      <c r="A703" s="2">
        <v>3215</v>
      </c>
      <c r="B703" s="7">
        <v>163979</v>
      </c>
      <c r="C703" s="2">
        <v>1</v>
      </c>
      <c r="D703" s="2">
        <v>0</v>
      </c>
      <c r="E703" s="2">
        <v>46</v>
      </c>
      <c r="F703" s="2">
        <v>0</v>
      </c>
      <c r="G703" s="2">
        <v>1</v>
      </c>
      <c r="H703" s="2">
        <v>0</v>
      </c>
      <c r="I703" s="2">
        <v>0</v>
      </c>
      <c r="J703" s="2">
        <v>0</v>
      </c>
      <c r="K703" s="2">
        <v>0</v>
      </c>
      <c r="L703" s="2">
        <v>1</v>
      </c>
      <c r="M703" s="2">
        <v>0</v>
      </c>
      <c r="N703" s="2">
        <v>0</v>
      </c>
      <c r="O703" s="2" t="s">
        <v>38</v>
      </c>
      <c r="P703" s="2" t="str" cm="1">
        <f t="array" ref="P703">_xlfn.IFS(Table1[[#This Row],[Divorced]]=1,"Divorced",Table1[[#This Row],[Married]]=1,"Married",Table1[[#This Row],[Single]]=1,"Single",Table1[[#This Row],[Together]]=1,"Together",Table1[[#This Row],[Widow]]=1,"Widow")</f>
        <v>Married</v>
      </c>
      <c r="Q703" s="2" t="str" cm="1">
        <f t="array" ref="Q703">IFERROR(_xlfn.IFS(Table1[[#This Row],[Basic]]=1,"Basic",Table1[[#This Row],[Graduate]]=1,"Graduate",Table1[[#This Row],[Master]]=1,"Master",Table1[[#This Row],[PhD]]=1,"PhD"),"Other")</f>
        <v>Graduate</v>
      </c>
    </row>
    <row r="704" spans="1:17" x14ac:dyDescent="0.25">
      <c r="A704" s="2">
        <v>2542</v>
      </c>
      <c r="B704" s="7">
        <v>163972</v>
      </c>
      <c r="C704" s="2">
        <v>0</v>
      </c>
      <c r="D704" s="2">
        <v>1</v>
      </c>
      <c r="E704" s="2">
        <v>56</v>
      </c>
      <c r="F704" s="2">
        <v>0</v>
      </c>
      <c r="G704" s="2">
        <v>0</v>
      </c>
      <c r="H704" s="2">
        <v>1</v>
      </c>
      <c r="I704" s="2">
        <v>0</v>
      </c>
      <c r="J704" s="2">
        <v>0</v>
      </c>
      <c r="K704" s="2">
        <v>0</v>
      </c>
      <c r="L704" s="2">
        <v>0</v>
      </c>
      <c r="M704" s="2">
        <v>1</v>
      </c>
      <c r="N704" s="2">
        <v>0</v>
      </c>
      <c r="O704" s="2" t="s">
        <v>36</v>
      </c>
      <c r="P704" s="2" t="str" cm="1">
        <f t="array" ref="P704">_xlfn.IFS(Table1[[#This Row],[Divorced]]=1,"Divorced",Table1[[#This Row],[Married]]=1,"Married",Table1[[#This Row],[Single]]=1,"Single",Table1[[#This Row],[Together]]=1,"Together",Table1[[#This Row],[Widow]]=1,"Widow")</f>
        <v>Single</v>
      </c>
      <c r="Q704" s="2" t="str" cm="1">
        <f t="array" ref="Q704">IFERROR(_xlfn.IFS(Table1[[#This Row],[Basic]]=1,"Basic",Table1[[#This Row],[Graduate]]=1,"Graduate",Table1[[#This Row],[Master]]=1,"Master",Table1[[#This Row],[PhD]]=1,"PhD"),"Other")</f>
        <v>Master</v>
      </c>
    </row>
    <row r="705" spans="1:17" x14ac:dyDescent="0.25">
      <c r="A705" s="2">
        <v>2798</v>
      </c>
      <c r="B705" s="7">
        <v>163967</v>
      </c>
      <c r="C705" s="2">
        <v>0</v>
      </c>
      <c r="D705" s="2">
        <v>1</v>
      </c>
      <c r="E705" s="2">
        <v>52</v>
      </c>
      <c r="F705" s="2">
        <v>0</v>
      </c>
      <c r="G705" s="2">
        <v>1</v>
      </c>
      <c r="H705" s="2">
        <v>0</v>
      </c>
      <c r="I705" s="2">
        <v>0</v>
      </c>
      <c r="J705" s="2">
        <v>0</v>
      </c>
      <c r="K705" s="2">
        <v>0</v>
      </c>
      <c r="L705" s="2">
        <v>1</v>
      </c>
      <c r="M705" s="2">
        <v>0</v>
      </c>
      <c r="N705" s="2">
        <v>0</v>
      </c>
      <c r="O705" s="2" t="s">
        <v>35</v>
      </c>
      <c r="P705" s="2" t="str" cm="1">
        <f t="array" ref="P705">_xlfn.IFS(Table1[[#This Row],[Divorced]]=1,"Divorced",Table1[[#This Row],[Married]]=1,"Married",Table1[[#This Row],[Single]]=1,"Single",Table1[[#This Row],[Together]]=1,"Together",Table1[[#This Row],[Widow]]=1,"Widow")</f>
        <v>Married</v>
      </c>
      <c r="Q705" s="2" t="str" cm="1">
        <f t="array" ref="Q705">IFERROR(_xlfn.IFS(Table1[[#This Row],[Basic]]=1,"Basic",Table1[[#This Row],[Graduate]]=1,"Graduate",Table1[[#This Row],[Master]]=1,"Master",Table1[[#This Row],[PhD]]=1,"PhD"),"Other")</f>
        <v>Graduate</v>
      </c>
    </row>
    <row r="706" spans="1:17" x14ac:dyDescent="0.25">
      <c r="A706" s="2">
        <v>2528</v>
      </c>
      <c r="B706" s="7">
        <v>163943</v>
      </c>
      <c r="C706" s="2">
        <v>0</v>
      </c>
      <c r="D706" s="2">
        <v>1</v>
      </c>
      <c r="E706" s="2">
        <v>64</v>
      </c>
      <c r="F706" s="2">
        <v>0</v>
      </c>
      <c r="G706" s="2">
        <v>1</v>
      </c>
      <c r="H706" s="2">
        <v>0</v>
      </c>
      <c r="I706" s="2">
        <v>0</v>
      </c>
      <c r="J706" s="2">
        <v>0</v>
      </c>
      <c r="K706" s="2">
        <v>0</v>
      </c>
      <c r="L706" s="2">
        <v>1</v>
      </c>
      <c r="M706" s="2">
        <v>0</v>
      </c>
      <c r="N706" s="2">
        <v>0</v>
      </c>
      <c r="O706" s="2" t="s">
        <v>35</v>
      </c>
      <c r="P706" s="2" t="str" cm="1">
        <f t="array" ref="P706">_xlfn.IFS(Table1[[#This Row],[Divorced]]=1,"Divorced",Table1[[#This Row],[Married]]=1,"Married",Table1[[#This Row],[Single]]=1,"Single",Table1[[#This Row],[Together]]=1,"Together",Table1[[#This Row],[Widow]]=1,"Widow")</f>
        <v>Married</v>
      </c>
      <c r="Q706" s="2" t="str" cm="1">
        <f t="array" ref="Q706">IFERROR(_xlfn.IFS(Table1[[#This Row],[Basic]]=1,"Basic",Table1[[#This Row],[Graduate]]=1,"Graduate",Table1[[#This Row],[Master]]=1,"Master",Table1[[#This Row],[PhD]]=1,"PhD"),"Other")</f>
        <v>Graduate</v>
      </c>
    </row>
    <row r="707" spans="1:17" x14ac:dyDescent="0.25">
      <c r="A707" s="2">
        <v>2371</v>
      </c>
      <c r="B707" s="7">
        <v>163915</v>
      </c>
      <c r="C707" s="2">
        <v>0</v>
      </c>
      <c r="D707" s="2">
        <v>2</v>
      </c>
      <c r="E707" s="2">
        <v>64</v>
      </c>
      <c r="F707" s="2">
        <v>0</v>
      </c>
      <c r="G707" s="2">
        <v>1</v>
      </c>
      <c r="H707" s="2">
        <v>0</v>
      </c>
      <c r="I707" s="2">
        <v>0</v>
      </c>
      <c r="J707" s="2">
        <v>0</v>
      </c>
      <c r="K707" s="2">
        <v>0</v>
      </c>
      <c r="L707" s="2">
        <v>0</v>
      </c>
      <c r="M707" s="2">
        <v>1</v>
      </c>
      <c r="N707" s="2">
        <v>0</v>
      </c>
      <c r="O707" s="2" t="s">
        <v>34</v>
      </c>
      <c r="P707" s="2" t="str" cm="1">
        <f t="array" ref="P707">_xlfn.IFS(Table1[[#This Row],[Divorced]]=1,"Divorced",Table1[[#This Row],[Married]]=1,"Married",Table1[[#This Row],[Single]]=1,"Single",Table1[[#This Row],[Together]]=1,"Together",Table1[[#This Row],[Widow]]=1,"Widow")</f>
        <v>Married</v>
      </c>
      <c r="Q707" s="2" t="str" cm="1">
        <f t="array" ref="Q707">IFERROR(_xlfn.IFS(Table1[[#This Row],[Basic]]=1,"Basic",Table1[[#This Row],[Graduate]]=1,"Graduate",Table1[[#This Row],[Master]]=1,"Master",Table1[[#This Row],[PhD]]=1,"PhD"),"Other")</f>
        <v>Master</v>
      </c>
    </row>
    <row r="708" spans="1:17" x14ac:dyDescent="0.25">
      <c r="A708" s="2">
        <v>1212</v>
      </c>
      <c r="B708" s="7">
        <v>163887</v>
      </c>
      <c r="C708" s="2">
        <v>0</v>
      </c>
      <c r="D708" s="2">
        <v>1</v>
      </c>
      <c r="E708" s="2">
        <v>58</v>
      </c>
      <c r="F708" s="2">
        <v>1</v>
      </c>
      <c r="G708" s="2">
        <v>0</v>
      </c>
      <c r="H708" s="2">
        <v>0</v>
      </c>
      <c r="I708" s="2">
        <v>0</v>
      </c>
      <c r="J708" s="2">
        <v>0</v>
      </c>
      <c r="K708" s="2">
        <v>0</v>
      </c>
      <c r="L708" s="2">
        <v>1</v>
      </c>
      <c r="M708" s="2">
        <v>0</v>
      </c>
      <c r="N708" s="2">
        <v>0</v>
      </c>
      <c r="O708" s="2" t="s">
        <v>37</v>
      </c>
      <c r="P708" s="2" t="str" cm="1">
        <f t="array" ref="P708">_xlfn.IFS(Table1[[#This Row],[Divorced]]=1,"Divorced",Table1[[#This Row],[Married]]=1,"Married",Table1[[#This Row],[Single]]=1,"Single",Table1[[#This Row],[Together]]=1,"Together",Table1[[#This Row],[Widow]]=1,"Widow")</f>
        <v>Divorced</v>
      </c>
      <c r="Q708" s="2" t="str" cm="1">
        <f t="array" ref="Q708">IFERROR(_xlfn.IFS(Table1[[#This Row],[Basic]]=1,"Basic",Table1[[#This Row],[Graduate]]=1,"Graduate",Table1[[#This Row],[Master]]=1,"Master",Table1[[#This Row],[PhD]]=1,"PhD"),"Other")</f>
        <v>Graduate</v>
      </c>
    </row>
    <row r="709" spans="1:17" x14ac:dyDescent="0.25">
      <c r="A709" s="2">
        <v>1736</v>
      </c>
      <c r="B709" s="7">
        <v>163855</v>
      </c>
      <c r="C709" s="2">
        <v>0</v>
      </c>
      <c r="D709" s="2">
        <v>0</v>
      </c>
      <c r="E709" s="2">
        <v>42</v>
      </c>
      <c r="F709" s="2">
        <v>0</v>
      </c>
      <c r="G709" s="2">
        <v>0</v>
      </c>
      <c r="H709" s="2">
        <v>0</v>
      </c>
      <c r="I709" s="2">
        <v>1</v>
      </c>
      <c r="J709" s="2">
        <v>0</v>
      </c>
      <c r="K709" s="2">
        <v>0</v>
      </c>
      <c r="L709" s="2">
        <v>0</v>
      </c>
      <c r="M709" s="2">
        <v>0</v>
      </c>
      <c r="N709" s="2">
        <v>0</v>
      </c>
      <c r="O709" s="2" t="s">
        <v>35</v>
      </c>
      <c r="P709" s="2" t="str" cm="1">
        <f t="array" ref="P709">_xlfn.IFS(Table1[[#This Row],[Divorced]]=1,"Divorced",Table1[[#This Row],[Married]]=1,"Married",Table1[[#This Row],[Single]]=1,"Single",Table1[[#This Row],[Together]]=1,"Together",Table1[[#This Row],[Widow]]=1,"Widow")</f>
        <v>Together</v>
      </c>
      <c r="Q709" s="2" t="str" cm="1">
        <f t="array" ref="Q709">IFERROR(_xlfn.IFS(Table1[[#This Row],[Basic]]=1,"Basic",Table1[[#This Row],[Graduate]]=1,"Graduate",Table1[[#This Row],[Master]]=1,"Master",Table1[[#This Row],[PhD]]=1,"PhD"),"Other")</f>
        <v>Other</v>
      </c>
    </row>
    <row r="710" spans="1:17" x14ac:dyDescent="0.25">
      <c r="A710" s="2">
        <v>1266</v>
      </c>
      <c r="B710" s="7">
        <v>163841</v>
      </c>
      <c r="C710" s="2">
        <v>0</v>
      </c>
      <c r="D710" s="2">
        <v>1</v>
      </c>
      <c r="E710" s="2">
        <v>52</v>
      </c>
      <c r="F710" s="2">
        <v>1</v>
      </c>
      <c r="G710" s="2">
        <v>0</v>
      </c>
      <c r="H710" s="2">
        <v>0</v>
      </c>
      <c r="I710" s="2">
        <v>0</v>
      </c>
      <c r="J710" s="2">
        <v>0</v>
      </c>
      <c r="K710" s="2">
        <v>0</v>
      </c>
      <c r="L710" s="2">
        <v>0</v>
      </c>
      <c r="M710" s="2">
        <v>1</v>
      </c>
      <c r="N710" s="2">
        <v>0</v>
      </c>
      <c r="O710" s="2" t="s">
        <v>37</v>
      </c>
      <c r="P710" s="2" t="str" cm="1">
        <f t="array" ref="P710">_xlfn.IFS(Table1[[#This Row],[Divorced]]=1,"Divorced",Table1[[#This Row],[Married]]=1,"Married",Table1[[#This Row],[Single]]=1,"Single",Table1[[#This Row],[Together]]=1,"Together",Table1[[#This Row],[Widow]]=1,"Widow")</f>
        <v>Divorced</v>
      </c>
      <c r="Q710" s="2" t="str" cm="1">
        <f t="array" ref="Q710">IFERROR(_xlfn.IFS(Table1[[#This Row],[Basic]]=1,"Basic",Table1[[#This Row],[Graduate]]=1,"Graduate",Table1[[#This Row],[Master]]=1,"Master",Table1[[#This Row],[PhD]]=1,"PhD"),"Other")</f>
        <v>Master</v>
      </c>
    </row>
    <row r="711" spans="1:17" x14ac:dyDescent="0.25">
      <c r="A711" s="2">
        <v>2176</v>
      </c>
      <c r="B711" s="7">
        <v>163841</v>
      </c>
      <c r="C711" s="2">
        <v>0</v>
      </c>
      <c r="D711" s="2">
        <v>1</v>
      </c>
      <c r="E711" s="2">
        <v>52</v>
      </c>
      <c r="F711" s="2">
        <v>1</v>
      </c>
      <c r="G711" s="2">
        <v>0</v>
      </c>
      <c r="H711" s="2">
        <v>0</v>
      </c>
      <c r="I711" s="2">
        <v>0</v>
      </c>
      <c r="J711" s="2">
        <v>0</v>
      </c>
      <c r="K711" s="2">
        <v>0</v>
      </c>
      <c r="L711" s="2">
        <v>0</v>
      </c>
      <c r="M711" s="2">
        <v>1</v>
      </c>
      <c r="N711" s="2">
        <v>0</v>
      </c>
      <c r="O711" s="2" t="s">
        <v>36</v>
      </c>
      <c r="P711" s="2" t="str" cm="1">
        <f t="array" ref="P711">_xlfn.IFS(Table1[[#This Row],[Divorced]]=1,"Divorced",Table1[[#This Row],[Married]]=1,"Married",Table1[[#This Row],[Single]]=1,"Single",Table1[[#This Row],[Together]]=1,"Together",Table1[[#This Row],[Widow]]=1,"Widow")</f>
        <v>Divorced</v>
      </c>
      <c r="Q711" s="2" t="str" cm="1">
        <f t="array" ref="Q711">IFERROR(_xlfn.IFS(Table1[[#This Row],[Basic]]=1,"Basic",Table1[[#This Row],[Graduate]]=1,"Graduate",Table1[[#This Row],[Master]]=1,"Master",Table1[[#This Row],[PhD]]=1,"PhD"),"Other")</f>
        <v>Master</v>
      </c>
    </row>
    <row r="712" spans="1:17" x14ac:dyDescent="0.25">
      <c r="A712" s="2">
        <v>2374</v>
      </c>
      <c r="B712" s="7">
        <v>163841</v>
      </c>
      <c r="C712" s="2">
        <v>0</v>
      </c>
      <c r="D712" s="2">
        <v>1</v>
      </c>
      <c r="E712" s="2">
        <v>52</v>
      </c>
      <c r="F712" s="2">
        <v>1</v>
      </c>
      <c r="G712" s="2">
        <v>0</v>
      </c>
      <c r="H712" s="2">
        <v>0</v>
      </c>
      <c r="I712" s="2">
        <v>0</v>
      </c>
      <c r="J712" s="2">
        <v>0</v>
      </c>
      <c r="K712" s="2">
        <v>0</v>
      </c>
      <c r="L712" s="2">
        <v>0</v>
      </c>
      <c r="M712" s="2">
        <v>1</v>
      </c>
      <c r="N712" s="2">
        <v>0</v>
      </c>
      <c r="O712" s="2" t="s">
        <v>36</v>
      </c>
      <c r="P712" s="2" t="str" cm="1">
        <f t="array" ref="P712">_xlfn.IFS(Table1[[#This Row],[Divorced]]=1,"Divorced",Table1[[#This Row],[Married]]=1,"Married",Table1[[#This Row],[Single]]=1,"Single",Table1[[#This Row],[Together]]=1,"Together",Table1[[#This Row],[Widow]]=1,"Widow")</f>
        <v>Divorced</v>
      </c>
      <c r="Q712" s="2" t="str" cm="1">
        <f t="array" ref="Q712">IFERROR(_xlfn.IFS(Table1[[#This Row],[Basic]]=1,"Basic",Table1[[#This Row],[Graduate]]=1,"Graduate",Table1[[#This Row],[Master]]=1,"Master",Table1[[#This Row],[PhD]]=1,"PhD"),"Other")</f>
        <v>Master</v>
      </c>
    </row>
    <row r="713" spans="1:17" x14ac:dyDescent="0.25">
      <c r="A713" s="2">
        <v>1357</v>
      </c>
      <c r="B713" s="7">
        <v>163810</v>
      </c>
      <c r="C713" s="2">
        <v>0</v>
      </c>
      <c r="D713" s="2">
        <v>1</v>
      </c>
      <c r="E713" s="2">
        <v>54</v>
      </c>
      <c r="F713" s="2">
        <v>0</v>
      </c>
      <c r="G713" s="2">
        <v>0</v>
      </c>
      <c r="H713" s="2">
        <v>1</v>
      </c>
      <c r="I713" s="2">
        <v>0</v>
      </c>
      <c r="J713" s="2">
        <v>0</v>
      </c>
      <c r="K713" s="2">
        <v>0</v>
      </c>
      <c r="L713" s="2">
        <v>1</v>
      </c>
      <c r="M713" s="2">
        <v>0</v>
      </c>
      <c r="N713" s="2">
        <v>0</v>
      </c>
      <c r="O713" s="2" t="s">
        <v>34</v>
      </c>
      <c r="P713" s="2" t="str" cm="1">
        <f t="array" ref="P713">_xlfn.IFS(Table1[[#This Row],[Divorced]]=1,"Divorced",Table1[[#This Row],[Married]]=1,"Married",Table1[[#This Row],[Single]]=1,"Single",Table1[[#This Row],[Together]]=1,"Together",Table1[[#This Row],[Widow]]=1,"Widow")</f>
        <v>Single</v>
      </c>
      <c r="Q713" s="2" t="str" cm="1">
        <f t="array" ref="Q713">IFERROR(_xlfn.IFS(Table1[[#This Row],[Basic]]=1,"Basic",Table1[[#This Row],[Graduate]]=1,"Graduate",Table1[[#This Row],[Master]]=1,"Master",Table1[[#This Row],[PhD]]=1,"PhD"),"Other")</f>
        <v>Graduate</v>
      </c>
    </row>
    <row r="714" spans="1:17" x14ac:dyDescent="0.25">
      <c r="A714" s="2">
        <v>2398</v>
      </c>
      <c r="B714" s="7">
        <v>163810</v>
      </c>
      <c r="C714" s="2">
        <v>0</v>
      </c>
      <c r="D714" s="2">
        <v>1</v>
      </c>
      <c r="E714" s="2">
        <v>54</v>
      </c>
      <c r="F714" s="2">
        <v>0</v>
      </c>
      <c r="G714" s="2">
        <v>0</v>
      </c>
      <c r="H714" s="2">
        <v>1</v>
      </c>
      <c r="I714" s="2">
        <v>0</v>
      </c>
      <c r="J714" s="2">
        <v>0</v>
      </c>
      <c r="K714" s="2">
        <v>0</v>
      </c>
      <c r="L714" s="2">
        <v>1</v>
      </c>
      <c r="M714" s="2">
        <v>0</v>
      </c>
      <c r="N714" s="2">
        <v>0</v>
      </c>
      <c r="O714" s="2" t="s">
        <v>36</v>
      </c>
      <c r="P714" s="2" t="str" cm="1">
        <f t="array" ref="P714">_xlfn.IFS(Table1[[#This Row],[Divorced]]=1,"Divorced",Table1[[#This Row],[Married]]=1,"Married",Table1[[#This Row],[Single]]=1,"Single",Table1[[#This Row],[Together]]=1,"Together",Table1[[#This Row],[Widow]]=1,"Widow")</f>
        <v>Single</v>
      </c>
      <c r="Q714" s="2" t="str" cm="1">
        <f t="array" ref="Q714">IFERROR(_xlfn.IFS(Table1[[#This Row],[Basic]]=1,"Basic",Table1[[#This Row],[Graduate]]=1,"Graduate",Table1[[#This Row],[Master]]=1,"Master",Table1[[#This Row],[PhD]]=1,"PhD"),"Other")</f>
        <v>Graduate</v>
      </c>
    </row>
    <row r="715" spans="1:17" x14ac:dyDescent="0.25">
      <c r="A715" s="2">
        <v>3194</v>
      </c>
      <c r="B715" s="7">
        <v>163777</v>
      </c>
      <c r="C715" s="2">
        <v>1</v>
      </c>
      <c r="D715" s="2">
        <v>1</v>
      </c>
      <c r="E715" s="2">
        <v>41</v>
      </c>
      <c r="F715" s="2">
        <v>0</v>
      </c>
      <c r="G715" s="2">
        <v>1</v>
      </c>
      <c r="H715" s="2">
        <v>0</v>
      </c>
      <c r="I715" s="2">
        <v>0</v>
      </c>
      <c r="J715" s="2">
        <v>0</v>
      </c>
      <c r="K715" s="2">
        <v>0</v>
      </c>
      <c r="L715" s="2">
        <v>1</v>
      </c>
      <c r="M715" s="2">
        <v>0</v>
      </c>
      <c r="N715" s="2">
        <v>0</v>
      </c>
      <c r="O715" s="2" t="s">
        <v>35</v>
      </c>
      <c r="P715" s="2" t="str" cm="1">
        <f t="array" ref="P715">_xlfn.IFS(Table1[[#This Row],[Divorced]]=1,"Divorced",Table1[[#This Row],[Married]]=1,"Married",Table1[[#This Row],[Single]]=1,"Single",Table1[[#This Row],[Together]]=1,"Together",Table1[[#This Row],[Widow]]=1,"Widow")</f>
        <v>Married</v>
      </c>
      <c r="Q715" s="2" t="str" cm="1">
        <f t="array" ref="Q715">IFERROR(_xlfn.IFS(Table1[[#This Row],[Basic]]=1,"Basic",Table1[[#This Row],[Graduate]]=1,"Graduate",Table1[[#This Row],[Master]]=1,"Master",Table1[[#This Row],[PhD]]=1,"PhD"),"Other")</f>
        <v>Graduate</v>
      </c>
    </row>
    <row r="716" spans="1:17" x14ac:dyDescent="0.25">
      <c r="A716" s="2">
        <v>1190</v>
      </c>
      <c r="B716" s="7">
        <v>163693</v>
      </c>
      <c r="C716" s="2">
        <v>0</v>
      </c>
      <c r="D716" s="2">
        <v>1</v>
      </c>
      <c r="E716" s="2">
        <v>42</v>
      </c>
      <c r="F716" s="2">
        <v>1</v>
      </c>
      <c r="G716" s="2">
        <v>0</v>
      </c>
      <c r="H716" s="2">
        <v>0</v>
      </c>
      <c r="I716" s="2">
        <v>0</v>
      </c>
      <c r="J716" s="2">
        <v>0</v>
      </c>
      <c r="K716" s="2">
        <v>0</v>
      </c>
      <c r="L716" s="2">
        <v>1</v>
      </c>
      <c r="M716" s="2">
        <v>0</v>
      </c>
      <c r="N716" s="2">
        <v>0</v>
      </c>
      <c r="O716" s="2" t="s">
        <v>35</v>
      </c>
      <c r="P716" s="2" t="str" cm="1">
        <f t="array" ref="P716">_xlfn.IFS(Table1[[#This Row],[Divorced]]=1,"Divorced",Table1[[#This Row],[Married]]=1,"Married",Table1[[#This Row],[Single]]=1,"Single",Table1[[#This Row],[Together]]=1,"Together",Table1[[#This Row],[Widow]]=1,"Widow")</f>
        <v>Divorced</v>
      </c>
      <c r="Q716" s="2" t="str" cm="1">
        <f t="array" ref="Q716">IFERROR(_xlfn.IFS(Table1[[#This Row],[Basic]]=1,"Basic",Table1[[#This Row],[Graduate]]=1,"Graduate",Table1[[#This Row],[Master]]=1,"Master",Table1[[#This Row],[PhD]]=1,"PhD"),"Other")</f>
        <v>Graduate</v>
      </c>
    </row>
    <row r="717" spans="1:17" x14ac:dyDescent="0.25">
      <c r="A717" s="2">
        <v>1964</v>
      </c>
      <c r="B717" s="7">
        <v>163693</v>
      </c>
      <c r="C717" s="2">
        <v>0</v>
      </c>
      <c r="D717" s="2">
        <v>1</v>
      </c>
      <c r="E717" s="2">
        <v>42</v>
      </c>
      <c r="F717" s="2">
        <v>1</v>
      </c>
      <c r="G717" s="2">
        <v>0</v>
      </c>
      <c r="H717" s="2">
        <v>0</v>
      </c>
      <c r="I717" s="2">
        <v>0</v>
      </c>
      <c r="J717" s="2">
        <v>0</v>
      </c>
      <c r="K717" s="2">
        <v>0</v>
      </c>
      <c r="L717" s="2">
        <v>1</v>
      </c>
      <c r="M717" s="2">
        <v>0</v>
      </c>
      <c r="N717" s="2">
        <v>0</v>
      </c>
      <c r="O717" s="2" t="s">
        <v>35</v>
      </c>
      <c r="P717" s="2" t="str" cm="1">
        <f t="array" ref="P717">_xlfn.IFS(Table1[[#This Row],[Divorced]]=1,"Divorced",Table1[[#This Row],[Married]]=1,"Married",Table1[[#This Row],[Single]]=1,"Single",Table1[[#This Row],[Together]]=1,"Together",Table1[[#This Row],[Widow]]=1,"Widow")</f>
        <v>Divorced</v>
      </c>
      <c r="Q717" s="2" t="str" cm="1">
        <f t="array" ref="Q717">IFERROR(_xlfn.IFS(Table1[[#This Row],[Basic]]=1,"Basic",Table1[[#This Row],[Graduate]]=1,"Graduate",Table1[[#This Row],[Master]]=1,"Master",Table1[[#This Row],[PhD]]=1,"PhD"),"Other")</f>
        <v>Graduate</v>
      </c>
    </row>
    <row r="718" spans="1:17" x14ac:dyDescent="0.25">
      <c r="A718" s="2">
        <v>2981</v>
      </c>
      <c r="B718" s="7">
        <v>163684</v>
      </c>
      <c r="C718" s="2">
        <v>0</v>
      </c>
      <c r="D718" s="2">
        <v>1</v>
      </c>
      <c r="E718" s="2">
        <v>50</v>
      </c>
      <c r="F718" s="2">
        <v>0</v>
      </c>
      <c r="G718" s="2">
        <v>1</v>
      </c>
      <c r="H718" s="2">
        <v>0</v>
      </c>
      <c r="I718" s="2">
        <v>0</v>
      </c>
      <c r="J718" s="2">
        <v>0</v>
      </c>
      <c r="K718" s="2">
        <v>0</v>
      </c>
      <c r="L718" s="2">
        <v>1</v>
      </c>
      <c r="M718" s="2">
        <v>0</v>
      </c>
      <c r="N718" s="2">
        <v>0</v>
      </c>
      <c r="O718" s="2" t="s">
        <v>38</v>
      </c>
      <c r="P718" s="2" t="str" cm="1">
        <f t="array" ref="P718">_xlfn.IFS(Table1[[#This Row],[Divorced]]=1,"Divorced",Table1[[#This Row],[Married]]=1,"Married",Table1[[#This Row],[Single]]=1,"Single",Table1[[#This Row],[Together]]=1,"Together",Table1[[#This Row],[Widow]]=1,"Widow")</f>
        <v>Married</v>
      </c>
      <c r="Q718" s="2" t="str" cm="1">
        <f t="array" ref="Q718">IFERROR(_xlfn.IFS(Table1[[#This Row],[Basic]]=1,"Basic",Table1[[#This Row],[Graduate]]=1,"Graduate",Table1[[#This Row],[Master]]=1,"Master",Table1[[#This Row],[PhD]]=1,"PhD"),"Other")</f>
        <v>Graduate</v>
      </c>
    </row>
    <row r="719" spans="1:17" x14ac:dyDescent="0.25">
      <c r="A719" s="2">
        <v>1730</v>
      </c>
      <c r="B719" s="7">
        <v>163564</v>
      </c>
      <c r="C719" s="2">
        <v>0</v>
      </c>
      <c r="D719" s="2">
        <v>0</v>
      </c>
      <c r="E719" s="2">
        <v>66</v>
      </c>
      <c r="F719" s="2">
        <v>0</v>
      </c>
      <c r="G719" s="2">
        <v>1</v>
      </c>
      <c r="H719" s="2">
        <v>0</v>
      </c>
      <c r="I719" s="2">
        <v>0</v>
      </c>
      <c r="J719" s="2">
        <v>0</v>
      </c>
      <c r="K719" s="2">
        <v>0</v>
      </c>
      <c r="L719" s="2">
        <v>0</v>
      </c>
      <c r="M719" s="2">
        <v>0</v>
      </c>
      <c r="N719" s="2">
        <v>0</v>
      </c>
      <c r="O719" s="2" t="s">
        <v>35</v>
      </c>
      <c r="P719" s="2" t="str" cm="1">
        <f t="array" ref="P719">_xlfn.IFS(Table1[[#This Row],[Divorced]]=1,"Divorced",Table1[[#This Row],[Married]]=1,"Married",Table1[[#This Row],[Single]]=1,"Single",Table1[[#This Row],[Together]]=1,"Together",Table1[[#This Row],[Widow]]=1,"Widow")</f>
        <v>Married</v>
      </c>
      <c r="Q719" s="2" t="str" cm="1">
        <f t="array" ref="Q719">IFERROR(_xlfn.IFS(Table1[[#This Row],[Basic]]=1,"Basic",Table1[[#This Row],[Graduate]]=1,"Graduate",Table1[[#This Row],[Master]]=1,"Master",Table1[[#This Row],[PhD]]=1,"PhD"),"Other")</f>
        <v>Other</v>
      </c>
    </row>
    <row r="720" spans="1:17" x14ac:dyDescent="0.25">
      <c r="A720" s="2">
        <v>3116</v>
      </c>
      <c r="B720" s="7">
        <v>163516</v>
      </c>
      <c r="C720" s="2">
        <v>1</v>
      </c>
      <c r="D720" s="2">
        <v>1</v>
      </c>
      <c r="E720" s="2">
        <v>47</v>
      </c>
      <c r="F720" s="2">
        <v>0</v>
      </c>
      <c r="G720" s="2">
        <v>0</v>
      </c>
      <c r="H720" s="2">
        <v>0</v>
      </c>
      <c r="I720" s="2">
        <v>1</v>
      </c>
      <c r="J720" s="2">
        <v>0</v>
      </c>
      <c r="K720" s="2">
        <v>0</v>
      </c>
      <c r="L720" s="2">
        <v>0</v>
      </c>
      <c r="M720" s="2">
        <v>0</v>
      </c>
      <c r="N720" s="2">
        <v>1</v>
      </c>
      <c r="O720" s="2" t="s">
        <v>35</v>
      </c>
      <c r="P720" s="2" t="str" cm="1">
        <f t="array" ref="P720">_xlfn.IFS(Table1[[#This Row],[Divorced]]=1,"Divorced",Table1[[#This Row],[Married]]=1,"Married",Table1[[#This Row],[Single]]=1,"Single",Table1[[#This Row],[Together]]=1,"Together",Table1[[#This Row],[Widow]]=1,"Widow")</f>
        <v>Together</v>
      </c>
      <c r="Q720" s="2" t="str" cm="1">
        <f t="array" ref="Q720">IFERROR(_xlfn.IFS(Table1[[#This Row],[Basic]]=1,"Basic",Table1[[#This Row],[Graduate]]=1,"Graduate",Table1[[#This Row],[Master]]=1,"Master",Table1[[#This Row],[PhD]]=1,"PhD"),"Other")</f>
        <v>PhD</v>
      </c>
    </row>
    <row r="721" spans="1:17" x14ac:dyDescent="0.25">
      <c r="A721" s="2">
        <v>2773</v>
      </c>
      <c r="B721" s="7">
        <v>163404</v>
      </c>
      <c r="C721" s="2">
        <v>0</v>
      </c>
      <c r="D721" s="2">
        <v>2</v>
      </c>
      <c r="E721" s="2">
        <v>56</v>
      </c>
      <c r="F721" s="2">
        <v>0</v>
      </c>
      <c r="G721" s="2">
        <v>0</v>
      </c>
      <c r="H721" s="2">
        <v>0</v>
      </c>
      <c r="I721" s="2">
        <v>1</v>
      </c>
      <c r="J721" s="2">
        <v>0</v>
      </c>
      <c r="K721" s="2">
        <v>0</v>
      </c>
      <c r="L721" s="2">
        <v>1</v>
      </c>
      <c r="M721" s="2">
        <v>0</v>
      </c>
      <c r="N721" s="2">
        <v>0</v>
      </c>
      <c r="O721" s="2" t="s">
        <v>34</v>
      </c>
      <c r="P721" s="2" t="str" cm="1">
        <f t="array" ref="P721">_xlfn.IFS(Table1[[#This Row],[Divorced]]=1,"Divorced",Table1[[#This Row],[Married]]=1,"Married",Table1[[#This Row],[Single]]=1,"Single",Table1[[#This Row],[Together]]=1,"Together",Table1[[#This Row],[Widow]]=1,"Widow")</f>
        <v>Together</v>
      </c>
      <c r="Q721" s="2" t="str" cm="1">
        <f t="array" ref="Q721">IFERROR(_xlfn.IFS(Table1[[#This Row],[Basic]]=1,"Basic",Table1[[#This Row],[Graduate]]=1,"Graduate",Table1[[#This Row],[Master]]=1,"Master",Table1[[#This Row],[PhD]]=1,"PhD"),"Other")</f>
        <v>Graduate</v>
      </c>
    </row>
    <row r="722" spans="1:17" x14ac:dyDescent="0.25">
      <c r="A722" s="2">
        <v>1371</v>
      </c>
      <c r="B722" s="7">
        <v>163381</v>
      </c>
      <c r="C722" s="2">
        <v>0</v>
      </c>
      <c r="D722" s="2">
        <v>1</v>
      </c>
      <c r="E722" s="2">
        <v>60</v>
      </c>
      <c r="F722" s="2">
        <v>0</v>
      </c>
      <c r="G722" s="2">
        <v>0</v>
      </c>
      <c r="H722" s="2">
        <v>0</v>
      </c>
      <c r="I722" s="2">
        <v>1</v>
      </c>
      <c r="J722" s="2">
        <v>0</v>
      </c>
      <c r="K722" s="2">
        <v>0</v>
      </c>
      <c r="L722" s="2">
        <v>1</v>
      </c>
      <c r="M722" s="2">
        <v>0</v>
      </c>
      <c r="N722" s="2">
        <v>0</v>
      </c>
      <c r="O722" s="2" t="s">
        <v>39</v>
      </c>
      <c r="P722" s="2" t="str" cm="1">
        <f t="array" ref="P722">_xlfn.IFS(Table1[[#This Row],[Divorced]]=1,"Divorced",Table1[[#This Row],[Married]]=1,"Married",Table1[[#This Row],[Single]]=1,"Single",Table1[[#This Row],[Together]]=1,"Together",Table1[[#This Row],[Widow]]=1,"Widow")</f>
        <v>Together</v>
      </c>
      <c r="Q722" s="2" t="str" cm="1">
        <f t="array" ref="Q722">IFERROR(_xlfn.IFS(Table1[[#This Row],[Basic]]=1,"Basic",Table1[[#This Row],[Graduate]]=1,"Graduate",Table1[[#This Row],[Master]]=1,"Master",Table1[[#This Row],[PhD]]=1,"PhD"),"Other")</f>
        <v>Graduate</v>
      </c>
    </row>
    <row r="723" spans="1:17" x14ac:dyDescent="0.25">
      <c r="A723" s="2">
        <v>1623</v>
      </c>
      <c r="B723" s="7">
        <v>163381</v>
      </c>
      <c r="C723" s="2">
        <v>0</v>
      </c>
      <c r="D723" s="2">
        <v>1</v>
      </c>
      <c r="E723" s="2">
        <v>60</v>
      </c>
      <c r="F723" s="2">
        <v>0</v>
      </c>
      <c r="G723" s="2">
        <v>0</v>
      </c>
      <c r="H723" s="2">
        <v>0</v>
      </c>
      <c r="I723" s="2">
        <v>1</v>
      </c>
      <c r="J723" s="2">
        <v>0</v>
      </c>
      <c r="K723" s="2">
        <v>0</v>
      </c>
      <c r="L723" s="2">
        <v>1</v>
      </c>
      <c r="M723" s="2">
        <v>0</v>
      </c>
      <c r="N723" s="2">
        <v>0</v>
      </c>
      <c r="O723" s="2" t="s">
        <v>39</v>
      </c>
      <c r="P723" s="2" t="str" cm="1">
        <f t="array" ref="P723">_xlfn.IFS(Table1[[#This Row],[Divorced]]=1,"Divorced",Table1[[#This Row],[Married]]=1,"Married",Table1[[#This Row],[Single]]=1,"Single",Table1[[#This Row],[Together]]=1,"Together",Table1[[#This Row],[Widow]]=1,"Widow")</f>
        <v>Together</v>
      </c>
      <c r="Q723" s="2" t="str" cm="1">
        <f t="array" ref="Q723">IFERROR(_xlfn.IFS(Table1[[#This Row],[Basic]]=1,"Basic",Table1[[#This Row],[Graduate]]=1,"Graduate",Table1[[#This Row],[Master]]=1,"Master",Table1[[#This Row],[PhD]]=1,"PhD"),"Other")</f>
        <v>Graduate</v>
      </c>
    </row>
    <row r="724" spans="1:17" x14ac:dyDescent="0.25">
      <c r="A724" s="2">
        <v>1243</v>
      </c>
      <c r="B724" s="7">
        <v>163342</v>
      </c>
      <c r="C724" s="2">
        <v>0</v>
      </c>
      <c r="D724" s="2">
        <v>1</v>
      </c>
      <c r="E724" s="2">
        <v>59</v>
      </c>
      <c r="F724" s="2">
        <v>0</v>
      </c>
      <c r="G724" s="2">
        <v>0</v>
      </c>
      <c r="H724" s="2">
        <v>0</v>
      </c>
      <c r="I724" s="2">
        <v>1</v>
      </c>
      <c r="J724" s="2">
        <v>0</v>
      </c>
      <c r="K724" s="2">
        <v>0</v>
      </c>
      <c r="L724" s="2">
        <v>0</v>
      </c>
      <c r="M724" s="2">
        <v>0</v>
      </c>
      <c r="N724" s="2">
        <v>1</v>
      </c>
      <c r="O724" s="2" t="s">
        <v>34</v>
      </c>
      <c r="P724" s="2" t="str" cm="1">
        <f t="array" ref="P724">_xlfn.IFS(Table1[[#This Row],[Divorced]]=1,"Divorced",Table1[[#This Row],[Married]]=1,"Married",Table1[[#This Row],[Single]]=1,"Single",Table1[[#This Row],[Together]]=1,"Together",Table1[[#This Row],[Widow]]=1,"Widow")</f>
        <v>Together</v>
      </c>
      <c r="Q724" s="2" t="str" cm="1">
        <f t="array" ref="Q724">IFERROR(_xlfn.IFS(Table1[[#This Row],[Basic]]=1,"Basic",Table1[[#This Row],[Graduate]]=1,"Graduate",Table1[[#This Row],[Master]]=1,"Master",Table1[[#This Row],[PhD]]=1,"PhD"),"Other")</f>
        <v>PhD</v>
      </c>
    </row>
    <row r="725" spans="1:17" x14ac:dyDescent="0.25">
      <c r="A725" s="2">
        <v>2725</v>
      </c>
      <c r="B725" s="7">
        <v>163342</v>
      </c>
      <c r="C725" s="2">
        <v>0</v>
      </c>
      <c r="D725" s="2">
        <v>1</v>
      </c>
      <c r="E725" s="2">
        <v>59</v>
      </c>
      <c r="F725" s="2">
        <v>0</v>
      </c>
      <c r="G725" s="2">
        <v>0</v>
      </c>
      <c r="H725" s="2">
        <v>0</v>
      </c>
      <c r="I725" s="2">
        <v>1</v>
      </c>
      <c r="J725" s="2">
        <v>0</v>
      </c>
      <c r="K725" s="2">
        <v>0</v>
      </c>
      <c r="L725" s="2">
        <v>0</v>
      </c>
      <c r="M725" s="2">
        <v>0</v>
      </c>
      <c r="N725" s="2">
        <v>1</v>
      </c>
      <c r="O725" s="2" t="s">
        <v>34</v>
      </c>
      <c r="P725" s="2" t="str" cm="1">
        <f t="array" ref="P725">_xlfn.IFS(Table1[[#This Row],[Divorced]]=1,"Divorced",Table1[[#This Row],[Married]]=1,"Married",Table1[[#This Row],[Single]]=1,"Single",Table1[[#This Row],[Together]]=1,"Together",Table1[[#This Row],[Widow]]=1,"Widow")</f>
        <v>Together</v>
      </c>
      <c r="Q725" s="2" t="str" cm="1">
        <f t="array" ref="Q725">IFERROR(_xlfn.IFS(Table1[[#This Row],[Basic]]=1,"Basic",Table1[[#This Row],[Graduate]]=1,"Graduate",Table1[[#This Row],[Master]]=1,"Master",Table1[[#This Row],[PhD]]=1,"PhD"),"Other")</f>
        <v>PhD</v>
      </c>
    </row>
    <row r="726" spans="1:17" x14ac:dyDescent="0.25">
      <c r="A726" s="2">
        <v>2125</v>
      </c>
      <c r="B726" s="7">
        <v>163285</v>
      </c>
      <c r="C726" s="2">
        <v>0</v>
      </c>
      <c r="D726" s="2">
        <v>0</v>
      </c>
      <c r="E726" s="2">
        <v>75</v>
      </c>
      <c r="F726" s="2">
        <v>0</v>
      </c>
      <c r="G726" s="2">
        <v>0</v>
      </c>
      <c r="H726" s="2">
        <v>0</v>
      </c>
      <c r="I726" s="2">
        <v>0</v>
      </c>
      <c r="J726" s="2">
        <v>1</v>
      </c>
      <c r="K726" s="2">
        <v>0</v>
      </c>
      <c r="L726" s="2">
        <v>1</v>
      </c>
      <c r="M726" s="2">
        <v>0</v>
      </c>
      <c r="N726" s="2">
        <v>0</v>
      </c>
      <c r="O726" s="2" t="s">
        <v>34</v>
      </c>
      <c r="P726" s="2" t="str" cm="1">
        <f t="array" ref="P726">_xlfn.IFS(Table1[[#This Row],[Divorced]]=1,"Divorced",Table1[[#This Row],[Married]]=1,"Married",Table1[[#This Row],[Single]]=1,"Single",Table1[[#This Row],[Together]]=1,"Together",Table1[[#This Row],[Widow]]=1,"Widow")</f>
        <v>Widow</v>
      </c>
      <c r="Q726" s="2" t="str" cm="1">
        <f t="array" ref="Q726">IFERROR(_xlfn.IFS(Table1[[#This Row],[Basic]]=1,"Basic",Table1[[#This Row],[Graduate]]=1,"Graduate",Table1[[#This Row],[Master]]=1,"Master",Table1[[#This Row],[PhD]]=1,"PhD"),"Other")</f>
        <v>Graduate</v>
      </c>
    </row>
    <row r="727" spans="1:17" x14ac:dyDescent="0.25">
      <c r="A727" s="2">
        <v>2641</v>
      </c>
      <c r="B727" s="7">
        <v>163246</v>
      </c>
      <c r="C727" s="2">
        <v>0</v>
      </c>
      <c r="D727" s="2">
        <v>2</v>
      </c>
      <c r="E727" s="2">
        <v>53</v>
      </c>
      <c r="F727" s="2">
        <v>0</v>
      </c>
      <c r="G727" s="2">
        <v>1</v>
      </c>
      <c r="H727" s="2">
        <v>0</v>
      </c>
      <c r="I727" s="2">
        <v>0</v>
      </c>
      <c r="J727" s="2">
        <v>0</v>
      </c>
      <c r="K727" s="2">
        <v>0</v>
      </c>
      <c r="L727" s="2">
        <v>0</v>
      </c>
      <c r="M727" s="2">
        <v>0</v>
      </c>
      <c r="N727" s="2">
        <v>1</v>
      </c>
      <c r="O727" s="2" t="s">
        <v>34</v>
      </c>
      <c r="P727" s="2" t="str" cm="1">
        <f t="array" ref="P727">_xlfn.IFS(Table1[[#This Row],[Divorced]]=1,"Divorced",Table1[[#This Row],[Married]]=1,"Married",Table1[[#This Row],[Single]]=1,"Single",Table1[[#This Row],[Together]]=1,"Together",Table1[[#This Row],[Widow]]=1,"Widow")</f>
        <v>Married</v>
      </c>
      <c r="Q727" s="2" t="str" cm="1">
        <f t="array" ref="Q727">IFERROR(_xlfn.IFS(Table1[[#This Row],[Basic]]=1,"Basic",Table1[[#This Row],[Graduate]]=1,"Graduate",Table1[[#This Row],[Master]]=1,"Master",Table1[[#This Row],[PhD]]=1,"PhD"),"Other")</f>
        <v>PhD</v>
      </c>
    </row>
    <row r="728" spans="1:17" x14ac:dyDescent="0.25">
      <c r="A728" s="2">
        <v>2921</v>
      </c>
      <c r="B728" s="7">
        <v>163211</v>
      </c>
      <c r="C728" s="2">
        <v>0</v>
      </c>
      <c r="D728" s="2">
        <v>0</v>
      </c>
      <c r="E728" s="2">
        <v>38</v>
      </c>
      <c r="F728" s="2">
        <v>0</v>
      </c>
      <c r="G728" s="2">
        <v>1</v>
      </c>
      <c r="H728" s="2">
        <v>0</v>
      </c>
      <c r="I728" s="2">
        <v>0</v>
      </c>
      <c r="J728" s="2">
        <v>0</v>
      </c>
      <c r="K728" s="2">
        <v>0</v>
      </c>
      <c r="L728" s="2">
        <v>1</v>
      </c>
      <c r="M728" s="2">
        <v>0</v>
      </c>
      <c r="N728" s="2">
        <v>0</v>
      </c>
      <c r="O728" s="2" t="s">
        <v>38</v>
      </c>
      <c r="P728" s="2" t="str" cm="1">
        <f t="array" ref="P728">_xlfn.IFS(Table1[[#This Row],[Divorced]]=1,"Divorced",Table1[[#This Row],[Married]]=1,"Married",Table1[[#This Row],[Single]]=1,"Single",Table1[[#This Row],[Together]]=1,"Together",Table1[[#This Row],[Widow]]=1,"Widow")</f>
        <v>Married</v>
      </c>
      <c r="Q728" s="2" t="str" cm="1">
        <f t="array" ref="Q728">IFERROR(_xlfn.IFS(Table1[[#This Row],[Basic]]=1,"Basic",Table1[[#This Row],[Graduate]]=1,"Graduate",Table1[[#This Row],[Master]]=1,"Master",Table1[[#This Row],[PhD]]=1,"PhD"),"Other")</f>
        <v>Graduate</v>
      </c>
    </row>
    <row r="729" spans="1:17" x14ac:dyDescent="0.25">
      <c r="A729" s="2">
        <v>2788</v>
      </c>
      <c r="B729" s="7">
        <v>163207</v>
      </c>
      <c r="C729" s="2">
        <v>0</v>
      </c>
      <c r="D729" s="2">
        <v>0</v>
      </c>
      <c r="E729" s="2">
        <v>28</v>
      </c>
      <c r="F729" s="2">
        <v>0</v>
      </c>
      <c r="G729" s="2">
        <v>0</v>
      </c>
      <c r="H729" s="2">
        <v>0</v>
      </c>
      <c r="I729" s="2">
        <v>1</v>
      </c>
      <c r="J729" s="2">
        <v>0</v>
      </c>
      <c r="K729" s="2">
        <v>0</v>
      </c>
      <c r="L729" s="2">
        <v>1</v>
      </c>
      <c r="M729" s="2">
        <v>0</v>
      </c>
      <c r="N729" s="2">
        <v>0</v>
      </c>
      <c r="O729" s="2" t="s">
        <v>36</v>
      </c>
      <c r="P729" s="2" t="str" cm="1">
        <f t="array" ref="P729">_xlfn.IFS(Table1[[#This Row],[Divorced]]=1,"Divorced",Table1[[#This Row],[Married]]=1,"Married",Table1[[#This Row],[Single]]=1,"Single",Table1[[#This Row],[Together]]=1,"Together",Table1[[#This Row],[Widow]]=1,"Widow")</f>
        <v>Together</v>
      </c>
      <c r="Q729" s="2" t="str" cm="1">
        <f t="array" ref="Q729">IFERROR(_xlfn.IFS(Table1[[#This Row],[Basic]]=1,"Basic",Table1[[#This Row],[Graduate]]=1,"Graduate",Table1[[#This Row],[Master]]=1,"Master",Table1[[#This Row],[PhD]]=1,"PhD"),"Other")</f>
        <v>Graduate</v>
      </c>
    </row>
    <row r="730" spans="1:17" x14ac:dyDescent="0.25">
      <c r="A730" s="2">
        <v>2481</v>
      </c>
      <c r="B730" s="7">
        <v>163206</v>
      </c>
      <c r="C730" s="2">
        <v>0</v>
      </c>
      <c r="D730" s="2">
        <v>0</v>
      </c>
      <c r="E730" s="2">
        <v>46</v>
      </c>
      <c r="F730" s="2">
        <v>0</v>
      </c>
      <c r="G730" s="2">
        <v>1</v>
      </c>
      <c r="H730" s="2">
        <v>0</v>
      </c>
      <c r="I730" s="2">
        <v>0</v>
      </c>
      <c r="J730" s="2">
        <v>0</v>
      </c>
      <c r="K730" s="2">
        <v>0</v>
      </c>
      <c r="L730" s="2">
        <v>0</v>
      </c>
      <c r="M730" s="2">
        <v>1</v>
      </c>
      <c r="N730" s="2">
        <v>0</v>
      </c>
      <c r="O730" s="2" t="s">
        <v>39</v>
      </c>
      <c r="P730" s="2" t="str" cm="1">
        <f t="array" ref="P730">_xlfn.IFS(Table1[[#This Row],[Divorced]]=1,"Divorced",Table1[[#This Row],[Married]]=1,"Married",Table1[[#This Row],[Single]]=1,"Single",Table1[[#This Row],[Together]]=1,"Together",Table1[[#This Row],[Widow]]=1,"Widow")</f>
        <v>Married</v>
      </c>
      <c r="Q730" s="2" t="str" cm="1">
        <f t="array" ref="Q730">IFERROR(_xlfn.IFS(Table1[[#This Row],[Basic]]=1,"Basic",Table1[[#This Row],[Graduate]]=1,"Graduate",Table1[[#This Row],[Master]]=1,"Master",Table1[[#This Row],[PhD]]=1,"PhD"),"Other")</f>
        <v>Master</v>
      </c>
    </row>
    <row r="731" spans="1:17" x14ac:dyDescent="0.25">
      <c r="A731" s="2">
        <v>2784</v>
      </c>
      <c r="B731" s="7">
        <v>163159</v>
      </c>
      <c r="C731" s="2">
        <v>0</v>
      </c>
      <c r="D731" s="2">
        <v>0</v>
      </c>
      <c r="E731" s="2">
        <v>46</v>
      </c>
      <c r="F731" s="2">
        <v>0</v>
      </c>
      <c r="G731" s="2">
        <v>0</v>
      </c>
      <c r="H731" s="2">
        <v>1</v>
      </c>
      <c r="I731" s="2">
        <v>0</v>
      </c>
      <c r="J731" s="2">
        <v>0</v>
      </c>
      <c r="K731" s="2">
        <v>0</v>
      </c>
      <c r="L731" s="2">
        <v>0</v>
      </c>
      <c r="M731" s="2">
        <v>0</v>
      </c>
      <c r="N731" s="2">
        <v>1</v>
      </c>
      <c r="O731" s="2" t="s">
        <v>37</v>
      </c>
      <c r="P731" s="2" t="str" cm="1">
        <f t="array" ref="P731">_xlfn.IFS(Table1[[#This Row],[Divorced]]=1,"Divorced",Table1[[#This Row],[Married]]=1,"Married",Table1[[#This Row],[Single]]=1,"Single",Table1[[#This Row],[Together]]=1,"Together",Table1[[#This Row],[Widow]]=1,"Widow")</f>
        <v>Single</v>
      </c>
      <c r="Q731" s="2" t="str" cm="1">
        <f t="array" ref="Q731">IFERROR(_xlfn.IFS(Table1[[#This Row],[Basic]]=1,"Basic",Table1[[#This Row],[Graduate]]=1,"Graduate",Table1[[#This Row],[Master]]=1,"Master",Table1[[#This Row],[PhD]]=1,"PhD"),"Other")</f>
        <v>PhD</v>
      </c>
    </row>
    <row r="732" spans="1:17" x14ac:dyDescent="0.25">
      <c r="A732" s="2">
        <v>1621</v>
      </c>
      <c r="B732" s="7">
        <v>163120</v>
      </c>
      <c r="C732" s="2">
        <v>0</v>
      </c>
      <c r="D732" s="2">
        <v>1</v>
      </c>
      <c r="E732" s="2">
        <v>70</v>
      </c>
      <c r="F732" s="2">
        <v>1</v>
      </c>
      <c r="G732" s="2">
        <v>0</v>
      </c>
      <c r="H732" s="2">
        <v>0</v>
      </c>
      <c r="I732" s="2">
        <v>0</v>
      </c>
      <c r="J732" s="2">
        <v>0</v>
      </c>
      <c r="K732" s="2">
        <v>0</v>
      </c>
      <c r="L732" s="2">
        <v>0</v>
      </c>
      <c r="M732" s="2">
        <v>1</v>
      </c>
      <c r="N732" s="2">
        <v>0</v>
      </c>
      <c r="O732" s="2" t="s">
        <v>34</v>
      </c>
      <c r="P732" s="2" t="str" cm="1">
        <f t="array" ref="P732">_xlfn.IFS(Table1[[#This Row],[Divorced]]=1,"Divorced",Table1[[#This Row],[Married]]=1,"Married",Table1[[#This Row],[Single]]=1,"Single",Table1[[#This Row],[Together]]=1,"Together",Table1[[#This Row],[Widow]]=1,"Widow")</f>
        <v>Divorced</v>
      </c>
      <c r="Q732" s="2" t="str" cm="1">
        <f t="array" ref="Q732">IFERROR(_xlfn.IFS(Table1[[#This Row],[Basic]]=1,"Basic",Table1[[#This Row],[Graduate]]=1,"Graduate",Table1[[#This Row],[Master]]=1,"Master",Table1[[#This Row],[PhD]]=1,"PhD"),"Other")</f>
        <v>Master</v>
      </c>
    </row>
    <row r="733" spans="1:17" x14ac:dyDescent="0.25">
      <c r="A733" s="2">
        <v>1012</v>
      </c>
      <c r="B733" s="7">
        <v>163033</v>
      </c>
      <c r="C733" s="2">
        <v>0</v>
      </c>
      <c r="D733" s="2">
        <v>0</v>
      </c>
      <c r="E733" s="2">
        <v>61</v>
      </c>
      <c r="F733" s="2">
        <v>1</v>
      </c>
      <c r="G733" s="2">
        <v>0</v>
      </c>
      <c r="H733" s="2">
        <v>0</v>
      </c>
      <c r="I733" s="2">
        <v>0</v>
      </c>
      <c r="J733" s="2">
        <v>0</v>
      </c>
      <c r="K733" s="2">
        <v>0</v>
      </c>
      <c r="L733" s="2">
        <v>1</v>
      </c>
      <c r="M733" s="2">
        <v>0</v>
      </c>
      <c r="N733" s="2">
        <v>0</v>
      </c>
      <c r="O733" s="2" t="s">
        <v>36</v>
      </c>
      <c r="P733" s="2" t="str" cm="1">
        <f t="array" ref="P733">_xlfn.IFS(Table1[[#This Row],[Divorced]]=1,"Divorced",Table1[[#This Row],[Married]]=1,"Married",Table1[[#This Row],[Single]]=1,"Single",Table1[[#This Row],[Together]]=1,"Together",Table1[[#This Row],[Widow]]=1,"Widow")</f>
        <v>Divorced</v>
      </c>
      <c r="Q733" s="2" t="str" cm="1">
        <f t="array" ref="Q733">IFERROR(_xlfn.IFS(Table1[[#This Row],[Basic]]=1,"Basic",Table1[[#This Row],[Graduate]]=1,"Graduate",Table1[[#This Row],[Master]]=1,"Master",Table1[[#This Row],[PhD]]=1,"PhD"),"Other")</f>
        <v>Graduate</v>
      </c>
    </row>
    <row r="734" spans="1:17" x14ac:dyDescent="0.25">
      <c r="A734" s="2">
        <v>1121</v>
      </c>
      <c r="B734" s="7">
        <v>162998</v>
      </c>
      <c r="C734" s="2">
        <v>0</v>
      </c>
      <c r="D734" s="2">
        <v>1</v>
      </c>
      <c r="E734" s="2">
        <v>68</v>
      </c>
      <c r="F734" s="2">
        <v>0</v>
      </c>
      <c r="G734" s="2">
        <v>1</v>
      </c>
      <c r="H734" s="2">
        <v>0</v>
      </c>
      <c r="I734" s="2">
        <v>0</v>
      </c>
      <c r="J734" s="2">
        <v>0</v>
      </c>
      <c r="K734" s="2">
        <v>0</v>
      </c>
      <c r="L734" s="2">
        <v>1</v>
      </c>
      <c r="M734" s="2">
        <v>0</v>
      </c>
      <c r="N734" s="2">
        <v>0</v>
      </c>
      <c r="O734" s="2" t="s">
        <v>38</v>
      </c>
      <c r="P734" s="2" t="str" cm="1">
        <f t="array" ref="P734">_xlfn.IFS(Table1[[#This Row],[Divorced]]=1,"Divorced",Table1[[#This Row],[Married]]=1,"Married",Table1[[#This Row],[Single]]=1,"Single",Table1[[#This Row],[Together]]=1,"Together",Table1[[#This Row],[Widow]]=1,"Widow")</f>
        <v>Married</v>
      </c>
      <c r="Q734" s="2" t="str" cm="1">
        <f t="array" ref="Q734">IFERROR(_xlfn.IFS(Table1[[#This Row],[Basic]]=1,"Basic",Table1[[#This Row],[Graduate]]=1,"Graduate",Table1[[#This Row],[Master]]=1,"Master",Table1[[#This Row],[PhD]]=1,"PhD"),"Other")</f>
        <v>Graduate</v>
      </c>
    </row>
    <row r="735" spans="1:17" x14ac:dyDescent="0.25">
      <c r="A735" s="2">
        <v>3129</v>
      </c>
      <c r="B735" s="7">
        <v>162994</v>
      </c>
      <c r="C735" s="2">
        <v>1</v>
      </c>
      <c r="D735" s="2">
        <v>0</v>
      </c>
      <c r="E735" s="2">
        <v>40</v>
      </c>
      <c r="F735" s="2">
        <v>0</v>
      </c>
      <c r="G735" s="2">
        <v>0</v>
      </c>
      <c r="H735" s="2">
        <v>0</v>
      </c>
      <c r="I735" s="2">
        <v>1</v>
      </c>
      <c r="J735" s="2">
        <v>0</v>
      </c>
      <c r="K735" s="2">
        <v>0</v>
      </c>
      <c r="L735" s="2">
        <v>1</v>
      </c>
      <c r="M735" s="2">
        <v>0</v>
      </c>
      <c r="N735" s="2">
        <v>0</v>
      </c>
      <c r="O735" s="2" t="s">
        <v>39</v>
      </c>
      <c r="P735" s="2" t="str" cm="1">
        <f t="array" ref="P735">_xlfn.IFS(Table1[[#This Row],[Divorced]]=1,"Divorced",Table1[[#This Row],[Married]]=1,"Married",Table1[[#This Row],[Single]]=1,"Single",Table1[[#This Row],[Together]]=1,"Together",Table1[[#This Row],[Widow]]=1,"Widow")</f>
        <v>Together</v>
      </c>
      <c r="Q735" s="2" t="str" cm="1">
        <f t="array" ref="Q735">IFERROR(_xlfn.IFS(Table1[[#This Row],[Basic]]=1,"Basic",Table1[[#This Row],[Graduate]]=1,"Graduate",Table1[[#This Row],[Master]]=1,"Master",Table1[[#This Row],[PhD]]=1,"PhD"),"Other")</f>
        <v>Graduate</v>
      </c>
    </row>
    <row r="736" spans="1:17" x14ac:dyDescent="0.25">
      <c r="A736" s="2">
        <v>1125</v>
      </c>
      <c r="B736" s="7">
        <v>162981</v>
      </c>
      <c r="C736" s="2">
        <v>0</v>
      </c>
      <c r="D736" s="2">
        <v>0</v>
      </c>
      <c r="E736" s="2">
        <v>53</v>
      </c>
      <c r="F736" s="2">
        <v>0</v>
      </c>
      <c r="G736" s="2">
        <v>0</v>
      </c>
      <c r="H736" s="2">
        <v>0</v>
      </c>
      <c r="I736" s="2">
        <v>1</v>
      </c>
      <c r="J736" s="2">
        <v>0</v>
      </c>
      <c r="K736" s="2">
        <v>0</v>
      </c>
      <c r="L736" s="2">
        <v>0</v>
      </c>
      <c r="M736" s="2">
        <v>0</v>
      </c>
      <c r="N736" s="2">
        <v>1</v>
      </c>
      <c r="O736" s="2" t="s">
        <v>39</v>
      </c>
      <c r="P736" s="2" t="str" cm="1">
        <f t="array" ref="P736">_xlfn.IFS(Table1[[#This Row],[Divorced]]=1,"Divorced",Table1[[#This Row],[Married]]=1,"Married",Table1[[#This Row],[Single]]=1,"Single",Table1[[#This Row],[Together]]=1,"Together",Table1[[#This Row],[Widow]]=1,"Widow")</f>
        <v>Together</v>
      </c>
      <c r="Q736" s="2" t="str" cm="1">
        <f t="array" ref="Q736">IFERROR(_xlfn.IFS(Table1[[#This Row],[Basic]]=1,"Basic",Table1[[#This Row],[Graduate]]=1,"Graduate",Table1[[#This Row],[Master]]=1,"Master",Table1[[#This Row],[PhD]]=1,"PhD"),"Other")</f>
        <v>PhD</v>
      </c>
    </row>
    <row r="737" spans="1:17" x14ac:dyDescent="0.25">
      <c r="A737" s="2">
        <v>2237</v>
      </c>
      <c r="B737" s="7">
        <v>162972</v>
      </c>
      <c r="C737" s="2">
        <v>0</v>
      </c>
      <c r="D737" s="2">
        <v>1</v>
      </c>
      <c r="E737" s="2">
        <v>65</v>
      </c>
      <c r="F737" s="2">
        <v>0</v>
      </c>
      <c r="G737" s="2">
        <v>1</v>
      </c>
      <c r="H737" s="2">
        <v>0</v>
      </c>
      <c r="I737" s="2">
        <v>0</v>
      </c>
      <c r="J737" s="2">
        <v>0</v>
      </c>
      <c r="K737" s="2">
        <v>0</v>
      </c>
      <c r="L737" s="2">
        <v>0</v>
      </c>
      <c r="M737" s="2">
        <v>0</v>
      </c>
      <c r="N737" s="2">
        <v>0</v>
      </c>
      <c r="O737" s="2" t="s">
        <v>38</v>
      </c>
      <c r="P737" s="2" t="str" cm="1">
        <f t="array" ref="P737">_xlfn.IFS(Table1[[#This Row],[Divorced]]=1,"Divorced",Table1[[#This Row],[Married]]=1,"Married",Table1[[#This Row],[Single]]=1,"Single",Table1[[#This Row],[Together]]=1,"Together",Table1[[#This Row],[Widow]]=1,"Widow")</f>
        <v>Married</v>
      </c>
      <c r="Q737" s="2" t="str" cm="1">
        <f t="array" ref="Q737">IFERROR(_xlfn.IFS(Table1[[#This Row],[Basic]]=1,"Basic",Table1[[#This Row],[Graduate]]=1,"Graduate",Table1[[#This Row],[Master]]=1,"Master",Table1[[#This Row],[PhD]]=1,"PhD"),"Other")</f>
        <v>Other</v>
      </c>
    </row>
    <row r="738" spans="1:17" x14ac:dyDescent="0.25">
      <c r="A738" s="2">
        <v>2813</v>
      </c>
      <c r="B738" s="7">
        <v>162972</v>
      </c>
      <c r="C738" s="2">
        <v>0</v>
      </c>
      <c r="D738" s="2">
        <v>1</v>
      </c>
      <c r="E738" s="2">
        <v>65</v>
      </c>
      <c r="F738" s="2">
        <v>0</v>
      </c>
      <c r="G738" s="2">
        <v>1</v>
      </c>
      <c r="H738" s="2">
        <v>0</v>
      </c>
      <c r="I738" s="2">
        <v>0</v>
      </c>
      <c r="J738" s="2">
        <v>0</v>
      </c>
      <c r="K738" s="2">
        <v>0</v>
      </c>
      <c r="L738" s="2">
        <v>0</v>
      </c>
      <c r="M738" s="2">
        <v>0</v>
      </c>
      <c r="N738" s="2">
        <v>0</v>
      </c>
      <c r="O738" s="2" t="s">
        <v>38</v>
      </c>
      <c r="P738" s="2" t="str" cm="1">
        <f t="array" ref="P738">_xlfn.IFS(Table1[[#This Row],[Divorced]]=1,"Divorced",Table1[[#This Row],[Married]]=1,"Married",Table1[[#This Row],[Single]]=1,"Single",Table1[[#This Row],[Together]]=1,"Together",Table1[[#This Row],[Widow]]=1,"Widow")</f>
        <v>Married</v>
      </c>
      <c r="Q738" s="2" t="str" cm="1">
        <f t="array" ref="Q738">IFERROR(_xlfn.IFS(Table1[[#This Row],[Basic]]=1,"Basic",Table1[[#This Row],[Graduate]]=1,"Graduate",Table1[[#This Row],[Master]]=1,"Master",Table1[[#This Row],[PhD]]=1,"PhD"),"Other")</f>
        <v>Other</v>
      </c>
    </row>
    <row r="739" spans="1:17" x14ac:dyDescent="0.25">
      <c r="A739" s="2">
        <v>2735</v>
      </c>
      <c r="B739" s="7">
        <v>162905</v>
      </c>
      <c r="C739" s="2">
        <v>0</v>
      </c>
      <c r="D739" s="2">
        <v>1</v>
      </c>
      <c r="E739" s="2">
        <v>56</v>
      </c>
      <c r="F739" s="2">
        <v>0</v>
      </c>
      <c r="G739" s="2">
        <v>1</v>
      </c>
      <c r="H739" s="2">
        <v>0</v>
      </c>
      <c r="I739" s="2">
        <v>0</v>
      </c>
      <c r="J739" s="2">
        <v>0</v>
      </c>
      <c r="K739" s="2">
        <v>0</v>
      </c>
      <c r="L739" s="2">
        <v>0</v>
      </c>
      <c r="M739" s="2">
        <v>0</v>
      </c>
      <c r="N739" s="2">
        <v>0</v>
      </c>
      <c r="O739" s="2" t="s">
        <v>38</v>
      </c>
      <c r="P739" s="2" t="str" cm="1">
        <f t="array" ref="P739">_xlfn.IFS(Table1[[#This Row],[Divorced]]=1,"Divorced",Table1[[#This Row],[Married]]=1,"Married",Table1[[#This Row],[Single]]=1,"Single",Table1[[#This Row],[Together]]=1,"Together",Table1[[#This Row],[Widow]]=1,"Widow")</f>
        <v>Married</v>
      </c>
      <c r="Q739" s="2" t="str" cm="1">
        <f t="array" ref="Q739">IFERROR(_xlfn.IFS(Table1[[#This Row],[Basic]]=1,"Basic",Table1[[#This Row],[Graduate]]=1,"Graduate",Table1[[#This Row],[Master]]=1,"Master",Table1[[#This Row],[PhD]]=1,"PhD"),"Other")</f>
        <v>Other</v>
      </c>
    </row>
    <row r="740" spans="1:17" x14ac:dyDescent="0.25">
      <c r="A740" s="2">
        <v>1720</v>
      </c>
      <c r="B740" s="7">
        <v>162882</v>
      </c>
      <c r="C740" s="2">
        <v>0</v>
      </c>
      <c r="D740" s="2">
        <v>1</v>
      </c>
      <c r="E740" s="2">
        <v>51</v>
      </c>
      <c r="F740" s="2">
        <v>0</v>
      </c>
      <c r="G740" s="2">
        <v>0</v>
      </c>
      <c r="H740" s="2">
        <v>0</v>
      </c>
      <c r="I740" s="2">
        <v>1</v>
      </c>
      <c r="J740" s="2">
        <v>0</v>
      </c>
      <c r="K740" s="2">
        <v>0</v>
      </c>
      <c r="L740" s="2">
        <v>1</v>
      </c>
      <c r="M740" s="2">
        <v>0</v>
      </c>
      <c r="N740" s="2">
        <v>0</v>
      </c>
      <c r="O740" s="2" t="s">
        <v>36</v>
      </c>
      <c r="P740" s="2" t="str" cm="1">
        <f t="array" ref="P740">_xlfn.IFS(Table1[[#This Row],[Divorced]]=1,"Divorced",Table1[[#This Row],[Married]]=1,"Married",Table1[[#This Row],[Single]]=1,"Single",Table1[[#This Row],[Together]]=1,"Together",Table1[[#This Row],[Widow]]=1,"Widow")</f>
        <v>Together</v>
      </c>
      <c r="Q740" s="2" t="str" cm="1">
        <f t="array" ref="Q740">IFERROR(_xlfn.IFS(Table1[[#This Row],[Basic]]=1,"Basic",Table1[[#This Row],[Graduate]]=1,"Graduate",Table1[[#This Row],[Master]]=1,"Master",Table1[[#This Row],[PhD]]=1,"PhD"),"Other")</f>
        <v>Graduate</v>
      </c>
    </row>
    <row r="741" spans="1:17" x14ac:dyDescent="0.25">
      <c r="A741" s="2">
        <v>3214</v>
      </c>
      <c r="B741" s="7">
        <v>162868</v>
      </c>
      <c r="C741" s="2">
        <v>0</v>
      </c>
      <c r="D741" s="2">
        <v>0</v>
      </c>
      <c r="E741" s="2">
        <v>34</v>
      </c>
      <c r="F741" s="2">
        <v>0</v>
      </c>
      <c r="G741" s="2">
        <v>0</v>
      </c>
      <c r="H741" s="2">
        <v>1</v>
      </c>
      <c r="I741" s="2">
        <v>0</v>
      </c>
      <c r="J741" s="2">
        <v>0</v>
      </c>
      <c r="K741" s="2">
        <v>0</v>
      </c>
      <c r="L741" s="2">
        <v>1</v>
      </c>
      <c r="M741" s="2">
        <v>0</v>
      </c>
      <c r="N741" s="2">
        <v>0</v>
      </c>
      <c r="O741" s="2" t="s">
        <v>36</v>
      </c>
      <c r="P741" s="2" t="str" cm="1">
        <f t="array" ref="P741">_xlfn.IFS(Table1[[#This Row],[Divorced]]=1,"Divorced",Table1[[#This Row],[Married]]=1,"Married",Table1[[#This Row],[Single]]=1,"Single",Table1[[#This Row],[Together]]=1,"Together",Table1[[#This Row],[Widow]]=1,"Widow")</f>
        <v>Single</v>
      </c>
      <c r="Q741" s="2" t="str" cm="1">
        <f t="array" ref="Q741">IFERROR(_xlfn.IFS(Table1[[#This Row],[Basic]]=1,"Basic",Table1[[#This Row],[Graduate]]=1,"Graduate",Table1[[#This Row],[Master]]=1,"Master",Table1[[#This Row],[PhD]]=1,"PhD"),"Other")</f>
        <v>Graduate</v>
      </c>
    </row>
    <row r="742" spans="1:17" x14ac:dyDescent="0.25">
      <c r="A742" s="2">
        <v>1625</v>
      </c>
      <c r="B742" s="7">
        <v>162859</v>
      </c>
      <c r="C742" s="2">
        <v>0</v>
      </c>
      <c r="D742" s="2">
        <v>1</v>
      </c>
      <c r="E742" s="2">
        <v>61</v>
      </c>
      <c r="F742" s="2">
        <v>1</v>
      </c>
      <c r="G742" s="2">
        <v>0</v>
      </c>
      <c r="H742" s="2">
        <v>0</v>
      </c>
      <c r="I742" s="2">
        <v>0</v>
      </c>
      <c r="J742" s="2">
        <v>0</v>
      </c>
      <c r="K742" s="2">
        <v>0</v>
      </c>
      <c r="L742" s="2">
        <v>0</v>
      </c>
      <c r="M742" s="2">
        <v>0</v>
      </c>
      <c r="N742" s="2">
        <v>1</v>
      </c>
      <c r="O742" s="2" t="s">
        <v>38</v>
      </c>
      <c r="P742" s="2" t="str" cm="1">
        <f t="array" ref="P742">_xlfn.IFS(Table1[[#This Row],[Divorced]]=1,"Divorced",Table1[[#This Row],[Married]]=1,"Married",Table1[[#This Row],[Single]]=1,"Single",Table1[[#This Row],[Together]]=1,"Together",Table1[[#This Row],[Widow]]=1,"Widow")</f>
        <v>Divorced</v>
      </c>
      <c r="Q742" s="2" t="str" cm="1">
        <f t="array" ref="Q742">IFERROR(_xlfn.IFS(Table1[[#This Row],[Basic]]=1,"Basic",Table1[[#This Row],[Graduate]]=1,"Graduate",Table1[[#This Row],[Master]]=1,"Master",Table1[[#This Row],[PhD]]=1,"PhD"),"Other")</f>
        <v>PhD</v>
      </c>
    </row>
    <row r="743" spans="1:17" x14ac:dyDescent="0.25">
      <c r="A743" s="2">
        <v>1771</v>
      </c>
      <c r="B743" s="7">
        <v>162847</v>
      </c>
      <c r="C743" s="2">
        <v>0</v>
      </c>
      <c r="D743" s="2">
        <v>0</v>
      </c>
      <c r="E743" s="2">
        <v>75</v>
      </c>
      <c r="F743" s="2">
        <v>0</v>
      </c>
      <c r="G743" s="2">
        <v>0</v>
      </c>
      <c r="H743" s="2">
        <v>0</v>
      </c>
      <c r="I743" s="2">
        <v>1</v>
      </c>
      <c r="J743" s="2">
        <v>0</v>
      </c>
      <c r="K743" s="2">
        <v>0</v>
      </c>
      <c r="L743" s="2">
        <v>0</v>
      </c>
      <c r="M743" s="2">
        <v>1</v>
      </c>
      <c r="N743" s="2">
        <v>0</v>
      </c>
      <c r="O743" s="2" t="s">
        <v>34</v>
      </c>
      <c r="P743" s="2" t="str" cm="1">
        <f t="array" ref="P743">_xlfn.IFS(Table1[[#This Row],[Divorced]]=1,"Divorced",Table1[[#This Row],[Married]]=1,"Married",Table1[[#This Row],[Single]]=1,"Single",Table1[[#This Row],[Together]]=1,"Together",Table1[[#This Row],[Widow]]=1,"Widow")</f>
        <v>Together</v>
      </c>
      <c r="Q743" s="2" t="str" cm="1">
        <f t="array" ref="Q743">IFERROR(_xlfn.IFS(Table1[[#This Row],[Basic]]=1,"Basic",Table1[[#This Row],[Graduate]]=1,"Graduate",Table1[[#This Row],[Master]]=1,"Master",Table1[[#This Row],[PhD]]=1,"PhD"),"Other")</f>
        <v>Master</v>
      </c>
    </row>
    <row r="744" spans="1:17" x14ac:dyDescent="0.25">
      <c r="A744" s="2">
        <v>2041</v>
      </c>
      <c r="B744" s="7">
        <v>162845</v>
      </c>
      <c r="C744" s="2">
        <v>1</v>
      </c>
      <c r="D744" s="2">
        <v>1</v>
      </c>
      <c r="E744" s="2">
        <v>71</v>
      </c>
      <c r="F744" s="2">
        <v>0</v>
      </c>
      <c r="G744" s="2">
        <v>1</v>
      </c>
      <c r="H744" s="2">
        <v>0</v>
      </c>
      <c r="I744" s="2">
        <v>0</v>
      </c>
      <c r="J744" s="2">
        <v>0</v>
      </c>
      <c r="K744" s="2">
        <v>0</v>
      </c>
      <c r="L744" s="2">
        <v>0</v>
      </c>
      <c r="M744" s="2">
        <v>1</v>
      </c>
      <c r="N744" s="2">
        <v>0</v>
      </c>
      <c r="O744" s="2" t="s">
        <v>34</v>
      </c>
      <c r="P744" s="2" t="str" cm="1">
        <f t="array" ref="P744">_xlfn.IFS(Table1[[#This Row],[Divorced]]=1,"Divorced",Table1[[#This Row],[Married]]=1,"Married",Table1[[#This Row],[Single]]=1,"Single",Table1[[#This Row],[Together]]=1,"Together",Table1[[#This Row],[Widow]]=1,"Widow")</f>
        <v>Married</v>
      </c>
      <c r="Q744" s="2" t="str" cm="1">
        <f t="array" ref="Q744">IFERROR(_xlfn.IFS(Table1[[#This Row],[Basic]]=1,"Basic",Table1[[#This Row],[Graduate]]=1,"Graduate",Table1[[#This Row],[Master]]=1,"Master",Table1[[#This Row],[PhD]]=1,"PhD"),"Other")</f>
        <v>Master</v>
      </c>
    </row>
    <row r="745" spans="1:17" x14ac:dyDescent="0.25">
      <c r="A745" s="2">
        <v>2322</v>
      </c>
      <c r="B745" s="7">
        <v>162845</v>
      </c>
      <c r="C745" s="2">
        <v>1</v>
      </c>
      <c r="D745" s="2">
        <v>1</v>
      </c>
      <c r="E745" s="2">
        <v>71</v>
      </c>
      <c r="F745" s="2">
        <v>0</v>
      </c>
      <c r="G745" s="2">
        <v>1</v>
      </c>
      <c r="H745" s="2">
        <v>0</v>
      </c>
      <c r="I745" s="2">
        <v>0</v>
      </c>
      <c r="J745" s="2">
        <v>0</v>
      </c>
      <c r="K745" s="2">
        <v>0</v>
      </c>
      <c r="L745" s="2">
        <v>0</v>
      </c>
      <c r="M745" s="2">
        <v>1</v>
      </c>
      <c r="N745" s="2">
        <v>0</v>
      </c>
      <c r="O745" s="2" t="s">
        <v>37</v>
      </c>
      <c r="P745" s="2" t="str" cm="1">
        <f t="array" ref="P745">_xlfn.IFS(Table1[[#This Row],[Divorced]]=1,"Divorced",Table1[[#This Row],[Married]]=1,"Married",Table1[[#This Row],[Single]]=1,"Single",Table1[[#This Row],[Together]]=1,"Together",Table1[[#This Row],[Widow]]=1,"Widow")</f>
        <v>Married</v>
      </c>
      <c r="Q745" s="2" t="str" cm="1">
        <f t="array" ref="Q745">IFERROR(_xlfn.IFS(Table1[[#This Row],[Basic]]=1,"Basic",Table1[[#This Row],[Graduate]]=1,"Graduate",Table1[[#This Row],[Master]]=1,"Master",Table1[[#This Row],[PhD]]=1,"PhD"),"Other")</f>
        <v>Master</v>
      </c>
    </row>
    <row r="746" spans="1:17" x14ac:dyDescent="0.25">
      <c r="A746" s="2">
        <v>1896</v>
      </c>
      <c r="B746" s="7">
        <v>162820</v>
      </c>
      <c r="C746" s="2">
        <v>0</v>
      </c>
      <c r="D746" s="2">
        <v>0</v>
      </c>
      <c r="E746" s="2">
        <v>66</v>
      </c>
      <c r="F746" s="2">
        <v>0</v>
      </c>
      <c r="G746" s="2">
        <v>1</v>
      </c>
      <c r="H746" s="2">
        <v>0</v>
      </c>
      <c r="I746" s="2">
        <v>0</v>
      </c>
      <c r="J746" s="2">
        <v>0</v>
      </c>
      <c r="K746" s="2">
        <v>0</v>
      </c>
      <c r="L746" s="2">
        <v>1</v>
      </c>
      <c r="M746" s="2">
        <v>0</v>
      </c>
      <c r="N746" s="2">
        <v>0</v>
      </c>
      <c r="O746" s="2" t="s">
        <v>37</v>
      </c>
      <c r="P746" s="2" t="str" cm="1">
        <f t="array" ref="P746">_xlfn.IFS(Table1[[#This Row],[Divorced]]=1,"Divorced",Table1[[#This Row],[Married]]=1,"Married",Table1[[#This Row],[Single]]=1,"Single",Table1[[#This Row],[Together]]=1,"Together",Table1[[#This Row],[Widow]]=1,"Widow")</f>
        <v>Married</v>
      </c>
      <c r="Q746" s="2" t="str" cm="1">
        <f t="array" ref="Q746">IFERROR(_xlfn.IFS(Table1[[#This Row],[Basic]]=1,"Basic",Table1[[#This Row],[Graduate]]=1,"Graduate",Table1[[#This Row],[Master]]=1,"Master",Table1[[#This Row],[PhD]]=1,"PhD"),"Other")</f>
        <v>Graduate</v>
      </c>
    </row>
    <row r="747" spans="1:17" x14ac:dyDescent="0.25">
      <c r="A747" s="2">
        <v>2880</v>
      </c>
      <c r="B747" s="7">
        <v>162820</v>
      </c>
      <c r="C747" s="2">
        <v>0</v>
      </c>
      <c r="D747" s="2">
        <v>0</v>
      </c>
      <c r="E747" s="2">
        <v>66</v>
      </c>
      <c r="F747" s="2">
        <v>0</v>
      </c>
      <c r="G747" s="2">
        <v>1</v>
      </c>
      <c r="H747" s="2">
        <v>0</v>
      </c>
      <c r="I747" s="2">
        <v>0</v>
      </c>
      <c r="J747" s="2">
        <v>0</v>
      </c>
      <c r="K747" s="2">
        <v>0</v>
      </c>
      <c r="L747" s="2">
        <v>1</v>
      </c>
      <c r="M747" s="2">
        <v>0</v>
      </c>
      <c r="N747" s="2">
        <v>0</v>
      </c>
      <c r="O747" s="2" t="s">
        <v>37</v>
      </c>
      <c r="P747" s="2" t="str" cm="1">
        <f t="array" ref="P747">_xlfn.IFS(Table1[[#This Row],[Divorced]]=1,"Divorced",Table1[[#This Row],[Married]]=1,"Married",Table1[[#This Row],[Single]]=1,"Single",Table1[[#This Row],[Together]]=1,"Together",Table1[[#This Row],[Widow]]=1,"Widow")</f>
        <v>Married</v>
      </c>
      <c r="Q747" s="2" t="str" cm="1">
        <f t="array" ref="Q747">IFERROR(_xlfn.IFS(Table1[[#This Row],[Basic]]=1,"Basic",Table1[[#This Row],[Graduate]]=1,"Graduate",Table1[[#This Row],[Master]]=1,"Master",Table1[[#This Row],[PhD]]=1,"PhD"),"Other")</f>
        <v>Graduate</v>
      </c>
    </row>
    <row r="748" spans="1:17" x14ac:dyDescent="0.25">
      <c r="A748" s="2">
        <v>1585</v>
      </c>
      <c r="B748" s="7">
        <v>162807</v>
      </c>
      <c r="C748" s="2">
        <v>0</v>
      </c>
      <c r="D748" s="2">
        <v>1</v>
      </c>
      <c r="E748" s="2">
        <v>60</v>
      </c>
      <c r="F748" s="2">
        <v>0</v>
      </c>
      <c r="G748" s="2">
        <v>0</v>
      </c>
      <c r="H748" s="2">
        <v>0</v>
      </c>
      <c r="I748" s="2">
        <v>1</v>
      </c>
      <c r="J748" s="2">
        <v>0</v>
      </c>
      <c r="K748" s="2">
        <v>0</v>
      </c>
      <c r="L748" s="2">
        <v>1</v>
      </c>
      <c r="M748" s="2">
        <v>0</v>
      </c>
      <c r="N748" s="2">
        <v>0</v>
      </c>
      <c r="O748" s="2" t="s">
        <v>34</v>
      </c>
      <c r="P748" s="2" t="str" cm="1">
        <f t="array" ref="P748">_xlfn.IFS(Table1[[#This Row],[Divorced]]=1,"Divorced",Table1[[#This Row],[Married]]=1,"Married",Table1[[#This Row],[Single]]=1,"Single",Table1[[#This Row],[Together]]=1,"Together",Table1[[#This Row],[Widow]]=1,"Widow")</f>
        <v>Together</v>
      </c>
      <c r="Q748" s="2" t="str" cm="1">
        <f t="array" ref="Q748">IFERROR(_xlfn.IFS(Table1[[#This Row],[Basic]]=1,"Basic",Table1[[#This Row],[Graduate]]=1,"Graduate",Table1[[#This Row],[Master]]=1,"Master",Table1[[#This Row],[PhD]]=1,"PhD"),"Other")</f>
        <v>Graduate</v>
      </c>
    </row>
    <row r="749" spans="1:17" x14ac:dyDescent="0.25">
      <c r="A749" s="2">
        <v>2457</v>
      </c>
      <c r="B749" s="7">
        <v>162807</v>
      </c>
      <c r="C749" s="2">
        <v>0</v>
      </c>
      <c r="D749" s="2">
        <v>1</v>
      </c>
      <c r="E749" s="2">
        <v>60</v>
      </c>
      <c r="F749" s="2">
        <v>0</v>
      </c>
      <c r="G749" s="2">
        <v>0</v>
      </c>
      <c r="H749" s="2">
        <v>0</v>
      </c>
      <c r="I749" s="2">
        <v>1</v>
      </c>
      <c r="J749" s="2">
        <v>0</v>
      </c>
      <c r="K749" s="2">
        <v>0</v>
      </c>
      <c r="L749" s="2">
        <v>1</v>
      </c>
      <c r="M749" s="2">
        <v>0</v>
      </c>
      <c r="N749" s="2">
        <v>0</v>
      </c>
      <c r="O749" s="2" t="s">
        <v>39</v>
      </c>
      <c r="P749" s="2" t="str" cm="1">
        <f t="array" ref="P749">_xlfn.IFS(Table1[[#This Row],[Divorced]]=1,"Divorced",Table1[[#This Row],[Married]]=1,"Married",Table1[[#This Row],[Single]]=1,"Single",Table1[[#This Row],[Together]]=1,"Together",Table1[[#This Row],[Widow]]=1,"Widow")</f>
        <v>Together</v>
      </c>
      <c r="Q749" s="2" t="str" cm="1">
        <f t="array" ref="Q749">IFERROR(_xlfn.IFS(Table1[[#This Row],[Basic]]=1,"Basic",Table1[[#This Row],[Graduate]]=1,"Graduate",Table1[[#This Row],[Master]]=1,"Master",Table1[[#This Row],[PhD]]=1,"PhD"),"Other")</f>
        <v>Graduate</v>
      </c>
    </row>
    <row r="750" spans="1:17" x14ac:dyDescent="0.25">
      <c r="A750" s="2">
        <v>2858</v>
      </c>
      <c r="B750" s="7">
        <v>162772</v>
      </c>
      <c r="C750" s="2">
        <v>0</v>
      </c>
      <c r="D750" s="2">
        <v>1</v>
      </c>
      <c r="E750" s="2">
        <v>51</v>
      </c>
      <c r="F750" s="2">
        <v>0</v>
      </c>
      <c r="G750" s="2">
        <v>0</v>
      </c>
      <c r="H750" s="2">
        <v>1</v>
      </c>
      <c r="I750" s="2">
        <v>0</v>
      </c>
      <c r="J750" s="2">
        <v>0</v>
      </c>
      <c r="K750" s="2">
        <v>0</v>
      </c>
      <c r="L750" s="2">
        <v>0</v>
      </c>
      <c r="M750" s="2">
        <v>1</v>
      </c>
      <c r="N750" s="2">
        <v>0</v>
      </c>
      <c r="O750" s="2" t="s">
        <v>35</v>
      </c>
      <c r="P750" s="2" t="str" cm="1">
        <f t="array" ref="P750">_xlfn.IFS(Table1[[#This Row],[Divorced]]=1,"Divorced",Table1[[#This Row],[Married]]=1,"Married",Table1[[#This Row],[Single]]=1,"Single",Table1[[#This Row],[Together]]=1,"Together",Table1[[#This Row],[Widow]]=1,"Widow")</f>
        <v>Single</v>
      </c>
      <c r="Q750" s="2" t="str" cm="1">
        <f t="array" ref="Q750">IFERROR(_xlfn.IFS(Table1[[#This Row],[Basic]]=1,"Basic",Table1[[#This Row],[Graduate]]=1,"Graduate",Table1[[#This Row],[Master]]=1,"Master",Table1[[#This Row],[PhD]]=1,"PhD"),"Other")</f>
        <v>Master</v>
      </c>
    </row>
    <row r="751" spans="1:17" x14ac:dyDescent="0.25">
      <c r="A751" s="2">
        <v>1222</v>
      </c>
      <c r="B751" s="7">
        <v>162745</v>
      </c>
      <c r="C751" s="2">
        <v>0</v>
      </c>
      <c r="D751" s="2">
        <v>1</v>
      </c>
      <c r="E751" s="2">
        <v>55</v>
      </c>
      <c r="F751" s="2">
        <v>0</v>
      </c>
      <c r="G751" s="2">
        <v>1</v>
      </c>
      <c r="H751" s="2">
        <v>0</v>
      </c>
      <c r="I751" s="2">
        <v>0</v>
      </c>
      <c r="J751" s="2">
        <v>0</v>
      </c>
      <c r="K751" s="2">
        <v>0</v>
      </c>
      <c r="L751" s="2">
        <v>0</v>
      </c>
      <c r="M751" s="2">
        <v>0</v>
      </c>
      <c r="N751" s="2">
        <v>1</v>
      </c>
      <c r="O751" s="2" t="s">
        <v>36</v>
      </c>
      <c r="P751" s="2" t="str" cm="1">
        <f t="array" ref="P751">_xlfn.IFS(Table1[[#This Row],[Divorced]]=1,"Divorced",Table1[[#This Row],[Married]]=1,"Married",Table1[[#This Row],[Single]]=1,"Single",Table1[[#This Row],[Together]]=1,"Together",Table1[[#This Row],[Widow]]=1,"Widow")</f>
        <v>Married</v>
      </c>
      <c r="Q751" s="2" t="str" cm="1">
        <f t="array" ref="Q751">IFERROR(_xlfn.IFS(Table1[[#This Row],[Basic]]=1,"Basic",Table1[[#This Row],[Graduate]]=1,"Graduate",Table1[[#This Row],[Master]]=1,"Master",Table1[[#This Row],[PhD]]=1,"PhD"),"Other")</f>
        <v>PhD</v>
      </c>
    </row>
    <row r="752" spans="1:17" x14ac:dyDescent="0.25">
      <c r="A752" s="2">
        <v>2146</v>
      </c>
      <c r="B752" s="7">
        <v>162710</v>
      </c>
      <c r="C752" s="2">
        <v>0</v>
      </c>
      <c r="D752" s="2">
        <v>1</v>
      </c>
      <c r="E752" s="2">
        <v>48</v>
      </c>
      <c r="F752" s="2">
        <v>0</v>
      </c>
      <c r="G752" s="2">
        <v>1</v>
      </c>
      <c r="H752" s="2">
        <v>0</v>
      </c>
      <c r="I752" s="2">
        <v>0</v>
      </c>
      <c r="J752" s="2">
        <v>0</v>
      </c>
      <c r="K752" s="2">
        <v>0</v>
      </c>
      <c r="L752" s="2">
        <v>1</v>
      </c>
      <c r="M752" s="2">
        <v>0</v>
      </c>
      <c r="N752" s="2">
        <v>0</v>
      </c>
      <c r="O752" s="2" t="s">
        <v>36</v>
      </c>
      <c r="P752" s="2" t="str" cm="1">
        <f t="array" ref="P752">_xlfn.IFS(Table1[[#This Row],[Divorced]]=1,"Divorced",Table1[[#This Row],[Married]]=1,"Married",Table1[[#This Row],[Single]]=1,"Single",Table1[[#This Row],[Together]]=1,"Together",Table1[[#This Row],[Widow]]=1,"Widow")</f>
        <v>Married</v>
      </c>
      <c r="Q752" s="2" t="str" cm="1">
        <f t="array" ref="Q752">IFERROR(_xlfn.IFS(Table1[[#This Row],[Basic]]=1,"Basic",Table1[[#This Row],[Graduate]]=1,"Graduate",Table1[[#This Row],[Master]]=1,"Master",Table1[[#This Row],[PhD]]=1,"PhD"),"Other")</f>
        <v>Graduate</v>
      </c>
    </row>
    <row r="753" spans="1:17" x14ac:dyDescent="0.25">
      <c r="A753" s="2">
        <v>2904</v>
      </c>
      <c r="B753" s="7">
        <v>162694</v>
      </c>
      <c r="C753" s="2">
        <v>1</v>
      </c>
      <c r="D753" s="2">
        <v>1</v>
      </c>
      <c r="E753" s="2">
        <v>55</v>
      </c>
      <c r="F753" s="2">
        <v>0</v>
      </c>
      <c r="G753" s="2">
        <v>1</v>
      </c>
      <c r="H753" s="2">
        <v>0</v>
      </c>
      <c r="I753" s="2">
        <v>0</v>
      </c>
      <c r="J753" s="2">
        <v>0</v>
      </c>
      <c r="K753" s="2">
        <v>0</v>
      </c>
      <c r="L753" s="2">
        <v>0</v>
      </c>
      <c r="M753" s="2">
        <v>1</v>
      </c>
      <c r="N753" s="2">
        <v>0</v>
      </c>
      <c r="O753" s="2" t="s">
        <v>37</v>
      </c>
      <c r="P753" s="2" t="str" cm="1">
        <f t="array" ref="P753">_xlfn.IFS(Table1[[#This Row],[Divorced]]=1,"Divorced",Table1[[#This Row],[Married]]=1,"Married",Table1[[#This Row],[Single]]=1,"Single",Table1[[#This Row],[Together]]=1,"Together",Table1[[#This Row],[Widow]]=1,"Widow")</f>
        <v>Married</v>
      </c>
      <c r="Q753" s="2" t="str" cm="1">
        <f t="array" ref="Q753">IFERROR(_xlfn.IFS(Table1[[#This Row],[Basic]]=1,"Basic",Table1[[#This Row],[Graduate]]=1,"Graduate",Table1[[#This Row],[Master]]=1,"Master",Table1[[#This Row],[PhD]]=1,"PhD"),"Other")</f>
        <v>Master</v>
      </c>
    </row>
    <row r="754" spans="1:17" x14ac:dyDescent="0.25">
      <c r="A754" s="2">
        <v>2632</v>
      </c>
      <c r="B754" s="7">
        <v>162670</v>
      </c>
      <c r="C754" s="2">
        <v>0</v>
      </c>
      <c r="D754" s="2">
        <v>1</v>
      </c>
      <c r="E754" s="2">
        <v>66</v>
      </c>
      <c r="F754" s="2">
        <v>0</v>
      </c>
      <c r="G754" s="2">
        <v>1</v>
      </c>
      <c r="H754" s="2">
        <v>0</v>
      </c>
      <c r="I754" s="2">
        <v>0</v>
      </c>
      <c r="J754" s="2">
        <v>0</v>
      </c>
      <c r="K754" s="2">
        <v>0</v>
      </c>
      <c r="L754" s="2">
        <v>0</v>
      </c>
      <c r="M754" s="2">
        <v>0</v>
      </c>
      <c r="N754" s="2">
        <v>1</v>
      </c>
      <c r="O754" s="2" t="s">
        <v>36</v>
      </c>
      <c r="P754" s="2" t="str" cm="1">
        <f t="array" ref="P754">_xlfn.IFS(Table1[[#This Row],[Divorced]]=1,"Divorced",Table1[[#This Row],[Married]]=1,"Married",Table1[[#This Row],[Single]]=1,"Single",Table1[[#This Row],[Together]]=1,"Together",Table1[[#This Row],[Widow]]=1,"Widow")</f>
        <v>Married</v>
      </c>
      <c r="Q754" s="2" t="str" cm="1">
        <f t="array" ref="Q754">IFERROR(_xlfn.IFS(Table1[[#This Row],[Basic]]=1,"Basic",Table1[[#This Row],[Graduate]]=1,"Graduate",Table1[[#This Row],[Master]]=1,"Master",Table1[[#This Row],[PhD]]=1,"PhD"),"Other")</f>
        <v>PhD</v>
      </c>
    </row>
    <row r="755" spans="1:17" x14ac:dyDescent="0.25">
      <c r="A755" s="2">
        <v>3106</v>
      </c>
      <c r="B755" s="7">
        <v>162637</v>
      </c>
      <c r="C755" s="2">
        <v>0</v>
      </c>
      <c r="D755" s="2">
        <v>1</v>
      </c>
      <c r="E755" s="2">
        <v>66</v>
      </c>
      <c r="F755" s="2">
        <v>1</v>
      </c>
      <c r="G755" s="2">
        <v>0</v>
      </c>
      <c r="H755" s="2">
        <v>0</v>
      </c>
      <c r="I755" s="2">
        <v>0</v>
      </c>
      <c r="J755" s="2">
        <v>0</v>
      </c>
      <c r="K755" s="2">
        <v>0</v>
      </c>
      <c r="L755" s="2">
        <v>0</v>
      </c>
      <c r="M755" s="2">
        <v>1</v>
      </c>
      <c r="N755" s="2">
        <v>0</v>
      </c>
      <c r="O755" s="2" t="s">
        <v>36</v>
      </c>
      <c r="P755" s="2" t="str" cm="1">
        <f t="array" ref="P755">_xlfn.IFS(Table1[[#This Row],[Divorced]]=1,"Divorced",Table1[[#This Row],[Married]]=1,"Married",Table1[[#This Row],[Single]]=1,"Single",Table1[[#This Row],[Together]]=1,"Together",Table1[[#This Row],[Widow]]=1,"Widow")</f>
        <v>Divorced</v>
      </c>
      <c r="Q755" s="2" t="str" cm="1">
        <f t="array" ref="Q755">IFERROR(_xlfn.IFS(Table1[[#This Row],[Basic]]=1,"Basic",Table1[[#This Row],[Graduate]]=1,"Graduate",Table1[[#This Row],[Master]]=1,"Master",Table1[[#This Row],[PhD]]=1,"PhD"),"Other")</f>
        <v>Master</v>
      </c>
    </row>
    <row r="756" spans="1:17" x14ac:dyDescent="0.25">
      <c r="A756" s="2">
        <v>2795</v>
      </c>
      <c r="B756" s="7">
        <v>162568</v>
      </c>
      <c r="C756" s="2">
        <v>0</v>
      </c>
      <c r="D756" s="2">
        <v>1</v>
      </c>
      <c r="E756" s="2">
        <v>58</v>
      </c>
      <c r="F756" s="2">
        <v>0</v>
      </c>
      <c r="G756" s="2">
        <v>0</v>
      </c>
      <c r="H756" s="2">
        <v>0</v>
      </c>
      <c r="I756" s="2">
        <v>1</v>
      </c>
      <c r="J756" s="2">
        <v>0</v>
      </c>
      <c r="K756" s="2">
        <v>0</v>
      </c>
      <c r="L756" s="2">
        <v>1</v>
      </c>
      <c r="M756" s="2">
        <v>0</v>
      </c>
      <c r="N756" s="2">
        <v>0</v>
      </c>
      <c r="O756" s="2" t="s">
        <v>38</v>
      </c>
      <c r="P756" s="2" t="str" cm="1">
        <f t="array" ref="P756">_xlfn.IFS(Table1[[#This Row],[Divorced]]=1,"Divorced",Table1[[#This Row],[Married]]=1,"Married",Table1[[#This Row],[Single]]=1,"Single",Table1[[#This Row],[Together]]=1,"Together",Table1[[#This Row],[Widow]]=1,"Widow")</f>
        <v>Together</v>
      </c>
      <c r="Q756" s="2" t="str" cm="1">
        <f t="array" ref="Q756">IFERROR(_xlfn.IFS(Table1[[#This Row],[Basic]]=1,"Basic",Table1[[#This Row],[Graduate]]=1,"Graduate",Table1[[#This Row],[Master]]=1,"Master",Table1[[#This Row],[PhD]]=1,"PhD"),"Other")</f>
        <v>Graduate</v>
      </c>
    </row>
    <row r="757" spans="1:17" x14ac:dyDescent="0.25">
      <c r="A757" s="2">
        <v>1155</v>
      </c>
      <c r="B757" s="7">
        <v>162551</v>
      </c>
      <c r="C757" s="2">
        <v>0</v>
      </c>
      <c r="D757" s="2">
        <v>0</v>
      </c>
      <c r="E757" s="2">
        <v>67</v>
      </c>
      <c r="F757" s="2">
        <v>1</v>
      </c>
      <c r="G757" s="2">
        <v>0</v>
      </c>
      <c r="H757" s="2">
        <v>0</v>
      </c>
      <c r="I757" s="2">
        <v>0</v>
      </c>
      <c r="J757" s="2">
        <v>0</v>
      </c>
      <c r="K757" s="2">
        <v>0</v>
      </c>
      <c r="L757" s="2">
        <v>1</v>
      </c>
      <c r="M757" s="2">
        <v>0</v>
      </c>
      <c r="N757" s="2">
        <v>0</v>
      </c>
      <c r="O757" s="2" t="s">
        <v>39</v>
      </c>
      <c r="P757" s="2" t="str" cm="1">
        <f t="array" ref="P757">_xlfn.IFS(Table1[[#This Row],[Divorced]]=1,"Divorced",Table1[[#This Row],[Married]]=1,"Married",Table1[[#This Row],[Single]]=1,"Single",Table1[[#This Row],[Together]]=1,"Together",Table1[[#This Row],[Widow]]=1,"Widow")</f>
        <v>Divorced</v>
      </c>
      <c r="Q757" s="2" t="str" cm="1">
        <f t="array" ref="Q757">IFERROR(_xlfn.IFS(Table1[[#This Row],[Basic]]=1,"Basic",Table1[[#This Row],[Graduate]]=1,"Graduate",Table1[[#This Row],[Master]]=1,"Master",Table1[[#This Row],[PhD]]=1,"PhD"),"Other")</f>
        <v>Graduate</v>
      </c>
    </row>
    <row r="758" spans="1:17" x14ac:dyDescent="0.25">
      <c r="A758" s="2">
        <v>2771</v>
      </c>
      <c r="B758" s="7">
        <v>162535</v>
      </c>
      <c r="C758" s="2">
        <v>0</v>
      </c>
      <c r="D758" s="2">
        <v>1</v>
      </c>
      <c r="E758" s="2">
        <v>65</v>
      </c>
      <c r="F758" s="2">
        <v>0</v>
      </c>
      <c r="G758" s="2">
        <v>0</v>
      </c>
      <c r="H758" s="2">
        <v>1</v>
      </c>
      <c r="I758" s="2">
        <v>0</v>
      </c>
      <c r="J758" s="2">
        <v>0</v>
      </c>
      <c r="K758" s="2">
        <v>0</v>
      </c>
      <c r="L758" s="2">
        <v>1</v>
      </c>
      <c r="M758" s="2">
        <v>0</v>
      </c>
      <c r="N758" s="2">
        <v>0</v>
      </c>
      <c r="O758" s="2" t="s">
        <v>38</v>
      </c>
      <c r="P758" s="2" t="str" cm="1">
        <f t="array" ref="P758">_xlfn.IFS(Table1[[#This Row],[Divorced]]=1,"Divorced",Table1[[#This Row],[Married]]=1,"Married",Table1[[#This Row],[Single]]=1,"Single",Table1[[#This Row],[Together]]=1,"Together",Table1[[#This Row],[Widow]]=1,"Widow")</f>
        <v>Single</v>
      </c>
      <c r="Q758" s="2" t="str" cm="1">
        <f t="array" ref="Q758">IFERROR(_xlfn.IFS(Table1[[#This Row],[Basic]]=1,"Basic",Table1[[#This Row],[Graduate]]=1,"Graduate",Table1[[#This Row],[Master]]=1,"Master",Table1[[#This Row],[PhD]]=1,"PhD"),"Other")</f>
        <v>Graduate</v>
      </c>
    </row>
    <row r="759" spans="1:17" x14ac:dyDescent="0.25">
      <c r="A759" s="2">
        <v>1006</v>
      </c>
      <c r="B759" s="7">
        <v>162513</v>
      </c>
      <c r="C759" s="2">
        <v>0</v>
      </c>
      <c r="D759" s="2">
        <v>1</v>
      </c>
      <c r="E759" s="2">
        <v>53</v>
      </c>
      <c r="F759" s="2">
        <v>0</v>
      </c>
      <c r="G759" s="2">
        <v>0</v>
      </c>
      <c r="H759" s="2">
        <v>0</v>
      </c>
      <c r="I759" s="2">
        <v>1</v>
      </c>
      <c r="J759" s="2">
        <v>0</v>
      </c>
      <c r="K759" s="2">
        <v>0</v>
      </c>
      <c r="L759" s="2">
        <v>0</v>
      </c>
      <c r="M759" s="2">
        <v>1</v>
      </c>
      <c r="N759" s="2">
        <v>0</v>
      </c>
      <c r="O759" s="2" t="s">
        <v>36</v>
      </c>
      <c r="P759" s="2" t="str" cm="1">
        <f t="array" ref="P759">_xlfn.IFS(Table1[[#This Row],[Divorced]]=1,"Divorced",Table1[[#This Row],[Married]]=1,"Married",Table1[[#This Row],[Single]]=1,"Single",Table1[[#This Row],[Together]]=1,"Together",Table1[[#This Row],[Widow]]=1,"Widow")</f>
        <v>Together</v>
      </c>
      <c r="Q759" s="2" t="str" cm="1">
        <f t="array" ref="Q759">IFERROR(_xlfn.IFS(Table1[[#This Row],[Basic]]=1,"Basic",Table1[[#This Row],[Graduate]]=1,"Graduate",Table1[[#This Row],[Master]]=1,"Master",Table1[[#This Row],[PhD]]=1,"PhD"),"Other")</f>
        <v>Master</v>
      </c>
    </row>
    <row r="760" spans="1:17" x14ac:dyDescent="0.25">
      <c r="A760" s="2">
        <v>1459</v>
      </c>
      <c r="B760" s="7">
        <v>162503</v>
      </c>
      <c r="C760" s="2">
        <v>0</v>
      </c>
      <c r="D760" s="2">
        <v>1</v>
      </c>
      <c r="E760" s="2">
        <v>64</v>
      </c>
      <c r="F760" s="2">
        <v>0</v>
      </c>
      <c r="G760" s="2">
        <v>1</v>
      </c>
      <c r="H760" s="2">
        <v>0</v>
      </c>
      <c r="I760" s="2">
        <v>0</v>
      </c>
      <c r="J760" s="2">
        <v>0</v>
      </c>
      <c r="K760" s="2">
        <v>0</v>
      </c>
      <c r="L760" s="2">
        <v>1</v>
      </c>
      <c r="M760" s="2">
        <v>0</v>
      </c>
      <c r="N760" s="2">
        <v>0</v>
      </c>
      <c r="O760" s="2" t="s">
        <v>34</v>
      </c>
      <c r="P760" s="2" t="str" cm="1">
        <f t="array" ref="P760">_xlfn.IFS(Table1[[#This Row],[Divorced]]=1,"Divorced",Table1[[#This Row],[Married]]=1,"Married",Table1[[#This Row],[Single]]=1,"Single",Table1[[#This Row],[Together]]=1,"Together",Table1[[#This Row],[Widow]]=1,"Widow")</f>
        <v>Married</v>
      </c>
      <c r="Q760" s="2" t="str" cm="1">
        <f t="array" ref="Q760">IFERROR(_xlfn.IFS(Table1[[#This Row],[Basic]]=1,"Basic",Table1[[#This Row],[Graduate]]=1,"Graduate",Table1[[#This Row],[Master]]=1,"Master",Table1[[#This Row],[PhD]]=1,"PhD"),"Other")</f>
        <v>Graduate</v>
      </c>
    </row>
    <row r="761" spans="1:17" x14ac:dyDescent="0.25">
      <c r="A761" s="2">
        <v>1375</v>
      </c>
      <c r="B761" s="7">
        <v>162499</v>
      </c>
      <c r="C761" s="2">
        <v>1</v>
      </c>
      <c r="D761" s="2">
        <v>0</v>
      </c>
      <c r="E761" s="2">
        <v>41</v>
      </c>
      <c r="F761" s="2">
        <v>0</v>
      </c>
      <c r="G761" s="2">
        <v>0</v>
      </c>
      <c r="H761" s="2">
        <v>0</v>
      </c>
      <c r="I761" s="2">
        <v>1</v>
      </c>
      <c r="J761" s="2">
        <v>0</v>
      </c>
      <c r="K761" s="2">
        <v>0</v>
      </c>
      <c r="L761" s="2">
        <v>0</v>
      </c>
      <c r="M761" s="2">
        <v>1</v>
      </c>
      <c r="N761" s="2">
        <v>0</v>
      </c>
      <c r="O761" s="2" t="s">
        <v>34</v>
      </c>
      <c r="P761" s="2" t="str" cm="1">
        <f t="array" ref="P761">_xlfn.IFS(Table1[[#This Row],[Divorced]]=1,"Divorced",Table1[[#This Row],[Married]]=1,"Married",Table1[[#This Row],[Single]]=1,"Single",Table1[[#This Row],[Together]]=1,"Together",Table1[[#This Row],[Widow]]=1,"Widow")</f>
        <v>Together</v>
      </c>
      <c r="Q761" s="2" t="str" cm="1">
        <f t="array" ref="Q761">IFERROR(_xlfn.IFS(Table1[[#This Row],[Basic]]=1,"Basic",Table1[[#This Row],[Graduate]]=1,"Graduate",Table1[[#This Row],[Master]]=1,"Master",Table1[[#This Row],[PhD]]=1,"PhD"),"Other")</f>
        <v>Master</v>
      </c>
    </row>
    <row r="762" spans="1:17" x14ac:dyDescent="0.25">
      <c r="A762" s="2">
        <v>1547</v>
      </c>
      <c r="B762" s="7">
        <v>162466</v>
      </c>
      <c r="C762" s="2">
        <v>0</v>
      </c>
      <c r="D762" s="2">
        <v>1</v>
      </c>
      <c r="E762" s="2">
        <v>50</v>
      </c>
      <c r="F762" s="2">
        <v>0</v>
      </c>
      <c r="G762" s="2">
        <v>1</v>
      </c>
      <c r="H762" s="2">
        <v>0</v>
      </c>
      <c r="I762" s="2">
        <v>0</v>
      </c>
      <c r="J762" s="2">
        <v>0</v>
      </c>
      <c r="K762" s="2">
        <v>0</v>
      </c>
      <c r="L762" s="2">
        <v>0</v>
      </c>
      <c r="M762" s="2">
        <v>0</v>
      </c>
      <c r="N762" s="2">
        <v>0</v>
      </c>
      <c r="O762" s="2" t="s">
        <v>38</v>
      </c>
      <c r="P762" s="2" t="str" cm="1">
        <f t="array" ref="P762">_xlfn.IFS(Table1[[#This Row],[Divorced]]=1,"Divorced",Table1[[#This Row],[Married]]=1,"Married",Table1[[#This Row],[Single]]=1,"Single",Table1[[#This Row],[Together]]=1,"Together",Table1[[#This Row],[Widow]]=1,"Widow")</f>
        <v>Married</v>
      </c>
      <c r="Q762" s="2" t="str" cm="1">
        <f t="array" ref="Q762">IFERROR(_xlfn.IFS(Table1[[#This Row],[Basic]]=1,"Basic",Table1[[#This Row],[Graduate]]=1,"Graduate",Table1[[#This Row],[Master]]=1,"Master",Table1[[#This Row],[PhD]]=1,"PhD"),"Other")</f>
        <v>Other</v>
      </c>
    </row>
    <row r="763" spans="1:17" x14ac:dyDescent="0.25">
      <c r="A763" s="2">
        <v>1615</v>
      </c>
      <c r="B763" s="7">
        <v>162466</v>
      </c>
      <c r="C763" s="2">
        <v>0</v>
      </c>
      <c r="D763" s="2">
        <v>1</v>
      </c>
      <c r="E763" s="2">
        <v>50</v>
      </c>
      <c r="F763" s="2">
        <v>0</v>
      </c>
      <c r="G763" s="2">
        <v>1</v>
      </c>
      <c r="H763" s="2">
        <v>0</v>
      </c>
      <c r="I763" s="2">
        <v>0</v>
      </c>
      <c r="J763" s="2">
        <v>0</v>
      </c>
      <c r="K763" s="2">
        <v>0</v>
      </c>
      <c r="L763" s="2">
        <v>0</v>
      </c>
      <c r="M763" s="2">
        <v>0</v>
      </c>
      <c r="N763" s="2">
        <v>0</v>
      </c>
      <c r="O763" s="2" t="s">
        <v>34</v>
      </c>
      <c r="P763" s="2" t="str" cm="1">
        <f t="array" ref="P763">_xlfn.IFS(Table1[[#This Row],[Divorced]]=1,"Divorced",Table1[[#This Row],[Married]]=1,"Married",Table1[[#This Row],[Single]]=1,"Single",Table1[[#This Row],[Together]]=1,"Together",Table1[[#This Row],[Widow]]=1,"Widow")</f>
        <v>Married</v>
      </c>
      <c r="Q763" s="2" t="str" cm="1">
        <f t="array" ref="Q763">IFERROR(_xlfn.IFS(Table1[[#This Row],[Basic]]=1,"Basic",Table1[[#This Row],[Graduate]]=1,"Graduate",Table1[[#This Row],[Master]]=1,"Master",Table1[[#This Row],[PhD]]=1,"PhD"),"Other")</f>
        <v>Other</v>
      </c>
    </row>
    <row r="764" spans="1:17" x14ac:dyDescent="0.25">
      <c r="A764" s="2">
        <v>1852</v>
      </c>
      <c r="B764" s="7">
        <v>162450</v>
      </c>
      <c r="C764" s="2">
        <v>0</v>
      </c>
      <c r="D764" s="2">
        <v>1</v>
      </c>
      <c r="E764" s="2">
        <v>61</v>
      </c>
      <c r="F764" s="2">
        <v>0</v>
      </c>
      <c r="G764" s="2">
        <v>0</v>
      </c>
      <c r="H764" s="2">
        <v>1</v>
      </c>
      <c r="I764" s="2">
        <v>0</v>
      </c>
      <c r="J764" s="2">
        <v>0</v>
      </c>
      <c r="K764" s="2">
        <v>0</v>
      </c>
      <c r="L764" s="2">
        <v>1</v>
      </c>
      <c r="M764" s="2">
        <v>0</v>
      </c>
      <c r="N764" s="2">
        <v>0</v>
      </c>
      <c r="O764" s="2" t="s">
        <v>36</v>
      </c>
      <c r="P764" s="2" t="str" cm="1">
        <f t="array" ref="P764">_xlfn.IFS(Table1[[#This Row],[Divorced]]=1,"Divorced",Table1[[#This Row],[Married]]=1,"Married",Table1[[#This Row],[Single]]=1,"Single",Table1[[#This Row],[Together]]=1,"Together",Table1[[#This Row],[Widow]]=1,"Widow")</f>
        <v>Single</v>
      </c>
      <c r="Q764" s="2" t="str" cm="1">
        <f t="array" ref="Q764">IFERROR(_xlfn.IFS(Table1[[#This Row],[Basic]]=1,"Basic",Table1[[#This Row],[Graduate]]=1,"Graduate",Table1[[#This Row],[Master]]=1,"Master",Table1[[#This Row],[PhD]]=1,"PhD"),"Other")</f>
        <v>Graduate</v>
      </c>
    </row>
    <row r="765" spans="1:17" x14ac:dyDescent="0.25">
      <c r="A765" s="2">
        <v>2670</v>
      </c>
      <c r="B765" s="7">
        <v>162335</v>
      </c>
      <c r="C765" s="2">
        <v>0</v>
      </c>
      <c r="D765" s="2">
        <v>1</v>
      </c>
      <c r="E765" s="2">
        <v>68</v>
      </c>
      <c r="F765" s="2">
        <v>1</v>
      </c>
      <c r="G765" s="2">
        <v>0</v>
      </c>
      <c r="H765" s="2">
        <v>0</v>
      </c>
      <c r="I765" s="2">
        <v>0</v>
      </c>
      <c r="J765" s="2">
        <v>0</v>
      </c>
      <c r="K765" s="2">
        <v>0</v>
      </c>
      <c r="L765" s="2">
        <v>1</v>
      </c>
      <c r="M765" s="2">
        <v>0</v>
      </c>
      <c r="N765" s="2">
        <v>0</v>
      </c>
      <c r="O765" s="2" t="s">
        <v>37</v>
      </c>
      <c r="P765" s="2" t="str" cm="1">
        <f t="array" ref="P765">_xlfn.IFS(Table1[[#This Row],[Divorced]]=1,"Divorced",Table1[[#This Row],[Married]]=1,"Married",Table1[[#This Row],[Single]]=1,"Single",Table1[[#This Row],[Together]]=1,"Together",Table1[[#This Row],[Widow]]=1,"Widow")</f>
        <v>Divorced</v>
      </c>
      <c r="Q765" s="2" t="str" cm="1">
        <f t="array" ref="Q765">IFERROR(_xlfn.IFS(Table1[[#This Row],[Basic]]=1,"Basic",Table1[[#This Row],[Graduate]]=1,"Graduate",Table1[[#This Row],[Master]]=1,"Master",Table1[[#This Row],[PhD]]=1,"PhD"),"Other")</f>
        <v>Graduate</v>
      </c>
    </row>
    <row r="766" spans="1:17" x14ac:dyDescent="0.25">
      <c r="A766" s="2">
        <v>2174</v>
      </c>
      <c r="B766" s="7">
        <v>162307</v>
      </c>
      <c r="C766" s="2">
        <v>0</v>
      </c>
      <c r="D766" s="2">
        <v>1</v>
      </c>
      <c r="E766" s="2">
        <v>68</v>
      </c>
      <c r="F766" s="2">
        <v>0</v>
      </c>
      <c r="G766" s="2">
        <v>0</v>
      </c>
      <c r="H766" s="2">
        <v>1</v>
      </c>
      <c r="I766" s="2">
        <v>0</v>
      </c>
      <c r="J766" s="2">
        <v>0</v>
      </c>
      <c r="K766" s="2">
        <v>0</v>
      </c>
      <c r="L766" s="2">
        <v>1</v>
      </c>
      <c r="M766" s="2">
        <v>0</v>
      </c>
      <c r="N766" s="2">
        <v>0</v>
      </c>
      <c r="O766" s="2" t="s">
        <v>35</v>
      </c>
      <c r="P766" s="2" t="str" cm="1">
        <f t="array" ref="P766">_xlfn.IFS(Table1[[#This Row],[Divorced]]=1,"Divorced",Table1[[#This Row],[Married]]=1,"Married",Table1[[#This Row],[Single]]=1,"Single",Table1[[#This Row],[Together]]=1,"Together",Table1[[#This Row],[Widow]]=1,"Widow")</f>
        <v>Single</v>
      </c>
      <c r="Q766" s="2" t="str" cm="1">
        <f t="array" ref="Q766">IFERROR(_xlfn.IFS(Table1[[#This Row],[Basic]]=1,"Basic",Table1[[#This Row],[Graduate]]=1,"Graduate",Table1[[#This Row],[Master]]=1,"Master",Table1[[#This Row],[PhD]]=1,"PhD"),"Other")</f>
        <v>Graduate</v>
      </c>
    </row>
    <row r="767" spans="1:17" x14ac:dyDescent="0.25">
      <c r="A767" s="2">
        <v>1737</v>
      </c>
      <c r="B767" s="7">
        <v>162220</v>
      </c>
      <c r="C767" s="2">
        <v>0</v>
      </c>
      <c r="D767" s="2">
        <v>1</v>
      </c>
      <c r="E767" s="2">
        <v>48</v>
      </c>
      <c r="F767" s="2">
        <v>0</v>
      </c>
      <c r="G767" s="2">
        <v>0</v>
      </c>
      <c r="H767" s="2">
        <v>0</v>
      </c>
      <c r="I767" s="2">
        <v>1</v>
      </c>
      <c r="J767" s="2">
        <v>0</v>
      </c>
      <c r="K767" s="2">
        <v>0</v>
      </c>
      <c r="L767" s="2">
        <v>0</v>
      </c>
      <c r="M767" s="2">
        <v>0</v>
      </c>
      <c r="N767" s="2">
        <v>1</v>
      </c>
      <c r="O767" s="2" t="s">
        <v>39</v>
      </c>
      <c r="P767" s="2" t="str" cm="1">
        <f t="array" ref="P767">_xlfn.IFS(Table1[[#This Row],[Divorced]]=1,"Divorced",Table1[[#This Row],[Married]]=1,"Married",Table1[[#This Row],[Single]]=1,"Single",Table1[[#This Row],[Together]]=1,"Together",Table1[[#This Row],[Widow]]=1,"Widow")</f>
        <v>Together</v>
      </c>
      <c r="Q767" s="2" t="str" cm="1">
        <f t="array" ref="Q767">IFERROR(_xlfn.IFS(Table1[[#This Row],[Basic]]=1,"Basic",Table1[[#This Row],[Graduate]]=1,"Graduate",Table1[[#This Row],[Master]]=1,"Master",Table1[[#This Row],[PhD]]=1,"PhD"),"Other")</f>
        <v>PhD</v>
      </c>
    </row>
    <row r="768" spans="1:17" x14ac:dyDescent="0.25">
      <c r="A768" s="2">
        <v>1320</v>
      </c>
      <c r="B768" s="7">
        <v>162204</v>
      </c>
      <c r="C768" s="2">
        <v>0</v>
      </c>
      <c r="D768" s="2">
        <v>2</v>
      </c>
      <c r="E768" s="2">
        <v>60</v>
      </c>
      <c r="F768" s="2">
        <v>1</v>
      </c>
      <c r="G768" s="2">
        <v>0</v>
      </c>
      <c r="H768" s="2">
        <v>0</v>
      </c>
      <c r="I768" s="2">
        <v>0</v>
      </c>
      <c r="J768" s="2">
        <v>0</v>
      </c>
      <c r="K768" s="2">
        <v>0</v>
      </c>
      <c r="L768" s="2">
        <v>1</v>
      </c>
      <c r="M768" s="2">
        <v>0</v>
      </c>
      <c r="N768" s="2">
        <v>0</v>
      </c>
      <c r="O768" s="2" t="s">
        <v>37</v>
      </c>
      <c r="P768" s="2" t="str" cm="1">
        <f t="array" ref="P768">_xlfn.IFS(Table1[[#This Row],[Divorced]]=1,"Divorced",Table1[[#This Row],[Married]]=1,"Married",Table1[[#This Row],[Single]]=1,"Single",Table1[[#This Row],[Together]]=1,"Together",Table1[[#This Row],[Widow]]=1,"Widow")</f>
        <v>Divorced</v>
      </c>
      <c r="Q768" s="2" t="str" cm="1">
        <f t="array" ref="Q768">IFERROR(_xlfn.IFS(Table1[[#This Row],[Basic]]=1,"Basic",Table1[[#This Row],[Graduate]]=1,"Graduate",Table1[[#This Row],[Master]]=1,"Master",Table1[[#This Row],[PhD]]=1,"PhD"),"Other")</f>
        <v>Graduate</v>
      </c>
    </row>
    <row r="769" spans="1:17" x14ac:dyDescent="0.25">
      <c r="A769" s="2">
        <v>1310</v>
      </c>
      <c r="B769" s="7">
        <v>162187</v>
      </c>
      <c r="C769" s="2">
        <v>0</v>
      </c>
      <c r="D769" s="2">
        <v>0</v>
      </c>
      <c r="E769" s="2">
        <v>63</v>
      </c>
      <c r="F769" s="2">
        <v>0</v>
      </c>
      <c r="G769" s="2">
        <v>1</v>
      </c>
      <c r="H769" s="2">
        <v>0</v>
      </c>
      <c r="I769" s="2">
        <v>0</v>
      </c>
      <c r="J769" s="2">
        <v>0</v>
      </c>
      <c r="K769" s="2">
        <v>0</v>
      </c>
      <c r="L769" s="2">
        <v>1</v>
      </c>
      <c r="M769" s="2">
        <v>0</v>
      </c>
      <c r="N769" s="2">
        <v>0</v>
      </c>
      <c r="O769" s="2" t="s">
        <v>35</v>
      </c>
      <c r="P769" s="2" t="str" cm="1">
        <f t="array" ref="P769">_xlfn.IFS(Table1[[#This Row],[Divorced]]=1,"Divorced",Table1[[#This Row],[Married]]=1,"Married",Table1[[#This Row],[Single]]=1,"Single",Table1[[#This Row],[Together]]=1,"Together",Table1[[#This Row],[Widow]]=1,"Widow")</f>
        <v>Married</v>
      </c>
      <c r="Q769" s="2" t="str" cm="1">
        <f t="array" ref="Q769">IFERROR(_xlfn.IFS(Table1[[#This Row],[Basic]]=1,"Basic",Table1[[#This Row],[Graduate]]=1,"Graduate",Table1[[#This Row],[Master]]=1,"Master",Table1[[#This Row],[PhD]]=1,"PhD"),"Other")</f>
        <v>Graduate</v>
      </c>
    </row>
    <row r="770" spans="1:17" x14ac:dyDescent="0.25">
      <c r="A770" s="2">
        <v>1345</v>
      </c>
      <c r="B770" s="7">
        <v>162187</v>
      </c>
      <c r="C770" s="2">
        <v>0</v>
      </c>
      <c r="D770" s="2">
        <v>1</v>
      </c>
      <c r="E770" s="2">
        <v>51</v>
      </c>
      <c r="F770" s="2">
        <v>0</v>
      </c>
      <c r="G770" s="2">
        <v>0</v>
      </c>
      <c r="H770" s="2">
        <v>0</v>
      </c>
      <c r="I770" s="2">
        <v>0</v>
      </c>
      <c r="J770" s="2">
        <v>1</v>
      </c>
      <c r="K770" s="2">
        <v>0</v>
      </c>
      <c r="L770" s="2">
        <v>0</v>
      </c>
      <c r="M770" s="2">
        <v>0</v>
      </c>
      <c r="N770" s="2">
        <v>1</v>
      </c>
      <c r="O770" s="2" t="s">
        <v>34</v>
      </c>
      <c r="P770" s="2" t="str" cm="1">
        <f t="array" ref="P770">_xlfn.IFS(Table1[[#This Row],[Divorced]]=1,"Divorced",Table1[[#This Row],[Married]]=1,"Married",Table1[[#This Row],[Single]]=1,"Single",Table1[[#This Row],[Together]]=1,"Together",Table1[[#This Row],[Widow]]=1,"Widow")</f>
        <v>Widow</v>
      </c>
      <c r="Q770" s="2" t="str" cm="1">
        <f t="array" ref="Q770">IFERROR(_xlfn.IFS(Table1[[#This Row],[Basic]]=1,"Basic",Table1[[#This Row],[Graduate]]=1,"Graduate",Table1[[#This Row],[Master]]=1,"Master",Table1[[#This Row],[PhD]]=1,"PhD"),"Other")</f>
        <v>PhD</v>
      </c>
    </row>
    <row r="771" spans="1:17" x14ac:dyDescent="0.25">
      <c r="A771" s="2">
        <v>2337</v>
      </c>
      <c r="B771" s="7">
        <v>162159</v>
      </c>
      <c r="C771" s="2">
        <v>0</v>
      </c>
      <c r="D771" s="2">
        <v>0</v>
      </c>
      <c r="E771" s="2">
        <v>74</v>
      </c>
      <c r="F771" s="2">
        <v>0</v>
      </c>
      <c r="G771" s="2">
        <v>0</v>
      </c>
      <c r="H771" s="2">
        <v>1</v>
      </c>
      <c r="I771" s="2">
        <v>0</v>
      </c>
      <c r="J771" s="2">
        <v>0</v>
      </c>
      <c r="K771" s="2">
        <v>0</v>
      </c>
      <c r="L771" s="2">
        <v>0</v>
      </c>
      <c r="M771" s="2">
        <v>0</v>
      </c>
      <c r="N771" s="2">
        <v>1</v>
      </c>
      <c r="O771" s="2" t="s">
        <v>39</v>
      </c>
      <c r="P771" s="2" t="str" cm="1">
        <f t="array" ref="P771">_xlfn.IFS(Table1[[#This Row],[Divorced]]=1,"Divorced",Table1[[#This Row],[Married]]=1,"Married",Table1[[#This Row],[Single]]=1,"Single",Table1[[#This Row],[Together]]=1,"Together",Table1[[#This Row],[Widow]]=1,"Widow")</f>
        <v>Single</v>
      </c>
      <c r="Q771" s="2" t="str" cm="1">
        <f t="array" ref="Q771">IFERROR(_xlfn.IFS(Table1[[#This Row],[Basic]]=1,"Basic",Table1[[#This Row],[Graduate]]=1,"Graduate",Table1[[#This Row],[Master]]=1,"Master",Table1[[#This Row],[PhD]]=1,"PhD"),"Other")</f>
        <v>PhD</v>
      </c>
    </row>
    <row r="772" spans="1:17" x14ac:dyDescent="0.25">
      <c r="A772" s="2">
        <v>2328</v>
      </c>
      <c r="B772" s="7">
        <v>162061</v>
      </c>
      <c r="C772" s="2">
        <v>0</v>
      </c>
      <c r="D772" s="2">
        <v>1</v>
      </c>
      <c r="E772" s="2">
        <v>44</v>
      </c>
      <c r="F772" s="2">
        <v>0</v>
      </c>
      <c r="G772" s="2">
        <v>0</v>
      </c>
      <c r="H772" s="2">
        <v>0</v>
      </c>
      <c r="I772" s="2">
        <v>1</v>
      </c>
      <c r="J772" s="2">
        <v>0</v>
      </c>
      <c r="K772" s="2">
        <v>0</v>
      </c>
      <c r="L772" s="2">
        <v>1</v>
      </c>
      <c r="M772" s="2">
        <v>0</v>
      </c>
      <c r="N772" s="2">
        <v>0</v>
      </c>
      <c r="O772" s="2" t="s">
        <v>37</v>
      </c>
      <c r="P772" s="2" t="str" cm="1">
        <f t="array" ref="P772">_xlfn.IFS(Table1[[#This Row],[Divorced]]=1,"Divorced",Table1[[#This Row],[Married]]=1,"Married",Table1[[#This Row],[Single]]=1,"Single",Table1[[#This Row],[Together]]=1,"Together",Table1[[#This Row],[Widow]]=1,"Widow")</f>
        <v>Together</v>
      </c>
      <c r="Q772" s="2" t="str" cm="1">
        <f t="array" ref="Q772">IFERROR(_xlfn.IFS(Table1[[#This Row],[Basic]]=1,"Basic",Table1[[#This Row],[Graduate]]=1,"Graduate",Table1[[#This Row],[Master]]=1,"Master",Table1[[#This Row],[PhD]]=1,"PhD"),"Other")</f>
        <v>Graduate</v>
      </c>
    </row>
    <row r="773" spans="1:17" x14ac:dyDescent="0.25">
      <c r="A773" s="2">
        <v>1750</v>
      </c>
      <c r="B773" s="7">
        <v>162058</v>
      </c>
      <c r="C773" s="2">
        <v>0</v>
      </c>
      <c r="D773" s="2">
        <v>1</v>
      </c>
      <c r="E773" s="2">
        <v>64</v>
      </c>
      <c r="F773" s="2">
        <v>0</v>
      </c>
      <c r="G773" s="2">
        <v>1</v>
      </c>
      <c r="H773" s="2">
        <v>0</v>
      </c>
      <c r="I773" s="2">
        <v>0</v>
      </c>
      <c r="J773" s="2">
        <v>0</v>
      </c>
      <c r="K773" s="2">
        <v>0</v>
      </c>
      <c r="L773" s="2">
        <v>0</v>
      </c>
      <c r="M773" s="2">
        <v>1</v>
      </c>
      <c r="N773" s="2">
        <v>0</v>
      </c>
      <c r="O773" s="2" t="s">
        <v>36</v>
      </c>
      <c r="P773" s="2" t="str" cm="1">
        <f t="array" ref="P773">_xlfn.IFS(Table1[[#This Row],[Divorced]]=1,"Divorced",Table1[[#This Row],[Married]]=1,"Married",Table1[[#This Row],[Single]]=1,"Single",Table1[[#This Row],[Together]]=1,"Together",Table1[[#This Row],[Widow]]=1,"Widow")</f>
        <v>Married</v>
      </c>
      <c r="Q773" s="2" t="str" cm="1">
        <f t="array" ref="Q773">IFERROR(_xlfn.IFS(Table1[[#This Row],[Basic]]=1,"Basic",Table1[[#This Row],[Graduate]]=1,"Graduate",Table1[[#This Row],[Master]]=1,"Master",Table1[[#This Row],[PhD]]=1,"PhD"),"Other")</f>
        <v>Master</v>
      </c>
    </row>
    <row r="774" spans="1:17" x14ac:dyDescent="0.25">
      <c r="A774" s="2">
        <v>1462</v>
      </c>
      <c r="B774" s="7">
        <v>162010</v>
      </c>
      <c r="C774" s="2">
        <v>0</v>
      </c>
      <c r="D774" s="2">
        <v>1</v>
      </c>
      <c r="E774" s="2">
        <v>48</v>
      </c>
      <c r="F774" s="2">
        <v>0</v>
      </c>
      <c r="G774" s="2">
        <v>1</v>
      </c>
      <c r="H774" s="2">
        <v>0</v>
      </c>
      <c r="I774" s="2">
        <v>0</v>
      </c>
      <c r="J774" s="2">
        <v>0</v>
      </c>
      <c r="K774" s="2">
        <v>0</v>
      </c>
      <c r="L774" s="2">
        <v>0</v>
      </c>
      <c r="M774" s="2">
        <v>0</v>
      </c>
      <c r="N774" s="2">
        <v>1</v>
      </c>
      <c r="O774" s="2" t="s">
        <v>36</v>
      </c>
      <c r="P774" s="2" t="str" cm="1">
        <f t="array" ref="P774">_xlfn.IFS(Table1[[#This Row],[Divorced]]=1,"Divorced",Table1[[#This Row],[Married]]=1,"Married",Table1[[#This Row],[Single]]=1,"Single",Table1[[#This Row],[Together]]=1,"Together",Table1[[#This Row],[Widow]]=1,"Widow")</f>
        <v>Married</v>
      </c>
      <c r="Q774" s="2" t="str" cm="1">
        <f t="array" ref="Q774">IFERROR(_xlfn.IFS(Table1[[#This Row],[Basic]]=1,"Basic",Table1[[#This Row],[Graduate]]=1,"Graduate",Table1[[#This Row],[Master]]=1,"Master",Table1[[#This Row],[PhD]]=1,"PhD"),"Other")</f>
        <v>PhD</v>
      </c>
    </row>
    <row r="775" spans="1:17" x14ac:dyDescent="0.25">
      <c r="A775" s="2">
        <v>2168</v>
      </c>
      <c r="B775" s="7">
        <v>162000</v>
      </c>
      <c r="C775" s="2">
        <v>0</v>
      </c>
      <c r="D775" s="2">
        <v>1</v>
      </c>
      <c r="E775" s="2">
        <v>68</v>
      </c>
      <c r="F775" s="2">
        <v>0</v>
      </c>
      <c r="G775" s="2">
        <v>0</v>
      </c>
      <c r="H775" s="2">
        <v>1</v>
      </c>
      <c r="I775" s="2">
        <v>0</v>
      </c>
      <c r="J775" s="2">
        <v>0</v>
      </c>
      <c r="K775" s="2">
        <v>0</v>
      </c>
      <c r="L775" s="2">
        <v>0</v>
      </c>
      <c r="M775" s="2">
        <v>0</v>
      </c>
      <c r="N775" s="2">
        <v>1</v>
      </c>
      <c r="O775" s="2" t="s">
        <v>35</v>
      </c>
      <c r="P775" s="2" t="str" cm="1">
        <f t="array" ref="P775">_xlfn.IFS(Table1[[#This Row],[Divorced]]=1,"Divorced",Table1[[#This Row],[Married]]=1,"Married",Table1[[#This Row],[Single]]=1,"Single",Table1[[#This Row],[Together]]=1,"Together",Table1[[#This Row],[Widow]]=1,"Widow")</f>
        <v>Single</v>
      </c>
      <c r="Q775" s="2" t="str" cm="1">
        <f t="array" ref="Q775">IFERROR(_xlfn.IFS(Table1[[#This Row],[Basic]]=1,"Basic",Table1[[#This Row],[Graduate]]=1,"Graduate",Table1[[#This Row],[Master]]=1,"Master",Table1[[#This Row],[PhD]]=1,"PhD"),"Other")</f>
        <v>PhD</v>
      </c>
    </row>
    <row r="776" spans="1:17" x14ac:dyDescent="0.25">
      <c r="A776" s="2">
        <v>1559</v>
      </c>
      <c r="B776" s="7">
        <v>161996</v>
      </c>
      <c r="C776" s="2">
        <v>0</v>
      </c>
      <c r="D776" s="2">
        <v>1</v>
      </c>
      <c r="E776" s="2">
        <v>43</v>
      </c>
      <c r="F776" s="2">
        <v>0</v>
      </c>
      <c r="G776" s="2">
        <v>1</v>
      </c>
      <c r="H776" s="2">
        <v>0</v>
      </c>
      <c r="I776" s="2">
        <v>0</v>
      </c>
      <c r="J776" s="2">
        <v>0</v>
      </c>
      <c r="K776" s="2">
        <v>0</v>
      </c>
      <c r="L776" s="2">
        <v>0</v>
      </c>
      <c r="M776" s="2">
        <v>0</v>
      </c>
      <c r="N776" s="2">
        <v>1</v>
      </c>
      <c r="O776" s="2" t="s">
        <v>38</v>
      </c>
      <c r="P776" s="2" t="str" cm="1">
        <f t="array" ref="P776">_xlfn.IFS(Table1[[#This Row],[Divorced]]=1,"Divorced",Table1[[#This Row],[Married]]=1,"Married",Table1[[#This Row],[Single]]=1,"Single",Table1[[#This Row],[Together]]=1,"Together",Table1[[#This Row],[Widow]]=1,"Widow")</f>
        <v>Married</v>
      </c>
      <c r="Q776" s="2" t="str" cm="1">
        <f t="array" ref="Q776">IFERROR(_xlfn.IFS(Table1[[#This Row],[Basic]]=1,"Basic",Table1[[#This Row],[Graduate]]=1,"Graduate",Table1[[#This Row],[Master]]=1,"Master",Table1[[#This Row],[PhD]]=1,"PhD"),"Other")</f>
        <v>PhD</v>
      </c>
    </row>
    <row r="777" spans="1:17" x14ac:dyDescent="0.25">
      <c r="A777" s="2">
        <v>1676</v>
      </c>
      <c r="B777" s="7">
        <v>161923</v>
      </c>
      <c r="C777" s="2">
        <v>0</v>
      </c>
      <c r="D777" s="2">
        <v>2</v>
      </c>
      <c r="E777" s="2">
        <v>59</v>
      </c>
      <c r="F777" s="2">
        <v>0</v>
      </c>
      <c r="G777" s="2">
        <v>1</v>
      </c>
      <c r="H777" s="2">
        <v>0</v>
      </c>
      <c r="I777" s="2">
        <v>0</v>
      </c>
      <c r="J777" s="2">
        <v>0</v>
      </c>
      <c r="K777" s="2">
        <v>0</v>
      </c>
      <c r="L777" s="2">
        <v>0</v>
      </c>
      <c r="M777" s="2">
        <v>1</v>
      </c>
      <c r="N777" s="2">
        <v>0</v>
      </c>
      <c r="O777" s="2" t="s">
        <v>35</v>
      </c>
      <c r="P777" s="2" t="str" cm="1">
        <f t="array" ref="P777">_xlfn.IFS(Table1[[#This Row],[Divorced]]=1,"Divorced",Table1[[#This Row],[Married]]=1,"Married",Table1[[#This Row],[Single]]=1,"Single",Table1[[#This Row],[Together]]=1,"Together",Table1[[#This Row],[Widow]]=1,"Widow")</f>
        <v>Married</v>
      </c>
      <c r="Q777" s="2" t="str" cm="1">
        <f t="array" ref="Q777">IFERROR(_xlfn.IFS(Table1[[#This Row],[Basic]]=1,"Basic",Table1[[#This Row],[Graduate]]=1,"Graduate",Table1[[#This Row],[Master]]=1,"Master",Table1[[#This Row],[PhD]]=1,"PhD"),"Other")</f>
        <v>Master</v>
      </c>
    </row>
    <row r="778" spans="1:17" x14ac:dyDescent="0.25">
      <c r="A778" s="2">
        <v>2905</v>
      </c>
      <c r="B778" s="7">
        <v>161917</v>
      </c>
      <c r="C778" s="2">
        <v>1</v>
      </c>
      <c r="D778" s="2">
        <v>1</v>
      </c>
      <c r="E778" s="2">
        <v>46</v>
      </c>
      <c r="F778" s="2">
        <v>0</v>
      </c>
      <c r="G778" s="2">
        <v>1</v>
      </c>
      <c r="H778" s="2">
        <v>0</v>
      </c>
      <c r="I778" s="2">
        <v>0</v>
      </c>
      <c r="J778" s="2">
        <v>0</v>
      </c>
      <c r="K778" s="2">
        <v>0</v>
      </c>
      <c r="L778" s="2">
        <v>0</v>
      </c>
      <c r="M778" s="2">
        <v>0</v>
      </c>
      <c r="N778" s="2">
        <v>1</v>
      </c>
      <c r="O778" s="2" t="s">
        <v>34</v>
      </c>
      <c r="P778" s="2" t="str" cm="1">
        <f t="array" ref="P778">_xlfn.IFS(Table1[[#This Row],[Divorced]]=1,"Divorced",Table1[[#This Row],[Married]]=1,"Married",Table1[[#This Row],[Single]]=1,"Single",Table1[[#This Row],[Together]]=1,"Together",Table1[[#This Row],[Widow]]=1,"Widow")</f>
        <v>Married</v>
      </c>
      <c r="Q778" s="2" t="str" cm="1">
        <f t="array" ref="Q778">IFERROR(_xlfn.IFS(Table1[[#This Row],[Basic]]=1,"Basic",Table1[[#This Row],[Graduate]]=1,"Graduate",Table1[[#This Row],[Master]]=1,"Master",Table1[[#This Row],[PhD]]=1,"PhD"),"Other")</f>
        <v>PhD</v>
      </c>
    </row>
    <row r="779" spans="1:17" x14ac:dyDescent="0.25">
      <c r="A779" s="2">
        <v>1259</v>
      </c>
      <c r="B779" s="7">
        <v>161905</v>
      </c>
      <c r="C779" s="2">
        <v>0</v>
      </c>
      <c r="D779" s="2">
        <v>1</v>
      </c>
      <c r="E779" s="2">
        <v>45</v>
      </c>
      <c r="F779" s="2">
        <v>0</v>
      </c>
      <c r="G779" s="2">
        <v>0</v>
      </c>
      <c r="H779" s="2">
        <v>0</v>
      </c>
      <c r="I779" s="2">
        <v>1</v>
      </c>
      <c r="J779" s="2">
        <v>0</v>
      </c>
      <c r="K779" s="2">
        <v>0</v>
      </c>
      <c r="L779" s="2">
        <v>0</v>
      </c>
      <c r="M779" s="2">
        <v>0</v>
      </c>
      <c r="N779" s="2">
        <v>1</v>
      </c>
      <c r="O779" s="2" t="s">
        <v>38</v>
      </c>
      <c r="P779" s="2" t="str" cm="1">
        <f t="array" ref="P779">_xlfn.IFS(Table1[[#This Row],[Divorced]]=1,"Divorced",Table1[[#This Row],[Married]]=1,"Married",Table1[[#This Row],[Single]]=1,"Single",Table1[[#This Row],[Together]]=1,"Together",Table1[[#This Row],[Widow]]=1,"Widow")</f>
        <v>Together</v>
      </c>
      <c r="Q779" s="2" t="str" cm="1">
        <f t="array" ref="Q779">IFERROR(_xlfn.IFS(Table1[[#This Row],[Basic]]=1,"Basic",Table1[[#This Row],[Graduate]]=1,"Graduate",Table1[[#This Row],[Master]]=1,"Master",Table1[[#This Row],[PhD]]=1,"PhD"),"Other")</f>
        <v>PhD</v>
      </c>
    </row>
    <row r="780" spans="1:17" x14ac:dyDescent="0.25">
      <c r="A780" s="2">
        <v>1781</v>
      </c>
      <c r="B780" s="7">
        <v>161872</v>
      </c>
      <c r="C780" s="2">
        <v>0</v>
      </c>
      <c r="D780" s="2">
        <v>1</v>
      </c>
      <c r="E780" s="2">
        <v>50</v>
      </c>
      <c r="F780" s="2">
        <v>0</v>
      </c>
      <c r="G780" s="2">
        <v>1</v>
      </c>
      <c r="H780" s="2">
        <v>0</v>
      </c>
      <c r="I780" s="2">
        <v>0</v>
      </c>
      <c r="J780" s="2">
        <v>0</v>
      </c>
      <c r="K780" s="2">
        <v>0</v>
      </c>
      <c r="L780" s="2">
        <v>0</v>
      </c>
      <c r="M780" s="2">
        <v>1</v>
      </c>
      <c r="N780" s="2">
        <v>0</v>
      </c>
      <c r="O780" s="2" t="s">
        <v>38</v>
      </c>
      <c r="P780" s="2" t="str" cm="1">
        <f t="array" ref="P780">_xlfn.IFS(Table1[[#This Row],[Divorced]]=1,"Divorced",Table1[[#This Row],[Married]]=1,"Married",Table1[[#This Row],[Single]]=1,"Single",Table1[[#This Row],[Together]]=1,"Together",Table1[[#This Row],[Widow]]=1,"Widow")</f>
        <v>Married</v>
      </c>
      <c r="Q780" s="2" t="str" cm="1">
        <f t="array" ref="Q780">IFERROR(_xlfn.IFS(Table1[[#This Row],[Basic]]=1,"Basic",Table1[[#This Row],[Graduate]]=1,"Graduate",Table1[[#This Row],[Master]]=1,"Master",Table1[[#This Row],[PhD]]=1,"PhD"),"Other")</f>
        <v>Master</v>
      </c>
    </row>
    <row r="781" spans="1:17" x14ac:dyDescent="0.25">
      <c r="A781" s="2">
        <v>1512</v>
      </c>
      <c r="B781" s="7">
        <v>161839</v>
      </c>
      <c r="C781" s="2">
        <v>0</v>
      </c>
      <c r="D781" s="2">
        <v>0</v>
      </c>
      <c r="E781" s="2">
        <v>56</v>
      </c>
      <c r="F781" s="2">
        <v>0</v>
      </c>
      <c r="G781" s="2">
        <v>0</v>
      </c>
      <c r="H781" s="2">
        <v>1</v>
      </c>
      <c r="I781" s="2">
        <v>0</v>
      </c>
      <c r="J781" s="2">
        <v>0</v>
      </c>
      <c r="K781" s="2">
        <v>0</v>
      </c>
      <c r="L781" s="2">
        <v>1</v>
      </c>
      <c r="M781" s="2">
        <v>0</v>
      </c>
      <c r="N781" s="2">
        <v>0</v>
      </c>
      <c r="O781" s="2" t="s">
        <v>37</v>
      </c>
      <c r="P781" s="2" t="str" cm="1">
        <f t="array" ref="P781">_xlfn.IFS(Table1[[#This Row],[Divorced]]=1,"Divorced",Table1[[#This Row],[Married]]=1,"Married",Table1[[#This Row],[Single]]=1,"Single",Table1[[#This Row],[Together]]=1,"Together",Table1[[#This Row],[Widow]]=1,"Widow")</f>
        <v>Single</v>
      </c>
      <c r="Q781" s="2" t="str" cm="1">
        <f t="array" ref="Q781">IFERROR(_xlfn.IFS(Table1[[#This Row],[Basic]]=1,"Basic",Table1[[#This Row],[Graduate]]=1,"Graduate",Table1[[#This Row],[Master]]=1,"Master",Table1[[#This Row],[PhD]]=1,"PhD"),"Other")</f>
        <v>Graduate</v>
      </c>
    </row>
    <row r="782" spans="1:17" x14ac:dyDescent="0.25">
      <c r="A782" s="2">
        <v>2076</v>
      </c>
      <c r="B782" s="7">
        <v>161825</v>
      </c>
      <c r="C782" s="2">
        <v>0</v>
      </c>
      <c r="D782" s="2">
        <v>1</v>
      </c>
      <c r="E782" s="2">
        <v>41</v>
      </c>
      <c r="F782" s="2">
        <v>0</v>
      </c>
      <c r="G782" s="2">
        <v>0</v>
      </c>
      <c r="H782" s="2">
        <v>1</v>
      </c>
      <c r="I782" s="2">
        <v>0</v>
      </c>
      <c r="J782" s="2">
        <v>0</v>
      </c>
      <c r="K782" s="2">
        <v>0</v>
      </c>
      <c r="L782" s="2">
        <v>1</v>
      </c>
      <c r="M782" s="2">
        <v>0</v>
      </c>
      <c r="N782" s="2">
        <v>0</v>
      </c>
      <c r="O782" s="2" t="s">
        <v>37</v>
      </c>
      <c r="P782" s="2" t="str" cm="1">
        <f t="array" ref="P782">_xlfn.IFS(Table1[[#This Row],[Divorced]]=1,"Divorced",Table1[[#This Row],[Married]]=1,"Married",Table1[[#This Row],[Single]]=1,"Single",Table1[[#This Row],[Together]]=1,"Together",Table1[[#This Row],[Widow]]=1,"Widow")</f>
        <v>Single</v>
      </c>
      <c r="Q782" s="2" t="str" cm="1">
        <f t="array" ref="Q782">IFERROR(_xlfn.IFS(Table1[[#This Row],[Basic]]=1,"Basic",Table1[[#This Row],[Graduate]]=1,"Graduate",Table1[[#This Row],[Master]]=1,"Master",Table1[[#This Row],[PhD]]=1,"PhD"),"Other")</f>
        <v>Graduate</v>
      </c>
    </row>
    <row r="783" spans="1:17" x14ac:dyDescent="0.25">
      <c r="A783" s="2">
        <v>2837</v>
      </c>
      <c r="B783" s="7">
        <v>161825</v>
      </c>
      <c r="C783" s="2">
        <v>0</v>
      </c>
      <c r="D783" s="2">
        <v>1</v>
      </c>
      <c r="E783" s="2">
        <v>41</v>
      </c>
      <c r="F783" s="2">
        <v>0</v>
      </c>
      <c r="G783" s="2">
        <v>0</v>
      </c>
      <c r="H783" s="2">
        <v>1</v>
      </c>
      <c r="I783" s="2">
        <v>0</v>
      </c>
      <c r="J783" s="2">
        <v>0</v>
      </c>
      <c r="K783" s="2">
        <v>0</v>
      </c>
      <c r="L783" s="2">
        <v>1</v>
      </c>
      <c r="M783" s="2">
        <v>0</v>
      </c>
      <c r="N783" s="2">
        <v>0</v>
      </c>
      <c r="O783" s="2" t="s">
        <v>38</v>
      </c>
      <c r="P783" s="2" t="str" cm="1">
        <f t="array" ref="P783">_xlfn.IFS(Table1[[#This Row],[Divorced]]=1,"Divorced",Table1[[#This Row],[Married]]=1,"Married",Table1[[#This Row],[Single]]=1,"Single",Table1[[#This Row],[Together]]=1,"Together",Table1[[#This Row],[Widow]]=1,"Widow")</f>
        <v>Single</v>
      </c>
      <c r="Q783" s="2" t="str" cm="1">
        <f t="array" ref="Q783">IFERROR(_xlfn.IFS(Table1[[#This Row],[Basic]]=1,"Basic",Table1[[#This Row],[Graduate]]=1,"Graduate",Table1[[#This Row],[Master]]=1,"Master",Table1[[#This Row],[PhD]]=1,"PhD"),"Other")</f>
        <v>Graduate</v>
      </c>
    </row>
    <row r="784" spans="1:17" x14ac:dyDescent="0.25">
      <c r="A784" s="2">
        <v>1058</v>
      </c>
      <c r="B784" s="7">
        <v>161823</v>
      </c>
      <c r="C784" s="2">
        <v>0</v>
      </c>
      <c r="D784" s="2">
        <v>1</v>
      </c>
      <c r="E784" s="2">
        <v>68</v>
      </c>
      <c r="F784" s="2">
        <v>0</v>
      </c>
      <c r="G784" s="2">
        <v>0</v>
      </c>
      <c r="H784" s="2">
        <v>1</v>
      </c>
      <c r="I784" s="2">
        <v>0</v>
      </c>
      <c r="J784" s="2">
        <v>0</v>
      </c>
      <c r="K784" s="2">
        <v>0</v>
      </c>
      <c r="L784" s="2">
        <v>1</v>
      </c>
      <c r="M784" s="2">
        <v>0</v>
      </c>
      <c r="N784" s="2">
        <v>0</v>
      </c>
      <c r="O784" s="2" t="s">
        <v>35</v>
      </c>
      <c r="P784" s="2" t="str" cm="1">
        <f t="array" ref="P784">_xlfn.IFS(Table1[[#This Row],[Divorced]]=1,"Divorced",Table1[[#This Row],[Married]]=1,"Married",Table1[[#This Row],[Single]]=1,"Single",Table1[[#This Row],[Together]]=1,"Together",Table1[[#This Row],[Widow]]=1,"Widow")</f>
        <v>Single</v>
      </c>
      <c r="Q784" s="2" t="str" cm="1">
        <f t="array" ref="Q784">IFERROR(_xlfn.IFS(Table1[[#This Row],[Basic]]=1,"Basic",Table1[[#This Row],[Graduate]]=1,"Graduate",Table1[[#This Row],[Master]]=1,"Master",Table1[[#This Row],[PhD]]=1,"PhD"),"Other")</f>
        <v>Graduate</v>
      </c>
    </row>
    <row r="785" spans="1:17" x14ac:dyDescent="0.25">
      <c r="A785" s="2">
        <v>2929</v>
      </c>
      <c r="B785" s="7">
        <v>161798</v>
      </c>
      <c r="C785" s="2">
        <v>0</v>
      </c>
      <c r="D785" s="2">
        <v>0</v>
      </c>
      <c r="E785" s="2">
        <v>56</v>
      </c>
      <c r="F785" s="2">
        <v>0</v>
      </c>
      <c r="G785" s="2">
        <v>0</v>
      </c>
      <c r="H785" s="2">
        <v>1</v>
      </c>
      <c r="I785" s="2">
        <v>0</v>
      </c>
      <c r="J785" s="2">
        <v>0</v>
      </c>
      <c r="K785" s="2">
        <v>0</v>
      </c>
      <c r="L785" s="2">
        <v>0</v>
      </c>
      <c r="M785" s="2">
        <v>0</v>
      </c>
      <c r="N785" s="2">
        <v>1</v>
      </c>
      <c r="O785" s="2" t="s">
        <v>34</v>
      </c>
      <c r="P785" s="2" t="str" cm="1">
        <f t="array" ref="P785">_xlfn.IFS(Table1[[#This Row],[Divorced]]=1,"Divorced",Table1[[#This Row],[Married]]=1,"Married",Table1[[#This Row],[Single]]=1,"Single",Table1[[#This Row],[Together]]=1,"Together",Table1[[#This Row],[Widow]]=1,"Widow")</f>
        <v>Single</v>
      </c>
      <c r="Q785" s="2" t="str" cm="1">
        <f t="array" ref="Q785">IFERROR(_xlfn.IFS(Table1[[#This Row],[Basic]]=1,"Basic",Table1[[#This Row],[Graduate]]=1,"Graduate",Table1[[#This Row],[Master]]=1,"Master",Table1[[#This Row],[PhD]]=1,"PhD"),"Other")</f>
        <v>PhD</v>
      </c>
    </row>
    <row r="786" spans="1:17" x14ac:dyDescent="0.25">
      <c r="A786" s="2">
        <v>1571</v>
      </c>
      <c r="B786" s="7">
        <v>161794</v>
      </c>
      <c r="C786" s="2">
        <v>0</v>
      </c>
      <c r="D786" s="2">
        <v>1</v>
      </c>
      <c r="E786" s="2">
        <v>59</v>
      </c>
      <c r="F786" s="2">
        <v>0</v>
      </c>
      <c r="G786" s="2">
        <v>1</v>
      </c>
      <c r="H786" s="2">
        <v>0</v>
      </c>
      <c r="I786" s="2">
        <v>0</v>
      </c>
      <c r="J786" s="2">
        <v>0</v>
      </c>
      <c r="K786" s="2">
        <v>0</v>
      </c>
      <c r="L786" s="2">
        <v>0</v>
      </c>
      <c r="M786" s="2">
        <v>1</v>
      </c>
      <c r="N786" s="2">
        <v>0</v>
      </c>
      <c r="O786" s="2" t="s">
        <v>38</v>
      </c>
      <c r="P786" s="2" t="str" cm="1">
        <f t="array" ref="P786">_xlfn.IFS(Table1[[#This Row],[Divorced]]=1,"Divorced",Table1[[#This Row],[Married]]=1,"Married",Table1[[#This Row],[Single]]=1,"Single",Table1[[#This Row],[Together]]=1,"Together",Table1[[#This Row],[Widow]]=1,"Widow")</f>
        <v>Married</v>
      </c>
      <c r="Q786" s="2" t="str" cm="1">
        <f t="array" ref="Q786">IFERROR(_xlfn.IFS(Table1[[#This Row],[Basic]]=1,"Basic",Table1[[#This Row],[Graduate]]=1,"Graduate",Table1[[#This Row],[Master]]=1,"Master",Table1[[#This Row],[PhD]]=1,"PhD"),"Other")</f>
        <v>Master</v>
      </c>
    </row>
    <row r="787" spans="1:17" x14ac:dyDescent="0.25">
      <c r="A787" s="2">
        <v>2666</v>
      </c>
      <c r="B787" s="7">
        <v>161787</v>
      </c>
      <c r="C787" s="2">
        <v>0</v>
      </c>
      <c r="D787" s="2">
        <v>0</v>
      </c>
      <c r="E787" s="2">
        <v>33</v>
      </c>
      <c r="F787" s="2">
        <v>1</v>
      </c>
      <c r="G787" s="2">
        <v>0</v>
      </c>
      <c r="H787" s="2">
        <v>0</v>
      </c>
      <c r="I787" s="2">
        <v>0</v>
      </c>
      <c r="J787" s="2">
        <v>0</v>
      </c>
      <c r="K787" s="2">
        <v>0</v>
      </c>
      <c r="L787" s="2">
        <v>0</v>
      </c>
      <c r="M787" s="2">
        <v>1</v>
      </c>
      <c r="N787" s="2">
        <v>0</v>
      </c>
      <c r="O787" s="2" t="s">
        <v>35</v>
      </c>
      <c r="P787" s="2" t="str" cm="1">
        <f t="array" ref="P787">_xlfn.IFS(Table1[[#This Row],[Divorced]]=1,"Divorced",Table1[[#This Row],[Married]]=1,"Married",Table1[[#This Row],[Single]]=1,"Single",Table1[[#This Row],[Together]]=1,"Together",Table1[[#This Row],[Widow]]=1,"Widow")</f>
        <v>Divorced</v>
      </c>
      <c r="Q787" s="2" t="str" cm="1">
        <f t="array" ref="Q787">IFERROR(_xlfn.IFS(Table1[[#This Row],[Basic]]=1,"Basic",Table1[[#This Row],[Graduate]]=1,"Graduate",Table1[[#This Row],[Master]]=1,"Master",Table1[[#This Row],[PhD]]=1,"PhD"),"Other")</f>
        <v>Master</v>
      </c>
    </row>
    <row r="788" spans="1:17" x14ac:dyDescent="0.25">
      <c r="A788" s="2">
        <v>3213</v>
      </c>
      <c r="B788" s="7">
        <v>161757</v>
      </c>
      <c r="C788" s="2">
        <v>0</v>
      </c>
      <c r="D788" s="2">
        <v>0</v>
      </c>
      <c r="E788" s="2">
        <v>50</v>
      </c>
      <c r="F788" s="2">
        <v>0</v>
      </c>
      <c r="G788" s="2">
        <v>0</v>
      </c>
      <c r="H788" s="2">
        <v>1</v>
      </c>
      <c r="I788" s="2">
        <v>0</v>
      </c>
      <c r="J788" s="2">
        <v>0</v>
      </c>
      <c r="K788" s="2">
        <v>0</v>
      </c>
      <c r="L788" s="2">
        <v>0</v>
      </c>
      <c r="M788" s="2">
        <v>1</v>
      </c>
      <c r="N788" s="2">
        <v>0</v>
      </c>
      <c r="O788" s="2" t="s">
        <v>39</v>
      </c>
      <c r="P788" s="2" t="str" cm="1">
        <f t="array" ref="P788">_xlfn.IFS(Table1[[#This Row],[Divorced]]=1,"Divorced",Table1[[#This Row],[Married]]=1,"Married",Table1[[#This Row],[Single]]=1,"Single",Table1[[#This Row],[Together]]=1,"Together",Table1[[#This Row],[Widow]]=1,"Widow")</f>
        <v>Single</v>
      </c>
      <c r="Q788" s="2" t="str" cm="1">
        <f t="array" ref="Q788">IFERROR(_xlfn.IFS(Table1[[#This Row],[Basic]]=1,"Basic",Table1[[#This Row],[Graduate]]=1,"Graduate",Table1[[#This Row],[Master]]=1,"Master",Table1[[#This Row],[PhD]]=1,"PhD"),"Other")</f>
        <v>Master</v>
      </c>
    </row>
    <row r="789" spans="1:17" x14ac:dyDescent="0.25">
      <c r="A789" s="2">
        <v>2868</v>
      </c>
      <c r="B789" s="7">
        <v>161671</v>
      </c>
      <c r="C789" s="2">
        <v>0</v>
      </c>
      <c r="D789" s="2">
        <v>1</v>
      </c>
      <c r="E789" s="2">
        <v>52</v>
      </c>
      <c r="F789" s="2">
        <v>1</v>
      </c>
      <c r="G789" s="2">
        <v>0</v>
      </c>
      <c r="H789" s="2">
        <v>0</v>
      </c>
      <c r="I789" s="2">
        <v>0</v>
      </c>
      <c r="J789" s="2">
        <v>0</v>
      </c>
      <c r="K789" s="2">
        <v>0</v>
      </c>
      <c r="L789" s="2">
        <v>1</v>
      </c>
      <c r="M789" s="2">
        <v>0</v>
      </c>
      <c r="N789" s="2">
        <v>0</v>
      </c>
      <c r="O789" s="2" t="s">
        <v>37</v>
      </c>
      <c r="P789" s="2" t="str" cm="1">
        <f t="array" ref="P789">_xlfn.IFS(Table1[[#This Row],[Divorced]]=1,"Divorced",Table1[[#This Row],[Married]]=1,"Married",Table1[[#This Row],[Single]]=1,"Single",Table1[[#This Row],[Together]]=1,"Together",Table1[[#This Row],[Widow]]=1,"Widow")</f>
        <v>Divorced</v>
      </c>
      <c r="Q789" s="2" t="str" cm="1">
        <f t="array" ref="Q789">IFERROR(_xlfn.IFS(Table1[[#This Row],[Basic]]=1,"Basic",Table1[[#This Row],[Graduate]]=1,"Graduate",Table1[[#This Row],[Master]]=1,"Master",Table1[[#This Row],[PhD]]=1,"PhD"),"Other")</f>
        <v>Graduate</v>
      </c>
    </row>
    <row r="790" spans="1:17" x14ac:dyDescent="0.25">
      <c r="A790" s="2">
        <v>1827</v>
      </c>
      <c r="B790" s="7">
        <v>161618</v>
      </c>
      <c r="C790" s="2">
        <v>0</v>
      </c>
      <c r="D790" s="2">
        <v>0</v>
      </c>
      <c r="E790" s="2">
        <v>29</v>
      </c>
      <c r="F790" s="2">
        <v>0</v>
      </c>
      <c r="G790" s="2">
        <v>0</v>
      </c>
      <c r="H790" s="2">
        <v>1</v>
      </c>
      <c r="I790" s="2">
        <v>0</v>
      </c>
      <c r="J790" s="2">
        <v>0</v>
      </c>
      <c r="K790" s="2">
        <v>0</v>
      </c>
      <c r="L790" s="2">
        <v>0</v>
      </c>
      <c r="M790" s="2">
        <v>0</v>
      </c>
      <c r="N790" s="2">
        <v>0</v>
      </c>
      <c r="O790" s="2" t="s">
        <v>39</v>
      </c>
      <c r="P790" s="2" t="str" cm="1">
        <f t="array" ref="P790">_xlfn.IFS(Table1[[#This Row],[Divorced]]=1,"Divorced",Table1[[#This Row],[Married]]=1,"Married",Table1[[#This Row],[Single]]=1,"Single",Table1[[#This Row],[Together]]=1,"Together",Table1[[#This Row],[Widow]]=1,"Widow")</f>
        <v>Single</v>
      </c>
      <c r="Q790" s="2" t="str" cm="1">
        <f t="array" ref="Q790">IFERROR(_xlfn.IFS(Table1[[#This Row],[Basic]]=1,"Basic",Table1[[#This Row],[Graduate]]=1,"Graduate",Table1[[#This Row],[Master]]=1,"Master",Table1[[#This Row],[PhD]]=1,"PhD"),"Other")</f>
        <v>Other</v>
      </c>
    </row>
    <row r="791" spans="1:17" x14ac:dyDescent="0.25">
      <c r="A791" s="2">
        <v>2197</v>
      </c>
      <c r="B791" s="7">
        <v>161559</v>
      </c>
      <c r="C791" s="2">
        <v>0</v>
      </c>
      <c r="D791" s="2">
        <v>1</v>
      </c>
      <c r="E791" s="2">
        <v>55</v>
      </c>
      <c r="F791" s="2">
        <v>0</v>
      </c>
      <c r="G791" s="2">
        <v>0</v>
      </c>
      <c r="H791" s="2">
        <v>1</v>
      </c>
      <c r="I791" s="2">
        <v>0</v>
      </c>
      <c r="J791" s="2">
        <v>0</v>
      </c>
      <c r="K791" s="2">
        <v>0</v>
      </c>
      <c r="L791" s="2">
        <v>1</v>
      </c>
      <c r="M791" s="2">
        <v>0</v>
      </c>
      <c r="N791" s="2">
        <v>0</v>
      </c>
      <c r="O791" s="2" t="s">
        <v>34</v>
      </c>
      <c r="P791" s="2" t="str" cm="1">
        <f t="array" ref="P791">_xlfn.IFS(Table1[[#This Row],[Divorced]]=1,"Divorced",Table1[[#This Row],[Married]]=1,"Married",Table1[[#This Row],[Single]]=1,"Single",Table1[[#This Row],[Together]]=1,"Together",Table1[[#This Row],[Widow]]=1,"Widow")</f>
        <v>Single</v>
      </c>
      <c r="Q791" s="2" t="str" cm="1">
        <f t="array" ref="Q791">IFERROR(_xlfn.IFS(Table1[[#This Row],[Basic]]=1,"Basic",Table1[[#This Row],[Graduate]]=1,"Graduate",Table1[[#This Row],[Master]]=1,"Master",Table1[[#This Row],[PhD]]=1,"PhD"),"Other")</f>
        <v>Graduate</v>
      </c>
    </row>
    <row r="792" spans="1:17" x14ac:dyDescent="0.25">
      <c r="A792" s="2">
        <v>2563</v>
      </c>
      <c r="B792" s="7">
        <v>161482</v>
      </c>
      <c r="C792" s="2">
        <v>0</v>
      </c>
      <c r="D792" s="2">
        <v>0</v>
      </c>
      <c r="E792" s="2">
        <v>55</v>
      </c>
      <c r="F792" s="2">
        <v>0</v>
      </c>
      <c r="G792" s="2">
        <v>1</v>
      </c>
      <c r="H792" s="2">
        <v>0</v>
      </c>
      <c r="I792" s="2">
        <v>0</v>
      </c>
      <c r="J792" s="2">
        <v>0</v>
      </c>
      <c r="K792" s="2">
        <v>0</v>
      </c>
      <c r="L792" s="2">
        <v>1</v>
      </c>
      <c r="M792" s="2">
        <v>0</v>
      </c>
      <c r="N792" s="2">
        <v>0</v>
      </c>
      <c r="O792" s="2" t="s">
        <v>34</v>
      </c>
      <c r="P792" s="2" t="str" cm="1">
        <f t="array" ref="P792">_xlfn.IFS(Table1[[#This Row],[Divorced]]=1,"Divorced",Table1[[#This Row],[Married]]=1,"Married",Table1[[#This Row],[Single]]=1,"Single",Table1[[#This Row],[Together]]=1,"Together",Table1[[#This Row],[Widow]]=1,"Widow")</f>
        <v>Married</v>
      </c>
      <c r="Q792" s="2" t="str" cm="1">
        <f t="array" ref="Q792">IFERROR(_xlfn.IFS(Table1[[#This Row],[Basic]]=1,"Basic",Table1[[#This Row],[Graduate]]=1,"Graduate",Table1[[#This Row],[Master]]=1,"Master",Table1[[#This Row],[PhD]]=1,"PhD"),"Other")</f>
        <v>Graduate</v>
      </c>
    </row>
    <row r="793" spans="1:17" x14ac:dyDescent="0.25">
      <c r="A793" s="2">
        <v>1587</v>
      </c>
      <c r="B793" s="7">
        <v>161467</v>
      </c>
      <c r="C793" s="2">
        <v>0</v>
      </c>
      <c r="D793" s="2">
        <v>2</v>
      </c>
      <c r="E793" s="2">
        <v>72</v>
      </c>
      <c r="F793" s="2">
        <v>0</v>
      </c>
      <c r="G793" s="2">
        <v>1</v>
      </c>
      <c r="H793" s="2">
        <v>0</v>
      </c>
      <c r="I793" s="2">
        <v>0</v>
      </c>
      <c r="J793" s="2">
        <v>0</v>
      </c>
      <c r="K793" s="2">
        <v>0</v>
      </c>
      <c r="L793" s="2">
        <v>0</v>
      </c>
      <c r="M793" s="2">
        <v>0</v>
      </c>
      <c r="N793" s="2">
        <v>1</v>
      </c>
      <c r="O793" s="2" t="s">
        <v>39</v>
      </c>
      <c r="P793" s="2" t="str" cm="1">
        <f t="array" ref="P793">_xlfn.IFS(Table1[[#This Row],[Divorced]]=1,"Divorced",Table1[[#This Row],[Married]]=1,"Married",Table1[[#This Row],[Single]]=1,"Single",Table1[[#This Row],[Together]]=1,"Together",Table1[[#This Row],[Widow]]=1,"Widow")</f>
        <v>Married</v>
      </c>
      <c r="Q793" s="2" t="str" cm="1">
        <f t="array" ref="Q793">IFERROR(_xlfn.IFS(Table1[[#This Row],[Basic]]=1,"Basic",Table1[[#This Row],[Graduate]]=1,"Graduate",Table1[[#This Row],[Master]]=1,"Master",Table1[[#This Row],[PhD]]=1,"PhD"),"Other")</f>
        <v>PhD</v>
      </c>
    </row>
    <row r="794" spans="1:17" x14ac:dyDescent="0.25">
      <c r="A794" s="2">
        <v>1454</v>
      </c>
      <c r="B794" s="7">
        <v>161456</v>
      </c>
      <c r="C794" s="2">
        <v>0</v>
      </c>
      <c r="D794" s="2">
        <v>1</v>
      </c>
      <c r="E794" s="2">
        <v>45</v>
      </c>
      <c r="F794" s="2">
        <v>0</v>
      </c>
      <c r="G794" s="2">
        <v>1</v>
      </c>
      <c r="H794" s="2">
        <v>0</v>
      </c>
      <c r="I794" s="2">
        <v>0</v>
      </c>
      <c r="J794" s="2">
        <v>0</v>
      </c>
      <c r="K794" s="2">
        <v>0</v>
      </c>
      <c r="L794" s="2">
        <v>1</v>
      </c>
      <c r="M794" s="2">
        <v>0</v>
      </c>
      <c r="N794" s="2">
        <v>0</v>
      </c>
      <c r="O794" s="2" t="s">
        <v>35</v>
      </c>
      <c r="P794" s="2" t="str" cm="1">
        <f t="array" ref="P794">_xlfn.IFS(Table1[[#This Row],[Divorced]]=1,"Divorced",Table1[[#This Row],[Married]]=1,"Married",Table1[[#This Row],[Single]]=1,"Single",Table1[[#This Row],[Together]]=1,"Together",Table1[[#This Row],[Widow]]=1,"Widow")</f>
        <v>Married</v>
      </c>
      <c r="Q794" s="2" t="str" cm="1">
        <f t="array" ref="Q794">IFERROR(_xlfn.IFS(Table1[[#This Row],[Basic]]=1,"Basic",Table1[[#This Row],[Graduate]]=1,"Graduate",Table1[[#This Row],[Master]]=1,"Master",Table1[[#This Row],[PhD]]=1,"PhD"),"Other")</f>
        <v>Graduate</v>
      </c>
    </row>
    <row r="795" spans="1:17" x14ac:dyDescent="0.25">
      <c r="A795" s="2">
        <v>3014</v>
      </c>
      <c r="B795" s="7">
        <v>161416</v>
      </c>
      <c r="C795" s="2">
        <v>0</v>
      </c>
      <c r="D795" s="2">
        <v>0</v>
      </c>
      <c r="E795" s="2">
        <v>38</v>
      </c>
      <c r="F795" s="2">
        <v>0</v>
      </c>
      <c r="G795" s="2">
        <v>0</v>
      </c>
      <c r="H795" s="2">
        <v>0</v>
      </c>
      <c r="I795" s="2">
        <v>1</v>
      </c>
      <c r="J795" s="2">
        <v>0</v>
      </c>
      <c r="K795" s="2">
        <v>0</v>
      </c>
      <c r="L795" s="2">
        <v>1</v>
      </c>
      <c r="M795" s="2">
        <v>0</v>
      </c>
      <c r="N795" s="2">
        <v>0</v>
      </c>
      <c r="O795" s="2" t="s">
        <v>35</v>
      </c>
      <c r="P795" s="2" t="str" cm="1">
        <f t="array" ref="P795">_xlfn.IFS(Table1[[#This Row],[Divorced]]=1,"Divorced",Table1[[#This Row],[Married]]=1,"Married",Table1[[#This Row],[Single]]=1,"Single",Table1[[#This Row],[Together]]=1,"Together",Table1[[#This Row],[Widow]]=1,"Widow")</f>
        <v>Together</v>
      </c>
      <c r="Q795" s="2" t="str" cm="1">
        <f t="array" ref="Q795">IFERROR(_xlfn.IFS(Table1[[#This Row],[Basic]]=1,"Basic",Table1[[#This Row],[Graduate]]=1,"Graduate",Table1[[#This Row],[Master]]=1,"Master",Table1[[#This Row],[PhD]]=1,"PhD"),"Other")</f>
        <v>Graduate</v>
      </c>
    </row>
    <row r="796" spans="1:17" x14ac:dyDescent="0.25">
      <c r="A796" s="2">
        <v>1855</v>
      </c>
      <c r="B796" s="7">
        <v>161346</v>
      </c>
      <c r="C796" s="2">
        <v>1</v>
      </c>
      <c r="D796" s="2">
        <v>0</v>
      </c>
      <c r="E796" s="2">
        <v>42</v>
      </c>
      <c r="F796" s="2">
        <v>0</v>
      </c>
      <c r="G796" s="2">
        <v>0</v>
      </c>
      <c r="H796" s="2">
        <v>0</v>
      </c>
      <c r="I796" s="2">
        <v>1</v>
      </c>
      <c r="J796" s="2">
        <v>0</v>
      </c>
      <c r="K796" s="2">
        <v>0</v>
      </c>
      <c r="L796" s="2">
        <v>0</v>
      </c>
      <c r="M796" s="2">
        <v>1</v>
      </c>
      <c r="N796" s="2">
        <v>0</v>
      </c>
      <c r="O796" s="2" t="s">
        <v>34</v>
      </c>
      <c r="P796" s="2" t="str" cm="1">
        <f t="array" ref="P796">_xlfn.IFS(Table1[[#This Row],[Divorced]]=1,"Divorced",Table1[[#This Row],[Married]]=1,"Married",Table1[[#This Row],[Single]]=1,"Single",Table1[[#This Row],[Together]]=1,"Together",Table1[[#This Row],[Widow]]=1,"Widow")</f>
        <v>Together</v>
      </c>
      <c r="Q796" s="2" t="str" cm="1">
        <f t="array" ref="Q796">IFERROR(_xlfn.IFS(Table1[[#This Row],[Basic]]=1,"Basic",Table1[[#This Row],[Graduate]]=1,"Graduate",Table1[[#This Row],[Master]]=1,"Master",Table1[[#This Row],[PhD]]=1,"PhD"),"Other")</f>
        <v>Master</v>
      </c>
    </row>
    <row r="797" spans="1:17" x14ac:dyDescent="0.25">
      <c r="A797" s="2">
        <v>1122</v>
      </c>
      <c r="B797" s="7">
        <v>161331</v>
      </c>
      <c r="C797" s="2">
        <v>1</v>
      </c>
      <c r="D797" s="2">
        <v>1</v>
      </c>
      <c r="E797" s="2">
        <v>62</v>
      </c>
      <c r="F797" s="2">
        <v>0</v>
      </c>
      <c r="G797" s="2">
        <v>0</v>
      </c>
      <c r="H797" s="2">
        <v>1</v>
      </c>
      <c r="I797" s="2">
        <v>0</v>
      </c>
      <c r="J797" s="2">
        <v>0</v>
      </c>
      <c r="K797" s="2">
        <v>0</v>
      </c>
      <c r="L797" s="2">
        <v>0</v>
      </c>
      <c r="M797" s="2">
        <v>1</v>
      </c>
      <c r="N797" s="2">
        <v>0</v>
      </c>
      <c r="O797" s="2" t="s">
        <v>37</v>
      </c>
      <c r="P797" s="2" t="str" cm="1">
        <f t="array" ref="P797">_xlfn.IFS(Table1[[#This Row],[Divorced]]=1,"Divorced",Table1[[#This Row],[Married]]=1,"Married",Table1[[#This Row],[Single]]=1,"Single",Table1[[#This Row],[Together]]=1,"Together",Table1[[#This Row],[Widow]]=1,"Widow")</f>
        <v>Single</v>
      </c>
      <c r="Q797" s="2" t="str" cm="1">
        <f t="array" ref="Q797">IFERROR(_xlfn.IFS(Table1[[#This Row],[Basic]]=1,"Basic",Table1[[#This Row],[Graduate]]=1,"Graduate",Table1[[#This Row],[Master]]=1,"Master",Table1[[#This Row],[PhD]]=1,"PhD"),"Other")</f>
        <v>Master</v>
      </c>
    </row>
    <row r="798" spans="1:17" x14ac:dyDescent="0.25">
      <c r="A798" s="2">
        <v>1413</v>
      </c>
      <c r="B798" s="7">
        <v>161314</v>
      </c>
      <c r="C798" s="2">
        <v>0</v>
      </c>
      <c r="D798" s="2">
        <v>1</v>
      </c>
      <c r="E798" s="2">
        <v>52</v>
      </c>
      <c r="F798" s="2">
        <v>0</v>
      </c>
      <c r="G798" s="2">
        <v>1</v>
      </c>
      <c r="H798" s="2">
        <v>0</v>
      </c>
      <c r="I798" s="2">
        <v>0</v>
      </c>
      <c r="J798" s="2">
        <v>0</v>
      </c>
      <c r="K798" s="2">
        <v>0</v>
      </c>
      <c r="L798" s="2">
        <v>1</v>
      </c>
      <c r="M798" s="2">
        <v>0</v>
      </c>
      <c r="N798" s="2">
        <v>0</v>
      </c>
      <c r="O798" s="2" t="s">
        <v>39</v>
      </c>
      <c r="P798" s="2" t="str" cm="1">
        <f t="array" ref="P798">_xlfn.IFS(Table1[[#This Row],[Divorced]]=1,"Divorced",Table1[[#This Row],[Married]]=1,"Married",Table1[[#This Row],[Single]]=1,"Single",Table1[[#This Row],[Together]]=1,"Together",Table1[[#This Row],[Widow]]=1,"Widow")</f>
        <v>Married</v>
      </c>
      <c r="Q798" s="2" t="str" cm="1">
        <f t="array" ref="Q798">IFERROR(_xlfn.IFS(Table1[[#This Row],[Basic]]=1,"Basic",Table1[[#This Row],[Graduate]]=1,"Graduate",Table1[[#This Row],[Master]]=1,"Master",Table1[[#This Row],[PhD]]=1,"PhD"),"Other")</f>
        <v>Graduate</v>
      </c>
    </row>
    <row r="799" spans="1:17" x14ac:dyDescent="0.25">
      <c r="A799" s="2">
        <v>1176</v>
      </c>
      <c r="B799" s="7">
        <v>161286</v>
      </c>
      <c r="C799" s="2">
        <v>0</v>
      </c>
      <c r="D799" s="2">
        <v>1</v>
      </c>
      <c r="E799" s="2">
        <v>54</v>
      </c>
      <c r="F799" s="2">
        <v>0</v>
      </c>
      <c r="G799" s="2">
        <v>1</v>
      </c>
      <c r="H799" s="2">
        <v>0</v>
      </c>
      <c r="I799" s="2">
        <v>0</v>
      </c>
      <c r="J799" s="2">
        <v>0</v>
      </c>
      <c r="K799" s="2">
        <v>0</v>
      </c>
      <c r="L799" s="2">
        <v>1</v>
      </c>
      <c r="M799" s="2">
        <v>0</v>
      </c>
      <c r="N799" s="2">
        <v>0</v>
      </c>
      <c r="O799" s="2" t="s">
        <v>37</v>
      </c>
      <c r="P799" s="2" t="str" cm="1">
        <f t="array" ref="P799">_xlfn.IFS(Table1[[#This Row],[Divorced]]=1,"Divorced",Table1[[#This Row],[Married]]=1,"Married",Table1[[#This Row],[Single]]=1,"Single",Table1[[#This Row],[Together]]=1,"Together",Table1[[#This Row],[Widow]]=1,"Widow")</f>
        <v>Married</v>
      </c>
      <c r="Q799" s="2" t="str" cm="1">
        <f t="array" ref="Q799">IFERROR(_xlfn.IFS(Table1[[#This Row],[Basic]]=1,"Basic",Table1[[#This Row],[Graduate]]=1,"Graduate",Table1[[#This Row],[Master]]=1,"Master",Table1[[#This Row],[PhD]]=1,"PhD"),"Other")</f>
        <v>Graduate</v>
      </c>
    </row>
    <row r="800" spans="1:17" x14ac:dyDescent="0.25">
      <c r="A800" s="2">
        <v>3095</v>
      </c>
      <c r="B800" s="7">
        <v>161286</v>
      </c>
      <c r="C800" s="2">
        <v>0</v>
      </c>
      <c r="D800" s="2">
        <v>1</v>
      </c>
      <c r="E800" s="2">
        <v>54</v>
      </c>
      <c r="F800" s="2">
        <v>0</v>
      </c>
      <c r="G800" s="2">
        <v>1</v>
      </c>
      <c r="H800" s="2">
        <v>0</v>
      </c>
      <c r="I800" s="2">
        <v>0</v>
      </c>
      <c r="J800" s="2">
        <v>0</v>
      </c>
      <c r="K800" s="2">
        <v>0</v>
      </c>
      <c r="L800" s="2">
        <v>1</v>
      </c>
      <c r="M800" s="2">
        <v>0</v>
      </c>
      <c r="N800" s="2">
        <v>0</v>
      </c>
      <c r="O800" s="2" t="s">
        <v>38</v>
      </c>
      <c r="P800" s="2" t="str" cm="1">
        <f t="array" ref="P800">_xlfn.IFS(Table1[[#This Row],[Divorced]]=1,"Divorced",Table1[[#This Row],[Married]]=1,"Married",Table1[[#This Row],[Single]]=1,"Single",Table1[[#This Row],[Together]]=1,"Together",Table1[[#This Row],[Widow]]=1,"Widow")</f>
        <v>Married</v>
      </c>
      <c r="Q800" s="2" t="str" cm="1">
        <f t="array" ref="Q800">IFERROR(_xlfn.IFS(Table1[[#This Row],[Basic]]=1,"Basic",Table1[[#This Row],[Graduate]]=1,"Graduate",Table1[[#This Row],[Master]]=1,"Master",Table1[[#This Row],[PhD]]=1,"PhD"),"Other")</f>
        <v>Graduate</v>
      </c>
    </row>
    <row r="801" spans="1:17" x14ac:dyDescent="0.25">
      <c r="A801" s="2">
        <v>2207</v>
      </c>
      <c r="B801" s="7">
        <v>161284</v>
      </c>
      <c r="C801" s="2">
        <v>0</v>
      </c>
      <c r="D801" s="2">
        <v>0</v>
      </c>
      <c r="E801" s="2">
        <v>65</v>
      </c>
      <c r="F801" s="2">
        <v>0</v>
      </c>
      <c r="G801" s="2">
        <v>0</v>
      </c>
      <c r="H801" s="2">
        <v>1</v>
      </c>
      <c r="I801" s="2">
        <v>0</v>
      </c>
      <c r="J801" s="2">
        <v>0</v>
      </c>
      <c r="K801" s="2">
        <v>0</v>
      </c>
      <c r="L801" s="2">
        <v>0</v>
      </c>
      <c r="M801" s="2">
        <v>0</v>
      </c>
      <c r="N801" s="2">
        <v>1</v>
      </c>
      <c r="O801" s="2" t="s">
        <v>38</v>
      </c>
      <c r="P801" s="2" t="str" cm="1">
        <f t="array" ref="P801">_xlfn.IFS(Table1[[#This Row],[Divorced]]=1,"Divorced",Table1[[#This Row],[Married]]=1,"Married",Table1[[#This Row],[Single]]=1,"Single",Table1[[#This Row],[Together]]=1,"Together",Table1[[#This Row],[Widow]]=1,"Widow")</f>
        <v>Single</v>
      </c>
      <c r="Q801" s="2" t="str" cm="1">
        <f t="array" ref="Q801">IFERROR(_xlfn.IFS(Table1[[#This Row],[Basic]]=1,"Basic",Table1[[#This Row],[Graduate]]=1,"Graduate",Table1[[#This Row],[Master]]=1,"Master",Table1[[#This Row],[PhD]]=1,"PhD"),"Other")</f>
        <v>PhD</v>
      </c>
    </row>
    <row r="802" spans="1:17" x14ac:dyDescent="0.25">
      <c r="A802" s="2">
        <v>1638</v>
      </c>
      <c r="B802" s="7">
        <v>161278</v>
      </c>
      <c r="C802" s="2">
        <v>0</v>
      </c>
      <c r="D802" s="2">
        <v>1</v>
      </c>
      <c r="E802" s="2">
        <v>67</v>
      </c>
      <c r="F802" s="2">
        <v>0</v>
      </c>
      <c r="G802" s="2">
        <v>0</v>
      </c>
      <c r="H802" s="2">
        <v>0</v>
      </c>
      <c r="I802" s="2">
        <v>1</v>
      </c>
      <c r="J802" s="2">
        <v>0</v>
      </c>
      <c r="K802" s="2">
        <v>0</v>
      </c>
      <c r="L802" s="2">
        <v>1</v>
      </c>
      <c r="M802" s="2">
        <v>0</v>
      </c>
      <c r="N802" s="2">
        <v>0</v>
      </c>
      <c r="O802" s="2" t="s">
        <v>37</v>
      </c>
      <c r="P802" s="2" t="str" cm="1">
        <f t="array" ref="P802">_xlfn.IFS(Table1[[#This Row],[Divorced]]=1,"Divorced",Table1[[#This Row],[Married]]=1,"Married",Table1[[#This Row],[Single]]=1,"Single",Table1[[#This Row],[Together]]=1,"Together",Table1[[#This Row],[Widow]]=1,"Widow")</f>
        <v>Together</v>
      </c>
      <c r="Q802" s="2" t="str" cm="1">
        <f t="array" ref="Q802">IFERROR(_xlfn.IFS(Table1[[#This Row],[Basic]]=1,"Basic",Table1[[#This Row],[Graduate]]=1,"Graduate",Table1[[#This Row],[Master]]=1,"Master",Table1[[#This Row],[PhD]]=1,"PhD"),"Other")</f>
        <v>Graduate</v>
      </c>
    </row>
    <row r="803" spans="1:17" x14ac:dyDescent="0.25">
      <c r="A803" s="2">
        <v>1493</v>
      </c>
      <c r="B803" s="7">
        <v>161250</v>
      </c>
      <c r="C803" s="2">
        <v>0</v>
      </c>
      <c r="D803" s="2">
        <v>1</v>
      </c>
      <c r="E803" s="2">
        <v>61</v>
      </c>
      <c r="F803" s="2">
        <v>1</v>
      </c>
      <c r="G803" s="2">
        <v>0</v>
      </c>
      <c r="H803" s="2">
        <v>0</v>
      </c>
      <c r="I803" s="2">
        <v>0</v>
      </c>
      <c r="J803" s="2">
        <v>0</v>
      </c>
      <c r="K803" s="2">
        <v>0</v>
      </c>
      <c r="L803" s="2">
        <v>1</v>
      </c>
      <c r="M803" s="2">
        <v>0</v>
      </c>
      <c r="N803" s="2">
        <v>0</v>
      </c>
      <c r="O803" s="2" t="s">
        <v>38</v>
      </c>
      <c r="P803" s="2" t="str" cm="1">
        <f t="array" ref="P803">_xlfn.IFS(Table1[[#This Row],[Divorced]]=1,"Divorced",Table1[[#This Row],[Married]]=1,"Married",Table1[[#This Row],[Single]]=1,"Single",Table1[[#This Row],[Together]]=1,"Together",Table1[[#This Row],[Widow]]=1,"Widow")</f>
        <v>Divorced</v>
      </c>
      <c r="Q803" s="2" t="str" cm="1">
        <f t="array" ref="Q803">IFERROR(_xlfn.IFS(Table1[[#This Row],[Basic]]=1,"Basic",Table1[[#This Row],[Graduate]]=1,"Graduate",Table1[[#This Row],[Master]]=1,"Master",Table1[[#This Row],[PhD]]=1,"PhD"),"Other")</f>
        <v>Graduate</v>
      </c>
    </row>
    <row r="804" spans="1:17" x14ac:dyDescent="0.25">
      <c r="A804" s="2">
        <v>3201</v>
      </c>
      <c r="B804" s="7">
        <v>161223</v>
      </c>
      <c r="C804" s="2">
        <v>0</v>
      </c>
      <c r="D804" s="2">
        <v>1</v>
      </c>
      <c r="E804" s="2">
        <v>53</v>
      </c>
      <c r="F804" s="2">
        <v>0</v>
      </c>
      <c r="G804" s="2">
        <v>1</v>
      </c>
      <c r="H804" s="2">
        <v>0</v>
      </c>
      <c r="I804" s="2">
        <v>0</v>
      </c>
      <c r="J804" s="2">
        <v>0</v>
      </c>
      <c r="K804" s="2">
        <v>0</v>
      </c>
      <c r="L804" s="2">
        <v>1</v>
      </c>
      <c r="M804" s="2">
        <v>0</v>
      </c>
      <c r="N804" s="2">
        <v>0</v>
      </c>
      <c r="O804" s="2" t="s">
        <v>39</v>
      </c>
      <c r="P804" s="2" t="str" cm="1">
        <f t="array" ref="P804">_xlfn.IFS(Table1[[#This Row],[Divorced]]=1,"Divorced",Table1[[#This Row],[Married]]=1,"Married",Table1[[#This Row],[Single]]=1,"Single",Table1[[#This Row],[Together]]=1,"Together",Table1[[#This Row],[Widow]]=1,"Widow")</f>
        <v>Married</v>
      </c>
      <c r="Q804" s="2" t="str" cm="1">
        <f t="array" ref="Q804">IFERROR(_xlfn.IFS(Table1[[#This Row],[Basic]]=1,"Basic",Table1[[#This Row],[Graduate]]=1,"Graduate",Table1[[#This Row],[Master]]=1,"Master",Table1[[#This Row],[PhD]]=1,"PhD"),"Other")</f>
        <v>Graduate</v>
      </c>
    </row>
    <row r="805" spans="1:17" x14ac:dyDescent="0.25">
      <c r="A805" s="2">
        <v>1672</v>
      </c>
      <c r="B805" s="7">
        <v>161209</v>
      </c>
      <c r="C805" s="2">
        <v>0</v>
      </c>
      <c r="D805" s="2">
        <v>0</v>
      </c>
      <c r="E805" s="2">
        <v>50</v>
      </c>
      <c r="F805" s="2">
        <v>0</v>
      </c>
      <c r="G805" s="2">
        <v>0</v>
      </c>
      <c r="H805" s="2">
        <v>1</v>
      </c>
      <c r="I805" s="2">
        <v>0</v>
      </c>
      <c r="J805" s="2">
        <v>0</v>
      </c>
      <c r="K805" s="2">
        <v>0</v>
      </c>
      <c r="L805" s="2">
        <v>1</v>
      </c>
      <c r="M805" s="2">
        <v>0</v>
      </c>
      <c r="N805" s="2">
        <v>0</v>
      </c>
      <c r="O805" s="2" t="s">
        <v>36</v>
      </c>
      <c r="P805" s="2" t="str" cm="1">
        <f t="array" ref="P805">_xlfn.IFS(Table1[[#This Row],[Divorced]]=1,"Divorced",Table1[[#This Row],[Married]]=1,"Married",Table1[[#This Row],[Single]]=1,"Single",Table1[[#This Row],[Together]]=1,"Together",Table1[[#This Row],[Widow]]=1,"Widow")</f>
        <v>Single</v>
      </c>
      <c r="Q805" s="2" t="str" cm="1">
        <f t="array" ref="Q805">IFERROR(_xlfn.IFS(Table1[[#This Row],[Basic]]=1,"Basic",Table1[[#This Row],[Graduate]]=1,"Graduate",Table1[[#This Row],[Master]]=1,"Master",Table1[[#This Row],[PhD]]=1,"PhD"),"Other")</f>
        <v>Graduate</v>
      </c>
    </row>
    <row r="806" spans="1:17" x14ac:dyDescent="0.25">
      <c r="A806" s="2">
        <v>2021</v>
      </c>
      <c r="B806" s="7">
        <v>161180</v>
      </c>
      <c r="C806" s="2">
        <v>0</v>
      </c>
      <c r="D806" s="2">
        <v>1</v>
      </c>
      <c r="E806" s="2">
        <v>61</v>
      </c>
      <c r="F806" s="2">
        <v>0</v>
      </c>
      <c r="G806" s="2">
        <v>1</v>
      </c>
      <c r="H806" s="2">
        <v>0</v>
      </c>
      <c r="I806" s="2">
        <v>0</v>
      </c>
      <c r="J806" s="2">
        <v>0</v>
      </c>
      <c r="K806" s="2">
        <v>0</v>
      </c>
      <c r="L806" s="2">
        <v>1</v>
      </c>
      <c r="M806" s="2">
        <v>0</v>
      </c>
      <c r="N806" s="2">
        <v>0</v>
      </c>
      <c r="O806" s="2" t="s">
        <v>38</v>
      </c>
      <c r="P806" s="2" t="str" cm="1">
        <f t="array" ref="P806">_xlfn.IFS(Table1[[#This Row],[Divorced]]=1,"Divorced",Table1[[#This Row],[Married]]=1,"Married",Table1[[#This Row],[Single]]=1,"Single",Table1[[#This Row],[Together]]=1,"Together",Table1[[#This Row],[Widow]]=1,"Widow")</f>
        <v>Married</v>
      </c>
      <c r="Q806" s="2" t="str" cm="1">
        <f t="array" ref="Q806">IFERROR(_xlfn.IFS(Table1[[#This Row],[Basic]]=1,"Basic",Table1[[#This Row],[Graduate]]=1,"Graduate",Table1[[#This Row],[Master]]=1,"Master",Table1[[#This Row],[PhD]]=1,"PhD"),"Other")</f>
        <v>Graduate</v>
      </c>
    </row>
    <row r="807" spans="1:17" x14ac:dyDescent="0.25">
      <c r="A807" s="2">
        <v>1231</v>
      </c>
      <c r="B807" s="7">
        <v>161074</v>
      </c>
      <c r="C807" s="2">
        <v>0</v>
      </c>
      <c r="D807" s="2">
        <v>1</v>
      </c>
      <c r="E807" s="2">
        <v>62</v>
      </c>
      <c r="F807" s="2">
        <v>0</v>
      </c>
      <c r="G807" s="2">
        <v>1</v>
      </c>
      <c r="H807" s="2">
        <v>0</v>
      </c>
      <c r="I807" s="2">
        <v>0</v>
      </c>
      <c r="J807" s="2">
        <v>0</v>
      </c>
      <c r="K807" s="2">
        <v>0</v>
      </c>
      <c r="L807" s="2">
        <v>1</v>
      </c>
      <c r="M807" s="2">
        <v>0</v>
      </c>
      <c r="N807" s="2">
        <v>0</v>
      </c>
      <c r="O807" s="2" t="s">
        <v>34</v>
      </c>
      <c r="P807" s="2" t="str" cm="1">
        <f t="array" ref="P807">_xlfn.IFS(Table1[[#This Row],[Divorced]]=1,"Divorced",Table1[[#This Row],[Married]]=1,"Married",Table1[[#This Row],[Single]]=1,"Single",Table1[[#This Row],[Together]]=1,"Together",Table1[[#This Row],[Widow]]=1,"Widow")</f>
        <v>Married</v>
      </c>
      <c r="Q807" s="2" t="str" cm="1">
        <f t="array" ref="Q807">IFERROR(_xlfn.IFS(Table1[[#This Row],[Basic]]=1,"Basic",Table1[[#This Row],[Graduate]]=1,"Graduate",Table1[[#This Row],[Master]]=1,"Master",Table1[[#This Row],[PhD]]=1,"PhD"),"Other")</f>
        <v>Graduate</v>
      </c>
    </row>
    <row r="808" spans="1:17" x14ac:dyDescent="0.25">
      <c r="A808" s="2">
        <v>2675</v>
      </c>
      <c r="B808" s="7">
        <v>161064</v>
      </c>
      <c r="C808" s="2">
        <v>0</v>
      </c>
      <c r="D808" s="2">
        <v>1</v>
      </c>
      <c r="E808" s="2">
        <v>44</v>
      </c>
      <c r="F808" s="2">
        <v>0</v>
      </c>
      <c r="G808" s="2">
        <v>1</v>
      </c>
      <c r="H808" s="2">
        <v>0</v>
      </c>
      <c r="I808" s="2">
        <v>0</v>
      </c>
      <c r="J808" s="2">
        <v>0</v>
      </c>
      <c r="K808" s="2">
        <v>0</v>
      </c>
      <c r="L808" s="2">
        <v>1</v>
      </c>
      <c r="M808" s="2">
        <v>0</v>
      </c>
      <c r="N808" s="2">
        <v>0</v>
      </c>
      <c r="O808" s="2" t="s">
        <v>38</v>
      </c>
      <c r="P808" s="2" t="str" cm="1">
        <f t="array" ref="P808">_xlfn.IFS(Table1[[#This Row],[Divorced]]=1,"Divorced",Table1[[#This Row],[Married]]=1,"Married",Table1[[#This Row],[Single]]=1,"Single",Table1[[#This Row],[Together]]=1,"Together",Table1[[#This Row],[Widow]]=1,"Widow")</f>
        <v>Married</v>
      </c>
      <c r="Q808" s="2" t="str" cm="1">
        <f t="array" ref="Q808">IFERROR(_xlfn.IFS(Table1[[#This Row],[Basic]]=1,"Basic",Table1[[#This Row],[Graduate]]=1,"Graduate",Table1[[#This Row],[Master]]=1,"Master",Table1[[#This Row],[PhD]]=1,"PhD"),"Other")</f>
        <v>Graduate</v>
      </c>
    </row>
    <row r="809" spans="1:17" x14ac:dyDescent="0.25">
      <c r="A809" s="2">
        <v>3174</v>
      </c>
      <c r="B809" s="7">
        <v>161014</v>
      </c>
      <c r="C809" s="2">
        <v>0</v>
      </c>
      <c r="D809" s="2">
        <v>1</v>
      </c>
      <c r="E809" s="2">
        <v>40</v>
      </c>
      <c r="F809" s="2">
        <v>0</v>
      </c>
      <c r="G809" s="2">
        <v>1</v>
      </c>
      <c r="H809" s="2">
        <v>0</v>
      </c>
      <c r="I809" s="2">
        <v>0</v>
      </c>
      <c r="J809" s="2">
        <v>0</v>
      </c>
      <c r="K809" s="2">
        <v>0</v>
      </c>
      <c r="L809" s="2">
        <v>1</v>
      </c>
      <c r="M809" s="2">
        <v>0</v>
      </c>
      <c r="N809" s="2">
        <v>0</v>
      </c>
      <c r="O809" s="2" t="s">
        <v>37</v>
      </c>
      <c r="P809" s="2" t="str" cm="1">
        <f t="array" ref="P809">_xlfn.IFS(Table1[[#This Row],[Divorced]]=1,"Divorced",Table1[[#This Row],[Married]]=1,"Married",Table1[[#This Row],[Single]]=1,"Single",Table1[[#This Row],[Together]]=1,"Together",Table1[[#This Row],[Widow]]=1,"Widow")</f>
        <v>Married</v>
      </c>
      <c r="Q809" s="2" t="str" cm="1">
        <f t="array" ref="Q809">IFERROR(_xlfn.IFS(Table1[[#This Row],[Basic]]=1,"Basic",Table1[[#This Row],[Graduate]]=1,"Graduate",Table1[[#This Row],[Master]]=1,"Master",Table1[[#This Row],[PhD]]=1,"PhD"),"Other")</f>
        <v>Graduate</v>
      </c>
    </row>
    <row r="810" spans="1:17" x14ac:dyDescent="0.25">
      <c r="A810" s="2">
        <v>1144</v>
      </c>
      <c r="B810" s="7">
        <v>161010</v>
      </c>
      <c r="C810" s="2">
        <v>0</v>
      </c>
      <c r="D810" s="2">
        <v>1</v>
      </c>
      <c r="E810" s="2">
        <v>68</v>
      </c>
      <c r="F810" s="2">
        <v>0</v>
      </c>
      <c r="G810" s="2">
        <v>0</v>
      </c>
      <c r="H810" s="2">
        <v>0</v>
      </c>
      <c r="I810" s="2">
        <v>1</v>
      </c>
      <c r="J810" s="2">
        <v>0</v>
      </c>
      <c r="K810" s="2">
        <v>0</v>
      </c>
      <c r="L810" s="2">
        <v>0</v>
      </c>
      <c r="M810" s="2">
        <v>0</v>
      </c>
      <c r="N810" s="2">
        <v>1</v>
      </c>
      <c r="O810" s="2" t="s">
        <v>36</v>
      </c>
      <c r="P810" s="2" t="str" cm="1">
        <f t="array" ref="P810">_xlfn.IFS(Table1[[#This Row],[Divorced]]=1,"Divorced",Table1[[#This Row],[Married]]=1,"Married",Table1[[#This Row],[Single]]=1,"Single",Table1[[#This Row],[Together]]=1,"Together",Table1[[#This Row],[Widow]]=1,"Widow")</f>
        <v>Together</v>
      </c>
      <c r="Q810" s="2" t="str" cm="1">
        <f t="array" ref="Q810">IFERROR(_xlfn.IFS(Table1[[#This Row],[Basic]]=1,"Basic",Table1[[#This Row],[Graduate]]=1,"Graduate",Table1[[#This Row],[Master]]=1,"Master",Table1[[#This Row],[PhD]]=1,"PhD"),"Other")</f>
        <v>PhD</v>
      </c>
    </row>
    <row r="811" spans="1:17" x14ac:dyDescent="0.25">
      <c r="A811" s="2">
        <v>3140</v>
      </c>
      <c r="B811" s="7">
        <v>160934</v>
      </c>
      <c r="C811" s="2">
        <v>0</v>
      </c>
      <c r="D811" s="2">
        <v>1</v>
      </c>
      <c r="E811" s="2">
        <v>45</v>
      </c>
      <c r="F811" s="2">
        <v>0</v>
      </c>
      <c r="G811" s="2">
        <v>0</v>
      </c>
      <c r="H811" s="2">
        <v>0</v>
      </c>
      <c r="I811" s="2">
        <v>1</v>
      </c>
      <c r="J811" s="2">
        <v>0</v>
      </c>
      <c r="K811" s="2">
        <v>0</v>
      </c>
      <c r="L811" s="2">
        <v>1</v>
      </c>
      <c r="M811" s="2">
        <v>0</v>
      </c>
      <c r="N811" s="2">
        <v>0</v>
      </c>
      <c r="O811" s="2" t="s">
        <v>35</v>
      </c>
      <c r="P811" s="2" t="str" cm="1">
        <f t="array" ref="P811">_xlfn.IFS(Table1[[#This Row],[Divorced]]=1,"Divorced",Table1[[#This Row],[Married]]=1,"Married",Table1[[#This Row],[Single]]=1,"Single",Table1[[#This Row],[Together]]=1,"Together",Table1[[#This Row],[Widow]]=1,"Widow")</f>
        <v>Together</v>
      </c>
      <c r="Q811" s="2" t="str" cm="1">
        <f t="array" ref="Q811">IFERROR(_xlfn.IFS(Table1[[#This Row],[Basic]]=1,"Basic",Table1[[#This Row],[Graduate]]=1,"Graduate",Table1[[#This Row],[Master]]=1,"Master",Table1[[#This Row],[PhD]]=1,"PhD"),"Other")</f>
        <v>Graduate</v>
      </c>
    </row>
    <row r="812" spans="1:17" x14ac:dyDescent="0.25">
      <c r="A812" s="2">
        <v>3010</v>
      </c>
      <c r="B812" s="7">
        <v>160905</v>
      </c>
      <c r="C812" s="2">
        <v>0</v>
      </c>
      <c r="D812" s="2">
        <v>1</v>
      </c>
      <c r="E812" s="2">
        <v>70</v>
      </c>
      <c r="F812" s="2">
        <v>0</v>
      </c>
      <c r="G812" s="2">
        <v>0</v>
      </c>
      <c r="H812" s="2">
        <v>0</v>
      </c>
      <c r="I812" s="2">
        <v>1</v>
      </c>
      <c r="J812" s="2">
        <v>0</v>
      </c>
      <c r="K812" s="2">
        <v>0</v>
      </c>
      <c r="L812" s="2">
        <v>1</v>
      </c>
      <c r="M812" s="2">
        <v>0</v>
      </c>
      <c r="N812" s="2">
        <v>0</v>
      </c>
      <c r="O812" s="2" t="s">
        <v>36</v>
      </c>
      <c r="P812" s="2" t="str" cm="1">
        <f t="array" ref="P812">_xlfn.IFS(Table1[[#This Row],[Divorced]]=1,"Divorced",Table1[[#This Row],[Married]]=1,"Married",Table1[[#This Row],[Single]]=1,"Single",Table1[[#This Row],[Together]]=1,"Together",Table1[[#This Row],[Widow]]=1,"Widow")</f>
        <v>Together</v>
      </c>
      <c r="Q812" s="2" t="str" cm="1">
        <f t="array" ref="Q812">IFERROR(_xlfn.IFS(Table1[[#This Row],[Basic]]=1,"Basic",Table1[[#This Row],[Graduate]]=1,"Graduate",Table1[[#This Row],[Master]]=1,"Master",Table1[[#This Row],[PhD]]=1,"PhD"),"Other")</f>
        <v>Graduate</v>
      </c>
    </row>
    <row r="813" spans="1:17" x14ac:dyDescent="0.25">
      <c r="A813" s="2">
        <v>3128</v>
      </c>
      <c r="B813" s="7">
        <v>160896</v>
      </c>
      <c r="C813" s="2">
        <v>0</v>
      </c>
      <c r="D813" s="2">
        <v>1</v>
      </c>
      <c r="E813" s="2">
        <v>56</v>
      </c>
      <c r="F813" s="2">
        <v>0</v>
      </c>
      <c r="G813" s="2">
        <v>1</v>
      </c>
      <c r="H813" s="2">
        <v>0</v>
      </c>
      <c r="I813" s="2">
        <v>0</v>
      </c>
      <c r="J813" s="2">
        <v>0</v>
      </c>
      <c r="K813" s="2">
        <v>0</v>
      </c>
      <c r="L813" s="2">
        <v>0</v>
      </c>
      <c r="M813" s="2">
        <v>0</v>
      </c>
      <c r="N813" s="2">
        <v>1</v>
      </c>
      <c r="O813" s="2" t="s">
        <v>35</v>
      </c>
      <c r="P813" s="2" t="str" cm="1">
        <f t="array" ref="P813">_xlfn.IFS(Table1[[#This Row],[Divorced]]=1,"Divorced",Table1[[#This Row],[Married]]=1,"Married",Table1[[#This Row],[Single]]=1,"Single",Table1[[#This Row],[Together]]=1,"Together",Table1[[#This Row],[Widow]]=1,"Widow")</f>
        <v>Married</v>
      </c>
      <c r="Q813" s="2" t="str" cm="1">
        <f t="array" ref="Q813">IFERROR(_xlfn.IFS(Table1[[#This Row],[Basic]]=1,"Basic",Table1[[#This Row],[Graduate]]=1,"Graduate",Table1[[#This Row],[Master]]=1,"Master",Table1[[#This Row],[PhD]]=1,"PhD"),"Other")</f>
        <v>PhD</v>
      </c>
    </row>
    <row r="814" spans="1:17" x14ac:dyDescent="0.25">
      <c r="A814" s="2">
        <v>2285</v>
      </c>
      <c r="B814" s="7">
        <v>160894</v>
      </c>
      <c r="C814" s="2">
        <v>0</v>
      </c>
      <c r="D814" s="2">
        <v>1</v>
      </c>
      <c r="E814" s="2">
        <v>54</v>
      </c>
      <c r="F814" s="2">
        <v>0</v>
      </c>
      <c r="G814" s="2">
        <v>0</v>
      </c>
      <c r="H814" s="2">
        <v>0</v>
      </c>
      <c r="I814" s="2">
        <v>1</v>
      </c>
      <c r="J814" s="2">
        <v>0</v>
      </c>
      <c r="K814" s="2">
        <v>0</v>
      </c>
      <c r="L814" s="2">
        <v>1</v>
      </c>
      <c r="M814" s="2">
        <v>0</v>
      </c>
      <c r="N814" s="2">
        <v>0</v>
      </c>
      <c r="O814" s="2" t="s">
        <v>38</v>
      </c>
      <c r="P814" s="2" t="str" cm="1">
        <f t="array" ref="P814">_xlfn.IFS(Table1[[#This Row],[Divorced]]=1,"Divorced",Table1[[#This Row],[Married]]=1,"Married",Table1[[#This Row],[Single]]=1,"Single",Table1[[#This Row],[Together]]=1,"Together",Table1[[#This Row],[Widow]]=1,"Widow")</f>
        <v>Together</v>
      </c>
      <c r="Q814" s="2" t="str" cm="1">
        <f t="array" ref="Q814">IFERROR(_xlfn.IFS(Table1[[#This Row],[Basic]]=1,"Basic",Table1[[#This Row],[Graduate]]=1,"Graduate",Table1[[#This Row],[Master]]=1,"Master",Table1[[#This Row],[PhD]]=1,"PhD"),"Other")</f>
        <v>Graduate</v>
      </c>
    </row>
    <row r="815" spans="1:17" x14ac:dyDescent="0.25">
      <c r="A815" s="2">
        <v>2763</v>
      </c>
      <c r="B815" s="7">
        <v>160839</v>
      </c>
      <c r="C815" s="2">
        <v>1</v>
      </c>
      <c r="D815" s="2">
        <v>1</v>
      </c>
      <c r="E815" s="2">
        <v>41</v>
      </c>
      <c r="F815" s="2">
        <v>0</v>
      </c>
      <c r="G815" s="2">
        <v>0</v>
      </c>
      <c r="H815" s="2">
        <v>0</v>
      </c>
      <c r="I815" s="2">
        <v>1</v>
      </c>
      <c r="J815" s="2">
        <v>0</v>
      </c>
      <c r="K815" s="2">
        <v>0</v>
      </c>
      <c r="L815" s="2">
        <v>0</v>
      </c>
      <c r="M815" s="2">
        <v>0</v>
      </c>
      <c r="N815" s="2">
        <v>0</v>
      </c>
      <c r="O815" s="2" t="s">
        <v>39</v>
      </c>
      <c r="P815" s="2" t="str" cm="1">
        <f t="array" ref="P815">_xlfn.IFS(Table1[[#This Row],[Divorced]]=1,"Divorced",Table1[[#This Row],[Married]]=1,"Married",Table1[[#This Row],[Single]]=1,"Single",Table1[[#This Row],[Together]]=1,"Together",Table1[[#This Row],[Widow]]=1,"Widow")</f>
        <v>Together</v>
      </c>
      <c r="Q815" s="2" t="str" cm="1">
        <f t="array" ref="Q815">IFERROR(_xlfn.IFS(Table1[[#This Row],[Basic]]=1,"Basic",Table1[[#This Row],[Graduate]]=1,"Graduate",Table1[[#This Row],[Master]]=1,"Master",Table1[[#This Row],[PhD]]=1,"PhD"),"Other")</f>
        <v>Other</v>
      </c>
    </row>
    <row r="816" spans="1:17" x14ac:dyDescent="0.25">
      <c r="A816" s="2">
        <v>1263</v>
      </c>
      <c r="B816" s="7">
        <v>160714</v>
      </c>
      <c r="C816" s="2">
        <v>0</v>
      </c>
      <c r="D816" s="2">
        <v>0</v>
      </c>
      <c r="E816" s="2">
        <v>64</v>
      </c>
      <c r="F816" s="2">
        <v>0</v>
      </c>
      <c r="G816" s="2">
        <v>0</v>
      </c>
      <c r="H816" s="2">
        <v>1</v>
      </c>
      <c r="I816" s="2">
        <v>0</v>
      </c>
      <c r="J816" s="2">
        <v>0</v>
      </c>
      <c r="K816" s="2">
        <v>0</v>
      </c>
      <c r="L816" s="2">
        <v>1</v>
      </c>
      <c r="M816" s="2">
        <v>0</v>
      </c>
      <c r="N816" s="2">
        <v>0</v>
      </c>
      <c r="O816" s="2" t="s">
        <v>39</v>
      </c>
      <c r="P816" s="2" t="str" cm="1">
        <f t="array" ref="P816">_xlfn.IFS(Table1[[#This Row],[Divorced]]=1,"Divorced",Table1[[#This Row],[Married]]=1,"Married",Table1[[#This Row],[Single]]=1,"Single",Table1[[#This Row],[Together]]=1,"Together",Table1[[#This Row],[Widow]]=1,"Widow")</f>
        <v>Single</v>
      </c>
      <c r="Q816" s="2" t="str" cm="1">
        <f t="array" ref="Q816">IFERROR(_xlfn.IFS(Table1[[#This Row],[Basic]]=1,"Basic",Table1[[#This Row],[Graduate]]=1,"Graduate",Table1[[#This Row],[Master]]=1,"Master",Table1[[#This Row],[PhD]]=1,"PhD"),"Other")</f>
        <v>Graduate</v>
      </c>
    </row>
    <row r="817" spans="1:17" x14ac:dyDescent="0.25">
      <c r="A817" s="2">
        <v>3012</v>
      </c>
      <c r="B817" s="7">
        <v>160689</v>
      </c>
      <c r="C817" s="2">
        <v>0</v>
      </c>
      <c r="D817" s="2">
        <v>1</v>
      </c>
      <c r="E817" s="2">
        <v>69</v>
      </c>
      <c r="F817" s="2">
        <v>0</v>
      </c>
      <c r="G817" s="2">
        <v>0</v>
      </c>
      <c r="H817" s="2">
        <v>1</v>
      </c>
      <c r="I817" s="2">
        <v>0</v>
      </c>
      <c r="J817" s="2">
        <v>0</v>
      </c>
      <c r="K817" s="2">
        <v>0</v>
      </c>
      <c r="L817" s="2">
        <v>1</v>
      </c>
      <c r="M817" s="2">
        <v>0</v>
      </c>
      <c r="N817" s="2">
        <v>0</v>
      </c>
      <c r="O817" s="2" t="s">
        <v>37</v>
      </c>
      <c r="P817" s="2" t="str" cm="1">
        <f t="array" ref="P817">_xlfn.IFS(Table1[[#This Row],[Divorced]]=1,"Divorced",Table1[[#This Row],[Married]]=1,"Married",Table1[[#This Row],[Single]]=1,"Single",Table1[[#This Row],[Together]]=1,"Together",Table1[[#This Row],[Widow]]=1,"Widow")</f>
        <v>Single</v>
      </c>
      <c r="Q817" s="2" t="str" cm="1">
        <f t="array" ref="Q817">IFERROR(_xlfn.IFS(Table1[[#This Row],[Basic]]=1,"Basic",Table1[[#This Row],[Graduate]]=1,"Graduate",Table1[[#This Row],[Master]]=1,"Master",Table1[[#This Row],[PhD]]=1,"PhD"),"Other")</f>
        <v>Graduate</v>
      </c>
    </row>
    <row r="818" spans="1:17" x14ac:dyDescent="0.25">
      <c r="A818" s="2">
        <v>3212</v>
      </c>
      <c r="B818" s="7">
        <v>160646</v>
      </c>
      <c r="C818" s="2">
        <v>1</v>
      </c>
      <c r="D818" s="2">
        <v>0</v>
      </c>
      <c r="E818" s="2">
        <v>36</v>
      </c>
      <c r="F818" s="2">
        <v>0</v>
      </c>
      <c r="G818" s="2">
        <v>0</v>
      </c>
      <c r="H818" s="2">
        <v>1</v>
      </c>
      <c r="I818" s="2">
        <v>0</v>
      </c>
      <c r="J818" s="2">
        <v>0</v>
      </c>
      <c r="K818" s="2">
        <v>0</v>
      </c>
      <c r="L818" s="2">
        <v>1</v>
      </c>
      <c r="M818" s="2">
        <v>0</v>
      </c>
      <c r="N818" s="2">
        <v>0</v>
      </c>
      <c r="O818" s="2" t="s">
        <v>35</v>
      </c>
      <c r="P818" s="2" t="str" cm="1">
        <f t="array" ref="P818">_xlfn.IFS(Table1[[#This Row],[Divorced]]=1,"Divorced",Table1[[#This Row],[Married]]=1,"Married",Table1[[#This Row],[Single]]=1,"Single",Table1[[#This Row],[Together]]=1,"Together",Table1[[#This Row],[Widow]]=1,"Widow")</f>
        <v>Single</v>
      </c>
      <c r="Q818" s="2" t="str" cm="1">
        <f t="array" ref="Q818">IFERROR(_xlfn.IFS(Table1[[#This Row],[Basic]]=1,"Basic",Table1[[#This Row],[Graduate]]=1,"Graduate",Table1[[#This Row],[Master]]=1,"Master",Table1[[#This Row],[PhD]]=1,"PhD"),"Other")</f>
        <v>Graduate</v>
      </c>
    </row>
    <row r="819" spans="1:17" x14ac:dyDescent="0.25">
      <c r="A819" s="2">
        <v>1068</v>
      </c>
      <c r="B819" s="7">
        <v>160631</v>
      </c>
      <c r="C819" s="2">
        <v>1</v>
      </c>
      <c r="D819" s="2">
        <v>1</v>
      </c>
      <c r="E819" s="2">
        <v>45</v>
      </c>
      <c r="F819" s="2">
        <v>0</v>
      </c>
      <c r="G819" s="2">
        <v>1</v>
      </c>
      <c r="H819" s="2">
        <v>0</v>
      </c>
      <c r="I819" s="2">
        <v>0</v>
      </c>
      <c r="J819" s="2">
        <v>0</v>
      </c>
      <c r="K819" s="2">
        <v>0</v>
      </c>
      <c r="L819" s="2">
        <v>0</v>
      </c>
      <c r="M819" s="2">
        <v>0</v>
      </c>
      <c r="N819" s="2">
        <v>1</v>
      </c>
      <c r="O819" s="2" t="s">
        <v>37</v>
      </c>
      <c r="P819" s="2" t="str" cm="1">
        <f t="array" ref="P819">_xlfn.IFS(Table1[[#This Row],[Divorced]]=1,"Divorced",Table1[[#This Row],[Married]]=1,"Married",Table1[[#This Row],[Single]]=1,"Single",Table1[[#This Row],[Together]]=1,"Together",Table1[[#This Row],[Widow]]=1,"Widow")</f>
        <v>Married</v>
      </c>
      <c r="Q819" s="2" t="str" cm="1">
        <f t="array" ref="Q819">IFERROR(_xlfn.IFS(Table1[[#This Row],[Basic]]=1,"Basic",Table1[[#This Row],[Graduate]]=1,"Graduate",Table1[[#This Row],[Master]]=1,"Master",Table1[[#This Row],[PhD]]=1,"PhD"),"Other")</f>
        <v>PhD</v>
      </c>
    </row>
    <row r="820" spans="1:17" x14ac:dyDescent="0.25">
      <c r="A820" s="2">
        <v>1444</v>
      </c>
      <c r="B820" s="7">
        <v>160597</v>
      </c>
      <c r="C820" s="2">
        <v>0</v>
      </c>
      <c r="D820" s="2">
        <v>1</v>
      </c>
      <c r="E820" s="2">
        <v>56</v>
      </c>
      <c r="F820" s="2">
        <v>0</v>
      </c>
      <c r="G820" s="2">
        <v>1</v>
      </c>
      <c r="H820" s="2">
        <v>0</v>
      </c>
      <c r="I820" s="2">
        <v>0</v>
      </c>
      <c r="J820" s="2">
        <v>0</v>
      </c>
      <c r="K820" s="2">
        <v>0</v>
      </c>
      <c r="L820" s="2">
        <v>1</v>
      </c>
      <c r="M820" s="2">
        <v>0</v>
      </c>
      <c r="N820" s="2">
        <v>0</v>
      </c>
      <c r="O820" s="2" t="s">
        <v>36</v>
      </c>
      <c r="P820" s="2" t="str" cm="1">
        <f t="array" ref="P820">_xlfn.IFS(Table1[[#This Row],[Divorced]]=1,"Divorced",Table1[[#This Row],[Married]]=1,"Married",Table1[[#This Row],[Single]]=1,"Single",Table1[[#This Row],[Together]]=1,"Together",Table1[[#This Row],[Widow]]=1,"Widow")</f>
        <v>Married</v>
      </c>
      <c r="Q820" s="2" t="str" cm="1">
        <f t="array" ref="Q820">IFERROR(_xlfn.IFS(Table1[[#This Row],[Basic]]=1,"Basic",Table1[[#This Row],[Graduate]]=1,"Graduate",Table1[[#This Row],[Master]]=1,"Master",Table1[[#This Row],[PhD]]=1,"PhD"),"Other")</f>
        <v>Graduate</v>
      </c>
    </row>
    <row r="821" spans="1:17" x14ac:dyDescent="0.25">
      <c r="A821" s="2">
        <v>2466</v>
      </c>
      <c r="B821" s="7">
        <v>160585</v>
      </c>
      <c r="C821" s="2">
        <v>1</v>
      </c>
      <c r="D821" s="2">
        <v>1</v>
      </c>
      <c r="E821" s="2">
        <v>49</v>
      </c>
      <c r="F821" s="2">
        <v>0</v>
      </c>
      <c r="G821" s="2">
        <v>1</v>
      </c>
      <c r="H821" s="2">
        <v>0</v>
      </c>
      <c r="I821" s="2">
        <v>0</v>
      </c>
      <c r="J821" s="2">
        <v>0</v>
      </c>
      <c r="K821" s="2">
        <v>0</v>
      </c>
      <c r="L821" s="2">
        <v>0</v>
      </c>
      <c r="M821" s="2">
        <v>0</v>
      </c>
      <c r="N821" s="2">
        <v>1</v>
      </c>
      <c r="O821" s="2" t="s">
        <v>37</v>
      </c>
      <c r="P821" s="2" t="str" cm="1">
        <f t="array" ref="P821">_xlfn.IFS(Table1[[#This Row],[Divorced]]=1,"Divorced",Table1[[#This Row],[Married]]=1,"Married",Table1[[#This Row],[Single]]=1,"Single",Table1[[#This Row],[Together]]=1,"Together",Table1[[#This Row],[Widow]]=1,"Widow")</f>
        <v>Married</v>
      </c>
      <c r="Q821" s="2" t="str" cm="1">
        <f t="array" ref="Q821">IFERROR(_xlfn.IFS(Table1[[#This Row],[Basic]]=1,"Basic",Table1[[#This Row],[Graduate]]=1,"Graduate",Table1[[#This Row],[Master]]=1,"Master",Table1[[#This Row],[PhD]]=1,"PhD"),"Other")</f>
        <v>PhD</v>
      </c>
    </row>
    <row r="822" spans="1:17" x14ac:dyDescent="0.25">
      <c r="A822" s="2">
        <v>1920</v>
      </c>
      <c r="B822" s="7">
        <v>160554</v>
      </c>
      <c r="C822" s="2">
        <v>1</v>
      </c>
      <c r="D822" s="2">
        <v>0</v>
      </c>
      <c r="E822" s="2">
        <v>45</v>
      </c>
      <c r="F822" s="2">
        <v>1</v>
      </c>
      <c r="G822" s="2">
        <v>0</v>
      </c>
      <c r="H822" s="2">
        <v>0</v>
      </c>
      <c r="I822" s="2">
        <v>0</v>
      </c>
      <c r="J822" s="2">
        <v>0</v>
      </c>
      <c r="K822" s="2">
        <v>0</v>
      </c>
      <c r="L822" s="2">
        <v>0</v>
      </c>
      <c r="M822" s="2">
        <v>0</v>
      </c>
      <c r="N822" s="2">
        <v>1</v>
      </c>
      <c r="O822" s="2" t="s">
        <v>37</v>
      </c>
      <c r="P822" s="2" t="str" cm="1">
        <f t="array" ref="P822">_xlfn.IFS(Table1[[#This Row],[Divorced]]=1,"Divorced",Table1[[#This Row],[Married]]=1,"Married",Table1[[#This Row],[Single]]=1,"Single",Table1[[#This Row],[Together]]=1,"Together",Table1[[#This Row],[Widow]]=1,"Widow")</f>
        <v>Divorced</v>
      </c>
      <c r="Q822" s="2" t="str" cm="1">
        <f t="array" ref="Q822">IFERROR(_xlfn.IFS(Table1[[#This Row],[Basic]]=1,"Basic",Table1[[#This Row],[Graduate]]=1,"Graduate",Table1[[#This Row],[Master]]=1,"Master",Table1[[#This Row],[PhD]]=1,"PhD"),"Other")</f>
        <v>PhD</v>
      </c>
    </row>
    <row r="823" spans="1:17" x14ac:dyDescent="0.25">
      <c r="A823" s="2">
        <v>2376</v>
      </c>
      <c r="B823" s="7">
        <v>160544</v>
      </c>
      <c r="C823" s="2">
        <v>1</v>
      </c>
      <c r="D823" s="2">
        <v>1</v>
      </c>
      <c r="E823" s="2">
        <v>59</v>
      </c>
      <c r="F823" s="2">
        <v>0</v>
      </c>
      <c r="G823" s="2">
        <v>1</v>
      </c>
      <c r="H823" s="2">
        <v>0</v>
      </c>
      <c r="I823" s="2">
        <v>0</v>
      </c>
      <c r="J823" s="2">
        <v>0</v>
      </c>
      <c r="K823" s="2">
        <v>0</v>
      </c>
      <c r="L823" s="2">
        <v>1</v>
      </c>
      <c r="M823" s="2">
        <v>0</v>
      </c>
      <c r="N823" s="2">
        <v>0</v>
      </c>
      <c r="O823" s="2" t="s">
        <v>37</v>
      </c>
      <c r="P823" s="2" t="str" cm="1">
        <f t="array" ref="P823">_xlfn.IFS(Table1[[#This Row],[Divorced]]=1,"Divorced",Table1[[#This Row],[Married]]=1,"Married",Table1[[#This Row],[Single]]=1,"Single",Table1[[#This Row],[Together]]=1,"Together",Table1[[#This Row],[Widow]]=1,"Widow")</f>
        <v>Married</v>
      </c>
      <c r="Q823" s="2" t="str" cm="1">
        <f t="array" ref="Q823">IFERROR(_xlfn.IFS(Table1[[#This Row],[Basic]]=1,"Basic",Table1[[#This Row],[Graduate]]=1,"Graduate",Table1[[#This Row],[Master]]=1,"Master",Table1[[#This Row],[PhD]]=1,"PhD"),"Other")</f>
        <v>Graduate</v>
      </c>
    </row>
    <row r="824" spans="1:17" x14ac:dyDescent="0.25">
      <c r="A824" s="2">
        <v>2412</v>
      </c>
      <c r="B824" s="7">
        <v>160544</v>
      </c>
      <c r="C824" s="2">
        <v>1</v>
      </c>
      <c r="D824" s="2">
        <v>1</v>
      </c>
      <c r="E824" s="2">
        <v>59</v>
      </c>
      <c r="F824" s="2">
        <v>0</v>
      </c>
      <c r="G824" s="2">
        <v>1</v>
      </c>
      <c r="H824" s="2">
        <v>0</v>
      </c>
      <c r="I824" s="2">
        <v>0</v>
      </c>
      <c r="J824" s="2">
        <v>0</v>
      </c>
      <c r="K824" s="2">
        <v>0</v>
      </c>
      <c r="L824" s="2">
        <v>1</v>
      </c>
      <c r="M824" s="2">
        <v>0</v>
      </c>
      <c r="N824" s="2">
        <v>0</v>
      </c>
      <c r="O824" s="2" t="s">
        <v>37</v>
      </c>
      <c r="P824" s="2" t="str" cm="1">
        <f t="array" ref="P824">_xlfn.IFS(Table1[[#This Row],[Divorced]]=1,"Divorced",Table1[[#This Row],[Married]]=1,"Married",Table1[[#This Row],[Single]]=1,"Single",Table1[[#This Row],[Together]]=1,"Together",Table1[[#This Row],[Widow]]=1,"Widow")</f>
        <v>Married</v>
      </c>
      <c r="Q824" s="2" t="str" cm="1">
        <f t="array" ref="Q824">IFERROR(_xlfn.IFS(Table1[[#This Row],[Basic]]=1,"Basic",Table1[[#This Row],[Graduate]]=1,"Graduate",Table1[[#This Row],[Master]]=1,"Master",Table1[[#This Row],[PhD]]=1,"PhD"),"Other")</f>
        <v>Graduate</v>
      </c>
    </row>
    <row r="825" spans="1:17" x14ac:dyDescent="0.25">
      <c r="A825" s="2">
        <v>1536</v>
      </c>
      <c r="B825" s="7">
        <v>160504</v>
      </c>
      <c r="C825" s="2">
        <v>0</v>
      </c>
      <c r="D825" s="2">
        <v>1</v>
      </c>
      <c r="E825" s="2">
        <v>49</v>
      </c>
      <c r="F825" s="2">
        <v>0</v>
      </c>
      <c r="G825" s="2">
        <v>0</v>
      </c>
      <c r="H825" s="2">
        <v>1</v>
      </c>
      <c r="I825" s="2">
        <v>0</v>
      </c>
      <c r="J825" s="2">
        <v>0</v>
      </c>
      <c r="K825" s="2">
        <v>0</v>
      </c>
      <c r="L825" s="2">
        <v>0</v>
      </c>
      <c r="M825" s="2">
        <v>0</v>
      </c>
      <c r="N825" s="2">
        <v>1</v>
      </c>
      <c r="O825" s="2" t="s">
        <v>37</v>
      </c>
      <c r="P825" s="2" t="str" cm="1">
        <f t="array" ref="P825">_xlfn.IFS(Table1[[#This Row],[Divorced]]=1,"Divorced",Table1[[#This Row],[Married]]=1,"Married",Table1[[#This Row],[Single]]=1,"Single",Table1[[#This Row],[Together]]=1,"Together",Table1[[#This Row],[Widow]]=1,"Widow")</f>
        <v>Single</v>
      </c>
      <c r="Q825" s="2" t="str" cm="1">
        <f t="array" ref="Q825">IFERROR(_xlfn.IFS(Table1[[#This Row],[Basic]]=1,"Basic",Table1[[#This Row],[Graduate]]=1,"Graduate",Table1[[#This Row],[Master]]=1,"Master",Table1[[#This Row],[PhD]]=1,"PhD"),"Other")</f>
        <v>PhD</v>
      </c>
    </row>
    <row r="826" spans="1:17" x14ac:dyDescent="0.25">
      <c r="A826" s="2">
        <v>2881</v>
      </c>
      <c r="B826" s="7">
        <v>160491</v>
      </c>
      <c r="C826" s="2">
        <v>0</v>
      </c>
      <c r="D826" s="2">
        <v>1</v>
      </c>
      <c r="E826" s="2">
        <v>49</v>
      </c>
      <c r="F826" s="2">
        <v>0</v>
      </c>
      <c r="G826" s="2">
        <v>1</v>
      </c>
      <c r="H826" s="2">
        <v>0</v>
      </c>
      <c r="I826" s="2">
        <v>0</v>
      </c>
      <c r="J826" s="2">
        <v>0</v>
      </c>
      <c r="K826" s="2">
        <v>0</v>
      </c>
      <c r="L826" s="2">
        <v>0</v>
      </c>
      <c r="M826" s="2">
        <v>0</v>
      </c>
      <c r="N826" s="2">
        <v>1</v>
      </c>
      <c r="O826" s="2" t="s">
        <v>34</v>
      </c>
      <c r="P826" s="2" t="str" cm="1">
        <f t="array" ref="P826">_xlfn.IFS(Table1[[#This Row],[Divorced]]=1,"Divorced",Table1[[#This Row],[Married]]=1,"Married",Table1[[#This Row],[Single]]=1,"Single",Table1[[#This Row],[Together]]=1,"Together",Table1[[#This Row],[Widow]]=1,"Widow")</f>
        <v>Married</v>
      </c>
      <c r="Q826" s="2" t="str" cm="1">
        <f t="array" ref="Q826">IFERROR(_xlfn.IFS(Table1[[#This Row],[Basic]]=1,"Basic",Table1[[#This Row],[Graduate]]=1,"Graduate",Table1[[#This Row],[Master]]=1,"Master",Table1[[#This Row],[PhD]]=1,"PhD"),"Other")</f>
        <v>PhD</v>
      </c>
    </row>
    <row r="827" spans="1:17" x14ac:dyDescent="0.25">
      <c r="A827" s="2">
        <v>2555</v>
      </c>
      <c r="B827" s="7">
        <v>160482</v>
      </c>
      <c r="C827" s="2">
        <v>0</v>
      </c>
      <c r="D827" s="2">
        <v>1</v>
      </c>
      <c r="E827" s="2">
        <v>44</v>
      </c>
      <c r="F827" s="2">
        <v>0</v>
      </c>
      <c r="G827" s="2">
        <v>0</v>
      </c>
      <c r="H827" s="2">
        <v>1</v>
      </c>
      <c r="I827" s="2">
        <v>0</v>
      </c>
      <c r="J827" s="2">
        <v>0</v>
      </c>
      <c r="K827" s="2">
        <v>0</v>
      </c>
      <c r="L827" s="2">
        <v>0</v>
      </c>
      <c r="M827" s="2">
        <v>1</v>
      </c>
      <c r="N827" s="2">
        <v>0</v>
      </c>
      <c r="O827" s="2" t="s">
        <v>38</v>
      </c>
      <c r="P827" s="2" t="str" cm="1">
        <f t="array" ref="P827">_xlfn.IFS(Table1[[#This Row],[Divorced]]=1,"Divorced",Table1[[#This Row],[Married]]=1,"Married",Table1[[#This Row],[Single]]=1,"Single",Table1[[#This Row],[Together]]=1,"Together",Table1[[#This Row],[Widow]]=1,"Widow")</f>
        <v>Single</v>
      </c>
      <c r="Q827" s="2" t="str" cm="1">
        <f t="array" ref="Q827">IFERROR(_xlfn.IFS(Table1[[#This Row],[Basic]]=1,"Basic",Table1[[#This Row],[Graduate]]=1,"Graduate",Table1[[#This Row],[Master]]=1,"Master",Table1[[#This Row],[PhD]]=1,"PhD"),"Other")</f>
        <v>Master</v>
      </c>
    </row>
    <row r="828" spans="1:17" x14ac:dyDescent="0.25">
      <c r="A828" s="2">
        <v>1836</v>
      </c>
      <c r="B828" s="7">
        <v>160474</v>
      </c>
      <c r="C828" s="2">
        <v>0</v>
      </c>
      <c r="D828" s="2">
        <v>1</v>
      </c>
      <c r="E828" s="2">
        <v>41</v>
      </c>
      <c r="F828" s="2">
        <v>0</v>
      </c>
      <c r="G828" s="2">
        <v>0</v>
      </c>
      <c r="H828" s="2">
        <v>1</v>
      </c>
      <c r="I828" s="2">
        <v>0</v>
      </c>
      <c r="J828" s="2">
        <v>0</v>
      </c>
      <c r="K828" s="2">
        <v>0</v>
      </c>
      <c r="L828" s="2">
        <v>1</v>
      </c>
      <c r="M828" s="2">
        <v>0</v>
      </c>
      <c r="N828" s="2">
        <v>0</v>
      </c>
      <c r="O828" s="2" t="s">
        <v>37</v>
      </c>
      <c r="P828" s="2" t="str" cm="1">
        <f t="array" ref="P828">_xlfn.IFS(Table1[[#This Row],[Divorced]]=1,"Divorced",Table1[[#This Row],[Married]]=1,"Married",Table1[[#This Row],[Single]]=1,"Single",Table1[[#This Row],[Together]]=1,"Together",Table1[[#This Row],[Widow]]=1,"Widow")</f>
        <v>Single</v>
      </c>
      <c r="Q828" s="2" t="str" cm="1">
        <f t="array" ref="Q828">IFERROR(_xlfn.IFS(Table1[[#This Row],[Basic]]=1,"Basic",Table1[[#This Row],[Graduate]]=1,"Graduate",Table1[[#This Row],[Master]]=1,"Master",Table1[[#This Row],[PhD]]=1,"PhD"),"Other")</f>
        <v>Graduate</v>
      </c>
    </row>
    <row r="829" spans="1:17" x14ac:dyDescent="0.25">
      <c r="A829" s="2">
        <v>2456</v>
      </c>
      <c r="B829" s="7">
        <v>160474</v>
      </c>
      <c r="C829" s="2">
        <v>0</v>
      </c>
      <c r="D829" s="2">
        <v>1</v>
      </c>
      <c r="E829" s="2">
        <v>41</v>
      </c>
      <c r="F829" s="2">
        <v>0</v>
      </c>
      <c r="G829" s="2">
        <v>0</v>
      </c>
      <c r="H829" s="2">
        <v>1</v>
      </c>
      <c r="I829" s="2">
        <v>0</v>
      </c>
      <c r="J829" s="2">
        <v>0</v>
      </c>
      <c r="K829" s="2">
        <v>0</v>
      </c>
      <c r="L829" s="2">
        <v>1</v>
      </c>
      <c r="M829" s="2">
        <v>0</v>
      </c>
      <c r="N829" s="2">
        <v>0</v>
      </c>
      <c r="O829" s="2" t="s">
        <v>35</v>
      </c>
      <c r="P829" s="2" t="str" cm="1">
        <f t="array" ref="P829">_xlfn.IFS(Table1[[#This Row],[Divorced]]=1,"Divorced",Table1[[#This Row],[Married]]=1,"Married",Table1[[#This Row],[Single]]=1,"Single",Table1[[#This Row],[Together]]=1,"Together",Table1[[#This Row],[Widow]]=1,"Widow")</f>
        <v>Single</v>
      </c>
      <c r="Q829" s="2" t="str" cm="1">
        <f t="array" ref="Q829">IFERROR(_xlfn.IFS(Table1[[#This Row],[Basic]]=1,"Basic",Table1[[#This Row],[Graduate]]=1,"Graduate",Table1[[#This Row],[Master]]=1,"Master",Table1[[#This Row],[PhD]]=1,"PhD"),"Other")</f>
        <v>Graduate</v>
      </c>
    </row>
    <row r="830" spans="1:17" x14ac:dyDescent="0.25">
      <c r="A830" s="2">
        <v>2584</v>
      </c>
      <c r="B830" s="7">
        <v>160432</v>
      </c>
      <c r="C830" s="2">
        <v>0</v>
      </c>
      <c r="D830" s="2">
        <v>1</v>
      </c>
      <c r="E830" s="2">
        <v>47</v>
      </c>
      <c r="F830" s="2">
        <v>0</v>
      </c>
      <c r="G830" s="2">
        <v>1</v>
      </c>
      <c r="H830" s="2">
        <v>0</v>
      </c>
      <c r="I830" s="2">
        <v>0</v>
      </c>
      <c r="J830" s="2">
        <v>0</v>
      </c>
      <c r="K830" s="2">
        <v>0</v>
      </c>
      <c r="L830" s="2">
        <v>0</v>
      </c>
      <c r="M830" s="2">
        <v>1</v>
      </c>
      <c r="N830" s="2">
        <v>0</v>
      </c>
      <c r="O830" s="2" t="s">
        <v>36</v>
      </c>
      <c r="P830" s="2" t="str" cm="1">
        <f t="array" ref="P830">_xlfn.IFS(Table1[[#This Row],[Divorced]]=1,"Divorced",Table1[[#This Row],[Married]]=1,"Married",Table1[[#This Row],[Single]]=1,"Single",Table1[[#This Row],[Together]]=1,"Together",Table1[[#This Row],[Widow]]=1,"Widow")</f>
        <v>Married</v>
      </c>
      <c r="Q830" s="2" t="str" cm="1">
        <f t="array" ref="Q830">IFERROR(_xlfn.IFS(Table1[[#This Row],[Basic]]=1,"Basic",Table1[[#This Row],[Graduate]]=1,"Graduate",Table1[[#This Row],[Master]]=1,"Master",Table1[[#This Row],[PhD]]=1,"PhD"),"Other")</f>
        <v>Master</v>
      </c>
    </row>
    <row r="831" spans="1:17" x14ac:dyDescent="0.25">
      <c r="A831" s="2">
        <v>2691</v>
      </c>
      <c r="B831" s="7">
        <v>160230</v>
      </c>
      <c r="C831" s="2">
        <v>0</v>
      </c>
      <c r="D831" s="2">
        <v>1</v>
      </c>
      <c r="E831" s="2">
        <v>64</v>
      </c>
      <c r="F831" s="2">
        <v>0</v>
      </c>
      <c r="G831" s="2">
        <v>0</v>
      </c>
      <c r="H831" s="2">
        <v>1</v>
      </c>
      <c r="I831" s="2">
        <v>0</v>
      </c>
      <c r="J831" s="2">
        <v>0</v>
      </c>
      <c r="K831" s="2">
        <v>0</v>
      </c>
      <c r="L831" s="2">
        <v>1</v>
      </c>
      <c r="M831" s="2">
        <v>0</v>
      </c>
      <c r="N831" s="2">
        <v>0</v>
      </c>
      <c r="O831" s="2" t="s">
        <v>39</v>
      </c>
      <c r="P831" s="2" t="str" cm="1">
        <f t="array" ref="P831">_xlfn.IFS(Table1[[#This Row],[Divorced]]=1,"Divorced",Table1[[#This Row],[Married]]=1,"Married",Table1[[#This Row],[Single]]=1,"Single",Table1[[#This Row],[Together]]=1,"Together",Table1[[#This Row],[Widow]]=1,"Widow")</f>
        <v>Single</v>
      </c>
      <c r="Q831" s="2" t="str" cm="1">
        <f t="array" ref="Q831">IFERROR(_xlfn.IFS(Table1[[#This Row],[Basic]]=1,"Basic",Table1[[#This Row],[Graduate]]=1,"Graduate",Table1[[#This Row],[Master]]=1,"Master",Table1[[#This Row],[PhD]]=1,"PhD"),"Other")</f>
        <v>Graduate</v>
      </c>
    </row>
    <row r="832" spans="1:17" x14ac:dyDescent="0.25">
      <c r="A832" s="2">
        <v>2840</v>
      </c>
      <c r="B832" s="7">
        <v>160208</v>
      </c>
      <c r="C832" s="2">
        <v>1</v>
      </c>
      <c r="D832" s="2">
        <v>1</v>
      </c>
      <c r="E832" s="2">
        <v>47</v>
      </c>
      <c r="F832" s="2">
        <v>0</v>
      </c>
      <c r="G832" s="2">
        <v>0</v>
      </c>
      <c r="H832" s="2">
        <v>0</v>
      </c>
      <c r="I832" s="2">
        <v>0</v>
      </c>
      <c r="J832" s="2">
        <v>1</v>
      </c>
      <c r="K832" s="2">
        <v>0</v>
      </c>
      <c r="L832" s="2">
        <v>1</v>
      </c>
      <c r="M832" s="2">
        <v>0</v>
      </c>
      <c r="N832" s="2">
        <v>0</v>
      </c>
      <c r="O832" s="2" t="s">
        <v>35</v>
      </c>
      <c r="P832" s="2" t="str" cm="1">
        <f t="array" ref="P832">_xlfn.IFS(Table1[[#This Row],[Divorced]]=1,"Divorced",Table1[[#This Row],[Married]]=1,"Married",Table1[[#This Row],[Single]]=1,"Single",Table1[[#This Row],[Together]]=1,"Together",Table1[[#This Row],[Widow]]=1,"Widow")</f>
        <v>Widow</v>
      </c>
      <c r="Q832" s="2" t="str" cm="1">
        <f t="array" ref="Q832">IFERROR(_xlfn.IFS(Table1[[#This Row],[Basic]]=1,"Basic",Table1[[#This Row],[Graduate]]=1,"Graduate",Table1[[#This Row],[Master]]=1,"Master",Table1[[#This Row],[PhD]]=1,"PhD"),"Other")</f>
        <v>Graduate</v>
      </c>
    </row>
    <row r="833" spans="1:17" x14ac:dyDescent="0.25">
      <c r="A833" s="2">
        <v>2848</v>
      </c>
      <c r="B833" s="7">
        <v>160200</v>
      </c>
      <c r="C833" s="2">
        <v>0</v>
      </c>
      <c r="D833" s="2">
        <v>1</v>
      </c>
      <c r="E833" s="2">
        <v>72</v>
      </c>
      <c r="F833" s="2">
        <v>0</v>
      </c>
      <c r="G833" s="2">
        <v>0</v>
      </c>
      <c r="H833" s="2">
        <v>1</v>
      </c>
      <c r="I833" s="2">
        <v>0</v>
      </c>
      <c r="J833" s="2">
        <v>0</v>
      </c>
      <c r="K833" s="2">
        <v>0</v>
      </c>
      <c r="L833" s="2">
        <v>0</v>
      </c>
      <c r="M833" s="2">
        <v>0</v>
      </c>
      <c r="N833" s="2">
        <v>1</v>
      </c>
      <c r="O833" s="2" t="s">
        <v>36</v>
      </c>
      <c r="P833" s="2" t="str" cm="1">
        <f t="array" ref="P833">_xlfn.IFS(Table1[[#This Row],[Divorced]]=1,"Divorced",Table1[[#This Row],[Married]]=1,"Married",Table1[[#This Row],[Single]]=1,"Single",Table1[[#This Row],[Together]]=1,"Together",Table1[[#This Row],[Widow]]=1,"Widow")</f>
        <v>Single</v>
      </c>
      <c r="Q833" s="2" t="str" cm="1">
        <f t="array" ref="Q833">IFERROR(_xlfn.IFS(Table1[[#This Row],[Basic]]=1,"Basic",Table1[[#This Row],[Graduate]]=1,"Graduate",Table1[[#This Row],[Master]]=1,"Master",Table1[[#This Row],[PhD]]=1,"PhD"),"Other")</f>
        <v>PhD</v>
      </c>
    </row>
    <row r="834" spans="1:17" x14ac:dyDescent="0.25">
      <c r="A834" s="2">
        <v>1147</v>
      </c>
      <c r="B834" s="7">
        <v>160199</v>
      </c>
      <c r="C834" s="2">
        <v>1</v>
      </c>
      <c r="D834" s="2">
        <v>2</v>
      </c>
      <c r="E834" s="2">
        <v>42</v>
      </c>
      <c r="F834" s="2">
        <v>0</v>
      </c>
      <c r="G834" s="2">
        <v>0</v>
      </c>
      <c r="H834" s="2">
        <v>1</v>
      </c>
      <c r="I834" s="2">
        <v>0</v>
      </c>
      <c r="J834" s="2">
        <v>0</v>
      </c>
      <c r="K834" s="2">
        <v>0</v>
      </c>
      <c r="L834" s="2">
        <v>1</v>
      </c>
      <c r="M834" s="2">
        <v>0</v>
      </c>
      <c r="N834" s="2">
        <v>0</v>
      </c>
      <c r="O834" s="2" t="s">
        <v>34</v>
      </c>
      <c r="P834" s="2" t="str" cm="1">
        <f t="array" ref="P834">_xlfn.IFS(Table1[[#This Row],[Divorced]]=1,"Divorced",Table1[[#This Row],[Married]]=1,"Married",Table1[[#This Row],[Single]]=1,"Single",Table1[[#This Row],[Together]]=1,"Together",Table1[[#This Row],[Widow]]=1,"Widow")</f>
        <v>Single</v>
      </c>
      <c r="Q834" s="2" t="str" cm="1">
        <f t="array" ref="Q834">IFERROR(_xlfn.IFS(Table1[[#This Row],[Basic]]=1,"Basic",Table1[[#This Row],[Graduate]]=1,"Graduate",Table1[[#This Row],[Master]]=1,"Master",Table1[[#This Row],[PhD]]=1,"PhD"),"Other")</f>
        <v>Graduate</v>
      </c>
    </row>
    <row r="835" spans="1:17" x14ac:dyDescent="0.25">
      <c r="A835" s="2">
        <v>1778</v>
      </c>
      <c r="B835" s="7">
        <v>160161</v>
      </c>
      <c r="C835" s="2">
        <v>0</v>
      </c>
      <c r="D835" s="2">
        <v>1</v>
      </c>
      <c r="E835" s="2">
        <v>55</v>
      </c>
      <c r="F835" s="2">
        <v>1</v>
      </c>
      <c r="G835" s="2">
        <v>0</v>
      </c>
      <c r="H835" s="2">
        <v>0</v>
      </c>
      <c r="I835" s="2">
        <v>0</v>
      </c>
      <c r="J835" s="2">
        <v>0</v>
      </c>
      <c r="K835" s="2">
        <v>0</v>
      </c>
      <c r="L835" s="2">
        <v>0</v>
      </c>
      <c r="M835" s="2">
        <v>0</v>
      </c>
      <c r="N835" s="2">
        <v>0</v>
      </c>
      <c r="O835" s="2" t="s">
        <v>35</v>
      </c>
      <c r="P835" s="2" t="str" cm="1">
        <f t="array" ref="P835">_xlfn.IFS(Table1[[#This Row],[Divorced]]=1,"Divorced",Table1[[#This Row],[Married]]=1,"Married",Table1[[#This Row],[Single]]=1,"Single",Table1[[#This Row],[Together]]=1,"Together",Table1[[#This Row],[Widow]]=1,"Widow")</f>
        <v>Divorced</v>
      </c>
      <c r="Q835" s="2" t="str" cm="1">
        <f t="array" ref="Q835">IFERROR(_xlfn.IFS(Table1[[#This Row],[Basic]]=1,"Basic",Table1[[#This Row],[Graduate]]=1,"Graduate",Table1[[#This Row],[Master]]=1,"Master",Table1[[#This Row],[PhD]]=1,"PhD"),"Other")</f>
        <v>Other</v>
      </c>
    </row>
    <row r="836" spans="1:17" x14ac:dyDescent="0.25">
      <c r="A836" s="2">
        <v>1495</v>
      </c>
      <c r="B836" s="7">
        <v>160152</v>
      </c>
      <c r="C836" s="2">
        <v>0</v>
      </c>
      <c r="D836" s="2">
        <v>1</v>
      </c>
      <c r="E836" s="2">
        <v>41</v>
      </c>
      <c r="F836" s="2">
        <v>0</v>
      </c>
      <c r="G836" s="2">
        <v>0</v>
      </c>
      <c r="H836" s="2">
        <v>1</v>
      </c>
      <c r="I836" s="2">
        <v>0</v>
      </c>
      <c r="J836" s="2">
        <v>0</v>
      </c>
      <c r="K836" s="2">
        <v>0</v>
      </c>
      <c r="L836" s="2">
        <v>1</v>
      </c>
      <c r="M836" s="2">
        <v>0</v>
      </c>
      <c r="N836" s="2">
        <v>0</v>
      </c>
      <c r="O836" s="2" t="s">
        <v>34</v>
      </c>
      <c r="P836" s="2" t="str" cm="1">
        <f t="array" ref="P836">_xlfn.IFS(Table1[[#This Row],[Divorced]]=1,"Divorced",Table1[[#This Row],[Married]]=1,"Married",Table1[[#This Row],[Single]]=1,"Single",Table1[[#This Row],[Together]]=1,"Together",Table1[[#This Row],[Widow]]=1,"Widow")</f>
        <v>Single</v>
      </c>
      <c r="Q836" s="2" t="str" cm="1">
        <f t="array" ref="Q836">IFERROR(_xlfn.IFS(Table1[[#This Row],[Basic]]=1,"Basic",Table1[[#This Row],[Graduate]]=1,"Graduate",Table1[[#This Row],[Master]]=1,"Master",Table1[[#This Row],[PhD]]=1,"PhD"),"Other")</f>
        <v>Graduate</v>
      </c>
    </row>
    <row r="837" spans="1:17" x14ac:dyDescent="0.25">
      <c r="A837" s="2">
        <v>1471</v>
      </c>
      <c r="B837" s="7">
        <v>160093</v>
      </c>
      <c r="C837" s="2">
        <v>0</v>
      </c>
      <c r="D837" s="2">
        <v>1</v>
      </c>
      <c r="E837" s="2">
        <v>46</v>
      </c>
      <c r="F837" s="2">
        <v>0</v>
      </c>
      <c r="G837" s="2">
        <v>1</v>
      </c>
      <c r="H837" s="2">
        <v>0</v>
      </c>
      <c r="I837" s="2">
        <v>0</v>
      </c>
      <c r="J837" s="2">
        <v>0</v>
      </c>
      <c r="K837" s="2">
        <v>0</v>
      </c>
      <c r="L837" s="2">
        <v>1</v>
      </c>
      <c r="M837" s="2">
        <v>0</v>
      </c>
      <c r="N837" s="2">
        <v>0</v>
      </c>
      <c r="O837" s="2" t="s">
        <v>34</v>
      </c>
      <c r="P837" s="2" t="str" cm="1">
        <f t="array" ref="P837">_xlfn.IFS(Table1[[#This Row],[Divorced]]=1,"Divorced",Table1[[#This Row],[Married]]=1,"Married",Table1[[#This Row],[Single]]=1,"Single",Table1[[#This Row],[Together]]=1,"Together",Table1[[#This Row],[Widow]]=1,"Widow")</f>
        <v>Married</v>
      </c>
      <c r="Q837" s="2" t="str" cm="1">
        <f t="array" ref="Q837">IFERROR(_xlfn.IFS(Table1[[#This Row],[Basic]]=1,"Basic",Table1[[#This Row],[Graduate]]=1,"Graduate",Table1[[#This Row],[Master]]=1,"Master",Table1[[#This Row],[PhD]]=1,"PhD"),"Other")</f>
        <v>Graduate</v>
      </c>
    </row>
    <row r="838" spans="1:17" x14ac:dyDescent="0.25">
      <c r="A838" s="2">
        <v>2276</v>
      </c>
      <c r="B838" s="7">
        <v>160033</v>
      </c>
      <c r="C838" s="2">
        <v>0</v>
      </c>
      <c r="D838" s="2">
        <v>1</v>
      </c>
      <c r="E838" s="2">
        <v>66</v>
      </c>
      <c r="F838" s="2">
        <v>0</v>
      </c>
      <c r="G838" s="2">
        <v>0</v>
      </c>
      <c r="H838" s="2">
        <v>0</v>
      </c>
      <c r="I838" s="2">
        <v>1</v>
      </c>
      <c r="J838" s="2">
        <v>0</v>
      </c>
      <c r="K838" s="2">
        <v>0</v>
      </c>
      <c r="L838" s="2">
        <v>0</v>
      </c>
      <c r="M838" s="2">
        <v>1</v>
      </c>
      <c r="N838" s="2">
        <v>0</v>
      </c>
      <c r="O838" s="2" t="s">
        <v>35</v>
      </c>
      <c r="P838" s="2" t="str" cm="1">
        <f t="array" ref="P838">_xlfn.IFS(Table1[[#This Row],[Divorced]]=1,"Divorced",Table1[[#This Row],[Married]]=1,"Married",Table1[[#This Row],[Single]]=1,"Single",Table1[[#This Row],[Together]]=1,"Together",Table1[[#This Row],[Widow]]=1,"Widow")</f>
        <v>Together</v>
      </c>
      <c r="Q838" s="2" t="str" cm="1">
        <f t="array" ref="Q838">IFERROR(_xlfn.IFS(Table1[[#This Row],[Basic]]=1,"Basic",Table1[[#This Row],[Graduate]]=1,"Graduate",Table1[[#This Row],[Master]]=1,"Master",Table1[[#This Row],[PhD]]=1,"PhD"),"Other")</f>
        <v>Master</v>
      </c>
    </row>
    <row r="839" spans="1:17" x14ac:dyDescent="0.25">
      <c r="A839" s="2">
        <v>1338</v>
      </c>
      <c r="B839" s="7">
        <v>160000</v>
      </c>
      <c r="C839" s="2">
        <v>0</v>
      </c>
      <c r="D839" s="2">
        <v>1</v>
      </c>
      <c r="E839" s="2">
        <v>44</v>
      </c>
      <c r="F839" s="2">
        <v>0</v>
      </c>
      <c r="G839" s="2">
        <v>0</v>
      </c>
      <c r="H839" s="2">
        <v>1</v>
      </c>
      <c r="I839" s="2">
        <v>0</v>
      </c>
      <c r="J839" s="2">
        <v>0</v>
      </c>
      <c r="K839" s="2">
        <v>0</v>
      </c>
      <c r="L839" s="2">
        <v>0</v>
      </c>
      <c r="M839" s="2">
        <v>0</v>
      </c>
      <c r="N839" s="2">
        <v>1</v>
      </c>
      <c r="O839" s="2" t="s">
        <v>37</v>
      </c>
      <c r="P839" s="2" t="str" cm="1">
        <f t="array" ref="P839">_xlfn.IFS(Table1[[#This Row],[Divorced]]=1,"Divorced",Table1[[#This Row],[Married]]=1,"Married",Table1[[#This Row],[Single]]=1,"Single",Table1[[#This Row],[Together]]=1,"Together",Table1[[#This Row],[Widow]]=1,"Widow")</f>
        <v>Single</v>
      </c>
      <c r="Q839" s="2" t="str" cm="1">
        <f t="array" ref="Q839">IFERROR(_xlfn.IFS(Table1[[#This Row],[Basic]]=1,"Basic",Table1[[#This Row],[Graduate]]=1,"Graduate",Table1[[#This Row],[Master]]=1,"Master",Table1[[#This Row],[PhD]]=1,"PhD"),"Other")</f>
        <v>PhD</v>
      </c>
    </row>
    <row r="840" spans="1:17" x14ac:dyDescent="0.25">
      <c r="A840" s="2">
        <v>1578</v>
      </c>
      <c r="B840" s="7">
        <v>159973</v>
      </c>
      <c r="C840" s="2">
        <v>0</v>
      </c>
      <c r="D840" s="2">
        <v>0</v>
      </c>
      <c r="E840" s="2">
        <v>48</v>
      </c>
      <c r="F840" s="2">
        <v>0</v>
      </c>
      <c r="G840" s="2">
        <v>1</v>
      </c>
      <c r="H840" s="2">
        <v>0</v>
      </c>
      <c r="I840" s="2">
        <v>0</v>
      </c>
      <c r="J840" s="2">
        <v>0</v>
      </c>
      <c r="K840" s="2">
        <v>0</v>
      </c>
      <c r="L840" s="2">
        <v>0</v>
      </c>
      <c r="M840" s="2">
        <v>0</v>
      </c>
      <c r="N840" s="2">
        <v>1</v>
      </c>
      <c r="O840" s="2" t="s">
        <v>37</v>
      </c>
      <c r="P840" s="2" t="str" cm="1">
        <f t="array" ref="P840">_xlfn.IFS(Table1[[#This Row],[Divorced]]=1,"Divorced",Table1[[#This Row],[Married]]=1,"Married",Table1[[#This Row],[Single]]=1,"Single",Table1[[#This Row],[Together]]=1,"Together",Table1[[#This Row],[Widow]]=1,"Widow")</f>
        <v>Married</v>
      </c>
      <c r="Q840" s="2" t="str" cm="1">
        <f t="array" ref="Q840">IFERROR(_xlfn.IFS(Table1[[#This Row],[Basic]]=1,"Basic",Table1[[#This Row],[Graduate]]=1,"Graduate",Table1[[#This Row],[Master]]=1,"Master",Table1[[#This Row],[PhD]]=1,"PhD"),"Other")</f>
        <v>PhD</v>
      </c>
    </row>
    <row r="841" spans="1:17" x14ac:dyDescent="0.25">
      <c r="A841" s="2">
        <v>2053</v>
      </c>
      <c r="B841" s="7">
        <v>159925</v>
      </c>
      <c r="C841" s="2">
        <v>0</v>
      </c>
      <c r="D841" s="2">
        <v>1</v>
      </c>
      <c r="E841" s="2">
        <v>65</v>
      </c>
      <c r="F841" s="2">
        <v>0</v>
      </c>
      <c r="G841" s="2">
        <v>0</v>
      </c>
      <c r="H841" s="2">
        <v>0</v>
      </c>
      <c r="I841" s="2">
        <v>1</v>
      </c>
      <c r="J841" s="2">
        <v>0</v>
      </c>
      <c r="K841" s="2">
        <v>0</v>
      </c>
      <c r="L841" s="2">
        <v>1</v>
      </c>
      <c r="M841" s="2">
        <v>0</v>
      </c>
      <c r="N841" s="2">
        <v>0</v>
      </c>
      <c r="O841" s="2" t="s">
        <v>34</v>
      </c>
      <c r="P841" s="2" t="str" cm="1">
        <f t="array" ref="P841">_xlfn.IFS(Table1[[#This Row],[Divorced]]=1,"Divorced",Table1[[#This Row],[Married]]=1,"Married",Table1[[#This Row],[Single]]=1,"Single",Table1[[#This Row],[Together]]=1,"Together",Table1[[#This Row],[Widow]]=1,"Widow")</f>
        <v>Together</v>
      </c>
      <c r="Q841" s="2" t="str" cm="1">
        <f t="array" ref="Q841">IFERROR(_xlfn.IFS(Table1[[#This Row],[Basic]]=1,"Basic",Table1[[#This Row],[Graduate]]=1,"Graduate",Table1[[#This Row],[Master]]=1,"Master",Table1[[#This Row],[PhD]]=1,"PhD"),"Other")</f>
        <v>Graduate</v>
      </c>
    </row>
    <row r="842" spans="1:17" x14ac:dyDescent="0.25">
      <c r="A842" s="2">
        <v>2453</v>
      </c>
      <c r="B842" s="7">
        <v>159892</v>
      </c>
      <c r="C842" s="2">
        <v>0</v>
      </c>
      <c r="D842" s="2">
        <v>1</v>
      </c>
      <c r="E842" s="2">
        <v>50</v>
      </c>
      <c r="F842" s="2">
        <v>0</v>
      </c>
      <c r="G842" s="2">
        <v>1</v>
      </c>
      <c r="H842" s="2">
        <v>0</v>
      </c>
      <c r="I842" s="2">
        <v>0</v>
      </c>
      <c r="J842" s="2">
        <v>0</v>
      </c>
      <c r="K842" s="2">
        <v>0</v>
      </c>
      <c r="L842" s="2">
        <v>0</v>
      </c>
      <c r="M842" s="2">
        <v>0</v>
      </c>
      <c r="N842" s="2">
        <v>1</v>
      </c>
      <c r="O842" s="2" t="s">
        <v>38</v>
      </c>
      <c r="P842" s="2" t="str" cm="1">
        <f t="array" ref="P842">_xlfn.IFS(Table1[[#This Row],[Divorced]]=1,"Divorced",Table1[[#This Row],[Married]]=1,"Married",Table1[[#This Row],[Single]]=1,"Single",Table1[[#This Row],[Together]]=1,"Together",Table1[[#This Row],[Widow]]=1,"Widow")</f>
        <v>Married</v>
      </c>
      <c r="Q842" s="2" t="str" cm="1">
        <f t="array" ref="Q842">IFERROR(_xlfn.IFS(Table1[[#This Row],[Basic]]=1,"Basic",Table1[[#This Row],[Graduate]]=1,"Graduate",Table1[[#This Row],[Master]]=1,"Master",Table1[[#This Row],[PhD]]=1,"PhD"),"Other")</f>
        <v>PhD</v>
      </c>
    </row>
    <row r="843" spans="1:17" x14ac:dyDescent="0.25">
      <c r="A843" s="2">
        <v>2289</v>
      </c>
      <c r="B843" s="7">
        <v>159868</v>
      </c>
      <c r="C843" s="2">
        <v>0</v>
      </c>
      <c r="D843" s="2">
        <v>1</v>
      </c>
      <c r="E843" s="2">
        <v>48</v>
      </c>
      <c r="F843" s="2">
        <v>0</v>
      </c>
      <c r="G843" s="2">
        <v>0</v>
      </c>
      <c r="H843" s="2">
        <v>0</v>
      </c>
      <c r="I843" s="2">
        <v>1</v>
      </c>
      <c r="J843" s="2">
        <v>0</v>
      </c>
      <c r="K843" s="2">
        <v>0</v>
      </c>
      <c r="L843" s="2">
        <v>1</v>
      </c>
      <c r="M843" s="2">
        <v>0</v>
      </c>
      <c r="N843" s="2">
        <v>0</v>
      </c>
      <c r="O843" s="2" t="s">
        <v>39</v>
      </c>
      <c r="P843" s="2" t="str" cm="1">
        <f t="array" ref="P843">_xlfn.IFS(Table1[[#This Row],[Divorced]]=1,"Divorced",Table1[[#This Row],[Married]]=1,"Married",Table1[[#This Row],[Single]]=1,"Single",Table1[[#This Row],[Together]]=1,"Together",Table1[[#This Row],[Widow]]=1,"Widow")</f>
        <v>Together</v>
      </c>
      <c r="Q843" s="2" t="str" cm="1">
        <f t="array" ref="Q843">IFERROR(_xlfn.IFS(Table1[[#This Row],[Basic]]=1,"Basic",Table1[[#This Row],[Graduate]]=1,"Graduate",Table1[[#This Row],[Master]]=1,"Master",Table1[[#This Row],[PhD]]=1,"PhD"),"Other")</f>
        <v>Graduate</v>
      </c>
    </row>
    <row r="844" spans="1:17" x14ac:dyDescent="0.25">
      <c r="A844" s="2">
        <v>2611</v>
      </c>
      <c r="B844" s="7">
        <v>159821</v>
      </c>
      <c r="C844" s="2">
        <v>0</v>
      </c>
      <c r="D844" s="2">
        <v>1</v>
      </c>
      <c r="E844" s="2">
        <v>65</v>
      </c>
      <c r="F844" s="2">
        <v>0</v>
      </c>
      <c r="G844" s="2">
        <v>1</v>
      </c>
      <c r="H844" s="2">
        <v>0</v>
      </c>
      <c r="I844" s="2">
        <v>0</v>
      </c>
      <c r="J844" s="2">
        <v>0</v>
      </c>
      <c r="K844" s="2">
        <v>0</v>
      </c>
      <c r="L844" s="2">
        <v>0</v>
      </c>
      <c r="M844" s="2">
        <v>0</v>
      </c>
      <c r="N844" s="2">
        <v>1</v>
      </c>
      <c r="O844" s="2" t="s">
        <v>34</v>
      </c>
      <c r="P844" s="2" t="str" cm="1">
        <f t="array" ref="P844">_xlfn.IFS(Table1[[#This Row],[Divorced]]=1,"Divorced",Table1[[#This Row],[Married]]=1,"Married",Table1[[#This Row],[Single]]=1,"Single",Table1[[#This Row],[Together]]=1,"Together",Table1[[#This Row],[Widow]]=1,"Widow")</f>
        <v>Married</v>
      </c>
      <c r="Q844" s="2" t="str" cm="1">
        <f t="array" ref="Q844">IFERROR(_xlfn.IFS(Table1[[#This Row],[Basic]]=1,"Basic",Table1[[#This Row],[Graduate]]=1,"Graduate",Table1[[#This Row],[Master]]=1,"Master",Table1[[#This Row],[PhD]]=1,"PhD"),"Other")</f>
        <v>PhD</v>
      </c>
    </row>
    <row r="845" spans="1:17" x14ac:dyDescent="0.25">
      <c r="A845" s="2">
        <v>1135</v>
      </c>
      <c r="B845" s="7">
        <v>159809</v>
      </c>
      <c r="C845" s="2">
        <v>0</v>
      </c>
      <c r="D845" s="2">
        <v>2</v>
      </c>
      <c r="E845" s="2">
        <v>44</v>
      </c>
      <c r="F845" s="2">
        <v>0</v>
      </c>
      <c r="G845" s="2">
        <v>1</v>
      </c>
      <c r="H845" s="2">
        <v>0</v>
      </c>
      <c r="I845" s="2">
        <v>0</v>
      </c>
      <c r="J845" s="2">
        <v>0</v>
      </c>
      <c r="K845" s="2">
        <v>0</v>
      </c>
      <c r="L845" s="2">
        <v>1</v>
      </c>
      <c r="M845" s="2">
        <v>0</v>
      </c>
      <c r="N845" s="2">
        <v>0</v>
      </c>
      <c r="O845" s="2" t="s">
        <v>34</v>
      </c>
      <c r="P845" s="2" t="str" cm="1">
        <f t="array" ref="P845">_xlfn.IFS(Table1[[#This Row],[Divorced]]=1,"Divorced",Table1[[#This Row],[Married]]=1,"Married",Table1[[#This Row],[Single]]=1,"Single",Table1[[#This Row],[Together]]=1,"Together",Table1[[#This Row],[Widow]]=1,"Widow")</f>
        <v>Married</v>
      </c>
      <c r="Q845" s="2" t="str" cm="1">
        <f t="array" ref="Q845">IFERROR(_xlfn.IFS(Table1[[#This Row],[Basic]]=1,"Basic",Table1[[#This Row],[Graduate]]=1,"Graduate",Table1[[#This Row],[Master]]=1,"Master",Table1[[#This Row],[PhD]]=1,"PhD"),"Other")</f>
        <v>Graduate</v>
      </c>
    </row>
    <row r="846" spans="1:17" x14ac:dyDescent="0.25">
      <c r="A846" s="2">
        <v>1937</v>
      </c>
      <c r="B846" s="7">
        <v>159754</v>
      </c>
      <c r="C846" s="2">
        <v>0</v>
      </c>
      <c r="D846" s="2">
        <v>1</v>
      </c>
      <c r="E846" s="2">
        <v>55</v>
      </c>
      <c r="F846" s="2">
        <v>0</v>
      </c>
      <c r="G846" s="2">
        <v>1</v>
      </c>
      <c r="H846" s="2">
        <v>0</v>
      </c>
      <c r="I846" s="2">
        <v>0</v>
      </c>
      <c r="J846" s="2">
        <v>0</v>
      </c>
      <c r="K846" s="2">
        <v>0</v>
      </c>
      <c r="L846" s="2">
        <v>1</v>
      </c>
      <c r="M846" s="2">
        <v>0</v>
      </c>
      <c r="N846" s="2">
        <v>0</v>
      </c>
      <c r="O846" s="2" t="s">
        <v>38</v>
      </c>
      <c r="P846" s="2" t="str" cm="1">
        <f t="array" ref="P846">_xlfn.IFS(Table1[[#This Row],[Divorced]]=1,"Divorced",Table1[[#This Row],[Married]]=1,"Married",Table1[[#This Row],[Single]]=1,"Single",Table1[[#This Row],[Together]]=1,"Together",Table1[[#This Row],[Widow]]=1,"Widow")</f>
        <v>Married</v>
      </c>
      <c r="Q846" s="2" t="str" cm="1">
        <f t="array" ref="Q846">IFERROR(_xlfn.IFS(Table1[[#This Row],[Basic]]=1,"Basic",Table1[[#This Row],[Graduate]]=1,"Graduate",Table1[[#This Row],[Master]]=1,"Master",Table1[[#This Row],[PhD]]=1,"PhD"),"Other")</f>
        <v>Graduate</v>
      </c>
    </row>
    <row r="847" spans="1:17" x14ac:dyDescent="0.25">
      <c r="A847" s="2">
        <v>3127</v>
      </c>
      <c r="B847" s="7">
        <v>159686</v>
      </c>
      <c r="C847" s="2">
        <v>0</v>
      </c>
      <c r="D847" s="2">
        <v>1</v>
      </c>
      <c r="E847" s="2">
        <v>55</v>
      </c>
      <c r="F847" s="2">
        <v>0</v>
      </c>
      <c r="G847" s="2">
        <v>0</v>
      </c>
      <c r="H847" s="2">
        <v>1</v>
      </c>
      <c r="I847" s="2">
        <v>0</v>
      </c>
      <c r="J847" s="2">
        <v>0</v>
      </c>
      <c r="K847" s="2">
        <v>0</v>
      </c>
      <c r="L847" s="2">
        <v>1</v>
      </c>
      <c r="M847" s="2">
        <v>0</v>
      </c>
      <c r="N847" s="2">
        <v>0</v>
      </c>
      <c r="O847" s="2" t="s">
        <v>34</v>
      </c>
      <c r="P847" s="2" t="str" cm="1">
        <f t="array" ref="P847">_xlfn.IFS(Table1[[#This Row],[Divorced]]=1,"Divorced",Table1[[#This Row],[Married]]=1,"Married",Table1[[#This Row],[Single]]=1,"Single",Table1[[#This Row],[Together]]=1,"Together",Table1[[#This Row],[Widow]]=1,"Widow")</f>
        <v>Single</v>
      </c>
      <c r="Q847" s="2" t="str" cm="1">
        <f t="array" ref="Q847">IFERROR(_xlfn.IFS(Table1[[#This Row],[Basic]]=1,"Basic",Table1[[#This Row],[Graduate]]=1,"Graduate",Table1[[#This Row],[Master]]=1,"Master",Table1[[#This Row],[PhD]]=1,"PhD"),"Other")</f>
        <v>Graduate</v>
      </c>
    </row>
    <row r="848" spans="1:17" x14ac:dyDescent="0.25">
      <c r="A848" s="2">
        <v>1789</v>
      </c>
      <c r="B848" s="7">
        <v>159666</v>
      </c>
      <c r="C848" s="2">
        <v>1</v>
      </c>
      <c r="D848" s="2">
        <v>1</v>
      </c>
      <c r="E848" s="2">
        <v>48</v>
      </c>
      <c r="F848" s="2">
        <v>0</v>
      </c>
      <c r="G848" s="2">
        <v>1</v>
      </c>
      <c r="H848" s="2">
        <v>0</v>
      </c>
      <c r="I848" s="2">
        <v>0</v>
      </c>
      <c r="J848" s="2">
        <v>0</v>
      </c>
      <c r="K848" s="2">
        <v>0</v>
      </c>
      <c r="L848" s="2">
        <v>1</v>
      </c>
      <c r="M848" s="2">
        <v>0</v>
      </c>
      <c r="N848" s="2">
        <v>0</v>
      </c>
      <c r="O848" s="2" t="s">
        <v>34</v>
      </c>
      <c r="P848" s="2" t="str" cm="1">
        <f t="array" ref="P848">_xlfn.IFS(Table1[[#This Row],[Divorced]]=1,"Divorced",Table1[[#This Row],[Married]]=1,"Married",Table1[[#This Row],[Single]]=1,"Single",Table1[[#This Row],[Together]]=1,"Together",Table1[[#This Row],[Widow]]=1,"Widow")</f>
        <v>Married</v>
      </c>
      <c r="Q848" s="2" t="str" cm="1">
        <f t="array" ref="Q848">IFERROR(_xlfn.IFS(Table1[[#This Row],[Basic]]=1,"Basic",Table1[[#This Row],[Graduate]]=1,"Graduate",Table1[[#This Row],[Master]]=1,"Master",Table1[[#This Row],[PhD]]=1,"PhD"),"Other")</f>
        <v>Graduate</v>
      </c>
    </row>
    <row r="849" spans="1:17" x14ac:dyDescent="0.25">
      <c r="A849" s="2">
        <v>2344</v>
      </c>
      <c r="B849" s="7">
        <v>159601</v>
      </c>
      <c r="C849" s="2">
        <v>0</v>
      </c>
      <c r="D849" s="2">
        <v>1</v>
      </c>
      <c r="E849" s="2">
        <v>43</v>
      </c>
      <c r="F849" s="2">
        <v>1</v>
      </c>
      <c r="G849" s="2">
        <v>0</v>
      </c>
      <c r="H849" s="2">
        <v>0</v>
      </c>
      <c r="I849" s="2">
        <v>0</v>
      </c>
      <c r="J849" s="2">
        <v>0</v>
      </c>
      <c r="K849" s="2">
        <v>0</v>
      </c>
      <c r="L849" s="2">
        <v>0</v>
      </c>
      <c r="M849" s="2">
        <v>0</v>
      </c>
      <c r="N849" s="2">
        <v>0</v>
      </c>
      <c r="O849" s="2" t="s">
        <v>36</v>
      </c>
      <c r="P849" s="2" t="str" cm="1">
        <f t="array" ref="P849">_xlfn.IFS(Table1[[#This Row],[Divorced]]=1,"Divorced",Table1[[#This Row],[Married]]=1,"Married",Table1[[#This Row],[Single]]=1,"Single",Table1[[#This Row],[Together]]=1,"Together",Table1[[#This Row],[Widow]]=1,"Widow")</f>
        <v>Divorced</v>
      </c>
      <c r="Q849" s="2" t="str" cm="1">
        <f t="array" ref="Q849">IFERROR(_xlfn.IFS(Table1[[#This Row],[Basic]]=1,"Basic",Table1[[#This Row],[Graduate]]=1,"Graduate",Table1[[#This Row],[Master]]=1,"Master",Table1[[#This Row],[PhD]]=1,"PhD"),"Other")</f>
        <v>Other</v>
      </c>
    </row>
    <row r="850" spans="1:17" x14ac:dyDescent="0.25">
      <c r="A850" s="2">
        <v>2143</v>
      </c>
      <c r="B850" s="7">
        <v>159594</v>
      </c>
      <c r="C850" s="2">
        <v>0</v>
      </c>
      <c r="D850" s="2">
        <v>1</v>
      </c>
      <c r="E850" s="2">
        <v>55</v>
      </c>
      <c r="F850" s="2">
        <v>0</v>
      </c>
      <c r="G850" s="2">
        <v>1</v>
      </c>
      <c r="H850" s="2">
        <v>0</v>
      </c>
      <c r="I850" s="2">
        <v>0</v>
      </c>
      <c r="J850" s="2">
        <v>0</v>
      </c>
      <c r="K850" s="2">
        <v>0</v>
      </c>
      <c r="L850" s="2">
        <v>1</v>
      </c>
      <c r="M850" s="2">
        <v>0</v>
      </c>
      <c r="N850" s="2">
        <v>0</v>
      </c>
      <c r="O850" s="2" t="s">
        <v>34</v>
      </c>
      <c r="P850" s="2" t="str" cm="1">
        <f t="array" ref="P850">_xlfn.IFS(Table1[[#This Row],[Divorced]]=1,"Divorced",Table1[[#This Row],[Married]]=1,"Married",Table1[[#This Row],[Single]]=1,"Single",Table1[[#This Row],[Together]]=1,"Together",Table1[[#This Row],[Widow]]=1,"Widow")</f>
        <v>Married</v>
      </c>
      <c r="Q850" s="2" t="str" cm="1">
        <f t="array" ref="Q850">IFERROR(_xlfn.IFS(Table1[[#This Row],[Basic]]=1,"Basic",Table1[[#This Row],[Graduate]]=1,"Graduate",Table1[[#This Row],[Master]]=1,"Master",Table1[[#This Row],[PhD]]=1,"PhD"),"Other")</f>
        <v>Graduate</v>
      </c>
    </row>
    <row r="851" spans="1:17" x14ac:dyDescent="0.25">
      <c r="A851" s="2">
        <v>3211</v>
      </c>
      <c r="B851" s="7">
        <v>159535</v>
      </c>
      <c r="C851" s="2">
        <v>2</v>
      </c>
      <c r="D851" s="2">
        <v>0</v>
      </c>
      <c r="E851" s="2">
        <v>48</v>
      </c>
      <c r="F851" s="2">
        <v>0</v>
      </c>
      <c r="G851" s="2">
        <v>1</v>
      </c>
      <c r="H851" s="2">
        <v>0</v>
      </c>
      <c r="I851" s="2">
        <v>0</v>
      </c>
      <c r="J851" s="2">
        <v>0</v>
      </c>
      <c r="K851" s="2">
        <v>0</v>
      </c>
      <c r="L851" s="2">
        <v>1</v>
      </c>
      <c r="M851" s="2">
        <v>0</v>
      </c>
      <c r="N851" s="2">
        <v>0</v>
      </c>
      <c r="O851" s="2" t="s">
        <v>34</v>
      </c>
      <c r="P851" s="2" t="str" cm="1">
        <f t="array" ref="P851">_xlfn.IFS(Table1[[#This Row],[Divorced]]=1,"Divorced",Table1[[#This Row],[Married]]=1,"Married",Table1[[#This Row],[Single]]=1,"Single",Table1[[#This Row],[Together]]=1,"Together",Table1[[#This Row],[Widow]]=1,"Widow")</f>
        <v>Married</v>
      </c>
      <c r="Q851" s="2" t="str" cm="1">
        <f t="array" ref="Q851">IFERROR(_xlfn.IFS(Table1[[#This Row],[Basic]]=1,"Basic",Table1[[#This Row],[Graduate]]=1,"Graduate",Table1[[#This Row],[Master]]=1,"Master",Table1[[#This Row],[PhD]]=1,"PhD"),"Other")</f>
        <v>Graduate</v>
      </c>
    </row>
    <row r="852" spans="1:17" x14ac:dyDescent="0.25">
      <c r="A852" s="2">
        <v>2737</v>
      </c>
      <c r="B852" s="7">
        <v>159481</v>
      </c>
      <c r="C852" s="2">
        <v>0</v>
      </c>
      <c r="D852" s="2">
        <v>1</v>
      </c>
      <c r="E852" s="2">
        <v>45</v>
      </c>
      <c r="F852" s="2">
        <v>0</v>
      </c>
      <c r="G852" s="2">
        <v>0</v>
      </c>
      <c r="H852" s="2">
        <v>0</v>
      </c>
      <c r="I852" s="2">
        <v>1</v>
      </c>
      <c r="J852" s="2">
        <v>0</v>
      </c>
      <c r="K852" s="2">
        <v>0</v>
      </c>
      <c r="L852" s="2">
        <v>1</v>
      </c>
      <c r="M852" s="2">
        <v>0</v>
      </c>
      <c r="N852" s="2">
        <v>0</v>
      </c>
      <c r="O852" s="2" t="s">
        <v>34</v>
      </c>
      <c r="P852" s="2" t="str" cm="1">
        <f t="array" ref="P852">_xlfn.IFS(Table1[[#This Row],[Divorced]]=1,"Divorced",Table1[[#This Row],[Married]]=1,"Married",Table1[[#This Row],[Single]]=1,"Single",Table1[[#This Row],[Together]]=1,"Together",Table1[[#This Row],[Widow]]=1,"Widow")</f>
        <v>Together</v>
      </c>
      <c r="Q852" s="2" t="str" cm="1">
        <f t="array" ref="Q852">IFERROR(_xlfn.IFS(Table1[[#This Row],[Basic]]=1,"Basic",Table1[[#This Row],[Graduate]]=1,"Graduate",Table1[[#This Row],[Master]]=1,"Master",Table1[[#This Row],[PhD]]=1,"PhD"),"Other")</f>
        <v>Graduate</v>
      </c>
    </row>
    <row r="853" spans="1:17" x14ac:dyDescent="0.25">
      <c r="A853" s="2">
        <v>3033</v>
      </c>
      <c r="B853" s="7">
        <v>159462</v>
      </c>
      <c r="C853" s="2">
        <v>0</v>
      </c>
      <c r="D853" s="2">
        <v>1</v>
      </c>
      <c r="E853" s="2">
        <v>70</v>
      </c>
      <c r="F853" s="2">
        <v>0</v>
      </c>
      <c r="G853" s="2">
        <v>1</v>
      </c>
      <c r="H853" s="2">
        <v>0</v>
      </c>
      <c r="I853" s="2">
        <v>0</v>
      </c>
      <c r="J853" s="2">
        <v>0</v>
      </c>
      <c r="K853" s="2">
        <v>0</v>
      </c>
      <c r="L853" s="2">
        <v>1</v>
      </c>
      <c r="M853" s="2">
        <v>0</v>
      </c>
      <c r="N853" s="2">
        <v>0</v>
      </c>
      <c r="O853" s="2" t="s">
        <v>39</v>
      </c>
      <c r="P853" s="2" t="str" cm="1">
        <f t="array" ref="P853">_xlfn.IFS(Table1[[#This Row],[Divorced]]=1,"Divorced",Table1[[#This Row],[Married]]=1,"Married",Table1[[#This Row],[Single]]=1,"Single",Table1[[#This Row],[Together]]=1,"Together",Table1[[#This Row],[Widow]]=1,"Widow")</f>
        <v>Married</v>
      </c>
      <c r="Q853" s="2" t="str" cm="1">
        <f t="array" ref="Q853">IFERROR(_xlfn.IFS(Table1[[#This Row],[Basic]]=1,"Basic",Table1[[#This Row],[Graduate]]=1,"Graduate",Table1[[#This Row],[Master]]=1,"Master",Table1[[#This Row],[PhD]]=1,"PhD"),"Other")</f>
        <v>Graduate</v>
      </c>
    </row>
    <row r="854" spans="1:17" x14ac:dyDescent="0.25">
      <c r="A854" s="2">
        <v>1479</v>
      </c>
      <c r="B854" s="7">
        <v>159432</v>
      </c>
      <c r="C854" s="2">
        <v>0</v>
      </c>
      <c r="D854" s="2">
        <v>1</v>
      </c>
      <c r="E854" s="2">
        <v>58</v>
      </c>
      <c r="F854" s="2">
        <v>1</v>
      </c>
      <c r="G854" s="2">
        <v>0</v>
      </c>
      <c r="H854" s="2">
        <v>0</v>
      </c>
      <c r="I854" s="2">
        <v>0</v>
      </c>
      <c r="J854" s="2">
        <v>0</v>
      </c>
      <c r="K854" s="2">
        <v>0</v>
      </c>
      <c r="L854" s="2">
        <v>0</v>
      </c>
      <c r="M854" s="2">
        <v>1</v>
      </c>
      <c r="N854" s="2">
        <v>0</v>
      </c>
      <c r="O854" s="2" t="s">
        <v>39</v>
      </c>
      <c r="P854" s="2" t="str" cm="1">
        <f t="array" ref="P854">_xlfn.IFS(Table1[[#This Row],[Divorced]]=1,"Divorced",Table1[[#This Row],[Married]]=1,"Married",Table1[[#This Row],[Single]]=1,"Single",Table1[[#This Row],[Together]]=1,"Together",Table1[[#This Row],[Widow]]=1,"Widow")</f>
        <v>Divorced</v>
      </c>
      <c r="Q854" s="2" t="str" cm="1">
        <f t="array" ref="Q854">IFERROR(_xlfn.IFS(Table1[[#This Row],[Basic]]=1,"Basic",Table1[[#This Row],[Graduate]]=1,"Graduate",Table1[[#This Row],[Master]]=1,"Master",Table1[[#This Row],[PhD]]=1,"PhD"),"Other")</f>
        <v>Master</v>
      </c>
    </row>
    <row r="855" spans="1:17" x14ac:dyDescent="0.25">
      <c r="A855" s="2">
        <v>1996</v>
      </c>
      <c r="B855" s="7">
        <v>159412</v>
      </c>
      <c r="C855" s="2">
        <v>0</v>
      </c>
      <c r="D855" s="2">
        <v>0</v>
      </c>
      <c r="E855" s="2">
        <v>69</v>
      </c>
      <c r="F855" s="2">
        <v>0</v>
      </c>
      <c r="G855" s="2">
        <v>1</v>
      </c>
      <c r="H855" s="2">
        <v>0</v>
      </c>
      <c r="I855" s="2">
        <v>0</v>
      </c>
      <c r="J855" s="2">
        <v>0</v>
      </c>
      <c r="K855" s="2">
        <v>0</v>
      </c>
      <c r="L855" s="2">
        <v>0</v>
      </c>
      <c r="M855" s="2">
        <v>1</v>
      </c>
      <c r="N855" s="2">
        <v>0</v>
      </c>
      <c r="O855" s="2" t="s">
        <v>36</v>
      </c>
      <c r="P855" s="2" t="str" cm="1">
        <f t="array" ref="P855">_xlfn.IFS(Table1[[#This Row],[Divorced]]=1,"Divorced",Table1[[#This Row],[Married]]=1,"Married",Table1[[#This Row],[Single]]=1,"Single",Table1[[#This Row],[Together]]=1,"Together",Table1[[#This Row],[Widow]]=1,"Widow")</f>
        <v>Married</v>
      </c>
      <c r="Q855" s="2" t="str" cm="1">
        <f t="array" ref="Q855">IFERROR(_xlfn.IFS(Table1[[#This Row],[Basic]]=1,"Basic",Table1[[#This Row],[Graduate]]=1,"Graduate",Table1[[#This Row],[Master]]=1,"Master",Table1[[#This Row],[PhD]]=1,"PhD"),"Other")</f>
        <v>Master</v>
      </c>
    </row>
    <row r="856" spans="1:17" x14ac:dyDescent="0.25">
      <c r="A856" s="2">
        <v>2777</v>
      </c>
      <c r="B856" s="7">
        <v>159385</v>
      </c>
      <c r="C856" s="2">
        <v>1</v>
      </c>
      <c r="D856" s="2">
        <v>1</v>
      </c>
      <c r="E856" s="2">
        <v>69</v>
      </c>
      <c r="F856" s="2">
        <v>0</v>
      </c>
      <c r="G856" s="2">
        <v>0</v>
      </c>
      <c r="H856" s="2">
        <v>0</v>
      </c>
      <c r="I856" s="2">
        <v>1</v>
      </c>
      <c r="J856" s="2">
        <v>0</v>
      </c>
      <c r="K856" s="2">
        <v>0</v>
      </c>
      <c r="L856" s="2">
        <v>0</v>
      </c>
      <c r="M856" s="2">
        <v>1</v>
      </c>
      <c r="N856" s="2">
        <v>0</v>
      </c>
      <c r="O856" s="2" t="s">
        <v>38</v>
      </c>
      <c r="P856" s="2" t="str" cm="1">
        <f t="array" ref="P856">_xlfn.IFS(Table1[[#This Row],[Divorced]]=1,"Divorced",Table1[[#This Row],[Married]]=1,"Married",Table1[[#This Row],[Single]]=1,"Single",Table1[[#This Row],[Together]]=1,"Together",Table1[[#This Row],[Widow]]=1,"Widow")</f>
        <v>Together</v>
      </c>
      <c r="Q856" s="2" t="str" cm="1">
        <f t="array" ref="Q856">IFERROR(_xlfn.IFS(Table1[[#This Row],[Basic]]=1,"Basic",Table1[[#This Row],[Graduate]]=1,"Graduate",Table1[[#This Row],[Master]]=1,"Master",Table1[[#This Row],[PhD]]=1,"PhD"),"Other")</f>
        <v>Master</v>
      </c>
    </row>
    <row r="857" spans="1:17" x14ac:dyDescent="0.25">
      <c r="A857" s="2">
        <v>1013</v>
      </c>
      <c r="B857" s="7">
        <v>159354</v>
      </c>
      <c r="C857" s="2">
        <v>1</v>
      </c>
      <c r="D857" s="2">
        <v>1</v>
      </c>
      <c r="E857" s="2">
        <v>68</v>
      </c>
      <c r="F857" s="2">
        <v>1</v>
      </c>
      <c r="G857" s="2">
        <v>0</v>
      </c>
      <c r="H857" s="2">
        <v>0</v>
      </c>
      <c r="I857" s="2">
        <v>0</v>
      </c>
      <c r="J857" s="2">
        <v>0</v>
      </c>
      <c r="K857" s="2">
        <v>0</v>
      </c>
      <c r="L857" s="2">
        <v>0</v>
      </c>
      <c r="M857" s="2">
        <v>1</v>
      </c>
      <c r="N857" s="2">
        <v>0</v>
      </c>
      <c r="O857" s="2" t="s">
        <v>38</v>
      </c>
      <c r="P857" s="2" t="str" cm="1">
        <f t="array" ref="P857">_xlfn.IFS(Table1[[#This Row],[Divorced]]=1,"Divorced",Table1[[#This Row],[Married]]=1,"Married",Table1[[#This Row],[Single]]=1,"Single",Table1[[#This Row],[Together]]=1,"Together",Table1[[#This Row],[Widow]]=1,"Widow")</f>
        <v>Divorced</v>
      </c>
      <c r="Q857" s="2" t="str" cm="1">
        <f t="array" ref="Q857">IFERROR(_xlfn.IFS(Table1[[#This Row],[Basic]]=1,"Basic",Table1[[#This Row],[Graduate]]=1,"Graduate",Table1[[#This Row],[Master]]=1,"Master",Table1[[#This Row],[PhD]]=1,"PhD"),"Other")</f>
        <v>Master</v>
      </c>
    </row>
    <row r="858" spans="1:17" x14ac:dyDescent="0.25">
      <c r="A858" s="2">
        <v>1140</v>
      </c>
      <c r="B858" s="7">
        <v>159354</v>
      </c>
      <c r="C858" s="2">
        <v>0</v>
      </c>
      <c r="D858" s="2">
        <v>2</v>
      </c>
      <c r="E858" s="2">
        <v>67</v>
      </c>
      <c r="F858" s="2">
        <v>0</v>
      </c>
      <c r="G858" s="2">
        <v>1</v>
      </c>
      <c r="H858" s="2">
        <v>0</v>
      </c>
      <c r="I858" s="2">
        <v>0</v>
      </c>
      <c r="J858" s="2">
        <v>0</v>
      </c>
      <c r="K858" s="2">
        <v>0</v>
      </c>
      <c r="L858" s="2">
        <v>0</v>
      </c>
      <c r="M858" s="2">
        <v>1</v>
      </c>
      <c r="N858" s="2">
        <v>0</v>
      </c>
      <c r="O858" s="2" t="s">
        <v>37</v>
      </c>
      <c r="P858" s="2" t="str" cm="1">
        <f t="array" ref="P858">_xlfn.IFS(Table1[[#This Row],[Divorced]]=1,"Divorced",Table1[[#This Row],[Married]]=1,"Married",Table1[[#This Row],[Single]]=1,"Single",Table1[[#This Row],[Together]]=1,"Together",Table1[[#This Row],[Widow]]=1,"Widow")</f>
        <v>Married</v>
      </c>
      <c r="Q858" s="2" t="str" cm="1">
        <f t="array" ref="Q858">IFERROR(_xlfn.IFS(Table1[[#This Row],[Basic]]=1,"Basic",Table1[[#This Row],[Graduate]]=1,"Graduate",Table1[[#This Row],[Master]]=1,"Master",Table1[[#This Row],[PhD]]=1,"PhD"),"Other")</f>
        <v>Master</v>
      </c>
    </row>
    <row r="859" spans="1:17" x14ac:dyDescent="0.25">
      <c r="A859" s="2">
        <v>1652</v>
      </c>
      <c r="B859" s="7">
        <v>159304</v>
      </c>
      <c r="C859" s="2">
        <v>0</v>
      </c>
      <c r="D859" s="2">
        <v>1</v>
      </c>
      <c r="E859" s="2">
        <v>56</v>
      </c>
      <c r="F859" s="2">
        <v>0</v>
      </c>
      <c r="G859" s="2">
        <v>1</v>
      </c>
      <c r="H859" s="2">
        <v>0</v>
      </c>
      <c r="I859" s="2">
        <v>0</v>
      </c>
      <c r="J859" s="2">
        <v>0</v>
      </c>
      <c r="K859" s="2">
        <v>0</v>
      </c>
      <c r="L859" s="2">
        <v>0</v>
      </c>
      <c r="M859" s="2">
        <v>0</v>
      </c>
      <c r="N859" s="2">
        <v>1</v>
      </c>
      <c r="O859" s="2" t="s">
        <v>35</v>
      </c>
      <c r="P859" s="2" t="str" cm="1">
        <f t="array" ref="P859">_xlfn.IFS(Table1[[#This Row],[Divorced]]=1,"Divorced",Table1[[#This Row],[Married]]=1,"Married",Table1[[#This Row],[Single]]=1,"Single",Table1[[#This Row],[Together]]=1,"Together",Table1[[#This Row],[Widow]]=1,"Widow")</f>
        <v>Married</v>
      </c>
      <c r="Q859" s="2" t="str" cm="1">
        <f t="array" ref="Q859">IFERROR(_xlfn.IFS(Table1[[#This Row],[Basic]]=1,"Basic",Table1[[#This Row],[Graduate]]=1,"Graduate",Table1[[#This Row],[Master]]=1,"Master",Table1[[#This Row],[PhD]]=1,"PhD"),"Other")</f>
        <v>PhD</v>
      </c>
    </row>
    <row r="860" spans="1:17" x14ac:dyDescent="0.25">
      <c r="A860" s="2">
        <v>1327</v>
      </c>
      <c r="B860" s="7">
        <v>159292</v>
      </c>
      <c r="C860" s="2">
        <v>0</v>
      </c>
      <c r="D860" s="2">
        <v>1</v>
      </c>
      <c r="E860" s="2">
        <v>70</v>
      </c>
      <c r="F860" s="2">
        <v>0</v>
      </c>
      <c r="G860" s="2">
        <v>0</v>
      </c>
      <c r="H860" s="2">
        <v>0</v>
      </c>
      <c r="I860" s="2">
        <v>1</v>
      </c>
      <c r="J860" s="2">
        <v>0</v>
      </c>
      <c r="K860" s="2">
        <v>0</v>
      </c>
      <c r="L860" s="2">
        <v>0</v>
      </c>
      <c r="M860" s="2">
        <v>0</v>
      </c>
      <c r="N860" s="2">
        <v>1</v>
      </c>
      <c r="O860" s="2" t="s">
        <v>34</v>
      </c>
      <c r="P860" s="2" t="str" cm="1">
        <f t="array" ref="P860">_xlfn.IFS(Table1[[#This Row],[Divorced]]=1,"Divorced",Table1[[#This Row],[Married]]=1,"Married",Table1[[#This Row],[Single]]=1,"Single",Table1[[#This Row],[Together]]=1,"Together",Table1[[#This Row],[Widow]]=1,"Widow")</f>
        <v>Together</v>
      </c>
      <c r="Q860" s="2" t="str" cm="1">
        <f t="array" ref="Q860">IFERROR(_xlfn.IFS(Table1[[#This Row],[Basic]]=1,"Basic",Table1[[#This Row],[Graduate]]=1,"Graduate",Table1[[#This Row],[Master]]=1,"Master",Table1[[#This Row],[PhD]]=1,"PhD"),"Other")</f>
        <v>PhD</v>
      </c>
    </row>
    <row r="861" spans="1:17" x14ac:dyDescent="0.25">
      <c r="A861" s="2">
        <v>2874</v>
      </c>
      <c r="B861" s="7">
        <v>159292</v>
      </c>
      <c r="C861" s="2">
        <v>0</v>
      </c>
      <c r="D861" s="2">
        <v>1</v>
      </c>
      <c r="E861" s="2">
        <v>70</v>
      </c>
      <c r="F861" s="2">
        <v>0</v>
      </c>
      <c r="G861" s="2">
        <v>0</v>
      </c>
      <c r="H861" s="2">
        <v>0</v>
      </c>
      <c r="I861" s="2">
        <v>1</v>
      </c>
      <c r="J861" s="2">
        <v>0</v>
      </c>
      <c r="K861" s="2">
        <v>0</v>
      </c>
      <c r="L861" s="2">
        <v>0</v>
      </c>
      <c r="M861" s="2">
        <v>0</v>
      </c>
      <c r="N861" s="2">
        <v>1</v>
      </c>
      <c r="O861" s="2" t="s">
        <v>37</v>
      </c>
      <c r="P861" s="2" t="str" cm="1">
        <f t="array" ref="P861">_xlfn.IFS(Table1[[#This Row],[Divorced]]=1,"Divorced",Table1[[#This Row],[Married]]=1,"Married",Table1[[#This Row],[Single]]=1,"Single",Table1[[#This Row],[Together]]=1,"Together",Table1[[#This Row],[Widow]]=1,"Widow")</f>
        <v>Together</v>
      </c>
      <c r="Q861" s="2" t="str" cm="1">
        <f t="array" ref="Q861">IFERROR(_xlfn.IFS(Table1[[#This Row],[Basic]]=1,"Basic",Table1[[#This Row],[Graduate]]=1,"Graduate",Table1[[#This Row],[Master]]=1,"Master",Table1[[#This Row],[PhD]]=1,"PhD"),"Other")</f>
        <v>PhD</v>
      </c>
    </row>
    <row r="862" spans="1:17" x14ac:dyDescent="0.25">
      <c r="A862" s="2">
        <v>1653</v>
      </c>
      <c r="B862" s="7">
        <v>159247</v>
      </c>
      <c r="C862" s="2">
        <v>0</v>
      </c>
      <c r="D862" s="2">
        <v>2</v>
      </c>
      <c r="E862" s="2">
        <v>58</v>
      </c>
      <c r="F862" s="2">
        <v>0</v>
      </c>
      <c r="G862" s="2">
        <v>0</v>
      </c>
      <c r="H862" s="2">
        <v>1</v>
      </c>
      <c r="I862" s="2">
        <v>0</v>
      </c>
      <c r="J862" s="2">
        <v>0</v>
      </c>
      <c r="K862" s="2">
        <v>0</v>
      </c>
      <c r="L862" s="2">
        <v>0</v>
      </c>
      <c r="M862" s="2">
        <v>1</v>
      </c>
      <c r="N862" s="2">
        <v>0</v>
      </c>
      <c r="O862" s="2" t="s">
        <v>39</v>
      </c>
      <c r="P862" s="2" t="str" cm="1">
        <f t="array" ref="P862">_xlfn.IFS(Table1[[#This Row],[Divorced]]=1,"Divorced",Table1[[#This Row],[Married]]=1,"Married",Table1[[#This Row],[Single]]=1,"Single",Table1[[#This Row],[Together]]=1,"Together",Table1[[#This Row],[Widow]]=1,"Widow")</f>
        <v>Single</v>
      </c>
      <c r="Q862" s="2" t="str" cm="1">
        <f t="array" ref="Q862">IFERROR(_xlfn.IFS(Table1[[#This Row],[Basic]]=1,"Basic",Table1[[#This Row],[Graduate]]=1,"Graduate",Table1[[#This Row],[Master]]=1,"Master",Table1[[#This Row],[PhD]]=1,"PhD"),"Other")</f>
        <v>Master</v>
      </c>
    </row>
    <row r="863" spans="1:17" x14ac:dyDescent="0.25">
      <c r="A863" s="2">
        <v>2515</v>
      </c>
      <c r="B863" s="7">
        <v>159235</v>
      </c>
      <c r="C863" s="2">
        <v>1</v>
      </c>
      <c r="D863" s="2">
        <v>0</v>
      </c>
      <c r="E863" s="2">
        <v>53</v>
      </c>
      <c r="F863" s="2">
        <v>0</v>
      </c>
      <c r="G863" s="2">
        <v>0</v>
      </c>
      <c r="H863" s="2">
        <v>1</v>
      </c>
      <c r="I863" s="2">
        <v>0</v>
      </c>
      <c r="J863" s="2">
        <v>0</v>
      </c>
      <c r="K863" s="2">
        <v>0</v>
      </c>
      <c r="L863" s="2">
        <v>0</v>
      </c>
      <c r="M863" s="2">
        <v>1</v>
      </c>
      <c r="N863" s="2">
        <v>0</v>
      </c>
      <c r="O863" s="2" t="s">
        <v>34</v>
      </c>
      <c r="P863" s="2" t="str" cm="1">
        <f t="array" ref="P863">_xlfn.IFS(Table1[[#This Row],[Divorced]]=1,"Divorced",Table1[[#This Row],[Married]]=1,"Married",Table1[[#This Row],[Single]]=1,"Single",Table1[[#This Row],[Together]]=1,"Together",Table1[[#This Row],[Widow]]=1,"Widow")</f>
        <v>Single</v>
      </c>
      <c r="Q863" s="2" t="str" cm="1">
        <f t="array" ref="Q863">IFERROR(_xlfn.IFS(Table1[[#This Row],[Basic]]=1,"Basic",Table1[[#This Row],[Graduate]]=1,"Graduate",Table1[[#This Row],[Master]]=1,"Master",Table1[[#This Row],[PhD]]=1,"PhD"),"Other")</f>
        <v>Master</v>
      </c>
    </row>
    <row r="864" spans="1:17" x14ac:dyDescent="0.25">
      <c r="A864" s="2">
        <v>2180</v>
      </c>
      <c r="B864" s="7">
        <v>159184</v>
      </c>
      <c r="C864" s="2">
        <v>0</v>
      </c>
      <c r="D864" s="2">
        <v>1</v>
      </c>
      <c r="E864" s="2">
        <v>59</v>
      </c>
      <c r="F864" s="2">
        <v>0</v>
      </c>
      <c r="G864" s="2">
        <v>0</v>
      </c>
      <c r="H864" s="2">
        <v>0</v>
      </c>
      <c r="I864" s="2">
        <v>0</v>
      </c>
      <c r="J864" s="2">
        <v>1</v>
      </c>
      <c r="K864" s="2">
        <v>0</v>
      </c>
      <c r="L864" s="2">
        <v>0</v>
      </c>
      <c r="M864" s="2">
        <v>0</v>
      </c>
      <c r="N864" s="2">
        <v>0</v>
      </c>
      <c r="O864" s="2" t="s">
        <v>35</v>
      </c>
      <c r="P864" s="2" t="str" cm="1">
        <f t="array" ref="P864">_xlfn.IFS(Table1[[#This Row],[Divorced]]=1,"Divorced",Table1[[#This Row],[Married]]=1,"Married",Table1[[#This Row],[Single]]=1,"Single",Table1[[#This Row],[Together]]=1,"Together",Table1[[#This Row],[Widow]]=1,"Widow")</f>
        <v>Widow</v>
      </c>
      <c r="Q864" s="2" t="str" cm="1">
        <f t="array" ref="Q864">IFERROR(_xlfn.IFS(Table1[[#This Row],[Basic]]=1,"Basic",Table1[[#This Row],[Graduate]]=1,"Graduate",Table1[[#This Row],[Master]]=1,"Master",Table1[[#This Row],[PhD]]=1,"PhD"),"Other")</f>
        <v>Other</v>
      </c>
    </row>
    <row r="865" spans="1:17" x14ac:dyDescent="0.25">
      <c r="A865" s="2">
        <v>1702</v>
      </c>
      <c r="B865" s="7">
        <v>159111</v>
      </c>
      <c r="C865" s="2">
        <v>0</v>
      </c>
      <c r="D865" s="2">
        <v>0</v>
      </c>
      <c r="E865" s="2">
        <v>66</v>
      </c>
      <c r="F865" s="2">
        <v>0</v>
      </c>
      <c r="G865" s="2">
        <v>1</v>
      </c>
      <c r="H865" s="2">
        <v>0</v>
      </c>
      <c r="I865" s="2">
        <v>0</v>
      </c>
      <c r="J865" s="2">
        <v>0</v>
      </c>
      <c r="K865" s="2">
        <v>0</v>
      </c>
      <c r="L865" s="2">
        <v>1</v>
      </c>
      <c r="M865" s="2">
        <v>0</v>
      </c>
      <c r="N865" s="2">
        <v>0</v>
      </c>
      <c r="O865" s="2" t="s">
        <v>36</v>
      </c>
      <c r="P865" s="2" t="str" cm="1">
        <f t="array" ref="P865">_xlfn.IFS(Table1[[#This Row],[Divorced]]=1,"Divorced",Table1[[#This Row],[Married]]=1,"Married",Table1[[#This Row],[Single]]=1,"Single",Table1[[#This Row],[Together]]=1,"Together",Table1[[#This Row],[Widow]]=1,"Widow")</f>
        <v>Married</v>
      </c>
      <c r="Q865" s="2" t="str" cm="1">
        <f t="array" ref="Q865">IFERROR(_xlfn.IFS(Table1[[#This Row],[Basic]]=1,"Basic",Table1[[#This Row],[Graduate]]=1,"Graduate",Table1[[#This Row],[Master]]=1,"Master",Table1[[#This Row],[PhD]]=1,"PhD"),"Other")</f>
        <v>Graduate</v>
      </c>
    </row>
    <row r="866" spans="1:17" x14ac:dyDescent="0.25">
      <c r="A866" s="2">
        <v>2222</v>
      </c>
      <c r="B866" s="7">
        <v>159062</v>
      </c>
      <c r="C866" s="2">
        <v>2</v>
      </c>
      <c r="D866" s="2">
        <v>1</v>
      </c>
      <c r="E866" s="2">
        <v>53</v>
      </c>
      <c r="F866" s="2">
        <v>0</v>
      </c>
      <c r="G866" s="2">
        <v>1</v>
      </c>
      <c r="H866" s="2">
        <v>0</v>
      </c>
      <c r="I866" s="2">
        <v>0</v>
      </c>
      <c r="J866" s="2">
        <v>0</v>
      </c>
      <c r="K866" s="2">
        <v>0</v>
      </c>
      <c r="L866" s="2">
        <v>0</v>
      </c>
      <c r="M866" s="2">
        <v>0</v>
      </c>
      <c r="N866" s="2">
        <v>1</v>
      </c>
      <c r="O866" s="2" t="s">
        <v>35</v>
      </c>
      <c r="P866" s="2" t="str" cm="1">
        <f t="array" ref="P866">_xlfn.IFS(Table1[[#This Row],[Divorced]]=1,"Divorced",Table1[[#This Row],[Married]]=1,"Married",Table1[[#This Row],[Single]]=1,"Single",Table1[[#This Row],[Together]]=1,"Together",Table1[[#This Row],[Widow]]=1,"Widow")</f>
        <v>Married</v>
      </c>
      <c r="Q866" s="2" t="str" cm="1">
        <f t="array" ref="Q866">IFERROR(_xlfn.IFS(Table1[[#This Row],[Basic]]=1,"Basic",Table1[[#This Row],[Graduate]]=1,"Graduate",Table1[[#This Row],[Master]]=1,"Master",Table1[[#This Row],[PhD]]=1,"PhD"),"Other")</f>
        <v>PhD</v>
      </c>
    </row>
    <row r="867" spans="1:17" x14ac:dyDescent="0.25">
      <c r="A867" s="2">
        <v>2294</v>
      </c>
      <c r="B867" s="7">
        <v>159060</v>
      </c>
      <c r="C867" s="2">
        <v>1</v>
      </c>
      <c r="D867" s="2">
        <v>0</v>
      </c>
      <c r="E867" s="2">
        <v>31</v>
      </c>
      <c r="F867" s="2">
        <v>0</v>
      </c>
      <c r="G867" s="2">
        <v>1</v>
      </c>
      <c r="H867" s="2">
        <v>0</v>
      </c>
      <c r="I867" s="2">
        <v>0</v>
      </c>
      <c r="J867" s="2">
        <v>0</v>
      </c>
      <c r="K867" s="2">
        <v>0</v>
      </c>
      <c r="L867" s="2">
        <v>0</v>
      </c>
      <c r="M867" s="2">
        <v>0</v>
      </c>
      <c r="N867" s="2">
        <v>0</v>
      </c>
      <c r="O867" s="2" t="s">
        <v>35</v>
      </c>
      <c r="P867" s="2" t="str" cm="1">
        <f t="array" ref="P867">_xlfn.IFS(Table1[[#This Row],[Divorced]]=1,"Divorced",Table1[[#This Row],[Married]]=1,"Married",Table1[[#This Row],[Single]]=1,"Single",Table1[[#This Row],[Together]]=1,"Together",Table1[[#This Row],[Widow]]=1,"Widow")</f>
        <v>Married</v>
      </c>
      <c r="Q867" s="2" t="str" cm="1">
        <f t="array" ref="Q867">IFERROR(_xlfn.IFS(Table1[[#This Row],[Basic]]=1,"Basic",Table1[[#This Row],[Graduate]]=1,"Graduate",Table1[[#This Row],[Master]]=1,"Master",Table1[[#This Row],[PhD]]=1,"PhD"),"Other")</f>
        <v>Other</v>
      </c>
    </row>
    <row r="868" spans="1:17" x14ac:dyDescent="0.25">
      <c r="A868" s="2">
        <v>1954</v>
      </c>
      <c r="B868" s="7">
        <v>159052</v>
      </c>
      <c r="C868" s="2">
        <v>0</v>
      </c>
      <c r="D868" s="2">
        <v>1</v>
      </c>
      <c r="E868" s="2">
        <v>61</v>
      </c>
      <c r="F868" s="2">
        <v>1</v>
      </c>
      <c r="G868" s="2">
        <v>0</v>
      </c>
      <c r="H868" s="2">
        <v>0</v>
      </c>
      <c r="I868" s="2">
        <v>0</v>
      </c>
      <c r="J868" s="2">
        <v>0</v>
      </c>
      <c r="K868" s="2">
        <v>0</v>
      </c>
      <c r="L868" s="2">
        <v>0</v>
      </c>
      <c r="M868" s="2">
        <v>0</v>
      </c>
      <c r="N868" s="2">
        <v>0</v>
      </c>
      <c r="O868" s="2" t="s">
        <v>36</v>
      </c>
      <c r="P868" s="2" t="str" cm="1">
        <f t="array" ref="P868">_xlfn.IFS(Table1[[#This Row],[Divorced]]=1,"Divorced",Table1[[#This Row],[Married]]=1,"Married",Table1[[#This Row],[Single]]=1,"Single",Table1[[#This Row],[Together]]=1,"Together",Table1[[#This Row],[Widow]]=1,"Widow")</f>
        <v>Divorced</v>
      </c>
      <c r="Q868" s="2" t="str" cm="1">
        <f t="array" ref="Q868">IFERROR(_xlfn.IFS(Table1[[#This Row],[Basic]]=1,"Basic",Table1[[#This Row],[Graduate]]=1,"Graduate",Table1[[#This Row],[Master]]=1,"Master",Table1[[#This Row],[PhD]]=1,"PhD"),"Other")</f>
        <v>Other</v>
      </c>
    </row>
    <row r="869" spans="1:17" x14ac:dyDescent="0.25">
      <c r="A869" s="2">
        <v>1939</v>
      </c>
      <c r="B869" s="7">
        <v>159041</v>
      </c>
      <c r="C869" s="2">
        <v>1</v>
      </c>
      <c r="D869" s="2">
        <v>1</v>
      </c>
      <c r="E869" s="2">
        <v>47</v>
      </c>
      <c r="F869" s="2">
        <v>0</v>
      </c>
      <c r="G869" s="2">
        <v>1</v>
      </c>
      <c r="H869" s="2">
        <v>0</v>
      </c>
      <c r="I869" s="2">
        <v>0</v>
      </c>
      <c r="J869" s="2">
        <v>0</v>
      </c>
      <c r="K869" s="2">
        <v>0</v>
      </c>
      <c r="L869" s="2">
        <v>1</v>
      </c>
      <c r="M869" s="2">
        <v>0</v>
      </c>
      <c r="N869" s="2">
        <v>0</v>
      </c>
      <c r="O869" s="2" t="s">
        <v>34</v>
      </c>
      <c r="P869" s="2" t="str" cm="1">
        <f t="array" ref="P869">_xlfn.IFS(Table1[[#This Row],[Divorced]]=1,"Divorced",Table1[[#This Row],[Married]]=1,"Married",Table1[[#This Row],[Single]]=1,"Single",Table1[[#This Row],[Together]]=1,"Together",Table1[[#This Row],[Widow]]=1,"Widow")</f>
        <v>Married</v>
      </c>
      <c r="Q869" s="2" t="str" cm="1">
        <f t="array" ref="Q869">IFERROR(_xlfn.IFS(Table1[[#This Row],[Basic]]=1,"Basic",Table1[[#This Row],[Graduate]]=1,"Graduate",Table1[[#This Row],[Master]]=1,"Master",Table1[[#This Row],[PhD]]=1,"PhD"),"Other")</f>
        <v>Graduate</v>
      </c>
    </row>
    <row r="870" spans="1:17" x14ac:dyDescent="0.25">
      <c r="A870" s="2">
        <v>1885</v>
      </c>
      <c r="B870" s="7">
        <v>158917</v>
      </c>
      <c r="C870" s="2">
        <v>1</v>
      </c>
      <c r="D870" s="2">
        <v>2</v>
      </c>
      <c r="E870" s="2">
        <v>51</v>
      </c>
      <c r="F870" s="2">
        <v>0</v>
      </c>
      <c r="G870" s="2">
        <v>0</v>
      </c>
      <c r="H870" s="2">
        <v>0</v>
      </c>
      <c r="I870" s="2">
        <v>1</v>
      </c>
      <c r="J870" s="2">
        <v>0</v>
      </c>
      <c r="K870" s="2">
        <v>0</v>
      </c>
      <c r="L870" s="2">
        <v>1</v>
      </c>
      <c r="M870" s="2">
        <v>0</v>
      </c>
      <c r="N870" s="2">
        <v>0</v>
      </c>
      <c r="O870" s="2" t="s">
        <v>34</v>
      </c>
      <c r="P870" s="2" t="str" cm="1">
        <f t="array" ref="P870">_xlfn.IFS(Table1[[#This Row],[Divorced]]=1,"Divorced",Table1[[#This Row],[Married]]=1,"Married",Table1[[#This Row],[Single]]=1,"Single",Table1[[#This Row],[Together]]=1,"Together",Table1[[#This Row],[Widow]]=1,"Widow")</f>
        <v>Together</v>
      </c>
      <c r="Q870" s="2" t="str" cm="1">
        <f t="array" ref="Q870">IFERROR(_xlfn.IFS(Table1[[#This Row],[Basic]]=1,"Basic",Table1[[#This Row],[Graduate]]=1,"Graduate",Table1[[#This Row],[Master]]=1,"Master",Table1[[#This Row],[PhD]]=1,"PhD"),"Other")</f>
        <v>Graduate</v>
      </c>
    </row>
    <row r="871" spans="1:17" x14ac:dyDescent="0.25">
      <c r="A871" s="2">
        <v>1288</v>
      </c>
      <c r="B871" s="7">
        <v>158821</v>
      </c>
      <c r="C871" s="2">
        <v>0</v>
      </c>
      <c r="D871" s="2">
        <v>1</v>
      </c>
      <c r="E871" s="2">
        <v>64</v>
      </c>
      <c r="F871" s="2">
        <v>0</v>
      </c>
      <c r="G871" s="2">
        <v>0</v>
      </c>
      <c r="H871" s="2">
        <v>0</v>
      </c>
      <c r="I871" s="2">
        <v>1</v>
      </c>
      <c r="J871" s="2">
        <v>0</v>
      </c>
      <c r="K871" s="2">
        <v>0</v>
      </c>
      <c r="L871" s="2">
        <v>0</v>
      </c>
      <c r="M871" s="2">
        <v>0</v>
      </c>
      <c r="N871" s="2">
        <v>0</v>
      </c>
      <c r="O871" s="2" t="s">
        <v>36</v>
      </c>
      <c r="P871" s="2" t="str" cm="1">
        <f t="array" ref="P871">_xlfn.IFS(Table1[[#This Row],[Divorced]]=1,"Divorced",Table1[[#This Row],[Married]]=1,"Married",Table1[[#This Row],[Single]]=1,"Single",Table1[[#This Row],[Together]]=1,"Together",Table1[[#This Row],[Widow]]=1,"Widow")</f>
        <v>Together</v>
      </c>
      <c r="Q871" s="2" t="str" cm="1">
        <f t="array" ref="Q871">IFERROR(_xlfn.IFS(Table1[[#This Row],[Basic]]=1,"Basic",Table1[[#This Row],[Graduate]]=1,"Graduate",Table1[[#This Row],[Master]]=1,"Master",Table1[[#This Row],[PhD]]=1,"PhD"),"Other")</f>
        <v>Other</v>
      </c>
    </row>
    <row r="872" spans="1:17" x14ac:dyDescent="0.25">
      <c r="A872" s="2">
        <v>1699</v>
      </c>
      <c r="B872" s="7">
        <v>158710</v>
      </c>
      <c r="C872" s="2">
        <v>0</v>
      </c>
      <c r="D872" s="2">
        <v>1</v>
      </c>
      <c r="E872" s="2">
        <v>50</v>
      </c>
      <c r="F872" s="2">
        <v>1</v>
      </c>
      <c r="G872" s="2">
        <v>0</v>
      </c>
      <c r="H872" s="2">
        <v>0</v>
      </c>
      <c r="I872" s="2">
        <v>0</v>
      </c>
      <c r="J872" s="2">
        <v>0</v>
      </c>
      <c r="K872" s="2">
        <v>0</v>
      </c>
      <c r="L872" s="2">
        <v>1</v>
      </c>
      <c r="M872" s="2">
        <v>0</v>
      </c>
      <c r="N872" s="2">
        <v>0</v>
      </c>
      <c r="O872" s="2" t="s">
        <v>34</v>
      </c>
      <c r="P872" s="2" t="str" cm="1">
        <f t="array" ref="P872">_xlfn.IFS(Table1[[#This Row],[Divorced]]=1,"Divorced",Table1[[#This Row],[Married]]=1,"Married",Table1[[#This Row],[Single]]=1,"Single",Table1[[#This Row],[Together]]=1,"Together",Table1[[#This Row],[Widow]]=1,"Widow")</f>
        <v>Divorced</v>
      </c>
      <c r="Q872" s="2" t="str" cm="1">
        <f t="array" ref="Q872">IFERROR(_xlfn.IFS(Table1[[#This Row],[Basic]]=1,"Basic",Table1[[#This Row],[Graduate]]=1,"Graduate",Table1[[#This Row],[Master]]=1,"Master",Table1[[#This Row],[PhD]]=1,"PhD"),"Other")</f>
        <v>Graduate</v>
      </c>
    </row>
    <row r="873" spans="1:17" x14ac:dyDescent="0.25">
      <c r="A873" s="2">
        <v>3103</v>
      </c>
      <c r="B873" s="7">
        <v>158692</v>
      </c>
      <c r="C873" s="2">
        <v>0</v>
      </c>
      <c r="D873" s="2">
        <v>1</v>
      </c>
      <c r="E873" s="2">
        <v>55</v>
      </c>
      <c r="F873" s="2">
        <v>0</v>
      </c>
      <c r="G873" s="2">
        <v>1</v>
      </c>
      <c r="H873" s="2">
        <v>0</v>
      </c>
      <c r="I873" s="2">
        <v>0</v>
      </c>
      <c r="J873" s="2">
        <v>0</v>
      </c>
      <c r="K873" s="2">
        <v>0</v>
      </c>
      <c r="L873" s="2">
        <v>1</v>
      </c>
      <c r="M873" s="2">
        <v>0</v>
      </c>
      <c r="N873" s="2">
        <v>0</v>
      </c>
      <c r="O873" s="2" t="s">
        <v>34</v>
      </c>
      <c r="P873" s="2" t="str" cm="1">
        <f t="array" ref="P873">_xlfn.IFS(Table1[[#This Row],[Divorced]]=1,"Divorced",Table1[[#This Row],[Married]]=1,"Married",Table1[[#This Row],[Single]]=1,"Single",Table1[[#This Row],[Together]]=1,"Together",Table1[[#This Row],[Widow]]=1,"Widow")</f>
        <v>Married</v>
      </c>
      <c r="Q873" s="2" t="str" cm="1">
        <f t="array" ref="Q873">IFERROR(_xlfn.IFS(Table1[[#This Row],[Basic]]=1,"Basic",Table1[[#This Row],[Graduate]]=1,"Graduate",Table1[[#This Row],[Master]]=1,"Master",Table1[[#This Row],[PhD]]=1,"PhD"),"Other")</f>
        <v>Graduate</v>
      </c>
    </row>
    <row r="874" spans="1:17" x14ac:dyDescent="0.25">
      <c r="A874" s="2">
        <v>2623</v>
      </c>
      <c r="B874" s="7">
        <v>158684</v>
      </c>
      <c r="C874" s="2">
        <v>0</v>
      </c>
      <c r="D874" s="2">
        <v>0</v>
      </c>
      <c r="E874" s="2">
        <v>39</v>
      </c>
      <c r="F874" s="2">
        <v>0</v>
      </c>
      <c r="G874" s="2">
        <v>0</v>
      </c>
      <c r="H874" s="2">
        <v>1</v>
      </c>
      <c r="I874" s="2">
        <v>0</v>
      </c>
      <c r="J874" s="2">
        <v>0</v>
      </c>
      <c r="K874" s="2">
        <v>0</v>
      </c>
      <c r="L874" s="2">
        <v>1</v>
      </c>
      <c r="M874" s="2">
        <v>0</v>
      </c>
      <c r="N874" s="2">
        <v>0</v>
      </c>
      <c r="O874" s="2" t="s">
        <v>34</v>
      </c>
      <c r="P874" s="2" t="str" cm="1">
        <f t="array" ref="P874">_xlfn.IFS(Table1[[#This Row],[Divorced]]=1,"Divorced",Table1[[#This Row],[Married]]=1,"Married",Table1[[#This Row],[Single]]=1,"Single",Table1[[#This Row],[Together]]=1,"Together",Table1[[#This Row],[Widow]]=1,"Widow")</f>
        <v>Single</v>
      </c>
      <c r="Q874" s="2" t="str" cm="1">
        <f t="array" ref="Q874">IFERROR(_xlfn.IFS(Table1[[#This Row],[Basic]]=1,"Basic",Table1[[#This Row],[Graduate]]=1,"Graduate",Table1[[#This Row],[Master]]=1,"Master",Table1[[#This Row],[PhD]]=1,"PhD"),"Other")</f>
        <v>Graduate</v>
      </c>
    </row>
    <row r="875" spans="1:17" x14ac:dyDescent="0.25">
      <c r="A875" s="2">
        <v>2681</v>
      </c>
      <c r="B875" s="7">
        <v>158656</v>
      </c>
      <c r="C875" s="2">
        <v>0</v>
      </c>
      <c r="D875" s="2">
        <v>1</v>
      </c>
      <c r="E875" s="2">
        <v>64</v>
      </c>
      <c r="F875" s="2">
        <v>0</v>
      </c>
      <c r="G875" s="2">
        <v>0</v>
      </c>
      <c r="H875" s="2">
        <v>0</v>
      </c>
      <c r="I875" s="2">
        <v>1</v>
      </c>
      <c r="J875" s="2">
        <v>0</v>
      </c>
      <c r="K875" s="2">
        <v>0</v>
      </c>
      <c r="L875" s="2">
        <v>0</v>
      </c>
      <c r="M875" s="2">
        <v>1</v>
      </c>
      <c r="N875" s="2">
        <v>0</v>
      </c>
      <c r="O875" s="2" t="s">
        <v>38</v>
      </c>
      <c r="P875" s="2" t="str" cm="1">
        <f t="array" ref="P875">_xlfn.IFS(Table1[[#This Row],[Divorced]]=1,"Divorced",Table1[[#This Row],[Married]]=1,"Married",Table1[[#This Row],[Single]]=1,"Single",Table1[[#This Row],[Together]]=1,"Together",Table1[[#This Row],[Widow]]=1,"Widow")</f>
        <v>Together</v>
      </c>
      <c r="Q875" s="2" t="str" cm="1">
        <f t="array" ref="Q875">IFERROR(_xlfn.IFS(Table1[[#This Row],[Basic]]=1,"Basic",Table1[[#This Row],[Graduate]]=1,"Graduate",Table1[[#This Row],[Master]]=1,"Master",Table1[[#This Row],[PhD]]=1,"PhD"),"Other")</f>
        <v>Master</v>
      </c>
    </row>
    <row r="876" spans="1:17" x14ac:dyDescent="0.25">
      <c r="A876" s="2">
        <v>2958</v>
      </c>
      <c r="B876" s="7">
        <v>158646</v>
      </c>
      <c r="C876" s="2">
        <v>0</v>
      </c>
      <c r="D876" s="2">
        <v>1</v>
      </c>
      <c r="E876" s="2">
        <v>58</v>
      </c>
      <c r="F876" s="2">
        <v>0</v>
      </c>
      <c r="G876" s="2">
        <v>1</v>
      </c>
      <c r="H876" s="2">
        <v>0</v>
      </c>
      <c r="I876" s="2">
        <v>0</v>
      </c>
      <c r="J876" s="2">
        <v>0</v>
      </c>
      <c r="K876" s="2">
        <v>0</v>
      </c>
      <c r="L876" s="2">
        <v>0</v>
      </c>
      <c r="M876" s="2">
        <v>1</v>
      </c>
      <c r="N876" s="2">
        <v>0</v>
      </c>
      <c r="O876" s="2" t="s">
        <v>37</v>
      </c>
      <c r="P876" s="2" t="str" cm="1">
        <f t="array" ref="P876">_xlfn.IFS(Table1[[#This Row],[Divorced]]=1,"Divorced",Table1[[#This Row],[Married]]=1,"Married",Table1[[#This Row],[Single]]=1,"Single",Table1[[#This Row],[Together]]=1,"Together",Table1[[#This Row],[Widow]]=1,"Widow")</f>
        <v>Married</v>
      </c>
      <c r="Q876" s="2" t="str" cm="1">
        <f t="array" ref="Q876">IFERROR(_xlfn.IFS(Table1[[#This Row],[Basic]]=1,"Basic",Table1[[#This Row],[Graduate]]=1,"Graduate",Table1[[#This Row],[Master]]=1,"Master",Table1[[#This Row],[PhD]]=1,"PhD"),"Other")</f>
        <v>Master</v>
      </c>
    </row>
    <row r="877" spans="1:17" x14ac:dyDescent="0.25">
      <c r="A877" s="2">
        <v>3075</v>
      </c>
      <c r="B877" s="7">
        <v>158646</v>
      </c>
      <c r="C877" s="2">
        <v>0</v>
      </c>
      <c r="D877" s="2">
        <v>1</v>
      </c>
      <c r="E877" s="2">
        <v>58</v>
      </c>
      <c r="F877" s="2">
        <v>0</v>
      </c>
      <c r="G877" s="2">
        <v>1</v>
      </c>
      <c r="H877" s="2">
        <v>0</v>
      </c>
      <c r="I877" s="2">
        <v>0</v>
      </c>
      <c r="J877" s="2">
        <v>0</v>
      </c>
      <c r="K877" s="2">
        <v>0</v>
      </c>
      <c r="L877" s="2">
        <v>0</v>
      </c>
      <c r="M877" s="2">
        <v>1</v>
      </c>
      <c r="N877" s="2">
        <v>0</v>
      </c>
      <c r="O877" s="2" t="s">
        <v>39</v>
      </c>
      <c r="P877" s="2" t="str" cm="1">
        <f t="array" ref="P877">_xlfn.IFS(Table1[[#This Row],[Divorced]]=1,"Divorced",Table1[[#This Row],[Married]]=1,"Married",Table1[[#This Row],[Single]]=1,"Single",Table1[[#This Row],[Together]]=1,"Together",Table1[[#This Row],[Widow]]=1,"Widow")</f>
        <v>Married</v>
      </c>
      <c r="Q877" s="2" t="str" cm="1">
        <f t="array" ref="Q877">IFERROR(_xlfn.IFS(Table1[[#This Row],[Basic]]=1,"Basic",Table1[[#This Row],[Graduate]]=1,"Graduate",Table1[[#This Row],[Master]]=1,"Master",Table1[[#This Row],[PhD]]=1,"PhD"),"Other")</f>
        <v>Master</v>
      </c>
    </row>
    <row r="878" spans="1:17" x14ac:dyDescent="0.25">
      <c r="A878" s="2">
        <v>1022</v>
      </c>
      <c r="B878" s="7">
        <v>158607</v>
      </c>
      <c r="C878" s="2">
        <v>0</v>
      </c>
      <c r="D878" s="2">
        <v>1</v>
      </c>
      <c r="E878" s="2">
        <v>71</v>
      </c>
      <c r="F878" s="2">
        <v>0</v>
      </c>
      <c r="G878" s="2">
        <v>1</v>
      </c>
      <c r="H878" s="2">
        <v>0</v>
      </c>
      <c r="I878" s="2">
        <v>0</v>
      </c>
      <c r="J878" s="2">
        <v>0</v>
      </c>
      <c r="K878" s="2">
        <v>0</v>
      </c>
      <c r="L878" s="2">
        <v>0</v>
      </c>
      <c r="M878" s="2">
        <v>0</v>
      </c>
      <c r="N878" s="2">
        <v>1</v>
      </c>
      <c r="O878" s="2" t="s">
        <v>35</v>
      </c>
      <c r="P878" s="2" t="str" cm="1">
        <f t="array" ref="P878">_xlfn.IFS(Table1[[#This Row],[Divorced]]=1,"Divorced",Table1[[#This Row],[Married]]=1,"Married",Table1[[#This Row],[Single]]=1,"Single",Table1[[#This Row],[Together]]=1,"Together",Table1[[#This Row],[Widow]]=1,"Widow")</f>
        <v>Married</v>
      </c>
      <c r="Q878" s="2" t="str" cm="1">
        <f t="array" ref="Q878">IFERROR(_xlfn.IFS(Table1[[#This Row],[Basic]]=1,"Basic",Table1[[#This Row],[Graduate]]=1,"Graduate",Table1[[#This Row],[Master]]=1,"Master",Table1[[#This Row],[PhD]]=1,"PhD"),"Other")</f>
        <v>PhD</v>
      </c>
    </row>
    <row r="879" spans="1:17" x14ac:dyDescent="0.25">
      <c r="A879" s="2">
        <v>2501</v>
      </c>
      <c r="B879" s="7">
        <v>158597</v>
      </c>
      <c r="C879" s="2">
        <v>1</v>
      </c>
      <c r="D879" s="2">
        <v>1</v>
      </c>
      <c r="E879" s="2">
        <v>44</v>
      </c>
      <c r="F879" s="2">
        <v>0</v>
      </c>
      <c r="G879" s="2">
        <v>1</v>
      </c>
      <c r="H879" s="2">
        <v>0</v>
      </c>
      <c r="I879" s="2">
        <v>0</v>
      </c>
      <c r="J879" s="2">
        <v>0</v>
      </c>
      <c r="K879" s="2">
        <v>0</v>
      </c>
      <c r="L879" s="2">
        <v>1</v>
      </c>
      <c r="M879" s="2">
        <v>0</v>
      </c>
      <c r="N879" s="2">
        <v>0</v>
      </c>
      <c r="O879" s="2" t="s">
        <v>38</v>
      </c>
      <c r="P879" s="2" t="str" cm="1">
        <f t="array" ref="P879">_xlfn.IFS(Table1[[#This Row],[Divorced]]=1,"Divorced",Table1[[#This Row],[Married]]=1,"Married",Table1[[#This Row],[Single]]=1,"Single",Table1[[#This Row],[Together]]=1,"Together",Table1[[#This Row],[Widow]]=1,"Widow")</f>
        <v>Married</v>
      </c>
      <c r="Q879" s="2" t="str" cm="1">
        <f t="array" ref="Q879">IFERROR(_xlfn.IFS(Table1[[#This Row],[Basic]]=1,"Basic",Table1[[#This Row],[Graduate]]=1,"Graduate",Table1[[#This Row],[Master]]=1,"Master",Table1[[#This Row],[PhD]]=1,"PhD"),"Other")</f>
        <v>Graduate</v>
      </c>
    </row>
    <row r="880" spans="1:17" x14ac:dyDescent="0.25">
      <c r="A880" s="2">
        <v>2791</v>
      </c>
      <c r="B880" s="7">
        <v>158582</v>
      </c>
      <c r="C880" s="2">
        <v>0</v>
      </c>
      <c r="D880" s="2">
        <v>1</v>
      </c>
      <c r="E880" s="2">
        <v>38</v>
      </c>
      <c r="F880" s="2">
        <v>0</v>
      </c>
      <c r="G880" s="2">
        <v>0</v>
      </c>
      <c r="H880" s="2">
        <v>0</v>
      </c>
      <c r="I880" s="2">
        <v>1</v>
      </c>
      <c r="J880" s="2">
        <v>0</v>
      </c>
      <c r="K880" s="2">
        <v>0</v>
      </c>
      <c r="L880" s="2">
        <v>0</v>
      </c>
      <c r="M880" s="2">
        <v>0</v>
      </c>
      <c r="N880" s="2">
        <v>0</v>
      </c>
      <c r="O880" s="2" t="s">
        <v>34</v>
      </c>
      <c r="P880" s="2" t="str" cm="1">
        <f t="array" ref="P880">_xlfn.IFS(Table1[[#This Row],[Divorced]]=1,"Divorced",Table1[[#This Row],[Married]]=1,"Married",Table1[[#This Row],[Single]]=1,"Single",Table1[[#This Row],[Together]]=1,"Together",Table1[[#This Row],[Widow]]=1,"Widow")</f>
        <v>Together</v>
      </c>
      <c r="Q880" s="2" t="str" cm="1">
        <f t="array" ref="Q880">IFERROR(_xlfn.IFS(Table1[[#This Row],[Basic]]=1,"Basic",Table1[[#This Row],[Graduate]]=1,"Graduate",Table1[[#This Row],[Master]]=1,"Master",Table1[[#This Row],[PhD]]=1,"PhD"),"Other")</f>
        <v>Other</v>
      </c>
    </row>
    <row r="881" spans="1:17" x14ac:dyDescent="0.25">
      <c r="A881" s="2">
        <v>2340</v>
      </c>
      <c r="B881" s="7">
        <v>158554</v>
      </c>
      <c r="C881" s="2">
        <v>1</v>
      </c>
      <c r="D881" s="2">
        <v>1</v>
      </c>
      <c r="E881" s="2">
        <v>52</v>
      </c>
      <c r="F881" s="2">
        <v>0</v>
      </c>
      <c r="G881" s="2">
        <v>0</v>
      </c>
      <c r="H881" s="2">
        <v>0</v>
      </c>
      <c r="I881" s="2">
        <v>1</v>
      </c>
      <c r="J881" s="2">
        <v>0</v>
      </c>
      <c r="K881" s="2">
        <v>0</v>
      </c>
      <c r="L881" s="2">
        <v>1</v>
      </c>
      <c r="M881" s="2">
        <v>0</v>
      </c>
      <c r="N881" s="2">
        <v>0</v>
      </c>
      <c r="O881" s="2" t="s">
        <v>37</v>
      </c>
      <c r="P881" s="2" t="str" cm="1">
        <f t="array" ref="P881">_xlfn.IFS(Table1[[#This Row],[Divorced]]=1,"Divorced",Table1[[#This Row],[Married]]=1,"Married",Table1[[#This Row],[Single]]=1,"Single",Table1[[#This Row],[Together]]=1,"Together",Table1[[#This Row],[Widow]]=1,"Widow")</f>
        <v>Together</v>
      </c>
      <c r="Q881" s="2" t="str" cm="1">
        <f t="array" ref="Q881">IFERROR(_xlfn.IFS(Table1[[#This Row],[Basic]]=1,"Basic",Table1[[#This Row],[Graduate]]=1,"Graduate",Table1[[#This Row],[Master]]=1,"Master",Table1[[#This Row],[PhD]]=1,"PhD"),"Other")</f>
        <v>Graduate</v>
      </c>
    </row>
    <row r="882" spans="1:17" x14ac:dyDescent="0.25">
      <c r="A882" s="2">
        <v>3193</v>
      </c>
      <c r="B882" s="7">
        <v>158554</v>
      </c>
      <c r="C882" s="2">
        <v>1</v>
      </c>
      <c r="D882" s="2">
        <v>1</v>
      </c>
      <c r="E882" s="2">
        <v>52</v>
      </c>
      <c r="F882" s="2">
        <v>0</v>
      </c>
      <c r="G882" s="2">
        <v>0</v>
      </c>
      <c r="H882" s="2">
        <v>0</v>
      </c>
      <c r="I882" s="2">
        <v>1</v>
      </c>
      <c r="J882" s="2">
        <v>0</v>
      </c>
      <c r="K882" s="2">
        <v>0</v>
      </c>
      <c r="L882" s="2">
        <v>1</v>
      </c>
      <c r="M882" s="2">
        <v>0</v>
      </c>
      <c r="N882" s="2">
        <v>0</v>
      </c>
      <c r="O882" s="2" t="s">
        <v>34</v>
      </c>
      <c r="P882" s="2" t="str" cm="1">
        <f t="array" ref="P882">_xlfn.IFS(Table1[[#This Row],[Divorced]]=1,"Divorced",Table1[[#This Row],[Married]]=1,"Married",Table1[[#This Row],[Single]]=1,"Single",Table1[[#This Row],[Together]]=1,"Together",Table1[[#This Row],[Widow]]=1,"Widow")</f>
        <v>Together</v>
      </c>
      <c r="Q882" s="2" t="str" cm="1">
        <f t="array" ref="Q882">IFERROR(_xlfn.IFS(Table1[[#This Row],[Basic]]=1,"Basic",Table1[[#This Row],[Graduate]]=1,"Graduate",Table1[[#This Row],[Master]]=1,"Master",Table1[[#This Row],[PhD]]=1,"PhD"),"Other")</f>
        <v>Graduate</v>
      </c>
    </row>
    <row r="883" spans="1:17" x14ac:dyDescent="0.25">
      <c r="A883" s="2">
        <v>1738</v>
      </c>
      <c r="B883" s="7">
        <v>158512</v>
      </c>
      <c r="C883" s="2">
        <v>0</v>
      </c>
      <c r="D883" s="2">
        <v>1</v>
      </c>
      <c r="E883" s="2">
        <v>56</v>
      </c>
      <c r="F883" s="2">
        <v>0</v>
      </c>
      <c r="G883" s="2">
        <v>1</v>
      </c>
      <c r="H883" s="2">
        <v>0</v>
      </c>
      <c r="I883" s="2">
        <v>0</v>
      </c>
      <c r="J883" s="2">
        <v>0</v>
      </c>
      <c r="K883" s="2">
        <v>0</v>
      </c>
      <c r="L883" s="2">
        <v>1</v>
      </c>
      <c r="M883" s="2">
        <v>0</v>
      </c>
      <c r="N883" s="2">
        <v>0</v>
      </c>
      <c r="O883" s="2" t="s">
        <v>36</v>
      </c>
      <c r="P883" s="2" t="str" cm="1">
        <f t="array" ref="P883">_xlfn.IFS(Table1[[#This Row],[Divorced]]=1,"Divorced",Table1[[#This Row],[Married]]=1,"Married",Table1[[#This Row],[Single]]=1,"Single",Table1[[#This Row],[Together]]=1,"Together",Table1[[#This Row],[Widow]]=1,"Widow")</f>
        <v>Married</v>
      </c>
      <c r="Q883" s="2" t="str" cm="1">
        <f t="array" ref="Q883">IFERROR(_xlfn.IFS(Table1[[#This Row],[Basic]]=1,"Basic",Table1[[#This Row],[Graduate]]=1,"Graduate",Table1[[#This Row],[Master]]=1,"Master",Table1[[#This Row],[PhD]]=1,"PhD"),"Other")</f>
        <v>Graduate</v>
      </c>
    </row>
    <row r="884" spans="1:17" x14ac:dyDescent="0.25">
      <c r="A884" s="2">
        <v>2622</v>
      </c>
      <c r="B884" s="7">
        <v>158494</v>
      </c>
      <c r="C884" s="2">
        <v>0</v>
      </c>
      <c r="D884" s="2">
        <v>1</v>
      </c>
      <c r="E884" s="2">
        <v>46</v>
      </c>
      <c r="F884" s="2">
        <v>0</v>
      </c>
      <c r="G884" s="2">
        <v>1</v>
      </c>
      <c r="H884" s="2">
        <v>0</v>
      </c>
      <c r="I884" s="2">
        <v>0</v>
      </c>
      <c r="J884" s="2">
        <v>0</v>
      </c>
      <c r="K884" s="2">
        <v>0</v>
      </c>
      <c r="L884" s="2">
        <v>0</v>
      </c>
      <c r="M884" s="2">
        <v>1</v>
      </c>
      <c r="N884" s="2">
        <v>0</v>
      </c>
      <c r="O884" s="2" t="s">
        <v>37</v>
      </c>
      <c r="P884" s="2" t="str" cm="1">
        <f t="array" ref="P884">_xlfn.IFS(Table1[[#This Row],[Divorced]]=1,"Divorced",Table1[[#This Row],[Married]]=1,"Married",Table1[[#This Row],[Single]]=1,"Single",Table1[[#This Row],[Together]]=1,"Together",Table1[[#This Row],[Widow]]=1,"Widow")</f>
        <v>Married</v>
      </c>
      <c r="Q884" s="2" t="str" cm="1">
        <f t="array" ref="Q884">IFERROR(_xlfn.IFS(Table1[[#This Row],[Basic]]=1,"Basic",Table1[[#This Row],[Graduate]]=1,"Graduate",Table1[[#This Row],[Master]]=1,"Master",Table1[[#This Row],[PhD]]=1,"PhD"),"Other")</f>
        <v>Master</v>
      </c>
    </row>
    <row r="885" spans="1:17" x14ac:dyDescent="0.25">
      <c r="A885" s="2">
        <v>3126</v>
      </c>
      <c r="B885" s="7">
        <v>158482</v>
      </c>
      <c r="C885" s="2">
        <v>0</v>
      </c>
      <c r="D885" s="2">
        <v>1</v>
      </c>
      <c r="E885" s="2">
        <v>65</v>
      </c>
      <c r="F885" s="2">
        <v>0</v>
      </c>
      <c r="G885" s="2">
        <v>1</v>
      </c>
      <c r="H885" s="2">
        <v>0</v>
      </c>
      <c r="I885" s="2">
        <v>0</v>
      </c>
      <c r="J885" s="2">
        <v>0</v>
      </c>
      <c r="K885" s="2">
        <v>0</v>
      </c>
      <c r="L885" s="2">
        <v>0</v>
      </c>
      <c r="M885" s="2">
        <v>0</v>
      </c>
      <c r="N885" s="2">
        <v>1</v>
      </c>
      <c r="O885" s="2" t="s">
        <v>37</v>
      </c>
      <c r="P885" s="2" t="str" cm="1">
        <f t="array" ref="P885">_xlfn.IFS(Table1[[#This Row],[Divorced]]=1,"Divorced",Table1[[#This Row],[Married]]=1,"Married",Table1[[#This Row],[Single]]=1,"Single",Table1[[#This Row],[Together]]=1,"Together",Table1[[#This Row],[Widow]]=1,"Widow")</f>
        <v>Married</v>
      </c>
      <c r="Q885" s="2" t="str" cm="1">
        <f t="array" ref="Q885">IFERROR(_xlfn.IFS(Table1[[#This Row],[Basic]]=1,"Basic",Table1[[#This Row],[Graduate]]=1,"Graduate",Table1[[#This Row],[Master]]=1,"Master",Table1[[#This Row],[PhD]]=1,"PhD"),"Other")</f>
        <v>PhD</v>
      </c>
    </row>
    <row r="886" spans="1:17" x14ac:dyDescent="0.25">
      <c r="A886" s="2">
        <v>3210</v>
      </c>
      <c r="B886" s="7">
        <v>158424</v>
      </c>
      <c r="C886" s="2">
        <v>0</v>
      </c>
      <c r="D886" s="2">
        <v>1</v>
      </c>
      <c r="E886" s="2">
        <v>58</v>
      </c>
      <c r="F886" s="2">
        <v>0</v>
      </c>
      <c r="G886" s="2">
        <v>0</v>
      </c>
      <c r="H886" s="2">
        <v>1</v>
      </c>
      <c r="I886" s="2">
        <v>0</v>
      </c>
      <c r="J886" s="2">
        <v>0</v>
      </c>
      <c r="K886" s="2">
        <v>0</v>
      </c>
      <c r="L886" s="2">
        <v>1</v>
      </c>
      <c r="M886" s="2">
        <v>0</v>
      </c>
      <c r="N886" s="2">
        <v>0</v>
      </c>
      <c r="O886" s="2" t="s">
        <v>37</v>
      </c>
      <c r="P886" s="2" t="str" cm="1">
        <f t="array" ref="P886">_xlfn.IFS(Table1[[#This Row],[Divorced]]=1,"Divorced",Table1[[#This Row],[Married]]=1,"Married",Table1[[#This Row],[Single]]=1,"Single",Table1[[#This Row],[Together]]=1,"Together",Table1[[#This Row],[Widow]]=1,"Widow")</f>
        <v>Single</v>
      </c>
      <c r="Q886" s="2" t="str" cm="1">
        <f t="array" ref="Q886">IFERROR(_xlfn.IFS(Table1[[#This Row],[Basic]]=1,"Basic",Table1[[#This Row],[Graduate]]=1,"Graduate",Table1[[#This Row],[Master]]=1,"Master",Table1[[#This Row],[PhD]]=1,"PhD"),"Other")</f>
        <v>Graduate</v>
      </c>
    </row>
    <row r="887" spans="1:17" x14ac:dyDescent="0.25">
      <c r="A887" s="2">
        <v>2173</v>
      </c>
      <c r="B887" s="7">
        <v>158401</v>
      </c>
      <c r="C887" s="2">
        <v>0</v>
      </c>
      <c r="D887" s="2">
        <v>1</v>
      </c>
      <c r="E887" s="2">
        <v>60</v>
      </c>
      <c r="F887" s="2">
        <v>1</v>
      </c>
      <c r="G887" s="2">
        <v>0</v>
      </c>
      <c r="H887" s="2">
        <v>0</v>
      </c>
      <c r="I887" s="2">
        <v>0</v>
      </c>
      <c r="J887" s="2">
        <v>0</v>
      </c>
      <c r="K887" s="2">
        <v>0</v>
      </c>
      <c r="L887" s="2">
        <v>1</v>
      </c>
      <c r="M887" s="2">
        <v>0</v>
      </c>
      <c r="N887" s="2">
        <v>0</v>
      </c>
      <c r="O887" s="2" t="s">
        <v>34</v>
      </c>
      <c r="P887" s="2" t="str" cm="1">
        <f t="array" ref="P887">_xlfn.IFS(Table1[[#This Row],[Divorced]]=1,"Divorced",Table1[[#This Row],[Married]]=1,"Married",Table1[[#This Row],[Single]]=1,"Single",Table1[[#This Row],[Together]]=1,"Together",Table1[[#This Row],[Widow]]=1,"Widow")</f>
        <v>Divorced</v>
      </c>
      <c r="Q887" s="2" t="str" cm="1">
        <f t="array" ref="Q887">IFERROR(_xlfn.IFS(Table1[[#This Row],[Basic]]=1,"Basic",Table1[[#This Row],[Graduate]]=1,"Graduate",Table1[[#This Row],[Master]]=1,"Master",Table1[[#This Row],[PhD]]=1,"PhD"),"Other")</f>
        <v>Graduate</v>
      </c>
    </row>
    <row r="888" spans="1:17" x14ac:dyDescent="0.25">
      <c r="A888" s="2">
        <v>1694</v>
      </c>
      <c r="B888" s="7">
        <v>158398</v>
      </c>
      <c r="C888" s="2">
        <v>0</v>
      </c>
      <c r="D888" s="2">
        <v>0</v>
      </c>
      <c r="E888" s="2">
        <v>67</v>
      </c>
      <c r="F888" s="2">
        <v>0</v>
      </c>
      <c r="G888" s="2">
        <v>0</v>
      </c>
      <c r="H888" s="2">
        <v>0</v>
      </c>
      <c r="I888" s="2">
        <v>1</v>
      </c>
      <c r="J888" s="2">
        <v>0</v>
      </c>
      <c r="K888" s="2">
        <v>0</v>
      </c>
      <c r="L888" s="2">
        <v>1</v>
      </c>
      <c r="M888" s="2">
        <v>0</v>
      </c>
      <c r="N888" s="2">
        <v>0</v>
      </c>
      <c r="O888" s="2" t="s">
        <v>35</v>
      </c>
      <c r="P888" s="2" t="str" cm="1">
        <f t="array" ref="P888">_xlfn.IFS(Table1[[#This Row],[Divorced]]=1,"Divorced",Table1[[#This Row],[Married]]=1,"Married",Table1[[#This Row],[Single]]=1,"Single",Table1[[#This Row],[Together]]=1,"Together",Table1[[#This Row],[Widow]]=1,"Widow")</f>
        <v>Together</v>
      </c>
      <c r="Q888" s="2" t="str" cm="1">
        <f t="array" ref="Q888">IFERROR(_xlfn.IFS(Table1[[#This Row],[Basic]]=1,"Basic",Table1[[#This Row],[Graduate]]=1,"Graduate",Table1[[#This Row],[Master]]=1,"Master",Table1[[#This Row],[PhD]]=1,"PhD"),"Other")</f>
        <v>Graduate</v>
      </c>
    </row>
    <row r="889" spans="1:17" x14ac:dyDescent="0.25">
      <c r="A889" s="2">
        <v>2663</v>
      </c>
      <c r="B889" s="7">
        <v>158350</v>
      </c>
      <c r="C889" s="2">
        <v>0</v>
      </c>
      <c r="D889" s="2">
        <v>1</v>
      </c>
      <c r="E889" s="2">
        <v>49</v>
      </c>
      <c r="F889" s="2">
        <v>0</v>
      </c>
      <c r="G889" s="2">
        <v>0</v>
      </c>
      <c r="H889" s="2">
        <v>1</v>
      </c>
      <c r="I889" s="2">
        <v>0</v>
      </c>
      <c r="J889" s="2">
        <v>0</v>
      </c>
      <c r="K889" s="2">
        <v>0</v>
      </c>
      <c r="L889" s="2">
        <v>1</v>
      </c>
      <c r="M889" s="2">
        <v>0</v>
      </c>
      <c r="N889" s="2">
        <v>0</v>
      </c>
      <c r="O889" s="2" t="s">
        <v>38</v>
      </c>
      <c r="P889" s="2" t="str" cm="1">
        <f t="array" ref="P889">_xlfn.IFS(Table1[[#This Row],[Divorced]]=1,"Divorced",Table1[[#This Row],[Married]]=1,"Married",Table1[[#This Row],[Single]]=1,"Single",Table1[[#This Row],[Together]]=1,"Together",Table1[[#This Row],[Widow]]=1,"Widow")</f>
        <v>Single</v>
      </c>
      <c r="Q889" s="2" t="str" cm="1">
        <f t="array" ref="Q889">IFERROR(_xlfn.IFS(Table1[[#This Row],[Basic]]=1,"Basic",Table1[[#This Row],[Graduate]]=1,"Graduate",Table1[[#This Row],[Master]]=1,"Master",Table1[[#This Row],[PhD]]=1,"PhD"),"Other")</f>
        <v>Graduate</v>
      </c>
    </row>
    <row r="890" spans="1:17" x14ac:dyDescent="0.25">
      <c r="A890" s="2">
        <v>1644</v>
      </c>
      <c r="B890" s="7">
        <v>158330</v>
      </c>
      <c r="C890" s="2">
        <v>0</v>
      </c>
      <c r="D890" s="2">
        <v>1</v>
      </c>
      <c r="E890" s="2">
        <v>45</v>
      </c>
      <c r="F890" s="2">
        <v>0</v>
      </c>
      <c r="G890" s="2">
        <v>0</v>
      </c>
      <c r="H890" s="2">
        <v>0</v>
      </c>
      <c r="I890" s="2">
        <v>0</v>
      </c>
      <c r="J890" s="2">
        <v>1</v>
      </c>
      <c r="K890" s="2">
        <v>0</v>
      </c>
      <c r="L890" s="2">
        <v>1</v>
      </c>
      <c r="M890" s="2">
        <v>0</v>
      </c>
      <c r="N890" s="2">
        <v>0</v>
      </c>
      <c r="O890" s="2" t="s">
        <v>37</v>
      </c>
      <c r="P890" s="2" t="str" cm="1">
        <f t="array" ref="P890">_xlfn.IFS(Table1[[#This Row],[Divorced]]=1,"Divorced",Table1[[#This Row],[Married]]=1,"Married",Table1[[#This Row],[Single]]=1,"Single",Table1[[#This Row],[Together]]=1,"Together",Table1[[#This Row],[Widow]]=1,"Widow")</f>
        <v>Widow</v>
      </c>
      <c r="Q890" s="2" t="str" cm="1">
        <f t="array" ref="Q890">IFERROR(_xlfn.IFS(Table1[[#This Row],[Basic]]=1,"Basic",Table1[[#This Row],[Graduate]]=1,"Graduate",Table1[[#This Row],[Master]]=1,"Master",Table1[[#This Row],[PhD]]=1,"PhD"),"Other")</f>
        <v>Graduate</v>
      </c>
    </row>
    <row r="891" spans="1:17" x14ac:dyDescent="0.25">
      <c r="A891" s="2">
        <v>1733</v>
      </c>
      <c r="B891" s="7">
        <v>158330</v>
      </c>
      <c r="C891" s="2">
        <v>0</v>
      </c>
      <c r="D891" s="2">
        <v>1</v>
      </c>
      <c r="E891" s="2">
        <v>45</v>
      </c>
      <c r="F891" s="2">
        <v>0</v>
      </c>
      <c r="G891" s="2">
        <v>0</v>
      </c>
      <c r="H891" s="2">
        <v>0</v>
      </c>
      <c r="I891" s="2">
        <v>0</v>
      </c>
      <c r="J891" s="2">
        <v>1</v>
      </c>
      <c r="K891" s="2">
        <v>0</v>
      </c>
      <c r="L891" s="2">
        <v>1</v>
      </c>
      <c r="M891" s="2">
        <v>0</v>
      </c>
      <c r="N891" s="2">
        <v>0</v>
      </c>
      <c r="O891" s="2" t="s">
        <v>38</v>
      </c>
      <c r="P891" s="2" t="str" cm="1">
        <f t="array" ref="P891">_xlfn.IFS(Table1[[#This Row],[Divorced]]=1,"Divorced",Table1[[#This Row],[Married]]=1,"Married",Table1[[#This Row],[Single]]=1,"Single",Table1[[#This Row],[Together]]=1,"Together",Table1[[#This Row],[Widow]]=1,"Widow")</f>
        <v>Widow</v>
      </c>
      <c r="Q891" s="2" t="str" cm="1">
        <f t="array" ref="Q891">IFERROR(_xlfn.IFS(Table1[[#This Row],[Basic]]=1,"Basic",Table1[[#This Row],[Graduate]]=1,"Graduate",Table1[[#This Row],[Master]]=1,"Master",Table1[[#This Row],[PhD]]=1,"PhD"),"Other")</f>
        <v>Graduate</v>
      </c>
    </row>
    <row r="892" spans="1:17" x14ac:dyDescent="0.25">
      <c r="A892" s="2">
        <v>1477</v>
      </c>
      <c r="B892" s="7">
        <v>158308</v>
      </c>
      <c r="C892" s="2">
        <v>0</v>
      </c>
      <c r="D892" s="2">
        <v>1</v>
      </c>
      <c r="E892" s="2">
        <v>56</v>
      </c>
      <c r="F892" s="2">
        <v>0</v>
      </c>
      <c r="G892" s="2">
        <v>0</v>
      </c>
      <c r="H892" s="2">
        <v>1</v>
      </c>
      <c r="I892" s="2">
        <v>0</v>
      </c>
      <c r="J892" s="2">
        <v>0</v>
      </c>
      <c r="K892" s="2">
        <v>0</v>
      </c>
      <c r="L892" s="2">
        <v>0</v>
      </c>
      <c r="M892" s="2">
        <v>1</v>
      </c>
      <c r="N892" s="2">
        <v>0</v>
      </c>
      <c r="O892" s="2" t="s">
        <v>34</v>
      </c>
      <c r="P892" s="2" t="str" cm="1">
        <f t="array" ref="P892">_xlfn.IFS(Table1[[#This Row],[Divorced]]=1,"Divorced",Table1[[#This Row],[Married]]=1,"Married",Table1[[#This Row],[Single]]=1,"Single",Table1[[#This Row],[Together]]=1,"Together",Table1[[#This Row],[Widow]]=1,"Widow")</f>
        <v>Single</v>
      </c>
      <c r="Q892" s="2" t="str" cm="1">
        <f t="array" ref="Q892">IFERROR(_xlfn.IFS(Table1[[#This Row],[Basic]]=1,"Basic",Table1[[#This Row],[Graduate]]=1,"Graduate",Table1[[#This Row],[Master]]=1,"Master",Table1[[#This Row],[PhD]]=1,"PhD"),"Other")</f>
        <v>Master</v>
      </c>
    </row>
    <row r="893" spans="1:17" x14ac:dyDescent="0.25">
      <c r="A893" s="2">
        <v>1005</v>
      </c>
      <c r="B893" s="7">
        <v>158293</v>
      </c>
      <c r="C893" s="2">
        <v>1</v>
      </c>
      <c r="D893" s="2">
        <v>0</v>
      </c>
      <c r="E893" s="2">
        <v>39</v>
      </c>
      <c r="F893" s="2">
        <v>0</v>
      </c>
      <c r="G893" s="2">
        <v>1</v>
      </c>
      <c r="H893" s="2">
        <v>0</v>
      </c>
      <c r="I893" s="2">
        <v>0</v>
      </c>
      <c r="J893" s="2">
        <v>0</v>
      </c>
      <c r="K893" s="2">
        <v>0</v>
      </c>
      <c r="L893" s="2">
        <v>0</v>
      </c>
      <c r="M893" s="2">
        <v>0</v>
      </c>
      <c r="N893" s="2">
        <v>1</v>
      </c>
      <c r="O893" s="2" t="s">
        <v>39</v>
      </c>
      <c r="P893" s="2" t="str" cm="1">
        <f t="array" ref="P893">_xlfn.IFS(Table1[[#This Row],[Divorced]]=1,"Divorced",Table1[[#This Row],[Married]]=1,"Married",Table1[[#This Row],[Single]]=1,"Single",Table1[[#This Row],[Together]]=1,"Together",Table1[[#This Row],[Widow]]=1,"Widow")</f>
        <v>Married</v>
      </c>
      <c r="Q893" s="2" t="str" cm="1">
        <f t="array" ref="Q893">IFERROR(_xlfn.IFS(Table1[[#This Row],[Basic]]=1,"Basic",Table1[[#This Row],[Graduate]]=1,"Graduate",Table1[[#This Row],[Master]]=1,"Master",Table1[[#This Row],[PhD]]=1,"PhD"),"Other")</f>
        <v>PhD</v>
      </c>
    </row>
    <row r="894" spans="1:17" x14ac:dyDescent="0.25">
      <c r="A894" s="2">
        <v>3079</v>
      </c>
      <c r="B894" s="7">
        <v>158275</v>
      </c>
      <c r="C894" s="2">
        <v>1</v>
      </c>
      <c r="D894" s="2">
        <v>1</v>
      </c>
      <c r="E894" s="2">
        <v>65</v>
      </c>
      <c r="F894" s="2">
        <v>0</v>
      </c>
      <c r="G894" s="2">
        <v>0</v>
      </c>
      <c r="H894" s="2">
        <v>0</v>
      </c>
      <c r="I894" s="2">
        <v>0</v>
      </c>
      <c r="J894" s="2">
        <v>1</v>
      </c>
      <c r="K894" s="2">
        <v>0</v>
      </c>
      <c r="L894" s="2">
        <v>1</v>
      </c>
      <c r="M894" s="2">
        <v>0</v>
      </c>
      <c r="N894" s="2">
        <v>0</v>
      </c>
      <c r="O894" s="2" t="s">
        <v>34</v>
      </c>
      <c r="P894" s="2" t="str" cm="1">
        <f t="array" ref="P894">_xlfn.IFS(Table1[[#This Row],[Divorced]]=1,"Divorced",Table1[[#This Row],[Married]]=1,"Married",Table1[[#This Row],[Single]]=1,"Single",Table1[[#This Row],[Together]]=1,"Together",Table1[[#This Row],[Widow]]=1,"Widow")</f>
        <v>Widow</v>
      </c>
      <c r="Q894" s="2" t="str" cm="1">
        <f t="array" ref="Q894">IFERROR(_xlfn.IFS(Table1[[#This Row],[Basic]]=1,"Basic",Table1[[#This Row],[Graduate]]=1,"Graduate",Table1[[#This Row],[Master]]=1,"Master",Table1[[#This Row],[PhD]]=1,"PhD"),"Other")</f>
        <v>Graduate</v>
      </c>
    </row>
    <row r="895" spans="1:17" x14ac:dyDescent="0.25">
      <c r="A895" s="2">
        <v>2831</v>
      </c>
      <c r="B895" s="7">
        <v>158217</v>
      </c>
      <c r="C895" s="2">
        <v>2</v>
      </c>
      <c r="D895" s="2">
        <v>1</v>
      </c>
      <c r="E895" s="2">
        <v>69</v>
      </c>
      <c r="F895" s="2">
        <v>0</v>
      </c>
      <c r="G895" s="2">
        <v>0</v>
      </c>
      <c r="H895" s="2">
        <v>1</v>
      </c>
      <c r="I895" s="2">
        <v>0</v>
      </c>
      <c r="J895" s="2">
        <v>0</v>
      </c>
      <c r="K895" s="2">
        <v>0</v>
      </c>
      <c r="L895" s="2">
        <v>0</v>
      </c>
      <c r="M895" s="2">
        <v>1</v>
      </c>
      <c r="N895" s="2">
        <v>0</v>
      </c>
      <c r="O895" s="2" t="s">
        <v>38</v>
      </c>
      <c r="P895" s="2" t="str" cm="1">
        <f t="array" ref="P895">_xlfn.IFS(Table1[[#This Row],[Divorced]]=1,"Divorced",Table1[[#This Row],[Married]]=1,"Married",Table1[[#This Row],[Single]]=1,"Single",Table1[[#This Row],[Together]]=1,"Together",Table1[[#This Row],[Widow]]=1,"Widow")</f>
        <v>Single</v>
      </c>
      <c r="Q895" s="2" t="str" cm="1">
        <f t="array" ref="Q895">IFERROR(_xlfn.IFS(Table1[[#This Row],[Basic]]=1,"Basic",Table1[[#This Row],[Graduate]]=1,"Graduate",Table1[[#This Row],[Master]]=1,"Master",Table1[[#This Row],[PhD]]=1,"PhD"),"Other")</f>
        <v>Master</v>
      </c>
    </row>
    <row r="896" spans="1:17" x14ac:dyDescent="0.25">
      <c r="A896" s="2">
        <v>1001</v>
      </c>
      <c r="B896" s="7">
        <v>158138</v>
      </c>
      <c r="C896" s="2">
        <v>0</v>
      </c>
      <c r="D896" s="2">
        <v>0</v>
      </c>
      <c r="E896" s="2">
        <v>63</v>
      </c>
      <c r="F896" s="2">
        <v>0</v>
      </c>
      <c r="G896" s="2">
        <v>0</v>
      </c>
      <c r="H896" s="2">
        <v>1</v>
      </c>
      <c r="I896" s="2">
        <v>0</v>
      </c>
      <c r="J896" s="2">
        <v>0</v>
      </c>
      <c r="K896" s="2">
        <v>0</v>
      </c>
      <c r="L896" s="2">
        <v>1</v>
      </c>
      <c r="M896" s="2">
        <v>0</v>
      </c>
      <c r="N896" s="2">
        <v>0</v>
      </c>
      <c r="O896" s="2" t="s">
        <v>38</v>
      </c>
      <c r="P896" s="2" t="str" cm="1">
        <f t="array" ref="P896">_xlfn.IFS(Table1[[#This Row],[Divorced]]=1,"Divorced",Table1[[#This Row],[Married]]=1,"Married",Table1[[#This Row],[Single]]=1,"Single",Table1[[#This Row],[Together]]=1,"Together",Table1[[#This Row],[Widow]]=1,"Widow")</f>
        <v>Single</v>
      </c>
      <c r="Q896" s="2" t="str" cm="1">
        <f t="array" ref="Q896">IFERROR(_xlfn.IFS(Table1[[#This Row],[Basic]]=1,"Basic",Table1[[#This Row],[Graduate]]=1,"Graduate",Table1[[#This Row],[Master]]=1,"Master",Table1[[#This Row],[PhD]]=1,"PhD"),"Other")</f>
        <v>Graduate</v>
      </c>
    </row>
    <row r="897" spans="1:17" x14ac:dyDescent="0.25">
      <c r="A897" s="2">
        <v>2964</v>
      </c>
      <c r="B897" s="7">
        <v>158116</v>
      </c>
      <c r="C897" s="2">
        <v>0</v>
      </c>
      <c r="D897" s="2">
        <v>1</v>
      </c>
      <c r="E897" s="2">
        <v>64</v>
      </c>
      <c r="F897" s="2">
        <v>0</v>
      </c>
      <c r="G897" s="2">
        <v>1</v>
      </c>
      <c r="H897" s="2">
        <v>0</v>
      </c>
      <c r="I897" s="2">
        <v>0</v>
      </c>
      <c r="J897" s="2">
        <v>0</v>
      </c>
      <c r="K897" s="2">
        <v>0</v>
      </c>
      <c r="L897" s="2">
        <v>1</v>
      </c>
      <c r="M897" s="2">
        <v>0</v>
      </c>
      <c r="N897" s="2">
        <v>0</v>
      </c>
      <c r="O897" s="2" t="s">
        <v>37</v>
      </c>
      <c r="P897" s="2" t="str" cm="1">
        <f t="array" ref="P897">_xlfn.IFS(Table1[[#This Row],[Divorced]]=1,"Divorced",Table1[[#This Row],[Married]]=1,"Married",Table1[[#This Row],[Single]]=1,"Single",Table1[[#This Row],[Together]]=1,"Together",Table1[[#This Row],[Widow]]=1,"Widow")</f>
        <v>Married</v>
      </c>
      <c r="Q897" s="2" t="str" cm="1">
        <f t="array" ref="Q897">IFERROR(_xlfn.IFS(Table1[[#This Row],[Basic]]=1,"Basic",Table1[[#This Row],[Graduate]]=1,"Graduate",Table1[[#This Row],[Master]]=1,"Master",Table1[[#This Row],[PhD]]=1,"PhD"),"Other")</f>
        <v>Graduate</v>
      </c>
    </row>
    <row r="898" spans="1:17" x14ac:dyDescent="0.25">
      <c r="A898" s="2">
        <v>2182</v>
      </c>
      <c r="B898" s="7">
        <v>158113</v>
      </c>
      <c r="C898" s="2">
        <v>0</v>
      </c>
      <c r="D898" s="2">
        <v>1</v>
      </c>
      <c r="E898" s="2">
        <v>61</v>
      </c>
      <c r="F898" s="2">
        <v>0</v>
      </c>
      <c r="G898" s="2">
        <v>1</v>
      </c>
      <c r="H898" s="2">
        <v>0</v>
      </c>
      <c r="I898" s="2">
        <v>0</v>
      </c>
      <c r="J898" s="2">
        <v>0</v>
      </c>
      <c r="K898" s="2">
        <v>0</v>
      </c>
      <c r="L898" s="2">
        <v>1</v>
      </c>
      <c r="M898" s="2">
        <v>0</v>
      </c>
      <c r="N898" s="2">
        <v>0</v>
      </c>
      <c r="O898" s="2" t="s">
        <v>36</v>
      </c>
      <c r="P898" s="2" t="str" cm="1">
        <f t="array" ref="P898">_xlfn.IFS(Table1[[#This Row],[Divorced]]=1,"Divorced",Table1[[#This Row],[Married]]=1,"Married",Table1[[#This Row],[Single]]=1,"Single",Table1[[#This Row],[Together]]=1,"Together",Table1[[#This Row],[Widow]]=1,"Widow")</f>
        <v>Married</v>
      </c>
      <c r="Q898" s="2" t="str" cm="1">
        <f t="array" ref="Q898">IFERROR(_xlfn.IFS(Table1[[#This Row],[Basic]]=1,"Basic",Table1[[#This Row],[Graduate]]=1,"Graduate",Table1[[#This Row],[Master]]=1,"Master",Table1[[#This Row],[PhD]]=1,"PhD"),"Other")</f>
        <v>Graduate</v>
      </c>
    </row>
    <row r="899" spans="1:17" x14ac:dyDescent="0.25">
      <c r="A899" s="2">
        <v>2719</v>
      </c>
      <c r="B899" s="7">
        <v>158086</v>
      </c>
      <c r="C899" s="2">
        <v>0</v>
      </c>
      <c r="D899" s="2">
        <v>1</v>
      </c>
      <c r="E899" s="2">
        <v>51</v>
      </c>
      <c r="F899" s="2">
        <v>1</v>
      </c>
      <c r="G899" s="2">
        <v>0</v>
      </c>
      <c r="H899" s="2">
        <v>0</v>
      </c>
      <c r="I899" s="2">
        <v>0</v>
      </c>
      <c r="J899" s="2">
        <v>0</v>
      </c>
      <c r="K899" s="2">
        <v>0</v>
      </c>
      <c r="L899" s="2">
        <v>0</v>
      </c>
      <c r="M899" s="2">
        <v>0</v>
      </c>
      <c r="N899" s="2">
        <v>1</v>
      </c>
      <c r="O899" s="2" t="s">
        <v>34</v>
      </c>
      <c r="P899" s="2" t="str" cm="1">
        <f t="array" ref="P899">_xlfn.IFS(Table1[[#This Row],[Divorced]]=1,"Divorced",Table1[[#This Row],[Married]]=1,"Married",Table1[[#This Row],[Single]]=1,"Single",Table1[[#This Row],[Together]]=1,"Together",Table1[[#This Row],[Widow]]=1,"Widow")</f>
        <v>Divorced</v>
      </c>
      <c r="Q899" s="2" t="str" cm="1">
        <f t="array" ref="Q899">IFERROR(_xlfn.IFS(Table1[[#This Row],[Basic]]=1,"Basic",Table1[[#This Row],[Graduate]]=1,"Graduate",Table1[[#This Row],[Master]]=1,"Master",Table1[[#This Row],[PhD]]=1,"PhD"),"Other")</f>
        <v>PhD</v>
      </c>
    </row>
    <row r="900" spans="1:17" x14ac:dyDescent="0.25">
      <c r="A900" s="2">
        <v>3188</v>
      </c>
      <c r="B900" s="7">
        <v>158025</v>
      </c>
      <c r="C900" s="2">
        <v>0</v>
      </c>
      <c r="D900" s="2">
        <v>1</v>
      </c>
      <c r="E900" s="2">
        <v>41</v>
      </c>
      <c r="F900" s="2">
        <v>0</v>
      </c>
      <c r="G900" s="2">
        <v>1</v>
      </c>
      <c r="H900" s="2">
        <v>0</v>
      </c>
      <c r="I900" s="2">
        <v>0</v>
      </c>
      <c r="J900" s="2">
        <v>0</v>
      </c>
      <c r="K900" s="2">
        <v>0</v>
      </c>
      <c r="L900" s="2">
        <v>1</v>
      </c>
      <c r="M900" s="2">
        <v>0</v>
      </c>
      <c r="N900" s="2">
        <v>0</v>
      </c>
      <c r="O900" s="2" t="s">
        <v>35</v>
      </c>
      <c r="P900" s="2" t="str" cm="1">
        <f t="array" ref="P900">_xlfn.IFS(Table1[[#This Row],[Divorced]]=1,"Divorced",Table1[[#This Row],[Married]]=1,"Married",Table1[[#This Row],[Single]]=1,"Single",Table1[[#This Row],[Together]]=1,"Together",Table1[[#This Row],[Widow]]=1,"Widow")</f>
        <v>Married</v>
      </c>
      <c r="Q900" s="2" t="str" cm="1">
        <f t="array" ref="Q900">IFERROR(_xlfn.IFS(Table1[[#This Row],[Basic]]=1,"Basic",Table1[[#This Row],[Graduate]]=1,"Graduate",Table1[[#This Row],[Master]]=1,"Master",Table1[[#This Row],[PhD]]=1,"PhD"),"Other")</f>
        <v>Graduate</v>
      </c>
    </row>
    <row r="901" spans="1:17" x14ac:dyDescent="0.25">
      <c r="A901" s="2">
        <v>3195</v>
      </c>
      <c r="B901" s="7">
        <v>157967</v>
      </c>
      <c r="C901" s="2">
        <v>0</v>
      </c>
      <c r="D901" s="2">
        <v>1</v>
      </c>
      <c r="E901" s="2">
        <v>58</v>
      </c>
      <c r="F901" s="2">
        <v>0</v>
      </c>
      <c r="G901" s="2">
        <v>0</v>
      </c>
      <c r="H901" s="2">
        <v>1</v>
      </c>
      <c r="I901" s="2">
        <v>0</v>
      </c>
      <c r="J901" s="2">
        <v>0</v>
      </c>
      <c r="K901" s="2">
        <v>0</v>
      </c>
      <c r="L901" s="2">
        <v>1</v>
      </c>
      <c r="M901" s="2">
        <v>0</v>
      </c>
      <c r="N901" s="2">
        <v>0</v>
      </c>
      <c r="O901" s="2" t="s">
        <v>39</v>
      </c>
      <c r="P901" s="2" t="str" cm="1">
        <f t="array" ref="P901">_xlfn.IFS(Table1[[#This Row],[Divorced]]=1,"Divorced",Table1[[#This Row],[Married]]=1,"Married",Table1[[#This Row],[Single]]=1,"Single",Table1[[#This Row],[Together]]=1,"Together",Table1[[#This Row],[Widow]]=1,"Widow")</f>
        <v>Single</v>
      </c>
      <c r="Q901" s="2" t="str" cm="1">
        <f t="array" ref="Q901">IFERROR(_xlfn.IFS(Table1[[#This Row],[Basic]]=1,"Basic",Table1[[#This Row],[Graduate]]=1,"Graduate",Table1[[#This Row],[Master]]=1,"Master",Table1[[#This Row],[PhD]]=1,"PhD"),"Other")</f>
        <v>Graduate</v>
      </c>
    </row>
    <row r="902" spans="1:17" x14ac:dyDescent="0.25">
      <c r="A902" s="2">
        <v>1434</v>
      </c>
      <c r="B902" s="7">
        <v>157959</v>
      </c>
      <c r="C902" s="2">
        <v>0</v>
      </c>
      <c r="D902" s="2">
        <v>1</v>
      </c>
      <c r="E902" s="2">
        <v>65</v>
      </c>
      <c r="F902" s="2">
        <v>0</v>
      </c>
      <c r="G902" s="2">
        <v>0</v>
      </c>
      <c r="H902" s="2">
        <v>1</v>
      </c>
      <c r="I902" s="2">
        <v>0</v>
      </c>
      <c r="J902" s="2">
        <v>0</v>
      </c>
      <c r="K902" s="2">
        <v>0</v>
      </c>
      <c r="L902" s="2">
        <v>1</v>
      </c>
      <c r="M902" s="2">
        <v>0</v>
      </c>
      <c r="N902" s="2">
        <v>0</v>
      </c>
      <c r="O902" s="2" t="s">
        <v>37</v>
      </c>
      <c r="P902" s="2" t="str" cm="1">
        <f t="array" ref="P902">_xlfn.IFS(Table1[[#This Row],[Divorced]]=1,"Divorced",Table1[[#This Row],[Married]]=1,"Married",Table1[[#This Row],[Single]]=1,"Single",Table1[[#This Row],[Together]]=1,"Together",Table1[[#This Row],[Widow]]=1,"Widow")</f>
        <v>Single</v>
      </c>
      <c r="Q902" s="2" t="str" cm="1">
        <f t="array" ref="Q902">IFERROR(_xlfn.IFS(Table1[[#This Row],[Basic]]=1,"Basic",Table1[[#This Row],[Graduate]]=1,"Graduate",Table1[[#This Row],[Master]]=1,"Master",Table1[[#This Row],[PhD]]=1,"PhD"),"Other")</f>
        <v>Graduate</v>
      </c>
    </row>
    <row r="903" spans="1:17" x14ac:dyDescent="0.25">
      <c r="A903" s="2">
        <v>2437</v>
      </c>
      <c r="B903" s="7">
        <v>157957</v>
      </c>
      <c r="C903" s="2">
        <v>0</v>
      </c>
      <c r="D903" s="2">
        <v>1</v>
      </c>
      <c r="E903" s="2">
        <v>61</v>
      </c>
      <c r="F903" s="2">
        <v>0</v>
      </c>
      <c r="G903" s="2">
        <v>0</v>
      </c>
      <c r="H903" s="2">
        <v>0</v>
      </c>
      <c r="I903" s="2">
        <v>1</v>
      </c>
      <c r="J903" s="2">
        <v>0</v>
      </c>
      <c r="K903" s="2">
        <v>0</v>
      </c>
      <c r="L903" s="2">
        <v>1</v>
      </c>
      <c r="M903" s="2">
        <v>0</v>
      </c>
      <c r="N903" s="2">
        <v>0</v>
      </c>
      <c r="O903" s="2" t="s">
        <v>34</v>
      </c>
      <c r="P903" s="2" t="str" cm="1">
        <f t="array" ref="P903">_xlfn.IFS(Table1[[#This Row],[Divorced]]=1,"Divorced",Table1[[#This Row],[Married]]=1,"Married",Table1[[#This Row],[Single]]=1,"Single",Table1[[#This Row],[Together]]=1,"Together",Table1[[#This Row],[Widow]]=1,"Widow")</f>
        <v>Together</v>
      </c>
      <c r="Q903" s="2" t="str" cm="1">
        <f t="array" ref="Q903">IFERROR(_xlfn.IFS(Table1[[#This Row],[Basic]]=1,"Basic",Table1[[#This Row],[Graduate]]=1,"Graduate",Table1[[#This Row],[Master]]=1,"Master",Table1[[#This Row],[PhD]]=1,"PhD"),"Other")</f>
        <v>Graduate</v>
      </c>
    </row>
    <row r="904" spans="1:17" x14ac:dyDescent="0.25">
      <c r="A904" s="2">
        <v>1516</v>
      </c>
      <c r="B904" s="7">
        <v>157954</v>
      </c>
      <c r="C904" s="2">
        <v>1</v>
      </c>
      <c r="D904" s="2">
        <v>1</v>
      </c>
      <c r="E904" s="2">
        <v>43</v>
      </c>
      <c r="F904" s="2">
        <v>0</v>
      </c>
      <c r="G904" s="2">
        <v>0</v>
      </c>
      <c r="H904" s="2">
        <v>0</v>
      </c>
      <c r="I904" s="2">
        <v>1</v>
      </c>
      <c r="J904" s="2">
        <v>0</v>
      </c>
      <c r="K904" s="2">
        <v>0</v>
      </c>
      <c r="L904" s="2">
        <v>0</v>
      </c>
      <c r="M904" s="2">
        <v>1</v>
      </c>
      <c r="N904" s="2">
        <v>0</v>
      </c>
      <c r="O904" s="2" t="s">
        <v>36</v>
      </c>
      <c r="P904" s="2" t="str" cm="1">
        <f t="array" ref="P904">_xlfn.IFS(Table1[[#This Row],[Divorced]]=1,"Divorced",Table1[[#This Row],[Married]]=1,"Married",Table1[[#This Row],[Single]]=1,"Single",Table1[[#This Row],[Together]]=1,"Together",Table1[[#This Row],[Widow]]=1,"Widow")</f>
        <v>Together</v>
      </c>
      <c r="Q904" s="2" t="str" cm="1">
        <f t="array" ref="Q904">IFERROR(_xlfn.IFS(Table1[[#This Row],[Basic]]=1,"Basic",Table1[[#This Row],[Graduate]]=1,"Graduate",Table1[[#This Row],[Master]]=1,"Master",Table1[[#This Row],[PhD]]=1,"PhD"),"Other")</f>
        <v>Master</v>
      </c>
    </row>
    <row r="905" spans="1:17" x14ac:dyDescent="0.25">
      <c r="A905" s="2">
        <v>1927</v>
      </c>
      <c r="B905" s="7">
        <v>157937</v>
      </c>
      <c r="C905" s="2">
        <v>0</v>
      </c>
      <c r="D905" s="2">
        <v>1</v>
      </c>
      <c r="E905" s="2">
        <v>38</v>
      </c>
      <c r="F905" s="2">
        <v>0</v>
      </c>
      <c r="G905" s="2">
        <v>1</v>
      </c>
      <c r="H905" s="2">
        <v>0</v>
      </c>
      <c r="I905" s="2">
        <v>0</v>
      </c>
      <c r="J905" s="2">
        <v>0</v>
      </c>
      <c r="K905" s="2">
        <v>0</v>
      </c>
      <c r="L905" s="2">
        <v>0</v>
      </c>
      <c r="M905" s="2">
        <v>0</v>
      </c>
      <c r="N905" s="2">
        <v>0</v>
      </c>
      <c r="O905" s="2" t="s">
        <v>34</v>
      </c>
      <c r="P905" s="2" t="str" cm="1">
        <f t="array" ref="P905">_xlfn.IFS(Table1[[#This Row],[Divorced]]=1,"Divorced",Table1[[#This Row],[Married]]=1,"Married",Table1[[#This Row],[Single]]=1,"Single",Table1[[#This Row],[Together]]=1,"Together",Table1[[#This Row],[Widow]]=1,"Widow")</f>
        <v>Married</v>
      </c>
      <c r="Q905" s="2" t="str" cm="1">
        <f t="array" ref="Q905">IFERROR(_xlfn.IFS(Table1[[#This Row],[Basic]]=1,"Basic",Table1[[#This Row],[Graduate]]=1,"Graduate",Table1[[#This Row],[Master]]=1,"Master",Table1[[#This Row],[PhD]]=1,"PhD"),"Other")</f>
        <v>Other</v>
      </c>
    </row>
    <row r="906" spans="1:17" x14ac:dyDescent="0.25">
      <c r="A906" s="2">
        <v>1286</v>
      </c>
      <c r="B906" s="7">
        <v>157912</v>
      </c>
      <c r="C906" s="2">
        <v>0</v>
      </c>
      <c r="D906" s="2">
        <v>1</v>
      </c>
      <c r="E906" s="2">
        <v>55</v>
      </c>
      <c r="F906" s="2">
        <v>1</v>
      </c>
      <c r="G906" s="2">
        <v>0</v>
      </c>
      <c r="H906" s="2">
        <v>0</v>
      </c>
      <c r="I906" s="2">
        <v>0</v>
      </c>
      <c r="J906" s="2">
        <v>0</v>
      </c>
      <c r="K906" s="2">
        <v>0</v>
      </c>
      <c r="L906" s="2">
        <v>0</v>
      </c>
      <c r="M906" s="2">
        <v>0</v>
      </c>
      <c r="N906" s="2">
        <v>1</v>
      </c>
      <c r="O906" s="2" t="s">
        <v>35</v>
      </c>
      <c r="P906" s="2" t="str" cm="1">
        <f t="array" ref="P906">_xlfn.IFS(Table1[[#This Row],[Divorced]]=1,"Divorced",Table1[[#This Row],[Married]]=1,"Married",Table1[[#This Row],[Single]]=1,"Single",Table1[[#This Row],[Together]]=1,"Together",Table1[[#This Row],[Widow]]=1,"Widow")</f>
        <v>Divorced</v>
      </c>
      <c r="Q906" s="2" t="str" cm="1">
        <f t="array" ref="Q906">IFERROR(_xlfn.IFS(Table1[[#This Row],[Basic]]=1,"Basic",Table1[[#This Row],[Graduate]]=1,"Graduate",Table1[[#This Row],[Master]]=1,"Master",Table1[[#This Row],[PhD]]=1,"PhD"),"Other")</f>
        <v>PhD</v>
      </c>
    </row>
    <row r="907" spans="1:17" x14ac:dyDescent="0.25">
      <c r="A907" s="2">
        <v>1846</v>
      </c>
      <c r="B907" s="7">
        <v>157906</v>
      </c>
      <c r="C907" s="2">
        <v>0</v>
      </c>
      <c r="D907" s="2">
        <v>1</v>
      </c>
      <c r="E907" s="2">
        <v>47</v>
      </c>
      <c r="F907" s="2">
        <v>0</v>
      </c>
      <c r="G907" s="2">
        <v>0</v>
      </c>
      <c r="H907" s="2">
        <v>0</v>
      </c>
      <c r="I907" s="2">
        <v>1</v>
      </c>
      <c r="J907" s="2">
        <v>0</v>
      </c>
      <c r="K907" s="2">
        <v>0</v>
      </c>
      <c r="L907" s="2">
        <v>0</v>
      </c>
      <c r="M907" s="2">
        <v>0</v>
      </c>
      <c r="N907" s="2">
        <v>1</v>
      </c>
      <c r="O907" s="2" t="s">
        <v>36</v>
      </c>
      <c r="P907" s="2" t="str" cm="1">
        <f t="array" ref="P907">_xlfn.IFS(Table1[[#This Row],[Divorced]]=1,"Divorced",Table1[[#This Row],[Married]]=1,"Married",Table1[[#This Row],[Single]]=1,"Single",Table1[[#This Row],[Together]]=1,"Together",Table1[[#This Row],[Widow]]=1,"Widow")</f>
        <v>Together</v>
      </c>
      <c r="Q907" s="2" t="str" cm="1">
        <f t="array" ref="Q907">IFERROR(_xlfn.IFS(Table1[[#This Row],[Basic]]=1,"Basic",Table1[[#This Row],[Graduate]]=1,"Graduate",Table1[[#This Row],[Master]]=1,"Master",Table1[[#This Row],[PhD]]=1,"PhD"),"Other")</f>
        <v>PhD</v>
      </c>
    </row>
    <row r="908" spans="1:17" x14ac:dyDescent="0.25">
      <c r="A908" s="2">
        <v>2469</v>
      </c>
      <c r="B908" s="7">
        <v>157867</v>
      </c>
      <c r="C908" s="2">
        <v>1</v>
      </c>
      <c r="D908" s="2">
        <v>0</v>
      </c>
      <c r="E908" s="2">
        <v>42</v>
      </c>
      <c r="F908" s="2">
        <v>0</v>
      </c>
      <c r="G908" s="2">
        <v>0</v>
      </c>
      <c r="H908" s="2">
        <v>0</v>
      </c>
      <c r="I908" s="2">
        <v>1</v>
      </c>
      <c r="J908" s="2">
        <v>0</v>
      </c>
      <c r="K908" s="2">
        <v>0</v>
      </c>
      <c r="L908" s="2">
        <v>1</v>
      </c>
      <c r="M908" s="2">
        <v>0</v>
      </c>
      <c r="N908" s="2">
        <v>0</v>
      </c>
      <c r="O908" s="2" t="s">
        <v>39</v>
      </c>
      <c r="P908" s="2" t="str" cm="1">
        <f t="array" ref="P908">_xlfn.IFS(Table1[[#This Row],[Divorced]]=1,"Divorced",Table1[[#This Row],[Married]]=1,"Married",Table1[[#This Row],[Single]]=1,"Single",Table1[[#This Row],[Together]]=1,"Together",Table1[[#This Row],[Widow]]=1,"Widow")</f>
        <v>Together</v>
      </c>
      <c r="Q908" s="2" t="str" cm="1">
        <f t="array" ref="Q908">IFERROR(_xlfn.IFS(Table1[[#This Row],[Basic]]=1,"Basic",Table1[[#This Row],[Graduate]]=1,"Graduate",Table1[[#This Row],[Master]]=1,"Master",Table1[[#This Row],[PhD]]=1,"PhD"),"Other")</f>
        <v>Graduate</v>
      </c>
    </row>
    <row r="909" spans="1:17" x14ac:dyDescent="0.25">
      <c r="A909" s="2">
        <v>2278</v>
      </c>
      <c r="B909" s="7">
        <v>157811</v>
      </c>
      <c r="C909" s="2">
        <v>0</v>
      </c>
      <c r="D909" s="2">
        <v>1</v>
      </c>
      <c r="E909" s="2">
        <v>54</v>
      </c>
      <c r="F909" s="2">
        <v>0</v>
      </c>
      <c r="G909" s="2">
        <v>0</v>
      </c>
      <c r="H909" s="2">
        <v>0</v>
      </c>
      <c r="I909" s="2">
        <v>1</v>
      </c>
      <c r="J909" s="2">
        <v>0</v>
      </c>
      <c r="K909" s="2">
        <v>0</v>
      </c>
      <c r="L909" s="2">
        <v>1</v>
      </c>
      <c r="M909" s="2">
        <v>0</v>
      </c>
      <c r="N909" s="2">
        <v>0</v>
      </c>
      <c r="O909" s="2" t="s">
        <v>36</v>
      </c>
      <c r="P909" s="2" t="str" cm="1">
        <f t="array" ref="P909">_xlfn.IFS(Table1[[#This Row],[Divorced]]=1,"Divorced",Table1[[#This Row],[Married]]=1,"Married",Table1[[#This Row],[Single]]=1,"Single",Table1[[#This Row],[Together]]=1,"Together",Table1[[#This Row],[Widow]]=1,"Widow")</f>
        <v>Together</v>
      </c>
      <c r="Q909" s="2" t="str" cm="1">
        <f t="array" ref="Q909">IFERROR(_xlfn.IFS(Table1[[#This Row],[Basic]]=1,"Basic",Table1[[#This Row],[Graduate]]=1,"Graduate",Table1[[#This Row],[Master]]=1,"Master",Table1[[#This Row],[PhD]]=1,"PhD"),"Other")</f>
        <v>Graduate</v>
      </c>
    </row>
    <row r="910" spans="1:17" x14ac:dyDescent="0.25">
      <c r="A910" s="2">
        <v>2129</v>
      </c>
      <c r="B910" s="7">
        <v>157744</v>
      </c>
      <c r="C910" s="2">
        <v>0</v>
      </c>
      <c r="D910" s="2">
        <v>1</v>
      </c>
      <c r="E910" s="2">
        <v>66</v>
      </c>
      <c r="F910" s="2">
        <v>0</v>
      </c>
      <c r="G910" s="2">
        <v>1</v>
      </c>
      <c r="H910" s="2">
        <v>0</v>
      </c>
      <c r="I910" s="2">
        <v>0</v>
      </c>
      <c r="J910" s="2">
        <v>0</v>
      </c>
      <c r="K910" s="2">
        <v>0</v>
      </c>
      <c r="L910" s="2">
        <v>0</v>
      </c>
      <c r="M910" s="2">
        <v>0</v>
      </c>
      <c r="N910" s="2">
        <v>1</v>
      </c>
      <c r="O910" s="2" t="s">
        <v>38</v>
      </c>
      <c r="P910" s="2" t="str" cm="1">
        <f t="array" ref="P910">_xlfn.IFS(Table1[[#This Row],[Divorced]]=1,"Divorced",Table1[[#This Row],[Married]]=1,"Married",Table1[[#This Row],[Single]]=1,"Single",Table1[[#This Row],[Together]]=1,"Together",Table1[[#This Row],[Widow]]=1,"Widow")</f>
        <v>Married</v>
      </c>
      <c r="Q910" s="2" t="str" cm="1">
        <f t="array" ref="Q910">IFERROR(_xlfn.IFS(Table1[[#This Row],[Basic]]=1,"Basic",Table1[[#This Row],[Graduate]]=1,"Graduate",Table1[[#This Row],[Master]]=1,"Master",Table1[[#This Row],[PhD]]=1,"PhD"),"Other")</f>
        <v>PhD</v>
      </c>
    </row>
    <row r="911" spans="1:17" x14ac:dyDescent="0.25">
      <c r="A911" s="2">
        <v>3169</v>
      </c>
      <c r="B911" s="7">
        <v>157731</v>
      </c>
      <c r="C911" s="2">
        <v>0</v>
      </c>
      <c r="D911" s="2">
        <v>1</v>
      </c>
      <c r="E911" s="2">
        <v>51</v>
      </c>
      <c r="F911" s="2">
        <v>0</v>
      </c>
      <c r="G911" s="2">
        <v>0</v>
      </c>
      <c r="H911" s="2">
        <v>1</v>
      </c>
      <c r="I911" s="2">
        <v>0</v>
      </c>
      <c r="J911" s="2">
        <v>0</v>
      </c>
      <c r="K911" s="2">
        <v>0</v>
      </c>
      <c r="L911" s="2">
        <v>1</v>
      </c>
      <c r="M911" s="2">
        <v>0</v>
      </c>
      <c r="N911" s="2">
        <v>0</v>
      </c>
      <c r="O911" s="2" t="s">
        <v>34</v>
      </c>
      <c r="P911" s="2" t="str" cm="1">
        <f t="array" ref="P911">_xlfn.IFS(Table1[[#This Row],[Divorced]]=1,"Divorced",Table1[[#This Row],[Married]]=1,"Married",Table1[[#This Row],[Single]]=1,"Single",Table1[[#This Row],[Together]]=1,"Together",Table1[[#This Row],[Widow]]=1,"Widow")</f>
        <v>Single</v>
      </c>
      <c r="Q911" s="2" t="str" cm="1">
        <f t="array" ref="Q911">IFERROR(_xlfn.IFS(Table1[[#This Row],[Basic]]=1,"Basic",Table1[[#This Row],[Graduate]]=1,"Graduate",Table1[[#This Row],[Master]]=1,"Master",Table1[[#This Row],[PhD]]=1,"PhD"),"Other")</f>
        <v>Graduate</v>
      </c>
    </row>
    <row r="912" spans="1:17" x14ac:dyDescent="0.25">
      <c r="A912" s="2">
        <v>2823</v>
      </c>
      <c r="B912" s="7">
        <v>157705</v>
      </c>
      <c r="C912" s="2">
        <v>0</v>
      </c>
      <c r="D912" s="2">
        <v>1</v>
      </c>
      <c r="E912" s="2">
        <v>54</v>
      </c>
      <c r="F912" s="2">
        <v>0</v>
      </c>
      <c r="G912" s="2">
        <v>1</v>
      </c>
      <c r="H912" s="2">
        <v>0</v>
      </c>
      <c r="I912" s="2">
        <v>0</v>
      </c>
      <c r="J912" s="2">
        <v>0</v>
      </c>
      <c r="K912" s="2">
        <v>0</v>
      </c>
      <c r="L912" s="2">
        <v>0</v>
      </c>
      <c r="M912" s="2">
        <v>0</v>
      </c>
      <c r="N912" s="2">
        <v>1</v>
      </c>
      <c r="O912" s="2" t="s">
        <v>39</v>
      </c>
      <c r="P912" s="2" t="str" cm="1">
        <f t="array" ref="P912">_xlfn.IFS(Table1[[#This Row],[Divorced]]=1,"Divorced",Table1[[#This Row],[Married]]=1,"Married",Table1[[#This Row],[Single]]=1,"Single",Table1[[#This Row],[Together]]=1,"Together",Table1[[#This Row],[Widow]]=1,"Widow")</f>
        <v>Married</v>
      </c>
      <c r="Q912" s="2" t="str" cm="1">
        <f t="array" ref="Q912">IFERROR(_xlfn.IFS(Table1[[#This Row],[Basic]]=1,"Basic",Table1[[#This Row],[Graduate]]=1,"Graduate",Table1[[#This Row],[Master]]=1,"Master",Table1[[#This Row],[PhD]]=1,"PhD"),"Other")</f>
        <v>PhD</v>
      </c>
    </row>
    <row r="913" spans="1:17" x14ac:dyDescent="0.25">
      <c r="A913" s="2">
        <v>3192</v>
      </c>
      <c r="B913" s="7">
        <v>157642</v>
      </c>
      <c r="C913" s="2">
        <v>0</v>
      </c>
      <c r="D913" s="2">
        <v>1</v>
      </c>
      <c r="E913" s="2">
        <v>50</v>
      </c>
      <c r="F913" s="2">
        <v>0</v>
      </c>
      <c r="G913" s="2">
        <v>0</v>
      </c>
      <c r="H913" s="2">
        <v>1</v>
      </c>
      <c r="I913" s="2">
        <v>0</v>
      </c>
      <c r="J913" s="2">
        <v>0</v>
      </c>
      <c r="K913" s="2">
        <v>0</v>
      </c>
      <c r="L913" s="2">
        <v>0</v>
      </c>
      <c r="M913" s="2">
        <v>0</v>
      </c>
      <c r="N913" s="2">
        <v>1</v>
      </c>
      <c r="O913" s="2" t="s">
        <v>37</v>
      </c>
      <c r="P913" s="2" t="str" cm="1">
        <f t="array" ref="P913">_xlfn.IFS(Table1[[#This Row],[Divorced]]=1,"Divorced",Table1[[#This Row],[Married]]=1,"Married",Table1[[#This Row],[Single]]=1,"Single",Table1[[#This Row],[Together]]=1,"Together",Table1[[#This Row],[Widow]]=1,"Widow")</f>
        <v>Single</v>
      </c>
      <c r="Q913" s="2" t="str" cm="1">
        <f t="array" ref="Q913">IFERROR(_xlfn.IFS(Table1[[#This Row],[Basic]]=1,"Basic",Table1[[#This Row],[Graduate]]=1,"Graduate",Table1[[#This Row],[Master]]=1,"Master",Table1[[#This Row],[PhD]]=1,"PhD"),"Other")</f>
        <v>PhD</v>
      </c>
    </row>
    <row r="914" spans="1:17" x14ac:dyDescent="0.25">
      <c r="A914" s="2">
        <v>2391</v>
      </c>
      <c r="B914" s="7">
        <v>157537</v>
      </c>
      <c r="C914" s="2">
        <v>1</v>
      </c>
      <c r="D914" s="2">
        <v>0</v>
      </c>
      <c r="E914" s="2">
        <v>41</v>
      </c>
      <c r="F914" s="2">
        <v>0</v>
      </c>
      <c r="G914" s="2">
        <v>0</v>
      </c>
      <c r="H914" s="2">
        <v>1</v>
      </c>
      <c r="I914" s="2">
        <v>0</v>
      </c>
      <c r="J914" s="2">
        <v>0</v>
      </c>
      <c r="K914" s="2">
        <v>0</v>
      </c>
      <c r="L914" s="2">
        <v>1</v>
      </c>
      <c r="M914" s="2">
        <v>0</v>
      </c>
      <c r="N914" s="2">
        <v>0</v>
      </c>
      <c r="O914" s="2" t="s">
        <v>39</v>
      </c>
      <c r="P914" s="2" t="str" cm="1">
        <f t="array" ref="P914">_xlfn.IFS(Table1[[#This Row],[Divorced]]=1,"Divorced",Table1[[#This Row],[Married]]=1,"Married",Table1[[#This Row],[Single]]=1,"Single",Table1[[#This Row],[Together]]=1,"Together",Table1[[#This Row],[Widow]]=1,"Widow")</f>
        <v>Single</v>
      </c>
      <c r="Q914" s="2" t="str" cm="1">
        <f t="array" ref="Q914">IFERROR(_xlfn.IFS(Table1[[#This Row],[Basic]]=1,"Basic",Table1[[#This Row],[Graduate]]=1,"Graduate",Table1[[#This Row],[Master]]=1,"Master",Table1[[#This Row],[PhD]]=1,"PhD"),"Other")</f>
        <v>Graduate</v>
      </c>
    </row>
    <row r="915" spans="1:17" x14ac:dyDescent="0.25">
      <c r="A915" s="2">
        <v>2526</v>
      </c>
      <c r="B915" s="7">
        <v>157530</v>
      </c>
      <c r="C915" s="2">
        <v>0</v>
      </c>
      <c r="D915" s="2">
        <v>1</v>
      </c>
      <c r="E915" s="2">
        <v>69</v>
      </c>
      <c r="F915" s="2">
        <v>1</v>
      </c>
      <c r="G915" s="2">
        <v>0</v>
      </c>
      <c r="H915" s="2">
        <v>0</v>
      </c>
      <c r="I915" s="2">
        <v>0</v>
      </c>
      <c r="J915" s="2">
        <v>0</v>
      </c>
      <c r="K915" s="2">
        <v>0</v>
      </c>
      <c r="L915" s="2">
        <v>0</v>
      </c>
      <c r="M915" s="2">
        <v>1</v>
      </c>
      <c r="N915" s="2">
        <v>0</v>
      </c>
      <c r="O915" s="2" t="s">
        <v>37</v>
      </c>
      <c r="P915" s="2" t="str" cm="1">
        <f t="array" ref="P915">_xlfn.IFS(Table1[[#This Row],[Divorced]]=1,"Divorced",Table1[[#This Row],[Married]]=1,"Married",Table1[[#This Row],[Single]]=1,"Single",Table1[[#This Row],[Together]]=1,"Together",Table1[[#This Row],[Widow]]=1,"Widow")</f>
        <v>Divorced</v>
      </c>
      <c r="Q915" s="2" t="str" cm="1">
        <f t="array" ref="Q915">IFERROR(_xlfn.IFS(Table1[[#This Row],[Basic]]=1,"Basic",Table1[[#This Row],[Graduate]]=1,"Graduate",Table1[[#This Row],[Master]]=1,"Master",Table1[[#This Row],[PhD]]=1,"PhD"),"Other")</f>
        <v>Master</v>
      </c>
    </row>
    <row r="916" spans="1:17" x14ac:dyDescent="0.25">
      <c r="A916" s="2">
        <v>2131</v>
      </c>
      <c r="B916" s="7">
        <v>157513</v>
      </c>
      <c r="C916" s="2">
        <v>0</v>
      </c>
      <c r="D916" s="2">
        <v>0</v>
      </c>
      <c r="E916" s="2">
        <v>77</v>
      </c>
      <c r="F916" s="2">
        <v>0</v>
      </c>
      <c r="G916" s="2">
        <v>0</v>
      </c>
      <c r="H916" s="2">
        <v>0</v>
      </c>
      <c r="I916" s="2">
        <v>0</v>
      </c>
      <c r="J916" s="2">
        <v>1</v>
      </c>
      <c r="K916" s="2">
        <v>0</v>
      </c>
      <c r="L916" s="2">
        <v>0</v>
      </c>
      <c r="M916" s="2">
        <v>0</v>
      </c>
      <c r="N916" s="2">
        <v>1</v>
      </c>
      <c r="O916" s="2" t="s">
        <v>34</v>
      </c>
      <c r="P916" s="2" t="str" cm="1">
        <f t="array" ref="P916">_xlfn.IFS(Table1[[#This Row],[Divorced]]=1,"Divorced",Table1[[#This Row],[Married]]=1,"Married",Table1[[#This Row],[Single]]=1,"Single",Table1[[#This Row],[Together]]=1,"Together",Table1[[#This Row],[Widow]]=1,"Widow")</f>
        <v>Widow</v>
      </c>
      <c r="Q916" s="2" t="str" cm="1">
        <f t="array" ref="Q916">IFERROR(_xlfn.IFS(Table1[[#This Row],[Basic]]=1,"Basic",Table1[[#This Row],[Graduate]]=1,"Graduate",Table1[[#This Row],[Master]]=1,"Master",Table1[[#This Row],[PhD]]=1,"PhD"),"Other")</f>
        <v>PhD</v>
      </c>
    </row>
    <row r="917" spans="1:17" x14ac:dyDescent="0.25">
      <c r="A917" s="2">
        <v>2358</v>
      </c>
      <c r="B917" s="7">
        <v>157420</v>
      </c>
      <c r="C917" s="2">
        <v>0</v>
      </c>
      <c r="D917" s="2">
        <v>1</v>
      </c>
      <c r="E917" s="2">
        <v>49</v>
      </c>
      <c r="F917" s="2">
        <v>0</v>
      </c>
      <c r="G917" s="2">
        <v>0</v>
      </c>
      <c r="H917" s="2">
        <v>0</v>
      </c>
      <c r="I917" s="2">
        <v>1</v>
      </c>
      <c r="J917" s="2">
        <v>0</v>
      </c>
      <c r="K917" s="2">
        <v>0</v>
      </c>
      <c r="L917" s="2">
        <v>0</v>
      </c>
      <c r="M917" s="2">
        <v>1</v>
      </c>
      <c r="N917" s="2">
        <v>0</v>
      </c>
      <c r="O917" s="2" t="s">
        <v>37</v>
      </c>
      <c r="P917" s="2" t="str" cm="1">
        <f t="array" ref="P917">_xlfn.IFS(Table1[[#This Row],[Divorced]]=1,"Divorced",Table1[[#This Row],[Married]]=1,"Married",Table1[[#This Row],[Single]]=1,"Single",Table1[[#This Row],[Together]]=1,"Together",Table1[[#This Row],[Widow]]=1,"Widow")</f>
        <v>Together</v>
      </c>
      <c r="Q917" s="2" t="str" cm="1">
        <f t="array" ref="Q917">IFERROR(_xlfn.IFS(Table1[[#This Row],[Basic]]=1,"Basic",Table1[[#This Row],[Graduate]]=1,"Graduate",Table1[[#This Row],[Master]]=1,"Master",Table1[[#This Row],[PhD]]=1,"PhD"),"Other")</f>
        <v>Master</v>
      </c>
    </row>
    <row r="918" spans="1:17" x14ac:dyDescent="0.25">
      <c r="A918" s="2">
        <v>2350</v>
      </c>
      <c r="B918" s="7">
        <v>157338</v>
      </c>
      <c r="C918" s="2">
        <v>0</v>
      </c>
      <c r="D918" s="2">
        <v>1</v>
      </c>
      <c r="E918" s="2">
        <v>45</v>
      </c>
      <c r="F918" s="2">
        <v>0</v>
      </c>
      <c r="G918" s="2">
        <v>0</v>
      </c>
      <c r="H918" s="2">
        <v>1</v>
      </c>
      <c r="I918" s="2">
        <v>0</v>
      </c>
      <c r="J918" s="2">
        <v>0</v>
      </c>
      <c r="K918" s="2">
        <v>0</v>
      </c>
      <c r="L918" s="2">
        <v>1</v>
      </c>
      <c r="M918" s="2">
        <v>0</v>
      </c>
      <c r="N918" s="2">
        <v>0</v>
      </c>
      <c r="O918" s="2" t="s">
        <v>36</v>
      </c>
      <c r="P918" s="2" t="str" cm="1">
        <f t="array" ref="P918">_xlfn.IFS(Table1[[#This Row],[Divorced]]=1,"Divorced",Table1[[#This Row],[Married]]=1,"Married",Table1[[#This Row],[Single]]=1,"Single",Table1[[#This Row],[Together]]=1,"Together",Table1[[#This Row],[Widow]]=1,"Widow")</f>
        <v>Single</v>
      </c>
      <c r="Q918" s="2" t="str" cm="1">
        <f t="array" ref="Q918">IFERROR(_xlfn.IFS(Table1[[#This Row],[Basic]]=1,"Basic",Table1[[#This Row],[Graduate]]=1,"Graduate",Table1[[#This Row],[Master]]=1,"Master",Table1[[#This Row],[PhD]]=1,"PhD"),"Other")</f>
        <v>Graduate</v>
      </c>
    </row>
    <row r="919" spans="1:17" x14ac:dyDescent="0.25">
      <c r="A919" s="2">
        <v>2814</v>
      </c>
      <c r="B919" s="7">
        <v>157333</v>
      </c>
      <c r="C919" s="2">
        <v>0</v>
      </c>
      <c r="D919" s="2">
        <v>1</v>
      </c>
      <c r="E919" s="2">
        <v>66</v>
      </c>
      <c r="F919" s="2">
        <v>1</v>
      </c>
      <c r="G919" s="2">
        <v>0</v>
      </c>
      <c r="H919" s="2">
        <v>0</v>
      </c>
      <c r="I919" s="2">
        <v>0</v>
      </c>
      <c r="J919" s="2">
        <v>0</v>
      </c>
      <c r="K919" s="2">
        <v>0</v>
      </c>
      <c r="L919" s="2">
        <v>0</v>
      </c>
      <c r="M919" s="2">
        <v>0</v>
      </c>
      <c r="N919" s="2">
        <v>1</v>
      </c>
      <c r="O919" s="2" t="s">
        <v>37</v>
      </c>
      <c r="P919" s="2" t="str" cm="1">
        <f t="array" ref="P919">_xlfn.IFS(Table1[[#This Row],[Divorced]]=1,"Divorced",Table1[[#This Row],[Married]]=1,"Married",Table1[[#This Row],[Single]]=1,"Single",Table1[[#This Row],[Together]]=1,"Together",Table1[[#This Row],[Widow]]=1,"Widow")</f>
        <v>Divorced</v>
      </c>
      <c r="Q919" s="2" t="str" cm="1">
        <f t="array" ref="Q919">IFERROR(_xlfn.IFS(Table1[[#This Row],[Basic]]=1,"Basic",Table1[[#This Row],[Graduate]]=1,"Graduate",Table1[[#This Row],[Master]]=1,"Master",Table1[[#This Row],[PhD]]=1,"PhD"),"Other")</f>
        <v>PhD</v>
      </c>
    </row>
    <row r="920" spans="1:17" x14ac:dyDescent="0.25">
      <c r="A920" s="2">
        <v>2140</v>
      </c>
      <c r="B920" s="7">
        <v>157304</v>
      </c>
      <c r="C920" s="2">
        <v>0</v>
      </c>
      <c r="D920" s="2">
        <v>1</v>
      </c>
      <c r="E920" s="2">
        <v>69</v>
      </c>
      <c r="F920" s="2">
        <v>0</v>
      </c>
      <c r="G920" s="2">
        <v>1</v>
      </c>
      <c r="H920" s="2">
        <v>0</v>
      </c>
      <c r="I920" s="2">
        <v>0</v>
      </c>
      <c r="J920" s="2">
        <v>0</v>
      </c>
      <c r="K920" s="2">
        <v>0</v>
      </c>
      <c r="L920" s="2">
        <v>1</v>
      </c>
      <c r="M920" s="2">
        <v>0</v>
      </c>
      <c r="N920" s="2">
        <v>0</v>
      </c>
      <c r="O920" s="2" t="s">
        <v>36</v>
      </c>
      <c r="P920" s="2" t="str" cm="1">
        <f t="array" ref="P920">_xlfn.IFS(Table1[[#This Row],[Divorced]]=1,"Divorced",Table1[[#This Row],[Married]]=1,"Married",Table1[[#This Row],[Single]]=1,"Single",Table1[[#This Row],[Together]]=1,"Together",Table1[[#This Row],[Widow]]=1,"Widow")</f>
        <v>Married</v>
      </c>
      <c r="Q920" s="2" t="str" cm="1">
        <f t="array" ref="Q920">IFERROR(_xlfn.IFS(Table1[[#This Row],[Basic]]=1,"Basic",Table1[[#This Row],[Graduate]]=1,"Graduate",Table1[[#This Row],[Master]]=1,"Master",Table1[[#This Row],[PhD]]=1,"PhD"),"Other")</f>
        <v>Graduate</v>
      </c>
    </row>
    <row r="921" spans="1:17" x14ac:dyDescent="0.25">
      <c r="A921" s="2">
        <v>1104</v>
      </c>
      <c r="B921" s="7">
        <v>157288</v>
      </c>
      <c r="C921" s="2">
        <v>0</v>
      </c>
      <c r="D921" s="2">
        <v>1</v>
      </c>
      <c r="E921" s="2">
        <v>57</v>
      </c>
      <c r="F921" s="2">
        <v>0</v>
      </c>
      <c r="G921" s="2">
        <v>0</v>
      </c>
      <c r="H921" s="2">
        <v>0</v>
      </c>
      <c r="I921" s="2">
        <v>1</v>
      </c>
      <c r="J921" s="2">
        <v>0</v>
      </c>
      <c r="K921" s="2">
        <v>0</v>
      </c>
      <c r="L921" s="2">
        <v>0</v>
      </c>
      <c r="M921" s="2">
        <v>1</v>
      </c>
      <c r="N921" s="2">
        <v>0</v>
      </c>
      <c r="O921" s="2" t="s">
        <v>37</v>
      </c>
      <c r="P921" s="2" t="str" cm="1">
        <f t="array" ref="P921">_xlfn.IFS(Table1[[#This Row],[Divorced]]=1,"Divorced",Table1[[#This Row],[Married]]=1,"Married",Table1[[#This Row],[Single]]=1,"Single",Table1[[#This Row],[Together]]=1,"Together",Table1[[#This Row],[Widow]]=1,"Widow")</f>
        <v>Together</v>
      </c>
      <c r="Q921" s="2" t="str" cm="1">
        <f t="array" ref="Q921">IFERROR(_xlfn.IFS(Table1[[#This Row],[Basic]]=1,"Basic",Table1[[#This Row],[Graduate]]=1,"Graduate",Table1[[#This Row],[Master]]=1,"Master",Table1[[#This Row],[PhD]]=1,"PhD"),"Other")</f>
        <v>Master</v>
      </c>
    </row>
    <row r="922" spans="1:17" x14ac:dyDescent="0.25">
      <c r="A922" s="2">
        <v>1522</v>
      </c>
      <c r="B922" s="7">
        <v>157247</v>
      </c>
      <c r="C922" s="2">
        <v>0</v>
      </c>
      <c r="D922" s="2">
        <v>1</v>
      </c>
      <c r="E922" s="2">
        <v>68</v>
      </c>
      <c r="F922" s="2">
        <v>0</v>
      </c>
      <c r="G922" s="2">
        <v>0</v>
      </c>
      <c r="H922" s="2">
        <v>0</v>
      </c>
      <c r="I922" s="2">
        <v>1</v>
      </c>
      <c r="J922" s="2">
        <v>0</v>
      </c>
      <c r="K922" s="2">
        <v>0</v>
      </c>
      <c r="L922" s="2">
        <v>0</v>
      </c>
      <c r="M922" s="2">
        <v>0</v>
      </c>
      <c r="N922" s="2">
        <v>0</v>
      </c>
      <c r="O922" s="2" t="s">
        <v>36</v>
      </c>
      <c r="P922" s="2" t="str" cm="1">
        <f t="array" ref="P922">_xlfn.IFS(Table1[[#This Row],[Divorced]]=1,"Divorced",Table1[[#This Row],[Married]]=1,"Married",Table1[[#This Row],[Single]]=1,"Single",Table1[[#This Row],[Together]]=1,"Together",Table1[[#This Row],[Widow]]=1,"Widow")</f>
        <v>Together</v>
      </c>
      <c r="Q922" s="2" t="str" cm="1">
        <f t="array" ref="Q922">IFERROR(_xlfn.IFS(Table1[[#This Row],[Basic]]=1,"Basic",Table1[[#This Row],[Graduate]]=1,"Graduate",Table1[[#This Row],[Master]]=1,"Master",Table1[[#This Row],[PhD]]=1,"PhD"),"Other")</f>
        <v>Other</v>
      </c>
    </row>
    <row r="923" spans="1:17" x14ac:dyDescent="0.25">
      <c r="A923" s="2">
        <v>2075</v>
      </c>
      <c r="B923" s="7">
        <v>157236</v>
      </c>
      <c r="C923" s="2">
        <v>1</v>
      </c>
      <c r="D923" s="2">
        <v>1</v>
      </c>
      <c r="E923" s="2">
        <v>55</v>
      </c>
      <c r="F923" s="2">
        <v>0</v>
      </c>
      <c r="G923" s="2">
        <v>1</v>
      </c>
      <c r="H923" s="2">
        <v>0</v>
      </c>
      <c r="I923" s="2">
        <v>0</v>
      </c>
      <c r="J923" s="2">
        <v>0</v>
      </c>
      <c r="K923" s="2">
        <v>0</v>
      </c>
      <c r="L923" s="2">
        <v>0</v>
      </c>
      <c r="M923" s="2">
        <v>0</v>
      </c>
      <c r="N923" s="2">
        <v>1</v>
      </c>
      <c r="O923" s="2" t="s">
        <v>38</v>
      </c>
      <c r="P923" s="2" t="str" cm="1">
        <f t="array" ref="P923">_xlfn.IFS(Table1[[#This Row],[Divorced]]=1,"Divorced",Table1[[#This Row],[Married]]=1,"Married",Table1[[#This Row],[Single]]=1,"Single",Table1[[#This Row],[Together]]=1,"Together",Table1[[#This Row],[Widow]]=1,"Widow")</f>
        <v>Married</v>
      </c>
      <c r="Q923" s="2" t="str" cm="1">
        <f t="array" ref="Q923">IFERROR(_xlfn.IFS(Table1[[#This Row],[Basic]]=1,"Basic",Table1[[#This Row],[Graduate]]=1,"Graduate",Table1[[#This Row],[Master]]=1,"Master",Table1[[#This Row],[PhD]]=1,"PhD"),"Other")</f>
        <v>PhD</v>
      </c>
    </row>
    <row r="924" spans="1:17" x14ac:dyDescent="0.25">
      <c r="A924" s="2">
        <v>2254</v>
      </c>
      <c r="B924" s="7">
        <v>157183</v>
      </c>
      <c r="C924" s="2">
        <v>1</v>
      </c>
      <c r="D924" s="2">
        <v>1</v>
      </c>
      <c r="E924" s="2">
        <v>54</v>
      </c>
      <c r="F924" s="2">
        <v>0</v>
      </c>
      <c r="G924" s="2">
        <v>1</v>
      </c>
      <c r="H924" s="2">
        <v>0</v>
      </c>
      <c r="I924" s="2">
        <v>0</v>
      </c>
      <c r="J924" s="2">
        <v>0</v>
      </c>
      <c r="K924" s="2">
        <v>0</v>
      </c>
      <c r="L924" s="2">
        <v>0</v>
      </c>
      <c r="M924" s="2">
        <v>1</v>
      </c>
      <c r="N924" s="2">
        <v>0</v>
      </c>
      <c r="O924" s="2" t="s">
        <v>36</v>
      </c>
      <c r="P924" s="2" t="str" cm="1">
        <f t="array" ref="P924">_xlfn.IFS(Table1[[#This Row],[Divorced]]=1,"Divorced",Table1[[#This Row],[Married]]=1,"Married",Table1[[#This Row],[Single]]=1,"Single",Table1[[#This Row],[Together]]=1,"Together",Table1[[#This Row],[Widow]]=1,"Widow")</f>
        <v>Married</v>
      </c>
      <c r="Q924" s="2" t="str" cm="1">
        <f t="array" ref="Q924">IFERROR(_xlfn.IFS(Table1[[#This Row],[Basic]]=1,"Basic",Table1[[#This Row],[Graduate]]=1,"Graduate",Table1[[#This Row],[Master]]=1,"Master",Table1[[#This Row],[PhD]]=1,"PhD"),"Other")</f>
        <v>Master</v>
      </c>
    </row>
    <row r="925" spans="1:17" x14ac:dyDescent="0.25">
      <c r="A925" s="2">
        <v>2624</v>
      </c>
      <c r="B925" s="7">
        <v>157136</v>
      </c>
      <c r="C925" s="2">
        <v>0</v>
      </c>
      <c r="D925" s="2">
        <v>0</v>
      </c>
      <c r="E925" s="2">
        <v>53</v>
      </c>
      <c r="F925" s="2">
        <v>1</v>
      </c>
      <c r="G925" s="2">
        <v>0</v>
      </c>
      <c r="H925" s="2">
        <v>0</v>
      </c>
      <c r="I925" s="2">
        <v>0</v>
      </c>
      <c r="J925" s="2">
        <v>0</v>
      </c>
      <c r="K925" s="2">
        <v>0</v>
      </c>
      <c r="L925" s="2">
        <v>1</v>
      </c>
      <c r="M925" s="2">
        <v>0</v>
      </c>
      <c r="N925" s="2">
        <v>0</v>
      </c>
      <c r="O925" s="2" t="s">
        <v>35</v>
      </c>
      <c r="P925" s="2" t="str" cm="1">
        <f t="array" ref="P925">_xlfn.IFS(Table1[[#This Row],[Divorced]]=1,"Divorced",Table1[[#This Row],[Married]]=1,"Married",Table1[[#This Row],[Single]]=1,"Single",Table1[[#This Row],[Together]]=1,"Together",Table1[[#This Row],[Widow]]=1,"Widow")</f>
        <v>Divorced</v>
      </c>
      <c r="Q925" s="2" t="str" cm="1">
        <f t="array" ref="Q925">IFERROR(_xlfn.IFS(Table1[[#This Row],[Basic]]=1,"Basic",Table1[[#This Row],[Graduate]]=1,"Graduate",Table1[[#This Row],[Master]]=1,"Master",Table1[[#This Row],[PhD]]=1,"PhD"),"Other")</f>
        <v>Graduate</v>
      </c>
    </row>
    <row r="926" spans="1:17" x14ac:dyDescent="0.25">
      <c r="A926" s="2">
        <v>2482</v>
      </c>
      <c r="B926" s="7">
        <v>157136</v>
      </c>
      <c r="C926" s="2">
        <v>1</v>
      </c>
      <c r="D926" s="2">
        <v>1</v>
      </c>
      <c r="E926" s="2">
        <v>48</v>
      </c>
      <c r="F926" s="2">
        <v>0</v>
      </c>
      <c r="G926" s="2">
        <v>1</v>
      </c>
      <c r="H926" s="2">
        <v>0</v>
      </c>
      <c r="I926" s="2">
        <v>0</v>
      </c>
      <c r="J926" s="2">
        <v>0</v>
      </c>
      <c r="K926" s="2">
        <v>0</v>
      </c>
      <c r="L926" s="2">
        <v>0</v>
      </c>
      <c r="M926" s="2">
        <v>1</v>
      </c>
      <c r="N926" s="2">
        <v>0</v>
      </c>
      <c r="O926" s="2" t="s">
        <v>36</v>
      </c>
      <c r="P926" s="2" t="str" cm="1">
        <f t="array" ref="P926">_xlfn.IFS(Table1[[#This Row],[Divorced]]=1,"Divorced",Table1[[#This Row],[Married]]=1,"Married",Table1[[#This Row],[Single]]=1,"Single",Table1[[#This Row],[Together]]=1,"Together",Table1[[#This Row],[Widow]]=1,"Widow")</f>
        <v>Married</v>
      </c>
      <c r="Q926" s="2" t="str" cm="1">
        <f t="array" ref="Q926">IFERROR(_xlfn.IFS(Table1[[#This Row],[Basic]]=1,"Basic",Table1[[#This Row],[Graduate]]=1,"Graduate",Table1[[#This Row],[Master]]=1,"Master",Table1[[#This Row],[PhD]]=1,"PhD"),"Other")</f>
        <v>Master</v>
      </c>
    </row>
    <row r="927" spans="1:17" x14ac:dyDescent="0.25">
      <c r="A927" s="2">
        <v>2961</v>
      </c>
      <c r="B927" s="7">
        <v>157113</v>
      </c>
      <c r="C927" s="2">
        <v>1</v>
      </c>
      <c r="D927" s="2">
        <v>1</v>
      </c>
      <c r="E927" s="2">
        <v>42</v>
      </c>
      <c r="F927" s="2">
        <v>0</v>
      </c>
      <c r="G927" s="2">
        <v>1</v>
      </c>
      <c r="H927" s="2">
        <v>0</v>
      </c>
      <c r="I927" s="2">
        <v>0</v>
      </c>
      <c r="J927" s="2">
        <v>0</v>
      </c>
      <c r="K927" s="2">
        <v>0</v>
      </c>
      <c r="L927" s="2">
        <v>1</v>
      </c>
      <c r="M927" s="2">
        <v>0</v>
      </c>
      <c r="N927" s="2">
        <v>0</v>
      </c>
      <c r="O927" s="2" t="s">
        <v>39</v>
      </c>
      <c r="P927" s="2" t="str" cm="1">
        <f t="array" ref="P927">_xlfn.IFS(Table1[[#This Row],[Divorced]]=1,"Divorced",Table1[[#This Row],[Married]]=1,"Married",Table1[[#This Row],[Single]]=1,"Single",Table1[[#This Row],[Together]]=1,"Together",Table1[[#This Row],[Widow]]=1,"Widow")</f>
        <v>Married</v>
      </c>
      <c r="Q927" s="2" t="str" cm="1">
        <f t="array" ref="Q927">IFERROR(_xlfn.IFS(Table1[[#This Row],[Basic]]=1,"Basic",Table1[[#This Row],[Graduate]]=1,"Graduate",Table1[[#This Row],[Master]]=1,"Master",Table1[[#This Row],[PhD]]=1,"PhD"),"Other")</f>
        <v>Graduate</v>
      </c>
    </row>
    <row r="928" spans="1:17" x14ac:dyDescent="0.25">
      <c r="A928" s="2">
        <v>2890</v>
      </c>
      <c r="B928" s="7">
        <v>157107</v>
      </c>
      <c r="C928" s="2">
        <v>0</v>
      </c>
      <c r="D928" s="2">
        <v>1</v>
      </c>
      <c r="E928" s="2">
        <v>52</v>
      </c>
      <c r="F928" s="2">
        <v>0</v>
      </c>
      <c r="G928" s="2">
        <v>0</v>
      </c>
      <c r="H928" s="2">
        <v>1</v>
      </c>
      <c r="I928" s="2">
        <v>0</v>
      </c>
      <c r="J928" s="2">
        <v>0</v>
      </c>
      <c r="K928" s="2">
        <v>0</v>
      </c>
      <c r="L928" s="2">
        <v>1</v>
      </c>
      <c r="M928" s="2">
        <v>0</v>
      </c>
      <c r="N928" s="2">
        <v>0</v>
      </c>
      <c r="O928" s="2" t="s">
        <v>36</v>
      </c>
      <c r="P928" s="2" t="str" cm="1">
        <f t="array" ref="P928">_xlfn.IFS(Table1[[#This Row],[Divorced]]=1,"Divorced",Table1[[#This Row],[Married]]=1,"Married",Table1[[#This Row],[Single]]=1,"Single",Table1[[#This Row],[Together]]=1,"Together",Table1[[#This Row],[Widow]]=1,"Widow")</f>
        <v>Single</v>
      </c>
      <c r="Q928" s="2" t="str" cm="1">
        <f t="array" ref="Q928">IFERROR(_xlfn.IFS(Table1[[#This Row],[Basic]]=1,"Basic",Table1[[#This Row],[Graduate]]=1,"Graduate",Table1[[#This Row],[Master]]=1,"Master",Table1[[#This Row],[PhD]]=1,"PhD"),"Other")</f>
        <v>Graduate</v>
      </c>
    </row>
    <row r="929" spans="1:17" x14ac:dyDescent="0.25">
      <c r="A929" s="2">
        <v>1884</v>
      </c>
      <c r="B929" s="7">
        <v>157100</v>
      </c>
      <c r="C929" s="2">
        <v>0</v>
      </c>
      <c r="D929" s="2">
        <v>0</v>
      </c>
      <c r="E929" s="2">
        <v>47</v>
      </c>
      <c r="F929" s="2">
        <v>0</v>
      </c>
      <c r="G929" s="2">
        <v>0</v>
      </c>
      <c r="H929" s="2">
        <v>0</v>
      </c>
      <c r="I929" s="2">
        <v>1</v>
      </c>
      <c r="J929" s="2">
        <v>0</v>
      </c>
      <c r="K929" s="2">
        <v>0</v>
      </c>
      <c r="L929" s="2">
        <v>1</v>
      </c>
      <c r="M929" s="2">
        <v>0</v>
      </c>
      <c r="N929" s="2">
        <v>0</v>
      </c>
      <c r="O929" s="2" t="s">
        <v>37</v>
      </c>
      <c r="P929" s="2" t="str" cm="1">
        <f t="array" ref="P929">_xlfn.IFS(Table1[[#This Row],[Divorced]]=1,"Divorced",Table1[[#This Row],[Married]]=1,"Married",Table1[[#This Row],[Single]]=1,"Single",Table1[[#This Row],[Together]]=1,"Together",Table1[[#This Row],[Widow]]=1,"Widow")</f>
        <v>Together</v>
      </c>
      <c r="Q929" s="2" t="str" cm="1">
        <f t="array" ref="Q929">IFERROR(_xlfn.IFS(Table1[[#This Row],[Basic]]=1,"Basic",Table1[[#This Row],[Graduate]]=1,"Graduate",Table1[[#This Row],[Master]]=1,"Master",Table1[[#This Row],[PhD]]=1,"PhD"),"Other")</f>
        <v>Graduate</v>
      </c>
    </row>
    <row r="930" spans="1:17" x14ac:dyDescent="0.25">
      <c r="A930" s="2">
        <v>2593</v>
      </c>
      <c r="B930" s="7">
        <v>157100</v>
      </c>
      <c r="C930" s="2">
        <v>1</v>
      </c>
      <c r="D930" s="2">
        <v>0</v>
      </c>
      <c r="E930" s="2">
        <v>33</v>
      </c>
      <c r="F930" s="2">
        <v>0</v>
      </c>
      <c r="G930" s="2">
        <v>0</v>
      </c>
      <c r="H930" s="2">
        <v>1</v>
      </c>
      <c r="I930" s="2">
        <v>0</v>
      </c>
      <c r="J930" s="2">
        <v>0</v>
      </c>
      <c r="K930" s="2">
        <v>0</v>
      </c>
      <c r="L930" s="2">
        <v>1</v>
      </c>
      <c r="M930" s="2">
        <v>0</v>
      </c>
      <c r="N930" s="2">
        <v>0</v>
      </c>
      <c r="O930" s="2" t="s">
        <v>34</v>
      </c>
      <c r="P930" s="2" t="str" cm="1">
        <f t="array" ref="P930">_xlfn.IFS(Table1[[#This Row],[Divorced]]=1,"Divorced",Table1[[#This Row],[Married]]=1,"Married",Table1[[#This Row],[Single]]=1,"Single",Table1[[#This Row],[Together]]=1,"Together",Table1[[#This Row],[Widow]]=1,"Widow")</f>
        <v>Single</v>
      </c>
      <c r="Q930" s="2" t="str" cm="1">
        <f t="array" ref="Q930">IFERROR(_xlfn.IFS(Table1[[#This Row],[Basic]]=1,"Basic",Table1[[#This Row],[Graduate]]=1,"Graduate",Table1[[#This Row],[Master]]=1,"Master",Table1[[#This Row],[PhD]]=1,"PhD"),"Other")</f>
        <v>Graduate</v>
      </c>
    </row>
    <row r="931" spans="1:17" x14ac:dyDescent="0.25">
      <c r="A931" s="2">
        <v>1803</v>
      </c>
      <c r="B931" s="7">
        <v>157091</v>
      </c>
      <c r="C931" s="2">
        <v>0</v>
      </c>
      <c r="D931" s="2">
        <v>0</v>
      </c>
      <c r="E931" s="2">
        <v>59</v>
      </c>
      <c r="F931" s="2">
        <v>0</v>
      </c>
      <c r="G931" s="2">
        <v>0</v>
      </c>
      <c r="H931" s="2">
        <v>1</v>
      </c>
      <c r="I931" s="2">
        <v>0</v>
      </c>
      <c r="J931" s="2">
        <v>0</v>
      </c>
      <c r="K931" s="2">
        <v>0</v>
      </c>
      <c r="L931" s="2">
        <v>1</v>
      </c>
      <c r="M931" s="2">
        <v>0</v>
      </c>
      <c r="N931" s="2">
        <v>0</v>
      </c>
      <c r="O931" s="2" t="s">
        <v>39</v>
      </c>
      <c r="P931" s="2" t="str" cm="1">
        <f t="array" ref="P931">_xlfn.IFS(Table1[[#This Row],[Divorced]]=1,"Divorced",Table1[[#This Row],[Married]]=1,"Married",Table1[[#This Row],[Single]]=1,"Single",Table1[[#This Row],[Together]]=1,"Together",Table1[[#This Row],[Widow]]=1,"Widow")</f>
        <v>Single</v>
      </c>
      <c r="Q931" s="2" t="str" cm="1">
        <f t="array" ref="Q931">IFERROR(_xlfn.IFS(Table1[[#This Row],[Basic]]=1,"Basic",Table1[[#This Row],[Graduate]]=1,"Graduate",Table1[[#This Row],[Master]]=1,"Master",Table1[[#This Row],[PhD]]=1,"PhD"),"Other")</f>
        <v>Graduate</v>
      </c>
    </row>
    <row r="932" spans="1:17" x14ac:dyDescent="0.25">
      <c r="A932" s="2">
        <v>2267</v>
      </c>
      <c r="B932" s="7">
        <v>157091</v>
      </c>
      <c r="C932" s="2">
        <v>0</v>
      </c>
      <c r="D932" s="2">
        <v>1</v>
      </c>
      <c r="E932" s="2">
        <v>48</v>
      </c>
      <c r="F932" s="2">
        <v>0</v>
      </c>
      <c r="G932" s="2">
        <v>1</v>
      </c>
      <c r="H932" s="2">
        <v>0</v>
      </c>
      <c r="I932" s="2">
        <v>0</v>
      </c>
      <c r="J932" s="2">
        <v>0</v>
      </c>
      <c r="K932" s="2">
        <v>0</v>
      </c>
      <c r="L932" s="2">
        <v>0</v>
      </c>
      <c r="M932" s="2">
        <v>0</v>
      </c>
      <c r="N932" s="2">
        <v>1</v>
      </c>
      <c r="O932" s="2" t="s">
        <v>38</v>
      </c>
      <c r="P932" s="2" t="str" cm="1">
        <f t="array" ref="P932">_xlfn.IFS(Table1[[#This Row],[Divorced]]=1,"Divorced",Table1[[#This Row],[Married]]=1,"Married",Table1[[#This Row],[Single]]=1,"Single",Table1[[#This Row],[Together]]=1,"Together",Table1[[#This Row],[Widow]]=1,"Widow")</f>
        <v>Married</v>
      </c>
      <c r="Q932" s="2" t="str" cm="1">
        <f t="array" ref="Q932">IFERROR(_xlfn.IFS(Table1[[#This Row],[Basic]]=1,"Basic",Table1[[#This Row],[Graduate]]=1,"Graduate",Table1[[#This Row],[Master]]=1,"Master",Table1[[#This Row],[PhD]]=1,"PhD"),"Other")</f>
        <v>PhD</v>
      </c>
    </row>
    <row r="933" spans="1:17" x14ac:dyDescent="0.25">
      <c r="A933" s="2">
        <v>2455</v>
      </c>
      <c r="B933" s="7">
        <v>157072</v>
      </c>
      <c r="C933" s="2">
        <v>0</v>
      </c>
      <c r="D933" s="2">
        <v>1</v>
      </c>
      <c r="E933" s="2">
        <v>59</v>
      </c>
      <c r="F933" s="2">
        <v>0</v>
      </c>
      <c r="G933" s="2">
        <v>1</v>
      </c>
      <c r="H933" s="2">
        <v>0</v>
      </c>
      <c r="I933" s="2">
        <v>0</v>
      </c>
      <c r="J933" s="2">
        <v>0</v>
      </c>
      <c r="K933" s="2">
        <v>0</v>
      </c>
      <c r="L933" s="2">
        <v>0</v>
      </c>
      <c r="M933" s="2">
        <v>0</v>
      </c>
      <c r="N933" s="2">
        <v>1</v>
      </c>
      <c r="O933" s="2" t="s">
        <v>34</v>
      </c>
      <c r="P933" s="2" t="str" cm="1">
        <f t="array" ref="P933">_xlfn.IFS(Table1[[#This Row],[Divorced]]=1,"Divorced",Table1[[#This Row],[Married]]=1,"Married",Table1[[#This Row],[Single]]=1,"Single",Table1[[#This Row],[Together]]=1,"Together",Table1[[#This Row],[Widow]]=1,"Widow")</f>
        <v>Married</v>
      </c>
      <c r="Q933" s="2" t="str" cm="1">
        <f t="array" ref="Q933">IFERROR(_xlfn.IFS(Table1[[#This Row],[Basic]]=1,"Basic",Table1[[#This Row],[Graduate]]=1,"Graduate",Table1[[#This Row],[Master]]=1,"Master",Table1[[#This Row],[PhD]]=1,"PhD"),"Other")</f>
        <v>PhD</v>
      </c>
    </row>
    <row r="934" spans="1:17" x14ac:dyDescent="0.25">
      <c r="A934" s="2">
        <v>2384</v>
      </c>
      <c r="B934" s="7">
        <v>157045</v>
      </c>
      <c r="C934" s="2">
        <v>0</v>
      </c>
      <c r="D934" s="2">
        <v>1</v>
      </c>
      <c r="E934" s="2">
        <v>70</v>
      </c>
      <c r="F934" s="2">
        <v>0</v>
      </c>
      <c r="G934" s="2">
        <v>1</v>
      </c>
      <c r="H934" s="2">
        <v>0</v>
      </c>
      <c r="I934" s="2">
        <v>0</v>
      </c>
      <c r="J934" s="2">
        <v>0</v>
      </c>
      <c r="K934" s="2">
        <v>0</v>
      </c>
      <c r="L934" s="2">
        <v>1</v>
      </c>
      <c r="M934" s="2">
        <v>0</v>
      </c>
      <c r="N934" s="2">
        <v>0</v>
      </c>
      <c r="O934" s="2" t="s">
        <v>35</v>
      </c>
      <c r="P934" s="2" t="str" cm="1">
        <f t="array" ref="P934">_xlfn.IFS(Table1[[#This Row],[Divorced]]=1,"Divorced",Table1[[#This Row],[Married]]=1,"Married",Table1[[#This Row],[Single]]=1,"Single",Table1[[#This Row],[Together]]=1,"Together",Table1[[#This Row],[Widow]]=1,"Widow")</f>
        <v>Married</v>
      </c>
      <c r="Q934" s="2" t="str" cm="1">
        <f t="array" ref="Q934">IFERROR(_xlfn.IFS(Table1[[#This Row],[Basic]]=1,"Basic",Table1[[#This Row],[Graduate]]=1,"Graduate",Table1[[#This Row],[Master]]=1,"Master",Table1[[#This Row],[PhD]]=1,"PhD"),"Other")</f>
        <v>Graduate</v>
      </c>
    </row>
    <row r="935" spans="1:17" x14ac:dyDescent="0.25">
      <c r="A935" s="2">
        <v>2506</v>
      </c>
      <c r="B935" s="7">
        <v>157036</v>
      </c>
      <c r="C935" s="2">
        <v>0</v>
      </c>
      <c r="D935" s="2">
        <v>1</v>
      </c>
      <c r="E935" s="2">
        <v>45</v>
      </c>
      <c r="F935" s="2">
        <v>0</v>
      </c>
      <c r="G935" s="2">
        <v>1</v>
      </c>
      <c r="H935" s="2">
        <v>0</v>
      </c>
      <c r="I935" s="2">
        <v>0</v>
      </c>
      <c r="J935" s="2">
        <v>0</v>
      </c>
      <c r="K935" s="2">
        <v>0</v>
      </c>
      <c r="L935" s="2">
        <v>0</v>
      </c>
      <c r="M935" s="2">
        <v>0</v>
      </c>
      <c r="N935" s="2">
        <v>0</v>
      </c>
      <c r="O935" s="2" t="s">
        <v>36</v>
      </c>
      <c r="P935" s="2" t="str" cm="1">
        <f t="array" ref="P935">_xlfn.IFS(Table1[[#This Row],[Divorced]]=1,"Divorced",Table1[[#This Row],[Married]]=1,"Married",Table1[[#This Row],[Single]]=1,"Single",Table1[[#This Row],[Together]]=1,"Together",Table1[[#This Row],[Widow]]=1,"Widow")</f>
        <v>Married</v>
      </c>
      <c r="Q935" s="2" t="str" cm="1">
        <f t="array" ref="Q935">IFERROR(_xlfn.IFS(Table1[[#This Row],[Basic]]=1,"Basic",Table1[[#This Row],[Graduate]]=1,"Graduate",Table1[[#This Row],[Master]]=1,"Master",Table1[[#This Row],[PhD]]=1,"PhD"),"Other")</f>
        <v>Other</v>
      </c>
    </row>
    <row r="936" spans="1:17" x14ac:dyDescent="0.25">
      <c r="A936" s="2">
        <v>3203</v>
      </c>
      <c r="B936" s="7">
        <v>156981</v>
      </c>
      <c r="C936" s="2">
        <v>0</v>
      </c>
      <c r="D936" s="2">
        <v>0</v>
      </c>
      <c r="E936" s="2">
        <v>39</v>
      </c>
      <c r="F936" s="2">
        <v>1</v>
      </c>
      <c r="G936" s="2">
        <v>0</v>
      </c>
      <c r="H936" s="2">
        <v>0</v>
      </c>
      <c r="I936" s="2">
        <v>0</v>
      </c>
      <c r="J936" s="2">
        <v>0</v>
      </c>
      <c r="K936" s="2">
        <v>0</v>
      </c>
      <c r="L936" s="2">
        <v>1</v>
      </c>
      <c r="M936" s="2">
        <v>0</v>
      </c>
      <c r="N936" s="2">
        <v>0</v>
      </c>
      <c r="O936" s="2" t="s">
        <v>38</v>
      </c>
      <c r="P936" s="2" t="str" cm="1">
        <f t="array" ref="P936">_xlfn.IFS(Table1[[#This Row],[Divorced]]=1,"Divorced",Table1[[#This Row],[Married]]=1,"Married",Table1[[#This Row],[Single]]=1,"Single",Table1[[#This Row],[Together]]=1,"Together",Table1[[#This Row],[Widow]]=1,"Widow")</f>
        <v>Divorced</v>
      </c>
      <c r="Q936" s="2" t="str" cm="1">
        <f t="array" ref="Q936">IFERROR(_xlfn.IFS(Table1[[#This Row],[Basic]]=1,"Basic",Table1[[#This Row],[Graduate]]=1,"Graduate",Table1[[#This Row],[Master]]=1,"Master",Table1[[#This Row],[PhD]]=1,"PhD"),"Other")</f>
        <v>Graduate</v>
      </c>
    </row>
    <row r="937" spans="1:17" x14ac:dyDescent="0.25">
      <c r="A937" s="2">
        <v>1709</v>
      </c>
      <c r="B937" s="7">
        <v>156962</v>
      </c>
      <c r="C937" s="2">
        <v>2</v>
      </c>
      <c r="D937" s="2">
        <v>1</v>
      </c>
      <c r="E937" s="2">
        <v>55</v>
      </c>
      <c r="F937" s="2">
        <v>0</v>
      </c>
      <c r="G937" s="2">
        <v>1</v>
      </c>
      <c r="H937" s="2">
        <v>0</v>
      </c>
      <c r="I937" s="2">
        <v>0</v>
      </c>
      <c r="J937" s="2">
        <v>0</v>
      </c>
      <c r="K937" s="2">
        <v>0</v>
      </c>
      <c r="L937" s="2">
        <v>0</v>
      </c>
      <c r="M937" s="2">
        <v>1</v>
      </c>
      <c r="N937" s="2">
        <v>0</v>
      </c>
      <c r="O937" s="2" t="s">
        <v>38</v>
      </c>
      <c r="P937" s="2" t="str" cm="1">
        <f t="array" ref="P937">_xlfn.IFS(Table1[[#This Row],[Divorced]]=1,"Divorced",Table1[[#This Row],[Married]]=1,"Married",Table1[[#This Row],[Single]]=1,"Single",Table1[[#This Row],[Together]]=1,"Together",Table1[[#This Row],[Widow]]=1,"Widow")</f>
        <v>Married</v>
      </c>
      <c r="Q937" s="2" t="str" cm="1">
        <f t="array" ref="Q937">IFERROR(_xlfn.IFS(Table1[[#This Row],[Basic]]=1,"Basic",Table1[[#This Row],[Graduate]]=1,"Graduate",Table1[[#This Row],[Master]]=1,"Master",Table1[[#This Row],[PhD]]=1,"PhD"),"Other")</f>
        <v>Master</v>
      </c>
    </row>
    <row r="938" spans="1:17" x14ac:dyDescent="0.25">
      <c r="A938" s="2">
        <v>1958</v>
      </c>
      <c r="B938" s="7">
        <v>156962</v>
      </c>
      <c r="C938" s="2">
        <v>2</v>
      </c>
      <c r="D938" s="2">
        <v>1</v>
      </c>
      <c r="E938" s="2">
        <v>55</v>
      </c>
      <c r="F938" s="2">
        <v>0</v>
      </c>
      <c r="G938" s="2">
        <v>1</v>
      </c>
      <c r="H938" s="2">
        <v>0</v>
      </c>
      <c r="I938" s="2">
        <v>0</v>
      </c>
      <c r="J938" s="2">
        <v>0</v>
      </c>
      <c r="K938" s="2">
        <v>0</v>
      </c>
      <c r="L938" s="2">
        <v>0</v>
      </c>
      <c r="M938" s="2">
        <v>1</v>
      </c>
      <c r="N938" s="2">
        <v>0</v>
      </c>
      <c r="O938" s="2" t="s">
        <v>35</v>
      </c>
      <c r="P938" s="2" t="str" cm="1">
        <f t="array" ref="P938">_xlfn.IFS(Table1[[#This Row],[Divorced]]=1,"Divorced",Table1[[#This Row],[Married]]=1,"Married",Table1[[#This Row],[Single]]=1,"Single",Table1[[#This Row],[Together]]=1,"Together",Table1[[#This Row],[Widow]]=1,"Widow")</f>
        <v>Married</v>
      </c>
      <c r="Q938" s="2" t="str" cm="1">
        <f t="array" ref="Q938">IFERROR(_xlfn.IFS(Table1[[#This Row],[Basic]]=1,"Basic",Table1[[#This Row],[Graduate]]=1,"Graduate",Table1[[#This Row],[Master]]=1,"Master",Table1[[#This Row],[PhD]]=1,"PhD"),"Other")</f>
        <v>Master</v>
      </c>
    </row>
    <row r="939" spans="1:17" x14ac:dyDescent="0.25">
      <c r="A939" s="2">
        <v>2926</v>
      </c>
      <c r="B939" s="7">
        <v>156939</v>
      </c>
      <c r="C939" s="2">
        <v>0</v>
      </c>
      <c r="D939" s="2">
        <v>1</v>
      </c>
      <c r="E939" s="2">
        <v>44</v>
      </c>
      <c r="F939" s="2">
        <v>0</v>
      </c>
      <c r="G939" s="2">
        <v>1</v>
      </c>
      <c r="H939" s="2">
        <v>0</v>
      </c>
      <c r="I939" s="2">
        <v>0</v>
      </c>
      <c r="J939" s="2">
        <v>0</v>
      </c>
      <c r="K939" s="2">
        <v>0</v>
      </c>
      <c r="L939" s="2">
        <v>1</v>
      </c>
      <c r="M939" s="2">
        <v>0</v>
      </c>
      <c r="N939" s="2">
        <v>0</v>
      </c>
      <c r="O939" s="2" t="s">
        <v>36</v>
      </c>
      <c r="P939" s="2" t="str" cm="1">
        <f t="array" ref="P939">_xlfn.IFS(Table1[[#This Row],[Divorced]]=1,"Divorced",Table1[[#This Row],[Married]]=1,"Married",Table1[[#This Row],[Single]]=1,"Single",Table1[[#This Row],[Together]]=1,"Together",Table1[[#This Row],[Widow]]=1,"Widow")</f>
        <v>Married</v>
      </c>
      <c r="Q939" s="2" t="str" cm="1">
        <f t="array" ref="Q939">IFERROR(_xlfn.IFS(Table1[[#This Row],[Basic]]=1,"Basic",Table1[[#This Row],[Graduate]]=1,"Graduate",Table1[[#This Row],[Master]]=1,"Master",Table1[[#This Row],[PhD]]=1,"PhD"),"Other")</f>
        <v>Graduate</v>
      </c>
    </row>
    <row r="940" spans="1:17" x14ac:dyDescent="0.25">
      <c r="A940" s="2">
        <v>1456</v>
      </c>
      <c r="B940" s="7">
        <v>156937</v>
      </c>
      <c r="C940" s="2">
        <v>1</v>
      </c>
      <c r="D940" s="2">
        <v>0</v>
      </c>
      <c r="E940" s="2">
        <v>39</v>
      </c>
      <c r="F940" s="2">
        <v>0</v>
      </c>
      <c r="G940" s="2">
        <v>0</v>
      </c>
      <c r="H940" s="2">
        <v>0</v>
      </c>
      <c r="I940" s="2">
        <v>1</v>
      </c>
      <c r="J940" s="2">
        <v>0</v>
      </c>
      <c r="K940" s="2">
        <v>0</v>
      </c>
      <c r="L940" s="2">
        <v>0</v>
      </c>
      <c r="M940" s="2">
        <v>0</v>
      </c>
      <c r="N940" s="2">
        <v>1</v>
      </c>
      <c r="O940" s="2" t="s">
        <v>36</v>
      </c>
      <c r="P940" s="2" t="str" cm="1">
        <f t="array" ref="P940">_xlfn.IFS(Table1[[#This Row],[Divorced]]=1,"Divorced",Table1[[#This Row],[Married]]=1,"Married",Table1[[#This Row],[Single]]=1,"Single",Table1[[#This Row],[Together]]=1,"Together",Table1[[#This Row],[Widow]]=1,"Widow")</f>
        <v>Together</v>
      </c>
      <c r="Q940" s="2" t="str" cm="1">
        <f t="array" ref="Q940">IFERROR(_xlfn.IFS(Table1[[#This Row],[Basic]]=1,"Basic",Table1[[#This Row],[Graduate]]=1,"Graduate",Table1[[#This Row],[Master]]=1,"Master",Table1[[#This Row],[PhD]]=1,"PhD"),"Other")</f>
        <v>PhD</v>
      </c>
    </row>
    <row r="941" spans="1:17" x14ac:dyDescent="0.25">
      <c r="A941" s="2">
        <v>1787</v>
      </c>
      <c r="B941" s="7">
        <v>156850</v>
      </c>
      <c r="C941" s="2">
        <v>0</v>
      </c>
      <c r="D941" s="2">
        <v>1</v>
      </c>
      <c r="E941" s="2">
        <v>49</v>
      </c>
      <c r="F941" s="2">
        <v>0</v>
      </c>
      <c r="G941" s="2">
        <v>1</v>
      </c>
      <c r="H941" s="2">
        <v>0</v>
      </c>
      <c r="I941" s="2">
        <v>0</v>
      </c>
      <c r="J941" s="2">
        <v>0</v>
      </c>
      <c r="K941" s="2">
        <v>0</v>
      </c>
      <c r="L941" s="2">
        <v>0</v>
      </c>
      <c r="M941" s="2">
        <v>1</v>
      </c>
      <c r="N941" s="2">
        <v>0</v>
      </c>
      <c r="O941" s="2" t="s">
        <v>38</v>
      </c>
      <c r="P941" s="2" t="str" cm="1">
        <f t="array" ref="P941">_xlfn.IFS(Table1[[#This Row],[Divorced]]=1,"Divorced",Table1[[#This Row],[Married]]=1,"Married",Table1[[#This Row],[Single]]=1,"Single",Table1[[#This Row],[Together]]=1,"Together",Table1[[#This Row],[Widow]]=1,"Widow")</f>
        <v>Married</v>
      </c>
      <c r="Q941" s="2" t="str" cm="1">
        <f t="array" ref="Q941">IFERROR(_xlfn.IFS(Table1[[#This Row],[Basic]]=1,"Basic",Table1[[#This Row],[Graduate]]=1,"Graduate",Table1[[#This Row],[Master]]=1,"Master",Table1[[#This Row],[PhD]]=1,"PhD"),"Other")</f>
        <v>Master</v>
      </c>
    </row>
    <row r="942" spans="1:17" x14ac:dyDescent="0.25">
      <c r="A942" s="2">
        <v>1435</v>
      </c>
      <c r="B942" s="7">
        <v>156796</v>
      </c>
      <c r="C942" s="2">
        <v>0</v>
      </c>
      <c r="D942" s="2">
        <v>1</v>
      </c>
      <c r="E942" s="2">
        <v>51</v>
      </c>
      <c r="F942" s="2">
        <v>0</v>
      </c>
      <c r="G942" s="2">
        <v>1</v>
      </c>
      <c r="H942" s="2">
        <v>0</v>
      </c>
      <c r="I942" s="2">
        <v>0</v>
      </c>
      <c r="J942" s="2">
        <v>0</v>
      </c>
      <c r="K942" s="2">
        <v>0</v>
      </c>
      <c r="L942" s="2">
        <v>1</v>
      </c>
      <c r="M942" s="2">
        <v>0</v>
      </c>
      <c r="N942" s="2">
        <v>0</v>
      </c>
      <c r="O942" s="2" t="s">
        <v>34</v>
      </c>
      <c r="P942" s="2" t="str" cm="1">
        <f t="array" ref="P942">_xlfn.IFS(Table1[[#This Row],[Divorced]]=1,"Divorced",Table1[[#This Row],[Married]]=1,"Married",Table1[[#This Row],[Single]]=1,"Single",Table1[[#This Row],[Together]]=1,"Together",Table1[[#This Row],[Widow]]=1,"Widow")</f>
        <v>Married</v>
      </c>
      <c r="Q942" s="2" t="str" cm="1">
        <f t="array" ref="Q942">IFERROR(_xlfn.IFS(Table1[[#This Row],[Basic]]=1,"Basic",Table1[[#This Row],[Graduate]]=1,"Graduate",Table1[[#This Row],[Master]]=1,"Master",Table1[[#This Row],[PhD]]=1,"PhD"),"Other")</f>
        <v>Graduate</v>
      </c>
    </row>
    <row r="943" spans="1:17" x14ac:dyDescent="0.25">
      <c r="A943" s="2">
        <v>3054</v>
      </c>
      <c r="B943" s="7">
        <v>156796</v>
      </c>
      <c r="C943" s="2">
        <v>0</v>
      </c>
      <c r="D943" s="2">
        <v>1</v>
      </c>
      <c r="E943" s="2">
        <v>51</v>
      </c>
      <c r="F943" s="2">
        <v>0</v>
      </c>
      <c r="G943" s="2">
        <v>1</v>
      </c>
      <c r="H943" s="2">
        <v>0</v>
      </c>
      <c r="I943" s="2">
        <v>0</v>
      </c>
      <c r="J943" s="2">
        <v>0</v>
      </c>
      <c r="K943" s="2">
        <v>0</v>
      </c>
      <c r="L943" s="2">
        <v>1</v>
      </c>
      <c r="M943" s="2">
        <v>0</v>
      </c>
      <c r="N943" s="2">
        <v>0</v>
      </c>
      <c r="O943" s="2" t="s">
        <v>37</v>
      </c>
      <c r="P943" s="2" t="str" cm="1">
        <f t="array" ref="P943">_xlfn.IFS(Table1[[#This Row],[Divorced]]=1,"Divorced",Table1[[#This Row],[Married]]=1,"Married",Table1[[#This Row],[Single]]=1,"Single",Table1[[#This Row],[Together]]=1,"Together",Table1[[#This Row],[Widow]]=1,"Widow")</f>
        <v>Married</v>
      </c>
      <c r="Q943" s="2" t="str" cm="1">
        <f t="array" ref="Q943">IFERROR(_xlfn.IFS(Table1[[#This Row],[Basic]]=1,"Basic",Table1[[#This Row],[Graduate]]=1,"Graduate",Table1[[#This Row],[Master]]=1,"Master",Table1[[#This Row],[PhD]]=1,"PhD"),"Other")</f>
        <v>Graduate</v>
      </c>
    </row>
    <row r="944" spans="1:17" x14ac:dyDescent="0.25">
      <c r="A944" s="2">
        <v>2080</v>
      </c>
      <c r="B944" s="7">
        <v>156775</v>
      </c>
      <c r="C944" s="2">
        <v>0</v>
      </c>
      <c r="D944" s="2">
        <v>1</v>
      </c>
      <c r="E944" s="2">
        <v>41</v>
      </c>
      <c r="F944" s="2">
        <v>0</v>
      </c>
      <c r="G944" s="2">
        <v>1</v>
      </c>
      <c r="H944" s="2">
        <v>0</v>
      </c>
      <c r="I944" s="2">
        <v>0</v>
      </c>
      <c r="J944" s="2">
        <v>0</v>
      </c>
      <c r="K944" s="2">
        <v>0</v>
      </c>
      <c r="L944" s="2">
        <v>1</v>
      </c>
      <c r="M944" s="2">
        <v>0</v>
      </c>
      <c r="N944" s="2">
        <v>0</v>
      </c>
      <c r="O944" s="2" t="s">
        <v>36</v>
      </c>
      <c r="P944" s="2" t="str" cm="1">
        <f t="array" ref="P944">_xlfn.IFS(Table1[[#This Row],[Divorced]]=1,"Divorced",Table1[[#This Row],[Married]]=1,"Married",Table1[[#This Row],[Single]]=1,"Single",Table1[[#This Row],[Together]]=1,"Together",Table1[[#This Row],[Widow]]=1,"Widow")</f>
        <v>Married</v>
      </c>
      <c r="Q944" s="2" t="str" cm="1">
        <f t="array" ref="Q944">IFERROR(_xlfn.IFS(Table1[[#This Row],[Basic]]=1,"Basic",Table1[[#This Row],[Graduate]]=1,"Graduate",Table1[[#This Row],[Master]]=1,"Master",Table1[[#This Row],[PhD]]=1,"PhD"),"Other")</f>
        <v>Graduate</v>
      </c>
    </row>
    <row r="945" spans="1:17" x14ac:dyDescent="0.25">
      <c r="A945" s="2">
        <v>2195</v>
      </c>
      <c r="B945" s="7">
        <v>156721</v>
      </c>
      <c r="C945" s="2">
        <v>1</v>
      </c>
      <c r="D945" s="2">
        <v>1</v>
      </c>
      <c r="E945" s="2">
        <v>48</v>
      </c>
      <c r="F945" s="2">
        <v>0</v>
      </c>
      <c r="G945" s="2">
        <v>1</v>
      </c>
      <c r="H945" s="2">
        <v>0</v>
      </c>
      <c r="I945" s="2">
        <v>0</v>
      </c>
      <c r="J945" s="2">
        <v>0</v>
      </c>
      <c r="K945" s="2">
        <v>0</v>
      </c>
      <c r="L945" s="2">
        <v>1</v>
      </c>
      <c r="M945" s="2">
        <v>0</v>
      </c>
      <c r="N945" s="2">
        <v>0</v>
      </c>
      <c r="O945" s="2" t="s">
        <v>38</v>
      </c>
      <c r="P945" s="2" t="str" cm="1">
        <f t="array" ref="P945">_xlfn.IFS(Table1[[#This Row],[Divorced]]=1,"Divorced",Table1[[#This Row],[Married]]=1,"Married",Table1[[#This Row],[Single]]=1,"Single",Table1[[#This Row],[Together]]=1,"Together",Table1[[#This Row],[Widow]]=1,"Widow")</f>
        <v>Married</v>
      </c>
      <c r="Q945" s="2" t="str" cm="1">
        <f t="array" ref="Q945">IFERROR(_xlfn.IFS(Table1[[#This Row],[Basic]]=1,"Basic",Table1[[#This Row],[Graduate]]=1,"Graduate",Table1[[#This Row],[Master]]=1,"Master",Table1[[#This Row],[PhD]]=1,"PhD"),"Other")</f>
        <v>Graduate</v>
      </c>
    </row>
    <row r="946" spans="1:17" x14ac:dyDescent="0.25">
      <c r="A946" s="2">
        <v>2138</v>
      </c>
      <c r="B946" s="7">
        <v>156715</v>
      </c>
      <c r="C946" s="2">
        <v>0</v>
      </c>
      <c r="D946" s="2">
        <v>0</v>
      </c>
      <c r="E946" s="2">
        <v>46</v>
      </c>
      <c r="F946" s="2">
        <v>0</v>
      </c>
      <c r="G946" s="2">
        <v>0</v>
      </c>
      <c r="H946" s="2">
        <v>0</v>
      </c>
      <c r="I946" s="2">
        <v>1</v>
      </c>
      <c r="J946" s="2">
        <v>0</v>
      </c>
      <c r="K946" s="2">
        <v>0</v>
      </c>
      <c r="L946" s="2">
        <v>1</v>
      </c>
      <c r="M946" s="2">
        <v>0</v>
      </c>
      <c r="N946" s="2">
        <v>0</v>
      </c>
      <c r="O946" s="2" t="s">
        <v>35</v>
      </c>
      <c r="P946" s="2" t="str" cm="1">
        <f t="array" ref="P946">_xlfn.IFS(Table1[[#This Row],[Divorced]]=1,"Divorced",Table1[[#This Row],[Married]]=1,"Married",Table1[[#This Row],[Single]]=1,"Single",Table1[[#This Row],[Together]]=1,"Together",Table1[[#This Row],[Widow]]=1,"Widow")</f>
        <v>Together</v>
      </c>
      <c r="Q946" s="2" t="str" cm="1">
        <f t="array" ref="Q946">IFERROR(_xlfn.IFS(Table1[[#This Row],[Basic]]=1,"Basic",Table1[[#This Row],[Graduate]]=1,"Graduate",Table1[[#This Row],[Master]]=1,"Master",Table1[[#This Row],[PhD]]=1,"PhD"),"Other")</f>
        <v>Graduate</v>
      </c>
    </row>
    <row r="947" spans="1:17" x14ac:dyDescent="0.25">
      <c r="A947" s="2">
        <v>1820</v>
      </c>
      <c r="B947" s="7">
        <v>156628</v>
      </c>
      <c r="C947" s="2">
        <v>0</v>
      </c>
      <c r="D947" s="2">
        <v>1</v>
      </c>
      <c r="E947" s="2">
        <v>43</v>
      </c>
      <c r="F947" s="2">
        <v>0</v>
      </c>
      <c r="G947" s="2">
        <v>0</v>
      </c>
      <c r="H947" s="2">
        <v>1</v>
      </c>
      <c r="I947" s="2">
        <v>0</v>
      </c>
      <c r="J947" s="2">
        <v>0</v>
      </c>
      <c r="K947" s="2">
        <v>0</v>
      </c>
      <c r="L947" s="2">
        <v>1</v>
      </c>
      <c r="M947" s="2">
        <v>0</v>
      </c>
      <c r="N947" s="2">
        <v>0</v>
      </c>
      <c r="O947" s="2" t="s">
        <v>35</v>
      </c>
      <c r="P947" s="2" t="str" cm="1">
        <f t="array" ref="P947">_xlfn.IFS(Table1[[#This Row],[Divorced]]=1,"Divorced",Table1[[#This Row],[Married]]=1,"Married",Table1[[#This Row],[Single]]=1,"Single",Table1[[#This Row],[Together]]=1,"Together",Table1[[#This Row],[Widow]]=1,"Widow")</f>
        <v>Single</v>
      </c>
      <c r="Q947" s="2" t="str" cm="1">
        <f t="array" ref="Q947">IFERROR(_xlfn.IFS(Table1[[#This Row],[Basic]]=1,"Basic",Table1[[#This Row],[Graduate]]=1,"Graduate",Table1[[#This Row],[Master]]=1,"Master",Table1[[#This Row],[PhD]]=1,"PhD"),"Other")</f>
        <v>Graduate</v>
      </c>
    </row>
    <row r="948" spans="1:17" x14ac:dyDescent="0.25">
      <c r="A948" s="2">
        <v>1813</v>
      </c>
      <c r="B948" s="7">
        <v>156575</v>
      </c>
      <c r="C948" s="2">
        <v>0</v>
      </c>
      <c r="D948" s="2">
        <v>2</v>
      </c>
      <c r="E948" s="2">
        <v>53</v>
      </c>
      <c r="F948" s="2">
        <v>0</v>
      </c>
      <c r="G948" s="2">
        <v>0</v>
      </c>
      <c r="H948" s="2">
        <v>0</v>
      </c>
      <c r="I948" s="2">
        <v>1</v>
      </c>
      <c r="J948" s="2">
        <v>0</v>
      </c>
      <c r="K948" s="2">
        <v>0</v>
      </c>
      <c r="L948" s="2">
        <v>0</v>
      </c>
      <c r="M948" s="2">
        <v>0</v>
      </c>
      <c r="N948" s="2">
        <v>1</v>
      </c>
      <c r="O948" s="2" t="s">
        <v>34</v>
      </c>
      <c r="P948" s="2" t="str" cm="1">
        <f t="array" ref="P948">_xlfn.IFS(Table1[[#This Row],[Divorced]]=1,"Divorced",Table1[[#This Row],[Married]]=1,"Married",Table1[[#This Row],[Single]]=1,"Single",Table1[[#This Row],[Together]]=1,"Together",Table1[[#This Row],[Widow]]=1,"Widow")</f>
        <v>Together</v>
      </c>
      <c r="Q948" s="2" t="str" cm="1">
        <f t="array" ref="Q948">IFERROR(_xlfn.IFS(Table1[[#This Row],[Basic]]=1,"Basic",Table1[[#This Row],[Graduate]]=1,"Graduate",Table1[[#This Row],[Master]]=1,"Master",Table1[[#This Row],[PhD]]=1,"PhD"),"Other")</f>
        <v>PhD</v>
      </c>
    </row>
    <row r="949" spans="1:17" x14ac:dyDescent="0.25">
      <c r="A949" s="2">
        <v>2972</v>
      </c>
      <c r="B949" s="7">
        <v>156559</v>
      </c>
      <c r="C949" s="2">
        <v>0</v>
      </c>
      <c r="D949" s="2">
        <v>1</v>
      </c>
      <c r="E949" s="2">
        <v>45</v>
      </c>
      <c r="F949" s="2">
        <v>0</v>
      </c>
      <c r="G949" s="2">
        <v>0</v>
      </c>
      <c r="H949" s="2">
        <v>0</v>
      </c>
      <c r="I949" s="2">
        <v>1</v>
      </c>
      <c r="J949" s="2">
        <v>0</v>
      </c>
      <c r="K949" s="2">
        <v>0</v>
      </c>
      <c r="L949" s="2">
        <v>0</v>
      </c>
      <c r="M949" s="2">
        <v>0</v>
      </c>
      <c r="N949" s="2">
        <v>1</v>
      </c>
      <c r="O949" s="2" t="s">
        <v>35</v>
      </c>
      <c r="P949" s="2" t="str" cm="1">
        <f t="array" ref="P949">_xlfn.IFS(Table1[[#This Row],[Divorced]]=1,"Divorced",Table1[[#This Row],[Married]]=1,"Married",Table1[[#This Row],[Single]]=1,"Single",Table1[[#This Row],[Together]]=1,"Together",Table1[[#This Row],[Widow]]=1,"Widow")</f>
        <v>Together</v>
      </c>
      <c r="Q949" s="2" t="str" cm="1">
        <f t="array" ref="Q949">IFERROR(_xlfn.IFS(Table1[[#This Row],[Basic]]=1,"Basic",Table1[[#This Row],[Graduate]]=1,"Graduate",Table1[[#This Row],[Master]]=1,"Master",Table1[[#This Row],[PhD]]=1,"PhD"),"Other")</f>
        <v>PhD</v>
      </c>
    </row>
    <row r="950" spans="1:17" x14ac:dyDescent="0.25">
      <c r="A950" s="2">
        <v>2625</v>
      </c>
      <c r="B950" s="7">
        <v>156551</v>
      </c>
      <c r="C950" s="2">
        <v>1</v>
      </c>
      <c r="D950" s="2">
        <v>1</v>
      </c>
      <c r="E950" s="2">
        <v>70</v>
      </c>
      <c r="F950" s="2">
        <v>0</v>
      </c>
      <c r="G950" s="2">
        <v>0</v>
      </c>
      <c r="H950" s="2">
        <v>0</v>
      </c>
      <c r="I950" s="2">
        <v>0</v>
      </c>
      <c r="J950" s="2">
        <v>1</v>
      </c>
      <c r="K950" s="2">
        <v>0</v>
      </c>
      <c r="L950" s="2">
        <v>0</v>
      </c>
      <c r="M950" s="2">
        <v>0</v>
      </c>
      <c r="N950" s="2">
        <v>1</v>
      </c>
      <c r="O950" s="2" t="s">
        <v>39</v>
      </c>
      <c r="P950" s="2" t="str" cm="1">
        <f t="array" ref="P950">_xlfn.IFS(Table1[[#This Row],[Divorced]]=1,"Divorced",Table1[[#This Row],[Married]]=1,"Married",Table1[[#This Row],[Single]]=1,"Single",Table1[[#This Row],[Together]]=1,"Together",Table1[[#This Row],[Widow]]=1,"Widow")</f>
        <v>Widow</v>
      </c>
      <c r="Q950" s="2" t="str" cm="1">
        <f t="array" ref="Q950">IFERROR(_xlfn.IFS(Table1[[#This Row],[Basic]]=1,"Basic",Table1[[#This Row],[Graduate]]=1,"Graduate",Table1[[#This Row],[Master]]=1,"Master",Table1[[#This Row],[PhD]]=1,"PhD"),"Other")</f>
        <v>PhD</v>
      </c>
    </row>
    <row r="951" spans="1:17" x14ac:dyDescent="0.25">
      <c r="A951" s="2">
        <v>2934</v>
      </c>
      <c r="B951" s="7">
        <v>156551</v>
      </c>
      <c r="C951" s="2">
        <v>1</v>
      </c>
      <c r="D951" s="2">
        <v>1</v>
      </c>
      <c r="E951" s="2">
        <v>70</v>
      </c>
      <c r="F951" s="2">
        <v>0</v>
      </c>
      <c r="G951" s="2">
        <v>0</v>
      </c>
      <c r="H951" s="2">
        <v>0</v>
      </c>
      <c r="I951" s="2">
        <v>0</v>
      </c>
      <c r="J951" s="2">
        <v>1</v>
      </c>
      <c r="K951" s="2">
        <v>0</v>
      </c>
      <c r="L951" s="2">
        <v>0</v>
      </c>
      <c r="M951" s="2">
        <v>0</v>
      </c>
      <c r="N951" s="2">
        <v>1</v>
      </c>
      <c r="O951" s="2" t="s">
        <v>37</v>
      </c>
      <c r="P951" s="2" t="str" cm="1">
        <f t="array" ref="P951">_xlfn.IFS(Table1[[#This Row],[Divorced]]=1,"Divorced",Table1[[#This Row],[Married]]=1,"Married",Table1[[#This Row],[Single]]=1,"Single",Table1[[#This Row],[Together]]=1,"Together",Table1[[#This Row],[Widow]]=1,"Widow")</f>
        <v>Widow</v>
      </c>
      <c r="Q951" s="2" t="str" cm="1">
        <f t="array" ref="Q951">IFERROR(_xlfn.IFS(Table1[[#This Row],[Basic]]=1,"Basic",Table1[[#This Row],[Graduate]]=1,"Graduate",Table1[[#This Row],[Master]]=1,"Master",Table1[[#This Row],[PhD]]=1,"PhD"),"Other")</f>
        <v>PhD</v>
      </c>
    </row>
    <row r="952" spans="1:17" x14ac:dyDescent="0.25">
      <c r="A952" s="2">
        <v>2662</v>
      </c>
      <c r="B952" s="7">
        <v>156534</v>
      </c>
      <c r="C952" s="2">
        <v>0</v>
      </c>
      <c r="D952" s="2">
        <v>1</v>
      </c>
      <c r="E952" s="2">
        <v>52</v>
      </c>
      <c r="F952" s="2">
        <v>0</v>
      </c>
      <c r="G952" s="2">
        <v>0</v>
      </c>
      <c r="H952" s="2">
        <v>0</v>
      </c>
      <c r="I952" s="2">
        <v>1</v>
      </c>
      <c r="J952" s="2">
        <v>0</v>
      </c>
      <c r="K952" s="2">
        <v>0</v>
      </c>
      <c r="L952" s="2">
        <v>1</v>
      </c>
      <c r="M952" s="2">
        <v>0</v>
      </c>
      <c r="N952" s="2">
        <v>0</v>
      </c>
      <c r="O952" s="2" t="s">
        <v>36</v>
      </c>
      <c r="P952" s="2" t="str" cm="1">
        <f t="array" ref="P952">_xlfn.IFS(Table1[[#This Row],[Divorced]]=1,"Divorced",Table1[[#This Row],[Married]]=1,"Married",Table1[[#This Row],[Single]]=1,"Single",Table1[[#This Row],[Together]]=1,"Together",Table1[[#This Row],[Widow]]=1,"Widow")</f>
        <v>Together</v>
      </c>
      <c r="Q952" s="2" t="str" cm="1">
        <f t="array" ref="Q952">IFERROR(_xlfn.IFS(Table1[[#This Row],[Basic]]=1,"Basic",Table1[[#This Row],[Graduate]]=1,"Graduate",Table1[[#This Row],[Master]]=1,"Master",Table1[[#This Row],[PhD]]=1,"PhD"),"Other")</f>
        <v>Graduate</v>
      </c>
    </row>
    <row r="953" spans="1:17" x14ac:dyDescent="0.25">
      <c r="A953" s="2">
        <v>2618</v>
      </c>
      <c r="B953" s="7">
        <v>156386</v>
      </c>
      <c r="C953" s="2">
        <v>1</v>
      </c>
      <c r="D953" s="2">
        <v>1</v>
      </c>
      <c r="E953" s="2">
        <v>39</v>
      </c>
      <c r="F953" s="2">
        <v>0</v>
      </c>
      <c r="G953" s="2">
        <v>0</v>
      </c>
      <c r="H953" s="2">
        <v>0</v>
      </c>
      <c r="I953" s="2">
        <v>1</v>
      </c>
      <c r="J953" s="2">
        <v>0</v>
      </c>
      <c r="K953" s="2">
        <v>0</v>
      </c>
      <c r="L953" s="2">
        <v>1</v>
      </c>
      <c r="M953" s="2">
        <v>0</v>
      </c>
      <c r="N953" s="2">
        <v>0</v>
      </c>
      <c r="O953" s="2" t="s">
        <v>35</v>
      </c>
      <c r="P953" s="2" t="str" cm="1">
        <f t="array" ref="P953">_xlfn.IFS(Table1[[#This Row],[Divorced]]=1,"Divorced",Table1[[#This Row],[Married]]=1,"Married",Table1[[#This Row],[Single]]=1,"Single",Table1[[#This Row],[Together]]=1,"Together",Table1[[#This Row],[Widow]]=1,"Widow")</f>
        <v>Together</v>
      </c>
      <c r="Q953" s="2" t="str" cm="1">
        <f t="array" ref="Q953">IFERROR(_xlfn.IFS(Table1[[#This Row],[Basic]]=1,"Basic",Table1[[#This Row],[Graduate]]=1,"Graduate",Table1[[#This Row],[Master]]=1,"Master",Table1[[#This Row],[PhD]]=1,"PhD"),"Other")</f>
        <v>Graduate</v>
      </c>
    </row>
    <row r="954" spans="1:17" x14ac:dyDescent="0.25">
      <c r="A954" s="2">
        <v>1983</v>
      </c>
      <c r="B954" s="7">
        <v>156337</v>
      </c>
      <c r="C954" s="2">
        <v>1</v>
      </c>
      <c r="D954" s="2">
        <v>1</v>
      </c>
      <c r="E954" s="2">
        <v>39</v>
      </c>
      <c r="F954" s="2">
        <v>0</v>
      </c>
      <c r="G954" s="2">
        <v>1</v>
      </c>
      <c r="H954" s="2">
        <v>0</v>
      </c>
      <c r="I954" s="2">
        <v>0</v>
      </c>
      <c r="J954" s="2">
        <v>0</v>
      </c>
      <c r="K954" s="2">
        <v>0</v>
      </c>
      <c r="L954" s="2">
        <v>0</v>
      </c>
      <c r="M954" s="2">
        <v>0</v>
      </c>
      <c r="N954" s="2">
        <v>0</v>
      </c>
      <c r="O954" s="2" t="s">
        <v>39</v>
      </c>
      <c r="P954" s="2" t="str" cm="1">
        <f t="array" ref="P954">_xlfn.IFS(Table1[[#This Row],[Divorced]]=1,"Divorced",Table1[[#This Row],[Married]]=1,"Married",Table1[[#This Row],[Single]]=1,"Single",Table1[[#This Row],[Together]]=1,"Together",Table1[[#This Row],[Widow]]=1,"Widow")</f>
        <v>Married</v>
      </c>
      <c r="Q954" s="2" t="str" cm="1">
        <f t="array" ref="Q954">IFERROR(_xlfn.IFS(Table1[[#This Row],[Basic]]=1,"Basic",Table1[[#This Row],[Graduate]]=1,"Graduate",Table1[[#This Row],[Master]]=1,"Master",Table1[[#This Row],[PhD]]=1,"PhD"),"Other")</f>
        <v>Other</v>
      </c>
    </row>
    <row r="955" spans="1:17" x14ac:dyDescent="0.25">
      <c r="A955" s="2">
        <v>2006</v>
      </c>
      <c r="B955" s="7">
        <v>156320</v>
      </c>
      <c r="C955" s="2">
        <v>0</v>
      </c>
      <c r="D955" s="2">
        <v>1</v>
      </c>
      <c r="E955" s="2">
        <v>53</v>
      </c>
      <c r="F955" s="2">
        <v>0</v>
      </c>
      <c r="G955" s="2">
        <v>1</v>
      </c>
      <c r="H955" s="2">
        <v>0</v>
      </c>
      <c r="I955" s="2">
        <v>0</v>
      </c>
      <c r="J955" s="2">
        <v>0</v>
      </c>
      <c r="K955" s="2">
        <v>0</v>
      </c>
      <c r="L955" s="2">
        <v>0</v>
      </c>
      <c r="M955" s="2">
        <v>0</v>
      </c>
      <c r="N955" s="2">
        <v>1</v>
      </c>
      <c r="O955" s="2" t="s">
        <v>35</v>
      </c>
      <c r="P955" s="2" t="str" cm="1">
        <f t="array" ref="P955">_xlfn.IFS(Table1[[#This Row],[Divorced]]=1,"Divorced",Table1[[#This Row],[Married]]=1,"Married",Table1[[#This Row],[Single]]=1,"Single",Table1[[#This Row],[Together]]=1,"Together",Table1[[#This Row],[Widow]]=1,"Widow")</f>
        <v>Married</v>
      </c>
      <c r="Q955" s="2" t="str" cm="1">
        <f t="array" ref="Q955">IFERROR(_xlfn.IFS(Table1[[#This Row],[Basic]]=1,"Basic",Table1[[#This Row],[Graduate]]=1,"Graduate",Table1[[#This Row],[Master]]=1,"Master",Table1[[#This Row],[PhD]]=1,"PhD"),"Other")</f>
        <v>PhD</v>
      </c>
    </row>
    <row r="956" spans="1:17" x14ac:dyDescent="0.25">
      <c r="A956" s="2">
        <v>1642</v>
      </c>
      <c r="B956" s="7">
        <v>156253</v>
      </c>
      <c r="C956" s="2">
        <v>0</v>
      </c>
      <c r="D956" s="2">
        <v>1</v>
      </c>
      <c r="E956" s="2">
        <v>57</v>
      </c>
      <c r="F956" s="2">
        <v>0</v>
      </c>
      <c r="G956" s="2">
        <v>0</v>
      </c>
      <c r="H956" s="2">
        <v>0</v>
      </c>
      <c r="I956" s="2">
        <v>1</v>
      </c>
      <c r="J956" s="2">
        <v>0</v>
      </c>
      <c r="K956" s="2">
        <v>0</v>
      </c>
      <c r="L956" s="2">
        <v>1</v>
      </c>
      <c r="M956" s="2">
        <v>0</v>
      </c>
      <c r="N956" s="2">
        <v>0</v>
      </c>
      <c r="O956" s="2" t="s">
        <v>36</v>
      </c>
      <c r="P956" s="2" t="str" cm="1">
        <f t="array" ref="P956">_xlfn.IFS(Table1[[#This Row],[Divorced]]=1,"Divorced",Table1[[#This Row],[Married]]=1,"Married",Table1[[#This Row],[Single]]=1,"Single",Table1[[#This Row],[Together]]=1,"Together",Table1[[#This Row],[Widow]]=1,"Widow")</f>
        <v>Together</v>
      </c>
      <c r="Q956" s="2" t="str" cm="1">
        <f t="array" ref="Q956">IFERROR(_xlfn.IFS(Table1[[#This Row],[Basic]]=1,"Basic",Table1[[#This Row],[Graduate]]=1,"Graduate",Table1[[#This Row],[Master]]=1,"Master",Table1[[#This Row],[PhD]]=1,"PhD"),"Other")</f>
        <v>Graduate</v>
      </c>
    </row>
    <row r="957" spans="1:17" x14ac:dyDescent="0.25">
      <c r="A957" s="2">
        <v>2356</v>
      </c>
      <c r="B957" s="7">
        <v>156243</v>
      </c>
      <c r="C957" s="2">
        <v>1</v>
      </c>
      <c r="D957" s="2">
        <v>2</v>
      </c>
      <c r="E957" s="2">
        <v>45</v>
      </c>
      <c r="F957" s="2">
        <v>0</v>
      </c>
      <c r="G957" s="2">
        <v>0</v>
      </c>
      <c r="H957" s="2">
        <v>1</v>
      </c>
      <c r="I957" s="2">
        <v>0</v>
      </c>
      <c r="J957" s="2">
        <v>0</v>
      </c>
      <c r="K957" s="2">
        <v>0</v>
      </c>
      <c r="L957" s="2">
        <v>1</v>
      </c>
      <c r="M957" s="2">
        <v>0</v>
      </c>
      <c r="N957" s="2">
        <v>0</v>
      </c>
      <c r="O957" s="2" t="s">
        <v>36</v>
      </c>
      <c r="P957" s="2" t="str" cm="1">
        <f t="array" ref="P957">_xlfn.IFS(Table1[[#This Row],[Divorced]]=1,"Divorced",Table1[[#This Row],[Married]]=1,"Married",Table1[[#This Row],[Single]]=1,"Single",Table1[[#This Row],[Together]]=1,"Together",Table1[[#This Row],[Widow]]=1,"Widow")</f>
        <v>Single</v>
      </c>
      <c r="Q957" s="2" t="str" cm="1">
        <f t="array" ref="Q957">IFERROR(_xlfn.IFS(Table1[[#This Row],[Basic]]=1,"Basic",Table1[[#This Row],[Graduate]]=1,"Graduate",Table1[[#This Row],[Master]]=1,"Master",Table1[[#This Row],[PhD]]=1,"PhD"),"Other")</f>
        <v>Graduate</v>
      </c>
    </row>
    <row r="958" spans="1:17" x14ac:dyDescent="0.25">
      <c r="A958" s="2">
        <v>2354</v>
      </c>
      <c r="B958" s="7">
        <v>156242</v>
      </c>
      <c r="C958" s="2">
        <v>0</v>
      </c>
      <c r="D958" s="2">
        <v>1</v>
      </c>
      <c r="E958" s="2">
        <v>51</v>
      </c>
      <c r="F958" s="2">
        <v>0</v>
      </c>
      <c r="G958" s="2">
        <v>1</v>
      </c>
      <c r="H958" s="2">
        <v>0</v>
      </c>
      <c r="I958" s="2">
        <v>0</v>
      </c>
      <c r="J958" s="2">
        <v>0</v>
      </c>
      <c r="K958" s="2">
        <v>0</v>
      </c>
      <c r="L958" s="2">
        <v>0</v>
      </c>
      <c r="M958" s="2">
        <v>0</v>
      </c>
      <c r="N958" s="2">
        <v>1</v>
      </c>
      <c r="O958" s="2" t="s">
        <v>35</v>
      </c>
      <c r="P958" s="2" t="str" cm="1">
        <f t="array" ref="P958">_xlfn.IFS(Table1[[#This Row],[Divorced]]=1,"Divorced",Table1[[#This Row],[Married]]=1,"Married",Table1[[#This Row],[Single]]=1,"Single",Table1[[#This Row],[Together]]=1,"Together",Table1[[#This Row],[Widow]]=1,"Widow")</f>
        <v>Married</v>
      </c>
      <c r="Q958" s="2" t="str" cm="1">
        <f t="array" ref="Q958">IFERROR(_xlfn.IFS(Table1[[#This Row],[Basic]]=1,"Basic",Table1[[#This Row],[Graduate]]=1,"Graduate",Table1[[#This Row],[Master]]=1,"Master",Table1[[#This Row],[PhD]]=1,"PhD"),"Other")</f>
        <v>PhD</v>
      </c>
    </row>
    <row r="959" spans="1:17" x14ac:dyDescent="0.25">
      <c r="A959" s="2">
        <v>1425</v>
      </c>
      <c r="B959" s="7">
        <v>156223</v>
      </c>
      <c r="C959" s="2">
        <v>0</v>
      </c>
      <c r="D959" s="2">
        <v>1</v>
      </c>
      <c r="E959" s="2">
        <v>72</v>
      </c>
      <c r="F959" s="2">
        <v>0</v>
      </c>
      <c r="G959" s="2">
        <v>1</v>
      </c>
      <c r="H959" s="2">
        <v>0</v>
      </c>
      <c r="I959" s="2">
        <v>0</v>
      </c>
      <c r="J959" s="2">
        <v>0</v>
      </c>
      <c r="K959" s="2">
        <v>0</v>
      </c>
      <c r="L959" s="2">
        <v>0</v>
      </c>
      <c r="M959" s="2">
        <v>0</v>
      </c>
      <c r="N959" s="2">
        <v>1</v>
      </c>
      <c r="O959" s="2" t="s">
        <v>39</v>
      </c>
      <c r="P959" s="2" t="str" cm="1">
        <f t="array" ref="P959">_xlfn.IFS(Table1[[#This Row],[Divorced]]=1,"Divorced",Table1[[#This Row],[Married]]=1,"Married",Table1[[#This Row],[Single]]=1,"Single",Table1[[#This Row],[Together]]=1,"Together",Table1[[#This Row],[Widow]]=1,"Widow")</f>
        <v>Married</v>
      </c>
      <c r="Q959" s="2" t="str" cm="1">
        <f t="array" ref="Q959">IFERROR(_xlfn.IFS(Table1[[#This Row],[Basic]]=1,"Basic",Table1[[#This Row],[Graduate]]=1,"Graduate",Table1[[#This Row],[Master]]=1,"Master",Table1[[#This Row],[PhD]]=1,"PhD"),"Other")</f>
        <v>PhD</v>
      </c>
    </row>
    <row r="960" spans="1:17" x14ac:dyDescent="0.25">
      <c r="A960" s="2">
        <v>1620</v>
      </c>
      <c r="B960" s="7">
        <v>156181</v>
      </c>
      <c r="C960" s="2">
        <v>0</v>
      </c>
      <c r="D960" s="2">
        <v>1</v>
      </c>
      <c r="E960" s="2">
        <v>58</v>
      </c>
      <c r="F960" s="2">
        <v>0</v>
      </c>
      <c r="G960" s="2">
        <v>1</v>
      </c>
      <c r="H960" s="2">
        <v>0</v>
      </c>
      <c r="I960" s="2">
        <v>0</v>
      </c>
      <c r="J960" s="2">
        <v>0</v>
      </c>
      <c r="K960" s="2">
        <v>0</v>
      </c>
      <c r="L960" s="2">
        <v>1</v>
      </c>
      <c r="M960" s="2">
        <v>0</v>
      </c>
      <c r="N960" s="2">
        <v>0</v>
      </c>
      <c r="O960" s="2" t="s">
        <v>37</v>
      </c>
      <c r="P960" s="2" t="str" cm="1">
        <f t="array" ref="P960">_xlfn.IFS(Table1[[#This Row],[Divorced]]=1,"Divorced",Table1[[#This Row],[Married]]=1,"Married",Table1[[#This Row],[Single]]=1,"Single",Table1[[#This Row],[Together]]=1,"Together",Table1[[#This Row],[Widow]]=1,"Widow")</f>
        <v>Married</v>
      </c>
      <c r="Q960" s="2" t="str" cm="1">
        <f t="array" ref="Q960">IFERROR(_xlfn.IFS(Table1[[#This Row],[Basic]]=1,"Basic",Table1[[#This Row],[Graduate]]=1,"Graduate",Table1[[#This Row],[Master]]=1,"Master",Table1[[#This Row],[PhD]]=1,"PhD"),"Other")</f>
        <v>Graduate</v>
      </c>
    </row>
    <row r="961" spans="1:17" x14ac:dyDescent="0.25">
      <c r="A961" s="2">
        <v>1112</v>
      </c>
      <c r="B961" s="7">
        <v>156129</v>
      </c>
      <c r="C961" s="2">
        <v>0</v>
      </c>
      <c r="D961" s="2">
        <v>1</v>
      </c>
      <c r="E961" s="2">
        <v>67</v>
      </c>
      <c r="F961" s="2">
        <v>0</v>
      </c>
      <c r="G961" s="2">
        <v>0</v>
      </c>
      <c r="H961" s="2">
        <v>0</v>
      </c>
      <c r="I961" s="2">
        <v>1</v>
      </c>
      <c r="J961" s="2">
        <v>0</v>
      </c>
      <c r="K961" s="2">
        <v>0</v>
      </c>
      <c r="L961" s="2">
        <v>0</v>
      </c>
      <c r="M961" s="2">
        <v>1</v>
      </c>
      <c r="N961" s="2">
        <v>0</v>
      </c>
      <c r="O961" s="2" t="s">
        <v>35</v>
      </c>
      <c r="P961" s="2" t="str" cm="1">
        <f t="array" ref="P961">_xlfn.IFS(Table1[[#This Row],[Divorced]]=1,"Divorced",Table1[[#This Row],[Married]]=1,"Married",Table1[[#This Row],[Single]]=1,"Single",Table1[[#This Row],[Together]]=1,"Together",Table1[[#This Row],[Widow]]=1,"Widow")</f>
        <v>Together</v>
      </c>
      <c r="Q961" s="2" t="str" cm="1">
        <f t="array" ref="Q961">IFERROR(_xlfn.IFS(Table1[[#This Row],[Basic]]=1,"Basic",Table1[[#This Row],[Graduate]]=1,"Graduate",Table1[[#This Row],[Master]]=1,"Master",Table1[[#This Row],[PhD]]=1,"PhD"),"Other")</f>
        <v>Master</v>
      </c>
    </row>
    <row r="962" spans="1:17" x14ac:dyDescent="0.25">
      <c r="A962" s="2">
        <v>2121</v>
      </c>
      <c r="B962" s="7">
        <v>156129</v>
      </c>
      <c r="C962" s="2">
        <v>0</v>
      </c>
      <c r="D962" s="2">
        <v>1</v>
      </c>
      <c r="E962" s="2">
        <v>67</v>
      </c>
      <c r="F962" s="2">
        <v>0</v>
      </c>
      <c r="G962" s="2">
        <v>0</v>
      </c>
      <c r="H962" s="2">
        <v>0</v>
      </c>
      <c r="I962" s="2">
        <v>1</v>
      </c>
      <c r="J962" s="2">
        <v>0</v>
      </c>
      <c r="K962" s="2">
        <v>0</v>
      </c>
      <c r="L962" s="2">
        <v>0</v>
      </c>
      <c r="M962" s="2">
        <v>1</v>
      </c>
      <c r="N962" s="2">
        <v>0</v>
      </c>
      <c r="O962" s="2" t="s">
        <v>39</v>
      </c>
      <c r="P962" s="2" t="str" cm="1">
        <f t="array" ref="P962">_xlfn.IFS(Table1[[#This Row],[Divorced]]=1,"Divorced",Table1[[#This Row],[Married]]=1,"Married",Table1[[#This Row],[Single]]=1,"Single",Table1[[#This Row],[Together]]=1,"Together",Table1[[#This Row],[Widow]]=1,"Widow")</f>
        <v>Together</v>
      </c>
      <c r="Q962" s="2" t="str" cm="1">
        <f t="array" ref="Q962">IFERROR(_xlfn.IFS(Table1[[#This Row],[Basic]]=1,"Basic",Table1[[#This Row],[Graduate]]=1,"Graduate",Table1[[#This Row],[Master]]=1,"Master",Table1[[#This Row],[PhD]]=1,"PhD"),"Other")</f>
        <v>Master</v>
      </c>
    </row>
    <row r="963" spans="1:17" x14ac:dyDescent="0.25">
      <c r="A963" s="2">
        <v>1922</v>
      </c>
      <c r="B963" s="7">
        <v>156067</v>
      </c>
      <c r="C963" s="2">
        <v>0</v>
      </c>
      <c r="D963" s="2">
        <v>1</v>
      </c>
      <c r="E963" s="2">
        <v>58</v>
      </c>
      <c r="F963" s="2">
        <v>0</v>
      </c>
      <c r="G963" s="2">
        <v>0</v>
      </c>
      <c r="H963" s="2">
        <v>0</v>
      </c>
      <c r="I963" s="2">
        <v>1</v>
      </c>
      <c r="J963" s="2">
        <v>0</v>
      </c>
      <c r="K963" s="2">
        <v>0</v>
      </c>
      <c r="L963" s="2">
        <v>0</v>
      </c>
      <c r="M963" s="2">
        <v>0</v>
      </c>
      <c r="N963" s="2">
        <v>1</v>
      </c>
      <c r="O963" s="2" t="s">
        <v>35</v>
      </c>
      <c r="P963" s="2" t="str" cm="1">
        <f t="array" ref="P963">_xlfn.IFS(Table1[[#This Row],[Divorced]]=1,"Divorced",Table1[[#This Row],[Married]]=1,"Married",Table1[[#This Row],[Single]]=1,"Single",Table1[[#This Row],[Together]]=1,"Together",Table1[[#This Row],[Widow]]=1,"Widow")</f>
        <v>Together</v>
      </c>
      <c r="Q963" s="2" t="str" cm="1">
        <f t="array" ref="Q963">IFERROR(_xlfn.IFS(Table1[[#This Row],[Basic]]=1,"Basic",Table1[[#This Row],[Graduate]]=1,"Graduate",Table1[[#This Row],[Master]]=1,"Master",Table1[[#This Row],[PhD]]=1,"PhD"),"Other")</f>
        <v>PhD</v>
      </c>
    </row>
    <row r="964" spans="1:17" x14ac:dyDescent="0.25">
      <c r="A964" s="2">
        <v>1074</v>
      </c>
      <c r="B964" s="7">
        <v>156046</v>
      </c>
      <c r="C964" s="2">
        <v>0</v>
      </c>
      <c r="D964" s="2">
        <v>0</v>
      </c>
      <c r="E964" s="2">
        <v>55</v>
      </c>
      <c r="F964" s="2">
        <v>0</v>
      </c>
      <c r="G964" s="2">
        <v>0</v>
      </c>
      <c r="H964" s="2">
        <v>0</v>
      </c>
      <c r="I964" s="2">
        <v>1</v>
      </c>
      <c r="J964" s="2">
        <v>0</v>
      </c>
      <c r="K964" s="2">
        <v>0</v>
      </c>
      <c r="L964" s="2">
        <v>1</v>
      </c>
      <c r="M964" s="2">
        <v>0</v>
      </c>
      <c r="N964" s="2">
        <v>0</v>
      </c>
      <c r="O964" s="2" t="s">
        <v>37</v>
      </c>
      <c r="P964" s="2" t="str" cm="1">
        <f t="array" ref="P964">_xlfn.IFS(Table1[[#This Row],[Divorced]]=1,"Divorced",Table1[[#This Row],[Married]]=1,"Married",Table1[[#This Row],[Single]]=1,"Single",Table1[[#This Row],[Together]]=1,"Together",Table1[[#This Row],[Widow]]=1,"Widow")</f>
        <v>Together</v>
      </c>
      <c r="Q964" s="2" t="str" cm="1">
        <f t="array" ref="Q964">IFERROR(_xlfn.IFS(Table1[[#This Row],[Basic]]=1,"Basic",Table1[[#This Row],[Graduate]]=1,"Graduate",Table1[[#This Row],[Master]]=1,"Master",Table1[[#This Row],[PhD]]=1,"PhD"),"Other")</f>
        <v>Graduate</v>
      </c>
    </row>
    <row r="965" spans="1:17" x14ac:dyDescent="0.25">
      <c r="A965" s="2">
        <v>2251</v>
      </c>
      <c r="B965" s="7">
        <v>155956</v>
      </c>
      <c r="C965" s="2">
        <v>0</v>
      </c>
      <c r="D965" s="2">
        <v>0</v>
      </c>
      <c r="E965" s="2">
        <v>76</v>
      </c>
      <c r="F965" s="2">
        <v>0</v>
      </c>
      <c r="G965" s="2">
        <v>1</v>
      </c>
      <c r="H965" s="2">
        <v>0</v>
      </c>
      <c r="I965" s="2">
        <v>0</v>
      </c>
      <c r="J965" s="2">
        <v>0</v>
      </c>
      <c r="K965" s="2">
        <v>0</v>
      </c>
      <c r="L965" s="2">
        <v>1</v>
      </c>
      <c r="M965" s="2">
        <v>0</v>
      </c>
      <c r="N965" s="2">
        <v>0</v>
      </c>
      <c r="O965" s="2" t="s">
        <v>34</v>
      </c>
      <c r="P965" s="2" t="str" cm="1">
        <f t="array" ref="P965">_xlfn.IFS(Table1[[#This Row],[Divorced]]=1,"Divorced",Table1[[#This Row],[Married]]=1,"Married",Table1[[#This Row],[Single]]=1,"Single",Table1[[#This Row],[Together]]=1,"Together",Table1[[#This Row],[Widow]]=1,"Widow")</f>
        <v>Married</v>
      </c>
      <c r="Q965" s="2" t="str" cm="1">
        <f t="array" ref="Q965">IFERROR(_xlfn.IFS(Table1[[#This Row],[Basic]]=1,"Basic",Table1[[#This Row],[Graduate]]=1,"Graduate",Table1[[#This Row],[Master]]=1,"Master",Table1[[#This Row],[PhD]]=1,"PhD"),"Other")</f>
        <v>Graduate</v>
      </c>
    </row>
    <row r="966" spans="1:17" x14ac:dyDescent="0.25">
      <c r="A966" s="2">
        <v>1055</v>
      </c>
      <c r="B966" s="7">
        <v>155954</v>
      </c>
      <c r="C966" s="2">
        <v>0</v>
      </c>
      <c r="D966" s="2">
        <v>1</v>
      </c>
      <c r="E966" s="2">
        <v>52</v>
      </c>
      <c r="F966" s="2">
        <v>0</v>
      </c>
      <c r="G966" s="2">
        <v>1</v>
      </c>
      <c r="H966" s="2">
        <v>0</v>
      </c>
      <c r="I966" s="2">
        <v>0</v>
      </c>
      <c r="J966" s="2">
        <v>0</v>
      </c>
      <c r="K966" s="2">
        <v>0</v>
      </c>
      <c r="L966" s="2">
        <v>0</v>
      </c>
      <c r="M966" s="2">
        <v>0</v>
      </c>
      <c r="N966" s="2">
        <v>1</v>
      </c>
      <c r="O966" s="2" t="s">
        <v>38</v>
      </c>
      <c r="P966" s="2" t="str" cm="1">
        <f t="array" ref="P966">_xlfn.IFS(Table1[[#This Row],[Divorced]]=1,"Divorced",Table1[[#This Row],[Married]]=1,"Married",Table1[[#This Row],[Single]]=1,"Single",Table1[[#This Row],[Together]]=1,"Together",Table1[[#This Row],[Widow]]=1,"Widow")</f>
        <v>Married</v>
      </c>
      <c r="Q966" s="2" t="str" cm="1">
        <f t="array" ref="Q966">IFERROR(_xlfn.IFS(Table1[[#This Row],[Basic]]=1,"Basic",Table1[[#This Row],[Graduate]]=1,"Graduate",Table1[[#This Row],[Master]]=1,"Master",Table1[[#This Row],[PhD]]=1,"PhD"),"Other")</f>
        <v>PhD</v>
      </c>
    </row>
    <row r="967" spans="1:17" x14ac:dyDescent="0.25">
      <c r="A967" s="2">
        <v>1282</v>
      </c>
      <c r="B967" s="7">
        <v>155951</v>
      </c>
      <c r="C967" s="2">
        <v>0</v>
      </c>
      <c r="D967" s="2">
        <v>1</v>
      </c>
      <c r="E967" s="2">
        <v>68</v>
      </c>
      <c r="F967" s="2">
        <v>0</v>
      </c>
      <c r="G967" s="2">
        <v>0</v>
      </c>
      <c r="H967" s="2">
        <v>0</v>
      </c>
      <c r="I967" s="2">
        <v>1</v>
      </c>
      <c r="J967" s="2">
        <v>0</v>
      </c>
      <c r="K967" s="2">
        <v>0</v>
      </c>
      <c r="L967" s="2">
        <v>0</v>
      </c>
      <c r="M967" s="2">
        <v>1</v>
      </c>
      <c r="N967" s="2">
        <v>0</v>
      </c>
      <c r="O967" s="2" t="s">
        <v>36</v>
      </c>
      <c r="P967" s="2" t="str" cm="1">
        <f t="array" ref="P967">_xlfn.IFS(Table1[[#This Row],[Divorced]]=1,"Divorced",Table1[[#This Row],[Married]]=1,"Married",Table1[[#This Row],[Single]]=1,"Single",Table1[[#This Row],[Together]]=1,"Together",Table1[[#This Row],[Widow]]=1,"Widow")</f>
        <v>Together</v>
      </c>
      <c r="Q967" s="2" t="str" cm="1">
        <f t="array" ref="Q967">IFERROR(_xlfn.IFS(Table1[[#This Row],[Basic]]=1,"Basic",Table1[[#This Row],[Graduate]]=1,"Graduate",Table1[[#This Row],[Master]]=1,"Master",Table1[[#This Row],[PhD]]=1,"PhD"),"Other")</f>
        <v>Master</v>
      </c>
    </row>
    <row r="968" spans="1:17" x14ac:dyDescent="0.25">
      <c r="A968" s="2">
        <v>3008</v>
      </c>
      <c r="B968" s="7">
        <v>155914</v>
      </c>
      <c r="C968" s="2">
        <v>0</v>
      </c>
      <c r="D968" s="2">
        <v>1</v>
      </c>
      <c r="E968" s="2">
        <v>45</v>
      </c>
      <c r="F968" s="2">
        <v>0</v>
      </c>
      <c r="G968" s="2">
        <v>0</v>
      </c>
      <c r="H968" s="2">
        <v>0</v>
      </c>
      <c r="I968" s="2">
        <v>1</v>
      </c>
      <c r="J968" s="2">
        <v>0</v>
      </c>
      <c r="K968" s="2">
        <v>0</v>
      </c>
      <c r="L968" s="2">
        <v>1</v>
      </c>
      <c r="M968" s="2">
        <v>0</v>
      </c>
      <c r="N968" s="2">
        <v>0</v>
      </c>
      <c r="O968" s="2" t="s">
        <v>35</v>
      </c>
      <c r="P968" s="2" t="str" cm="1">
        <f t="array" ref="P968">_xlfn.IFS(Table1[[#This Row],[Divorced]]=1,"Divorced",Table1[[#This Row],[Married]]=1,"Married",Table1[[#This Row],[Single]]=1,"Single",Table1[[#This Row],[Together]]=1,"Together",Table1[[#This Row],[Widow]]=1,"Widow")</f>
        <v>Together</v>
      </c>
      <c r="Q968" s="2" t="str" cm="1">
        <f t="array" ref="Q968">IFERROR(_xlfn.IFS(Table1[[#This Row],[Basic]]=1,"Basic",Table1[[#This Row],[Graduate]]=1,"Graduate",Table1[[#This Row],[Master]]=1,"Master",Table1[[#This Row],[PhD]]=1,"PhD"),"Other")</f>
        <v>Graduate</v>
      </c>
    </row>
    <row r="969" spans="1:17" x14ac:dyDescent="0.25">
      <c r="A969" s="2">
        <v>1461</v>
      </c>
      <c r="B969" s="7">
        <v>155842</v>
      </c>
      <c r="C969" s="2">
        <v>0</v>
      </c>
      <c r="D969" s="2">
        <v>1</v>
      </c>
      <c r="E969" s="2">
        <v>43</v>
      </c>
      <c r="F969" s="2">
        <v>0</v>
      </c>
      <c r="G969" s="2">
        <v>1</v>
      </c>
      <c r="H969" s="2">
        <v>0</v>
      </c>
      <c r="I969" s="2">
        <v>0</v>
      </c>
      <c r="J969" s="2">
        <v>0</v>
      </c>
      <c r="K969" s="2">
        <v>0</v>
      </c>
      <c r="L969" s="2">
        <v>0</v>
      </c>
      <c r="M969" s="2">
        <v>1</v>
      </c>
      <c r="N969" s="2">
        <v>0</v>
      </c>
      <c r="O969" s="2" t="s">
        <v>39</v>
      </c>
      <c r="P969" s="2" t="str" cm="1">
        <f t="array" ref="P969">_xlfn.IFS(Table1[[#This Row],[Divorced]]=1,"Divorced",Table1[[#This Row],[Married]]=1,"Married",Table1[[#This Row],[Single]]=1,"Single",Table1[[#This Row],[Together]]=1,"Together",Table1[[#This Row],[Widow]]=1,"Widow")</f>
        <v>Married</v>
      </c>
      <c r="Q969" s="2" t="str" cm="1">
        <f t="array" ref="Q969">IFERROR(_xlfn.IFS(Table1[[#This Row],[Basic]]=1,"Basic",Table1[[#This Row],[Graduate]]=1,"Graduate",Table1[[#This Row],[Master]]=1,"Master",Table1[[#This Row],[PhD]]=1,"PhD"),"Other")</f>
        <v>Master</v>
      </c>
    </row>
    <row r="970" spans="1:17" x14ac:dyDescent="0.25">
      <c r="A970" s="2">
        <v>3026</v>
      </c>
      <c r="B970" s="7">
        <v>155801</v>
      </c>
      <c r="C970" s="2">
        <v>1</v>
      </c>
      <c r="D970" s="2">
        <v>1</v>
      </c>
      <c r="E970" s="2">
        <v>45</v>
      </c>
      <c r="F970" s="2">
        <v>0</v>
      </c>
      <c r="G970" s="2">
        <v>0</v>
      </c>
      <c r="H970" s="2">
        <v>1</v>
      </c>
      <c r="I970" s="2">
        <v>0</v>
      </c>
      <c r="J970" s="2">
        <v>0</v>
      </c>
      <c r="K970" s="2">
        <v>0</v>
      </c>
      <c r="L970" s="2">
        <v>1</v>
      </c>
      <c r="M970" s="2">
        <v>0</v>
      </c>
      <c r="N970" s="2">
        <v>0</v>
      </c>
      <c r="O970" s="2" t="s">
        <v>35</v>
      </c>
      <c r="P970" s="2" t="str" cm="1">
        <f t="array" ref="P970">_xlfn.IFS(Table1[[#This Row],[Divorced]]=1,"Divorced",Table1[[#This Row],[Married]]=1,"Married",Table1[[#This Row],[Single]]=1,"Single",Table1[[#This Row],[Together]]=1,"Together",Table1[[#This Row],[Widow]]=1,"Widow")</f>
        <v>Single</v>
      </c>
      <c r="Q970" s="2" t="str" cm="1">
        <f t="array" ref="Q970">IFERROR(_xlfn.IFS(Table1[[#This Row],[Basic]]=1,"Basic",Table1[[#This Row],[Graduate]]=1,"Graduate",Table1[[#This Row],[Master]]=1,"Master",Table1[[#This Row],[PhD]]=1,"PhD"),"Other")</f>
        <v>Graduate</v>
      </c>
    </row>
    <row r="971" spans="1:17" x14ac:dyDescent="0.25">
      <c r="A971" s="2">
        <v>2715</v>
      </c>
      <c r="B971" s="7">
        <v>155761</v>
      </c>
      <c r="C971" s="2">
        <v>0</v>
      </c>
      <c r="D971" s="2">
        <v>1</v>
      </c>
      <c r="E971" s="2">
        <v>56</v>
      </c>
      <c r="F971" s="2">
        <v>0</v>
      </c>
      <c r="G971" s="2">
        <v>0</v>
      </c>
      <c r="H971" s="2">
        <v>0</v>
      </c>
      <c r="I971" s="2">
        <v>1</v>
      </c>
      <c r="J971" s="2">
        <v>0</v>
      </c>
      <c r="K971" s="2">
        <v>0</v>
      </c>
      <c r="L971" s="2">
        <v>1</v>
      </c>
      <c r="M971" s="2">
        <v>0</v>
      </c>
      <c r="N971" s="2">
        <v>0</v>
      </c>
      <c r="O971" s="2" t="s">
        <v>39</v>
      </c>
      <c r="P971" s="2" t="str" cm="1">
        <f t="array" ref="P971">_xlfn.IFS(Table1[[#This Row],[Divorced]]=1,"Divorced",Table1[[#This Row],[Married]]=1,"Married",Table1[[#This Row],[Single]]=1,"Single",Table1[[#This Row],[Together]]=1,"Together",Table1[[#This Row],[Widow]]=1,"Widow")</f>
        <v>Together</v>
      </c>
      <c r="Q971" s="2" t="str" cm="1">
        <f t="array" ref="Q971">IFERROR(_xlfn.IFS(Table1[[#This Row],[Basic]]=1,"Basic",Table1[[#This Row],[Graduate]]=1,"Graduate",Table1[[#This Row],[Master]]=1,"Master",Table1[[#This Row],[PhD]]=1,"PhD"),"Other")</f>
        <v>Graduate</v>
      </c>
    </row>
    <row r="972" spans="1:17" x14ac:dyDescent="0.25">
      <c r="A972" s="2">
        <v>2492</v>
      </c>
      <c r="B972" s="7">
        <v>155759</v>
      </c>
      <c r="C972" s="2">
        <v>0</v>
      </c>
      <c r="D972" s="2">
        <v>1</v>
      </c>
      <c r="E972" s="2">
        <v>58</v>
      </c>
      <c r="F972" s="2">
        <v>0</v>
      </c>
      <c r="G972" s="2">
        <v>1</v>
      </c>
      <c r="H972" s="2">
        <v>0</v>
      </c>
      <c r="I972" s="2">
        <v>0</v>
      </c>
      <c r="J972" s="2">
        <v>0</v>
      </c>
      <c r="K972" s="2">
        <v>0</v>
      </c>
      <c r="L972" s="2">
        <v>1</v>
      </c>
      <c r="M972" s="2">
        <v>0</v>
      </c>
      <c r="N972" s="2">
        <v>0</v>
      </c>
      <c r="O972" s="2" t="s">
        <v>35</v>
      </c>
      <c r="P972" s="2" t="str" cm="1">
        <f t="array" ref="P972">_xlfn.IFS(Table1[[#This Row],[Divorced]]=1,"Divorced",Table1[[#This Row],[Married]]=1,"Married",Table1[[#This Row],[Single]]=1,"Single",Table1[[#This Row],[Together]]=1,"Together",Table1[[#This Row],[Widow]]=1,"Widow")</f>
        <v>Married</v>
      </c>
      <c r="Q972" s="2" t="str" cm="1">
        <f t="array" ref="Q972">IFERROR(_xlfn.IFS(Table1[[#This Row],[Basic]]=1,"Basic",Table1[[#This Row],[Graduate]]=1,"Graduate",Table1[[#This Row],[Master]]=1,"Master",Table1[[#This Row],[PhD]]=1,"PhD"),"Other")</f>
        <v>Graduate</v>
      </c>
    </row>
    <row r="973" spans="1:17" x14ac:dyDescent="0.25">
      <c r="A973" s="2">
        <v>1433</v>
      </c>
      <c r="B973" s="7">
        <v>155707</v>
      </c>
      <c r="C973" s="2">
        <v>0</v>
      </c>
      <c r="D973" s="2">
        <v>1</v>
      </c>
      <c r="E973" s="2">
        <v>67</v>
      </c>
      <c r="F973" s="2">
        <v>0</v>
      </c>
      <c r="G973" s="2">
        <v>1</v>
      </c>
      <c r="H973" s="2">
        <v>0</v>
      </c>
      <c r="I973" s="2">
        <v>0</v>
      </c>
      <c r="J973" s="2">
        <v>0</v>
      </c>
      <c r="K973" s="2">
        <v>0</v>
      </c>
      <c r="L973" s="2">
        <v>0</v>
      </c>
      <c r="M973" s="2">
        <v>0</v>
      </c>
      <c r="N973" s="2">
        <v>1</v>
      </c>
      <c r="O973" s="2" t="s">
        <v>38</v>
      </c>
      <c r="P973" s="2" t="str" cm="1">
        <f t="array" ref="P973">_xlfn.IFS(Table1[[#This Row],[Divorced]]=1,"Divorced",Table1[[#This Row],[Married]]=1,"Married",Table1[[#This Row],[Single]]=1,"Single",Table1[[#This Row],[Together]]=1,"Together",Table1[[#This Row],[Widow]]=1,"Widow")</f>
        <v>Married</v>
      </c>
      <c r="Q973" s="2" t="str" cm="1">
        <f t="array" ref="Q973">IFERROR(_xlfn.IFS(Table1[[#This Row],[Basic]]=1,"Basic",Table1[[#This Row],[Graduate]]=1,"Graduate",Table1[[#This Row],[Master]]=1,"Master",Table1[[#This Row],[PhD]]=1,"PhD"),"Other")</f>
        <v>PhD</v>
      </c>
    </row>
    <row r="974" spans="1:17" x14ac:dyDescent="0.25">
      <c r="A974" s="2">
        <v>2945</v>
      </c>
      <c r="B974" s="7">
        <v>155686</v>
      </c>
      <c r="C974" s="2">
        <v>0</v>
      </c>
      <c r="D974" s="2">
        <v>1</v>
      </c>
      <c r="E974" s="2">
        <v>54</v>
      </c>
      <c r="F974" s="2">
        <v>1</v>
      </c>
      <c r="G974" s="2">
        <v>0</v>
      </c>
      <c r="H974" s="2">
        <v>0</v>
      </c>
      <c r="I974" s="2">
        <v>0</v>
      </c>
      <c r="J974" s="2">
        <v>0</v>
      </c>
      <c r="K974" s="2">
        <v>0</v>
      </c>
      <c r="L974" s="2">
        <v>1</v>
      </c>
      <c r="M974" s="2">
        <v>0</v>
      </c>
      <c r="N974" s="2">
        <v>0</v>
      </c>
      <c r="O974" s="2" t="s">
        <v>38</v>
      </c>
      <c r="P974" s="2" t="str" cm="1">
        <f t="array" ref="P974">_xlfn.IFS(Table1[[#This Row],[Divorced]]=1,"Divorced",Table1[[#This Row],[Married]]=1,"Married",Table1[[#This Row],[Single]]=1,"Single",Table1[[#This Row],[Together]]=1,"Together",Table1[[#This Row],[Widow]]=1,"Widow")</f>
        <v>Divorced</v>
      </c>
      <c r="Q974" s="2" t="str" cm="1">
        <f t="array" ref="Q974">IFERROR(_xlfn.IFS(Table1[[#This Row],[Basic]]=1,"Basic",Table1[[#This Row],[Graduate]]=1,"Graduate",Table1[[#This Row],[Master]]=1,"Master",Table1[[#This Row],[PhD]]=1,"PhD"),"Other")</f>
        <v>Graduate</v>
      </c>
    </row>
    <row r="975" spans="1:17" x14ac:dyDescent="0.25">
      <c r="A975" s="2">
        <v>1007</v>
      </c>
      <c r="B975" s="7">
        <v>155635</v>
      </c>
      <c r="C975" s="2">
        <v>0</v>
      </c>
      <c r="D975" s="2">
        <v>1</v>
      </c>
      <c r="E975" s="2">
        <v>49</v>
      </c>
      <c r="F975" s="2">
        <v>1</v>
      </c>
      <c r="G975" s="2">
        <v>0</v>
      </c>
      <c r="H975" s="2">
        <v>0</v>
      </c>
      <c r="I975" s="2">
        <v>0</v>
      </c>
      <c r="J975" s="2">
        <v>0</v>
      </c>
      <c r="K975" s="2">
        <v>0</v>
      </c>
      <c r="L975" s="2">
        <v>1</v>
      </c>
      <c r="M975" s="2">
        <v>0</v>
      </c>
      <c r="N975" s="2">
        <v>0</v>
      </c>
      <c r="O975" s="2" t="s">
        <v>38</v>
      </c>
      <c r="P975" s="2" t="str" cm="1">
        <f t="array" ref="P975">_xlfn.IFS(Table1[[#This Row],[Divorced]]=1,"Divorced",Table1[[#This Row],[Married]]=1,"Married",Table1[[#This Row],[Single]]=1,"Single",Table1[[#This Row],[Together]]=1,"Together",Table1[[#This Row],[Widow]]=1,"Widow")</f>
        <v>Divorced</v>
      </c>
      <c r="Q975" s="2" t="str" cm="1">
        <f t="array" ref="Q975">IFERROR(_xlfn.IFS(Table1[[#This Row],[Basic]]=1,"Basic",Table1[[#This Row],[Graduate]]=1,"Graduate",Table1[[#This Row],[Master]]=1,"Master",Table1[[#This Row],[PhD]]=1,"PhD"),"Other")</f>
        <v>Graduate</v>
      </c>
    </row>
    <row r="976" spans="1:17" x14ac:dyDescent="0.25">
      <c r="A976" s="2">
        <v>1478</v>
      </c>
      <c r="B976" s="7">
        <v>155614</v>
      </c>
      <c r="C976" s="2">
        <v>0</v>
      </c>
      <c r="D976" s="2">
        <v>0</v>
      </c>
      <c r="E976" s="2">
        <v>76</v>
      </c>
      <c r="F976" s="2">
        <v>1</v>
      </c>
      <c r="G976" s="2">
        <v>0</v>
      </c>
      <c r="H976" s="2">
        <v>0</v>
      </c>
      <c r="I976" s="2">
        <v>0</v>
      </c>
      <c r="J976" s="2">
        <v>0</v>
      </c>
      <c r="K976" s="2">
        <v>0</v>
      </c>
      <c r="L976" s="2">
        <v>0</v>
      </c>
      <c r="M976" s="2">
        <v>0</v>
      </c>
      <c r="N976" s="2">
        <v>1</v>
      </c>
      <c r="O976" s="2" t="s">
        <v>35</v>
      </c>
      <c r="P976" s="2" t="str" cm="1">
        <f t="array" ref="P976">_xlfn.IFS(Table1[[#This Row],[Divorced]]=1,"Divorced",Table1[[#This Row],[Married]]=1,"Married",Table1[[#This Row],[Single]]=1,"Single",Table1[[#This Row],[Together]]=1,"Together",Table1[[#This Row],[Widow]]=1,"Widow")</f>
        <v>Divorced</v>
      </c>
      <c r="Q976" s="2" t="str" cm="1">
        <f t="array" ref="Q976">IFERROR(_xlfn.IFS(Table1[[#This Row],[Basic]]=1,"Basic",Table1[[#This Row],[Graduate]]=1,"Graduate",Table1[[#This Row],[Master]]=1,"Master",Table1[[#This Row],[PhD]]=1,"PhD"),"Other")</f>
        <v>PhD</v>
      </c>
    </row>
    <row r="977" spans="1:17" x14ac:dyDescent="0.25">
      <c r="A977" s="2">
        <v>3165</v>
      </c>
      <c r="B977" s="7">
        <v>155593</v>
      </c>
      <c r="C977" s="2">
        <v>0</v>
      </c>
      <c r="D977" s="2">
        <v>1</v>
      </c>
      <c r="E977" s="2">
        <v>47</v>
      </c>
      <c r="F977" s="2">
        <v>0</v>
      </c>
      <c r="G977" s="2">
        <v>0</v>
      </c>
      <c r="H977" s="2">
        <v>0</v>
      </c>
      <c r="I977" s="2">
        <v>1</v>
      </c>
      <c r="J977" s="2">
        <v>0</v>
      </c>
      <c r="K977" s="2">
        <v>0</v>
      </c>
      <c r="L977" s="2">
        <v>1</v>
      </c>
      <c r="M977" s="2">
        <v>0</v>
      </c>
      <c r="N977" s="2">
        <v>0</v>
      </c>
      <c r="O977" s="2" t="s">
        <v>39</v>
      </c>
      <c r="P977" s="2" t="str" cm="1">
        <f t="array" ref="P977">_xlfn.IFS(Table1[[#This Row],[Divorced]]=1,"Divorced",Table1[[#This Row],[Married]]=1,"Married",Table1[[#This Row],[Single]]=1,"Single",Table1[[#This Row],[Together]]=1,"Together",Table1[[#This Row],[Widow]]=1,"Widow")</f>
        <v>Together</v>
      </c>
      <c r="Q977" s="2" t="str" cm="1">
        <f t="array" ref="Q977">IFERROR(_xlfn.IFS(Table1[[#This Row],[Basic]]=1,"Basic",Table1[[#This Row],[Graduate]]=1,"Graduate",Table1[[#This Row],[Master]]=1,"Master",Table1[[#This Row],[PhD]]=1,"PhD"),"Other")</f>
        <v>Graduate</v>
      </c>
    </row>
    <row r="978" spans="1:17" x14ac:dyDescent="0.25">
      <c r="A978" s="2">
        <v>1480</v>
      </c>
      <c r="B978" s="7">
        <v>155563</v>
      </c>
      <c r="C978" s="2">
        <v>0</v>
      </c>
      <c r="D978" s="2">
        <v>1</v>
      </c>
      <c r="E978" s="2">
        <v>42</v>
      </c>
      <c r="F978" s="2">
        <v>1</v>
      </c>
      <c r="G978" s="2">
        <v>0</v>
      </c>
      <c r="H978" s="2">
        <v>0</v>
      </c>
      <c r="I978" s="2">
        <v>0</v>
      </c>
      <c r="J978" s="2">
        <v>0</v>
      </c>
      <c r="K978" s="2">
        <v>0</v>
      </c>
      <c r="L978" s="2">
        <v>1</v>
      </c>
      <c r="M978" s="2">
        <v>0</v>
      </c>
      <c r="N978" s="2">
        <v>0</v>
      </c>
      <c r="O978" s="2" t="s">
        <v>36</v>
      </c>
      <c r="P978" s="2" t="str" cm="1">
        <f t="array" ref="P978">_xlfn.IFS(Table1[[#This Row],[Divorced]]=1,"Divorced",Table1[[#This Row],[Married]]=1,"Married",Table1[[#This Row],[Single]]=1,"Single",Table1[[#This Row],[Together]]=1,"Together",Table1[[#This Row],[Widow]]=1,"Widow")</f>
        <v>Divorced</v>
      </c>
      <c r="Q978" s="2" t="str" cm="1">
        <f t="array" ref="Q978">IFERROR(_xlfn.IFS(Table1[[#This Row],[Basic]]=1,"Basic",Table1[[#This Row],[Graduate]]=1,"Graduate",Table1[[#This Row],[Master]]=1,"Master",Table1[[#This Row],[PhD]]=1,"PhD"),"Other")</f>
        <v>Graduate</v>
      </c>
    </row>
    <row r="979" spans="1:17" x14ac:dyDescent="0.25">
      <c r="A979" s="2">
        <v>1388</v>
      </c>
      <c r="B979" s="7">
        <v>155521</v>
      </c>
      <c r="C979" s="2">
        <v>1</v>
      </c>
      <c r="D979" s="2">
        <v>2</v>
      </c>
      <c r="E979" s="2">
        <v>65</v>
      </c>
      <c r="F979" s="2">
        <v>0</v>
      </c>
      <c r="G979" s="2">
        <v>0</v>
      </c>
      <c r="H979" s="2">
        <v>1</v>
      </c>
      <c r="I979" s="2">
        <v>0</v>
      </c>
      <c r="J979" s="2">
        <v>0</v>
      </c>
      <c r="K979" s="2">
        <v>0</v>
      </c>
      <c r="L979" s="2">
        <v>0</v>
      </c>
      <c r="M979" s="2">
        <v>0</v>
      </c>
      <c r="N979" s="2">
        <v>1</v>
      </c>
      <c r="O979" s="2" t="s">
        <v>35</v>
      </c>
      <c r="P979" s="2" t="str" cm="1">
        <f t="array" ref="P979">_xlfn.IFS(Table1[[#This Row],[Divorced]]=1,"Divorced",Table1[[#This Row],[Married]]=1,"Married",Table1[[#This Row],[Single]]=1,"Single",Table1[[#This Row],[Together]]=1,"Together",Table1[[#This Row],[Widow]]=1,"Widow")</f>
        <v>Single</v>
      </c>
      <c r="Q979" s="2" t="str" cm="1">
        <f t="array" ref="Q979">IFERROR(_xlfn.IFS(Table1[[#This Row],[Basic]]=1,"Basic",Table1[[#This Row],[Graduate]]=1,"Graduate",Table1[[#This Row],[Master]]=1,"Master",Table1[[#This Row],[PhD]]=1,"PhD"),"Other")</f>
        <v>PhD</v>
      </c>
    </row>
    <row r="980" spans="1:17" x14ac:dyDescent="0.25">
      <c r="A980" s="2">
        <v>2544</v>
      </c>
      <c r="B980" s="7">
        <v>155517</v>
      </c>
      <c r="C980" s="2">
        <v>1</v>
      </c>
      <c r="D980" s="2">
        <v>1</v>
      </c>
      <c r="E980" s="2">
        <v>70</v>
      </c>
      <c r="F980" s="2">
        <v>0</v>
      </c>
      <c r="G980" s="2">
        <v>1</v>
      </c>
      <c r="H980" s="2">
        <v>0</v>
      </c>
      <c r="I980" s="2">
        <v>0</v>
      </c>
      <c r="J980" s="2">
        <v>0</v>
      </c>
      <c r="K980" s="2">
        <v>0</v>
      </c>
      <c r="L980" s="2">
        <v>0</v>
      </c>
      <c r="M980" s="2">
        <v>0</v>
      </c>
      <c r="N980" s="2">
        <v>1</v>
      </c>
      <c r="O980" s="2" t="s">
        <v>37</v>
      </c>
      <c r="P980" s="2" t="str" cm="1">
        <f t="array" ref="P980">_xlfn.IFS(Table1[[#This Row],[Divorced]]=1,"Divorced",Table1[[#This Row],[Married]]=1,"Married",Table1[[#This Row],[Single]]=1,"Single",Table1[[#This Row],[Together]]=1,"Together",Table1[[#This Row],[Widow]]=1,"Widow")</f>
        <v>Married</v>
      </c>
      <c r="Q980" s="2" t="str" cm="1">
        <f t="array" ref="Q980">IFERROR(_xlfn.IFS(Table1[[#This Row],[Basic]]=1,"Basic",Table1[[#This Row],[Graduate]]=1,"Graduate",Table1[[#This Row],[Master]]=1,"Master",Table1[[#This Row],[PhD]]=1,"PhD"),"Other")</f>
        <v>PhD</v>
      </c>
    </row>
    <row r="981" spans="1:17" x14ac:dyDescent="0.25">
      <c r="A981" s="2">
        <v>2591</v>
      </c>
      <c r="B981" s="7">
        <v>155434</v>
      </c>
      <c r="C981" s="2">
        <v>1</v>
      </c>
      <c r="D981" s="2">
        <v>0</v>
      </c>
      <c r="E981" s="2">
        <v>36</v>
      </c>
      <c r="F981" s="2">
        <v>0</v>
      </c>
      <c r="G981" s="2">
        <v>1</v>
      </c>
      <c r="H981" s="2">
        <v>0</v>
      </c>
      <c r="I981" s="2">
        <v>0</v>
      </c>
      <c r="J981" s="2">
        <v>0</v>
      </c>
      <c r="K981" s="2">
        <v>0</v>
      </c>
      <c r="L981" s="2">
        <v>1</v>
      </c>
      <c r="M981" s="2">
        <v>0</v>
      </c>
      <c r="N981" s="2">
        <v>0</v>
      </c>
      <c r="O981" s="2" t="s">
        <v>38</v>
      </c>
      <c r="P981" s="2" t="str" cm="1">
        <f t="array" ref="P981">_xlfn.IFS(Table1[[#This Row],[Divorced]]=1,"Divorced",Table1[[#This Row],[Married]]=1,"Married",Table1[[#This Row],[Single]]=1,"Single",Table1[[#This Row],[Together]]=1,"Together",Table1[[#This Row],[Widow]]=1,"Widow")</f>
        <v>Married</v>
      </c>
      <c r="Q981" s="2" t="str" cm="1">
        <f t="array" ref="Q981">IFERROR(_xlfn.IFS(Table1[[#This Row],[Basic]]=1,"Basic",Table1[[#This Row],[Graduate]]=1,"Graduate",Table1[[#This Row],[Master]]=1,"Master",Table1[[#This Row],[PhD]]=1,"PhD"),"Other")</f>
        <v>Graduate</v>
      </c>
    </row>
    <row r="982" spans="1:17" x14ac:dyDescent="0.25">
      <c r="A982" s="2">
        <v>2694</v>
      </c>
      <c r="B982" s="7">
        <v>155424</v>
      </c>
      <c r="C982" s="2">
        <v>0</v>
      </c>
      <c r="D982" s="2">
        <v>1</v>
      </c>
      <c r="E982" s="2">
        <v>44</v>
      </c>
      <c r="F982" s="2">
        <v>0</v>
      </c>
      <c r="G982" s="2">
        <v>1</v>
      </c>
      <c r="H982" s="2">
        <v>0</v>
      </c>
      <c r="I982" s="2">
        <v>0</v>
      </c>
      <c r="J982" s="2">
        <v>0</v>
      </c>
      <c r="K982" s="2">
        <v>0</v>
      </c>
      <c r="L982" s="2">
        <v>0</v>
      </c>
      <c r="M982" s="2">
        <v>0</v>
      </c>
      <c r="N982" s="2">
        <v>1</v>
      </c>
      <c r="O982" s="2" t="s">
        <v>37</v>
      </c>
      <c r="P982" s="2" t="str" cm="1">
        <f t="array" ref="P982">_xlfn.IFS(Table1[[#This Row],[Divorced]]=1,"Divorced",Table1[[#This Row],[Married]]=1,"Married",Table1[[#This Row],[Single]]=1,"Single",Table1[[#This Row],[Together]]=1,"Together",Table1[[#This Row],[Widow]]=1,"Widow")</f>
        <v>Married</v>
      </c>
      <c r="Q982" s="2" t="str" cm="1">
        <f t="array" ref="Q982">IFERROR(_xlfn.IFS(Table1[[#This Row],[Basic]]=1,"Basic",Table1[[#This Row],[Graduate]]=1,"Graduate",Table1[[#This Row],[Master]]=1,"Master",Table1[[#This Row],[PhD]]=1,"PhD"),"Other")</f>
        <v>PhD</v>
      </c>
    </row>
    <row r="983" spans="1:17" x14ac:dyDescent="0.25">
      <c r="A983" s="2">
        <v>1811</v>
      </c>
      <c r="B983" s="7">
        <v>155412</v>
      </c>
      <c r="C983" s="2">
        <v>1</v>
      </c>
      <c r="D983" s="2">
        <v>1</v>
      </c>
      <c r="E983" s="2">
        <v>44</v>
      </c>
      <c r="F983" s="2">
        <v>1</v>
      </c>
      <c r="G983" s="2">
        <v>0</v>
      </c>
      <c r="H983" s="2">
        <v>0</v>
      </c>
      <c r="I983" s="2">
        <v>0</v>
      </c>
      <c r="J983" s="2">
        <v>0</v>
      </c>
      <c r="K983" s="2">
        <v>0</v>
      </c>
      <c r="L983" s="2">
        <v>0</v>
      </c>
      <c r="M983" s="2">
        <v>0</v>
      </c>
      <c r="N983" s="2">
        <v>1</v>
      </c>
      <c r="O983" s="2" t="s">
        <v>38</v>
      </c>
      <c r="P983" s="2" t="str" cm="1">
        <f t="array" ref="P983">_xlfn.IFS(Table1[[#This Row],[Divorced]]=1,"Divorced",Table1[[#This Row],[Married]]=1,"Married",Table1[[#This Row],[Single]]=1,"Single",Table1[[#This Row],[Together]]=1,"Together",Table1[[#This Row],[Widow]]=1,"Widow")</f>
        <v>Divorced</v>
      </c>
      <c r="Q983" s="2" t="str" cm="1">
        <f t="array" ref="Q983">IFERROR(_xlfn.IFS(Table1[[#This Row],[Basic]]=1,"Basic",Table1[[#This Row],[Graduate]]=1,"Graduate",Table1[[#This Row],[Master]]=1,"Master",Table1[[#This Row],[PhD]]=1,"PhD"),"Other")</f>
        <v>PhD</v>
      </c>
    </row>
    <row r="984" spans="1:17" x14ac:dyDescent="0.25">
      <c r="A984" s="2">
        <v>1148</v>
      </c>
      <c r="B984" s="7">
        <v>155375</v>
      </c>
      <c r="C984" s="2">
        <v>0</v>
      </c>
      <c r="D984" s="2">
        <v>1</v>
      </c>
      <c r="E984" s="2">
        <v>43</v>
      </c>
      <c r="F984" s="2">
        <v>0</v>
      </c>
      <c r="G984" s="2">
        <v>0</v>
      </c>
      <c r="H984" s="2">
        <v>0</v>
      </c>
      <c r="I984" s="2">
        <v>1</v>
      </c>
      <c r="J984" s="2">
        <v>0</v>
      </c>
      <c r="K984" s="2">
        <v>0</v>
      </c>
      <c r="L984" s="2">
        <v>1</v>
      </c>
      <c r="M984" s="2">
        <v>0</v>
      </c>
      <c r="N984" s="2">
        <v>0</v>
      </c>
      <c r="O984" s="2" t="s">
        <v>35</v>
      </c>
      <c r="P984" s="2" t="str" cm="1">
        <f t="array" ref="P984">_xlfn.IFS(Table1[[#This Row],[Divorced]]=1,"Divorced",Table1[[#This Row],[Married]]=1,"Married",Table1[[#This Row],[Single]]=1,"Single",Table1[[#This Row],[Together]]=1,"Together",Table1[[#This Row],[Widow]]=1,"Widow")</f>
        <v>Together</v>
      </c>
      <c r="Q984" s="2" t="str" cm="1">
        <f t="array" ref="Q984">IFERROR(_xlfn.IFS(Table1[[#This Row],[Basic]]=1,"Basic",Table1[[#This Row],[Graduate]]=1,"Graduate",Table1[[#This Row],[Master]]=1,"Master",Table1[[#This Row],[PhD]]=1,"PhD"),"Other")</f>
        <v>Graduate</v>
      </c>
    </row>
    <row r="985" spans="1:17" x14ac:dyDescent="0.25">
      <c r="A985" s="2">
        <v>1838</v>
      </c>
      <c r="B985" s="7">
        <v>155357</v>
      </c>
      <c r="C985" s="2">
        <v>2</v>
      </c>
      <c r="D985" s="2">
        <v>0</v>
      </c>
      <c r="E985" s="2">
        <v>35</v>
      </c>
      <c r="F985" s="2">
        <v>0</v>
      </c>
      <c r="G985" s="2">
        <v>1</v>
      </c>
      <c r="H985" s="2">
        <v>0</v>
      </c>
      <c r="I985" s="2">
        <v>0</v>
      </c>
      <c r="J985" s="2">
        <v>0</v>
      </c>
      <c r="K985" s="2">
        <v>0</v>
      </c>
      <c r="L985" s="2">
        <v>1</v>
      </c>
      <c r="M985" s="2">
        <v>0</v>
      </c>
      <c r="N985" s="2">
        <v>0</v>
      </c>
      <c r="O985" s="2" t="s">
        <v>35</v>
      </c>
      <c r="P985" s="2" t="str" cm="1">
        <f t="array" ref="P985">_xlfn.IFS(Table1[[#This Row],[Divorced]]=1,"Divorced",Table1[[#This Row],[Married]]=1,"Married",Table1[[#This Row],[Single]]=1,"Single",Table1[[#This Row],[Together]]=1,"Together",Table1[[#This Row],[Widow]]=1,"Widow")</f>
        <v>Married</v>
      </c>
      <c r="Q985" s="2" t="str" cm="1">
        <f t="array" ref="Q985">IFERROR(_xlfn.IFS(Table1[[#This Row],[Basic]]=1,"Basic",Table1[[#This Row],[Graduate]]=1,"Graduate",Table1[[#This Row],[Master]]=1,"Master",Table1[[#This Row],[PhD]]=1,"PhD"),"Other")</f>
        <v>Graduate</v>
      </c>
    </row>
    <row r="986" spans="1:17" x14ac:dyDescent="0.25">
      <c r="A986" s="2">
        <v>1828</v>
      </c>
      <c r="B986" s="7">
        <v>155284</v>
      </c>
      <c r="C986" s="2">
        <v>0</v>
      </c>
      <c r="D986" s="2">
        <v>1</v>
      </c>
      <c r="E986" s="2">
        <v>64</v>
      </c>
      <c r="F986" s="2">
        <v>0</v>
      </c>
      <c r="G986" s="2">
        <v>0</v>
      </c>
      <c r="H986" s="2">
        <v>1</v>
      </c>
      <c r="I986" s="2">
        <v>0</v>
      </c>
      <c r="J986" s="2">
        <v>0</v>
      </c>
      <c r="K986" s="2">
        <v>0</v>
      </c>
      <c r="L986" s="2">
        <v>0</v>
      </c>
      <c r="M986" s="2">
        <v>1</v>
      </c>
      <c r="N986" s="2">
        <v>0</v>
      </c>
      <c r="O986" s="2" t="s">
        <v>36</v>
      </c>
      <c r="P986" s="2" t="str" cm="1">
        <f t="array" ref="P986">_xlfn.IFS(Table1[[#This Row],[Divorced]]=1,"Divorced",Table1[[#This Row],[Married]]=1,"Married",Table1[[#This Row],[Single]]=1,"Single",Table1[[#This Row],[Together]]=1,"Together",Table1[[#This Row],[Widow]]=1,"Widow")</f>
        <v>Single</v>
      </c>
      <c r="Q986" s="2" t="str" cm="1">
        <f t="array" ref="Q986">IFERROR(_xlfn.IFS(Table1[[#This Row],[Basic]]=1,"Basic",Table1[[#This Row],[Graduate]]=1,"Graduate",Table1[[#This Row],[Master]]=1,"Master",Table1[[#This Row],[PhD]]=1,"PhD"),"Other")</f>
        <v>Master</v>
      </c>
    </row>
    <row r="987" spans="1:17" x14ac:dyDescent="0.25">
      <c r="A987" s="2">
        <v>1630</v>
      </c>
      <c r="B987" s="7">
        <v>155282</v>
      </c>
      <c r="C987" s="2">
        <v>1</v>
      </c>
      <c r="D987" s="2">
        <v>0</v>
      </c>
      <c r="E987" s="2">
        <v>50</v>
      </c>
      <c r="F987" s="2">
        <v>1</v>
      </c>
      <c r="G987" s="2">
        <v>0</v>
      </c>
      <c r="H987" s="2">
        <v>0</v>
      </c>
      <c r="I987" s="2">
        <v>0</v>
      </c>
      <c r="J987" s="2">
        <v>0</v>
      </c>
      <c r="K987" s="2">
        <v>0</v>
      </c>
      <c r="L987" s="2">
        <v>0</v>
      </c>
      <c r="M987" s="2">
        <v>1</v>
      </c>
      <c r="N987" s="2">
        <v>0</v>
      </c>
      <c r="O987" s="2" t="s">
        <v>36</v>
      </c>
      <c r="P987" s="2" t="str" cm="1">
        <f t="array" ref="P987">_xlfn.IFS(Table1[[#This Row],[Divorced]]=1,"Divorced",Table1[[#This Row],[Married]]=1,"Married",Table1[[#This Row],[Single]]=1,"Single",Table1[[#This Row],[Together]]=1,"Together",Table1[[#This Row],[Widow]]=1,"Widow")</f>
        <v>Divorced</v>
      </c>
      <c r="Q987" s="2" t="str" cm="1">
        <f t="array" ref="Q987">IFERROR(_xlfn.IFS(Table1[[#This Row],[Basic]]=1,"Basic",Table1[[#This Row],[Graduate]]=1,"Graduate",Table1[[#This Row],[Master]]=1,"Master",Table1[[#This Row],[PhD]]=1,"PhD"),"Other")</f>
        <v>Master</v>
      </c>
    </row>
    <row r="988" spans="1:17" x14ac:dyDescent="0.25">
      <c r="A988" s="2">
        <v>1788</v>
      </c>
      <c r="B988" s="7">
        <v>155267</v>
      </c>
      <c r="C988" s="2">
        <v>0</v>
      </c>
      <c r="D988" s="2">
        <v>1</v>
      </c>
      <c r="E988" s="2">
        <v>63</v>
      </c>
      <c r="F988" s="2">
        <v>0</v>
      </c>
      <c r="G988" s="2">
        <v>1</v>
      </c>
      <c r="H988" s="2">
        <v>0</v>
      </c>
      <c r="I988" s="2">
        <v>0</v>
      </c>
      <c r="J988" s="2">
        <v>0</v>
      </c>
      <c r="K988" s="2">
        <v>0</v>
      </c>
      <c r="L988" s="2">
        <v>1</v>
      </c>
      <c r="M988" s="2">
        <v>0</v>
      </c>
      <c r="N988" s="2">
        <v>0</v>
      </c>
      <c r="O988" s="2" t="s">
        <v>37</v>
      </c>
      <c r="P988" s="2" t="str" cm="1">
        <f t="array" ref="P988">_xlfn.IFS(Table1[[#This Row],[Divorced]]=1,"Divorced",Table1[[#This Row],[Married]]=1,"Married",Table1[[#This Row],[Single]]=1,"Single",Table1[[#This Row],[Together]]=1,"Together",Table1[[#This Row],[Widow]]=1,"Widow")</f>
        <v>Married</v>
      </c>
      <c r="Q988" s="2" t="str" cm="1">
        <f t="array" ref="Q988">IFERROR(_xlfn.IFS(Table1[[#This Row],[Basic]]=1,"Basic",Table1[[#This Row],[Graduate]]=1,"Graduate",Table1[[#This Row],[Master]]=1,"Master",Table1[[#This Row],[PhD]]=1,"PhD"),"Other")</f>
        <v>Graduate</v>
      </c>
    </row>
    <row r="989" spans="1:17" x14ac:dyDescent="0.25">
      <c r="A989" s="2">
        <v>1876</v>
      </c>
      <c r="B989" s="7">
        <v>155260</v>
      </c>
      <c r="C989" s="2">
        <v>0</v>
      </c>
      <c r="D989" s="2">
        <v>1</v>
      </c>
      <c r="E989" s="2">
        <v>48</v>
      </c>
      <c r="F989" s="2">
        <v>0</v>
      </c>
      <c r="G989" s="2">
        <v>0</v>
      </c>
      <c r="H989" s="2">
        <v>1</v>
      </c>
      <c r="I989" s="2">
        <v>0</v>
      </c>
      <c r="J989" s="2">
        <v>0</v>
      </c>
      <c r="K989" s="2">
        <v>0</v>
      </c>
      <c r="L989" s="2">
        <v>0</v>
      </c>
      <c r="M989" s="2">
        <v>0</v>
      </c>
      <c r="N989" s="2">
        <v>1</v>
      </c>
      <c r="O989" s="2" t="s">
        <v>36</v>
      </c>
      <c r="P989" s="2" t="str" cm="1">
        <f t="array" ref="P989">_xlfn.IFS(Table1[[#This Row],[Divorced]]=1,"Divorced",Table1[[#This Row],[Married]]=1,"Married",Table1[[#This Row],[Single]]=1,"Single",Table1[[#This Row],[Together]]=1,"Together",Table1[[#This Row],[Widow]]=1,"Widow")</f>
        <v>Single</v>
      </c>
      <c r="Q989" s="2" t="str" cm="1">
        <f t="array" ref="Q989">IFERROR(_xlfn.IFS(Table1[[#This Row],[Basic]]=1,"Basic",Table1[[#This Row],[Graduate]]=1,"Graduate",Table1[[#This Row],[Master]]=1,"Master",Table1[[#This Row],[PhD]]=1,"PhD"),"Other")</f>
        <v>PhD</v>
      </c>
    </row>
    <row r="990" spans="1:17" x14ac:dyDescent="0.25">
      <c r="A990" s="2">
        <v>1692</v>
      </c>
      <c r="B990" s="7">
        <v>155250</v>
      </c>
      <c r="C990" s="2">
        <v>0</v>
      </c>
      <c r="D990" s="2">
        <v>1</v>
      </c>
      <c r="E990" s="2">
        <v>55</v>
      </c>
      <c r="F990" s="2">
        <v>0</v>
      </c>
      <c r="G990" s="2">
        <v>0</v>
      </c>
      <c r="H990" s="2">
        <v>1</v>
      </c>
      <c r="I990" s="2">
        <v>0</v>
      </c>
      <c r="J990" s="2">
        <v>0</v>
      </c>
      <c r="K990" s="2">
        <v>0</v>
      </c>
      <c r="L990" s="2">
        <v>0</v>
      </c>
      <c r="M990" s="2">
        <v>1</v>
      </c>
      <c r="N990" s="2">
        <v>0</v>
      </c>
      <c r="O990" s="2" t="s">
        <v>37</v>
      </c>
      <c r="P990" s="2" t="str" cm="1">
        <f t="array" ref="P990">_xlfn.IFS(Table1[[#This Row],[Divorced]]=1,"Divorced",Table1[[#This Row],[Married]]=1,"Married",Table1[[#This Row],[Single]]=1,"Single",Table1[[#This Row],[Together]]=1,"Together",Table1[[#This Row],[Widow]]=1,"Widow")</f>
        <v>Single</v>
      </c>
      <c r="Q990" s="2" t="str" cm="1">
        <f t="array" ref="Q990">IFERROR(_xlfn.IFS(Table1[[#This Row],[Basic]]=1,"Basic",Table1[[#This Row],[Graduate]]=1,"Graduate",Table1[[#This Row],[Master]]=1,"Master",Table1[[#This Row],[PhD]]=1,"PhD"),"Other")</f>
        <v>Master</v>
      </c>
    </row>
    <row r="991" spans="1:17" x14ac:dyDescent="0.25">
      <c r="A991" s="2">
        <v>2217</v>
      </c>
      <c r="B991" s="7">
        <v>155249</v>
      </c>
      <c r="C991" s="2">
        <v>0</v>
      </c>
      <c r="D991" s="2">
        <v>1</v>
      </c>
      <c r="E991" s="2">
        <v>64</v>
      </c>
      <c r="F991" s="2">
        <v>0</v>
      </c>
      <c r="G991" s="2">
        <v>0</v>
      </c>
      <c r="H991" s="2">
        <v>0</v>
      </c>
      <c r="I991" s="2">
        <v>1</v>
      </c>
      <c r="J991" s="2">
        <v>0</v>
      </c>
      <c r="K991" s="2">
        <v>0</v>
      </c>
      <c r="L991" s="2">
        <v>0</v>
      </c>
      <c r="M991" s="2">
        <v>1</v>
      </c>
      <c r="N991" s="2">
        <v>0</v>
      </c>
      <c r="O991" s="2" t="s">
        <v>39</v>
      </c>
      <c r="P991" s="2" t="str" cm="1">
        <f t="array" ref="P991">_xlfn.IFS(Table1[[#This Row],[Divorced]]=1,"Divorced",Table1[[#This Row],[Married]]=1,"Married",Table1[[#This Row],[Single]]=1,"Single",Table1[[#This Row],[Together]]=1,"Together",Table1[[#This Row],[Widow]]=1,"Widow")</f>
        <v>Together</v>
      </c>
      <c r="Q991" s="2" t="str" cm="1">
        <f t="array" ref="Q991">IFERROR(_xlfn.IFS(Table1[[#This Row],[Basic]]=1,"Basic",Table1[[#This Row],[Graduate]]=1,"Graduate",Table1[[#This Row],[Master]]=1,"Master",Table1[[#This Row],[PhD]]=1,"PhD"),"Other")</f>
        <v>Master</v>
      </c>
    </row>
    <row r="992" spans="1:17" x14ac:dyDescent="0.25">
      <c r="A992" s="2">
        <v>1919</v>
      </c>
      <c r="B992" s="7">
        <v>155239</v>
      </c>
      <c r="C992" s="2">
        <v>0</v>
      </c>
      <c r="D992" s="2">
        <v>1</v>
      </c>
      <c r="E992" s="2">
        <v>49</v>
      </c>
      <c r="F992" s="2">
        <v>0</v>
      </c>
      <c r="G992" s="2">
        <v>0</v>
      </c>
      <c r="H992" s="2">
        <v>1</v>
      </c>
      <c r="I992" s="2">
        <v>0</v>
      </c>
      <c r="J992" s="2">
        <v>0</v>
      </c>
      <c r="K992" s="2">
        <v>0</v>
      </c>
      <c r="L992" s="2">
        <v>1</v>
      </c>
      <c r="M992" s="2">
        <v>0</v>
      </c>
      <c r="N992" s="2">
        <v>0</v>
      </c>
      <c r="O992" s="2" t="s">
        <v>38</v>
      </c>
      <c r="P992" s="2" t="str" cm="1">
        <f t="array" ref="P992">_xlfn.IFS(Table1[[#This Row],[Divorced]]=1,"Divorced",Table1[[#This Row],[Married]]=1,"Married",Table1[[#This Row],[Single]]=1,"Single",Table1[[#This Row],[Together]]=1,"Together",Table1[[#This Row],[Widow]]=1,"Widow")</f>
        <v>Single</v>
      </c>
      <c r="Q992" s="2" t="str" cm="1">
        <f t="array" ref="Q992">IFERROR(_xlfn.IFS(Table1[[#This Row],[Basic]]=1,"Basic",Table1[[#This Row],[Graduate]]=1,"Graduate",Table1[[#This Row],[Master]]=1,"Master",Table1[[#This Row],[PhD]]=1,"PhD"),"Other")</f>
        <v>Graduate</v>
      </c>
    </row>
    <row r="993" spans="1:17" x14ac:dyDescent="0.25">
      <c r="A993" s="2">
        <v>1326</v>
      </c>
      <c r="B993" s="7">
        <v>155212</v>
      </c>
      <c r="C993" s="2">
        <v>0</v>
      </c>
      <c r="D993" s="2">
        <v>1</v>
      </c>
      <c r="E993" s="2">
        <v>51</v>
      </c>
      <c r="F993" s="2">
        <v>0</v>
      </c>
      <c r="G993" s="2">
        <v>1</v>
      </c>
      <c r="H993" s="2">
        <v>0</v>
      </c>
      <c r="I993" s="2">
        <v>0</v>
      </c>
      <c r="J993" s="2">
        <v>0</v>
      </c>
      <c r="K993" s="2">
        <v>0</v>
      </c>
      <c r="L993" s="2">
        <v>0</v>
      </c>
      <c r="M993" s="2">
        <v>0</v>
      </c>
      <c r="N993" s="2">
        <v>1</v>
      </c>
      <c r="O993" s="2" t="s">
        <v>37</v>
      </c>
      <c r="P993" s="2" t="str" cm="1">
        <f t="array" ref="P993">_xlfn.IFS(Table1[[#This Row],[Divorced]]=1,"Divorced",Table1[[#This Row],[Married]]=1,"Married",Table1[[#This Row],[Single]]=1,"Single",Table1[[#This Row],[Together]]=1,"Together",Table1[[#This Row],[Widow]]=1,"Widow")</f>
        <v>Married</v>
      </c>
      <c r="Q993" s="2" t="str" cm="1">
        <f t="array" ref="Q993">IFERROR(_xlfn.IFS(Table1[[#This Row],[Basic]]=1,"Basic",Table1[[#This Row],[Graduate]]=1,"Graduate",Table1[[#This Row],[Master]]=1,"Master",Table1[[#This Row],[PhD]]=1,"PhD"),"Other")</f>
        <v>PhD</v>
      </c>
    </row>
    <row r="994" spans="1:17" x14ac:dyDescent="0.25">
      <c r="A994" s="2">
        <v>2901</v>
      </c>
      <c r="B994" s="7">
        <v>155212</v>
      </c>
      <c r="C994" s="2">
        <v>0</v>
      </c>
      <c r="D994" s="2">
        <v>1</v>
      </c>
      <c r="E994" s="2">
        <v>51</v>
      </c>
      <c r="F994" s="2">
        <v>0</v>
      </c>
      <c r="G994" s="2">
        <v>1</v>
      </c>
      <c r="H994" s="2">
        <v>0</v>
      </c>
      <c r="I994" s="2">
        <v>0</v>
      </c>
      <c r="J994" s="2">
        <v>0</v>
      </c>
      <c r="K994" s="2">
        <v>0</v>
      </c>
      <c r="L994" s="2">
        <v>0</v>
      </c>
      <c r="M994" s="2">
        <v>0</v>
      </c>
      <c r="N994" s="2">
        <v>1</v>
      </c>
      <c r="O994" s="2" t="s">
        <v>39</v>
      </c>
      <c r="P994" s="2" t="str" cm="1">
        <f t="array" ref="P994">_xlfn.IFS(Table1[[#This Row],[Divorced]]=1,"Divorced",Table1[[#This Row],[Married]]=1,"Married",Table1[[#This Row],[Single]]=1,"Single",Table1[[#This Row],[Together]]=1,"Together",Table1[[#This Row],[Widow]]=1,"Widow")</f>
        <v>Married</v>
      </c>
      <c r="Q994" s="2" t="str" cm="1">
        <f t="array" ref="Q994">IFERROR(_xlfn.IFS(Table1[[#This Row],[Basic]]=1,"Basic",Table1[[#This Row],[Graduate]]=1,"Graduate",Table1[[#This Row],[Master]]=1,"Master",Table1[[#This Row],[PhD]]=1,"PhD"),"Other")</f>
        <v>PhD</v>
      </c>
    </row>
    <row r="995" spans="1:17" x14ac:dyDescent="0.25">
      <c r="A995" s="2">
        <v>2236</v>
      </c>
      <c r="B995" s="7">
        <v>155158</v>
      </c>
      <c r="C995" s="2">
        <v>1</v>
      </c>
      <c r="D995" s="2">
        <v>1</v>
      </c>
      <c r="E995" s="2">
        <v>50</v>
      </c>
      <c r="F995" s="2">
        <v>0</v>
      </c>
      <c r="G995" s="2">
        <v>1</v>
      </c>
      <c r="H995" s="2">
        <v>0</v>
      </c>
      <c r="I995" s="2">
        <v>0</v>
      </c>
      <c r="J995" s="2">
        <v>0</v>
      </c>
      <c r="K995" s="2">
        <v>0</v>
      </c>
      <c r="L995" s="2">
        <v>0</v>
      </c>
      <c r="M995" s="2">
        <v>0</v>
      </c>
      <c r="N995" s="2">
        <v>1</v>
      </c>
      <c r="O995" s="2" t="s">
        <v>36</v>
      </c>
      <c r="P995" s="2" t="str" cm="1">
        <f t="array" ref="P995">_xlfn.IFS(Table1[[#This Row],[Divorced]]=1,"Divorced",Table1[[#This Row],[Married]]=1,"Married",Table1[[#This Row],[Single]]=1,"Single",Table1[[#This Row],[Together]]=1,"Together",Table1[[#This Row],[Widow]]=1,"Widow")</f>
        <v>Married</v>
      </c>
      <c r="Q995" s="2" t="str" cm="1">
        <f t="array" ref="Q995">IFERROR(_xlfn.IFS(Table1[[#This Row],[Basic]]=1,"Basic",Table1[[#This Row],[Graduate]]=1,"Graduate",Table1[[#This Row],[Master]]=1,"Master",Table1[[#This Row],[PhD]]=1,"PhD"),"Other")</f>
        <v>PhD</v>
      </c>
    </row>
    <row r="996" spans="1:17" x14ac:dyDescent="0.25">
      <c r="A996" s="2">
        <v>2678</v>
      </c>
      <c r="B996" s="7">
        <v>155012</v>
      </c>
      <c r="C996" s="2">
        <v>0</v>
      </c>
      <c r="D996" s="2">
        <v>1</v>
      </c>
      <c r="E996" s="2">
        <v>47</v>
      </c>
      <c r="F996" s="2">
        <v>0</v>
      </c>
      <c r="G996" s="2">
        <v>0</v>
      </c>
      <c r="H996" s="2">
        <v>0</v>
      </c>
      <c r="I996" s="2">
        <v>1</v>
      </c>
      <c r="J996" s="2">
        <v>0</v>
      </c>
      <c r="K996" s="2">
        <v>0</v>
      </c>
      <c r="L996" s="2">
        <v>0</v>
      </c>
      <c r="M996" s="2">
        <v>0</v>
      </c>
      <c r="N996" s="2">
        <v>1</v>
      </c>
      <c r="O996" s="2" t="s">
        <v>35</v>
      </c>
      <c r="P996" s="2" t="str" cm="1">
        <f t="array" ref="P996">_xlfn.IFS(Table1[[#This Row],[Divorced]]=1,"Divorced",Table1[[#This Row],[Married]]=1,"Married",Table1[[#This Row],[Single]]=1,"Single",Table1[[#This Row],[Together]]=1,"Together",Table1[[#This Row],[Widow]]=1,"Widow")</f>
        <v>Together</v>
      </c>
      <c r="Q996" s="2" t="str" cm="1">
        <f t="array" ref="Q996">IFERROR(_xlfn.IFS(Table1[[#This Row],[Basic]]=1,"Basic",Table1[[#This Row],[Graduate]]=1,"Graduate",Table1[[#This Row],[Master]]=1,"Master",Table1[[#This Row],[PhD]]=1,"PhD"),"Other")</f>
        <v>PhD</v>
      </c>
    </row>
    <row r="997" spans="1:17" x14ac:dyDescent="0.25">
      <c r="A997" s="2">
        <v>2911</v>
      </c>
      <c r="B997" s="7">
        <v>154998</v>
      </c>
      <c r="C997" s="2">
        <v>0</v>
      </c>
      <c r="D997" s="2">
        <v>1</v>
      </c>
      <c r="E997" s="2">
        <v>64</v>
      </c>
      <c r="F997" s="2">
        <v>0</v>
      </c>
      <c r="G997" s="2">
        <v>0</v>
      </c>
      <c r="H997" s="2">
        <v>1</v>
      </c>
      <c r="I997" s="2">
        <v>0</v>
      </c>
      <c r="J997" s="2">
        <v>0</v>
      </c>
      <c r="K997" s="2">
        <v>0</v>
      </c>
      <c r="L997" s="2">
        <v>0</v>
      </c>
      <c r="M997" s="2">
        <v>0</v>
      </c>
      <c r="N997" s="2">
        <v>1</v>
      </c>
      <c r="O997" s="2" t="s">
        <v>34</v>
      </c>
      <c r="P997" s="2" t="str" cm="1">
        <f t="array" ref="P997">_xlfn.IFS(Table1[[#This Row],[Divorced]]=1,"Divorced",Table1[[#This Row],[Married]]=1,"Married",Table1[[#This Row],[Single]]=1,"Single",Table1[[#This Row],[Together]]=1,"Together",Table1[[#This Row],[Widow]]=1,"Widow")</f>
        <v>Single</v>
      </c>
      <c r="Q997" s="2" t="str" cm="1">
        <f t="array" ref="Q997">IFERROR(_xlfn.IFS(Table1[[#This Row],[Basic]]=1,"Basic",Table1[[#This Row],[Graduate]]=1,"Graduate",Table1[[#This Row],[Master]]=1,"Master",Table1[[#This Row],[PhD]]=1,"PhD"),"Other")</f>
        <v>PhD</v>
      </c>
    </row>
    <row r="998" spans="1:17" x14ac:dyDescent="0.25">
      <c r="A998" s="2">
        <v>2713</v>
      </c>
      <c r="B998" s="7">
        <v>154984</v>
      </c>
      <c r="C998" s="2">
        <v>0</v>
      </c>
      <c r="D998" s="2">
        <v>1</v>
      </c>
      <c r="E998" s="2">
        <v>61</v>
      </c>
      <c r="F998" s="2">
        <v>0</v>
      </c>
      <c r="G998" s="2">
        <v>1</v>
      </c>
      <c r="H998" s="2">
        <v>0</v>
      </c>
      <c r="I998" s="2">
        <v>0</v>
      </c>
      <c r="J998" s="2">
        <v>0</v>
      </c>
      <c r="K998" s="2">
        <v>0</v>
      </c>
      <c r="L998" s="2">
        <v>1</v>
      </c>
      <c r="M998" s="2">
        <v>0</v>
      </c>
      <c r="N998" s="2">
        <v>0</v>
      </c>
      <c r="O998" s="2" t="s">
        <v>34</v>
      </c>
      <c r="P998" s="2" t="str" cm="1">
        <f t="array" ref="P998">_xlfn.IFS(Table1[[#This Row],[Divorced]]=1,"Divorced",Table1[[#This Row],[Married]]=1,"Married",Table1[[#This Row],[Single]]=1,"Single",Table1[[#This Row],[Together]]=1,"Together",Table1[[#This Row],[Widow]]=1,"Widow")</f>
        <v>Married</v>
      </c>
      <c r="Q998" s="2" t="str" cm="1">
        <f t="array" ref="Q998">IFERROR(_xlfn.IFS(Table1[[#This Row],[Basic]]=1,"Basic",Table1[[#This Row],[Graduate]]=1,"Graduate",Table1[[#This Row],[Master]]=1,"Master",Table1[[#This Row],[PhD]]=1,"PhD"),"Other")</f>
        <v>Graduate</v>
      </c>
    </row>
    <row r="999" spans="1:17" x14ac:dyDescent="0.25">
      <c r="A999" s="2">
        <v>2163</v>
      </c>
      <c r="B999" s="7">
        <v>154959</v>
      </c>
      <c r="C999" s="2">
        <v>0</v>
      </c>
      <c r="D999" s="2">
        <v>1</v>
      </c>
      <c r="E999" s="2">
        <v>59</v>
      </c>
      <c r="F999" s="2">
        <v>1</v>
      </c>
      <c r="G999" s="2">
        <v>0</v>
      </c>
      <c r="H999" s="2">
        <v>0</v>
      </c>
      <c r="I999" s="2">
        <v>0</v>
      </c>
      <c r="J999" s="2">
        <v>0</v>
      </c>
      <c r="K999" s="2">
        <v>0</v>
      </c>
      <c r="L999" s="2">
        <v>0</v>
      </c>
      <c r="M999" s="2">
        <v>0</v>
      </c>
      <c r="N999" s="2">
        <v>1</v>
      </c>
      <c r="O999" s="2" t="s">
        <v>39</v>
      </c>
      <c r="P999" s="2" t="str" cm="1">
        <f t="array" ref="P999">_xlfn.IFS(Table1[[#This Row],[Divorced]]=1,"Divorced",Table1[[#This Row],[Married]]=1,"Married",Table1[[#This Row],[Single]]=1,"Single",Table1[[#This Row],[Together]]=1,"Together",Table1[[#This Row],[Widow]]=1,"Widow")</f>
        <v>Divorced</v>
      </c>
      <c r="Q999" s="2" t="str" cm="1">
        <f t="array" ref="Q999">IFERROR(_xlfn.IFS(Table1[[#This Row],[Basic]]=1,"Basic",Table1[[#This Row],[Graduate]]=1,"Graduate",Table1[[#This Row],[Master]]=1,"Master",Table1[[#This Row],[PhD]]=1,"PhD"),"Other")</f>
        <v>PhD</v>
      </c>
    </row>
    <row r="1000" spans="1:17" x14ac:dyDescent="0.25">
      <c r="A1000" s="2">
        <v>1540</v>
      </c>
      <c r="B1000" s="7">
        <v>154880</v>
      </c>
      <c r="C1000" s="2">
        <v>1</v>
      </c>
      <c r="D1000" s="2">
        <v>0</v>
      </c>
      <c r="E1000" s="2">
        <v>42</v>
      </c>
      <c r="F1000" s="2">
        <v>0</v>
      </c>
      <c r="G1000" s="2">
        <v>0</v>
      </c>
      <c r="H1000" s="2">
        <v>1</v>
      </c>
      <c r="I1000" s="2">
        <v>0</v>
      </c>
      <c r="J1000" s="2">
        <v>0</v>
      </c>
      <c r="K1000" s="2">
        <v>0</v>
      </c>
      <c r="L1000" s="2">
        <v>0</v>
      </c>
      <c r="M1000" s="2">
        <v>0</v>
      </c>
      <c r="N1000" s="2">
        <v>1</v>
      </c>
      <c r="O1000" s="2" t="s">
        <v>36</v>
      </c>
      <c r="P1000" s="2" t="str" cm="1">
        <f t="array" ref="P1000">_xlfn.IFS(Table1[[#This Row],[Divorced]]=1,"Divorced",Table1[[#This Row],[Married]]=1,"Married",Table1[[#This Row],[Single]]=1,"Single",Table1[[#This Row],[Together]]=1,"Together",Table1[[#This Row],[Widow]]=1,"Widow")</f>
        <v>Single</v>
      </c>
      <c r="Q1000" s="2" t="str" cm="1">
        <f t="array" ref="Q1000">IFERROR(_xlfn.IFS(Table1[[#This Row],[Basic]]=1,"Basic",Table1[[#This Row],[Graduate]]=1,"Graduate",Table1[[#This Row],[Master]]=1,"Master",Table1[[#This Row],[PhD]]=1,"PhD"),"Other")</f>
        <v>PhD</v>
      </c>
    </row>
    <row r="1001" spans="1:17" x14ac:dyDescent="0.25">
      <c r="A1001" s="2">
        <v>2181</v>
      </c>
      <c r="B1001" s="7">
        <v>154809</v>
      </c>
      <c r="C1001" s="2">
        <v>1</v>
      </c>
      <c r="D1001" s="2">
        <v>1</v>
      </c>
      <c r="E1001" s="2">
        <v>43</v>
      </c>
      <c r="F1001" s="2">
        <v>0</v>
      </c>
      <c r="G1001" s="2">
        <v>1</v>
      </c>
      <c r="H1001" s="2">
        <v>0</v>
      </c>
      <c r="I1001" s="2">
        <v>0</v>
      </c>
      <c r="J1001" s="2">
        <v>0</v>
      </c>
      <c r="K1001" s="2">
        <v>0</v>
      </c>
      <c r="L1001" s="2">
        <v>1</v>
      </c>
      <c r="M1001" s="2">
        <v>0</v>
      </c>
      <c r="N1001" s="2">
        <v>0</v>
      </c>
      <c r="O1001" s="2" t="s">
        <v>39</v>
      </c>
      <c r="P1001" s="2" t="str" cm="1">
        <f t="array" ref="P1001">_xlfn.IFS(Table1[[#This Row],[Divorced]]=1,"Divorced",Table1[[#This Row],[Married]]=1,"Married",Table1[[#This Row],[Single]]=1,"Single",Table1[[#This Row],[Together]]=1,"Together",Table1[[#This Row],[Widow]]=1,"Widow")</f>
        <v>Married</v>
      </c>
      <c r="Q1001" s="2" t="str" cm="1">
        <f t="array" ref="Q1001">IFERROR(_xlfn.IFS(Table1[[#This Row],[Basic]]=1,"Basic",Table1[[#This Row],[Graduate]]=1,"Graduate",Table1[[#This Row],[Master]]=1,"Master",Table1[[#This Row],[PhD]]=1,"PhD"),"Other")</f>
        <v>Graduate</v>
      </c>
    </row>
    <row r="1002" spans="1:17" x14ac:dyDescent="0.25">
      <c r="A1002" s="2">
        <v>2809</v>
      </c>
      <c r="B1002" s="7">
        <v>154809</v>
      </c>
      <c r="C1002" s="2">
        <v>1</v>
      </c>
      <c r="D1002" s="2">
        <v>1</v>
      </c>
      <c r="E1002" s="2">
        <v>43</v>
      </c>
      <c r="F1002" s="2">
        <v>0</v>
      </c>
      <c r="G1002" s="2">
        <v>1</v>
      </c>
      <c r="H1002" s="2">
        <v>0</v>
      </c>
      <c r="I1002" s="2">
        <v>0</v>
      </c>
      <c r="J1002" s="2">
        <v>0</v>
      </c>
      <c r="K1002" s="2">
        <v>0</v>
      </c>
      <c r="L1002" s="2">
        <v>1</v>
      </c>
      <c r="M1002" s="2">
        <v>0</v>
      </c>
      <c r="N1002" s="2">
        <v>0</v>
      </c>
      <c r="O1002" s="2" t="s">
        <v>34</v>
      </c>
      <c r="P1002" s="2" t="str" cm="1">
        <f t="array" ref="P1002">_xlfn.IFS(Table1[[#This Row],[Divorced]]=1,"Divorced",Table1[[#This Row],[Married]]=1,"Married",Table1[[#This Row],[Single]]=1,"Single",Table1[[#This Row],[Together]]=1,"Together",Table1[[#This Row],[Widow]]=1,"Widow")</f>
        <v>Married</v>
      </c>
      <c r="Q1002" s="2" t="str" cm="1">
        <f t="array" ref="Q1002">IFERROR(_xlfn.IFS(Table1[[#This Row],[Basic]]=1,"Basic",Table1[[#This Row],[Graduate]]=1,"Graduate",Table1[[#This Row],[Master]]=1,"Master",Table1[[#This Row],[PhD]]=1,"PhD"),"Other")</f>
        <v>Graduate</v>
      </c>
    </row>
    <row r="1003" spans="1:17" x14ac:dyDescent="0.25">
      <c r="A1003" s="2">
        <v>1349</v>
      </c>
      <c r="B1003" s="7">
        <v>154803</v>
      </c>
      <c r="C1003" s="2">
        <v>0</v>
      </c>
      <c r="D1003" s="2">
        <v>1</v>
      </c>
      <c r="E1003" s="2">
        <v>51</v>
      </c>
      <c r="F1003" s="2">
        <v>0</v>
      </c>
      <c r="G1003" s="2">
        <v>0</v>
      </c>
      <c r="H1003" s="2">
        <v>1</v>
      </c>
      <c r="I1003" s="2">
        <v>0</v>
      </c>
      <c r="J1003" s="2">
        <v>0</v>
      </c>
      <c r="K1003" s="2">
        <v>0</v>
      </c>
      <c r="L1003" s="2">
        <v>1</v>
      </c>
      <c r="M1003" s="2">
        <v>0</v>
      </c>
      <c r="N1003" s="2">
        <v>0</v>
      </c>
      <c r="O1003" s="2" t="s">
        <v>38</v>
      </c>
      <c r="P1003" s="2" t="str" cm="1">
        <f t="array" ref="P1003">_xlfn.IFS(Table1[[#This Row],[Divorced]]=1,"Divorced",Table1[[#This Row],[Married]]=1,"Married",Table1[[#This Row],[Single]]=1,"Single",Table1[[#This Row],[Together]]=1,"Together",Table1[[#This Row],[Widow]]=1,"Widow")</f>
        <v>Single</v>
      </c>
      <c r="Q1003" s="2" t="str" cm="1">
        <f t="array" ref="Q1003">IFERROR(_xlfn.IFS(Table1[[#This Row],[Basic]]=1,"Basic",Table1[[#This Row],[Graduate]]=1,"Graduate",Table1[[#This Row],[Master]]=1,"Master",Table1[[#This Row],[PhD]]=1,"PhD"),"Other")</f>
        <v>Graduate</v>
      </c>
    </row>
    <row r="1004" spans="1:17" x14ac:dyDescent="0.25">
      <c r="A1004" s="2">
        <v>1946</v>
      </c>
      <c r="B1004" s="7">
        <v>154753</v>
      </c>
      <c r="C1004" s="2">
        <v>0</v>
      </c>
      <c r="D1004" s="2">
        <v>1</v>
      </c>
      <c r="E1004" s="2">
        <v>61</v>
      </c>
      <c r="F1004" s="2">
        <v>0</v>
      </c>
      <c r="G1004" s="2">
        <v>0</v>
      </c>
      <c r="H1004" s="2">
        <v>0</v>
      </c>
      <c r="I1004" s="2">
        <v>1</v>
      </c>
      <c r="J1004" s="2">
        <v>0</v>
      </c>
      <c r="K1004" s="2">
        <v>0</v>
      </c>
      <c r="L1004" s="2">
        <v>1</v>
      </c>
      <c r="M1004" s="2">
        <v>0</v>
      </c>
      <c r="N1004" s="2">
        <v>0</v>
      </c>
      <c r="O1004" s="2" t="s">
        <v>35</v>
      </c>
      <c r="P1004" s="2" t="str" cm="1">
        <f t="array" ref="P1004">_xlfn.IFS(Table1[[#This Row],[Divorced]]=1,"Divorced",Table1[[#This Row],[Married]]=1,"Married",Table1[[#This Row],[Single]]=1,"Single",Table1[[#This Row],[Together]]=1,"Together",Table1[[#This Row],[Widow]]=1,"Widow")</f>
        <v>Together</v>
      </c>
      <c r="Q1004" s="2" t="str" cm="1">
        <f t="array" ref="Q1004">IFERROR(_xlfn.IFS(Table1[[#This Row],[Basic]]=1,"Basic",Table1[[#This Row],[Graduate]]=1,"Graduate",Table1[[#This Row],[Master]]=1,"Master",Table1[[#This Row],[PhD]]=1,"PhD"),"Other")</f>
        <v>Graduate</v>
      </c>
    </row>
    <row r="1005" spans="1:17" x14ac:dyDescent="0.25">
      <c r="A1005" s="2">
        <v>2209</v>
      </c>
      <c r="B1005" s="7">
        <v>154730</v>
      </c>
      <c r="C1005" s="2">
        <v>0</v>
      </c>
      <c r="D1005" s="2">
        <v>1</v>
      </c>
      <c r="E1005" s="2">
        <v>45</v>
      </c>
      <c r="F1005" s="2">
        <v>0</v>
      </c>
      <c r="G1005" s="2">
        <v>1</v>
      </c>
      <c r="H1005" s="2">
        <v>0</v>
      </c>
      <c r="I1005" s="2">
        <v>0</v>
      </c>
      <c r="J1005" s="2">
        <v>0</v>
      </c>
      <c r="K1005" s="2">
        <v>0</v>
      </c>
      <c r="L1005" s="2">
        <v>0</v>
      </c>
      <c r="M1005" s="2">
        <v>1</v>
      </c>
      <c r="N1005" s="2">
        <v>0</v>
      </c>
      <c r="O1005" s="2" t="s">
        <v>34</v>
      </c>
      <c r="P1005" s="2" t="str" cm="1">
        <f t="array" ref="P1005">_xlfn.IFS(Table1[[#This Row],[Divorced]]=1,"Divorced",Table1[[#This Row],[Married]]=1,"Married",Table1[[#This Row],[Single]]=1,"Single",Table1[[#This Row],[Together]]=1,"Together",Table1[[#This Row],[Widow]]=1,"Widow")</f>
        <v>Married</v>
      </c>
      <c r="Q1005" s="2" t="str" cm="1">
        <f t="array" ref="Q1005">IFERROR(_xlfn.IFS(Table1[[#This Row],[Basic]]=1,"Basic",Table1[[#This Row],[Graduate]]=1,"Graduate",Table1[[#This Row],[Master]]=1,"Master",Table1[[#This Row],[PhD]]=1,"PhD"),"Other")</f>
        <v>Master</v>
      </c>
    </row>
    <row r="1006" spans="1:17" x14ac:dyDescent="0.25">
      <c r="A1006" s="2">
        <v>2807</v>
      </c>
      <c r="B1006" s="7">
        <v>154693</v>
      </c>
      <c r="C1006" s="2">
        <v>0</v>
      </c>
      <c r="D1006" s="2">
        <v>1</v>
      </c>
      <c r="E1006" s="2">
        <v>58</v>
      </c>
      <c r="F1006" s="2">
        <v>0</v>
      </c>
      <c r="G1006" s="2">
        <v>1</v>
      </c>
      <c r="H1006" s="2">
        <v>0</v>
      </c>
      <c r="I1006" s="2">
        <v>0</v>
      </c>
      <c r="J1006" s="2">
        <v>0</v>
      </c>
      <c r="K1006" s="2">
        <v>0</v>
      </c>
      <c r="L1006" s="2">
        <v>0</v>
      </c>
      <c r="M1006" s="2">
        <v>0</v>
      </c>
      <c r="N1006" s="2">
        <v>1</v>
      </c>
      <c r="O1006" s="2" t="s">
        <v>38</v>
      </c>
      <c r="P1006" s="2" t="str" cm="1">
        <f t="array" ref="P1006">_xlfn.IFS(Table1[[#This Row],[Divorced]]=1,"Divorced",Table1[[#This Row],[Married]]=1,"Married",Table1[[#This Row],[Single]]=1,"Single",Table1[[#This Row],[Together]]=1,"Together",Table1[[#This Row],[Widow]]=1,"Widow")</f>
        <v>Married</v>
      </c>
      <c r="Q1006" s="2" t="str" cm="1">
        <f t="array" ref="Q1006">IFERROR(_xlfn.IFS(Table1[[#This Row],[Basic]]=1,"Basic",Table1[[#This Row],[Graduate]]=1,"Graduate",Table1[[#This Row],[Master]]=1,"Master",Table1[[#This Row],[PhD]]=1,"PhD"),"Other")</f>
        <v>PhD</v>
      </c>
    </row>
    <row r="1007" spans="1:17" x14ac:dyDescent="0.25">
      <c r="A1007" s="2">
        <v>1651</v>
      </c>
      <c r="B1007" s="7">
        <v>154690</v>
      </c>
      <c r="C1007" s="2">
        <v>1</v>
      </c>
      <c r="D1007" s="2">
        <v>1</v>
      </c>
      <c r="E1007" s="2">
        <v>49</v>
      </c>
      <c r="F1007" s="2">
        <v>0</v>
      </c>
      <c r="G1007" s="2">
        <v>1</v>
      </c>
      <c r="H1007" s="2">
        <v>0</v>
      </c>
      <c r="I1007" s="2">
        <v>0</v>
      </c>
      <c r="J1007" s="2">
        <v>0</v>
      </c>
      <c r="K1007" s="2">
        <v>0</v>
      </c>
      <c r="L1007" s="2">
        <v>0</v>
      </c>
      <c r="M1007" s="2">
        <v>0</v>
      </c>
      <c r="N1007" s="2">
        <v>0</v>
      </c>
      <c r="O1007" s="2" t="s">
        <v>34</v>
      </c>
      <c r="P1007" s="2" t="str" cm="1">
        <f t="array" ref="P1007">_xlfn.IFS(Table1[[#This Row],[Divorced]]=1,"Divorced",Table1[[#This Row],[Married]]=1,"Married",Table1[[#This Row],[Single]]=1,"Single",Table1[[#This Row],[Together]]=1,"Together",Table1[[#This Row],[Widow]]=1,"Widow")</f>
        <v>Married</v>
      </c>
      <c r="Q1007" s="2" t="str" cm="1">
        <f t="array" ref="Q1007">IFERROR(_xlfn.IFS(Table1[[#This Row],[Basic]]=1,"Basic",Table1[[#This Row],[Graduate]]=1,"Graduate",Table1[[#This Row],[Master]]=1,"Master",Table1[[#This Row],[PhD]]=1,"PhD"),"Other")</f>
        <v>Other</v>
      </c>
    </row>
    <row r="1008" spans="1:17" x14ac:dyDescent="0.25">
      <c r="A1008" s="2">
        <v>2949</v>
      </c>
      <c r="B1008" s="7">
        <v>154690</v>
      </c>
      <c r="C1008" s="2">
        <v>1</v>
      </c>
      <c r="D1008" s="2">
        <v>1</v>
      </c>
      <c r="E1008" s="2">
        <v>49</v>
      </c>
      <c r="F1008" s="2">
        <v>0</v>
      </c>
      <c r="G1008" s="2">
        <v>1</v>
      </c>
      <c r="H1008" s="2">
        <v>0</v>
      </c>
      <c r="I1008" s="2">
        <v>0</v>
      </c>
      <c r="J1008" s="2">
        <v>0</v>
      </c>
      <c r="K1008" s="2">
        <v>0</v>
      </c>
      <c r="L1008" s="2">
        <v>0</v>
      </c>
      <c r="M1008" s="2">
        <v>0</v>
      </c>
      <c r="N1008" s="2">
        <v>0</v>
      </c>
      <c r="O1008" s="2" t="s">
        <v>39</v>
      </c>
      <c r="P1008" s="2" t="str" cm="1">
        <f t="array" ref="P1008">_xlfn.IFS(Table1[[#This Row],[Divorced]]=1,"Divorced",Table1[[#This Row],[Married]]=1,"Married",Table1[[#This Row],[Single]]=1,"Single",Table1[[#This Row],[Together]]=1,"Together",Table1[[#This Row],[Widow]]=1,"Widow")</f>
        <v>Married</v>
      </c>
      <c r="Q1008" s="2" t="str" cm="1">
        <f t="array" ref="Q1008">IFERROR(_xlfn.IFS(Table1[[#This Row],[Basic]]=1,"Basic",Table1[[#This Row],[Graduate]]=1,"Graduate",Table1[[#This Row],[Master]]=1,"Master",Table1[[#This Row],[PhD]]=1,"PhD"),"Other")</f>
        <v>Other</v>
      </c>
    </row>
    <row r="1009" spans="1:17" x14ac:dyDescent="0.25">
      <c r="A1009" s="2">
        <v>1563</v>
      </c>
      <c r="B1009" s="7">
        <v>154603</v>
      </c>
      <c r="C1009" s="2">
        <v>1</v>
      </c>
      <c r="D1009" s="2">
        <v>1</v>
      </c>
      <c r="E1009" s="2">
        <v>64</v>
      </c>
      <c r="F1009" s="2">
        <v>0</v>
      </c>
      <c r="G1009" s="2">
        <v>0</v>
      </c>
      <c r="H1009" s="2">
        <v>0</v>
      </c>
      <c r="I1009" s="2">
        <v>1</v>
      </c>
      <c r="J1009" s="2">
        <v>0</v>
      </c>
      <c r="K1009" s="2">
        <v>0</v>
      </c>
      <c r="L1009" s="2">
        <v>0</v>
      </c>
      <c r="M1009" s="2">
        <v>1</v>
      </c>
      <c r="N1009" s="2">
        <v>0</v>
      </c>
      <c r="O1009" s="2" t="s">
        <v>39</v>
      </c>
      <c r="P1009" s="2" t="str" cm="1">
        <f t="array" ref="P1009">_xlfn.IFS(Table1[[#This Row],[Divorced]]=1,"Divorced",Table1[[#This Row],[Married]]=1,"Married",Table1[[#This Row],[Single]]=1,"Single",Table1[[#This Row],[Together]]=1,"Together",Table1[[#This Row],[Widow]]=1,"Widow")</f>
        <v>Together</v>
      </c>
      <c r="Q1009" s="2" t="str" cm="1">
        <f t="array" ref="Q1009">IFERROR(_xlfn.IFS(Table1[[#This Row],[Basic]]=1,"Basic",Table1[[#This Row],[Graduate]]=1,"Graduate",Table1[[#This Row],[Master]]=1,"Master",Table1[[#This Row],[PhD]]=1,"PhD"),"Other")</f>
        <v>Master</v>
      </c>
    </row>
    <row r="1010" spans="1:17" x14ac:dyDescent="0.25">
      <c r="A1010" s="2">
        <v>3043</v>
      </c>
      <c r="B1010" s="7">
        <v>154591</v>
      </c>
      <c r="C1010" s="2">
        <v>0</v>
      </c>
      <c r="D1010" s="2">
        <v>1</v>
      </c>
      <c r="E1010" s="2">
        <v>71</v>
      </c>
      <c r="F1010" s="2">
        <v>0</v>
      </c>
      <c r="G1010" s="2">
        <v>0</v>
      </c>
      <c r="H1010" s="2">
        <v>0</v>
      </c>
      <c r="I1010" s="2">
        <v>1</v>
      </c>
      <c r="J1010" s="2">
        <v>0</v>
      </c>
      <c r="K1010" s="2">
        <v>0</v>
      </c>
      <c r="L1010" s="2">
        <v>1</v>
      </c>
      <c r="M1010" s="2">
        <v>0</v>
      </c>
      <c r="N1010" s="2">
        <v>0</v>
      </c>
      <c r="O1010" s="2" t="s">
        <v>34</v>
      </c>
      <c r="P1010" s="2" t="str" cm="1">
        <f t="array" ref="P1010">_xlfn.IFS(Table1[[#This Row],[Divorced]]=1,"Divorced",Table1[[#This Row],[Married]]=1,"Married",Table1[[#This Row],[Single]]=1,"Single",Table1[[#This Row],[Together]]=1,"Together",Table1[[#This Row],[Widow]]=1,"Widow")</f>
        <v>Together</v>
      </c>
      <c r="Q1010" s="2" t="str" cm="1">
        <f t="array" ref="Q1010">IFERROR(_xlfn.IFS(Table1[[#This Row],[Basic]]=1,"Basic",Table1[[#This Row],[Graduate]]=1,"Graduate",Table1[[#This Row],[Master]]=1,"Master",Table1[[#This Row],[PhD]]=1,"PhD"),"Other")</f>
        <v>Graduate</v>
      </c>
    </row>
    <row r="1011" spans="1:17" x14ac:dyDescent="0.25">
      <c r="A1011" s="2">
        <v>2601</v>
      </c>
      <c r="B1011" s="7">
        <v>154549</v>
      </c>
      <c r="C1011" s="2">
        <v>0</v>
      </c>
      <c r="D1011" s="2">
        <v>1</v>
      </c>
      <c r="E1011" s="2">
        <v>68</v>
      </c>
      <c r="F1011" s="2">
        <v>0</v>
      </c>
      <c r="G1011" s="2">
        <v>1</v>
      </c>
      <c r="H1011" s="2">
        <v>0</v>
      </c>
      <c r="I1011" s="2">
        <v>0</v>
      </c>
      <c r="J1011" s="2">
        <v>0</v>
      </c>
      <c r="K1011" s="2">
        <v>0</v>
      </c>
      <c r="L1011" s="2">
        <v>0</v>
      </c>
      <c r="M1011" s="2">
        <v>0</v>
      </c>
      <c r="N1011" s="2">
        <v>1</v>
      </c>
      <c r="O1011" s="2" t="s">
        <v>39</v>
      </c>
      <c r="P1011" s="2" t="str" cm="1">
        <f t="array" ref="P1011">_xlfn.IFS(Table1[[#This Row],[Divorced]]=1,"Divorced",Table1[[#This Row],[Married]]=1,"Married",Table1[[#This Row],[Single]]=1,"Single",Table1[[#This Row],[Together]]=1,"Together",Table1[[#This Row],[Widow]]=1,"Widow")</f>
        <v>Married</v>
      </c>
      <c r="Q1011" s="2" t="str" cm="1">
        <f t="array" ref="Q1011">IFERROR(_xlfn.IFS(Table1[[#This Row],[Basic]]=1,"Basic",Table1[[#This Row],[Graduate]]=1,"Graduate",Table1[[#This Row],[Master]]=1,"Master",Table1[[#This Row],[PhD]]=1,"PhD"),"Other")</f>
        <v>PhD</v>
      </c>
    </row>
    <row r="1012" spans="1:17" x14ac:dyDescent="0.25">
      <c r="A1012" s="2">
        <v>2093</v>
      </c>
      <c r="B1012" s="7">
        <v>154466</v>
      </c>
      <c r="C1012" s="2">
        <v>1</v>
      </c>
      <c r="D1012" s="2">
        <v>1</v>
      </c>
      <c r="E1012" s="2">
        <v>47</v>
      </c>
      <c r="F1012" s="2">
        <v>0</v>
      </c>
      <c r="G1012" s="2">
        <v>0</v>
      </c>
      <c r="H1012" s="2">
        <v>1</v>
      </c>
      <c r="I1012" s="2">
        <v>0</v>
      </c>
      <c r="J1012" s="2">
        <v>0</v>
      </c>
      <c r="K1012" s="2">
        <v>0</v>
      </c>
      <c r="L1012" s="2">
        <v>0</v>
      </c>
      <c r="M1012" s="2">
        <v>0</v>
      </c>
      <c r="N1012" s="2">
        <v>1</v>
      </c>
      <c r="O1012" s="2" t="s">
        <v>38</v>
      </c>
      <c r="P1012" s="2" t="str" cm="1">
        <f t="array" ref="P1012">_xlfn.IFS(Table1[[#This Row],[Divorced]]=1,"Divorced",Table1[[#This Row],[Married]]=1,"Married",Table1[[#This Row],[Single]]=1,"Single",Table1[[#This Row],[Together]]=1,"Together",Table1[[#This Row],[Widow]]=1,"Widow")</f>
        <v>Single</v>
      </c>
      <c r="Q1012" s="2" t="str" cm="1">
        <f t="array" ref="Q1012">IFERROR(_xlfn.IFS(Table1[[#This Row],[Basic]]=1,"Basic",Table1[[#This Row],[Graduate]]=1,"Graduate",Table1[[#This Row],[Master]]=1,"Master",Table1[[#This Row],[PhD]]=1,"PhD"),"Other")</f>
        <v>PhD</v>
      </c>
    </row>
    <row r="1013" spans="1:17" x14ac:dyDescent="0.25">
      <c r="A1013" s="2">
        <v>1603</v>
      </c>
      <c r="B1013" s="7">
        <v>154456</v>
      </c>
      <c r="C1013" s="2">
        <v>0</v>
      </c>
      <c r="D1013" s="2">
        <v>1</v>
      </c>
      <c r="E1013" s="2">
        <v>59</v>
      </c>
      <c r="F1013" s="2">
        <v>0</v>
      </c>
      <c r="G1013" s="2">
        <v>1</v>
      </c>
      <c r="H1013" s="2">
        <v>0</v>
      </c>
      <c r="I1013" s="2">
        <v>0</v>
      </c>
      <c r="J1013" s="2">
        <v>0</v>
      </c>
      <c r="K1013" s="2">
        <v>0</v>
      </c>
      <c r="L1013" s="2">
        <v>0</v>
      </c>
      <c r="M1013" s="2">
        <v>0</v>
      </c>
      <c r="N1013" s="2">
        <v>1</v>
      </c>
      <c r="O1013" s="2" t="s">
        <v>34</v>
      </c>
      <c r="P1013" s="2" t="str" cm="1">
        <f t="array" ref="P1013">_xlfn.IFS(Table1[[#This Row],[Divorced]]=1,"Divorced",Table1[[#This Row],[Married]]=1,"Married",Table1[[#This Row],[Single]]=1,"Single",Table1[[#This Row],[Together]]=1,"Together",Table1[[#This Row],[Widow]]=1,"Widow")</f>
        <v>Married</v>
      </c>
      <c r="Q1013" s="2" t="str" cm="1">
        <f t="array" ref="Q1013">IFERROR(_xlfn.IFS(Table1[[#This Row],[Basic]]=1,"Basic",Table1[[#This Row],[Graduate]]=1,"Graduate",Table1[[#This Row],[Master]]=1,"Master",Table1[[#This Row],[PhD]]=1,"PhD"),"Other")</f>
        <v>PhD</v>
      </c>
    </row>
    <row r="1014" spans="1:17" x14ac:dyDescent="0.25">
      <c r="A1014" s="2">
        <v>2128</v>
      </c>
      <c r="B1014" s="7">
        <v>154450</v>
      </c>
      <c r="C1014" s="2">
        <v>1</v>
      </c>
      <c r="D1014" s="2">
        <v>1</v>
      </c>
      <c r="E1014" s="2">
        <v>64</v>
      </c>
      <c r="F1014" s="2">
        <v>0</v>
      </c>
      <c r="G1014" s="2">
        <v>0</v>
      </c>
      <c r="H1014" s="2">
        <v>0</v>
      </c>
      <c r="I1014" s="2">
        <v>1</v>
      </c>
      <c r="J1014" s="2">
        <v>0</v>
      </c>
      <c r="K1014" s="2">
        <v>0</v>
      </c>
      <c r="L1014" s="2">
        <v>1</v>
      </c>
      <c r="M1014" s="2">
        <v>0</v>
      </c>
      <c r="N1014" s="2">
        <v>0</v>
      </c>
      <c r="O1014" s="2" t="s">
        <v>36</v>
      </c>
      <c r="P1014" s="2" t="str" cm="1">
        <f t="array" ref="P1014">_xlfn.IFS(Table1[[#This Row],[Divorced]]=1,"Divorced",Table1[[#This Row],[Married]]=1,"Married",Table1[[#This Row],[Single]]=1,"Single",Table1[[#This Row],[Together]]=1,"Together",Table1[[#This Row],[Widow]]=1,"Widow")</f>
        <v>Together</v>
      </c>
      <c r="Q1014" s="2" t="str" cm="1">
        <f t="array" ref="Q1014">IFERROR(_xlfn.IFS(Table1[[#This Row],[Basic]]=1,"Basic",Table1[[#This Row],[Graduate]]=1,"Graduate",Table1[[#This Row],[Master]]=1,"Master",Table1[[#This Row],[PhD]]=1,"PhD"),"Other")</f>
        <v>Graduate</v>
      </c>
    </row>
    <row r="1015" spans="1:17" x14ac:dyDescent="0.25">
      <c r="A1015" s="2">
        <v>2142</v>
      </c>
      <c r="B1015" s="7">
        <v>154450</v>
      </c>
      <c r="C1015" s="2">
        <v>1</v>
      </c>
      <c r="D1015" s="2">
        <v>1</v>
      </c>
      <c r="E1015" s="2">
        <v>64</v>
      </c>
      <c r="F1015" s="2">
        <v>0</v>
      </c>
      <c r="G1015" s="2">
        <v>0</v>
      </c>
      <c r="H1015" s="2">
        <v>0</v>
      </c>
      <c r="I1015" s="2">
        <v>1</v>
      </c>
      <c r="J1015" s="2">
        <v>0</v>
      </c>
      <c r="K1015" s="2">
        <v>0</v>
      </c>
      <c r="L1015" s="2">
        <v>1</v>
      </c>
      <c r="M1015" s="2">
        <v>0</v>
      </c>
      <c r="N1015" s="2">
        <v>0</v>
      </c>
      <c r="O1015" s="2" t="s">
        <v>37</v>
      </c>
      <c r="P1015" s="2" t="str" cm="1">
        <f t="array" ref="P1015">_xlfn.IFS(Table1[[#This Row],[Divorced]]=1,"Divorced",Table1[[#This Row],[Married]]=1,"Married",Table1[[#This Row],[Single]]=1,"Single",Table1[[#This Row],[Together]]=1,"Together",Table1[[#This Row],[Widow]]=1,"Widow")</f>
        <v>Together</v>
      </c>
      <c r="Q1015" s="2" t="str" cm="1">
        <f t="array" ref="Q1015">IFERROR(_xlfn.IFS(Table1[[#This Row],[Basic]]=1,"Basic",Table1[[#This Row],[Graduate]]=1,"Graduate",Table1[[#This Row],[Master]]=1,"Master",Table1[[#This Row],[PhD]]=1,"PhD"),"Other")</f>
        <v>Graduate</v>
      </c>
    </row>
    <row r="1016" spans="1:17" x14ac:dyDescent="0.25">
      <c r="A1016" s="2">
        <v>1313</v>
      </c>
      <c r="B1016" s="7">
        <v>154432</v>
      </c>
      <c r="C1016" s="2">
        <v>2</v>
      </c>
      <c r="D1016" s="2">
        <v>1</v>
      </c>
      <c r="E1016" s="2">
        <v>70</v>
      </c>
      <c r="F1016" s="2">
        <v>0</v>
      </c>
      <c r="G1016" s="2">
        <v>1</v>
      </c>
      <c r="H1016" s="2">
        <v>0</v>
      </c>
      <c r="I1016" s="2">
        <v>0</v>
      </c>
      <c r="J1016" s="2">
        <v>0</v>
      </c>
      <c r="K1016" s="2">
        <v>0</v>
      </c>
      <c r="L1016" s="2">
        <v>0</v>
      </c>
      <c r="M1016" s="2">
        <v>0</v>
      </c>
      <c r="N1016" s="2">
        <v>1</v>
      </c>
      <c r="O1016" s="2" t="s">
        <v>38</v>
      </c>
      <c r="P1016" s="2" t="str" cm="1">
        <f t="array" ref="P1016">_xlfn.IFS(Table1[[#This Row],[Divorced]]=1,"Divorced",Table1[[#This Row],[Married]]=1,"Married",Table1[[#This Row],[Single]]=1,"Single",Table1[[#This Row],[Together]]=1,"Together",Table1[[#This Row],[Widow]]=1,"Widow")</f>
        <v>Married</v>
      </c>
      <c r="Q1016" s="2" t="str" cm="1">
        <f t="array" ref="Q1016">IFERROR(_xlfn.IFS(Table1[[#This Row],[Basic]]=1,"Basic",Table1[[#This Row],[Graduate]]=1,"Graduate",Table1[[#This Row],[Master]]=1,"Master",Table1[[#This Row],[PhD]]=1,"PhD"),"Other")</f>
        <v>PhD</v>
      </c>
    </row>
    <row r="1017" spans="1:17" x14ac:dyDescent="0.25">
      <c r="A1017" s="2">
        <v>2600</v>
      </c>
      <c r="B1017" s="7">
        <v>154414</v>
      </c>
      <c r="C1017" s="2">
        <v>1</v>
      </c>
      <c r="D1017" s="2">
        <v>1</v>
      </c>
      <c r="E1017" s="2">
        <v>57</v>
      </c>
      <c r="F1017" s="2">
        <v>0</v>
      </c>
      <c r="G1017" s="2">
        <v>0</v>
      </c>
      <c r="H1017" s="2">
        <v>0</v>
      </c>
      <c r="I1017" s="2">
        <v>1</v>
      </c>
      <c r="J1017" s="2">
        <v>0</v>
      </c>
      <c r="K1017" s="2">
        <v>0</v>
      </c>
      <c r="L1017" s="2">
        <v>1</v>
      </c>
      <c r="M1017" s="2">
        <v>0</v>
      </c>
      <c r="N1017" s="2">
        <v>0</v>
      </c>
      <c r="O1017" s="2" t="s">
        <v>35</v>
      </c>
      <c r="P1017" s="2" t="str" cm="1">
        <f t="array" ref="P1017">_xlfn.IFS(Table1[[#This Row],[Divorced]]=1,"Divorced",Table1[[#This Row],[Married]]=1,"Married",Table1[[#This Row],[Single]]=1,"Single",Table1[[#This Row],[Together]]=1,"Together",Table1[[#This Row],[Widow]]=1,"Widow")</f>
        <v>Together</v>
      </c>
      <c r="Q1017" s="2" t="str" cm="1">
        <f t="array" ref="Q1017">IFERROR(_xlfn.IFS(Table1[[#This Row],[Basic]]=1,"Basic",Table1[[#This Row],[Graduate]]=1,"Graduate",Table1[[#This Row],[Master]]=1,"Master",Table1[[#This Row],[PhD]]=1,"PhD"),"Other")</f>
        <v>Graduate</v>
      </c>
    </row>
    <row r="1018" spans="1:17" x14ac:dyDescent="0.25">
      <c r="A1018" s="2">
        <v>2158</v>
      </c>
      <c r="B1018" s="7">
        <v>154386</v>
      </c>
      <c r="C1018" s="2">
        <v>0</v>
      </c>
      <c r="D1018" s="2">
        <v>1</v>
      </c>
      <c r="E1018" s="2">
        <v>39</v>
      </c>
      <c r="F1018" s="2">
        <v>0</v>
      </c>
      <c r="G1018" s="2">
        <v>1</v>
      </c>
      <c r="H1018" s="2">
        <v>0</v>
      </c>
      <c r="I1018" s="2">
        <v>0</v>
      </c>
      <c r="J1018" s="2">
        <v>0</v>
      </c>
      <c r="K1018" s="2">
        <v>0</v>
      </c>
      <c r="L1018" s="2">
        <v>1</v>
      </c>
      <c r="M1018" s="2">
        <v>0</v>
      </c>
      <c r="N1018" s="2">
        <v>0</v>
      </c>
      <c r="O1018" s="2" t="s">
        <v>36</v>
      </c>
      <c r="P1018" s="2" t="str" cm="1">
        <f t="array" ref="P1018">_xlfn.IFS(Table1[[#This Row],[Divorced]]=1,"Divorced",Table1[[#This Row],[Married]]=1,"Married",Table1[[#This Row],[Single]]=1,"Single",Table1[[#This Row],[Together]]=1,"Together",Table1[[#This Row],[Widow]]=1,"Widow")</f>
        <v>Married</v>
      </c>
      <c r="Q1018" s="2" t="str" cm="1">
        <f t="array" ref="Q1018">IFERROR(_xlfn.IFS(Table1[[#This Row],[Basic]]=1,"Basic",Table1[[#This Row],[Graduate]]=1,"Graduate",Table1[[#This Row],[Master]]=1,"Master",Table1[[#This Row],[PhD]]=1,"PhD"),"Other")</f>
        <v>Graduate</v>
      </c>
    </row>
    <row r="1019" spans="1:17" x14ac:dyDescent="0.25">
      <c r="A1019" s="2">
        <v>2912</v>
      </c>
      <c r="B1019" s="7">
        <v>154356</v>
      </c>
      <c r="C1019" s="2">
        <v>0</v>
      </c>
      <c r="D1019" s="2">
        <v>1</v>
      </c>
      <c r="E1019" s="2">
        <v>71</v>
      </c>
      <c r="F1019" s="2">
        <v>0</v>
      </c>
      <c r="G1019" s="2">
        <v>0</v>
      </c>
      <c r="H1019" s="2">
        <v>0</v>
      </c>
      <c r="I1019" s="2">
        <v>0</v>
      </c>
      <c r="J1019" s="2">
        <v>1</v>
      </c>
      <c r="K1019" s="2">
        <v>0</v>
      </c>
      <c r="L1019" s="2">
        <v>0</v>
      </c>
      <c r="M1019" s="2">
        <v>0</v>
      </c>
      <c r="N1019" s="2">
        <v>1</v>
      </c>
      <c r="O1019" s="2" t="s">
        <v>35</v>
      </c>
      <c r="P1019" s="2" t="str" cm="1">
        <f t="array" ref="P1019">_xlfn.IFS(Table1[[#This Row],[Divorced]]=1,"Divorced",Table1[[#This Row],[Married]]=1,"Married",Table1[[#This Row],[Single]]=1,"Single",Table1[[#This Row],[Together]]=1,"Together",Table1[[#This Row],[Widow]]=1,"Widow")</f>
        <v>Widow</v>
      </c>
      <c r="Q1019" s="2" t="str" cm="1">
        <f t="array" ref="Q1019">IFERROR(_xlfn.IFS(Table1[[#This Row],[Basic]]=1,"Basic",Table1[[#This Row],[Graduate]]=1,"Graduate",Table1[[#This Row],[Master]]=1,"Master",Table1[[#This Row],[PhD]]=1,"PhD"),"Other")</f>
        <v>PhD</v>
      </c>
    </row>
    <row r="1020" spans="1:17" x14ac:dyDescent="0.25">
      <c r="A1020" s="2">
        <v>1119</v>
      </c>
      <c r="B1020" s="7">
        <v>154348</v>
      </c>
      <c r="C1020" s="2">
        <v>1</v>
      </c>
      <c r="D1020" s="2">
        <v>1</v>
      </c>
      <c r="E1020" s="2">
        <v>67</v>
      </c>
      <c r="F1020" s="2">
        <v>0</v>
      </c>
      <c r="G1020" s="2">
        <v>1</v>
      </c>
      <c r="H1020" s="2">
        <v>0</v>
      </c>
      <c r="I1020" s="2">
        <v>0</v>
      </c>
      <c r="J1020" s="2">
        <v>0</v>
      </c>
      <c r="K1020" s="2">
        <v>0</v>
      </c>
      <c r="L1020" s="2">
        <v>0</v>
      </c>
      <c r="M1020" s="2">
        <v>1</v>
      </c>
      <c r="N1020" s="2">
        <v>0</v>
      </c>
      <c r="O1020" s="2" t="s">
        <v>39</v>
      </c>
      <c r="P1020" s="2" t="str" cm="1">
        <f t="array" ref="P1020">_xlfn.IFS(Table1[[#This Row],[Divorced]]=1,"Divorced",Table1[[#This Row],[Married]]=1,"Married",Table1[[#This Row],[Single]]=1,"Single",Table1[[#This Row],[Together]]=1,"Together",Table1[[#This Row],[Widow]]=1,"Widow")</f>
        <v>Married</v>
      </c>
      <c r="Q1020" s="2" t="str" cm="1">
        <f t="array" ref="Q1020">IFERROR(_xlfn.IFS(Table1[[#This Row],[Basic]]=1,"Basic",Table1[[#This Row],[Graduate]]=1,"Graduate",Table1[[#This Row],[Master]]=1,"Master",Table1[[#This Row],[PhD]]=1,"PhD"),"Other")</f>
        <v>Master</v>
      </c>
    </row>
    <row r="1021" spans="1:17" x14ac:dyDescent="0.25">
      <c r="A1021" s="2">
        <v>2360</v>
      </c>
      <c r="B1021" s="7">
        <v>154342</v>
      </c>
      <c r="C1021" s="2">
        <v>1</v>
      </c>
      <c r="D1021" s="2">
        <v>1</v>
      </c>
      <c r="E1021" s="2">
        <v>64</v>
      </c>
      <c r="F1021" s="2">
        <v>0</v>
      </c>
      <c r="G1021" s="2">
        <v>0</v>
      </c>
      <c r="H1021" s="2">
        <v>0</v>
      </c>
      <c r="I1021" s="2">
        <v>1</v>
      </c>
      <c r="J1021" s="2">
        <v>0</v>
      </c>
      <c r="K1021" s="2">
        <v>0</v>
      </c>
      <c r="L1021" s="2">
        <v>0</v>
      </c>
      <c r="M1021" s="2">
        <v>0</v>
      </c>
      <c r="N1021" s="2">
        <v>0</v>
      </c>
      <c r="O1021" s="2" t="s">
        <v>35</v>
      </c>
      <c r="P1021" s="2" t="str" cm="1">
        <f t="array" ref="P1021">_xlfn.IFS(Table1[[#This Row],[Divorced]]=1,"Divorced",Table1[[#This Row],[Married]]=1,"Married",Table1[[#This Row],[Single]]=1,"Single",Table1[[#This Row],[Together]]=1,"Together",Table1[[#This Row],[Widow]]=1,"Widow")</f>
        <v>Together</v>
      </c>
      <c r="Q1021" s="2" t="str" cm="1">
        <f t="array" ref="Q1021">IFERROR(_xlfn.IFS(Table1[[#This Row],[Basic]]=1,"Basic",Table1[[#This Row],[Graduate]]=1,"Graduate",Table1[[#This Row],[Master]]=1,"Master",Table1[[#This Row],[PhD]]=1,"PhD"),"Other")</f>
        <v>Other</v>
      </c>
    </row>
    <row r="1022" spans="1:17" x14ac:dyDescent="0.25">
      <c r="A1022" s="2">
        <v>3066</v>
      </c>
      <c r="B1022" s="7">
        <v>154252</v>
      </c>
      <c r="C1022" s="2">
        <v>1</v>
      </c>
      <c r="D1022" s="2">
        <v>1</v>
      </c>
      <c r="E1022" s="2">
        <v>64</v>
      </c>
      <c r="F1022" s="2">
        <v>0</v>
      </c>
      <c r="G1022" s="2">
        <v>0</v>
      </c>
      <c r="H1022" s="2">
        <v>1</v>
      </c>
      <c r="I1022" s="2">
        <v>0</v>
      </c>
      <c r="J1022" s="2">
        <v>0</v>
      </c>
      <c r="K1022" s="2">
        <v>0</v>
      </c>
      <c r="L1022" s="2">
        <v>1</v>
      </c>
      <c r="M1022" s="2">
        <v>0</v>
      </c>
      <c r="N1022" s="2">
        <v>0</v>
      </c>
      <c r="O1022" s="2" t="s">
        <v>37</v>
      </c>
      <c r="P1022" s="2" t="str" cm="1">
        <f t="array" ref="P1022">_xlfn.IFS(Table1[[#This Row],[Divorced]]=1,"Divorced",Table1[[#This Row],[Married]]=1,"Married",Table1[[#This Row],[Single]]=1,"Single",Table1[[#This Row],[Together]]=1,"Together",Table1[[#This Row],[Widow]]=1,"Widow")</f>
        <v>Single</v>
      </c>
      <c r="Q1022" s="2" t="str" cm="1">
        <f t="array" ref="Q1022">IFERROR(_xlfn.IFS(Table1[[#This Row],[Basic]]=1,"Basic",Table1[[#This Row],[Graduate]]=1,"Graduate",Table1[[#This Row],[Master]]=1,"Master",Table1[[#This Row],[PhD]]=1,"PhD"),"Other")</f>
        <v>Graduate</v>
      </c>
    </row>
    <row r="1023" spans="1:17" x14ac:dyDescent="0.25">
      <c r="A1023" s="2">
        <v>1940</v>
      </c>
      <c r="B1023" s="7">
        <v>154237</v>
      </c>
      <c r="C1023" s="2">
        <v>0</v>
      </c>
      <c r="D1023" s="2">
        <v>1</v>
      </c>
      <c r="E1023" s="2">
        <v>63</v>
      </c>
      <c r="F1023" s="2">
        <v>1</v>
      </c>
      <c r="G1023" s="2">
        <v>0</v>
      </c>
      <c r="H1023" s="2">
        <v>0</v>
      </c>
      <c r="I1023" s="2">
        <v>0</v>
      </c>
      <c r="J1023" s="2">
        <v>0</v>
      </c>
      <c r="K1023" s="2">
        <v>0</v>
      </c>
      <c r="L1023" s="2">
        <v>0</v>
      </c>
      <c r="M1023" s="2">
        <v>0</v>
      </c>
      <c r="N1023" s="2">
        <v>1</v>
      </c>
      <c r="O1023" s="2" t="s">
        <v>35</v>
      </c>
      <c r="P1023" s="2" t="str" cm="1">
        <f t="array" ref="P1023">_xlfn.IFS(Table1[[#This Row],[Divorced]]=1,"Divorced",Table1[[#This Row],[Married]]=1,"Married",Table1[[#This Row],[Single]]=1,"Single",Table1[[#This Row],[Together]]=1,"Together",Table1[[#This Row],[Widow]]=1,"Widow")</f>
        <v>Divorced</v>
      </c>
      <c r="Q1023" s="2" t="str" cm="1">
        <f t="array" ref="Q1023">IFERROR(_xlfn.IFS(Table1[[#This Row],[Basic]]=1,"Basic",Table1[[#This Row],[Graduate]]=1,"Graduate",Table1[[#This Row],[Master]]=1,"Master",Table1[[#This Row],[PhD]]=1,"PhD"),"Other")</f>
        <v>PhD</v>
      </c>
    </row>
    <row r="1024" spans="1:17" x14ac:dyDescent="0.25">
      <c r="A1024" s="2">
        <v>2066</v>
      </c>
      <c r="B1024" s="7">
        <v>154233</v>
      </c>
      <c r="C1024" s="2">
        <v>0</v>
      </c>
      <c r="D1024" s="2">
        <v>1</v>
      </c>
      <c r="E1024" s="2">
        <v>43</v>
      </c>
      <c r="F1024" s="2">
        <v>0</v>
      </c>
      <c r="G1024" s="2">
        <v>1</v>
      </c>
      <c r="H1024" s="2">
        <v>0</v>
      </c>
      <c r="I1024" s="2">
        <v>0</v>
      </c>
      <c r="J1024" s="2">
        <v>0</v>
      </c>
      <c r="K1024" s="2">
        <v>0</v>
      </c>
      <c r="L1024" s="2">
        <v>1</v>
      </c>
      <c r="M1024" s="2">
        <v>0</v>
      </c>
      <c r="N1024" s="2">
        <v>0</v>
      </c>
      <c r="O1024" s="2" t="s">
        <v>35</v>
      </c>
      <c r="P1024" s="2" t="str" cm="1">
        <f t="array" ref="P1024">_xlfn.IFS(Table1[[#This Row],[Divorced]]=1,"Divorced",Table1[[#This Row],[Married]]=1,"Married",Table1[[#This Row],[Single]]=1,"Single",Table1[[#This Row],[Together]]=1,"Together",Table1[[#This Row],[Widow]]=1,"Widow")</f>
        <v>Married</v>
      </c>
      <c r="Q1024" s="2" t="str" cm="1">
        <f t="array" ref="Q1024">IFERROR(_xlfn.IFS(Table1[[#This Row],[Basic]]=1,"Basic",Table1[[#This Row],[Graduate]]=1,"Graduate",Table1[[#This Row],[Master]]=1,"Master",Table1[[#This Row],[PhD]]=1,"PhD"),"Other")</f>
        <v>Graduate</v>
      </c>
    </row>
    <row r="1025" spans="1:17" x14ac:dyDescent="0.25">
      <c r="A1025" s="2">
        <v>2684</v>
      </c>
      <c r="B1025" s="7">
        <v>154222</v>
      </c>
      <c r="C1025" s="2">
        <v>0</v>
      </c>
      <c r="D1025" s="2">
        <v>1</v>
      </c>
      <c r="E1025" s="2">
        <v>47</v>
      </c>
      <c r="F1025" s="2">
        <v>0</v>
      </c>
      <c r="G1025" s="2">
        <v>1</v>
      </c>
      <c r="H1025" s="2">
        <v>0</v>
      </c>
      <c r="I1025" s="2">
        <v>0</v>
      </c>
      <c r="J1025" s="2">
        <v>0</v>
      </c>
      <c r="K1025" s="2">
        <v>0</v>
      </c>
      <c r="L1025" s="2">
        <v>0</v>
      </c>
      <c r="M1025" s="2">
        <v>0</v>
      </c>
      <c r="N1025" s="2">
        <v>1</v>
      </c>
      <c r="O1025" s="2" t="s">
        <v>35</v>
      </c>
      <c r="P1025" s="2" t="str" cm="1">
        <f t="array" ref="P1025">_xlfn.IFS(Table1[[#This Row],[Divorced]]=1,"Divorced",Table1[[#This Row],[Married]]=1,"Married",Table1[[#This Row],[Single]]=1,"Single",Table1[[#This Row],[Together]]=1,"Together",Table1[[#This Row],[Widow]]=1,"Widow")</f>
        <v>Married</v>
      </c>
      <c r="Q1025" s="2" t="str" cm="1">
        <f t="array" ref="Q1025">IFERROR(_xlfn.IFS(Table1[[#This Row],[Basic]]=1,"Basic",Table1[[#This Row],[Graduate]]=1,"Graduate",Table1[[#This Row],[Master]]=1,"Master",Table1[[#This Row],[PhD]]=1,"PhD"),"Other")</f>
        <v>PhD</v>
      </c>
    </row>
    <row r="1026" spans="1:17" x14ac:dyDescent="0.25">
      <c r="A1026" s="2">
        <v>2082</v>
      </c>
      <c r="B1026" s="7">
        <v>154210</v>
      </c>
      <c r="C1026" s="2">
        <v>0</v>
      </c>
      <c r="D1026" s="2">
        <v>1</v>
      </c>
      <c r="E1026" s="2">
        <v>41</v>
      </c>
      <c r="F1026" s="2">
        <v>0</v>
      </c>
      <c r="G1026" s="2">
        <v>1</v>
      </c>
      <c r="H1026" s="2">
        <v>0</v>
      </c>
      <c r="I1026" s="2">
        <v>0</v>
      </c>
      <c r="J1026" s="2">
        <v>0</v>
      </c>
      <c r="K1026" s="2">
        <v>0</v>
      </c>
      <c r="L1026" s="2">
        <v>0</v>
      </c>
      <c r="M1026" s="2">
        <v>0</v>
      </c>
      <c r="N1026" s="2">
        <v>0</v>
      </c>
      <c r="O1026" s="2" t="s">
        <v>37</v>
      </c>
      <c r="P1026" s="2" t="str" cm="1">
        <f t="array" ref="P1026">_xlfn.IFS(Table1[[#This Row],[Divorced]]=1,"Divorced",Table1[[#This Row],[Married]]=1,"Married",Table1[[#This Row],[Single]]=1,"Single",Table1[[#This Row],[Together]]=1,"Together",Table1[[#This Row],[Widow]]=1,"Widow")</f>
        <v>Married</v>
      </c>
      <c r="Q1026" s="2" t="str" cm="1">
        <f t="array" ref="Q1026">IFERROR(_xlfn.IFS(Table1[[#This Row],[Basic]]=1,"Basic",Table1[[#This Row],[Graduate]]=1,"Graduate",Table1[[#This Row],[Master]]=1,"Master",Table1[[#This Row],[PhD]]=1,"PhD"),"Other")</f>
        <v>Other</v>
      </c>
    </row>
    <row r="1027" spans="1:17" x14ac:dyDescent="0.25">
      <c r="A1027" s="2">
        <v>1300</v>
      </c>
      <c r="B1027" s="7">
        <v>154198</v>
      </c>
      <c r="C1027" s="2">
        <v>1</v>
      </c>
      <c r="D1027" s="2">
        <v>1</v>
      </c>
      <c r="E1027" s="2">
        <v>54</v>
      </c>
      <c r="F1027" s="2">
        <v>0</v>
      </c>
      <c r="G1027" s="2">
        <v>1</v>
      </c>
      <c r="H1027" s="2">
        <v>0</v>
      </c>
      <c r="I1027" s="2">
        <v>0</v>
      </c>
      <c r="J1027" s="2">
        <v>0</v>
      </c>
      <c r="K1027" s="2">
        <v>0</v>
      </c>
      <c r="L1027" s="2">
        <v>1</v>
      </c>
      <c r="M1027" s="2">
        <v>0</v>
      </c>
      <c r="N1027" s="2">
        <v>0</v>
      </c>
      <c r="O1027" s="2" t="s">
        <v>36</v>
      </c>
      <c r="P1027" s="2" t="str" cm="1">
        <f t="array" ref="P1027">_xlfn.IFS(Table1[[#This Row],[Divorced]]=1,"Divorced",Table1[[#This Row],[Married]]=1,"Married",Table1[[#This Row],[Single]]=1,"Single",Table1[[#This Row],[Together]]=1,"Together",Table1[[#This Row],[Widow]]=1,"Widow")</f>
        <v>Married</v>
      </c>
      <c r="Q1027" s="2" t="str" cm="1">
        <f t="array" ref="Q1027">IFERROR(_xlfn.IFS(Table1[[#This Row],[Basic]]=1,"Basic",Table1[[#This Row],[Graduate]]=1,"Graduate",Table1[[#This Row],[Master]]=1,"Master",Table1[[#This Row],[PhD]]=1,"PhD"),"Other")</f>
        <v>Graduate</v>
      </c>
    </row>
    <row r="1028" spans="1:17" x14ac:dyDescent="0.25">
      <c r="A1028" s="2">
        <v>2135</v>
      </c>
      <c r="B1028" s="7">
        <v>154197</v>
      </c>
      <c r="C1028" s="2">
        <v>0</v>
      </c>
      <c r="D1028" s="2">
        <v>1</v>
      </c>
      <c r="E1028" s="2">
        <v>60</v>
      </c>
      <c r="F1028" s="2">
        <v>0</v>
      </c>
      <c r="G1028" s="2">
        <v>1</v>
      </c>
      <c r="H1028" s="2">
        <v>0</v>
      </c>
      <c r="I1028" s="2">
        <v>0</v>
      </c>
      <c r="J1028" s="2">
        <v>0</v>
      </c>
      <c r="K1028" s="2">
        <v>0</v>
      </c>
      <c r="L1028" s="2">
        <v>0</v>
      </c>
      <c r="M1028" s="2">
        <v>1</v>
      </c>
      <c r="N1028" s="2">
        <v>0</v>
      </c>
      <c r="O1028" s="2" t="s">
        <v>38</v>
      </c>
      <c r="P1028" s="2" t="str" cm="1">
        <f t="array" ref="P1028">_xlfn.IFS(Table1[[#This Row],[Divorced]]=1,"Divorced",Table1[[#This Row],[Married]]=1,"Married",Table1[[#This Row],[Single]]=1,"Single",Table1[[#This Row],[Together]]=1,"Together",Table1[[#This Row],[Widow]]=1,"Widow")</f>
        <v>Married</v>
      </c>
      <c r="Q1028" s="2" t="str" cm="1">
        <f t="array" ref="Q1028">IFERROR(_xlfn.IFS(Table1[[#This Row],[Basic]]=1,"Basic",Table1[[#This Row],[Graduate]]=1,"Graduate",Table1[[#This Row],[Master]]=1,"Master",Table1[[#This Row],[PhD]]=1,"PhD"),"Other")</f>
        <v>Master</v>
      </c>
    </row>
    <row r="1029" spans="1:17" x14ac:dyDescent="0.25">
      <c r="A1029" s="2">
        <v>1084</v>
      </c>
      <c r="B1029" s="7">
        <v>154178</v>
      </c>
      <c r="C1029" s="2">
        <v>0</v>
      </c>
      <c r="D1029" s="2">
        <v>1</v>
      </c>
      <c r="E1029" s="2">
        <v>53</v>
      </c>
      <c r="F1029" s="2">
        <v>0</v>
      </c>
      <c r="G1029" s="2">
        <v>0</v>
      </c>
      <c r="H1029" s="2">
        <v>0</v>
      </c>
      <c r="I1029" s="2">
        <v>1</v>
      </c>
      <c r="J1029" s="2">
        <v>0</v>
      </c>
      <c r="K1029" s="2">
        <v>0</v>
      </c>
      <c r="L1029" s="2">
        <v>1</v>
      </c>
      <c r="M1029" s="2">
        <v>0</v>
      </c>
      <c r="N1029" s="2">
        <v>0</v>
      </c>
      <c r="O1029" s="2" t="s">
        <v>36</v>
      </c>
      <c r="P1029" s="2" t="str" cm="1">
        <f t="array" ref="P1029">_xlfn.IFS(Table1[[#This Row],[Divorced]]=1,"Divorced",Table1[[#This Row],[Married]]=1,"Married",Table1[[#This Row],[Single]]=1,"Single",Table1[[#This Row],[Together]]=1,"Together",Table1[[#This Row],[Widow]]=1,"Widow")</f>
        <v>Together</v>
      </c>
      <c r="Q1029" s="2" t="str" cm="1">
        <f t="array" ref="Q1029">IFERROR(_xlfn.IFS(Table1[[#This Row],[Basic]]=1,"Basic",Table1[[#This Row],[Graduate]]=1,"Graduate",Table1[[#This Row],[Master]]=1,"Master",Table1[[#This Row],[PhD]]=1,"PhD"),"Other")</f>
        <v>Graduate</v>
      </c>
    </row>
    <row r="1030" spans="1:17" x14ac:dyDescent="0.25">
      <c r="A1030" s="2">
        <v>1998</v>
      </c>
      <c r="B1030" s="7">
        <v>154165</v>
      </c>
      <c r="C1030" s="2">
        <v>0</v>
      </c>
      <c r="D1030" s="2">
        <v>0</v>
      </c>
      <c r="E1030" s="2">
        <v>51</v>
      </c>
      <c r="F1030" s="2">
        <v>0</v>
      </c>
      <c r="G1030" s="2">
        <v>0</v>
      </c>
      <c r="H1030" s="2">
        <v>0</v>
      </c>
      <c r="I1030" s="2">
        <v>1</v>
      </c>
      <c r="J1030" s="2">
        <v>0</v>
      </c>
      <c r="K1030" s="2">
        <v>0</v>
      </c>
      <c r="L1030" s="2">
        <v>1</v>
      </c>
      <c r="M1030" s="2">
        <v>0</v>
      </c>
      <c r="N1030" s="2">
        <v>0</v>
      </c>
      <c r="O1030" s="2" t="s">
        <v>37</v>
      </c>
      <c r="P1030" s="2" t="str" cm="1">
        <f t="array" ref="P1030">_xlfn.IFS(Table1[[#This Row],[Divorced]]=1,"Divorced",Table1[[#This Row],[Married]]=1,"Married",Table1[[#This Row],[Single]]=1,"Single",Table1[[#This Row],[Together]]=1,"Together",Table1[[#This Row],[Widow]]=1,"Widow")</f>
        <v>Together</v>
      </c>
      <c r="Q1030" s="2" t="str" cm="1">
        <f t="array" ref="Q1030">IFERROR(_xlfn.IFS(Table1[[#This Row],[Basic]]=1,"Basic",Table1[[#This Row],[Graduate]]=1,"Graduate",Table1[[#This Row],[Master]]=1,"Master",Table1[[#This Row],[PhD]]=1,"PhD"),"Other")</f>
        <v>Graduate</v>
      </c>
    </row>
    <row r="1031" spans="1:17" x14ac:dyDescent="0.25">
      <c r="A1031" s="2">
        <v>1601</v>
      </c>
      <c r="B1031" s="7">
        <v>154162</v>
      </c>
      <c r="C1031" s="2">
        <v>1</v>
      </c>
      <c r="D1031" s="2">
        <v>1</v>
      </c>
      <c r="E1031" s="2">
        <v>42</v>
      </c>
      <c r="F1031" s="2">
        <v>0</v>
      </c>
      <c r="G1031" s="2">
        <v>0</v>
      </c>
      <c r="H1031" s="2">
        <v>0</v>
      </c>
      <c r="I1031" s="2">
        <v>0</v>
      </c>
      <c r="J1031" s="2">
        <v>1</v>
      </c>
      <c r="K1031" s="2">
        <v>0</v>
      </c>
      <c r="L1031" s="2">
        <v>1</v>
      </c>
      <c r="M1031" s="2">
        <v>0</v>
      </c>
      <c r="N1031" s="2">
        <v>0</v>
      </c>
      <c r="O1031" s="2" t="s">
        <v>38</v>
      </c>
      <c r="P1031" s="2" t="str" cm="1">
        <f t="array" ref="P1031">_xlfn.IFS(Table1[[#This Row],[Divorced]]=1,"Divorced",Table1[[#This Row],[Married]]=1,"Married",Table1[[#This Row],[Single]]=1,"Single",Table1[[#This Row],[Together]]=1,"Together",Table1[[#This Row],[Widow]]=1,"Widow")</f>
        <v>Widow</v>
      </c>
      <c r="Q1031" s="2" t="str" cm="1">
        <f t="array" ref="Q1031">IFERROR(_xlfn.IFS(Table1[[#This Row],[Basic]]=1,"Basic",Table1[[#This Row],[Graduate]]=1,"Graduate",Table1[[#This Row],[Master]]=1,"Master",Table1[[#This Row],[PhD]]=1,"PhD"),"Other")</f>
        <v>Graduate</v>
      </c>
    </row>
    <row r="1032" spans="1:17" x14ac:dyDescent="0.25">
      <c r="A1032" s="2">
        <v>1882</v>
      </c>
      <c r="B1032" s="7">
        <v>154137</v>
      </c>
      <c r="C1032" s="2">
        <v>0</v>
      </c>
      <c r="D1032" s="2">
        <v>1</v>
      </c>
      <c r="E1032" s="2">
        <v>50</v>
      </c>
      <c r="F1032" s="2">
        <v>1</v>
      </c>
      <c r="G1032" s="2">
        <v>0</v>
      </c>
      <c r="H1032" s="2">
        <v>0</v>
      </c>
      <c r="I1032" s="2">
        <v>0</v>
      </c>
      <c r="J1032" s="2">
        <v>0</v>
      </c>
      <c r="K1032" s="2">
        <v>0</v>
      </c>
      <c r="L1032" s="2">
        <v>1</v>
      </c>
      <c r="M1032" s="2">
        <v>0</v>
      </c>
      <c r="N1032" s="2">
        <v>0</v>
      </c>
      <c r="O1032" s="2" t="s">
        <v>36</v>
      </c>
      <c r="P1032" s="2" t="str" cm="1">
        <f t="array" ref="P1032">_xlfn.IFS(Table1[[#This Row],[Divorced]]=1,"Divorced",Table1[[#This Row],[Married]]=1,"Married",Table1[[#This Row],[Single]]=1,"Single",Table1[[#This Row],[Together]]=1,"Together",Table1[[#This Row],[Widow]]=1,"Widow")</f>
        <v>Divorced</v>
      </c>
      <c r="Q1032" s="2" t="str" cm="1">
        <f t="array" ref="Q1032">IFERROR(_xlfn.IFS(Table1[[#This Row],[Basic]]=1,"Basic",Table1[[#This Row],[Graduate]]=1,"Graduate",Table1[[#This Row],[Master]]=1,"Master",Table1[[#This Row],[PhD]]=1,"PhD"),"Other")</f>
        <v>Graduate</v>
      </c>
    </row>
    <row r="1033" spans="1:17" x14ac:dyDescent="0.25">
      <c r="A1033" s="2">
        <v>2399</v>
      </c>
      <c r="B1033" s="7">
        <v>154132</v>
      </c>
      <c r="C1033" s="2">
        <v>0</v>
      </c>
      <c r="D1033" s="2">
        <v>1</v>
      </c>
      <c r="E1033" s="2">
        <v>51</v>
      </c>
      <c r="F1033" s="2">
        <v>0</v>
      </c>
      <c r="G1033" s="2">
        <v>0</v>
      </c>
      <c r="H1033" s="2">
        <v>0</v>
      </c>
      <c r="I1033" s="2">
        <v>1</v>
      </c>
      <c r="J1033" s="2">
        <v>0</v>
      </c>
      <c r="K1033" s="2">
        <v>0</v>
      </c>
      <c r="L1033" s="2">
        <v>0</v>
      </c>
      <c r="M1033" s="2">
        <v>0</v>
      </c>
      <c r="N1033" s="2">
        <v>1</v>
      </c>
      <c r="O1033" s="2" t="s">
        <v>38</v>
      </c>
      <c r="P1033" s="2" t="str" cm="1">
        <f t="array" ref="P1033">_xlfn.IFS(Table1[[#This Row],[Divorced]]=1,"Divorced",Table1[[#This Row],[Married]]=1,"Married",Table1[[#This Row],[Single]]=1,"Single",Table1[[#This Row],[Together]]=1,"Together",Table1[[#This Row],[Widow]]=1,"Widow")</f>
        <v>Together</v>
      </c>
      <c r="Q1033" s="2" t="str" cm="1">
        <f t="array" ref="Q1033">IFERROR(_xlfn.IFS(Table1[[#This Row],[Basic]]=1,"Basic",Table1[[#This Row],[Graduate]]=1,"Graduate",Table1[[#This Row],[Master]]=1,"Master",Table1[[#This Row],[PhD]]=1,"PhD"),"Other")</f>
        <v>PhD</v>
      </c>
    </row>
    <row r="1034" spans="1:17" x14ac:dyDescent="0.25">
      <c r="A1034" s="2">
        <v>2801</v>
      </c>
      <c r="B1034" s="7">
        <v>154111</v>
      </c>
      <c r="C1034" s="2">
        <v>0</v>
      </c>
      <c r="D1034" s="2">
        <v>1</v>
      </c>
      <c r="E1034" s="2">
        <v>55</v>
      </c>
      <c r="F1034" s="2">
        <v>0</v>
      </c>
      <c r="G1034" s="2">
        <v>0</v>
      </c>
      <c r="H1034" s="2">
        <v>0</v>
      </c>
      <c r="I1034" s="2">
        <v>0</v>
      </c>
      <c r="J1034" s="2">
        <v>1</v>
      </c>
      <c r="K1034" s="2">
        <v>0</v>
      </c>
      <c r="L1034" s="2">
        <v>0</v>
      </c>
      <c r="M1034" s="2">
        <v>0</v>
      </c>
      <c r="N1034" s="2">
        <v>1</v>
      </c>
      <c r="O1034" s="2" t="s">
        <v>38</v>
      </c>
      <c r="P1034" s="2" t="str" cm="1">
        <f t="array" ref="P1034">_xlfn.IFS(Table1[[#This Row],[Divorced]]=1,"Divorced",Table1[[#This Row],[Married]]=1,"Married",Table1[[#This Row],[Single]]=1,"Single",Table1[[#This Row],[Together]]=1,"Together",Table1[[#This Row],[Widow]]=1,"Widow")</f>
        <v>Widow</v>
      </c>
      <c r="Q1034" s="2" t="str" cm="1">
        <f t="array" ref="Q1034">IFERROR(_xlfn.IFS(Table1[[#This Row],[Basic]]=1,"Basic",Table1[[#This Row],[Graduate]]=1,"Graduate",Table1[[#This Row],[Master]]=1,"Master",Table1[[#This Row],[PhD]]=1,"PhD"),"Other")</f>
        <v>PhD</v>
      </c>
    </row>
    <row r="1035" spans="1:17" x14ac:dyDescent="0.25">
      <c r="A1035" s="2">
        <v>2479</v>
      </c>
      <c r="B1035" s="7">
        <v>154108</v>
      </c>
      <c r="C1035" s="2">
        <v>1</v>
      </c>
      <c r="D1035" s="2">
        <v>1</v>
      </c>
      <c r="E1035" s="2">
        <v>47</v>
      </c>
      <c r="F1035" s="2">
        <v>0</v>
      </c>
      <c r="G1035" s="2">
        <v>1</v>
      </c>
      <c r="H1035" s="2">
        <v>0</v>
      </c>
      <c r="I1035" s="2">
        <v>0</v>
      </c>
      <c r="J1035" s="2">
        <v>0</v>
      </c>
      <c r="K1035" s="2">
        <v>0</v>
      </c>
      <c r="L1035" s="2">
        <v>0</v>
      </c>
      <c r="M1035" s="2">
        <v>1</v>
      </c>
      <c r="N1035" s="2">
        <v>0</v>
      </c>
      <c r="O1035" s="2" t="s">
        <v>34</v>
      </c>
      <c r="P1035" s="2" t="str" cm="1">
        <f t="array" ref="P1035">_xlfn.IFS(Table1[[#This Row],[Divorced]]=1,"Divorced",Table1[[#This Row],[Married]]=1,"Married",Table1[[#This Row],[Single]]=1,"Single",Table1[[#This Row],[Together]]=1,"Together",Table1[[#This Row],[Widow]]=1,"Widow")</f>
        <v>Married</v>
      </c>
      <c r="Q1035" s="2" t="str" cm="1">
        <f t="array" ref="Q1035">IFERROR(_xlfn.IFS(Table1[[#This Row],[Basic]]=1,"Basic",Table1[[#This Row],[Graduate]]=1,"Graduate",Table1[[#This Row],[Master]]=1,"Master",Table1[[#This Row],[PhD]]=1,"PhD"),"Other")</f>
        <v>Master</v>
      </c>
    </row>
    <row r="1036" spans="1:17" x14ac:dyDescent="0.25">
      <c r="A1036" s="2">
        <v>2581</v>
      </c>
      <c r="B1036" s="7">
        <v>154072</v>
      </c>
      <c r="C1036" s="2">
        <v>1</v>
      </c>
      <c r="D1036" s="2">
        <v>1</v>
      </c>
      <c r="E1036" s="2">
        <v>57</v>
      </c>
      <c r="F1036" s="2">
        <v>0</v>
      </c>
      <c r="G1036" s="2">
        <v>1</v>
      </c>
      <c r="H1036" s="2">
        <v>0</v>
      </c>
      <c r="I1036" s="2">
        <v>0</v>
      </c>
      <c r="J1036" s="2">
        <v>0</v>
      </c>
      <c r="K1036" s="2">
        <v>0</v>
      </c>
      <c r="L1036" s="2">
        <v>0</v>
      </c>
      <c r="M1036" s="2">
        <v>0</v>
      </c>
      <c r="N1036" s="2">
        <v>1</v>
      </c>
      <c r="O1036" s="2" t="s">
        <v>34</v>
      </c>
      <c r="P1036" s="2" t="str" cm="1">
        <f t="array" ref="P1036">_xlfn.IFS(Table1[[#This Row],[Divorced]]=1,"Divorced",Table1[[#This Row],[Married]]=1,"Married",Table1[[#This Row],[Single]]=1,"Single",Table1[[#This Row],[Together]]=1,"Together",Table1[[#This Row],[Widow]]=1,"Widow")</f>
        <v>Married</v>
      </c>
      <c r="Q1036" s="2" t="str" cm="1">
        <f t="array" ref="Q1036">IFERROR(_xlfn.IFS(Table1[[#This Row],[Basic]]=1,"Basic",Table1[[#This Row],[Graduate]]=1,"Graduate",Table1[[#This Row],[Master]]=1,"Master",Table1[[#This Row],[PhD]]=1,"PhD"),"Other")</f>
        <v>PhD</v>
      </c>
    </row>
    <row r="1037" spans="1:17" x14ac:dyDescent="0.25">
      <c r="A1037" s="2">
        <v>1528</v>
      </c>
      <c r="B1037" s="7">
        <v>154058</v>
      </c>
      <c r="C1037" s="2">
        <v>0</v>
      </c>
      <c r="D1037" s="2">
        <v>1</v>
      </c>
      <c r="E1037" s="2">
        <v>44</v>
      </c>
      <c r="F1037" s="2">
        <v>0</v>
      </c>
      <c r="G1037" s="2">
        <v>0</v>
      </c>
      <c r="H1037" s="2">
        <v>0</v>
      </c>
      <c r="I1037" s="2">
        <v>1</v>
      </c>
      <c r="J1037" s="2">
        <v>0</v>
      </c>
      <c r="K1037" s="2">
        <v>0</v>
      </c>
      <c r="L1037" s="2">
        <v>1</v>
      </c>
      <c r="M1037" s="2">
        <v>0</v>
      </c>
      <c r="N1037" s="2">
        <v>0</v>
      </c>
      <c r="O1037" s="2" t="s">
        <v>36</v>
      </c>
      <c r="P1037" s="2" t="str" cm="1">
        <f t="array" ref="P1037">_xlfn.IFS(Table1[[#This Row],[Divorced]]=1,"Divorced",Table1[[#This Row],[Married]]=1,"Married",Table1[[#This Row],[Single]]=1,"Single",Table1[[#This Row],[Together]]=1,"Together",Table1[[#This Row],[Widow]]=1,"Widow")</f>
        <v>Together</v>
      </c>
      <c r="Q1037" s="2" t="str" cm="1">
        <f t="array" ref="Q1037">IFERROR(_xlfn.IFS(Table1[[#This Row],[Basic]]=1,"Basic",Table1[[#This Row],[Graduate]]=1,"Graduate",Table1[[#This Row],[Master]]=1,"Master",Table1[[#This Row],[PhD]]=1,"PhD"),"Other")</f>
        <v>Graduate</v>
      </c>
    </row>
    <row r="1038" spans="1:17" x14ac:dyDescent="0.25">
      <c r="A1038" s="2">
        <v>2834</v>
      </c>
      <c r="B1038" s="7">
        <v>154006</v>
      </c>
      <c r="C1038" s="2">
        <v>1</v>
      </c>
      <c r="D1038" s="2">
        <v>0</v>
      </c>
      <c r="E1038" s="2">
        <v>35</v>
      </c>
      <c r="F1038" s="2">
        <v>0</v>
      </c>
      <c r="G1038" s="2">
        <v>0</v>
      </c>
      <c r="H1038" s="2">
        <v>0</v>
      </c>
      <c r="I1038" s="2">
        <v>1</v>
      </c>
      <c r="J1038" s="2">
        <v>0</v>
      </c>
      <c r="K1038" s="2">
        <v>0</v>
      </c>
      <c r="L1038" s="2">
        <v>1</v>
      </c>
      <c r="M1038" s="2">
        <v>0</v>
      </c>
      <c r="N1038" s="2">
        <v>0</v>
      </c>
      <c r="O1038" s="2" t="s">
        <v>35</v>
      </c>
      <c r="P1038" s="2" t="str" cm="1">
        <f t="array" ref="P1038">_xlfn.IFS(Table1[[#This Row],[Divorced]]=1,"Divorced",Table1[[#This Row],[Married]]=1,"Married",Table1[[#This Row],[Single]]=1,"Single",Table1[[#This Row],[Together]]=1,"Together",Table1[[#This Row],[Widow]]=1,"Widow")</f>
        <v>Together</v>
      </c>
      <c r="Q1038" s="2" t="str" cm="1">
        <f t="array" ref="Q1038">IFERROR(_xlfn.IFS(Table1[[#This Row],[Basic]]=1,"Basic",Table1[[#This Row],[Graduate]]=1,"Graduate",Table1[[#This Row],[Master]]=1,"Master",Table1[[#This Row],[PhD]]=1,"PhD"),"Other")</f>
        <v>Graduate</v>
      </c>
    </row>
    <row r="1039" spans="1:17" x14ac:dyDescent="0.25">
      <c r="A1039" s="2">
        <v>2485</v>
      </c>
      <c r="B1039" s="7">
        <v>153977</v>
      </c>
      <c r="C1039" s="2">
        <v>0</v>
      </c>
      <c r="D1039" s="2">
        <v>1</v>
      </c>
      <c r="E1039" s="2">
        <v>62</v>
      </c>
      <c r="F1039" s="2">
        <v>0</v>
      </c>
      <c r="G1039" s="2">
        <v>0</v>
      </c>
      <c r="H1039" s="2">
        <v>0</v>
      </c>
      <c r="I1039" s="2">
        <v>1</v>
      </c>
      <c r="J1039" s="2">
        <v>0</v>
      </c>
      <c r="K1039" s="2">
        <v>0</v>
      </c>
      <c r="L1039" s="2">
        <v>1</v>
      </c>
      <c r="M1039" s="2">
        <v>0</v>
      </c>
      <c r="N1039" s="2">
        <v>0</v>
      </c>
      <c r="O1039" s="2" t="s">
        <v>34</v>
      </c>
      <c r="P1039" s="2" t="str" cm="1">
        <f t="array" ref="P1039">_xlfn.IFS(Table1[[#This Row],[Divorced]]=1,"Divorced",Table1[[#This Row],[Married]]=1,"Married",Table1[[#This Row],[Single]]=1,"Single",Table1[[#This Row],[Together]]=1,"Together",Table1[[#This Row],[Widow]]=1,"Widow")</f>
        <v>Together</v>
      </c>
      <c r="Q1039" s="2" t="str" cm="1">
        <f t="array" ref="Q1039">IFERROR(_xlfn.IFS(Table1[[#This Row],[Basic]]=1,"Basic",Table1[[#This Row],[Graduate]]=1,"Graduate",Table1[[#This Row],[Master]]=1,"Master",Table1[[#This Row],[PhD]]=1,"PhD"),"Other")</f>
        <v>Graduate</v>
      </c>
    </row>
    <row r="1040" spans="1:17" x14ac:dyDescent="0.25">
      <c r="A1040" s="2">
        <v>2780</v>
      </c>
      <c r="B1040" s="7">
        <v>153977</v>
      </c>
      <c r="C1040" s="2">
        <v>0</v>
      </c>
      <c r="D1040" s="2">
        <v>1</v>
      </c>
      <c r="E1040" s="2">
        <v>62</v>
      </c>
      <c r="F1040" s="2">
        <v>0</v>
      </c>
      <c r="G1040" s="2">
        <v>0</v>
      </c>
      <c r="H1040" s="2">
        <v>0</v>
      </c>
      <c r="I1040" s="2">
        <v>1</v>
      </c>
      <c r="J1040" s="2">
        <v>0</v>
      </c>
      <c r="K1040" s="2">
        <v>0</v>
      </c>
      <c r="L1040" s="2">
        <v>1</v>
      </c>
      <c r="M1040" s="2">
        <v>0</v>
      </c>
      <c r="N1040" s="2">
        <v>0</v>
      </c>
      <c r="O1040" s="2" t="s">
        <v>35</v>
      </c>
      <c r="P1040" s="2" t="str" cm="1">
        <f t="array" ref="P1040">_xlfn.IFS(Table1[[#This Row],[Divorced]]=1,"Divorced",Table1[[#This Row],[Married]]=1,"Married",Table1[[#This Row],[Single]]=1,"Single",Table1[[#This Row],[Together]]=1,"Together",Table1[[#This Row],[Widow]]=1,"Widow")</f>
        <v>Together</v>
      </c>
      <c r="Q1040" s="2" t="str" cm="1">
        <f t="array" ref="Q1040">IFERROR(_xlfn.IFS(Table1[[#This Row],[Basic]]=1,"Basic",Table1[[#This Row],[Graduate]]=1,"Graduate",Table1[[#This Row],[Master]]=1,"Master",Table1[[#This Row],[PhD]]=1,"PhD"),"Other")</f>
        <v>Graduate</v>
      </c>
    </row>
    <row r="1041" spans="1:17" x14ac:dyDescent="0.25">
      <c r="A1041" s="2">
        <v>1572</v>
      </c>
      <c r="B1041" s="7">
        <v>153863</v>
      </c>
      <c r="C1041" s="2">
        <v>0</v>
      </c>
      <c r="D1041" s="2">
        <v>1</v>
      </c>
      <c r="E1041" s="2">
        <v>65</v>
      </c>
      <c r="F1041" s="2">
        <v>0</v>
      </c>
      <c r="G1041" s="2">
        <v>0</v>
      </c>
      <c r="H1041" s="2">
        <v>0</v>
      </c>
      <c r="I1041" s="2">
        <v>1</v>
      </c>
      <c r="J1041" s="2">
        <v>0</v>
      </c>
      <c r="K1041" s="2">
        <v>0</v>
      </c>
      <c r="L1041" s="2">
        <v>1</v>
      </c>
      <c r="M1041" s="2">
        <v>0</v>
      </c>
      <c r="N1041" s="2">
        <v>0</v>
      </c>
      <c r="O1041" s="2" t="s">
        <v>37</v>
      </c>
      <c r="P1041" s="2" t="str" cm="1">
        <f t="array" ref="P1041">_xlfn.IFS(Table1[[#This Row],[Divorced]]=1,"Divorced",Table1[[#This Row],[Married]]=1,"Married",Table1[[#This Row],[Single]]=1,"Single",Table1[[#This Row],[Together]]=1,"Together",Table1[[#This Row],[Widow]]=1,"Widow")</f>
        <v>Together</v>
      </c>
      <c r="Q1041" s="2" t="str" cm="1">
        <f t="array" ref="Q1041">IFERROR(_xlfn.IFS(Table1[[#This Row],[Basic]]=1,"Basic",Table1[[#This Row],[Graduate]]=1,"Graduate",Table1[[#This Row],[Master]]=1,"Master",Table1[[#This Row],[PhD]]=1,"PhD"),"Other")</f>
        <v>Graduate</v>
      </c>
    </row>
    <row r="1042" spans="1:17" x14ac:dyDescent="0.25">
      <c r="A1042" s="2">
        <v>1395</v>
      </c>
      <c r="B1042" s="7">
        <v>153858</v>
      </c>
      <c r="C1042" s="2">
        <v>0</v>
      </c>
      <c r="D1042" s="2">
        <v>1</v>
      </c>
      <c r="E1042" s="2">
        <v>44</v>
      </c>
      <c r="F1042" s="2">
        <v>0</v>
      </c>
      <c r="G1042" s="2">
        <v>1</v>
      </c>
      <c r="H1042" s="2">
        <v>0</v>
      </c>
      <c r="I1042" s="2">
        <v>0</v>
      </c>
      <c r="J1042" s="2">
        <v>0</v>
      </c>
      <c r="K1042" s="2">
        <v>0</v>
      </c>
      <c r="L1042" s="2">
        <v>1</v>
      </c>
      <c r="M1042" s="2">
        <v>0</v>
      </c>
      <c r="N1042" s="2">
        <v>0</v>
      </c>
      <c r="O1042" s="2" t="s">
        <v>39</v>
      </c>
      <c r="P1042" s="2" t="str" cm="1">
        <f t="array" ref="P1042">_xlfn.IFS(Table1[[#This Row],[Divorced]]=1,"Divorced",Table1[[#This Row],[Married]]=1,"Married",Table1[[#This Row],[Single]]=1,"Single",Table1[[#This Row],[Together]]=1,"Together",Table1[[#This Row],[Widow]]=1,"Widow")</f>
        <v>Married</v>
      </c>
      <c r="Q1042" s="2" t="str" cm="1">
        <f t="array" ref="Q1042">IFERROR(_xlfn.IFS(Table1[[#This Row],[Basic]]=1,"Basic",Table1[[#This Row],[Graduate]]=1,"Graduate",Table1[[#This Row],[Master]]=1,"Master",Table1[[#This Row],[PhD]]=1,"PhD"),"Other")</f>
        <v>Graduate</v>
      </c>
    </row>
    <row r="1043" spans="1:17" x14ac:dyDescent="0.25">
      <c r="A1043" s="2">
        <v>2576</v>
      </c>
      <c r="B1043" s="7">
        <v>153843</v>
      </c>
      <c r="C1043" s="2">
        <v>0</v>
      </c>
      <c r="D1043" s="2">
        <v>1</v>
      </c>
      <c r="E1043" s="2">
        <v>55</v>
      </c>
      <c r="F1043" s="2">
        <v>0</v>
      </c>
      <c r="G1043" s="2">
        <v>1</v>
      </c>
      <c r="H1043" s="2">
        <v>0</v>
      </c>
      <c r="I1043" s="2">
        <v>0</v>
      </c>
      <c r="J1043" s="2">
        <v>0</v>
      </c>
      <c r="K1043" s="2">
        <v>0</v>
      </c>
      <c r="L1043" s="2">
        <v>0</v>
      </c>
      <c r="M1043" s="2">
        <v>1</v>
      </c>
      <c r="N1043" s="2">
        <v>0</v>
      </c>
      <c r="O1043" s="2" t="s">
        <v>35</v>
      </c>
      <c r="P1043" s="2" t="str" cm="1">
        <f t="array" ref="P1043">_xlfn.IFS(Table1[[#This Row],[Divorced]]=1,"Divorced",Table1[[#This Row],[Married]]=1,"Married",Table1[[#This Row],[Single]]=1,"Single",Table1[[#This Row],[Together]]=1,"Together",Table1[[#This Row],[Widow]]=1,"Widow")</f>
        <v>Married</v>
      </c>
      <c r="Q1043" s="2" t="str" cm="1">
        <f t="array" ref="Q1043">IFERROR(_xlfn.IFS(Table1[[#This Row],[Basic]]=1,"Basic",Table1[[#This Row],[Graduate]]=1,"Graduate",Table1[[#This Row],[Master]]=1,"Master",Table1[[#This Row],[PhD]]=1,"PhD"),"Other")</f>
        <v>Master</v>
      </c>
    </row>
    <row r="1044" spans="1:17" x14ac:dyDescent="0.25">
      <c r="A1044" s="2">
        <v>1452</v>
      </c>
      <c r="B1044" s="7">
        <v>153790</v>
      </c>
      <c r="C1044" s="2">
        <v>0</v>
      </c>
      <c r="D1044" s="2">
        <v>2</v>
      </c>
      <c r="E1044" s="2">
        <v>69</v>
      </c>
      <c r="F1044" s="2">
        <v>0</v>
      </c>
      <c r="G1044" s="2">
        <v>1</v>
      </c>
      <c r="H1044" s="2">
        <v>0</v>
      </c>
      <c r="I1044" s="2">
        <v>0</v>
      </c>
      <c r="J1044" s="2">
        <v>0</v>
      </c>
      <c r="K1044" s="2">
        <v>0</v>
      </c>
      <c r="L1044" s="2">
        <v>1</v>
      </c>
      <c r="M1044" s="2">
        <v>0</v>
      </c>
      <c r="N1044" s="2">
        <v>0</v>
      </c>
      <c r="O1044" s="2" t="s">
        <v>37</v>
      </c>
      <c r="P1044" s="2" t="str" cm="1">
        <f t="array" ref="P1044">_xlfn.IFS(Table1[[#This Row],[Divorced]]=1,"Divorced",Table1[[#This Row],[Married]]=1,"Married",Table1[[#This Row],[Single]]=1,"Single",Table1[[#This Row],[Together]]=1,"Together",Table1[[#This Row],[Widow]]=1,"Widow")</f>
        <v>Married</v>
      </c>
      <c r="Q1044" s="2" t="str" cm="1">
        <f t="array" ref="Q1044">IFERROR(_xlfn.IFS(Table1[[#This Row],[Basic]]=1,"Basic",Table1[[#This Row],[Graduate]]=1,"Graduate",Table1[[#This Row],[Master]]=1,"Master",Table1[[#This Row],[PhD]]=1,"PhD"),"Other")</f>
        <v>Graduate</v>
      </c>
    </row>
    <row r="1045" spans="1:17" x14ac:dyDescent="0.25">
      <c r="A1045" s="2">
        <v>2366</v>
      </c>
      <c r="B1045" s="7">
        <v>153761</v>
      </c>
      <c r="C1045" s="2">
        <v>1</v>
      </c>
      <c r="D1045" s="2">
        <v>1</v>
      </c>
      <c r="E1045" s="2">
        <v>48</v>
      </c>
      <c r="F1045" s="2">
        <v>0</v>
      </c>
      <c r="G1045" s="2">
        <v>1</v>
      </c>
      <c r="H1045" s="2">
        <v>0</v>
      </c>
      <c r="I1045" s="2">
        <v>0</v>
      </c>
      <c r="J1045" s="2">
        <v>0</v>
      </c>
      <c r="K1045" s="2">
        <v>0</v>
      </c>
      <c r="L1045" s="2">
        <v>0</v>
      </c>
      <c r="M1045" s="2">
        <v>1</v>
      </c>
      <c r="N1045" s="2">
        <v>0</v>
      </c>
      <c r="O1045" s="2" t="s">
        <v>35</v>
      </c>
      <c r="P1045" s="2" t="str" cm="1">
        <f t="array" ref="P1045">_xlfn.IFS(Table1[[#This Row],[Divorced]]=1,"Divorced",Table1[[#This Row],[Married]]=1,"Married",Table1[[#This Row],[Single]]=1,"Single",Table1[[#This Row],[Together]]=1,"Together",Table1[[#This Row],[Widow]]=1,"Widow")</f>
        <v>Married</v>
      </c>
      <c r="Q1045" s="2" t="str" cm="1">
        <f t="array" ref="Q1045">IFERROR(_xlfn.IFS(Table1[[#This Row],[Basic]]=1,"Basic",Table1[[#This Row],[Graduate]]=1,"Graduate",Table1[[#This Row],[Master]]=1,"Master",Table1[[#This Row],[PhD]]=1,"PhD"),"Other")</f>
        <v>Master</v>
      </c>
    </row>
    <row r="1046" spans="1:17" x14ac:dyDescent="0.25">
      <c r="A1046" s="2">
        <v>1938</v>
      </c>
      <c r="B1046" s="7">
        <v>153700</v>
      </c>
      <c r="C1046" s="2">
        <v>0</v>
      </c>
      <c r="D1046" s="2">
        <v>1</v>
      </c>
      <c r="E1046" s="2">
        <v>68</v>
      </c>
      <c r="F1046" s="2">
        <v>0</v>
      </c>
      <c r="G1046" s="2">
        <v>0</v>
      </c>
      <c r="H1046" s="2">
        <v>1</v>
      </c>
      <c r="I1046" s="2">
        <v>0</v>
      </c>
      <c r="J1046" s="2">
        <v>0</v>
      </c>
      <c r="K1046" s="2">
        <v>0</v>
      </c>
      <c r="L1046" s="2">
        <v>1</v>
      </c>
      <c r="M1046" s="2">
        <v>0</v>
      </c>
      <c r="N1046" s="2">
        <v>0</v>
      </c>
      <c r="O1046" s="2" t="s">
        <v>37</v>
      </c>
      <c r="P1046" s="2" t="str" cm="1">
        <f t="array" ref="P1046">_xlfn.IFS(Table1[[#This Row],[Divorced]]=1,"Divorced",Table1[[#This Row],[Married]]=1,"Married",Table1[[#This Row],[Single]]=1,"Single",Table1[[#This Row],[Together]]=1,"Together",Table1[[#This Row],[Widow]]=1,"Widow")</f>
        <v>Single</v>
      </c>
      <c r="Q1046" s="2" t="str" cm="1">
        <f t="array" ref="Q1046">IFERROR(_xlfn.IFS(Table1[[#This Row],[Basic]]=1,"Basic",Table1[[#This Row],[Graduate]]=1,"Graduate",Table1[[#This Row],[Master]]=1,"Master",Table1[[#This Row],[PhD]]=1,"PhD"),"Other")</f>
        <v>Graduate</v>
      </c>
    </row>
    <row r="1047" spans="1:17" x14ac:dyDescent="0.25">
      <c r="A1047" s="2">
        <v>1489</v>
      </c>
      <c r="B1047" s="7">
        <v>153653</v>
      </c>
      <c r="C1047" s="2">
        <v>0</v>
      </c>
      <c r="D1047" s="2">
        <v>0</v>
      </c>
      <c r="E1047" s="2">
        <v>67</v>
      </c>
      <c r="F1047" s="2">
        <v>0</v>
      </c>
      <c r="G1047" s="2">
        <v>0</v>
      </c>
      <c r="H1047" s="2">
        <v>0</v>
      </c>
      <c r="I1047" s="2">
        <v>0</v>
      </c>
      <c r="J1047" s="2">
        <v>1</v>
      </c>
      <c r="K1047" s="2">
        <v>0</v>
      </c>
      <c r="L1047" s="2">
        <v>1</v>
      </c>
      <c r="M1047" s="2">
        <v>0</v>
      </c>
      <c r="N1047" s="2">
        <v>0</v>
      </c>
      <c r="O1047" s="2" t="s">
        <v>34</v>
      </c>
      <c r="P1047" s="2" t="str" cm="1">
        <f t="array" ref="P1047">_xlfn.IFS(Table1[[#This Row],[Divorced]]=1,"Divorced",Table1[[#This Row],[Married]]=1,"Married",Table1[[#This Row],[Single]]=1,"Single",Table1[[#This Row],[Together]]=1,"Together",Table1[[#This Row],[Widow]]=1,"Widow")</f>
        <v>Widow</v>
      </c>
      <c r="Q1047" s="2" t="str" cm="1">
        <f t="array" ref="Q1047">IFERROR(_xlfn.IFS(Table1[[#This Row],[Basic]]=1,"Basic",Table1[[#This Row],[Graduate]]=1,"Graduate",Table1[[#This Row],[Master]]=1,"Master",Table1[[#This Row],[PhD]]=1,"PhD"),"Other")</f>
        <v>Graduate</v>
      </c>
    </row>
    <row r="1048" spans="1:17" x14ac:dyDescent="0.25">
      <c r="A1048" s="2">
        <v>1712</v>
      </c>
      <c r="B1048" s="7">
        <v>153593</v>
      </c>
      <c r="C1048" s="2">
        <v>1</v>
      </c>
      <c r="D1048" s="2">
        <v>1</v>
      </c>
      <c r="E1048" s="2">
        <v>67</v>
      </c>
      <c r="F1048" s="2">
        <v>0</v>
      </c>
      <c r="G1048" s="2">
        <v>0</v>
      </c>
      <c r="H1048" s="2">
        <v>0</v>
      </c>
      <c r="I1048" s="2">
        <v>1</v>
      </c>
      <c r="J1048" s="2">
        <v>0</v>
      </c>
      <c r="K1048" s="2">
        <v>0</v>
      </c>
      <c r="L1048" s="2">
        <v>0</v>
      </c>
      <c r="M1048" s="2">
        <v>0</v>
      </c>
      <c r="N1048" s="2">
        <v>1</v>
      </c>
      <c r="O1048" s="2" t="s">
        <v>35</v>
      </c>
      <c r="P1048" s="2" t="str" cm="1">
        <f t="array" ref="P1048">_xlfn.IFS(Table1[[#This Row],[Divorced]]=1,"Divorced",Table1[[#This Row],[Married]]=1,"Married",Table1[[#This Row],[Single]]=1,"Single",Table1[[#This Row],[Together]]=1,"Together",Table1[[#This Row],[Widow]]=1,"Widow")</f>
        <v>Together</v>
      </c>
      <c r="Q1048" s="2" t="str" cm="1">
        <f t="array" ref="Q1048">IFERROR(_xlfn.IFS(Table1[[#This Row],[Basic]]=1,"Basic",Table1[[#This Row],[Graduate]]=1,"Graduate",Table1[[#This Row],[Master]]=1,"Master",Table1[[#This Row],[PhD]]=1,"PhD"),"Other")</f>
        <v>PhD</v>
      </c>
    </row>
    <row r="1049" spans="1:17" x14ac:dyDescent="0.25">
      <c r="A1049" s="2">
        <v>1162</v>
      </c>
      <c r="B1049" s="7">
        <v>153537</v>
      </c>
      <c r="C1049" s="2">
        <v>1</v>
      </c>
      <c r="D1049" s="2">
        <v>1</v>
      </c>
      <c r="E1049" s="2">
        <v>61</v>
      </c>
      <c r="F1049" s="2">
        <v>0</v>
      </c>
      <c r="G1049" s="2">
        <v>0</v>
      </c>
      <c r="H1049" s="2">
        <v>0</v>
      </c>
      <c r="I1049" s="2">
        <v>1</v>
      </c>
      <c r="J1049" s="2">
        <v>0</v>
      </c>
      <c r="K1049" s="2">
        <v>0</v>
      </c>
      <c r="L1049" s="2">
        <v>0</v>
      </c>
      <c r="M1049" s="2">
        <v>0</v>
      </c>
      <c r="N1049" s="2">
        <v>1</v>
      </c>
      <c r="O1049" s="2" t="s">
        <v>36</v>
      </c>
      <c r="P1049" s="2" t="str" cm="1">
        <f t="array" ref="P1049">_xlfn.IFS(Table1[[#This Row],[Divorced]]=1,"Divorced",Table1[[#This Row],[Married]]=1,"Married",Table1[[#This Row],[Single]]=1,"Single",Table1[[#This Row],[Together]]=1,"Together",Table1[[#This Row],[Widow]]=1,"Widow")</f>
        <v>Together</v>
      </c>
      <c r="Q1049" s="2" t="str" cm="1">
        <f t="array" ref="Q1049">IFERROR(_xlfn.IFS(Table1[[#This Row],[Basic]]=1,"Basic",Table1[[#This Row],[Graduate]]=1,"Graduate",Table1[[#This Row],[Master]]=1,"Master",Table1[[#This Row],[PhD]]=1,"PhD"),"Other")</f>
        <v>PhD</v>
      </c>
    </row>
    <row r="1050" spans="1:17" x14ac:dyDescent="0.25">
      <c r="A1050" s="2">
        <v>2247</v>
      </c>
      <c r="B1050" s="7">
        <v>153378</v>
      </c>
      <c r="C1050" s="2">
        <v>1</v>
      </c>
      <c r="D1050" s="2">
        <v>1</v>
      </c>
      <c r="E1050" s="2">
        <v>57</v>
      </c>
      <c r="F1050" s="2">
        <v>0</v>
      </c>
      <c r="G1050" s="2">
        <v>1</v>
      </c>
      <c r="H1050" s="2">
        <v>0</v>
      </c>
      <c r="I1050" s="2">
        <v>0</v>
      </c>
      <c r="J1050" s="2">
        <v>0</v>
      </c>
      <c r="K1050" s="2">
        <v>0</v>
      </c>
      <c r="L1050" s="2">
        <v>0</v>
      </c>
      <c r="M1050" s="2">
        <v>0</v>
      </c>
      <c r="N1050" s="2">
        <v>1</v>
      </c>
      <c r="O1050" s="2" t="s">
        <v>39</v>
      </c>
      <c r="P1050" s="2" t="str" cm="1">
        <f t="array" ref="P1050">_xlfn.IFS(Table1[[#This Row],[Divorced]]=1,"Divorced",Table1[[#This Row],[Married]]=1,"Married",Table1[[#This Row],[Single]]=1,"Single",Table1[[#This Row],[Together]]=1,"Together",Table1[[#This Row],[Widow]]=1,"Widow")</f>
        <v>Married</v>
      </c>
      <c r="Q1050" s="2" t="str" cm="1">
        <f t="array" ref="Q1050">IFERROR(_xlfn.IFS(Table1[[#This Row],[Basic]]=1,"Basic",Table1[[#This Row],[Graduate]]=1,"Graduate",Table1[[#This Row],[Master]]=1,"Master",Table1[[#This Row],[PhD]]=1,"PhD"),"Other")</f>
        <v>PhD</v>
      </c>
    </row>
    <row r="1051" spans="1:17" x14ac:dyDescent="0.25">
      <c r="A1051" s="2">
        <v>2473</v>
      </c>
      <c r="B1051" s="7">
        <v>153374</v>
      </c>
      <c r="C1051" s="2">
        <v>0</v>
      </c>
      <c r="D1051" s="2">
        <v>1</v>
      </c>
      <c r="E1051" s="2">
        <v>51</v>
      </c>
      <c r="F1051" s="2">
        <v>0</v>
      </c>
      <c r="G1051" s="2">
        <v>0</v>
      </c>
      <c r="H1051" s="2">
        <v>0</v>
      </c>
      <c r="I1051" s="2">
        <v>1</v>
      </c>
      <c r="J1051" s="2">
        <v>0</v>
      </c>
      <c r="K1051" s="2">
        <v>0</v>
      </c>
      <c r="L1051" s="2">
        <v>0</v>
      </c>
      <c r="M1051" s="2">
        <v>0</v>
      </c>
      <c r="N1051" s="2">
        <v>1</v>
      </c>
      <c r="O1051" s="2" t="s">
        <v>34</v>
      </c>
      <c r="P1051" s="2" t="str" cm="1">
        <f t="array" ref="P1051">_xlfn.IFS(Table1[[#This Row],[Divorced]]=1,"Divorced",Table1[[#This Row],[Married]]=1,"Married",Table1[[#This Row],[Single]]=1,"Single",Table1[[#This Row],[Together]]=1,"Together",Table1[[#This Row],[Widow]]=1,"Widow")</f>
        <v>Together</v>
      </c>
      <c r="Q1051" s="2" t="str" cm="1">
        <f t="array" ref="Q1051">IFERROR(_xlfn.IFS(Table1[[#This Row],[Basic]]=1,"Basic",Table1[[#This Row],[Graduate]]=1,"Graduate",Table1[[#This Row],[Master]]=1,"Master",Table1[[#This Row],[PhD]]=1,"PhD"),"Other")</f>
        <v>PhD</v>
      </c>
    </row>
    <row r="1052" spans="1:17" x14ac:dyDescent="0.25">
      <c r="A1052" s="2">
        <v>3059</v>
      </c>
      <c r="B1052" s="7">
        <v>153367</v>
      </c>
      <c r="C1052" s="2">
        <v>1</v>
      </c>
      <c r="D1052" s="2">
        <v>1</v>
      </c>
      <c r="E1052" s="2">
        <v>46</v>
      </c>
      <c r="F1052" s="2">
        <v>1</v>
      </c>
      <c r="G1052" s="2">
        <v>0</v>
      </c>
      <c r="H1052" s="2">
        <v>0</v>
      </c>
      <c r="I1052" s="2">
        <v>0</v>
      </c>
      <c r="J1052" s="2">
        <v>0</v>
      </c>
      <c r="K1052" s="2">
        <v>0</v>
      </c>
      <c r="L1052" s="2">
        <v>0</v>
      </c>
      <c r="M1052" s="2">
        <v>1</v>
      </c>
      <c r="N1052" s="2">
        <v>0</v>
      </c>
      <c r="O1052" s="2" t="s">
        <v>38</v>
      </c>
      <c r="P1052" s="2" t="str" cm="1">
        <f t="array" ref="P1052">_xlfn.IFS(Table1[[#This Row],[Divorced]]=1,"Divorced",Table1[[#This Row],[Married]]=1,"Married",Table1[[#This Row],[Single]]=1,"Single",Table1[[#This Row],[Together]]=1,"Together",Table1[[#This Row],[Widow]]=1,"Widow")</f>
        <v>Divorced</v>
      </c>
      <c r="Q1052" s="2" t="str" cm="1">
        <f t="array" ref="Q1052">IFERROR(_xlfn.IFS(Table1[[#This Row],[Basic]]=1,"Basic",Table1[[#This Row],[Graduate]]=1,"Graduate",Table1[[#This Row],[Master]]=1,"Master",Table1[[#This Row],[PhD]]=1,"PhD"),"Other")</f>
        <v>Master</v>
      </c>
    </row>
    <row r="1053" spans="1:17" x14ac:dyDescent="0.25">
      <c r="A1053" s="2">
        <v>1026</v>
      </c>
      <c r="B1053" s="7">
        <v>153359</v>
      </c>
      <c r="C1053" s="2">
        <v>1</v>
      </c>
      <c r="D1053" s="2">
        <v>1</v>
      </c>
      <c r="E1053" s="2">
        <v>44</v>
      </c>
      <c r="F1053" s="2">
        <v>0</v>
      </c>
      <c r="G1053" s="2">
        <v>1</v>
      </c>
      <c r="H1053" s="2">
        <v>0</v>
      </c>
      <c r="I1053" s="2">
        <v>0</v>
      </c>
      <c r="J1053" s="2">
        <v>0</v>
      </c>
      <c r="K1053" s="2">
        <v>0</v>
      </c>
      <c r="L1053" s="2">
        <v>1</v>
      </c>
      <c r="M1053" s="2">
        <v>0</v>
      </c>
      <c r="N1053" s="2">
        <v>0</v>
      </c>
      <c r="O1053" s="2" t="s">
        <v>37</v>
      </c>
      <c r="P1053" s="2" t="str" cm="1">
        <f t="array" ref="P1053">_xlfn.IFS(Table1[[#This Row],[Divorced]]=1,"Divorced",Table1[[#This Row],[Married]]=1,"Married",Table1[[#This Row],[Single]]=1,"Single",Table1[[#This Row],[Together]]=1,"Together",Table1[[#This Row],[Widow]]=1,"Widow")</f>
        <v>Married</v>
      </c>
      <c r="Q1053" s="2" t="str" cm="1">
        <f t="array" ref="Q1053">IFERROR(_xlfn.IFS(Table1[[#This Row],[Basic]]=1,"Basic",Table1[[#This Row],[Graduate]]=1,"Graduate",Table1[[#This Row],[Master]]=1,"Master",Table1[[#This Row],[PhD]]=1,"PhD"),"Other")</f>
        <v>Graduate</v>
      </c>
    </row>
    <row r="1054" spans="1:17" x14ac:dyDescent="0.25">
      <c r="A1054" s="2">
        <v>2038</v>
      </c>
      <c r="B1054" s="7">
        <v>153312</v>
      </c>
      <c r="C1054" s="2">
        <v>0</v>
      </c>
      <c r="D1054" s="2">
        <v>0</v>
      </c>
      <c r="E1054" s="2">
        <v>69</v>
      </c>
      <c r="F1054" s="2">
        <v>0</v>
      </c>
      <c r="G1054" s="2">
        <v>1</v>
      </c>
      <c r="H1054" s="2">
        <v>0</v>
      </c>
      <c r="I1054" s="2">
        <v>0</v>
      </c>
      <c r="J1054" s="2">
        <v>0</v>
      </c>
      <c r="K1054" s="2">
        <v>0</v>
      </c>
      <c r="L1054" s="2">
        <v>0</v>
      </c>
      <c r="M1054" s="2">
        <v>0</v>
      </c>
      <c r="N1054" s="2">
        <v>1</v>
      </c>
      <c r="O1054" s="2" t="s">
        <v>36</v>
      </c>
      <c r="P1054" s="2" t="str" cm="1">
        <f t="array" ref="P1054">_xlfn.IFS(Table1[[#This Row],[Divorced]]=1,"Divorced",Table1[[#This Row],[Married]]=1,"Married",Table1[[#This Row],[Single]]=1,"Single",Table1[[#This Row],[Together]]=1,"Together",Table1[[#This Row],[Widow]]=1,"Widow")</f>
        <v>Married</v>
      </c>
      <c r="Q1054" s="2" t="str" cm="1">
        <f t="array" ref="Q1054">IFERROR(_xlfn.IFS(Table1[[#This Row],[Basic]]=1,"Basic",Table1[[#This Row],[Graduate]]=1,"Graduate",Table1[[#This Row],[Master]]=1,"Master",Table1[[#This Row],[PhD]]=1,"PhD"),"Other")</f>
        <v>PhD</v>
      </c>
    </row>
    <row r="1055" spans="1:17" x14ac:dyDescent="0.25">
      <c r="A1055" s="2">
        <v>2476</v>
      </c>
      <c r="B1055" s="7">
        <v>153253</v>
      </c>
      <c r="C1055" s="2">
        <v>1</v>
      </c>
      <c r="D1055" s="2">
        <v>1</v>
      </c>
      <c r="E1055" s="2">
        <v>45</v>
      </c>
      <c r="F1055" s="2">
        <v>0</v>
      </c>
      <c r="G1055" s="2">
        <v>0</v>
      </c>
      <c r="H1055" s="2">
        <v>0</v>
      </c>
      <c r="I1055" s="2">
        <v>1</v>
      </c>
      <c r="J1055" s="2">
        <v>0</v>
      </c>
      <c r="K1055" s="2">
        <v>0</v>
      </c>
      <c r="L1055" s="2">
        <v>0</v>
      </c>
      <c r="M1055" s="2">
        <v>1</v>
      </c>
      <c r="N1055" s="2">
        <v>0</v>
      </c>
      <c r="O1055" s="2" t="s">
        <v>36</v>
      </c>
      <c r="P1055" s="2" t="str" cm="1">
        <f t="array" ref="P1055">_xlfn.IFS(Table1[[#This Row],[Divorced]]=1,"Divorced",Table1[[#This Row],[Married]]=1,"Married",Table1[[#This Row],[Single]]=1,"Single",Table1[[#This Row],[Together]]=1,"Together",Table1[[#This Row],[Widow]]=1,"Widow")</f>
        <v>Together</v>
      </c>
      <c r="Q1055" s="2" t="str" cm="1">
        <f t="array" ref="Q1055">IFERROR(_xlfn.IFS(Table1[[#This Row],[Basic]]=1,"Basic",Table1[[#This Row],[Graduate]]=1,"Graduate",Table1[[#This Row],[Master]]=1,"Master",Table1[[#This Row],[PhD]]=1,"PhD"),"Other")</f>
        <v>Master</v>
      </c>
    </row>
    <row r="1056" spans="1:17" x14ac:dyDescent="0.25">
      <c r="A1056" s="2">
        <v>3152</v>
      </c>
      <c r="B1056" s="7">
        <v>153233</v>
      </c>
      <c r="C1056" s="2">
        <v>0</v>
      </c>
      <c r="D1056" s="2">
        <v>1</v>
      </c>
      <c r="E1056" s="2">
        <v>63</v>
      </c>
      <c r="F1056" s="2">
        <v>0</v>
      </c>
      <c r="G1056" s="2">
        <v>1</v>
      </c>
      <c r="H1056" s="2">
        <v>0</v>
      </c>
      <c r="I1056" s="2">
        <v>0</v>
      </c>
      <c r="J1056" s="2">
        <v>0</v>
      </c>
      <c r="K1056" s="2">
        <v>0</v>
      </c>
      <c r="L1056" s="2">
        <v>0</v>
      </c>
      <c r="M1056" s="2">
        <v>0</v>
      </c>
      <c r="N1056" s="2">
        <v>0</v>
      </c>
      <c r="O1056" s="2" t="s">
        <v>35</v>
      </c>
      <c r="P1056" s="2" t="str" cm="1">
        <f t="array" ref="P1056">_xlfn.IFS(Table1[[#This Row],[Divorced]]=1,"Divorced",Table1[[#This Row],[Married]]=1,"Married",Table1[[#This Row],[Single]]=1,"Single",Table1[[#This Row],[Together]]=1,"Together",Table1[[#This Row],[Widow]]=1,"Widow")</f>
        <v>Married</v>
      </c>
      <c r="Q1056" s="2" t="str" cm="1">
        <f t="array" ref="Q1056">IFERROR(_xlfn.IFS(Table1[[#This Row],[Basic]]=1,"Basic",Table1[[#This Row],[Graduate]]=1,"Graduate",Table1[[#This Row],[Master]]=1,"Master",Table1[[#This Row],[PhD]]=1,"PhD"),"Other")</f>
        <v>Other</v>
      </c>
    </row>
    <row r="1057" spans="1:17" x14ac:dyDescent="0.25">
      <c r="A1057" s="2">
        <v>3092</v>
      </c>
      <c r="B1057" s="7">
        <v>153230</v>
      </c>
      <c r="C1057" s="2">
        <v>0</v>
      </c>
      <c r="D1057" s="2">
        <v>1</v>
      </c>
      <c r="E1057" s="2">
        <v>64</v>
      </c>
      <c r="F1057" s="2">
        <v>0</v>
      </c>
      <c r="G1057" s="2">
        <v>1</v>
      </c>
      <c r="H1057" s="2">
        <v>0</v>
      </c>
      <c r="I1057" s="2">
        <v>0</v>
      </c>
      <c r="J1057" s="2">
        <v>0</v>
      </c>
      <c r="K1057" s="2">
        <v>0</v>
      </c>
      <c r="L1057" s="2">
        <v>0</v>
      </c>
      <c r="M1057" s="2">
        <v>0</v>
      </c>
      <c r="N1057" s="2">
        <v>0</v>
      </c>
      <c r="O1057" s="2" t="s">
        <v>35</v>
      </c>
      <c r="P1057" s="2" t="str" cm="1">
        <f t="array" ref="P1057">_xlfn.IFS(Table1[[#This Row],[Divorced]]=1,"Divorced",Table1[[#This Row],[Married]]=1,"Married",Table1[[#This Row],[Single]]=1,"Single",Table1[[#This Row],[Together]]=1,"Together",Table1[[#This Row],[Widow]]=1,"Widow")</f>
        <v>Married</v>
      </c>
      <c r="Q1057" s="2" t="str" cm="1">
        <f t="array" ref="Q1057">IFERROR(_xlfn.IFS(Table1[[#This Row],[Basic]]=1,"Basic",Table1[[#This Row],[Graduate]]=1,"Graduate",Table1[[#This Row],[Master]]=1,"Master",Table1[[#This Row],[PhD]]=1,"PhD"),"Other")</f>
        <v>Other</v>
      </c>
    </row>
    <row r="1058" spans="1:17" x14ac:dyDescent="0.25">
      <c r="A1058" s="2">
        <v>3069</v>
      </c>
      <c r="B1058" s="7">
        <v>153204</v>
      </c>
      <c r="C1058" s="2">
        <v>1</v>
      </c>
      <c r="D1058" s="2">
        <v>1</v>
      </c>
      <c r="E1058" s="2">
        <v>44</v>
      </c>
      <c r="F1058" s="2">
        <v>0</v>
      </c>
      <c r="G1058" s="2">
        <v>1</v>
      </c>
      <c r="H1058" s="2">
        <v>0</v>
      </c>
      <c r="I1058" s="2">
        <v>0</v>
      </c>
      <c r="J1058" s="2">
        <v>0</v>
      </c>
      <c r="K1058" s="2">
        <v>0</v>
      </c>
      <c r="L1058" s="2">
        <v>0</v>
      </c>
      <c r="M1058" s="2">
        <v>1</v>
      </c>
      <c r="N1058" s="2">
        <v>0</v>
      </c>
      <c r="O1058" s="2" t="s">
        <v>39</v>
      </c>
      <c r="P1058" s="2" t="str" cm="1">
        <f t="array" ref="P1058">_xlfn.IFS(Table1[[#This Row],[Divorced]]=1,"Divorced",Table1[[#This Row],[Married]]=1,"Married",Table1[[#This Row],[Single]]=1,"Single",Table1[[#This Row],[Together]]=1,"Together",Table1[[#This Row],[Widow]]=1,"Widow")</f>
        <v>Married</v>
      </c>
      <c r="Q1058" s="2" t="str" cm="1">
        <f t="array" ref="Q1058">IFERROR(_xlfn.IFS(Table1[[#This Row],[Basic]]=1,"Basic",Table1[[#This Row],[Graduate]]=1,"Graduate",Table1[[#This Row],[Master]]=1,"Master",Table1[[#This Row],[PhD]]=1,"PhD"),"Other")</f>
        <v>Master</v>
      </c>
    </row>
    <row r="1059" spans="1:17" x14ac:dyDescent="0.25">
      <c r="A1059" s="2">
        <v>2959</v>
      </c>
      <c r="B1059" s="7">
        <v>153201</v>
      </c>
      <c r="C1059" s="2">
        <v>1</v>
      </c>
      <c r="D1059" s="2">
        <v>1</v>
      </c>
      <c r="E1059" s="2">
        <v>45</v>
      </c>
      <c r="F1059" s="2">
        <v>0</v>
      </c>
      <c r="G1059" s="2">
        <v>0</v>
      </c>
      <c r="H1059" s="2">
        <v>1</v>
      </c>
      <c r="I1059" s="2">
        <v>0</v>
      </c>
      <c r="J1059" s="2">
        <v>0</v>
      </c>
      <c r="K1059" s="2">
        <v>0</v>
      </c>
      <c r="L1059" s="2">
        <v>1</v>
      </c>
      <c r="M1059" s="2">
        <v>0</v>
      </c>
      <c r="N1059" s="2">
        <v>0</v>
      </c>
      <c r="O1059" s="2" t="s">
        <v>34</v>
      </c>
      <c r="P1059" s="2" t="str" cm="1">
        <f t="array" ref="P1059">_xlfn.IFS(Table1[[#This Row],[Divorced]]=1,"Divorced",Table1[[#This Row],[Married]]=1,"Married",Table1[[#This Row],[Single]]=1,"Single",Table1[[#This Row],[Together]]=1,"Together",Table1[[#This Row],[Widow]]=1,"Widow")</f>
        <v>Single</v>
      </c>
      <c r="Q1059" s="2" t="str" cm="1">
        <f t="array" ref="Q1059">IFERROR(_xlfn.IFS(Table1[[#This Row],[Basic]]=1,"Basic",Table1[[#This Row],[Graduate]]=1,"Graduate",Table1[[#This Row],[Master]]=1,"Master",Table1[[#This Row],[PhD]]=1,"PhD"),"Other")</f>
        <v>Graduate</v>
      </c>
    </row>
    <row r="1060" spans="1:17" x14ac:dyDescent="0.25">
      <c r="A1060" s="2">
        <v>2084</v>
      </c>
      <c r="B1060" s="7">
        <v>153187</v>
      </c>
      <c r="C1060" s="2">
        <v>1</v>
      </c>
      <c r="D1060" s="2">
        <v>0</v>
      </c>
      <c r="E1060" s="2">
        <v>50</v>
      </c>
      <c r="F1060" s="2">
        <v>0</v>
      </c>
      <c r="G1060" s="2">
        <v>0</v>
      </c>
      <c r="H1060" s="2">
        <v>0</v>
      </c>
      <c r="I1060" s="2">
        <v>1</v>
      </c>
      <c r="J1060" s="2">
        <v>0</v>
      </c>
      <c r="K1060" s="2">
        <v>0</v>
      </c>
      <c r="L1060" s="2">
        <v>1</v>
      </c>
      <c r="M1060" s="2">
        <v>0</v>
      </c>
      <c r="N1060" s="2">
        <v>0</v>
      </c>
      <c r="O1060" s="2" t="s">
        <v>35</v>
      </c>
      <c r="P1060" s="2" t="str" cm="1">
        <f t="array" ref="P1060">_xlfn.IFS(Table1[[#This Row],[Divorced]]=1,"Divorced",Table1[[#This Row],[Married]]=1,"Married",Table1[[#This Row],[Single]]=1,"Single",Table1[[#This Row],[Together]]=1,"Together",Table1[[#This Row],[Widow]]=1,"Widow")</f>
        <v>Together</v>
      </c>
      <c r="Q1060" s="2" t="str" cm="1">
        <f t="array" ref="Q1060">IFERROR(_xlfn.IFS(Table1[[#This Row],[Basic]]=1,"Basic",Table1[[#This Row],[Graduate]]=1,"Graduate",Table1[[#This Row],[Master]]=1,"Master",Table1[[#This Row],[PhD]]=1,"PhD"),"Other")</f>
        <v>Graduate</v>
      </c>
    </row>
    <row r="1061" spans="1:17" x14ac:dyDescent="0.25">
      <c r="A1061" s="2">
        <v>1849</v>
      </c>
      <c r="B1061" s="7">
        <v>153172</v>
      </c>
      <c r="C1061" s="2">
        <v>0</v>
      </c>
      <c r="D1061" s="2">
        <v>1</v>
      </c>
      <c r="E1061" s="2">
        <v>42</v>
      </c>
      <c r="F1061" s="2">
        <v>0</v>
      </c>
      <c r="G1061" s="2">
        <v>0</v>
      </c>
      <c r="H1061" s="2">
        <v>0</v>
      </c>
      <c r="I1061" s="2">
        <v>1</v>
      </c>
      <c r="J1061" s="2">
        <v>0</v>
      </c>
      <c r="K1061" s="2">
        <v>0</v>
      </c>
      <c r="L1061" s="2">
        <v>1</v>
      </c>
      <c r="M1061" s="2">
        <v>0</v>
      </c>
      <c r="N1061" s="2">
        <v>0</v>
      </c>
      <c r="O1061" s="2" t="s">
        <v>34</v>
      </c>
      <c r="P1061" s="2" t="str" cm="1">
        <f t="array" ref="P1061">_xlfn.IFS(Table1[[#This Row],[Divorced]]=1,"Divorced",Table1[[#This Row],[Married]]=1,"Married",Table1[[#This Row],[Single]]=1,"Single",Table1[[#This Row],[Together]]=1,"Together",Table1[[#This Row],[Widow]]=1,"Widow")</f>
        <v>Together</v>
      </c>
      <c r="Q1061" s="2" t="str" cm="1">
        <f t="array" ref="Q1061">IFERROR(_xlfn.IFS(Table1[[#This Row],[Basic]]=1,"Basic",Table1[[#This Row],[Graduate]]=1,"Graduate",Table1[[#This Row],[Master]]=1,"Master",Table1[[#This Row],[PhD]]=1,"PhD"),"Other")</f>
        <v>Graduate</v>
      </c>
    </row>
    <row r="1062" spans="1:17" x14ac:dyDescent="0.25">
      <c r="A1062" s="2">
        <v>3021</v>
      </c>
      <c r="B1062" s="7">
        <v>153154</v>
      </c>
      <c r="C1062" s="2">
        <v>0</v>
      </c>
      <c r="D1062" s="2">
        <v>1</v>
      </c>
      <c r="E1062" s="2">
        <v>61</v>
      </c>
      <c r="F1062" s="2">
        <v>0</v>
      </c>
      <c r="G1062" s="2">
        <v>1</v>
      </c>
      <c r="H1062" s="2">
        <v>0</v>
      </c>
      <c r="I1062" s="2">
        <v>0</v>
      </c>
      <c r="J1062" s="2">
        <v>0</v>
      </c>
      <c r="K1062" s="2">
        <v>0</v>
      </c>
      <c r="L1062" s="2">
        <v>1</v>
      </c>
      <c r="M1062" s="2">
        <v>0</v>
      </c>
      <c r="N1062" s="2">
        <v>0</v>
      </c>
      <c r="O1062" s="2" t="s">
        <v>39</v>
      </c>
      <c r="P1062" s="2" t="str" cm="1">
        <f t="array" ref="P1062">_xlfn.IFS(Table1[[#This Row],[Divorced]]=1,"Divorced",Table1[[#This Row],[Married]]=1,"Married",Table1[[#This Row],[Single]]=1,"Single",Table1[[#This Row],[Together]]=1,"Together",Table1[[#This Row],[Widow]]=1,"Widow")</f>
        <v>Married</v>
      </c>
      <c r="Q1062" s="2" t="str" cm="1">
        <f t="array" ref="Q1062">IFERROR(_xlfn.IFS(Table1[[#This Row],[Basic]]=1,"Basic",Table1[[#This Row],[Graduate]]=1,"Graduate",Table1[[#This Row],[Master]]=1,"Master",Table1[[#This Row],[PhD]]=1,"PhD"),"Other")</f>
        <v>Graduate</v>
      </c>
    </row>
    <row r="1063" spans="1:17" x14ac:dyDescent="0.25">
      <c r="A1063" s="2">
        <v>1960</v>
      </c>
      <c r="B1063" s="7">
        <v>153103</v>
      </c>
      <c r="C1063" s="2">
        <v>0</v>
      </c>
      <c r="D1063" s="2">
        <v>1</v>
      </c>
      <c r="E1063" s="2">
        <v>66</v>
      </c>
      <c r="F1063" s="2">
        <v>0</v>
      </c>
      <c r="G1063" s="2">
        <v>0</v>
      </c>
      <c r="H1063" s="2">
        <v>0</v>
      </c>
      <c r="I1063" s="2">
        <v>1</v>
      </c>
      <c r="J1063" s="2">
        <v>0</v>
      </c>
      <c r="K1063" s="2">
        <v>0</v>
      </c>
      <c r="L1063" s="2">
        <v>1</v>
      </c>
      <c r="M1063" s="2">
        <v>0</v>
      </c>
      <c r="N1063" s="2">
        <v>0</v>
      </c>
      <c r="O1063" s="2" t="s">
        <v>36</v>
      </c>
      <c r="P1063" s="2" t="str" cm="1">
        <f t="array" ref="P1063">_xlfn.IFS(Table1[[#This Row],[Divorced]]=1,"Divorced",Table1[[#This Row],[Married]]=1,"Married",Table1[[#This Row],[Single]]=1,"Single",Table1[[#This Row],[Together]]=1,"Together",Table1[[#This Row],[Widow]]=1,"Widow")</f>
        <v>Together</v>
      </c>
      <c r="Q1063" s="2" t="str" cm="1">
        <f t="array" ref="Q1063">IFERROR(_xlfn.IFS(Table1[[#This Row],[Basic]]=1,"Basic",Table1[[#This Row],[Graduate]]=1,"Graduate",Table1[[#This Row],[Master]]=1,"Master",Table1[[#This Row],[PhD]]=1,"PhD"),"Other")</f>
        <v>Graduate</v>
      </c>
    </row>
    <row r="1064" spans="1:17" x14ac:dyDescent="0.25">
      <c r="A1064" s="2">
        <v>2507</v>
      </c>
      <c r="B1064" s="7">
        <v>153083</v>
      </c>
      <c r="C1064" s="2">
        <v>1</v>
      </c>
      <c r="D1064" s="2">
        <v>1</v>
      </c>
      <c r="E1064" s="2">
        <v>62</v>
      </c>
      <c r="F1064" s="2">
        <v>0</v>
      </c>
      <c r="G1064" s="2">
        <v>0</v>
      </c>
      <c r="H1064" s="2">
        <v>0</v>
      </c>
      <c r="I1064" s="2">
        <v>1</v>
      </c>
      <c r="J1064" s="2">
        <v>0</v>
      </c>
      <c r="K1064" s="2">
        <v>0</v>
      </c>
      <c r="L1064" s="2">
        <v>0</v>
      </c>
      <c r="M1064" s="2">
        <v>0</v>
      </c>
      <c r="N1064" s="2">
        <v>0</v>
      </c>
      <c r="O1064" s="2" t="s">
        <v>38</v>
      </c>
      <c r="P1064" s="2" t="str" cm="1">
        <f t="array" ref="P1064">_xlfn.IFS(Table1[[#This Row],[Divorced]]=1,"Divorced",Table1[[#This Row],[Married]]=1,"Married",Table1[[#This Row],[Single]]=1,"Single",Table1[[#This Row],[Together]]=1,"Together",Table1[[#This Row],[Widow]]=1,"Widow")</f>
        <v>Together</v>
      </c>
      <c r="Q1064" s="2" t="str" cm="1">
        <f t="array" ref="Q1064">IFERROR(_xlfn.IFS(Table1[[#This Row],[Basic]]=1,"Basic",Table1[[#This Row],[Graduate]]=1,"Graduate",Table1[[#This Row],[Master]]=1,"Master",Table1[[#This Row],[PhD]]=1,"PhD"),"Other")</f>
        <v>Other</v>
      </c>
    </row>
    <row r="1065" spans="1:17" x14ac:dyDescent="0.25">
      <c r="A1065" s="2">
        <v>2342</v>
      </c>
      <c r="B1065" s="7">
        <v>153034</v>
      </c>
      <c r="C1065" s="2">
        <v>1</v>
      </c>
      <c r="D1065" s="2">
        <v>1</v>
      </c>
      <c r="E1065" s="2">
        <v>46</v>
      </c>
      <c r="F1065" s="2">
        <v>1</v>
      </c>
      <c r="G1065" s="2">
        <v>0</v>
      </c>
      <c r="H1065" s="2">
        <v>0</v>
      </c>
      <c r="I1065" s="2">
        <v>0</v>
      </c>
      <c r="J1065" s="2">
        <v>0</v>
      </c>
      <c r="K1065" s="2">
        <v>0</v>
      </c>
      <c r="L1065" s="2">
        <v>1</v>
      </c>
      <c r="M1065" s="2">
        <v>0</v>
      </c>
      <c r="N1065" s="2">
        <v>0</v>
      </c>
      <c r="O1065" s="2" t="s">
        <v>35</v>
      </c>
      <c r="P1065" s="2" t="str" cm="1">
        <f t="array" ref="P1065">_xlfn.IFS(Table1[[#This Row],[Divorced]]=1,"Divorced",Table1[[#This Row],[Married]]=1,"Married",Table1[[#This Row],[Single]]=1,"Single",Table1[[#This Row],[Together]]=1,"Together",Table1[[#This Row],[Widow]]=1,"Widow")</f>
        <v>Divorced</v>
      </c>
      <c r="Q1065" s="2" t="str" cm="1">
        <f t="array" ref="Q1065">IFERROR(_xlfn.IFS(Table1[[#This Row],[Basic]]=1,"Basic",Table1[[#This Row],[Graduate]]=1,"Graduate",Table1[[#This Row],[Master]]=1,"Master",Table1[[#This Row],[PhD]]=1,"PhD"),"Other")</f>
        <v>Graduate</v>
      </c>
    </row>
    <row r="1066" spans="1:17" x14ac:dyDescent="0.25">
      <c r="A1066" s="2">
        <v>2595</v>
      </c>
      <c r="B1066" s="7">
        <v>152973</v>
      </c>
      <c r="C1066" s="2">
        <v>0</v>
      </c>
      <c r="D1066" s="2">
        <v>1</v>
      </c>
      <c r="E1066" s="2">
        <v>64</v>
      </c>
      <c r="F1066" s="2">
        <v>0</v>
      </c>
      <c r="G1066" s="2">
        <v>1</v>
      </c>
      <c r="H1066" s="2">
        <v>0</v>
      </c>
      <c r="I1066" s="2">
        <v>0</v>
      </c>
      <c r="J1066" s="2">
        <v>0</v>
      </c>
      <c r="K1066" s="2">
        <v>0</v>
      </c>
      <c r="L1066" s="2">
        <v>0</v>
      </c>
      <c r="M1066" s="2">
        <v>1</v>
      </c>
      <c r="N1066" s="2">
        <v>0</v>
      </c>
      <c r="O1066" s="2" t="s">
        <v>39</v>
      </c>
      <c r="P1066" s="2" t="str" cm="1">
        <f t="array" ref="P1066">_xlfn.IFS(Table1[[#This Row],[Divorced]]=1,"Divorced",Table1[[#This Row],[Married]]=1,"Married",Table1[[#This Row],[Single]]=1,"Single",Table1[[#This Row],[Together]]=1,"Together",Table1[[#This Row],[Widow]]=1,"Widow")</f>
        <v>Married</v>
      </c>
      <c r="Q1066" s="2" t="str" cm="1">
        <f t="array" ref="Q1066">IFERROR(_xlfn.IFS(Table1[[#This Row],[Basic]]=1,"Basic",Table1[[#This Row],[Graduate]]=1,"Graduate",Table1[[#This Row],[Master]]=1,"Master",Table1[[#This Row],[PhD]]=1,"PhD"),"Other")</f>
        <v>Master</v>
      </c>
    </row>
    <row r="1067" spans="1:17" x14ac:dyDescent="0.25">
      <c r="A1067" s="2">
        <v>3146</v>
      </c>
      <c r="B1067" s="7">
        <v>152914</v>
      </c>
      <c r="C1067" s="2">
        <v>0</v>
      </c>
      <c r="D1067" s="2">
        <v>1</v>
      </c>
      <c r="E1067" s="2">
        <v>49</v>
      </c>
      <c r="F1067" s="2">
        <v>0</v>
      </c>
      <c r="G1067" s="2">
        <v>1</v>
      </c>
      <c r="H1067" s="2">
        <v>0</v>
      </c>
      <c r="I1067" s="2">
        <v>0</v>
      </c>
      <c r="J1067" s="2">
        <v>0</v>
      </c>
      <c r="K1067" s="2">
        <v>0</v>
      </c>
      <c r="L1067" s="2">
        <v>1</v>
      </c>
      <c r="M1067" s="2">
        <v>0</v>
      </c>
      <c r="N1067" s="2">
        <v>0</v>
      </c>
      <c r="O1067" s="2" t="s">
        <v>35</v>
      </c>
      <c r="P1067" s="2" t="str" cm="1">
        <f t="array" ref="P1067">_xlfn.IFS(Table1[[#This Row],[Divorced]]=1,"Divorced",Table1[[#This Row],[Married]]=1,"Married",Table1[[#This Row],[Single]]=1,"Single",Table1[[#This Row],[Together]]=1,"Together",Table1[[#This Row],[Widow]]=1,"Widow")</f>
        <v>Married</v>
      </c>
      <c r="Q1067" s="2" t="str" cm="1">
        <f t="array" ref="Q1067">IFERROR(_xlfn.IFS(Table1[[#This Row],[Basic]]=1,"Basic",Table1[[#This Row],[Graduate]]=1,"Graduate",Table1[[#This Row],[Master]]=1,"Master",Table1[[#This Row],[PhD]]=1,"PhD"),"Other")</f>
        <v>Graduate</v>
      </c>
    </row>
    <row r="1068" spans="1:17" x14ac:dyDescent="0.25">
      <c r="A1068" s="2">
        <v>3205</v>
      </c>
      <c r="B1068" s="7">
        <v>152869</v>
      </c>
      <c r="C1068" s="2">
        <v>1</v>
      </c>
      <c r="D1068" s="2">
        <v>1</v>
      </c>
      <c r="E1068" s="2">
        <v>66</v>
      </c>
      <c r="F1068" s="2">
        <v>0</v>
      </c>
      <c r="G1068" s="2">
        <v>1</v>
      </c>
      <c r="H1068" s="2">
        <v>0</v>
      </c>
      <c r="I1068" s="2">
        <v>0</v>
      </c>
      <c r="J1068" s="2">
        <v>0</v>
      </c>
      <c r="K1068" s="2">
        <v>0</v>
      </c>
      <c r="L1068" s="2">
        <v>0</v>
      </c>
      <c r="M1068" s="2">
        <v>0</v>
      </c>
      <c r="N1068" s="2">
        <v>1</v>
      </c>
      <c r="O1068" s="2" t="s">
        <v>34</v>
      </c>
      <c r="P1068" s="2" t="str" cm="1">
        <f t="array" ref="P1068">_xlfn.IFS(Table1[[#This Row],[Divorced]]=1,"Divorced",Table1[[#This Row],[Married]]=1,"Married",Table1[[#This Row],[Single]]=1,"Single",Table1[[#This Row],[Together]]=1,"Together",Table1[[#This Row],[Widow]]=1,"Widow")</f>
        <v>Married</v>
      </c>
      <c r="Q1068" s="2" t="str" cm="1">
        <f t="array" ref="Q1068">IFERROR(_xlfn.IFS(Table1[[#This Row],[Basic]]=1,"Basic",Table1[[#This Row],[Graduate]]=1,"Graduate",Table1[[#This Row],[Master]]=1,"Master",Table1[[#This Row],[PhD]]=1,"PhD"),"Other")</f>
        <v>PhD</v>
      </c>
    </row>
    <row r="1069" spans="1:17" x14ac:dyDescent="0.25">
      <c r="A1069" s="2">
        <v>2608</v>
      </c>
      <c r="B1069" s="7">
        <v>152854</v>
      </c>
      <c r="C1069" s="2">
        <v>1</v>
      </c>
      <c r="D1069" s="2">
        <v>1</v>
      </c>
      <c r="E1069" s="2">
        <v>61</v>
      </c>
      <c r="F1069" s="2">
        <v>0</v>
      </c>
      <c r="G1069" s="2">
        <v>1</v>
      </c>
      <c r="H1069" s="2">
        <v>0</v>
      </c>
      <c r="I1069" s="2">
        <v>0</v>
      </c>
      <c r="J1069" s="2">
        <v>0</v>
      </c>
      <c r="K1069" s="2">
        <v>0</v>
      </c>
      <c r="L1069" s="2">
        <v>0</v>
      </c>
      <c r="M1069" s="2">
        <v>0</v>
      </c>
      <c r="N1069" s="2">
        <v>1</v>
      </c>
      <c r="O1069" s="2" t="s">
        <v>36</v>
      </c>
      <c r="P1069" s="2" t="str" cm="1">
        <f t="array" ref="P1069">_xlfn.IFS(Table1[[#This Row],[Divorced]]=1,"Divorced",Table1[[#This Row],[Married]]=1,"Married",Table1[[#This Row],[Single]]=1,"Single",Table1[[#This Row],[Together]]=1,"Together",Table1[[#This Row],[Widow]]=1,"Widow")</f>
        <v>Married</v>
      </c>
      <c r="Q1069" s="2" t="str" cm="1">
        <f t="array" ref="Q1069">IFERROR(_xlfn.IFS(Table1[[#This Row],[Basic]]=1,"Basic",Table1[[#This Row],[Graduate]]=1,"Graduate",Table1[[#This Row],[Master]]=1,"Master",Table1[[#This Row],[PhD]]=1,"PhD"),"Other")</f>
        <v>PhD</v>
      </c>
    </row>
    <row r="1070" spans="1:17" x14ac:dyDescent="0.25">
      <c r="A1070" s="2">
        <v>2423</v>
      </c>
      <c r="B1070" s="7">
        <v>152852</v>
      </c>
      <c r="C1070" s="2">
        <v>0</v>
      </c>
      <c r="D1070" s="2">
        <v>1</v>
      </c>
      <c r="E1070" s="2">
        <v>63</v>
      </c>
      <c r="F1070" s="2">
        <v>0</v>
      </c>
      <c r="G1070" s="2">
        <v>1</v>
      </c>
      <c r="H1070" s="2">
        <v>0</v>
      </c>
      <c r="I1070" s="2">
        <v>0</v>
      </c>
      <c r="J1070" s="2">
        <v>0</v>
      </c>
      <c r="K1070" s="2">
        <v>0</v>
      </c>
      <c r="L1070" s="2">
        <v>1</v>
      </c>
      <c r="M1070" s="2">
        <v>0</v>
      </c>
      <c r="N1070" s="2">
        <v>0</v>
      </c>
      <c r="O1070" s="2" t="s">
        <v>38</v>
      </c>
      <c r="P1070" s="2" t="str" cm="1">
        <f t="array" ref="P1070">_xlfn.IFS(Table1[[#This Row],[Divorced]]=1,"Divorced",Table1[[#This Row],[Married]]=1,"Married",Table1[[#This Row],[Single]]=1,"Single",Table1[[#This Row],[Together]]=1,"Together",Table1[[#This Row],[Widow]]=1,"Widow")</f>
        <v>Married</v>
      </c>
      <c r="Q1070" s="2" t="str" cm="1">
        <f t="array" ref="Q1070">IFERROR(_xlfn.IFS(Table1[[#This Row],[Basic]]=1,"Basic",Table1[[#This Row],[Graduate]]=1,"Graduate",Table1[[#This Row],[Master]]=1,"Master",Table1[[#This Row],[PhD]]=1,"PhD"),"Other")</f>
        <v>Graduate</v>
      </c>
    </row>
    <row r="1071" spans="1:17" x14ac:dyDescent="0.25">
      <c r="A1071" s="2">
        <v>1979</v>
      </c>
      <c r="B1071" s="7">
        <v>152845</v>
      </c>
      <c r="C1071" s="2">
        <v>1</v>
      </c>
      <c r="D1071" s="2">
        <v>0</v>
      </c>
      <c r="E1071" s="2">
        <v>47</v>
      </c>
      <c r="F1071" s="2">
        <v>0</v>
      </c>
      <c r="G1071" s="2">
        <v>1</v>
      </c>
      <c r="H1071" s="2">
        <v>0</v>
      </c>
      <c r="I1071" s="2">
        <v>0</v>
      </c>
      <c r="J1071" s="2">
        <v>0</v>
      </c>
      <c r="K1071" s="2">
        <v>0</v>
      </c>
      <c r="L1071" s="2">
        <v>1</v>
      </c>
      <c r="M1071" s="2">
        <v>0</v>
      </c>
      <c r="N1071" s="2">
        <v>0</v>
      </c>
      <c r="O1071" s="2" t="s">
        <v>38</v>
      </c>
      <c r="P1071" s="2" t="str" cm="1">
        <f t="array" ref="P1071">_xlfn.IFS(Table1[[#This Row],[Divorced]]=1,"Divorced",Table1[[#This Row],[Married]]=1,"Married",Table1[[#This Row],[Single]]=1,"Single",Table1[[#This Row],[Together]]=1,"Together",Table1[[#This Row],[Widow]]=1,"Widow")</f>
        <v>Married</v>
      </c>
      <c r="Q1071" s="2" t="str" cm="1">
        <f t="array" ref="Q1071">IFERROR(_xlfn.IFS(Table1[[#This Row],[Basic]]=1,"Basic",Table1[[#This Row],[Graduate]]=1,"Graduate",Table1[[#This Row],[Master]]=1,"Master",Table1[[#This Row],[PhD]]=1,"PhD"),"Other")</f>
        <v>Graduate</v>
      </c>
    </row>
    <row r="1072" spans="1:17" x14ac:dyDescent="0.25">
      <c r="A1072" s="2">
        <v>1794</v>
      </c>
      <c r="B1072" s="7">
        <v>152750</v>
      </c>
      <c r="C1072" s="2">
        <v>0</v>
      </c>
      <c r="D1072" s="2">
        <v>1</v>
      </c>
      <c r="E1072" s="2">
        <v>65</v>
      </c>
      <c r="F1072" s="2">
        <v>0</v>
      </c>
      <c r="G1072" s="2">
        <v>1</v>
      </c>
      <c r="H1072" s="2">
        <v>0</v>
      </c>
      <c r="I1072" s="2">
        <v>0</v>
      </c>
      <c r="J1072" s="2">
        <v>0</v>
      </c>
      <c r="K1072" s="2">
        <v>0</v>
      </c>
      <c r="L1072" s="2">
        <v>0</v>
      </c>
      <c r="M1072" s="2">
        <v>1</v>
      </c>
      <c r="N1072" s="2">
        <v>0</v>
      </c>
      <c r="O1072" s="2" t="s">
        <v>37</v>
      </c>
      <c r="P1072" s="2" t="str" cm="1">
        <f t="array" ref="P1072">_xlfn.IFS(Table1[[#This Row],[Divorced]]=1,"Divorced",Table1[[#This Row],[Married]]=1,"Married",Table1[[#This Row],[Single]]=1,"Single",Table1[[#This Row],[Together]]=1,"Together",Table1[[#This Row],[Widow]]=1,"Widow")</f>
        <v>Married</v>
      </c>
      <c r="Q1072" s="2" t="str" cm="1">
        <f t="array" ref="Q1072">IFERROR(_xlfn.IFS(Table1[[#This Row],[Basic]]=1,"Basic",Table1[[#This Row],[Graduate]]=1,"Graduate",Table1[[#This Row],[Master]]=1,"Master",Table1[[#This Row],[PhD]]=1,"PhD"),"Other")</f>
        <v>Master</v>
      </c>
    </row>
    <row r="1073" spans="1:17" x14ac:dyDescent="0.25">
      <c r="A1073" s="2">
        <v>1353</v>
      </c>
      <c r="B1073" s="7">
        <v>152614</v>
      </c>
      <c r="C1073" s="2">
        <v>0</v>
      </c>
      <c r="D1073" s="2">
        <v>1</v>
      </c>
      <c r="E1073" s="2">
        <v>45</v>
      </c>
      <c r="F1073" s="2">
        <v>0</v>
      </c>
      <c r="G1073" s="2">
        <v>0</v>
      </c>
      <c r="H1073" s="2">
        <v>1</v>
      </c>
      <c r="I1073" s="2">
        <v>0</v>
      </c>
      <c r="J1073" s="2">
        <v>0</v>
      </c>
      <c r="K1073" s="2">
        <v>0</v>
      </c>
      <c r="L1073" s="2">
        <v>0</v>
      </c>
      <c r="M1073" s="2">
        <v>0</v>
      </c>
      <c r="N1073" s="2">
        <v>1</v>
      </c>
      <c r="O1073" s="2" t="s">
        <v>39</v>
      </c>
      <c r="P1073" s="2" t="str" cm="1">
        <f t="array" ref="P1073">_xlfn.IFS(Table1[[#This Row],[Divorced]]=1,"Divorced",Table1[[#This Row],[Married]]=1,"Married",Table1[[#This Row],[Single]]=1,"Single",Table1[[#This Row],[Together]]=1,"Together",Table1[[#This Row],[Widow]]=1,"Widow")</f>
        <v>Single</v>
      </c>
      <c r="Q1073" s="2" t="str" cm="1">
        <f t="array" ref="Q1073">IFERROR(_xlfn.IFS(Table1[[#This Row],[Basic]]=1,"Basic",Table1[[#This Row],[Graduate]]=1,"Graduate",Table1[[#This Row],[Master]]=1,"Master",Table1[[#This Row],[PhD]]=1,"PhD"),"Other")</f>
        <v>PhD</v>
      </c>
    </row>
    <row r="1074" spans="1:17" x14ac:dyDescent="0.25">
      <c r="A1074" s="2">
        <v>1656</v>
      </c>
      <c r="B1074" s="7">
        <v>152614</v>
      </c>
      <c r="C1074" s="2">
        <v>0</v>
      </c>
      <c r="D1074" s="2">
        <v>1</v>
      </c>
      <c r="E1074" s="2">
        <v>45</v>
      </c>
      <c r="F1074" s="2">
        <v>0</v>
      </c>
      <c r="G1074" s="2">
        <v>0</v>
      </c>
      <c r="H1074" s="2">
        <v>1</v>
      </c>
      <c r="I1074" s="2">
        <v>0</v>
      </c>
      <c r="J1074" s="2">
        <v>0</v>
      </c>
      <c r="K1074" s="2">
        <v>0</v>
      </c>
      <c r="L1074" s="2">
        <v>0</v>
      </c>
      <c r="M1074" s="2">
        <v>0</v>
      </c>
      <c r="N1074" s="2">
        <v>1</v>
      </c>
      <c r="O1074" s="2" t="s">
        <v>37</v>
      </c>
      <c r="P1074" s="2" t="str" cm="1">
        <f t="array" ref="P1074">_xlfn.IFS(Table1[[#This Row],[Divorced]]=1,"Divorced",Table1[[#This Row],[Married]]=1,"Married",Table1[[#This Row],[Single]]=1,"Single",Table1[[#This Row],[Together]]=1,"Together",Table1[[#This Row],[Widow]]=1,"Widow")</f>
        <v>Single</v>
      </c>
      <c r="Q1074" s="2" t="str" cm="1">
        <f t="array" ref="Q1074">IFERROR(_xlfn.IFS(Table1[[#This Row],[Basic]]=1,"Basic",Table1[[#This Row],[Graduate]]=1,"Graduate",Table1[[#This Row],[Master]]=1,"Master",Table1[[#This Row],[PhD]]=1,"PhD"),"Other")</f>
        <v>PhD</v>
      </c>
    </row>
    <row r="1075" spans="1:17" x14ac:dyDescent="0.25">
      <c r="A1075" s="2">
        <v>1942</v>
      </c>
      <c r="B1075" s="7">
        <v>152597</v>
      </c>
      <c r="C1075" s="2">
        <v>0</v>
      </c>
      <c r="D1075" s="2">
        <v>1</v>
      </c>
      <c r="E1075" s="2">
        <v>58</v>
      </c>
      <c r="F1075" s="2">
        <v>0</v>
      </c>
      <c r="G1075" s="2">
        <v>0</v>
      </c>
      <c r="H1075" s="2">
        <v>1</v>
      </c>
      <c r="I1075" s="2">
        <v>0</v>
      </c>
      <c r="J1075" s="2">
        <v>0</v>
      </c>
      <c r="K1075" s="2">
        <v>0</v>
      </c>
      <c r="L1075" s="2">
        <v>0</v>
      </c>
      <c r="M1075" s="2">
        <v>0</v>
      </c>
      <c r="N1075" s="2">
        <v>1</v>
      </c>
      <c r="O1075" s="2" t="s">
        <v>36</v>
      </c>
      <c r="P1075" s="2" t="str" cm="1">
        <f t="array" ref="P1075">_xlfn.IFS(Table1[[#This Row],[Divorced]]=1,"Divorced",Table1[[#This Row],[Married]]=1,"Married",Table1[[#This Row],[Single]]=1,"Single",Table1[[#This Row],[Together]]=1,"Together",Table1[[#This Row],[Widow]]=1,"Widow")</f>
        <v>Single</v>
      </c>
      <c r="Q1075" s="2" t="str" cm="1">
        <f t="array" ref="Q1075">IFERROR(_xlfn.IFS(Table1[[#This Row],[Basic]]=1,"Basic",Table1[[#This Row],[Graduate]]=1,"Graduate",Table1[[#This Row],[Master]]=1,"Master",Table1[[#This Row],[PhD]]=1,"PhD"),"Other")</f>
        <v>PhD</v>
      </c>
    </row>
    <row r="1076" spans="1:17" x14ac:dyDescent="0.25">
      <c r="A1076" s="2">
        <v>2570</v>
      </c>
      <c r="B1076" s="7">
        <v>152569</v>
      </c>
      <c r="C1076" s="2">
        <v>0</v>
      </c>
      <c r="D1076" s="2">
        <v>1</v>
      </c>
      <c r="E1076" s="2">
        <v>53</v>
      </c>
      <c r="F1076" s="2">
        <v>0</v>
      </c>
      <c r="G1076" s="2">
        <v>0</v>
      </c>
      <c r="H1076" s="2">
        <v>1</v>
      </c>
      <c r="I1076" s="2">
        <v>0</v>
      </c>
      <c r="J1076" s="2">
        <v>0</v>
      </c>
      <c r="K1076" s="2">
        <v>0</v>
      </c>
      <c r="L1076" s="2">
        <v>0</v>
      </c>
      <c r="M1076" s="2">
        <v>0</v>
      </c>
      <c r="N1076" s="2">
        <v>1</v>
      </c>
      <c r="O1076" s="2" t="s">
        <v>35</v>
      </c>
      <c r="P1076" s="2" t="str" cm="1">
        <f t="array" ref="P1076">_xlfn.IFS(Table1[[#This Row],[Divorced]]=1,"Divorced",Table1[[#This Row],[Married]]=1,"Married",Table1[[#This Row],[Single]]=1,"Single",Table1[[#This Row],[Together]]=1,"Together",Table1[[#This Row],[Widow]]=1,"Widow")</f>
        <v>Single</v>
      </c>
      <c r="Q1076" s="2" t="str" cm="1">
        <f t="array" ref="Q1076">IFERROR(_xlfn.IFS(Table1[[#This Row],[Basic]]=1,"Basic",Table1[[#This Row],[Graduate]]=1,"Graduate",Table1[[#This Row],[Master]]=1,"Master",Table1[[#This Row],[PhD]]=1,"PhD"),"Other")</f>
        <v>PhD</v>
      </c>
    </row>
    <row r="1077" spans="1:17" x14ac:dyDescent="0.25">
      <c r="A1077" s="2">
        <v>2270</v>
      </c>
      <c r="B1077" s="7">
        <v>152531</v>
      </c>
      <c r="C1077" s="2">
        <v>0</v>
      </c>
      <c r="D1077" s="2">
        <v>0</v>
      </c>
      <c r="E1077" s="2">
        <v>49</v>
      </c>
      <c r="F1077" s="2">
        <v>0</v>
      </c>
      <c r="G1077" s="2">
        <v>1</v>
      </c>
      <c r="H1077" s="2">
        <v>0</v>
      </c>
      <c r="I1077" s="2">
        <v>0</v>
      </c>
      <c r="J1077" s="2">
        <v>0</v>
      </c>
      <c r="K1077" s="2">
        <v>0</v>
      </c>
      <c r="L1077" s="2">
        <v>1</v>
      </c>
      <c r="M1077" s="2">
        <v>0</v>
      </c>
      <c r="N1077" s="2">
        <v>0</v>
      </c>
      <c r="O1077" s="2" t="s">
        <v>35</v>
      </c>
      <c r="P1077" s="2" t="str" cm="1">
        <f t="array" ref="P1077">_xlfn.IFS(Table1[[#This Row],[Divorced]]=1,"Divorced",Table1[[#This Row],[Married]]=1,"Married",Table1[[#This Row],[Single]]=1,"Single",Table1[[#This Row],[Together]]=1,"Together",Table1[[#This Row],[Widow]]=1,"Widow")</f>
        <v>Married</v>
      </c>
      <c r="Q1077" s="2" t="str" cm="1">
        <f t="array" ref="Q1077">IFERROR(_xlfn.IFS(Table1[[#This Row],[Basic]]=1,"Basic",Table1[[#This Row],[Graduate]]=1,"Graduate",Table1[[#This Row],[Master]]=1,"Master",Table1[[#This Row],[PhD]]=1,"PhD"),"Other")</f>
        <v>Graduate</v>
      </c>
    </row>
    <row r="1078" spans="1:17" x14ac:dyDescent="0.25">
      <c r="A1078" s="2">
        <v>2799</v>
      </c>
      <c r="B1078" s="7">
        <v>152513</v>
      </c>
      <c r="C1078" s="2">
        <v>0</v>
      </c>
      <c r="D1078" s="2">
        <v>0</v>
      </c>
      <c r="E1078" s="2">
        <v>42</v>
      </c>
      <c r="F1078" s="2">
        <v>0</v>
      </c>
      <c r="G1078" s="2">
        <v>0</v>
      </c>
      <c r="H1078" s="2">
        <v>0</v>
      </c>
      <c r="I1078" s="2">
        <v>1</v>
      </c>
      <c r="J1078" s="2">
        <v>0</v>
      </c>
      <c r="K1078" s="2">
        <v>0</v>
      </c>
      <c r="L1078" s="2">
        <v>0</v>
      </c>
      <c r="M1078" s="2">
        <v>0</v>
      </c>
      <c r="N1078" s="2">
        <v>0</v>
      </c>
      <c r="O1078" s="2" t="s">
        <v>39</v>
      </c>
      <c r="P1078" s="2" t="str" cm="1">
        <f t="array" ref="P1078">_xlfn.IFS(Table1[[#This Row],[Divorced]]=1,"Divorced",Table1[[#This Row],[Married]]=1,"Married",Table1[[#This Row],[Single]]=1,"Single",Table1[[#This Row],[Together]]=1,"Together",Table1[[#This Row],[Widow]]=1,"Widow")</f>
        <v>Together</v>
      </c>
      <c r="Q1078" s="2" t="str" cm="1">
        <f t="array" ref="Q1078">IFERROR(_xlfn.IFS(Table1[[#This Row],[Basic]]=1,"Basic",Table1[[#This Row],[Graduate]]=1,"Graduate",Table1[[#This Row],[Master]]=1,"Master",Table1[[#This Row],[PhD]]=1,"PhD"),"Other")</f>
        <v>Other</v>
      </c>
    </row>
    <row r="1079" spans="1:17" x14ac:dyDescent="0.25">
      <c r="A1079" s="2">
        <v>1099</v>
      </c>
      <c r="B1079" s="7">
        <v>152413</v>
      </c>
      <c r="C1079" s="2">
        <v>0</v>
      </c>
      <c r="D1079" s="2">
        <v>2</v>
      </c>
      <c r="E1079" s="2">
        <v>51</v>
      </c>
      <c r="F1079" s="2">
        <v>0</v>
      </c>
      <c r="G1079" s="2">
        <v>1</v>
      </c>
      <c r="H1079" s="2">
        <v>0</v>
      </c>
      <c r="I1079" s="2">
        <v>0</v>
      </c>
      <c r="J1079" s="2">
        <v>0</v>
      </c>
      <c r="K1079" s="2">
        <v>0</v>
      </c>
      <c r="L1079" s="2">
        <v>1</v>
      </c>
      <c r="M1079" s="2">
        <v>0</v>
      </c>
      <c r="N1079" s="2">
        <v>0</v>
      </c>
      <c r="O1079" s="2" t="s">
        <v>34</v>
      </c>
      <c r="P1079" s="2" t="str" cm="1">
        <f t="array" ref="P1079">_xlfn.IFS(Table1[[#This Row],[Divorced]]=1,"Divorced",Table1[[#This Row],[Married]]=1,"Married",Table1[[#This Row],[Single]]=1,"Single",Table1[[#This Row],[Together]]=1,"Together",Table1[[#This Row],[Widow]]=1,"Widow")</f>
        <v>Married</v>
      </c>
      <c r="Q1079" s="2" t="str" cm="1">
        <f t="array" ref="Q1079">IFERROR(_xlfn.IFS(Table1[[#This Row],[Basic]]=1,"Basic",Table1[[#This Row],[Graduate]]=1,"Graduate",Table1[[#This Row],[Master]]=1,"Master",Table1[[#This Row],[PhD]]=1,"PhD"),"Other")</f>
        <v>Graduate</v>
      </c>
    </row>
    <row r="1080" spans="1:17" x14ac:dyDescent="0.25">
      <c r="A1080" s="2">
        <v>2860</v>
      </c>
      <c r="B1080" s="7">
        <v>152413</v>
      </c>
      <c r="C1080" s="2">
        <v>1</v>
      </c>
      <c r="D1080" s="2">
        <v>0</v>
      </c>
      <c r="E1080" s="2">
        <v>36</v>
      </c>
      <c r="F1080" s="2">
        <v>0</v>
      </c>
      <c r="G1080" s="2">
        <v>0</v>
      </c>
      <c r="H1080" s="2">
        <v>1</v>
      </c>
      <c r="I1080" s="2">
        <v>0</v>
      </c>
      <c r="J1080" s="2">
        <v>0</v>
      </c>
      <c r="K1080" s="2">
        <v>0</v>
      </c>
      <c r="L1080" s="2">
        <v>1</v>
      </c>
      <c r="M1080" s="2">
        <v>0</v>
      </c>
      <c r="N1080" s="2">
        <v>0</v>
      </c>
      <c r="O1080" s="2" t="s">
        <v>36</v>
      </c>
      <c r="P1080" s="2" t="str" cm="1">
        <f t="array" ref="P1080">_xlfn.IFS(Table1[[#This Row],[Divorced]]=1,"Divorced",Table1[[#This Row],[Married]]=1,"Married",Table1[[#This Row],[Single]]=1,"Single",Table1[[#This Row],[Together]]=1,"Together",Table1[[#This Row],[Widow]]=1,"Widow")</f>
        <v>Single</v>
      </c>
      <c r="Q1080" s="2" t="str" cm="1">
        <f t="array" ref="Q1080">IFERROR(_xlfn.IFS(Table1[[#This Row],[Basic]]=1,"Basic",Table1[[#This Row],[Graduate]]=1,"Graduate",Table1[[#This Row],[Master]]=1,"Master",Table1[[#This Row],[PhD]]=1,"PhD"),"Other")</f>
        <v>Graduate</v>
      </c>
    </row>
    <row r="1081" spans="1:17" x14ac:dyDescent="0.25">
      <c r="A1081" s="2">
        <v>1156</v>
      </c>
      <c r="B1081" s="7">
        <v>152332</v>
      </c>
      <c r="C1081" s="2">
        <v>0</v>
      </c>
      <c r="D1081" s="2">
        <v>0</v>
      </c>
      <c r="E1081" s="2">
        <v>61</v>
      </c>
      <c r="F1081" s="2">
        <v>1</v>
      </c>
      <c r="G1081" s="2">
        <v>0</v>
      </c>
      <c r="H1081" s="2">
        <v>0</v>
      </c>
      <c r="I1081" s="2">
        <v>0</v>
      </c>
      <c r="J1081" s="2">
        <v>0</v>
      </c>
      <c r="K1081" s="2">
        <v>0</v>
      </c>
      <c r="L1081" s="2">
        <v>1</v>
      </c>
      <c r="M1081" s="2">
        <v>0</v>
      </c>
      <c r="N1081" s="2">
        <v>0</v>
      </c>
      <c r="O1081" s="2" t="s">
        <v>36</v>
      </c>
      <c r="P1081" s="2" t="str" cm="1">
        <f t="array" ref="P1081">_xlfn.IFS(Table1[[#This Row],[Divorced]]=1,"Divorced",Table1[[#This Row],[Married]]=1,"Married",Table1[[#This Row],[Single]]=1,"Single",Table1[[#This Row],[Together]]=1,"Together",Table1[[#This Row],[Widow]]=1,"Widow")</f>
        <v>Divorced</v>
      </c>
      <c r="Q1081" s="2" t="str" cm="1">
        <f t="array" ref="Q1081">IFERROR(_xlfn.IFS(Table1[[#This Row],[Basic]]=1,"Basic",Table1[[#This Row],[Graduate]]=1,"Graduate",Table1[[#This Row],[Master]]=1,"Master",Table1[[#This Row],[PhD]]=1,"PhD"),"Other")</f>
        <v>Graduate</v>
      </c>
    </row>
    <row r="1082" spans="1:17" x14ac:dyDescent="0.25">
      <c r="A1082" s="2">
        <v>1893</v>
      </c>
      <c r="B1082" s="7">
        <v>152278</v>
      </c>
      <c r="C1082" s="2">
        <v>0</v>
      </c>
      <c r="D1082" s="2">
        <v>1</v>
      </c>
      <c r="E1082" s="2">
        <v>57</v>
      </c>
      <c r="F1082" s="2">
        <v>0</v>
      </c>
      <c r="G1082" s="2">
        <v>0</v>
      </c>
      <c r="H1082" s="2">
        <v>0</v>
      </c>
      <c r="I1082" s="2">
        <v>0</v>
      </c>
      <c r="J1082" s="2">
        <v>1</v>
      </c>
      <c r="K1082" s="2">
        <v>0</v>
      </c>
      <c r="L1082" s="2">
        <v>0</v>
      </c>
      <c r="M1082" s="2">
        <v>0</v>
      </c>
      <c r="N1082" s="2">
        <v>1</v>
      </c>
      <c r="O1082" s="2" t="s">
        <v>39</v>
      </c>
      <c r="P1082" s="2" t="str" cm="1">
        <f t="array" ref="P1082">_xlfn.IFS(Table1[[#This Row],[Divorced]]=1,"Divorced",Table1[[#This Row],[Married]]=1,"Married",Table1[[#This Row],[Single]]=1,"Single",Table1[[#This Row],[Together]]=1,"Together",Table1[[#This Row],[Widow]]=1,"Widow")</f>
        <v>Widow</v>
      </c>
      <c r="Q1082" s="2" t="str" cm="1">
        <f t="array" ref="Q1082">IFERROR(_xlfn.IFS(Table1[[#This Row],[Basic]]=1,"Basic",Table1[[#This Row],[Graduate]]=1,"Graduate",Table1[[#This Row],[Master]]=1,"Master",Table1[[#This Row],[PhD]]=1,"PhD"),"Other")</f>
        <v>PhD</v>
      </c>
    </row>
    <row r="1083" spans="1:17" x14ac:dyDescent="0.25">
      <c r="A1083" s="2">
        <v>2889</v>
      </c>
      <c r="B1083" s="7">
        <v>152278</v>
      </c>
      <c r="C1083" s="2">
        <v>0</v>
      </c>
      <c r="D1083" s="2">
        <v>1</v>
      </c>
      <c r="E1083" s="2">
        <v>57</v>
      </c>
      <c r="F1083" s="2">
        <v>0</v>
      </c>
      <c r="G1083" s="2">
        <v>0</v>
      </c>
      <c r="H1083" s="2">
        <v>0</v>
      </c>
      <c r="I1083" s="2">
        <v>0</v>
      </c>
      <c r="J1083" s="2">
        <v>1</v>
      </c>
      <c r="K1083" s="2">
        <v>0</v>
      </c>
      <c r="L1083" s="2">
        <v>0</v>
      </c>
      <c r="M1083" s="2">
        <v>0</v>
      </c>
      <c r="N1083" s="2">
        <v>1</v>
      </c>
      <c r="O1083" s="2" t="s">
        <v>39</v>
      </c>
      <c r="P1083" s="2" t="str" cm="1">
        <f t="array" ref="P1083">_xlfn.IFS(Table1[[#This Row],[Divorced]]=1,"Divorced",Table1[[#This Row],[Married]]=1,"Married",Table1[[#This Row],[Single]]=1,"Single",Table1[[#This Row],[Together]]=1,"Together",Table1[[#This Row],[Widow]]=1,"Widow")</f>
        <v>Widow</v>
      </c>
      <c r="Q1083" s="2" t="str" cm="1">
        <f t="array" ref="Q1083">IFERROR(_xlfn.IFS(Table1[[#This Row],[Basic]]=1,"Basic",Table1[[#This Row],[Graduate]]=1,"Graduate",Table1[[#This Row],[Master]]=1,"Master",Table1[[#This Row],[PhD]]=1,"PhD"),"Other")</f>
        <v>PhD</v>
      </c>
    </row>
    <row r="1084" spans="1:17" x14ac:dyDescent="0.25">
      <c r="A1084" s="2">
        <v>2343</v>
      </c>
      <c r="B1084" s="7">
        <v>152203</v>
      </c>
      <c r="C1084" s="2">
        <v>0</v>
      </c>
      <c r="D1084" s="2">
        <v>0</v>
      </c>
      <c r="E1084" s="2">
        <v>70</v>
      </c>
      <c r="F1084" s="2">
        <v>0</v>
      </c>
      <c r="G1084" s="2">
        <v>0</v>
      </c>
      <c r="H1084" s="2">
        <v>0</v>
      </c>
      <c r="I1084" s="2">
        <v>1</v>
      </c>
      <c r="J1084" s="2">
        <v>0</v>
      </c>
      <c r="K1084" s="2">
        <v>0</v>
      </c>
      <c r="L1084" s="2">
        <v>0</v>
      </c>
      <c r="M1084" s="2">
        <v>0</v>
      </c>
      <c r="N1084" s="2">
        <v>0</v>
      </c>
      <c r="O1084" s="2" t="s">
        <v>39</v>
      </c>
      <c r="P1084" s="2" t="str" cm="1">
        <f t="array" ref="P1084">_xlfn.IFS(Table1[[#This Row],[Divorced]]=1,"Divorced",Table1[[#This Row],[Married]]=1,"Married",Table1[[#This Row],[Single]]=1,"Single",Table1[[#This Row],[Together]]=1,"Together",Table1[[#This Row],[Widow]]=1,"Widow")</f>
        <v>Together</v>
      </c>
      <c r="Q1084" s="2" t="str" cm="1">
        <f t="array" ref="Q1084">IFERROR(_xlfn.IFS(Table1[[#This Row],[Basic]]=1,"Basic",Table1[[#This Row],[Graduate]]=1,"Graduate",Table1[[#This Row],[Master]]=1,"Master",Table1[[#This Row],[PhD]]=1,"PhD"),"Other")</f>
        <v>Other</v>
      </c>
    </row>
    <row r="1085" spans="1:17" x14ac:dyDescent="0.25">
      <c r="A1085" s="2">
        <v>1204</v>
      </c>
      <c r="B1085" s="7">
        <v>152195</v>
      </c>
      <c r="C1085" s="2">
        <v>2</v>
      </c>
      <c r="D1085" s="2">
        <v>1</v>
      </c>
      <c r="E1085" s="2">
        <v>42</v>
      </c>
      <c r="F1085" s="2">
        <v>0</v>
      </c>
      <c r="G1085" s="2">
        <v>0</v>
      </c>
      <c r="H1085" s="2">
        <v>1</v>
      </c>
      <c r="I1085" s="2">
        <v>0</v>
      </c>
      <c r="J1085" s="2">
        <v>0</v>
      </c>
      <c r="K1085" s="2">
        <v>0</v>
      </c>
      <c r="L1085" s="2">
        <v>0</v>
      </c>
      <c r="M1085" s="2">
        <v>0</v>
      </c>
      <c r="N1085" s="2">
        <v>0</v>
      </c>
      <c r="O1085" s="2" t="s">
        <v>36</v>
      </c>
      <c r="P1085" s="2" t="str" cm="1">
        <f t="array" ref="P1085">_xlfn.IFS(Table1[[#This Row],[Divorced]]=1,"Divorced",Table1[[#This Row],[Married]]=1,"Married",Table1[[#This Row],[Single]]=1,"Single",Table1[[#This Row],[Together]]=1,"Together",Table1[[#This Row],[Widow]]=1,"Widow")</f>
        <v>Single</v>
      </c>
      <c r="Q1085" s="2" t="str" cm="1">
        <f t="array" ref="Q1085">IFERROR(_xlfn.IFS(Table1[[#This Row],[Basic]]=1,"Basic",Table1[[#This Row],[Graduate]]=1,"Graduate",Table1[[#This Row],[Master]]=1,"Master",Table1[[#This Row],[PhD]]=1,"PhD"),"Other")</f>
        <v>Other</v>
      </c>
    </row>
    <row r="1086" spans="1:17" x14ac:dyDescent="0.25">
      <c r="A1086" s="2">
        <v>1932</v>
      </c>
      <c r="B1086" s="7">
        <v>152190</v>
      </c>
      <c r="C1086" s="2">
        <v>1</v>
      </c>
      <c r="D1086" s="2">
        <v>1</v>
      </c>
      <c r="E1086" s="2">
        <v>44</v>
      </c>
      <c r="F1086" s="2">
        <v>0</v>
      </c>
      <c r="G1086" s="2">
        <v>0</v>
      </c>
      <c r="H1086" s="2">
        <v>0</v>
      </c>
      <c r="I1086" s="2">
        <v>1</v>
      </c>
      <c r="J1086" s="2">
        <v>0</v>
      </c>
      <c r="K1086" s="2">
        <v>0</v>
      </c>
      <c r="L1086" s="2">
        <v>0</v>
      </c>
      <c r="M1086" s="2">
        <v>0</v>
      </c>
      <c r="N1086" s="2">
        <v>1</v>
      </c>
      <c r="O1086" s="2" t="s">
        <v>37</v>
      </c>
      <c r="P1086" s="2" t="str" cm="1">
        <f t="array" ref="P1086">_xlfn.IFS(Table1[[#This Row],[Divorced]]=1,"Divorced",Table1[[#This Row],[Married]]=1,"Married",Table1[[#This Row],[Single]]=1,"Single",Table1[[#This Row],[Together]]=1,"Together",Table1[[#This Row],[Widow]]=1,"Widow")</f>
        <v>Together</v>
      </c>
      <c r="Q1086" s="2" t="str" cm="1">
        <f t="array" ref="Q1086">IFERROR(_xlfn.IFS(Table1[[#This Row],[Basic]]=1,"Basic",Table1[[#This Row],[Graduate]]=1,"Graduate",Table1[[#This Row],[Master]]=1,"Master",Table1[[#This Row],[PhD]]=1,"PhD"),"Other")</f>
        <v>PhD</v>
      </c>
    </row>
    <row r="1087" spans="1:17" x14ac:dyDescent="0.25">
      <c r="A1087" s="2">
        <v>1549</v>
      </c>
      <c r="B1087" s="7">
        <v>152157</v>
      </c>
      <c r="C1087" s="2">
        <v>0</v>
      </c>
      <c r="D1087" s="2">
        <v>1</v>
      </c>
      <c r="E1087" s="2">
        <v>70</v>
      </c>
      <c r="F1087" s="2">
        <v>0</v>
      </c>
      <c r="G1087" s="2">
        <v>0</v>
      </c>
      <c r="H1087" s="2">
        <v>0</v>
      </c>
      <c r="I1087" s="2">
        <v>1</v>
      </c>
      <c r="J1087" s="2">
        <v>0</v>
      </c>
      <c r="K1087" s="2">
        <v>0</v>
      </c>
      <c r="L1087" s="2">
        <v>0</v>
      </c>
      <c r="M1087" s="2">
        <v>0</v>
      </c>
      <c r="N1087" s="2">
        <v>1</v>
      </c>
      <c r="O1087" s="2" t="s">
        <v>34</v>
      </c>
      <c r="P1087" s="2" t="str" cm="1">
        <f t="array" ref="P1087">_xlfn.IFS(Table1[[#This Row],[Divorced]]=1,"Divorced",Table1[[#This Row],[Married]]=1,"Married",Table1[[#This Row],[Single]]=1,"Single",Table1[[#This Row],[Together]]=1,"Together",Table1[[#This Row],[Widow]]=1,"Widow")</f>
        <v>Together</v>
      </c>
      <c r="Q1087" s="2" t="str" cm="1">
        <f t="array" ref="Q1087">IFERROR(_xlfn.IFS(Table1[[#This Row],[Basic]]=1,"Basic",Table1[[#This Row],[Graduate]]=1,"Graduate",Table1[[#This Row],[Master]]=1,"Master",Table1[[#This Row],[PhD]]=1,"PhD"),"Other")</f>
        <v>PhD</v>
      </c>
    </row>
    <row r="1088" spans="1:17" x14ac:dyDescent="0.25">
      <c r="A1088" s="2">
        <v>2682</v>
      </c>
      <c r="B1088" s="7">
        <v>152117</v>
      </c>
      <c r="C1088" s="2">
        <v>0</v>
      </c>
      <c r="D1088" s="2">
        <v>1</v>
      </c>
      <c r="E1088" s="2">
        <v>55</v>
      </c>
      <c r="F1088" s="2">
        <v>0</v>
      </c>
      <c r="G1088" s="2">
        <v>0</v>
      </c>
      <c r="H1088" s="2">
        <v>0</v>
      </c>
      <c r="I1088" s="2">
        <v>1</v>
      </c>
      <c r="J1088" s="2">
        <v>0</v>
      </c>
      <c r="K1088" s="2">
        <v>0</v>
      </c>
      <c r="L1088" s="2">
        <v>1</v>
      </c>
      <c r="M1088" s="2">
        <v>0</v>
      </c>
      <c r="N1088" s="2">
        <v>0</v>
      </c>
      <c r="O1088" s="2" t="s">
        <v>37</v>
      </c>
      <c r="P1088" s="2" t="str" cm="1">
        <f t="array" ref="P1088">_xlfn.IFS(Table1[[#This Row],[Divorced]]=1,"Divorced",Table1[[#This Row],[Married]]=1,"Married",Table1[[#This Row],[Single]]=1,"Single",Table1[[#This Row],[Together]]=1,"Together",Table1[[#This Row],[Widow]]=1,"Widow")</f>
        <v>Together</v>
      </c>
      <c r="Q1088" s="2" t="str" cm="1">
        <f t="array" ref="Q1088">IFERROR(_xlfn.IFS(Table1[[#This Row],[Basic]]=1,"Basic",Table1[[#This Row],[Graduate]]=1,"Graduate",Table1[[#This Row],[Master]]=1,"Master",Table1[[#This Row],[PhD]]=1,"PhD"),"Other")</f>
        <v>Graduate</v>
      </c>
    </row>
    <row r="1089" spans="1:17" x14ac:dyDescent="0.25">
      <c r="A1089" s="2">
        <v>1163</v>
      </c>
      <c r="B1089" s="7">
        <v>152074</v>
      </c>
      <c r="C1089" s="2">
        <v>0</v>
      </c>
      <c r="D1089" s="2">
        <v>1</v>
      </c>
      <c r="E1089" s="2">
        <v>53</v>
      </c>
      <c r="F1089" s="2">
        <v>0</v>
      </c>
      <c r="G1089" s="2">
        <v>0</v>
      </c>
      <c r="H1089" s="2">
        <v>1</v>
      </c>
      <c r="I1089" s="2">
        <v>0</v>
      </c>
      <c r="J1089" s="2">
        <v>0</v>
      </c>
      <c r="K1089" s="2">
        <v>0</v>
      </c>
      <c r="L1089" s="2">
        <v>1</v>
      </c>
      <c r="M1089" s="2">
        <v>0</v>
      </c>
      <c r="N1089" s="2">
        <v>0</v>
      </c>
      <c r="O1089" s="2" t="s">
        <v>38</v>
      </c>
      <c r="P1089" s="2" t="str" cm="1">
        <f t="array" ref="P1089">_xlfn.IFS(Table1[[#This Row],[Divorced]]=1,"Divorced",Table1[[#This Row],[Married]]=1,"Married",Table1[[#This Row],[Single]]=1,"Single",Table1[[#This Row],[Together]]=1,"Together",Table1[[#This Row],[Widow]]=1,"Widow")</f>
        <v>Single</v>
      </c>
      <c r="Q1089" s="2" t="str" cm="1">
        <f t="array" ref="Q1089">IFERROR(_xlfn.IFS(Table1[[#This Row],[Basic]]=1,"Basic",Table1[[#This Row],[Graduate]]=1,"Graduate",Table1[[#This Row],[Master]]=1,"Master",Table1[[#This Row],[PhD]]=1,"PhD"),"Other")</f>
        <v>Graduate</v>
      </c>
    </row>
    <row r="1090" spans="1:17" x14ac:dyDescent="0.25">
      <c r="A1090" s="2">
        <v>2103</v>
      </c>
      <c r="B1090" s="7">
        <v>152034</v>
      </c>
      <c r="C1090" s="2">
        <v>1</v>
      </c>
      <c r="D1090" s="2">
        <v>1</v>
      </c>
      <c r="E1090" s="2">
        <v>47</v>
      </c>
      <c r="F1090" s="2">
        <v>1</v>
      </c>
      <c r="G1090" s="2">
        <v>0</v>
      </c>
      <c r="H1090" s="2">
        <v>0</v>
      </c>
      <c r="I1090" s="2">
        <v>0</v>
      </c>
      <c r="J1090" s="2">
        <v>0</v>
      </c>
      <c r="K1090" s="2">
        <v>0</v>
      </c>
      <c r="L1090" s="2">
        <v>0</v>
      </c>
      <c r="M1090" s="2">
        <v>1</v>
      </c>
      <c r="N1090" s="2">
        <v>0</v>
      </c>
      <c r="O1090" s="2" t="s">
        <v>39</v>
      </c>
      <c r="P1090" s="2" t="str" cm="1">
        <f t="array" ref="P1090">_xlfn.IFS(Table1[[#This Row],[Divorced]]=1,"Divorced",Table1[[#This Row],[Married]]=1,"Married",Table1[[#This Row],[Single]]=1,"Single",Table1[[#This Row],[Together]]=1,"Together",Table1[[#This Row],[Widow]]=1,"Widow")</f>
        <v>Divorced</v>
      </c>
      <c r="Q1090" s="2" t="str" cm="1">
        <f t="array" ref="Q1090">IFERROR(_xlfn.IFS(Table1[[#This Row],[Basic]]=1,"Basic",Table1[[#This Row],[Graduate]]=1,"Graduate",Table1[[#This Row],[Master]]=1,"Master",Table1[[#This Row],[PhD]]=1,"PhD"),"Other")</f>
        <v>Master</v>
      </c>
    </row>
    <row r="1091" spans="1:17" x14ac:dyDescent="0.25">
      <c r="A1091" s="2">
        <v>2520</v>
      </c>
      <c r="B1091" s="7">
        <v>151983</v>
      </c>
      <c r="C1091" s="2">
        <v>0</v>
      </c>
      <c r="D1091" s="2">
        <v>1</v>
      </c>
      <c r="E1091" s="2">
        <v>56</v>
      </c>
      <c r="F1091" s="2">
        <v>1</v>
      </c>
      <c r="G1091" s="2">
        <v>0</v>
      </c>
      <c r="H1091" s="2">
        <v>0</v>
      </c>
      <c r="I1091" s="2">
        <v>0</v>
      </c>
      <c r="J1091" s="2">
        <v>0</v>
      </c>
      <c r="K1091" s="2">
        <v>0</v>
      </c>
      <c r="L1091" s="2">
        <v>1</v>
      </c>
      <c r="M1091" s="2">
        <v>0</v>
      </c>
      <c r="N1091" s="2">
        <v>0</v>
      </c>
      <c r="O1091" s="2" t="s">
        <v>37</v>
      </c>
      <c r="P1091" s="2" t="str" cm="1">
        <f t="array" ref="P1091">_xlfn.IFS(Table1[[#This Row],[Divorced]]=1,"Divorced",Table1[[#This Row],[Married]]=1,"Married",Table1[[#This Row],[Single]]=1,"Single",Table1[[#This Row],[Together]]=1,"Together",Table1[[#This Row],[Widow]]=1,"Widow")</f>
        <v>Divorced</v>
      </c>
      <c r="Q1091" s="2" t="str" cm="1">
        <f t="array" ref="Q1091">IFERROR(_xlfn.IFS(Table1[[#This Row],[Basic]]=1,"Basic",Table1[[#This Row],[Graduate]]=1,"Graduate",Table1[[#This Row],[Master]]=1,"Master",Table1[[#This Row],[PhD]]=1,"PhD"),"Other")</f>
        <v>Graduate</v>
      </c>
    </row>
    <row r="1092" spans="1:17" x14ac:dyDescent="0.25">
      <c r="A1092" s="2">
        <v>2315</v>
      </c>
      <c r="B1092" s="7">
        <v>151948</v>
      </c>
      <c r="C1092" s="2">
        <v>0</v>
      </c>
      <c r="D1092" s="2">
        <v>1</v>
      </c>
      <c r="E1092" s="2">
        <v>45</v>
      </c>
      <c r="F1092" s="2">
        <v>0</v>
      </c>
      <c r="G1092" s="2">
        <v>1</v>
      </c>
      <c r="H1092" s="2">
        <v>0</v>
      </c>
      <c r="I1092" s="2">
        <v>0</v>
      </c>
      <c r="J1092" s="2">
        <v>0</v>
      </c>
      <c r="K1092" s="2">
        <v>0</v>
      </c>
      <c r="L1092" s="2">
        <v>1</v>
      </c>
      <c r="M1092" s="2">
        <v>0</v>
      </c>
      <c r="N1092" s="2">
        <v>0</v>
      </c>
      <c r="O1092" s="2" t="s">
        <v>38</v>
      </c>
      <c r="P1092" s="2" t="str" cm="1">
        <f t="array" ref="P1092">_xlfn.IFS(Table1[[#This Row],[Divorced]]=1,"Divorced",Table1[[#This Row],[Married]]=1,"Married",Table1[[#This Row],[Single]]=1,"Single",Table1[[#This Row],[Together]]=1,"Together",Table1[[#This Row],[Widow]]=1,"Widow")</f>
        <v>Married</v>
      </c>
      <c r="Q1092" s="2" t="str" cm="1">
        <f t="array" ref="Q1092">IFERROR(_xlfn.IFS(Table1[[#This Row],[Basic]]=1,"Basic",Table1[[#This Row],[Graduate]]=1,"Graduate",Table1[[#This Row],[Master]]=1,"Master",Table1[[#This Row],[PhD]]=1,"PhD"),"Other")</f>
        <v>Graduate</v>
      </c>
    </row>
    <row r="1093" spans="1:17" x14ac:dyDescent="0.25">
      <c r="A1093" s="2">
        <v>2421</v>
      </c>
      <c r="B1093" s="7">
        <v>151876</v>
      </c>
      <c r="C1093" s="2">
        <v>0</v>
      </c>
      <c r="D1093" s="2">
        <v>0</v>
      </c>
      <c r="E1093" s="2">
        <v>62</v>
      </c>
      <c r="F1093" s="2">
        <v>0</v>
      </c>
      <c r="G1093" s="2">
        <v>1</v>
      </c>
      <c r="H1093" s="2">
        <v>0</v>
      </c>
      <c r="I1093" s="2">
        <v>0</v>
      </c>
      <c r="J1093" s="2">
        <v>0</v>
      </c>
      <c r="K1093" s="2">
        <v>0</v>
      </c>
      <c r="L1093" s="2">
        <v>1</v>
      </c>
      <c r="M1093" s="2">
        <v>0</v>
      </c>
      <c r="N1093" s="2">
        <v>0</v>
      </c>
      <c r="O1093" s="2" t="s">
        <v>39</v>
      </c>
      <c r="P1093" s="2" t="str" cm="1">
        <f t="array" ref="P1093">_xlfn.IFS(Table1[[#This Row],[Divorced]]=1,"Divorced",Table1[[#This Row],[Married]]=1,"Married",Table1[[#This Row],[Single]]=1,"Single",Table1[[#This Row],[Together]]=1,"Together",Table1[[#This Row],[Widow]]=1,"Widow")</f>
        <v>Married</v>
      </c>
      <c r="Q1093" s="2" t="str" cm="1">
        <f t="array" ref="Q1093">IFERROR(_xlfn.IFS(Table1[[#This Row],[Basic]]=1,"Basic",Table1[[#This Row],[Graduate]]=1,"Graduate",Table1[[#This Row],[Master]]=1,"Master",Table1[[#This Row],[PhD]]=1,"PhD"),"Other")</f>
        <v>Graduate</v>
      </c>
    </row>
    <row r="1094" spans="1:17" x14ac:dyDescent="0.25">
      <c r="A1094" s="2">
        <v>1089</v>
      </c>
      <c r="B1094" s="7">
        <v>151813</v>
      </c>
      <c r="C1094" s="2">
        <v>1</v>
      </c>
      <c r="D1094" s="2">
        <v>1</v>
      </c>
      <c r="E1094" s="2">
        <v>48</v>
      </c>
      <c r="F1094" s="2">
        <v>1</v>
      </c>
      <c r="G1094" s="2">
        <v>0</v>
      </c>
      <c r="H1094" s="2">
        <v>0</v>
      </c>
      <c r="I1094" s="2">
        <v>0</v>
      </c>
      <c r="J1094" s="2">
        <v>0</v>
      </c>
      <c r="K1094" s="2">
        <v>0</v>
      </c>
      <c r="L1094" s="2">
        <v>1</v>
      </c>
      <c r="M1094" s="2">
        <v>0</v>
      </c>
      <c r="N1094" s="2">
        <v>0</v>
      </c>
      <c r="O1094" s="2" t="s">
        <v>39</v>
      </c>
      <c r="P1094" s="2" t="str" cm="1">
        <f t="array" ref="P1094">_xlfn.IFS(Table1[[#This Row],[Divorced]]=1,"Divorced",Table1[[#This Row],[Married]]=1,"Married",Table1[[#This Row],[Single]]=1,"Single",Table1[[#This Row],[Together]]=1,"Together",Table1[[#This Row],[Widow]]=1,"Widow")</f>
        <v>Divorced</v>
      </c>
      <c r="Q1094" s="2" t="str" cm="1">
        <f t="array" ref="Q1094">IFERROR(_xlfn.IFS(Table1[[#This Row],[Basic]]=1,"Basic",Table1[[#This Row],[Graduate]]=1,"Graduate",Table1[[#This Row],[Master]]=1,"Master",Table1[[#This Row],[PhD]]=1,"PhD"),"Other")</f>
        <v>Graduate</v>
      </c>
    </row>
    <row r="1095" spans="1:17" x14ac:dyDescent="0.25">
      <c r="A1095" s="2">
        <v>2491</v>
      </c>
      <c r="B1095" s="7">
        <v>151766</v>
      </c>
      <c r="C1095" s="2">
        <v>1</v>
      </c>
      <c r="D1095" s="2">
        <v>0</v>
      </c>
      <c r="E1095" s="2">
        <v>40</v>
      </c>
      <c r="F1095" s="2">
        <v>0</v>
      </c>
      <c r="G1095" s="2">
        <v>0</v>
      </c>
      <c r="H1095" s="2">
        <v>1</v>
      </c>
      <c r="I1095" s="2">
        <v>0</v>
      </c>
      <c r="J1095" s="2">
        <v>0</v>
      </c>
      <c r="K1095" s="2">
        <v>0</v>
      </c>
      <c r="L1095" s="2">
        <v>1</v>
      </c>
      <c r="M1095" s="2">
        <v>0</v>
      </c>
      <c r="N1095" s="2">
        <v>0</v>
      </c>
      <c r="O1095" s="2" t="s">
        <v>34</v>
      </c>
      <c r="P1095" s="2" t="str" cm="1">
        <f t="array" ref="P1095">_xlfn.IFS(Table1[[#This Row],[Divorced]]=1,"Divorced",Table1[[#This Row],[Married]]=1,"Married",Table1[[#This Row],[Single]]=1,"Single",Table1[[#This Row],[Together]]=1,"Together",Table1[[#This Row],[Widow]]=1,"Widow")</f>
        <v>Single</v>
      </c>
      <c r="Q1095" s="2" t="str" cm="1">
        <f t="array" ref="Q1095">IFERROR(_xlfn.IFS(Table1[[#This Row],[Basic]]=1,"Basic",Table1[[#This Row],[Graduate]]=1,"Graduate",Table1[[#This Row],[Master]]=1,"Master",Table1[[#This Row],[PhD]]=1,"PhD"),"Other")</f>
        <v>Graduate</v>
      </c>
    </row>
    <row r="1096" spans="1:17" x14ac:dyDescent="0.25">
      <c r="A1096" s="2">
        <v>2596</v>
      </c>
      <c r="B1096" s="7">
        <v>151717</v>
      </c>
      <c r="C1096" s="2">
        <v>0</v>
      </c>
      <c r="D1096" s="2">
        <v>1</v>
      </c>
      <c r="E1096" s="2">
        <v>55</v>
      </c>
      <c r="F1096" s="2">
        <v>0</v>
      </c>
      <c r="G1096" s="2">
        <v>0</v>
      </c>
      <c r="H1096" s="2">
        <v>0</v>
      </c>
      <c r="I1096" s="2">
        <v>1</v>
      </c>
      <c r="J1096" s="2">
        <v>0</v>
      </c>
      <c r="K1096" s="2">
        <v>0</v>
      </c>
      <c r="L1096" s="2">
        <v>0</v>
      </c>
      <c r="M1096" s="2">
        <v>0</v>
      </c>
      <c r="N1096" s="2">
        <v>1</v>
      </c>
      <c r="O1096" s="2" t="s">
        <v>36</v>
      </c>
      <c r="P1096" s="2" t="str" cm="1">
        <f t="array" ref="P1096">_xlfn.IFS(Table1[[#This Row],[Divorced]]=1,"Divorced",Table1[[#This Row],[Married]]=1,"Married",Table1[[#This Row],[Single]]=1,"Single",Table1[[#This Row],[Together]]=1,"Together",Table1[[#This Row],[Widow]]=1,"Widow")</f>
        <v>Together</v>
      </c>
      <c r="Q1096" s="2" t="str" cm="1">
        <f t="array" ref="Q1096">IFERROR(_xlfn.IFS(Table1[[#This Row],[Basic]]=1,"Basic",Table1[[#This Row],[Graduate]]=1,"Graduate",Table1[[#This Row],[Master]]=1,"Master",Table1[[#This Row],[PhD]]=1,"PhD"),"Other")</f>
        <v>PhD</v>
      </c>
    </row>
    <row r="1097" spans="1:17" x14ac:dyDescent="0.25">
      <c r="A1097" s="2">
        <v>3052</v>
      </c>
      <c r="B1097" s="7">
        <v>151651</v>
      </c>
      <c r="C1097" s="2">
        <v>0</v>
      </c>
      <c r="D1097" s="2">
        <v>1</v>
      </c>
      <c r="E1097" s="2">
        <v>60</v>
      </c>
      <c r="F1097" s="2">
        <v>0</v>
      </c>
      <c r="G1097" s="2">
        <v>1</v>
      </c>
      <c r="H1097" s="2">
        <v>0</v>
      </c>
      <c r="I1097" s="2">
        <v>0</v>
      </c>
      <c r="J1097" s="2">
        <v>0</v>
      </c>
      <c r="K1097" s="2">
        <v>0</v>
      </c>
      <c r="L1097" s="2">
        <v>1</v>
      </c>
      <c r="M1097" s="2">
        <v>0</v>
      </c>
      <c r="N1097" s="2">
        <v>0</v>
      </c>
      <c r="O1097" s="2" t="s">
        <v>36</v>
      </c>
      <c r="P1097" s="2" t="str" cm="1">
        <f t="array" ref="P1097">_xlfn.IFS(Table1[[#This Row],[Divorced]]=1,"Divorced",Table1[[#This Row],[Married]]=1,"Married",Table1[[#This Row],[Single]]=1,"Single",Table1[[#This Row],[Together]]=1,"Together",Table1[[#This Row],[Widow]]=1,"Widow")</f>
        <v>Married</v>
      </c>
      <c r="Q1097" s="2" t="str" cm="1">
        <f t="array" ref="Q1097">IFERROR(_xlfn.IFS(Table1[[#This Row],[Basic]]=1,"Basic",Table1[[#This Row],[Graduate]]=1,"Graduate",Table1[[#This Row],[Master]]=1,"Master",Table1[[#This Row],[PhD]]=1,"PhD"),"Other")</f>
        <v>Graduate</v>
      </c>
    </row>
    <row r="1098" spans="1:17" x14ac:dyDescent="0.25">
      <c r="A1098" s="2">
        <v>1169</v>
      </c>
      <c r="B1098" s="7">
        <v>151650</v>
      </c>
      <c r="C1098" s="2">
        <v>0</v>
      </c>
      <c r="D1098" s="2">
        <v>1</v>
      </c>
      <c r="E1098" s="2">
        <v>44</v>
      </c>
      <c r="F1098" s="2">
        <v>0</v>
      </c>
      <c r="G1098" s="2">
        <v>1</v>
      </c>
      <c r="H1098" s="2">
        <v>0</v>
      </c>
      <c r="I1098" s="2">
        <v>0</v>
      </c>
      <c r="J1098" s="2">
        <v>0</v>
      </c>
      <c r="K1098" s="2">
        <v>0</v>
      </c>
      <c r="L1098" s="2">
        <v>0</v>
      </c>
      <c r="M1098" s="2">
        <v>0</v>
      </c>
      <c r="N1098" s="2">
        <v>1</v>
      </c>
      <c r="O1098" s="2" t="s">
        <v>38</v>
      </c>
      <c r="P1098" s="2" t="str" cm="1">
        <f t="array" ref="P1098">_xlfn.IFS(Table1[[#This Row],[Divorced]]=1,"Divorced",Table1[[#This Row],[Married]]=1,"Married",Table1[[#This Row],[Single]]=1,"Single",Table1[[#This Row],[Together]]=1,"Together",Table1[[#This Row],[Widow]]=1,"Widow")</f>
        <v>Married</v>
      </c>
      <c r="Q1098" s="2" t="str" cm="1">
        <f t="array" ref="Q1098">IFERROR(_xlfn.IFS(Table1[[#This Row],[Basic]]=1,"Basic",Table1[[#This Row],[Graduate]]=1,"Graduate",Table1[[#This Row],[Master]]=1,"Master",Table1[[#This Row],[PhD]]=1,"PhD"),"Other")</f>
        <v>PhD</v>
      </c>
    </row>
    <row r="1099" spans="1:17" x14ac:dyDescent="0.25">
      <c r="A1099" s="2">
        <v>2728</v>
      </c>
      <c r="B1099" s="7">
        <v>151569</v>
      </c>
      <c r="C1099" s="2">
        <v>0</v>
      </c>
      <c r="D1099" s="2">
        <v>1</v>
      </c>
      <c r="E1099" s="2">
        <v>71</v>
      </c>
      <c r="F1099" s="2">
        <v>0</v>
      </c>
      <c r="G1099" s="2">
        <v>0</v>
      </c>
      <c r="H1099" s="2">
        <v>0</v>
      </c>
      <c r="I1099" s="2">
        <v>0</v>
      </c>
      <c r="J1099" s="2">
        <v>1</v>
      </c>
      <c r="K1099" s="2">
        <v>0</v>
      </c>
      <c r="L1099" s="2">
        <v>0</v>
      </c>
      <c r="M1099" s="2">
        <v>0</v>
      </c>
      <c r="N1099" s="2">
        <v>1</v>
      </c>
      <c r="O1099" s="2" t="s">
        <v>36</v>
      </c>
      <c r="P1099" s="2" t="str" cm="1">
        <f t="array" ref="P1099">_xlfn.IFS(Table1[[#This Row],[Divorced]]=1,"Divorced",Table1[[#This Row],[Married]]=1,"Married",Table1[[#This Row],[Single]]=1,"Single",Table1[[#This Row],[Together]]=1,"Together",Table1[[#This Row],[Widow]]=1,"Widow")</f>
        <v>Widow</v>
      </c>
      <c r="Q1099" s="2" t="str" cm="1">
        <f t="array" ref="Q1099">IFERROR(_xlfn.IFS(Table1[[#This Row],[Basic]]=1,"Basic",Table1[[#This Row],[Graduate]]=1,"Graduate",Table1[[#This Row],[Master]]=1,"Master",Table1[[#This Row],[PhD]]=1,"PhD"),"Other")</f>
        <v>PhD</v>
      </c>
    </row>
    <row r="1100" spans="1:17" x14ac:dyDescent="0.25">
      <c r="A1100" s="2">
        <v>1926</v>
      </c>
      <c r="B1100" s="7">
        <v>151563</v>
      </c>
      <c r="C1100" s="2">
        <v>0</v>
      </c>
      <c r="D1100" s="2">
        <v>0</v>
      </c>
      <c r="E1100" s="2">
        <v>33</v>
      </c>
      <c r="F1100" s="2">
        <v>0</v>
      </c>
      <c r="G1100" s="2">
        <v>1</v>
      </c>
      <c r="H1100" s="2">
        <v>0</v>
      </c>
      <c r="I1100" s="2">
        <v>0</v>
      </c>
      <c r="J1100" s="2">
        <v>0</v>
      </c>
      <c r="K1100" s="2">
        <v>0</v>
      </c>
      <c r="L1100" s="2">
        <v>0</v>
      </c>
      <c r="M1100" s="2">
        <v>0</v>
      </c>
      <c r="N1100" s="2">
        <v>1</v>
      </c>
      <c r="O1100" s="2" t="s">
        <v>37</v>
      </c>
      <c r="P1100" s="2" t="str" cm="1">
        <f t="array" ref="P1100">_xlfn.IFS(Table1[[#This Row],[Divorced]]=1,"Divorced",Table1[[#This Row],[Married]]=1,"Married",Table1[[#This Row],[Single]]=1,"Single",Table1[[#This Row],[Together]]=1,"Together",Table1[[#This Row],[Widow]]=1,"Widow")</f>
        <v>Married</v>
      </c>
      <c r="Q1100" s="2" t="str" cm="1">
        <f t="array" ref="Q1100">IFERROR(_xlfn.IFS(Table1[[#This Row],[Basic]]=1,"Basic",Table1[[#This Row],[Graduate]]=1,"Graduate",Table1[[#This Row],[Master]]=1,"Master",Table1[[#This Row],[PhD]]=1,"PhD"),"Other")</f>
        <v>PhD</v>
      </c>
    </row>
    <row r="1101" spans="1:17" x14ac:dyDescent="0.25">
      <c r="A1101" s="2">
        <v>1215</v>
      </c>
      <c r="B1101" s="7">
        <v>151537</v>
      </c>
      <c r="C1101" s="2">
        <v>0</v>
      </c>
      <c r="D1101" s="2">
        <v>1</v>
      </c>
      <c r="E1101" s="2">
        <v>68</v>
      </c>
      <c r="F1101" s="2">
        <v>1</v>
      </c>
      <c r="G1101" s="2">
        <v>0</v>
      </c>
      <c r="H1101" s="2">
        <v>0</v>
      </c>
      <c r="I1101" s="2">
        <v>0</v>
      </c>
      <c r="J1101" s="2">
        <v>0</v>
      </c>
      <c r="K1101" s="2">
        <v>0</v>
      </c>
      <c r="L1101" s="2">
        <v>1</v>
      </c>
      <c r="M1101" s="2">
        <v>0</v>
      </c>
      <c r="N1101" s="2">
        <v>0</v>
      </c>
      <c r="O1101" s="2" t="s">
        <v>39</v>
      </c>
      <c r="P1101" s="2" t="str" cm="1">
        <f t="array" ref="P1101">_xlfn.IFS(Table1[[#This Row],[Divorced]]=1,"Divorced",Table1[[#This Row],[Married]]=1,"Married",Table1[[#This Row],[Single]]=1,"Single",Table1[[#This Row],[Together]]=1,"Together",Table1[[#This Row],[Widow]]=1,"Widow")</f>
        <v>Divorced</v>
      </c>
      <c r="Q1101" s="2" t="str" cm="1">
        <f t="array" ref="Q1101">IFERROR(_xlfn.IFS(Table1[[#This Row],[Basic]]=1,"Basic",Table1[[#This Row],[Graduate]]=1,"Graduate",Table1[[#This Row],[Master]]=1,"Master",Table1[[#This Row],[PhD]]=1,"PhD"),"Other")</f>
        <v>Graduate</v>
      </c>
    </row>
    <row r="1102" spans="1:17" x14ac:dyDescent="0.25">
      <c r="A1102" s="2">
        <v>1421</v>
      </c>
      <c r="B1102" s="7">
        <v>151529</v>
      </c>
      <c r="C1102" s="2">
        <v>0</v>
      </c>
      <c r="D1102" s="2">
        <v>1</v>
      </c>
      <c r="E1102" s="2">
        <v>71</v>
      </c>
      <c r="F1102" s="2">
        <v>0</v>
      </c>
      <c r="G1102" s="2">
        <v>0</v>
      </c>
      <c r="H1102" s="2">
        <v>0</v>
      </c>
      <c r="I1102" s="2">
        <v>0</v>
      </c>
      <c r="J1102" s="2">
        <v>1</v>
      </c>
      <c r="K1102" s="2">
        <v>0</v>
      </c>
      <c r="L1102" s="2">
        <v>0</v>
      </c>
      <c r="M1102" s="2">
        <v>1</v>
      </c>
      <c r="N1102" s="2">
        <v>0</v>
      </c>
      <c r="O1102" s="2" t="s">
        <v>38</v>
      </c>
      <c r="P1102" s="2" t="str" cm="1">
        <f t="array" ref="P1102">_xlfn.IFS(Table1[[#This Row],[Divorced]]=1,"Divorced",Table1[[#This Row],[Married]]=1,"Married",Table1[[#This Row],[Single]]=1,"Single",Table1[[#This Row],[Together]]=1,"Together",Table1[[#This Row],[Widow]]=1,"Widow")</f>
        <v>Widow</v>
      </c>
      <c r="Q1102" s="2" t="str" cm="1">
        <f t="array" ref="Q1102">IFERROR(_xlfn.IFS(Table1[[#This Row],[Basic]]=1,"Basic",Table1[[#This Row],[Graduate]]=1,"Graduate",Table1[[#This Row],[Master]]=1,"Master",Table1[[#This Row],[PhD]]=1,"PhD"),"Other")</f>
        <v>Master</v>
      </c>
    </row>
    <row r="1103" spans="1:17" x14ac:dyDescent="0.25">
      <c r="A1103" s="2">
        <v>1732</v>
      </c>
      <c r="B1103" s="7">
        <v>151518</v>
      </c>
      <c r="C1103" s="2">
        <v>0</v>
      </c>
      <c r="D1103" s="2">
        <v>1</v>
      </c>
      <c r="E1103" s="2">
        <v>62</v>
      </c>
      <c r="F1103" s="2">
        <v>0</v>
      </c>
      <c r="G1103" s="2">
        <v>0</v>
      </c>
      <c r="H1103" s="2">
        <v>0</v>
      </c>
      <c r="I1103" s="2">
        <v>1</v>
      </c>
      <c r="J1103" s="2">
        <v>0</v>
      </c>
      <c r="K1103" s="2">
        <v>0</v>
      </c>
      <c r="L1103" s="2">
        <v>0</v>
      </c>
      <c r="M1103" s="2">
        <v>0</v>
      </c>
      <c r="N1103" s="2">
        <v>1</v>
      </c>
      <c r="O1103" s="2" t="s">
        <v>36</v>
      </c>
      <c r="P1103" s="2" t="str" cm="1">
        <f t="array" ref="P1103">_xlfn.IFS(Table1[[#This Row],[Divorced]]=1,"Divorced",Table1[[#This Row],[Married]]=1,"Married",Table1[[#This Row],[Single]]=1,"Single",Table1[[#This Row],[Together]]=1,"Together",Table1[[#This Row],[Widow]]=1,"Widow")</f>
        <v>Together</v>
      </c>
      <c r="Q1103" s="2" t="str" cm="1">
        <f t="array" ref="Q1103">IFERROR(_xlfn.IFS(Table1[[#This Row],[Basic]]=1,"Basic",Table1[[#This Row],[Graduate]]=1,"Graduate",Table1[[#This Row],[Master]]=1,"Master",Table1[[#This Row],[PhD]]=1,"PhD"),"Other")</f>
        <v>PhD</v>
      </c>
    </row>
    <row r="1104" spans="1:17" x14ac:dyDescent="0.25">
      <c r="A1104" s="2">
        <v>1348</v>
      </c>
      <c r="B1104" s="7">
        <v>151479</v>
      </c>
      <c r="C1104" s="2">
        <v>1</v>
      </c>
      <c r="D1104" s="2">
        <v>1</v>
      </c>
      <c r="E1104" s="2">
        <v>53</v>
      </c>
      <c r="F1104" s="2">
        <v>0</v>
      </c>
      <c r="G1104" s="2">
        <v>1</v>
      </c>
      <c r="H1104" s="2">
        <v>0</v>
      </c>
      <c r="I1104" s="2">
        <v>0</v>
      </c>
      <c r="J1104" s="2">
        <v>0</v>
      </c>
      <c r="K1104" s="2">
        <v>0</v>
      </c>
      <c r="L1104" s="2">
        <v>1</v>
      </c>
      <c r="M1104" s="2">
        <v>0</v>
      </c>
      <c r="N1104" s="2">
        <v>0</v>
      </c>
      <c r="O1104" s="2" t="s">
        <v>36</v>
      </c>
      <c r="P1104" s="2" t="str" cm="1">
        <f t="array" ref="P1104">_xlfn.IFS(Table1[[#This Row],[Divorced]]=1,"Divorced",Table1[[#This Row],[Married]]=1,"Married",Table1[[#This Row],[Single]]=1,"Single",Table1[[#This Row],[Together]]=1,"Together",Table1[[#This Row],[Widow]]=1,"Widow")</f>
        <v>Married</v>
      </c>
      <c r="Q1104" s="2" t="str" cm="1">
        <f t="array" ref="Q1104">IFERROR(_xlfn.IFS(Table1[[#This Row],[Basic]]=1,"Basic",Table1[[#This Row],[Graduate]]=1,"Graduate",Table1[[#This Row],[Master]]=1,"Master",Table1[[#This Row],[PhD]]=1,"PhD"),"Other")</f>
        <v>Graduate</v>
      </c>
    </row>
    <row r="1105" spans="1:17" x14ac:dyDescent="0.25">
      <c r="A1105" s="2">
        <v>2183</v>
      </c>
      <c r="B1105" s="7">
        <v>151412</v>
      </c>
      <c r="C1105" s="2">
        <v>0</v>
      </c>
      <c r="D1105" s="2">
        <v>1</v>
      </c>
      <c r="E1105" s="2">
        <v>62</v>
      </c>
      <c r="F1105" s="2">
        <v>0</v>
      </c>
      <c r="G1105" s="2">
        <v>1</v>
      </c>
      <c r="H1105" s="2">
        <v>0</v>
      </c>
      <c r="I1105" s="2">
        <v>0</v>
      </c>
      <c r="J1105" s="2">
        <v>0</v>
      </c>
      <c r="K1105" s="2">
        <v>0</v>
      </c>
      <c r="L1105" s="2">
        <v>0</v>
      </c>
      <c r="M1105" s="2">
        <v>1</v>
      </c>
      <c r="N1105" s="2">
        <v>0</v>
      </c>
      <c r="O1105" s="2" t="s">
        <v>38</v>
      </c>
      <c r="P1105" s="2" t="str" cm="1">
        <f t="array" ref="P1105">_xlfn.IFS(Table1[[#This Row],[Divorced]]=1,"Divorced",Table1[[#This Row],[Married]]=1,"Married",Table1[[#This Row],[Single]]=1,"Single",Table1[[#This Row],[Together]]=1,"Together",Table1[[#This Row],[Widow]]=1,"Widow")</f>
        <v>Married</v>
      </c>
      <c r="Q1105" s="2" t="str" cm="1">
        <f t="array" ref="Q1105">IFERROR(_xlfn.IFS(Table1[[#This Row],[Basic]]=1,"Basic",Table1[[#This Row],[Graduate]]=1,"Graduate",Table1[[#This Row],[Master]]=1,"Master",Table1[[#This Row],[PhD]]=1,"PhD"),"Other")</f>
        <v>Master</v>
      </c>
    </row>
    <row r="1106" spans="1:17" x14ac:dyDescent="0.25">
      <c r="A1106" s="2">
        <v>2519</v>
      </c>
      <c r="B1106" s="7">
        <v>151411</v>
      </c>
      <c r="C1106" s="2">
        <v>1</v>
      </c>
      <c r="D1106" s="2">
        <v>2</v>
      </c>
      <c r="E1106" s="2">
        <v>67</v>
      </c>
      <c r="F1106" s="2">
        <v>0</v>
      </c>
      <c r="G1106" s="2">
        <v>0</v>
      </c>
      <c r="H1106" s="2">
        <v>1</v>
      </c>
      <c r="I1106" s="2">
        <v>0</v>
      </c>
      <c r="J1106" s="2">
        <v>0</v>
      </c>
      <c r="K1106" s="2">
        <v>0</v>
      </c>
      <c r="L1106" s="2">
        <v>0</v>
      </c>
      <c r="M1106" s="2">
        <v>0</v>
      </c>
      <c r="N1106" s="2">
        <v>1</v>
      </c>
      <c r="O1106" s="2" t="s">
        <v>38</v>
      </c>
      <c r="P1106" s="2" t="str" cm="1">
        <f t="array" ref="P1106">_xlfn.IFS(Table1[[#This Row],[Divorced]]=1,"Divorced",Table1[[#This Row],[Married]]=1,"Married",Table1[[#This Row],[Single]]=1,"Single",Table1[[#This Row],[Together]]=1,"Together",Table1[[#This Row],[Widow]]=1,"Widow")</f>
        <v>Single</v>
      </c>
      <c r="Q1106" s="2" t="str" cm="1">
        <f t="array" ref="Q1106">IFERROR(_xlfn.IFS(Table1[[#This Row],[Basic]]=1,"Basic",Table1[[#This Row],[Graduate]]=1,"Graduate",Table1[[#This Row],[Master]]=1,"Master",Table1[[#This Row],[PhD]]=1,"PhD"),"Other")</f>
        <v>PhD</v>
      </c>
    </row>
    <row r="1107" spans="1:17" x14ac:dyDescent="0.25">
      <c r="A1107" s="2">
        <v>1872</v>
      </c>
      <c r="B1107" s="7">
        <v>151390</v>
      </c>
      <c r="C1107" s="2">
        <v>1</v>
      </c>
      <c r="D1107" s="2">
        <v>1</v>
      </c>
      <c r="E1107" s="2">
        <v>55</v>
      </c>
      <c r="F1107" s="2">
        <v>0</v>
      </c>
      <c r="G1107" s="2">
        <v>0</v>
      </c>
      <c r="H1107" s="2">
        <v>0</v>
      </c>
      <c r="I1107" s="2">
        <v>0</v>
      </c>
      <c r="J1107" s="2">
        <v>1</v>
      </c>
      <c r="K1107" s="2">
        <v>0</v>
      </c>
      <c r="L1107" s="2">
        <v>0</v>
      </c>
      <c r="M1107" s="2">
        <v>1</v>
      </c>
      <c r="N1107" s="2">
        <v>0</v>
      </c>
      <c r="O1107" s="2" t="s">
        <v>37</v>
      </c>
      <c r="P1107" s="2" t="str" cm="1">
        <f t="array" ref="P1107">_xlfn.IFS(Table1[[#This Row],[Divorced]]=1,"Divorced",Table1[[#This Row],[Married]]=1,"Married",Table1[[#This Row],[Single]]=1,"Single",Table1[[#This Row],[Together]]=1,"Together",Table1[[#This Row],[Widow]]=1,"Widow")</f>
        <v>Widow</v>
      </c>
      <c r="Q1107" s="2" t="str" cm="1">
        <f t="array" ref="Q1107">IFERROR(_xlfn.IFS(Table1[[#This Row],[Basic]]=1,"Basic",Table1[[#This Row],[Graduate]]=1,"Graduate",Table1[[#This Row],[Master]]=1,"Master",Table1[[#This Row],[PhD]]=1,"PhD"),"Other")</f>
        <v>Master</v>
      </c>
    </row>
    <row r="1108" spans="1:17" x14ac:dyDescent="0.25">
      <c r="A1108" s="2">
        <v>2962</v>
      </c>
      <c r="B1108" s="7">
        <v>151373</v>
      </c>
      <c r="C1108" s="2">
        <v>0</v>
      </c>
      <c r="D1108" s="2">
        <v>0</v>
      </c>
      <c r="E1108" s="2">
        <v>29</v>
      </c>
      <c r="F1108" s="2">
        <v>0</v>
      </c>
      <c r="G1108" s="2">
        <v>1</v>
      </c>
      <c r="H1108" s="2">
        <v>0</v>
      </c>
      <c r="I1108" s="2">
        <v>0</v>
      </c>
      <c r="J1108" s="2">
        <v>0</v>
      </c>
      <c r="K1108" s="2">
        <v>0</v>
      </c>
      <c r="L1108" s="2">
        <v>1</v>
      </c>
      <c r="M1108" s="2">
        <v>0</v>
      </c>
      <c r="N1108" s="2">
        <v>0</v>
      </c>
      <c r="O1108" s="2" t="s">
        <v>36</v>
      </c>
      <c r="P1108" s="2" t="str" cm="1">
        <f t="array" ref="P1108">_xlfn.IFS(Table1[[#This Row],[Divorced]]=1,"Divorced",Table1[[#This Row],[Married]]=1,"Married",Table1[[#This Row],[Single]]=1,"Single",Table1[[#This Row],[Together]]=1,"Together",Table1[[#This Row],[Widow]]=1,"Widow")</f>
        <v>Married</v>
      </c>
      <c r="Q1108" s="2" t="str" cm="1">
        <f t="array" ref="Q1108">IFERROR(_xlfn.IFS(Table1[[#This Row],[Basic]]=1,"Basic",Table1[[#This Row],[Graduate]]=1,"Graduate",Table1[[#This Row],[Master]]=1,"Master",Table1[[#This Row],[PhD]]=1,"PhD"),"Other")</f>
        <v>Graduate</v>
      </c>
    </row>
    <row r="1109" spans="1:17" x14ac:dyDescent="0.25">
      <c r="A1109" s="2">
        <v>1214</v>
      </c>
      <c r="B1109" s="7">
        <v>151369</v>
      </c>
      <c r="C1109" s="2">
        <v>0</v>
      </c>
      <c r="D1109" s="2">
        <v>1</v>
      </c>
      <c r="E1109" s="2">
        <v>44</v>
      </c>
      <c r="F1109" s="2">
        <v>0</v>
      </c>
      <c r="G1109" s="2">
        <v>0</v>
      </c>
      <c r="H1109" s="2">
        <v>0</v>
      </c>
      <c r="I1109" s="2">
        <v>1</v>
      </c>
      <c r="J1109" s="2">
        <v>0</v>
      </c>
      <c r="K1109" s="2">
        <v>0</v>
      </c>
      <c r="L1109" s="2">
        <v>1</v>
      </c>
      <c r="M1109" s="2">
        <v>0</v>
      </c>
      <c r="N1109" s="2">
        <v>0</v>
      </c>
      <c r="O1109" s="2" t="s">
        <v>35</v>
      </c>
      <c r="P1109" s="2" t="str" cm="1">
        <f t="array" ref="P1109">_xlfn.IFS(Table1[[#This Row],[Divorced]]=1,"Divorced",Table1[[#This Row],[Married]]=1,"Married",Table1[[#This Row],[Single]]=1,"Single",Table1[[#This Row],[Together]]=1,"Together",Table1[[#This Row],[Widow]]=1,"Widow")</f>
        <v>Together</v>
      </c>
      <c r="Q1109" s="2" t="str" cm="1">
        <f t="array" ref="Q1109">IFERROR(_xlfn.IFS(Table1[[#This Row],[Basic]]=1,"Basic",Table1[[#This Row],[Graduate]]=1,"Graduate",Table1[[#This Row],[Master]]=1,"Master",Table1[[#This Row],[PhD]]=1,"PhD"),"Other")</f>
        <v>Graduate</v>
      </c>
    </row>
    <row r="1110" spans="1:17" x14ac:dyDescent="0.25">
      <c r="A1110" s="2">
        <v>1268</v>
      </c>
      <c r="B1110" s="7">
        <v>151369</v>
      </c>
      <c r="C1110" s="2">
        <v>0</v>
      </c>
      <c r="D1110" s="2">
        <v>1</v>
      </c>
      <c r="E1110" s="2">
        <v>44</v>
      </c>
      <c r="F1110" s="2">
        <v>0</v>
      </c>
      <c r="G1110" s="2">
        <v>0</v>
      </c>
      <c r="H1110" s="2">
        <v>0</v>
      </c>
      <c r="I1110" s="2">
        <v>1</v>
      </c>
      <c r="J1110" s="2">
        <v>0</v>
      </c>
      <c r="K1110" s="2">
        <v>0</v>
      </c>
      <c r="L1110" s="2">
        <v>1</v>
      </c>
      <c r="M1110" s="2">
        <v>0</v>
      </c>
      <c r="N1110" s="2">
        <v>0</v>
      </c>
      <c r="O1110" s="2" t="s">
        <v>35</v>
      </c>
      <c r="P1110" s="2" t="str" cm="1">
        <f t="array" ref="P1110">_xlfn.IFS(Table1[[#This Row],[Divorced]]=1,"Divorced",Table1[[#This Row],[Married]]=1,"Married",Table1[[#This Row],[Single]]=1,"Single",Table1[[#This Row],[Together]]=1,"Together",Table1[[#This Row],[Widow]]=1,"Widow")</f>
        <v>Together</v>
      </c>
      <c r="Q1110" s="2" t="str" cm="1">
        <f t="array" ref="Q1110">IFERROR(_xlfn.IFS(Table1[[#This Row],[Basic]]=1,"Basic",Table1[[#This Row],[Graduate]]=1,"Graduate",Table1[[#This Row],[Master]]=1,"Master",Table1[[#This Row],[PhD]]=1,"PhD"),"Other")</f>
        <v>Graduate</v>
      </c>
    </row>
    <row r="1111" spans="1:17" x14ac:dyDescent="0.25">
      <c r="A1111" s="2">
        <v>2393</v>
      </c>
      <c r="B1111" s="7">
        <v>151315</v>
      </c>
      <c r="C1111" s="2">
        <v>0</v>
      </c>
      <c r="D1111" s="2">
        <v>0</v>
      </c>
      <c r="E1111" s="2">
        <v>72</v>
      </c>
      <c r="F1111" s="2">
        <v>0</v>
      </c>
      <c r="G1111" s="2">
        <v>0</v>
      </c>
      <c r="H1111" s="2">
        <v>0</v>
      </c>
      <c r="I1111" s="2">
        <v>1</v>
      </c>
      <c r="J1111" s="2">
        <v>0</v>
      </c>
      <c r="K1111" s="2">
        <v>0</v>
      </c>
      <c r="L1111" s="2">
        <v>1</v>
      </c>
      <c r="M1111" s="2">
        <v>0</v>
      </c>
      <c r="N1111" s="2">
        <v>0</v>
      </c>
      <c r="O1111" s="2" t="s">
        <v>38</v>
      </c>
      <c r="P1111" s="2" t="str" cm="1">
        <f t="array" ref="P1111">_xlfn.IFS(Table1[[#This Row],[Divorced]]=1,"Divorced",Table1[[#This Row],[Married]]=1,"Married",Table1[[#This Row],[Single]]=1,"Single",Table1[[#This Row],[Together]]=1,"Together",Table1[[#This Row],[Widow]]=1,"Widow")</f>
        <v>Together</v>
      </c>
      <c r="Q1111" s="2" t="str" cm="1">
        <f t="array" ref="Q1111">IFERROR(_xlfn.IFS(Table1[[#This Row],[Basic]]=1,"Basic",Table1[[#This Row],[Graduate]]=1,"Graduate",Table1[[#This Row],[Master]]=1,"Master",Table1[[#This Row],[PhD]]=1,"PhD"),"Other")</f>
        <v>Graduate</v>
      </c>
    </row>
    <row r="1112" spans="1:17" x14ac:dyDescent="0.25">
      <c r="A1112" s="2">
        <v>1560</v>
      </c>
      <c r="B1112" s="7">
        <v>151287</v>
      </c>
      <c r="C1112" s="2">
        <v>1</v>
      </c>
      <c r="D1112" s="2">
        <v>1</v>
      </c>
      <c r="E1112" s="2">
        <v>52</v>
      </c>
      <c r="F1112" s="2">
        <v>0</v>
      </c>
      <c r="G1112" s="2">
        <v>1</v>
      </c>
      <c r="H1112" s="2">
        <v>0</v>
      </c>
      <c r="I1112" s="2">
        <v>0</v>
      </c>
      <c r="J1112" s="2">
        <v>0</v>
      </c>
      <c r="K1112" s="2">
        <v>0</v>
      </c>
      <c r="L1112" s="2">
        <v>1</v>
      </c>
      <c r="M1112" s="2">
        <v>0</v>
      </c>
      <c r="N1112" s="2">
        <v>0</v>
      </c>
      <c r="O1112" s="2" t="s">
        <v>37</v>
      </c>
      <c r="P1112" s="2" t="str" cm="1">
        <f t="array" ref="P1112">_xlfn.IFS(Table1[[#This Row],[Divorced]]=1,"Divorced",Table1[[#This Row],[Married]]=1,"Married",Table1[[#This Row],[Single]]=1,"Single",Table1[[#This Row],[Together]]=1,"Together",Table1[[#This Row],[Widow]]=1,"Widow")</f>
        <v>Married</v>
      </c>
      <c r="Q1112" s="2" t="str" cm="1">
        <f t="array" ref="Q1112">IFERROR(_xlfn.IFS(Table1[[#This Row],[Basic]]=1,"Basic",Table1[[#This Row],[Graduate]]=1,"Graduate",Table1[[#This Row],[Master]]=1,"Master",Table1[[#This Row],[PhD]]=1,"PhD"),"Other")</f>
        <v>Graduate</v>
      </c>
    </row>
    <row r="1113" spans="1:17" x14ac:dyDescent="0.25">
      <c r="A1113" s="2">
        <v>1774</v>
      </c>
      <c r="B1113" s="7">
        <v>151267</v>
      </c>
      <c r="C1113" s="2">
        <v>1</v>
      </c>
      <c r="D1113" s="2">
        <v>1</v>
      </c>
      <c r="E1113" s="2">
        <v>42</v>
      </c>
      <c r="F1113" s="2">
        <v>0</v>
      </c>
      <c r="G1113" s="2">
        <v>1</v>
      </c>
      <c r="H1113" s="2">
        <v>0</v>
      </c>
      <c r="I1113" s="2">
        <v>0</v>
      </c>
      <c r="J1113" s="2">
        <v>0</v>
      </c>
      <c r="K1113" s="2">
        <v>0</v>
      </c>
      <c r="L1113" s="2">
        <v>1</v>
      </c>
      <c r="M1113" s="2">
        <v>0</v>
      </c>
      <c r="N1113" s="2">
        <v>0</v>
      </c>
      <c r="O1113" s="2" t="s">
        <v>36</v>
      </c>
      <c r="P1113" s="2" t="str" cm="1">
        <f t="array" ref="P1113">_xlfn.IFS(Table1[[#This Row],[Divorced]]=1,"Divorced",Table1[[#This Row],[Married]]=1,"Married",Table1[[#This Row],[Single]]=1,"Single",Table1[[#This Row],[Together]]=1,"Together",Table1[[#This Row],[Widow]]=1,"Widow")</f>
        <v>Married</v>
      </c>
      <c r="Q1113" s="2" t="str" cm="1">
        <f t="array" ref="Q1113">IFERROR(_xlfn.IFS(Table1[[#This Row],[Basic]]=1,"Basic",Table1[[#This Row],[Graduate]]=1,"Graduate",Table1[[#This Row],[Master]]=1,"Master",Table1[[#This Row],[PhD]]=1,"PhD"),"Other")</f>
        <v>Graduate</v>
      </c>
    </row>
    <row r="1114" spans="1:17" x14ac:dyDescent="0.25">
      <c r="A1114" s="2">
        <v>2583</v>
      </c>
      <c r="B1114" s="7">
        <v>151250</v>
      </c>
      <c r="C1114" s="2">
        <v>1</v>
      </c>
      <c r="D1114" s="2">
        <v>0</v>
      </c>
      <c r="E1114" s="2">
        <v>30</v>
      </c>
      <c r="F1114" s="2">
        <v>0</v>
      </c>
      <c r="G1114" s="2">
        <v>0</v>
      </c>
      <c r="H1114" s="2">
        <v>1</v>
      </c>
      <c r="I1114" s="2">
        <v>0</v>
      </c>
      <c r="J1114" s="2">
        <v>0</v>
      </c>
      <c r="K1114" s="2">
        <v>0</v>
      </c>
      <c r="L1114" s="2">
        <v>0</v>
      </c>
      <c r="M1114" s="2">
        <v>0</v>
      </c>
      <c r="N1114" s="2">
        <v>0</v>
      </c>
      <c r="O1114" s="2" t="s">
        <v>39</v>
      </c>
      <c r="P1114" s="2" t="str" cm="1">
        <f t="array" ref="P1114">_xlfn.IFS(Table1[[#This Row],[Divorced]]=1,"Divorced",Table1[[#This Row],[Married]]=1,"Married",Table1[[#This Row],[Single]]=1,"Single",Table1[[#This Row],[Together]]=1,"Together",Table1[[#This Row],[Widow]]=1,"Widow")</f>
        <v>Single</v>
      </c>
      <c r="Q1114" s="2" t="str" cm="1">
        <f t="array" ref="Q1114">IFERROR(_xlfn.IFS(Table1[[#This Row],[Basic]]=1,"Basic",Table1[[#This Row],[Graduate]]=1,"Graduate",Table1[[#This Row],[Master]]=1,"Master",Table1[[#This Row],[PhD]]=1,"PhD"),"Other")</f>
        <v>Other</v>
      </c>
    </row>
    <row r="1115" spans="1:17" x14ac:dyDescent="0.25">
      <c r="A1115" s="2">
        <v>1869</v>
      </c>
      <c r="B1115" s="7">
        <v>151195</v>
      </c>
      <c r="C1115" s="2">
        <v>1</v>
      </c>
      <c r="D1115" s="2">
        <v>1</v>
      </c>
      <c r="E1115" s="2">
        <v>58</v>
      </c>
      <c r="F1115" s="2">
        <v>0</v>
      </c>
      <c r="G1115" s="2">
        <v>0</v>
      </c>
      <c r="H1115" s="2">
        <v>0</v>
      </c>
      <c r="I1115" s="2">
        <v>1</v>
      </c>
      <c r="J1115" s="2">
        <v>0</v>
      </c>
      <c r="K1115" s="2">
        <v>0</v>
      </c>
      <c r="L1115" s="2">
        <v>1</v>
      </c>
      <c r="M1115" s="2">
        <v>0</v>
      </c>
      <c r="N1115" s="2">
        <v>0</v>
      </c>
      <c r="O1115" s="2" t="s">
        <v>39</v>
      </c>
      <c r="P1115" s="2" t="str" cm="1">
        <f t="array" ref="P1115">_xlfn.IFS(Table1[[#This Row],[Divorced]]=1,"Divorced",Table1[[#This Row],[Married]]=1,"Married",Table1[[#This Row],[Single]]=1,"Single",Table1[[#This Row],[Together]]=1,"Together",Table1[[#This Row],[Widow]]=1,"Widow")</f>
        <v>Together</v>
      </c>
      <c r="Q1115" s="2" t="str" cm="1">
        <f t="array" ref="Q1115">IFERROR(_xlfn.IFS(Table1[[#This Row],[Basic]]=1,"Basic",Table1[[#This Row],[Graduate]]=1,"Graduate",Table1[[#This Row],[Master]]=1,"Master",Table1[[#This Row],[PhD]]=1,"PhD"),"Other")</f>
        <v>Graduate</v>
      </c>
    </row>
    <row r="1116" spans="1:17" x14ac:dyDescent="0.25">
      <c r="A1116" s="2">
        <v>1182</v>
      </c>
      <c r="B1116" s="7">
        <v>151148</v>
      </c>
      <c r="C1116" s="2">
        <v>1</v>
      </c>
      <c r="D1116" s="2">
        <v>1</v>
      </c>
      <c r="E1116" s="2">
        <v>47</v>
      </c>
      <c r="F1116" s="2">
        <v>0</v>
      </c>
      <c r="G1116" s="2">
        <v>1</v>
      </c>
      <c r="H1116" s="2">
        <v>0</v>
      </c>
      <c r="I1116" s="2">
        <v>0</v>
      </c>
      <c r="J1116" s="2">
        <v>0</v>
      </c>
      <c r="K1116" s="2">
        <v>0</v>
      </c>
      <c r="L1116" s="2">
        <v>1</v>
      </c>
      <c r="M1116" s="2">
        <v>0</v>
      </c>
      <c r="N1116" s="2">
        <v>0</v>
      </c>
      <c r="O1116" s="2" t="s">
        <v>37</v>
      </c>
      <c r="P1116" s="2" t="str" cm="1">
        <f t="array" ref="P1116">_xlfn.IFS(Table1[[#This Row],[Divorced]]=1,"Divorced",Table1[[#This Row],[Married]]=1,"Married",Table1[[#This Row],[Single]]=1,"Single",Table1[[#This Row],[Together]]=1,"Together",Table1[[#This Row],[Widow]]=1,"Widow")</f>
        <v>Married</v>
      </c>
      <c r="Q1116" s="2" t="str" cm="1">
        <f t="array" ref="Q1116">IFERROR(_xlfn.IFS(Table1[[#This Row],[Basic]]=1,"Basic",Table1[[#This Row],[Graduate]]=1,"Graduate",Table1[[#This Row],[Master]]=1,"Master",Table1[[#This Row],[PhD]]=1,"PhD"),"Other")</f>
        <v>Graduate</v>
      </c>
    </row>
    <row r="1117" spans="1:17" x14ac:dyDescent="0.25">
      <c r="A1117" s="2">
        <v>2925</v>
      </c>
      <c r="B1117" s="7">
        <v>151141</v>
      </c>
      <c r="C1117" s="2">
        <v>0</v>
      </c>
      <c r="D1117" s="2">
        <v>0</v>
      </c>
      <c r="E1117" s="2">
        <v>80</v>
      </c>
      <c r="F1117" s="2">
        <v>0</v>
      </c>
      <c r="G1117" s="2">
        <v>0</v>
      </c>
      <c r="H1117" s="2">
        <v>1</v>
      </c>
      <c r="I1117" s="2">
        <v>0</v>
      </c>
      <c r="J1117" s="2">
        <v>0</v>
      </c>
      <c r="K1117" s="2">
        <v>0</v>
      </c>
      <c r="L1117" s="2">
        <v>0</v>
      </c>
      <c r="M1117" s="2">
        <v>0</v>
      </c>
      <c r="N1117" s="2">
        <v>1</v>
      </c>
      <c r="O1117" s="2" t="s">
        <v>39</v>
      </c>
      <c r="P1117" s="2" t="str" cm="1">
        <f t="array" ref="P1117">_xlfn.IFS(Table1[[#This Row],[Divorced]]=1,"Divorced",Table1[[#This Row],[Married]]=1,"Married",Table1[[#This Row],[Single]]=1,"Single",Table1[[#This Row],[Together]]=1,"Together",Table1[[#This Row],[Widow]]=1,"Widow")</f>
        <v>Single</v>
      </c>
      <c r="Q1117" s="2" t="str" cm="1">
        <f t="array" ref="Q1117">IFERROR(_xlfn.IFS(Table1[[#This Row],[Basic]]=1,"Basic",Table1[[#This Row],[Graduate]]=1,"Graduate",Table1[[#This Row],[Master]]=1,"Master",Table1[[#This Row],[PhD]]=1,"PhD"),"Other")</f>
        <v>PhD</v>
      </c>
    </row>
    <row r="1118" spans="1:17" x14ac:dyDescent="0.25">
      <c r="A1118" s="2">
        <v>1759</v>
      </c>
      <c r="B1118" s="7">
        <v>151124</v>
      </c>
      <c r="C1118" s="2">
        <v>1</v>
      </c>
      <c r="D1118" s="2">
        <v>1</v>
      </c>
      <c r="E1118" s="2">
        <v>65</v>
      </c>
      <c r="F1118" s="2">
        <v>0</v>
      </c>
      <c r="G1118" s="2">
        <v>0</v>
      </c>
      <c r="H1118" s="2">
        <v>1</v>
      </c>
      <c r="I1118" s="2">
        <v>0</v>
      </c>
      <c r="J1118" s="2">
        <v>0</v>
      </c>
      <c r="K1118" s="2">
        <v>0</v>
      </c>
      <c r="L1118" s="2">
        <v>0</v>
      </c>
      <c r="M1118" s="2">
        <v>1</v>
      </c>
      <c r="N1118" s="2">
        <v>0</v>
      </c>
      <c r="O1118" s="2" t="s">
        <v>34</v>
      </c>
      <c r="P1118" s="2" t="str" cm="1">
        <f t="array" ref="P1118">_xlfn.IFS(Table1[[#This Row],[Divorced]]=1,"Divorced",Table1[[#This Row],[Married]]=1,"Married",Table1[[#This Row],[Single]]=1,"Single",Table1[[#This Row],[Together]]=1,"Together",Table1[[#This Row],[Widow]]=1,"Widow")</f>
        <v>Single</v>
      </c>
      <c r="Q1118" s="2" t="str" cm="1">
        <f t="array" ref="Q1118">IFERROR(_xlfn.IFS(Table1[[#This Row],[Basic]]=1,"Basic",Table1[[#This Row],[Graduate]]=1,"Graduate",Table1[[#This Row],[Master]]=1,"Master",Table1[[#This Row],[PhD]]=1,"PhD"),"Other")</f>
        <v>Master</v>
      </c>
    </row>
    <row r="1119" spans="1:17" x14ac:dyDescent="0.25">
      <c r="A1119" s="2">
        <v>1864</v>
      </c>
      <c r="B1119" s="7">
        <v>151111</v>
      </c>
      <c r="C1119" s="2">
        <v>1</v>
      </c>
      <c r="D1119" s="2">
        <v>1</v>
      </c>
      <c r="E1119" s="2">
        <v>39</v>
      </c>
      <c r="F1119" s="2">
        <v>0</v>
      </c>
      <c r="G1119" s="2">
        <v>1</v>
      </c>
      <c r="H1119" s="2">
        <v>0</v>
      </c>
      <c r="I1119" s="2">
        <v>0</v>
      </c>
      <c r="J1119" s="2">
        <v>0</v>
      </c>
      <c r="K1119" s="2">
        <v>0</v>
      </c>
      <c r="L1119" s="2">
        <v>0</v>
      </c>
      <c r="M1119" s="2">
        <v>0</v>
      </c>
      <c r="N1119" s="2">
        <v>0</v>
      </c>
      <c r="O1119" s="2" t="s">
        <v>36</v>
      </c>
      <c r="P1119" s="2" t="str" cm="1">
        <f t="array" ref="P1119">_xlfn.IFS(Table1[[#This Row],[Divorced]]=1,"Divorced",Table1[[#This Row],[Married]]=1,"Married",Table1[[#This Row],[Single]]=1,"Single",Table1[[#This Row],[Together]]=1,"Together",Table1[[#This Row],[Widow]]=1,"Widow")</f>
        <v>Married</v>
      </c>
      <c r="Q1119" s="2" t="str" cm="1">
        <f t="array" ref="Q1119">IFERROR(_xlfn.IFS(Table1[[#This Row],[Basic]]=1,"Basic",Table1[[#This Row],[Graduate]]=1,"Graduate",Table1[[#This Row],[Master]]=1,"Master",Table1[[#This Row],[PhD]]=1,"PhD"),"Other")</f>
        <v>Other</v>
      </c>
    </row>
    <row r="1120" spans="1:17" x14ac:dyDescent="0.25">
      <c r="A1120" s="2">
        <v>2375</v>
      </c>
      <c r="B1120" s="7">
        <v>151039</v>
      </c>
      <c r="C1120" s="2">
        <v>1</v>
      </c>
      <c r="D1120" s="2">
        <v>1</v>
      </c>
      <c r="E1120" s="2">
        <v>51</v>
      </c>
      <c r="F1120" s="2">
        <v>0</v>
      </c>
      <c r="G1120" s="2">
        <v>1</v>
      </c>
      <c r="H1120" s="2">
        <v>0</v>
      </c>
      <c r="I1120" s="2">
        <v>0</v>
      </c>
      <c r="J1120" s="2">
        <v>0</v>
      </c>
      <c r="K1120" s="2">
        <v>0</v>
      </c>
      <c r="L1120" s="2">
        <v>0</v>
      </c>
      <c r="M1120" s="2">
        <v>0</v>
      </c>
      <c r="N1120" s="2">
        <v>1</v>
      </c>
      <c r="O1120" s="2" t="s">
        <v>38</v>
      </c>
      <c r="P1120" s="2" t="str" cm="1">
        <f t="array" ref="P1120">_xlfn.IFS(Table1[[#This Row],[Divorced]]=1,"Divorced",Table1[[#This Row],[Married]]=1,"Married",Table1[[#This Row],[Single]]=1,"Single",Table1[[#This Row],[Together]]=1,"Together",Table1[[#This Row],[Widow]]=1,"Widow")</f>
        <v>Married</v>
      </c>
      <c r="Q1120" s="2" t="str" cm="1">
        <f t="array" ref="Q1120">IFERROR(_xlfn.IFS(Table1[[#This Row],[Basic]]=1,"Basic",Table1[[#This Row],[Graduate]]=1,"Graduate",Table1[[#This Row],[Master]]=1,"Master",Table1[[#This Row],[PhD]]=1,"PhD"),"Other")</f>
        <v>PhD</v>
      </c>
    </row>
    <row r="1121" spans="1:17" x14ac:dyDescent="0.25">
      <c r="A1121" s="2">
        <v>1377</v>
      </c>
      <c r="B1121" s="7">
        <v>151012</v>
      </c>
      <c r="C1121" s="2">
        <v>0</v>
      </c>
      <c r="D1121" s="2">
        <v>0</v>
      </c>
      <c r="E1121" s="2">
        <v>74</v>
      </c>
      <c r="F1121" s="2">
        <v>0</v>
      </c>
      <c r="G1121" s="2">
        <v>1</v>
      </c>
      <c r="H1121" s="2">
        <v>0</v>
      </c>
      <c r="I1121" s="2">
        <v>0</v>
      </c>
      <c r="J1121" s="2">
        <v>0</v>
      </c>
      <c r="K1121" s="2">
        <v>0</v>
      </c>
      <c r="L1121" s="2">
        <v>0</v>
      </c>
      <c r="M1121" s="2">
        <v>0</v>
      </c>
      <c r="N1121" s="2">
        <v>1</v>
      </c>
      <c r="O1121" s="2" t="s">
        <v>39</v>
      </c>
      <c r="P1121" s="2" t="str" cm="1">
        <f t="array" ref="P1121">_xlfn.IFS(Table1[[#This Row],[Divorced]]=1,"Divorced",Table1[[#This Row],[Married]]=1,"Married",Table1[[#This Row],[Single]]=1,"Single",Table1[[#This Row],[Together]]=1,"Together",Table1[[#This Row],[Widow]]=1,"Widow")</f>
        <v>Married</v>
      </c>
      <c r="Q1121" s="2" t="str" cm="1">
        <f t="array" ref="Q1121">IFERROR(_xlfn.IFS(Table1[[#This Row],[Basic]]=1,"Basic",Table1[[#This Row],[Graduate]]=1,"Graduate",Table1[[#This Row],[Master]]=1,"Master",Table1[[#This Row],[PhD]]=1,"PhD"),"Other")</f>
        <v>PhD</v>
      </c>
    </row>
    <row r="1122" spans="1:17" x14ac:dyDescent="0.25">
      <c r="A1122" s="2">
        <v>2746</v>
      </c>
      <c r="B1122" s="7">
        <v>151012</v>
      </c>
      <c r="C1122" s="2">
        <v>0</v>
      </c>
      <c r="D1122" s="2">
        <v>0</v>
      </c>
      <c r="E1122" s="2">
        <v>74</v>
      </c>
      <c r="F1122" s="2">
        <v>0</v>
      </c>
      <c r="G1122" s="2">
        <v>1</v>
      </c>
      <c r="H1122" s="2">
        <v>0</v>
      </c>
      <c r="I1122" s="2">
        <v>0</v>
      </c>
      <c r="J1122" s="2">
        <v>0</v>
      </c>
      <c r="K1122" s="2">
        <v>0</v>
      </c>
      <c r="L1122" s="2">
        <v>0</v>
      </c>
      <c r="M1122" s="2">
        <v>0</v>
      </c>
      <c r="N1122" s="2">
        <v>1</v>
      </c>
      <c r="O1122" s="2" t="s">
        <v>36</v>
      </c>
      <c r="P1122" s="2" t="str" cm="1">
        <f t="array" ref="P1122">_xlfn.IFS(Table1[[#This Row],[Divorced]]=1,"Divorced",Table1[[#This Row],[Married]]=1,"Married",Table1[[#This Row],[Single]]=1,"Single",Table1[[#This Row],[Together]]=1,"Together",Table1[[#This Row],[Widow]]=1,"Widow")</f>
        <v>Married</v>
      </c>
      <c r="Q1122" s="2" t="str" cm="1">
        <f t="array" ref="Q1122">IFERROR(_xlfn.IFS(Table1[[#This Row],[Basic]]=1,"Basic",Table1[[#This Row],[Graduate]]=1,"Graduate",Table1[[#This Row],[Master]]=1,"Master",Table1[[#This Row],[PhD]]=1,"PhD"),"Other")</f>
        <v>PhD</v>
      </c>
    </row>
    <row r="1123" spans="1:17" x14ac:dyDescent="0.25">
      <c r="A1123" s="2">
        <v>2186</v>
      </c>
      <c r="B1123" s="7">
        <v>150965</v>
      </c>
      <c r="C1123" s="2">
        <v>0</v>
      </c>
      <c r="D1123" s="2">
        <v>1</v>
      </c>
      <c r="E1123" s="2">
        <v>64</v>
      </c>
      <c r="F1123" s="2">
        <v>0</v>
      </c>
      <c r="G1123" s="2">
        <v>1</v>
      </c>
      <c r="H1123" s="2">
        <v>0</v>
      </c>
      <c r="I1123" s="2">
        <v>0</v>
      </c>
      <c r="J1123" s="2">
        <v>0</v>
      </c>
      <c r="K1123" s="2">
        <v>0</v>
      </c>
      <c r="L1123" s="2">
        <v>0</v>
      </c>
      <c r="M1123" s="2">
        <v>1</v>
      </c>
      <c r="N1123" s="2">
        <v>0</v>
      </c>
      <c r="O1123" s="2" t="s">
        <v>35</v>
      </c>
      <c r="P1123" s="2" t="str" cm="1">
        <f t="array" ref="P1123">_xlfn.IFS(Table1[[#This Row],[Divorced]]=1,"Divorced",Table1[[#This Row],[Married]]=1,"Married",Table1[[#This Row],[Single]]=1,"Single",Table1[[#This Row],[Together]]=1,"Together",Table1[[#This Row],[Widow]]=1,"Widow")</f>
        <v>Married</v>
      </c>
      <c r="Q1123" s="2" t="str" cm="1">
        <f t="array" ref="Q1123">IFERROR(_xlfn.IFS(Table1[[#This Row],[Basic]]=1,"Basic",Table1[[#This Row],[Graduate]]=1,"Graduate",Table1[[#This Row],[Master]]=1,"Master",Table1[[#This Row],[PhD]]=1,"PhD"),"Other")</f>
        <v>Master</v>
      </c>
    </row>
    <row r="1124" spans="1:17" x14ac:dyDescent="0.25">
      <c r="A1124" s="2">
        <v>1419</v>
      </c>
      <c r="B1124" s="7">
        <v>150943</v>
      </c>
      <c r="C1124" s="2">
        <v>0</v>
      </c>
      <c r="D1124" s="2">
        <v>1</v>
      </c>
      <c r="E1124" s="2">
        <v>64</v>
      </c>
      <c r="F1124" s="2">
        <v>0</v>
      </c>
      <c r="G1124" s="2">
        <v>0</v>
      </c>
      <c r="H1124" s="2">
        <v>0</v>
      </c>
      <c r="I1124" s="2">
        <v>1</v>
      </c>
      <c r="J1124" s="2">
        <v>0</v>
      </c>
      <c r="K1124" s="2">
        <v>0</v>
      </c>
      <c r="L1124" s="2">
        <v>0</v>
      </c>
      <c r="M1124" s="2">
        <v>1</v>
      </c>
      <c r="N1124" s="2">
        <v>0</v>
      </c>
      <c r="O1124" s="2" t="s">
        <v>39</v>
      </c>
      <c r="P1124" s="2" t="str" cm="1">
        <f t="array" ref="P1124">_xlfn.IFS(Table1[[#This Row],[Divorced]]=1,"Divorced",Table1[[#This Row],[Married]]=1,"Married",Table1[[#This Row],[Single]]=1,"Single",Table1[[#This Row],[Together]]=1,"Together",Table1[[#This Row],[Widow]]=1,"Widow")</f>
        <v>Together</v>
      </c>
      <c r="Q1124" s="2" t="str" cm="1">
        <f t="array" ref="Q1124">IFERROR(_xlfn.IFS(Table1[[#This Row],[Basic]]=1,"Basic",Table1[[#This Row],[Graduate]]=1,"Graduate",Table1[[#This Row],[Master]]=1,"Master",Table1[[#This Row],[PhD]]=1,"PhD"),"Other")</f>
        <v>Master</v>
      </c>
    </row>
    <row r="1125" spans="1:17" x14ac:dyDescent="0.25">
      <c r="A1125" s="2">
        <v>1488</v>
      </c>
      <c r="B1125" s="7">
        <v>150943</v>
      </c>
      <c r="C1125" s="2">
        <v>0</v>
      </c>
      <c r="D1125" s="2">
        <v>1</v>
      </c>
      <c r="E1125" s="2">
        <v>64</v>
      </c>
      <c r="F1125" s="2">
        <v>0</v>
      </c>
      <c r="G1125" s="2">
        <v>0</v>
      </c>
      <c r="H1125" s="2">
        <v>0</v>
      </c>
      <c r="I1125" s="2">
        <v>1</v>
      </c>
      <c r="J1125" s="2">
        <v>0</v>
      </c>
      <c r="K1125" s="2">
        <v>0</v>
      </c>
      <c r="L1125" s="2">
        <v>0</v>
      </c>
      <c r="M1125" s="2">
        <v>1</v>
      </c>
      <c r="N1125" s="2">
        <v>0</v>
      </c>
      <c r="O1125" s="2" t="s">
        <v>37</v>
      </c>
      <c r="P1125" s="2" t="str" cm="1">
        <f t="array" ref="P1125">_xlfn.IFS(Table1[[#This Row],[Divorced]]=1,"Divorced",Table1[[#This Row],[Married]]=1,"Married",Table1[[#This Row],[Single]]=1,"Single",Table1[[#This Row],[Together]]=1,"Together",Table1[[#This Row],[Widow]]=1,"Widow")</f>
        <v>Together</v>
      </c>
      <c r="Q1125" s="2" t="str" cm="1">
        <f t="array" ref="Q1125">IFERROR(_xlfn.IFS(Table1[[#This Row],[Basic]]=1,"Basic",Table1[[#This Row],[Graduate]]=1,"Graduate",Table1[[#This Row],[Master]]=1,"Master",Table1[[#This Row],[PhD]]=1,"PhD"),"Other")</f>
        <v>Master</v>
      </c>
    </row>
    <row r="1126" spans="1:17" x14ac:dyDescent="0.25">
      <c r="A1126" s="2">
        <v>1274</v>
      </c>
      <c r="B1126" s="7">
        <v>150898</v>
      </c>
      <c r="C1126" s="2">
        <v>1</v>
      </c>
      <c r="D1126" s="2">
        <v>1</v>
      </c>
      <c r="E1126" s="2">
        <v>64</v>
      </c>
      <c r="F1126" s="2">
        <v>0</v>
      </c>
      <c r="G1126" s="2">
        <v>0</v>
      </c>
      <c r="H1126" s="2">
        <v>0</v>
      </c>
      <c r="I1126" s="2">
        <v>1</v>
      </c>
      <c r="J1126" s="2">
        <v>0</v>
      </c>
      <c r="K1126" s="2">
        <v>0</v>
      </c>
      <c r="L1126" s="2">
        <v>0</v>
      </c>
      <c r="M1126" s="2">
        <v>1</v>
      </c>
      <c r="N1126" s="2">
        <v>0</v>
      </c>
      <c r="O1126" s="2" t="s">
        <v>35</v>
      </c>
      <c r="P1126" s="2" t="str" cm="1">
        <f t="array" ref="P1126">_xlfn.IFS(Table1[[#This Row],[Divorced]]=1,"Divorced",Table1[[#This Row],[Married]]=1,"Married",Table1[[#This Row],[Single]]=1,"Single",Table1[[#This Row],[Together]]=1,"Together",Table1[[#This Row],[Widow]]=1,"Widow")</f>
        <v>Together</v>
      </c>
      <c r="Q1126" s="2" t="str" cm="1">
        <f t="array" ref="Q1126">IFERROR(_xlfn.IFS(Table1[[#This Row],[Basic]]=1,"Basic",Table1[[#This Row],[Graduate]]=1,"Graduate",Table1[[#This Row],[Master]]=1,"Master",Table1[[#This Row],[PhD]]=1,"PhD"),"Other")</f>
        <v>Master</v>
      </c>
    </row>
    <row r="1127" spans="1:17" x14ac:dyDescent="0.25">
      <c r="A1127" s="2">
        <v>2087</v>
      </c>
      <c r="B1127" s="7">
        <v>150870</v>
      </c>
      <c r="C1127" s="2">
        <v>0</v>
      </c>
      <c r="D1127" s="2">
        <v>1</v>
      </c>
      <c r="E1127" s="2">
        <v>68</v>
      </c>
      <c r="F1127" s="2">
        <v>0</v>
      </c>
      <c r="G1127" s="2">
        <v>1</v>
      </c>
      <c r="H1127" s="2">
        <v>0</v>
      </c>
      <c r="I1127" s="2">
        <v>0</v>
      </c>
      <c r="J1127" s="2">
        <v>0</v>
      </c>
      <c r="K1127" s="2">
        <v>0</v>
      </c>
      <c r="L1127" s="2">
        <v>0</v>
      </c>
      <c r="M1127" s="2">
        <v>0</v>
      </c>
      <c r="N1127" s="2">
        <v>1</v>
      </c>
      <c r="O1127" s="2" t="s">
        <v>38</v>
      </c>
      <c r="P1127" s="2" t="str" cm="1">
        <f t="array" ref="P1127">_xlfn.IFS(Table1[[#This Row],[Divorced]]=1,"Divorced",Table1[[#This Row],[Married]]=1,"Married",Table1[[#This Row],[Single]]=1,"Single",Table1[[#This Row],[Together]]=1,"Together",Table1[[#This Row],[Widow]]=1,"Widow")</f>
        <v>Married</v>
      </c>
      <c r="Q1127" s="2" t="str" cm="1">
        <f t="array" ref="Q1127">IFERROR(_xlfn.IFS(Table1[[#This Row],[Basic]]=1,"Basic",Table1[[#This Row],[Graduate]]=1,"Graduate",Table1[[#This Row],[Master]]=1,"Master",Table1[[#This Row],[PhD]]=1,"PhD"),"Other")</f>
        <v>PhD</v>
      </c>
    </row>
    <row r="1128" spans="1:17" x14ac:dyDescent="0.25">
      <c r="A1128" s="2">
        <v>1107</v>
      </c>
      <c r="B1128" s="7">
        <v>150785</v>
      </c>
      <c r="C1128" s="2">
        <v>1</v>
      </c>
      <c r="D1128" s="2">
        <v>1</v>
      </c>
      <c r="E1128" s="2">
        <v>58</v>
      </c>
      <c r="F1128" s="2">
        <v>0</v>
      </c>
      <c r="G1128" s="2">
        <v>0</v>
      </c>
      <c r="H1128" s="2">
        <v>1</v>
      </c>
      <c r="I1128" s="2">
        <v>0</v>
      </c>
      <c r="J1128" s="2">
        <v>0</v>
      </c>
      <c r="K1128" s="2">
        <v>0</v>
      </c>
      <c r="L1128" s="2">
        <v>1</v>
      </c>
      <c r="M1128" s="2">
        <v>0</v>
      </c>
      <c r="N1128" s="2">
        <v>0</v>
      </c>
      <c r="O1128" s="2" t="s">
        <v>39</v>
      </c>
      <c r="P1128" s="2" t="str" cm="1">
        <f t="array" ref="P1128">_xlfn.IFS(Table1[[#This Row],[Divorced]]=1,"Divorced",Table1[[#This Row],[Married]]=1,"Married",Table1[[#This Row],[Single]]=1,"Single",Table1[[#This Row],[Together]]=1,"Together",Table1[[#This Row],[Widow]]=1,"Widow")</f>
        <v>Single</v>
      </c>
      <c r="Q1128" s="2" t="str" cm="1">
        <f t="array" ref="Q1128">IFERROR(_xlfn.IFS(Table1[[#This Row],[Basic]]=1,"Basic",Table1[[#This Row],[Graduate]]=1,"Graduate",Table1[[#This Row],[Master]]=1,"Master",Table1[[#This Row],[PhD]]=1,"PhD"),"Other")</f>
        <v>Graduate</v>
      </c>
    </row>
    <row r="1129" spans="1:17" x14ac:dyDescent="0.25">
      <c r="A1129" s="2">
        <v>1340</v>
      </c>
      <c r="B1129" s="7">
        <v>150737</v>
      </c>
      <c r="C1129" s="2">
        <v>0</v>
      </c>
      <c r="D1129" s="2">
        <v>1</v>
      </c>
      <c r="E1129" s="2">
        <v>65</v>
      </c>
      <c r="F1129" s="2">
        <v>0</v>
      </c>
      <c r="G1129" s="2">
        <v>1</v>
      </c>
      <c r="H1129" s="2">
        <v>0</v>
      </c>
      <c r="I1129" s="2">
        <v>0</v>
      </c>
      <c r="J1129" s="2">
        <v>0</v>
      </c>
      <c r="K1129" s="2">
        <v>0</v>
      </c>
      <c r="L1129" s="2">
        <v>1</v>
      </c>
      <c r="M1129" s="2">
        <v>0</v>
      </c>
      <c r="N1129" s="2">
        <v>0</v>
      </c>
      <c r="O1129" s="2" t="s">
        <v>35</v>
      </c>
      <c r="P1129" s="2" t="str" cm="1">
        <f t="array" ref="P1129">_xlfn.IFS(Table1[[#This Row],[Divorced]]=1,"Divorced",Table1[[#This Row],[Married]]=1,"Married",Table1[[#This Row],[Single]]=1,"Single",Table1[[#This Row],[Together]]=1,"Together",Table1[[#This Row],[Widow]]=1,"Widow")</f>
        <v>Married</v>
      </c>
      <c r="Q1129" s="2" t="str" cm="1">
        <f t="array" ref="Q1129">IFERROR(_xlfn.IFS(Table1[[#This Row],[Basic]]=1,"Basic",Table1[[#This Row],[Graduate]]=1,"Graduate",Table1[[#This Row],[Master]]=1,"Master",Table1[[#This Row],[PhD]]=1,"PhD"),"Other")</f>
        <v>Graduate</v>
      </c>
    </row>
    <row r="1130" spans="1:17" x14ac:dyDescent="0.25">
      <c r="A1130" s="2">
        <v>2635</v>
      </c>
      <c r="B1130" s="7">
        <v>150729</v>
      </c>
      <c r="C1130" s="2">
        <v>1</v>
      </c>
      <c r="D1130" s="2">
        <v>1</v>
      </c>
      <c r="E1130" s="2">
        <v>62</v>
      </c>
      <c r="F1130" s="2">
        <v>0</v>
      </c>
      <c r="G1130" s="2">
        <v>0</v>
      </c>
      <c r="H1130" s="2">
        <v>1</v>
      </c>
      <c r="I1130" s="2">
        <v>0</v>
      </c>
      <c r="J1130" s="2">
        <v>0</v>
      </c>
      <c r="K1130" s="2">
        <v>0</v>
      </c>
      <c r="L1130" s="2">
        <v>0</v>
      </c>
      <c r="M1130" s="2">
        <v>0</v>
      </c>
      <c r="N1130" s="2">
        <v>1</v>
      </c>
      <c r="O1130" s="2" t="s">
        <v>34</v>
      </c>
      <c r="P1130" s="2" t="str" cm="1">
        <f t="array" ref="P1130">_xlfn.IFS(Table1[[#This Row],[Divorced]]=1,"Divorced",Table1[[#This Row],[Married]]=1,"Married",Table1[[#This Row],[Single]]=1,"Single",Table1[[#This Row],[Together]]=1,"Together",Table1[[#This Row],[Widow]]=1,"Widow")</f>
        <v>Single</v>
      </c>
      <c r="Q1130" s="2" t="str" cm="1">
        <f t="array" ref="Q1130">IFERROR(_xlfn.IFS(Table1[[#This Row],[Basic]]=1,"Basic",Table1[[#This Row],[Graduate]]=1,"Graduate",Table1[[#This Row],[Master]]=1,"Master",Table1[[#This Row],[PhD]]=1,"PhD"),"Other")</f>
        <v>PhD</v>
      </c>
    </row>
    <row r="1131" spans="1:17" x14ac:dyDescent="0.25">
      <c r="A1131" s="2">
        <v>2442</v>
      </c>
      <c r="B1131" s="7">
        <v>150725</v>
      </c>
      <c r="C1131" s="2">
        <v>0</v>
      </c>
      <c r="D1131" s="2">
        <v>1</v>
      </c>
      <c r="E1131" s="2">
        <v>67</v>
      </c>
      <c r="F1131" s="2">
        <v>0</v>
      </c>
      <c r="G1131" s="2">
        <v>1</v>
      </c>
      <c r="H1131" s="2">
        <v>0</v>
      </c>
      <c r="I1131" s="2">
        <v>0</v>
      </c>
      <c r="J1131" s="2">
        <v>0</v>
      </c>
      <c r="K1131" s="2">
        <v>0</v>
      </c>
      <c r="L1131" s="2">
        <v>1</v>
      </c>
      <c r="M1131" s="2">
        <v>0</v>
      </c>
      <c r="N1131" s="2">
        <v>0</v>
      </c>
      <c r="O1131" s="2" t="s">
        <v>37</v>
      </c>
      <c r="P1131" s="2" t="str" cm="1">
        <f t="array" ref="P1131">_xlfn.IFS(Table1[[#This Row],[Divorced]]=1,"Divorced",Table1[[#This Row],[Married]]=1,"Married",Table1[[#This Row],[Single]]=1,"Single",Table1[[#This Row],[Together]]=1,"Together",Table1[[#This Row],[Widow]]=1,"Widow")</f>
        <v>Married</v>
      </c>
      <c r="Q1131" s="2" t="str" cm="1">
        <f t="array" ref="Q1131">IFERROR(_xlfn.IFS(Table1[[#This Row],[Basic]]=1,"Basic",Table1[[#This Row],[Graduate]]=1,"Graduate",Table1[[#This Row],[Master]]=1,"Master",Table1[[#This Row],[PhD]]=1,"PhD"),"Other")</f>
        <v>Graduate</v>
      </c>
    </row>
    <row r="1132" spans="1:17" x14ac:dyDescent="0.25">
      <c r="A1132" s="2">
        <v>2599</v>
      </c>
      <c r="B1132" s="7">
        <v>150664</v>
      </c>
      <c r="C1132" s="2">
        <v>1</v>
      </c>
      <c r="D1132" s="2">
        <v>1</v>
      </c>
      <c r="E1132" s="2">
        <v>61</v>
      </c>
      <c r="F1132" s="2">
        <v>0</v>
      </c>
      <c r="G1132" s="2">
        <v>0</v>
      </c>
      <c r="H1132" s="2">
        <v>1</v>
      </c>
      <c r="I1132" s="2">
        <v>0</v>
      </c>
      <c r="J1132" s="2">
        <v>0</v>
      </c>
      <c r="K1132" s="2">
        <v>0</v>
      </c>
      <c r="L1132" s="2">
        <v>1</v>
      </c>
      <c r="M1132" s="2">
        <v>0</v>
      </c>
      <c r="N1132" s="2">
        <v>0</v>
      </c>
      <c r="O1132" s="2" t="s">
        <v>34</v>
      </c>
      <c r="P1132" s="2" t="str" cm="1">
        <f t="array" ref="P1132">_xlfn.IFS(Table1[[#This Row],[Divorced]]=1,"Divorced",Table1[[#This Row],[Married]]=1,"Married",Table1[[#This Row],[Single]]=1,"Single",Table1[[#This Row],[Together]]=1,"Together",Table1[[#This Row],[Widow]]=1,"Widow")</f>
        <v>Single</v>
      </c>
      <c r="Q1132" s="2" t="str" cm="1">
        <f t="array" ref="Q1132">IFERROR(_xlfn.IFS(Table1[[#This Row],[Basic]]=1,"Basic",Table1[[#This Row],[Graduate]]=1,"Graduate",Table1[[#This Row],[Master]]=1,"Master",Table1[[#This Row],[PhD]]=1,"PhD"),"Other")</f>
        <v>Graduate</v>
      </c>
    </row>
    <row r="1133" spans="1:17" x14ac:dyDescent="0.25">
      <c r="A1133" s="2">
        <v>1636</v>
      </c>
      <c r="B1133" s="7">
        <v>150616</v>
      </c>
      <c r="C1133" s="2">
        <v>0</v>
      </c>
      <c r="D1133" s="2">
        <v>1</v>
      </c>
      <c r="E1133" s="2">
        <v>70</v>
      </c>
      <c r="F1133" s="2">
        <v>0</v>
      </c>
      <c r="G1133" s="2">
        <v>0</v>
      </c>
      <c r="H1133" s="2">
        <v>0</v>
      </c>
      <c r="I1133" s="2">
        <v>1</v>
      </c>
      <c r="J1133" s="2">
        <v>0</v>
      </c>
      <c r="K1133" s="2">
        <v>0</v>
      </c>
      <c r="L1133" s="2">
        <v>0</v>
      </c>
      <c r="M1133" s="2">
        <v>0</v>
      </c>
      <c r="N1133" s="2">
        <v>1</v>
      </c>
      <c r="O1133" s="2" t="s">
        <v>36</v>
      </c>
      <c r="P1133" s="2" t="str" cm="1">
        <f t="array" ref="P1133">_xlfn.IFS(Table1[[#This Row],[Divorced]]=1,"Divorced",Table1[[#This Row],[Married]]=1,"Married",Table1[[#This Row],[Single]]=1,"Single",Table1[[#This Row],[Together]]=1,"Together",Table1[[#This Row],[Widow]]=1,"Widow")</f>
        <v>Together</v>
      </c>
      <c r="Q1133" s="2" t="str" cm="1">
        <f t="array" ref="Q1133">IFERROR(_xlfn.IFS(Table1[[#This Row],[Basic]]=1,"Basic",Table1[[#This Row],[Graduate]]=1,"Graduate",Table1[[#This Row],[Master]]=1,"Master",Table1[[#This Row],[PhD]]=1,"PhD"),"Other")</f>
        <v>PhD</v>
      </c>
    </row>
    <row r="1134" spans="1:17" x14ac:dyDescent="0.25">
      <c r="A1134" s="2">
        <v>2857</v>
      </c>
      <c r="B1134" s="7">
        <v>150616</v>
      </c>
      <c r="C1134" s="2">
        <v>0</v>
      </c>
      <c r="D1134" s="2">
        <v>1</v>
      </c>
      <c r="E1134" s="2">
        <v>52</v>
      </c>
      <c r="F1134" s="2">
        <v>1</v>
      </c>
      <c r="G1134" s="2">
        <v>0</v>
      </c>
      <c r="H1134" s="2">
        <v>0</v>
      </c>
      <c r="I1134" s="2">
        <v>0</v>
      </c>
      <c r="J1134" s="2">
        <v>0</v>
      </c>
      <c r="K1134" s="2">
        <v>0</v>
      </c>
      <c r="L1134" s="2">
        <v>0</v>
      </c>
      <c r="M1134" s="2">
        <v>0</v>
      </c>
      <c r="N1134" s="2">
        <v>1</v>
      </c>
      <c r="O1134" s="2" t="s">
        <v>34</v>
      </c>
      <c r="P1134" s="2" t="str" cm="1">
        <f t="array" ref="P1134">_xlfn.IFS(Table1[[#This Row],[Divorced]]=1,"Divorced",Table1[[#This Row],[Married]]=1,"Married",Table1[[#This Row],[Single]]=1,"Single",Table1[[#This Row],[Together]]=1,"Together",Table1[[#This Row],[Widow]]=1,"Widow")</f>
        <v>Divorced</v>
      </c>
      <c r="Q1134" s="2" t="str" cm="1">
        <f t="array" ref="Q1134">IFERROR(_xlfn.IFS(Table1[[#This Row],[Basic]]=1,"Basic",Table1[[#This Row],[Graduate]]=1,"Graduate",Table1[[#This Row],[Master]]=1,"Master",Table1[[#This Row],[PhD]]=1,"PhD"),"Other")</f>
        <v>PhD</v>
      </c>
    </row>
    <row r="1135" spans="1:17" x14ac:dyDescent="0.25">
      <c r="A1135" s="2">
        <v>1671</v>
      </c>
      <c r="B1135" s="7">
        <v>150611</v>
      </c>
      <c r="C1135" s="2">
        <v>0</v>
      </c>
      <c r="D1135" s="2">
        <v>1</v>
      </c>
      <c r="E1135" s="2">
        <v>60</v>
      </c>
      <c r="F1135" s="2">
        <v>1</v>
      </c>
      <c r="G1135" s="2">
        <v>0</v>
      </c>
      <c r="H1135" s="2">
        <v>0</v>
      </c>
      <c r="I1135" s="2">
        <v>0</v>
      </c>
      <c r="J1135" s="2">
        <v>0</v>
      </c>
      <c r="K1135" s="2">
        <v>0</v>
      </c>
      <c r="L1135" s="2">
        <v>0</v>
      </c>
      <c r="M1135" s="2">
        <v>0</v>
      </c>
      <c r="N1135" s="2">
        <v>1</v>
      </c>
      <c r="O1135" s="2" t="s">
        <v>39</v>
      </c>
      <c r="P1135" s="2" t="str" cm="1">
        <f t="array" ref="P1135">_xlfn.IFS(Table1[[#This Row],[Divorced]]=1,"Divorced",Table1[[#This Row],[Married]]=1,"Married",Table1[[#This Row],[Single]]=1,"Single",Table1[[#This Row],[Together]]=1,"Together",Table1[[#This Row],[Widow]]=1,"Widow")</f>
        <v>Divorced</v>
      </c>
      <c r="Q1135" s="2" t="str" cm="1">
        <f t="array" ref="Q1135">IFERROR(_xlfn.IFS(Table1[[#This Row],[Basic]]=1,"Basic",Table1[[#This Row],[Graduate]]=1,"Graduate",Table1[[#This Row],[Master]]=1,"Master",Table1[[#This Row],[PhD]]=1,"PhD"),"Other")</f>
        <v>PhD</v>
      </c>
    </row>
    <row r="1136" spans="1:17" x14ac:dyDescent="0.25">
      <c r="A1136" s="2">
        <v>2353</v>
      </c>
      <c r="B1136" s="7">
        <v>150611</v>
      </c>
      <c r="C1136" s="2">
        <v>0</v>
      </c>
      <c r="D1136" s="2">
        <v>1</v>
      </c>
      <c r="E1136" s="2">
        <v>60</v>
      </c>
      <c r="F1136" s="2">
        <v>1</v>
      </c>
      <c r="G1136" s="2">
        <v>0</v>
      </c>
      <c r="H1136" s="2">
        <v>0</v>
      </c>
      <c r="I1136" s="2">
        <v>0</v>
      </c>
      <c r="J1136" s="2">
        <v>0</v>
      </c>
      <c r="K1136" s="2">
        <v>0</v>
      </c>
      <c r="L1136" s="2">
        <v>0</v>
      </c>
      <c r="M1136" s="2">
        <v>0</v>
      </c>
      <c r="N1136" s="2">
        <v>1</v>
      </c>
      <c r="O1136" s="2" t="s">
        <v>34</v>
      </c>
      <c r="P1136" s="2" t="str" cm="1">
        <f t="array" ref="P1136">_xlfn.IFS(Table1[[#This Row],[Divorced]]=1,"Divorced",Table1[[#This Row],[Married]]=1,"Married",Table1[[#This Row],[Single]]=1,"Single",Table1[[#This Row],[Together]]=1,"Together",Table1[[#This Row],[Widow]]=1,"Widow")</f>
        <v>Divorced</v>
      </c>
      <c r="Q1136" s="2" t="str" cm="1">
        <f t="array" ref="Q1136">IFERROR(_xlfn.IFS(Table1[[#This Row],[Basic]]=1,"Basic",Table1[[#This Row],[Graduate]]=1,"Graduate",Table1[[#This Row],[Master]]=1,"Master",Table1[[#This Row],[PhD]]=1,"PhD"),"Other")</f>
        <v>PhD</v>
      </c>
    </row>
    <row r="1137" spans="1:17" x14ac:dyDescent="0.25">
      <c r="A1137" s="2">
        <v>2351</v>
      </c>
      <c r="B1137" s="7">
        <v>150523</v>
      </c>
      <c r="C1137" s="2">
        <v>1</v>
      </c>
      <c r="D1137" s="2">
        <v>1</v>
      </c>
      <c r="E1137" s="2">
        <v>60</v>
      </c>
      <c r="F1137" s="2">
        <v>0</v>
      </c>
      <c r="G1137" s="2">
        <v>0</v>
      </c>
      <c r="H1137" s="2">
        <v>0</v>
      </c>
      <c r="I1137" s="2">
        <v>1</v>
      </c>
      <c r="J1137" s="2">
        <v>0</v>
      </c>
      <c r="K1137" s="2">
        <v>0</v>
      </c>
      <c r="L1137" s="2">
        <v>0</v>
      </c>
      <c r="M1137" s="2">
        <v>0</v>
      </c>
      <c r="N1137" s="2">
        <v>0</v>
      </c>
      <c r="O1137" s="2" t="s">
        <v>38</v>
      </c>
      <c r="P1137" s="2" t="str" cm="1">
        <f t="array" ref="P1137">_xlfn.IFS(Table1[[#This Row],[Divorced]]=1,"Divorced",Table1[[#This Row],[Married]]=1,"Married",Table1[[#This Row],[Single]]=1,"Single",Table1[[#This Row],[Together]]=1,"Together",Table1[[#This Row],[Widow]]=1,"Widow")</f>
        <v>Together</v>
      </c>
      <c r="Q1137" s="2" t="str" cm="1">
        <f t="array" ref="Q1137">IFERROR(_xlfn.IFS(Table1[[#This Row],[Basic]]=1,"Basic",Table1[[#This Row],[Graduate]]=1,"Graduate",Table1[[#This Row],[Master]]=1,"Master",Table1[[#This Row],[PhD]]=1,"PhD"),"Other")</f>
        <v>Other</v>
      </c>
    </row>
    <row r="1138" spans="1:17" x14ac:dyDescent="0.25">
      <c r="A1138" s="2">
        <v>1446</v>
      </c>
      <c r="B1138" s="7">
        <v>150520</v>
      </c>
      <c r="C1138" s="2">
        <v>0</v>
      </c>
      <c r="D1138" s="2">
        <v>1</v>
      </c>
      <c r="E1138" s="2">
        <v>62</v>
      </c>
      <c r="F1138" s="2">
        <v>0</v>
      </c>
      <c r="G1138" s="2">
        <v>0</v>
      </c>
      <c r="H1138" s="2">
        <v>0</v>
      </c>
      <c r="I1138" s="2">
        <v>0</v>
      </c>
      <c r="J1138" s="2">
        <v>1</v>
      </c>
      <c r="K1138" s="2">
        <v>0</v>
      </c>
      <c r="L1138" s="2">
        <v>0</v>
      </c>
      <c r="M1138" s="2">
        <v>0</v>
      </c>
      <c r="N1138" s="2">
        <v>1</v>
      </c>
      <c r="O1138" s="2" t="s">
        <v>37</v>
      </c>
      <c r="P1138" s="2" t="str" cm="1">
        <f t="array" ref="P1138">_xlfn.IFS(Table1[[#This Row],[Divorced]]=1,"Divorced",Table1[[#This Row],[Married]]=1,"Married",Table1[[#This Row],[Single]]=1,"Single",Table1[[#This Row],[Together]]=1,"Together",Table1[[#This Row],[Widow]]=1,"Widow")</f>
        <v>Widow</v>
      </c>
      <c r="Q1138" s="2" t="str" cm="1">
        <f t="array" ref="Q1138">IFERROR(_xlfn.IFS(Table1[[#This Row],[Basic]]=1,"Basic",Table1[[#This Row],[Graduate]]=1,"Graduate",Table1[[#This Row],[Master]]=1,"Master",Table1[[#This Row],[PhD]]=1,"PhD"),"Other")</f>
        <v>PhD</v>
      </c>
    </row>
    <row r="1139" spans="1:17" x14ac:dyDescent="0.25">
      <c r="A1139" s="2">
        <v>3166</v>
      </c>
      <c r="B1139" s="7">
        <v>150501</v>
      </c>
      <c r="C1139" s="2">
        <v>1</v>
      </c>
      <c r="D1139" s="2">
        <v>1</v>
      </c>
      <c r="E1139" s="2">
        <v>66</v>
      </c>
      <c r="F1139" s="2">
        <v>0</v>
      </c>
      <c r="G1139" s="2">
        <v>1</v>
      </c>
      <c r="H1139" s="2">
        <v>0</v>
      </c>
      <c r="I1139" s="2">
        <v>0</v>
      </c>
      <c r="J1139" s="2">
        <v>0</v>
      </c>
      <c r="K1139" s="2">
        <v>0</v>
      </c>
      <c r="L1139" s="2">
        <v>1</v>
      </c>
      <c r="M1139" s="2">
        <v>0</v>
      </c>
      <c r="N1139" s="2">
        <v>0</v>
      </c>
      <c r="O1139" s="2" t="s">
        <v>36</v>
      </c>
      <c r="P1139" s="2" t="str" cm="1">
        <f t="array" ref="P1139">_xlfn.IFS(Table1[[#This Row],[Divorced]]=1,"Divorced",Table1[[#This Row],[Married]]=1,"Married",Table1[[#This Row],[Single]]=1,"Single",Table1[[#This Row],[Together]]=1,"Together",Table1[[#This Row],[Widow]]=1,"Widow")</f>
        <v>Married</v>
      </c>
      <c r="Q1139" s="2" t="str" cm="1">
        <f t="array" ref="Q1139">IFERROR(_xlfn.IFS(Table1[[#This Row],[Basic]]=1,"Basic",Table1[[#This Row],[Graduate]]=1,"Graduate",Table1[[#This Row],[Master]]=1,"Master",Table1[[#This Row],[PhD]]=1,"PhD"),"Other")</f>
        <v>Graduate</v>
      </c>
    </row>
    <row r="1140" spans="1:17" x14ac:dyDescent="0.25">
      <c r="A1140" s="2">
        <v>1161</v>
      </c>
      <c r="B1140" s="7">
        <v>150447</v>
      </c>
      <c r="C1140" s="2">
        <v>2</v>
      </c>
      <c r="D1140" s="2">
        <v>0</v>
      </c>
      <c r="E1140" s="2">
        <v>50</v>
      </c>
      <c r="F1140" s="2">
        <v>0</v>
      </c>
      <c r="G1140" s="2">
        <v>1</v>
      </c>
      <c r="H1140" s="2">
        <v>0</v>
      </c>
      <c r="I1140" s="2">
        <v>0</v>
      </c>
      <c r="J1140" s="2">
        <v>0</v>
      </c>
      <c r="K1140" s="2">
        <v>0</v>
      </c>
      <c r="L1140" s="2">
        <v>1</v>
      </c>
      <c r="M1140" s="2">
        <v>0</v>
      </c>
      <c r="N1140" s="2">
        <v>0</v>
      </c>
      <c r="O1140" s="2" t="s">
        <v>39</v>
      </c>
      <c r="P1140" s="2" t="str" cm="1">
        <f t="array" ref="P1140">_xlfn.IFS(Table1[[#This Row],[Divorced]]=1,"Divorced",Table1[[#This Row],[Married]]=1,"Married",Table1[[#This Row],[Single]]=1,"Single",Table1[[#This Row],[Together]]=1,"Together",Table1[[#This Row],[Widow]]=1,"Widow")</f>
        <v>Married</v>
      </c>
      <c r="Q1140" s="2" t="str" cm="1">
        <f t="array" ref="Q1140">IFERROR(_xlfn.IFS(Table1[[#This Row],[Basic]]=1,"Basic",Table1[[#This Row],[Graduate]]=1,"Graduate",Table1[[#This Row],[Master]]=1,"Master",Table1[[#This Row],[PhD]]=1,"PhD"),"Other")</f>
        <v>Graduate</v>
      </c>
    </row>
    <row r="1141" spans="1:17" x14ac:dyDescent="0.25">
      <c r="A1141" s="2">
        <v>1393</v>
      </c>
      <c r="B1141" s="7">
        <v>150437</v>
      </c>
      <c r="C1141" s="2">
        <v>0</v>
      </c>
      <c r="D1141" s="2">
        <v>2</v>
      </c>
      <c r="E1141" s="2">
        <v>57</v>
      </c>
      <c r="F1141" s="2">
        <v>0</v>
      </c>
      <c r="G1141" s="2">
        <v>1</v>
      </c>
      <c r="H1141" s="2">
        <v>0</v>
      </c>
      <c r="I1141" s="2">
        <v>0</v>
      </c>
      <c r="J1141" s="2">
        <v>0</v>
      </c>
      <c r="K1141" s="2">
        <v>0</v>
      </c>
      <c r="L1141" s="2">
        <v>1</v>
      </c>
      <c r="M1141" s="2">
        <v>0</v>
      </c>
      <c r="N1141" s="2">
        <v>0</v>
      </c>
      <c r="O1141" s="2" t="s">
        <v>34</v>
      </c>
      <c r="P1141" s="2" t="str" cm="1">
        <f t="array" ref="P1141">_xlfn.IFS(Table1[[#This Row],[Divorced]]=1,"Divorced",Table1[[#This Row],[Married]]=1,"Married",Table1[[#This Row],[Single]]=1,"Single",Table1[[#This Row],[Together]]=1,"Together",Table1[[#This Row],[Widow]]=1,"Widow")</f>
        <v>Married</v>
      </c>
      <c r="Q1141" s="2" t="str" cm="1">
        <f t="array" ref="Q1141">IFERROR(_xlfn.IFS(Table1[[#This Row],[Basic]]=1,"Basic",Table1[[#This Row],[Graduate]]=1,"Graduate",Table1[[#This Row],[Master]]=1,"Master",Table1[[#This Row],[PhD]]=1,"PhD"),"Other")</f>
        <v>Graduate</v>
      </c>
    </row>
    <row r="1142" spans="1:17" x14ac:dyDescent="0.25">
      <c r="A1142" s="2">
        <v>1082</v>
      </c>
      <c r="B1142" s="7">
        <v>150388</v>
      </c>
      <c r="C1142" s="2">
        <v>0</v>
      </c>
      <c r="D1142" s="2">
        <v>1</v>
      </c>
      <c r="E1142" s="2">
        <v>63</v>
      </c>
      <c r="F1142" s="2">
        <v>0</v>
      </c>
      <c r="G1142" s="2">
        <v>0</v>
      </c>
      <c r="H1142" s="2">
        <v>1</v>
      </c>
      <c r="I1142" s="2">
        <v>0</v>
      </c>
      <c r="J1142" s="2">
        <v>0</v>
      </c>
      <c r="K1142" s="2">
        <v>0</v>
      </c>
      <c r="L1142" s="2">
        <v>1</v>
      </c>
      <c r="M1142" s="2">
        <v>0</v>
      </c>
      <c r="N1142" s="2">
        <v>0</v>
      </c>
      <c r="O1142" s="2" t="s">
        <v>35</v>
      </c>
      <c r="P1142" s="2" t="str" cm="1">
        <f t="array" ref="P1142">_xlfn.IFS(Table1[[#This Row],[Divorced]]=1,"Divorced",Table1[[#This Row],[Married]]=1,"Married",Table1[[#This Row],[Single]]=1,"Single",Table1[[#This Row],[Together]]=1,"Together",Table1[[#This Row],[Widow]]=1,"Widow")</f>
        <v>Single</v>
      </c>
      <c r="Q1142" s="2" t="str" cm="1">
        <f t="array" ref="Q1142">IFERROR(_xlfn.IFS(Table1[[#This Row],[Basic]]=1,"Basic",Table1[[#This Row],[Graduate]]=1,"Graduate",Table1[[#This Row],[Master]]=1,"Master",Table1[[#This Row],[PhD]]=1,"PhD"),"Other")</f>
        <v>Graduate</v>
      </c>
    </row>
    <row r="1143" spans="1:17" x14ac:dyDescent="0.25">
      <c r="A1143" s="2">
        <v>2793</v>
      </c>
      <c r="B1143" s="7">
        <v>150387</v>
      </c>
      <c r="C1143" s="2">
        <v>0</v>
      </c>
      <c r="D1143" s="2">
        <v>2</v>
      </c>
      <c r="E1143" s="2">
        <v>64</v>
      </c>
      <c r="F1143" s="2">
        <v>0</v>
      </c>
      <c r="G1143" s="2">
        <v>1</v>
      </c>
      <c r="H1143" s="2">
        <v>0</v>
      </c>
      <c r="I1143" s="2">
        <v>0</v>
      </c>
      <c r="J1143" s="2">
        <v>0</v>
      </c>
      <c r="K1143" s="2">
        <v>0</v>
      </c>
      <c r="L1143" s="2">
        <v>1</v>
      </c>
      <c r="M1143" s="2">
        <v>0</v>
      </c>
      <c r="N1143" s="2">
        <v>0</v>
      </c>
      <c r="O1143" s="2" t="s">
        <v>39</v>
      </c>
      <c r="P1143" s="2" t="str" cm="1">
        <f t="array" ref="P1143">_xlfn.IFS(Table1[[#This Row],[Divorced]]=1,"Divorced",Table1[[#This Row],[Married]]=1,"Married",Table1[[#This Row],[Single]]=1,"Single",Table1[[#This Row],[Together]]=1,"Together",Table1[[#This Row],[Widow]]=1,"Widow")</f>
        <v>Married</v>
      </c>
      <c r="Q1143" s="2" t="str" cm="1">
        <f t="array" ref="Q1143">IFERROR(_xlfn.IFS(Table1[[#This Row],[Basic]]=1,"Basic",Table1[[#This Row],[Graduate]]=1,"Graduate",Table1[[#This Row],[Master]]=1,"Master",Table1[[#This Row],[PhD]]=1,"PhD"),"Other")</f>
        <v>Graduate</v>
      </c>
    </row>
    <row r="1144" spans="1:17" x14ac:dyDescent="0.25">
      <c r="A1144" s="2">
        <v>1511</v>
      </c>
      <c r="B1144" s="7">
        <v>150353</v>
      </c>
      <c r="C1144" s="2">
        <v>0</v>
      </c>
      <c r="D1144" s="2">
        <v>0</v>
      </c>
      <c r="E1144" s="2">
        <v>43</v>
      </c>
      <c r="F1144" s="2">
        <v>0</v>
      </c>
      <c r="G1144" s="2">
        <v>1</v>
      </c>
      <c r="H1144" s="2">
        <v>0</v>
      </c>
      <c r="I1144" s="2">
        <v>0</v>
      </c>
      <c r="J1144" s="2">
        <v>0</v>
      </c>
      <c r="K1144" s="2">
        <v>0</v>
      </c>
      <c r="L1144" s="2">
        <v>0</v>
      </c>
      <c r="M1144" s="2">
        <v>1</v>
      </c>
      <c r="N1144" s="2">
        <v>0</v>
      </c>
      <c r="O1144" s="2" t="s">
        <v>38</v>
      </c>
      <c r="P1144" s="2" t="str" cm="1">
        <f t="array" ref="P1144">_xlfn.IFS(Table1[[#This Row],[Divorced]]=1,"Divorced",Table1[[#This Row],[Married]]=1,"Married",Table1[[#This Row],[Single]]=1,"Single",Table1[[#This Row],[Together]]=1,"Together",Table1[[#This Row],[Widow]]=1,"Widow")</f>
        <v>Married</v>
      </c>
      <c r="Q1144" s="2" t="str" cm="1">
        <f t="array" ref="Q1144">IFERROR(_xlfn.IFS(Table1[[#This Row],[Basic]]=1,"Basic",Table1[[#This Row],[Graduate]]=1,"Graduate",Table1[[#This Row],[Master]]=1,"Master",Table1[[#This Row],[PhD]]=1,"PhD"),"Other")</f>
        <v>Master</v>
      </c>
    </row>
    <row r="1145" spans="1:17" x14ac:dyDescent="0.25">
      <c r="A1145" s="2">
        <v>2633</v>
      </c>
      <c r="B1145" s="7">
        <v>150334</v>
      </c>
      <c r="C1145" s="2">
        <v>0</v>
      </c>
      <c r="D1145" s="2">
        <v>1</v>
      </c>
      <c r="E1145" s="2">
        <v>48</v>
      </c>
      <c r="F1145" s="2">
        <v>0</v>
      </c>
      <c r="G1145" s="2">
        <v>0</v>
      </c>
      <c r="H1145" s="2">
        <v>0</v>
      </c>
      <c r="I1145" s="2">
        <v>1</v>
      </c>
      <c r="J1145" s="2">
        <v>0</v>
      </c>
      <c r="K1145" s="2">
        <v>0</v>
      </c>
      <c r="L1145" s="2">
        <v>0</v>
      </c>
      <c r="M1145" s="2">
        <v>0</v>
      </c>
      <c r="N1145" s="2">
        <v>0</v>
      </c>
      <c r="O1145" s="2" t="s">
        <v>38</v>
      </c>
      <c r="P1145" s="2" t="str" cm="1">
        <f t="array" ref="P1145">_xlfn.IFS(Table1[[#This Row],[Divorced]]=1,"Divorced",Table1[[#This Row],[Married]]=1,"Married",Table1[[#This Row],[Single]]=1,"Single",Table1[[#This Row],[Together]]=1,"Together",Table1[[#This Row],[Widow]]=1,"Widow")</f>
        <v>Together</v>
      </c>
      <c r="Q1145" s="2" t="str" cm="1">
        <f t="array" ref="Q1145">IFERROR(_xlfn.IFS(Table1[[#This Row],[Basic]]=1,"Basic",Table1[[#This Row],[Graduate]]=1,"Graduate",Table1[[#This Row],[Master]]=1,"Master",Table1[[#This Row],[PhD]]=1,"PhD"),"Other")</f>
        <v>Other</v>
      </c>
    </row>
    <row r="1146" spans="1:17" x14ac:dyDescent="0.25">
      <c r="A1146" s="2">
        <v>1442</v>
      </c>
      <c r="B1146" s="7">
        <v>150300</v>
      </c>
      <c r="C1146" s="2">
        <v>0</v>
      </c>
      <c r="D1146" s="2">
        <v>1</v>
      </c>
      <c r="E1146" s="2">
        <v>68</v>
      </c>
      <c r="F1146" s="2">
        <v>0</v>
      </c>
      <c r="G1146" s="2">
        <v>1</v>
      </c>
      <c r="H1146" s="2">
        <v>0</v>
      </c>
      <c r="I1146" s="2">
        <v>0</v>
      </c>
      <c r="J1146" s="2">
        <v>0</v>
      </c>
      <c r="K1146" s="2">
        <v>0</v>
      </c>
      <c r="L1146" s="2">
        <v>1</v>
      </c>
      <c r="M1146" s="2">
        <v>0</v>
      </c>
      <c r="N1146" s="2">
        <v>0</v>
      </c>
      <c r="O1146" s="2" t="s">
        <v>35</v>
      </c>
      <c r="P1146" s="2" t="str" cm="1">
        <f t="array" ref="P1146">_xlfn.IFS(Table1[[#This Row],[Divorced]]=1,"Divorced",Table1[[#This Row],[Married]]=1,"Married",Table1[[#This Row],[Single]]=1,"Single",Table1[[#This Row],[Together]]=1,"Together",Table1[[#This Row],[Widow]]=1,"Widow")</f>
        <v>Married</v>
      </c>
      <c r="Q1146" s="2" t="str" cm="1">
        <f t="array" ref="Q1146">IFERROR(_xlfn.IFS(Table1[[#This Row],[Basic]]=1,"Basic",Table1[[#This Row],[Graduate]]=1,"Graduate",Table1[[#This Row],[Master]]=1,"Master",Table1[[#This Row],[PhD]]=1,"PhD"),"Other")</f>
        <v>Graduate</v>
      </c>
    </row>
    <row r="1147" spans="1:17" x14ac:dyDescent="0.25">
      <c r="A1147" s="2">
        <v>1695</v>
      </c>
      <c r="B1147" s="7">
        <v>150272</v>
      </c>
      <c r="C1147" s="2">
        <v>1</v>
      </c>
      <c r="D1147" s="2">
        <v>0</v>
      </c>
      <c r="E1147" s="2">
        <v>38</v>
      </c>
      <c r="F1147" s="2">
        <v>0</v>
      </c>
      <c r="G1147" s="2">
        <v>0</v>
      </c>
      <c r="H1147" s="2">
        <v>0</v>
      </c>
      <c r="I1147" s="2">
        <v>1</v>
      </c>
      <c r="J1147" s="2">
        <v>0</v>
      </c>
      <c r="K1147" s="2">
        <v>0</v>
      </c>
      <c r="L1147" s="2">
        <v>1</v>
      </c>
      <c r="M1147" s="2">
        <v>0</v>
      </c>
      <c r="N1147" s="2">
        <v>0</v>
      </c>
      <c r="O1147" s="2" t="s">
        <v>39</v>
      </c>
      <c r="P1147" s="2" t="str" cm="1">
        <f t="array" ref="P1147">_xlfn.IFS(Table1[[#This Row],[Divorced]]=1,"Divorced",Table1[[#This Row],[Married]]=1,"Married",Table1[[#This Row],[Single]]=1,"Single",Table1[[#This Row],[Together]]=1,"Together",Table1[[#This Row],[Widow]]=1,"Widow")</f>
        <v>Together</v>
      </c>
      <c r="Q1147" s="2" t="str" cm="1">
        <f t="array" ref="Q1147">IFERROR(_xlfn.IFS(Table1[[#This Row],[Basic]]=1,"Basic",Table1[[#This Row],[Graduate]]=1,"Graduate",Table1[[#This Row],[Master]]=1,"Master",Table1[[#This Row],[PhD]]=1,"PhD"),"Other")</f>
        <v>Graduate</v>
      </c>
    </row>
    <row r="1148" spans="1:17" x14ac:dyDescent="0.25">
      <c r="A1148" s="2">
        <v>2286</v>
      </c>
      <c r="B1148" s="7">
        <v>150200</v>
      </c>
      <c r="C1148" s="2">
        <v>1</v>
      </c>
      <c r="D1148" s="2">
        <v>1</v>
      </c>
      <c r="E1148" s="2">
        <v>44</v>
      </c>
      <c r="F1148" s="2">
        <v>0</v>
      </c>
      <c r="G1148" s="2">
        <v>0</v>
      </c>
      <c r="H1148" s="2">
        <v>0</v>
      </c>
      <c r="I1148" s="2">
        <v>1</v>
      </c>
      <c r="J1148" s="2">
        <v>0</v>
      </c>
      <c r="K1148" s="2">
        <v>0</v>
      </c>
      <c r="L1148" s="2">
        <v>1</v>
      </c>
      <c r="M1148" s="2">
        <v>0</v>
      </c>
      <c r="N1148" s="2">
        <v>0</v>
      </c>
      <c r="O1148" s="2" t="s">
        <v>37</v>
      </c>
      <c r="P1148" s="2" t="str" cm="1">
        <f t="array" ref="P1148">_xlfn.IFS(Table1[[#This Row],[Divorced]]=1,"Divorced",Table1[[#This Row],[Married]]=1,"Married",Table1[[#This Row],[Single]]=1,"Single",Table1[[#This Row],[Together]]=1,"Together",Table1[[#This Row],[Widow]]=1,"Widow")</f>
        <v>Together</v>
      </c>
      <c r="Q1148" s="2" t="str" cm="1">
        <f t="array" ref="Q1148">IFERROR(_xlfn.IFS(Table1[[#This Row],[Basic]]=1,"Basic",Table1[[#This Row],[Graduate]]=1,"Graduate",Table1[[#This Row],[Master]]=1,"Master",Table1[[#This Row],[PhD]]=1,"PhD"),"Other")</f>
        <v>Graduate</v>
      </c>
    </row>
    <row r="1149" spans="1:17" x14ac:dyDescent="0.25">
      <c r="A1149" s="2">
        <v>1945</v>
      </c>
      <c r="B1149" s="7">
        <v>150183</v>
      </c>
      <c r="C1149" s="2">
        <v>1</v>
      </c>
      <c r="D1149" s="2">
        <v>1</v>
      </c>
      <c r="E1149" s="2">
        <v>40</v>
      </c>
      <c r="F1149" s="2">
        <v>0</v>
      </c>
      <c r="G1149" s="2">
        <v>1</v>
      </c>
      <c r="H1149" s="2">
        <v>0</v>
      </c>
      <c r="I1149" s="2">
        <v>0</v>
      </c>
      <c r="J1149" s="2">
        <v>0</v>
      </c>
      <c r="K1149" s="2">
        <v>0</v>
      </c>
      <c r="L1149" s="2">
        <v>1</v>
      </c>
      <c r="M1149" s="2">
        <v>0</v>
      </c>
      <c r="N1149" s="2">
        <v>0</v>
      </c>
      <c r="O1149" s="2" t="s">
        <v>34</v>
      </c>
      <c r="P1149" s="2" t="str" cm="1">
        <f t="array" ref="P1149">_xlfn.IFS(Table1[[#This Row],[Divorced]]=1,"Divorced",Table1[[#This Row],[Married]]=1,"Married",Table1[[#This Row],[Single]]=1,"Single",Table1[[#This Row],[Together]]=1,"Together",Table1[[#This Row],[Widow]]=1,"Widow")</f>
        <v>Married</v>
      </c>
      <c r="Q1149" s="2" t="str" cm="1">
        <f t="array" ref="Q1149">IFERROR(_xlfn.IFS(Table1[[#This Row],[Basic]]=1,"Basic",Table1[[#This Row],[Graduate]]=1,"Graduate",Table1[[#This Row],[Master]]=1,"Master",Table1[[#This Row],[PhD]]=1,"PhD"),"Other")</f>
        <v>Graduate</v>
      </c>
    </row>
    <row r="1150" spans="1:17" x14ac:dyDescent="0.25">
      <c r="A1150" s="2">
        <v>1091</v>
      </c>
      <c r="B1150" s="7">
        <v>150150</v>
      </c>
      <c r="C1150" s="2">
        <v>0</v>
      </c>
      <c r="D1150" s="2">
        <v>0</v>
      </c>
      <c r="E1150" s="2">
        <v>37</v>
      </c>
      <c r="F1150" s="2">
        <v>0</v>
      </c>
      <c r="G1150" s="2">
        <v>1</v>
      </c>
      <c r="H1150" s="2">
        <v>0</v>
      </c>
      <c r="I1150" s="2">
        <v>0</v>
      </c>
      <c r="J1150" s="2">
        <v>0</v>
      </c>
      <c r="K1150" s="2">
        <v>0</v>
      </c>
      <c r="L1150" s="2">
        <v>0</v>
      </c>
      <c r="M1150" s="2">
        <v>0</v>
      </c>
      <c r="N1150" s="2">
        <v>1</v>
      </c>
      <c r="O1150" s="2" t="s">
        <v>38</v>
      </c>
      <c r="P1150" s="2" t="str" cm="1">
        <f t="array" ref="P1150">_xlfn.IFS(Table1[[#This Row],[Divorced]]=1,"Divorced",Table1[[#This Row],[Married]]=1,"Married",Table1[[#This Row],[Single]]=1,"Single",Table1[[#This Row],[Together]]=1,"Together",Table1[[#This Row],[Widow]]=1,"Widow")</f>
        <v>Married</v>
      </c>
      <c r="Q1150" s="2" t="str" cm="1">
        <f t="array" ref="Q1150">IFERROR(_xlfn.IFS(Table1[[#This Row],[Basic]]=1,"Basic",Table1[[#This Row],[Graduate]]=1,"Graduate",Table1[[#This Row],[Master]]=1,"Master",Table1[[#This Row],[PhD]]=1,"PhD"),"Other")</f>
        <v>PhD</v>
      </c>
    </row>
    <row r="1151" spans="1:17" x14ac:dyDescent="0.25">
      <c r="A1151" s="2">
        <v>2327</v>
      </c>
      <c r="B1151" s="7">
        <v>150150</v>
      </c>
      <c r="C1151" s="2">
        <v>0</v>
      </c>
      <c r="D1151" s="2">
        <v>0</v>
      </c>
      <c r="E1151" s="2">
        <v>37</v>
      </c>
      <c r="F1151" s="2">
        <v>0</v>
      </c>
      <c r="G1151" s="2">
        <v>1</v>
      </c>
      <c r="H1151" s="2">
        <v>0</v>
      </c>
      <c r="I1151" s="2">
        <v>0</v>
      </c>
      <c r="J1151" s="2">
        <v>0</v>
      </c>
      <c r="K1151" s="2">
        <v>0</v>
      </c>
      <c r="L1151" s="2">
        <v>0</v>
      </c>
      <c r="M1151" s="2">
        <v>0</v>
      </c>
      <c r="N1151" s="2">
        <v>1</v>
      </c>
      <c r="O1151" s="2" t="s">
        <v>38</v>
      </c>
      <c r="P1151" s="2" t="str" cm="1">
        <f t="array" ref="P1151">_xlfn.IFS(Table1[[#This Row],[Divorced]]=1,"Divorced",Table1[[#This Row],[Married]]=1,"Married",Table1[[#This Row],[Single]]=1,"Single",Table1[[#This Row],[Together]]=1,"Together",Table1[[#This Row],[Widow]]=1,"Widow")</f>
        <v>Married</v>
      </c>
      <c r="Q1151" s="2" t="str" cm="1">
        <f t="array" ref="Q1151">IFERROR(_xlfn.IFS(Table1[[#This Row],[Basic]]=1,"Basic",Table1[[#This Row],[Graduate]]=1,"Graduate",Table1[[#This Row],[Master]]=1,"Master",Table1[[#This Row],[PhD]]=1,"PhD"),"Other")</f>
        <v>PhD</v>
      </c>
    </row>
    <row r="1152" spans="1:17" x14ac:dyDescent="0.25">
      <c r="A1152" s="2">
        <v>2320</v>
      </c>
      <c r="B1152" s="7">
        <v>150127</v>
      </c>
      <c r="C1152" s="2">
        <v>0</v>
      </c>
      <c r="D1152" s="2">
        <v>1</v>
      </c>
      <c r="E1152" s="2">
        <v>58</v>
      </c>
      <c r="F1152" s="2">
        <v>0</v>
      </c>
      <c r="G1152" s="2">
        <v>0</v>
      </c>
      <c r="H1152" s="2">
        <v>0</v>
      </c>
      <c r="I1152" s="2">
        <v>1</v>
      </c>
      <c r="J1152" s="2">
        <v>0</v>
      </c>
      <c r="K1152" s="2">
        <v>0</v>
      </c>
      <c r="L1152" s="2">
        <v>1</v>
      </c>
      <c r="M1152" s="2">
        <v>0</v>
      </c>
      <c r="N1152" s="2">
        <v>0</v>
      </c>
      <c r="O1152" s="2" t="s">
        <v>36</v>
      </c>
      <c r="P1152" s="2" t="str" cm="1">
        <f t="array" ref="P1152">_xlfn.IFS(Table1[[#This Row],[Divorced]]=1,"Divorced",Table1[[#This Row],[Married]]=1,"Married",Table1[[#This Row],[Single]]=1,"Single",Table1[[#This Row],[Together]]=1,"Together",Table1[[#This Row],[Widow]]=1,"Widow")</f>
        <v>Together</v>
      </c>
      <c r="Q1152" s="2" t="str" cm="1">
        <f t="array" ref="Q1152">IFERROR(_xlfn.IFS(Table1[[#This Row],[Basic]]=1,"Basic",Table1[[#This Row],[Graduate]]=1,"Graduate",Table1[[#This Row],[Master]]=1,"Master",Table1[[#This Row],[PhD]]=1,"PhD"),"Other")</f>
        <v>Graduate</v>
      </c>
    </row>
    <row r="1153" spans="1:17" x14ac:dyDescent="0.25">
      <c r="A1153" s="2">
        <v>3093</v>
      </c>
      <c r="B1153" s="7">
        <v>150116</v>
      </c>
      <c r="C1153" s="2">
        <v>1</v>
      </c>
      <c r="D1153" s="2">
        <v>1</v>
      </c>
      <c r="E1153" s="2">
        <v>63</v>
      </c>
      <c r="F1153" s="2">
        <v>0</v>
      </c>
      <c r="G1153" s="2">
        <v>0</v>
      </c>
      <c r="H1153" s="2">
        <v>0</v>
      </c>
      <c r="I1153" s="2">
        <v>1</v>
      </c>
      <c r="J1153" s="2">
        <v>0</v>
      </c>
      <c r="K1153" s="2">
        <v>0</v>
      </c>
      <c r="L1153" s="2">
        <v>1</v>
      </c>
      <c r="M1153" s="2">
        <v>0</v>
      </c>
      <c r="N1153" s="2">
        <v>0</v>
      </c>
      <c r="O1153" s="2" t="s">
        <v>39</v>
      </c>
      <c r="P1153" s="2" t="str" cm="1">
        <f t="array" ref="P1153">_xlfn.IFS(Table1[[#This Row],[Divorced]]=1,"Divorced",Table1[[#This Row],[Married]]=1,"Married",Table1[[#This Row],[Single]]=1,"Single",Table1[[#This Row],[Together]]=1,"Together",Table1[[#This Row],[Widow]]=1,"Widow")</f>
        <v>Together</v>
      </c>
      <c r="Q1153" s="2" t="str" cm="1">
        <f t="array" ref="Q1153">IFERROR(_xlfn.IFS(Table1[[#This Row],[Basic]]=1,"Basic",Table1[[#This Row],[Graduate]]=1,"Graduate",Table1[[#This Row],[Master]]=1,"Master",Table1[[#This Row],[PhD]]=1,"PhD"),"Other")</f>
        <v>Graduate</v>
      </c>
    </row>
    <row r="1154" spans="1:17" x14ac:dyDescent="0.25">
      <c r="A1154" s="2">
        <v>2059</v>
      </c>
      <c r="B1154" s="7">
        <v>150014</v>
      </c>
      <c r="C1154" s="2">
        <v>1</v>
      </c>
      <c r="D1154" s="2">
        <v>0</v>
      </c>
      <c r="E1154" s="2">
        <v>52</v>
      </c>
      <c r="F1154" s="2">
        <v>0</v>
      </c>
      <c r="G1154" s="2">
        <v>0</v>
      </c>
      <c r="H1154" s="2">
        <v>1</v>
      </c>
      <c r="I1154" s="2">
        <v>0</v>
      </c>
      <c r="J1154" s="2">
        <v>0</v>
      </c>
      <c r="K1154" s="2">
        <v>0</v>
      </c>
      <c r="L1154" s="2">
        <v>0</v>
      </c>
      <c r="M1154" s="2">
        <v>1</v>
      </c>
      <c r="N1154" s="2">
        <v>0</v>
      </c>
      <c r="O1154" s="2" t="s">
        <v>34</v>
      </c>
      <c r="P1154" s="2" t="str" cm="1">
        <f t="array" ref="P1154">_xlfn.IFS(Table1[[#This Row],[Divorced]]=1,"Divorced",Table1[[#This Row],[Married]]=1,"Married",Table1[[#This Row],[Single]]=1,"Single",Table1[[#This Row],[Together]]=1,"Together",Table1[[#This Row],[Widow]]=1,"Widow")</f>
        <v>Single</v>
      </c>
      <c r="Q1154" s="2" t="str" cm="1">
        <f t="array" ref="Q1154">IFERROR(_xlfn.IFS(Table1[[#This Row],[Basic]]=1,"Basic",Table1[[#This Row],[Graduate]]=1,"Graduate",Table1[[#This Row],[Master]]=1,"Master",Table1[[#This Row],[PhD]]=1,"PhD"),"Other")</f>
        <v>Master</v>
      </c>
    </row>
    <row r="1155" spans="1:17" x14ac:dyDescent="0.25">
      <c r="A1155" s="2">
        <v>2612</v>
      </c>
      <c r="B1155" s="7">
        <v>150002</v>
      </c>
      <c r="C1155" s="2">
        <v>0</v>
      </c>
      <c r="D1155" s="2">
        <v>1</v>
      </c>
      <c r="E1155" s="2">
        <v>66</v>
      </c>
      <c r="F1155" s="2">
        <v>1</v>
      </c>
      <c r="G1155" s="2">
        <v>0</v>
      </c>
      <c r="H1155" s="2">
        <v>0</v>
      </c>
      <c r="I1155" s="2">
        <v>0</v>
      </c>
      <c r="J1155" s="2">
        <v>0</v>
      </c>
      <c r="K1155" s="2">
        <v>0</v>
      </c>
      <c r="L1155" s="2">
        <v>1</v>
      </c>
      <c r="M1155" s="2">
        <v>0</v>
      </c>
      <c r="N1155" s="2">
        <v>0</v>
      </c>
      <c r="O1155" s="2" t="s">
        <v>35</v>
      </c>
      <c r="P1155" s="2" t="str" cm="1">
        <f t="array" ref="P1155">_xlfn.IFS(Table1[[#This Row],[Divorced]]=1,"Divorced",Table1[[#This Row],[Married]]=1,"Married",Table1[[#This Row],[Single]]=1,"Single",Table1[[#This Row],[Together]]=1,"Together",Table1[[#This Row],[Widow]]=1,"Widow")</f>
        <v>Divorced</v>
      </c>
      <c r="Q1155" s="2" t="str" cm="1">
        <f t="array" ref="Q1155">IFERROR(_xlfn.IFS(Table1[[#This Row],[Basic]]=1,"Basic",Table1[[#This Row],[Graduate]]=1,"Graduate",Table1[[#This Row],[Master]]=1,"Master",Table1[[#This Row],[PhD]]=1,"PhD"),"Other")</f>
        <v>Graduate</v>
      </c>
    </row>
    <row r="1156" spans="1:17" x14ac:dyDescent="0.25">
      <c r="A1156" s="2">
        <v>1829</v>
      </c>
      <c r="B1156" s="7">
        <v>149980</v>
      </c>
      <c r="C1156" s="2">
        <v>0</v>
      </c>
      <c r="D1156" s="2">
        <v>1</v>
      </c>
      <c r="E1156" s="2">
        <v>57</v>
      </c>
      <c r="F1156" s="2">
        <v>0</v>
      </c>
      <c r="G1156" s="2">
        <v>0</v>
      </c>
      <c r="H1156" s="2">
        <v>1</v>
      </c>
      <c r="I1156" s="2">
        <v>0</v>
      </c>
      <c r="J1156" s="2">
        <v>0</v>
      </c>
      <c r="K1156" s="2">
        <v>0</v>
      </c>
      <c r="L1156" s="2">
        <v>1</v>
      </c>
      <c r="M1156" s="2">
        <v>0</v>
      </c>
      <c r="N1156" s="2">
        <v>0</v>
      </c>
      <c r="O1156" s="2" t="s">
        <v>38</v>
      </c>
      <c r="P1156" s="2" t="str" cm="1">
        <f t="array" ref="P1156">_xlfn.IFS(Table1[[#This Row],[Divorced]]=1,"Divorced",Table1[[#This Row],[Married]]=1,"Married",Table1[[#This Row],[Single]]=1,"Single",Table1[[#This Row],[Together]]=1,"Together",Table1[[#This Row],[Widow]]=1,"Widow")</f>
        <v>Single</v>
      </c>
      <c r="Q1156" s="2" t="str" cm="1">
        <f t="array" ref="Q1156">IFERROR(_xlfn.IFS(Table1[[#This Row],[Basic]]=1,"Basic",Table1[[#This Row],[Graduate]]=1,"Graduate",Table1[[#This Row],[Master]]=1,"Master",Table1[[#This Row],[PhD]]=1,"PhD"),"Other")</f>
        <v>Graduate</v>
      </c>
    </row>
    <row r="1157" spans="1:17" x14ac:dyDescent="0.25">
      <c r="A1157" s="2">
        <v>1146</v>
      </c>
      <c r="B1157" s="7">
        <v>149967</v>
      </c>
      <c r="C1157" s="2">
        <v>0</v>
      </c>
      <c r="D1157" s="2">
        <v>1</v>
      </c>
      <c r="E1157" s="2">
        <v>62</v>
      </c>
      <c r="F1157" s="2">
        <v>0</v>
      </c>
      <c r="G1157" s="2">
        <v>0</v>
      </c>
      <c r="H1157" s="2">
        <v>1</v>
      </c>
      <c r="I1157" s="2">
        <v>0</v>
      </c>
      <c r="J1157" s="2">
        <v>0</v>
      </c>
      <c r="K1157" s="2">
        <v>0</v>
      </c>
      <c r="L1157" s="2">
        <v>1</v>
      </c>
      <c r="M1157" s="2">
        <v>0</v>
      </c>
      <c r="N1157" s="2">
        <v>0</v>
      </c>
      <c r="O1157" s="2" t="s">
        <v>37</v>
      </c>
      <c r="P1157" s="2" t="str" cm="1">
        <f t="array" ref="P1157">_xlfn.IFS(Table1[[#This Row],[Divorced]]=1,"Divorced",Table1[[#This Row],[Married]]=1,"Married",Table1[[#This Row],[Single]]=1,"Single",Table1[[#This Row],[Together]]=1,"Together",Table1[[#This Row],[Widow]]=1,"Widow")</f>
        <v>Single</v>
      </c>
      <c r="Q1157" s="2" t="str" cm="1">
        <f t="array" ref="Q1157">IFERROR(_xlfn.IFS(Table1[[#This Row],[Basic]]=1,"Basic",Table1[[#This Row],[Graduate]]=1,"Graduate",Table1[[#This Row],[Master]]=1,"Master",Table1[[#This Row],[PhD]]=1,"PhD"),"Other")</f>
        <v>Graduate</v>
      </c>
    </row>
    <row r="1158" spans="1:17" x14ac:dyDescent="0.25">
      <c r="A1158" s="2">
        <v>3003</v>
      </c>
      <c r="B1158" s="7">
        <v>149912</v>
      </c>
      <c r="C1158" s="2">
        <v>0</v>
      </c>
      <c r="D1158" s="2">
        <v>1</v>
      </c>
      <c r="E1158" s="2">
        <v>71</v>
      </c>
      <c r="F1158" s="2">
        <v>0</v>
      </c>
      <c r="G1158" s="2">
        <v>0</v>
      </c>
      <c r="H1158" s="2">
        <v>0</v>
      </c>
      <c r="I1158" s="2">
        <v>1</v>
      </c>
      <c r="J1158" s="2">
        <v>0</v>
      </c>
      <c r="K1158" s="2">
        <v>0</v>
      </c>
      <c r="L1158" s="2">
        <v>0</v>
      </c>
      <c r="M1158" s="2">
        <v>1</v>
      </c>
      <c r="N1158" s="2">
        <v>0</v>
      </c>
      <c r="O1158" s="2" t="s">
        <v>39</v>
      </c>
      <c r="P1158" s="2" t="str" cm="1">
        <f t="array" ref="P1158">_xlfn.IFS(Table1[[#This Row],[Divorced]]=1,"Divorced",Table1[[#This Row],[Married]]=1,"Married",Table1[[#This Row],[Single]]=1,"Single",Table1[[#This Row],[Together]]=1,"Together",Table1[[#This Row],[Widow]]=1,"Widow")</f>
        <v>Together</v>
      </c>
      <c r="Q1158" s="2" t="str" cm="1">
        <f t="array" ref="Q1158">IFERROR(_xlfn.IFS(Table1[[#This Row],[Basic]]=1,"Basic",Table1[[#This Row],[Graduate]]=1,"Graduate",Table1[[#This Row],[Master]]=1,"Master",Table1[[#This Row],[PhD]]=1,"PhD"),"Other")</f>
        <v>Master</v>
      </c>
    </row>
    <row r="1159" spans="1:17" x14ac:dyDescent="0.25">
      <c r="A1159" s="2">
        <v>3063</v>
      </c>
      <c r="B1159" s="7">
        <v>149912</v>
      </c>
      <c r="C1159" s="2">
        <v>0</v>
      </c>
      <c r="D1159" s="2">
        <v>1</v>
      </c>
      <c r="E1159" s="2">
        <v>71</v>
      </c>
      <c r="F1159" s="2">
        <v>0</v>
      </c>
      <c r="G1159" s="2">
        <v>0</v>
      </c>
      <c r="H1159" s="2">
        <v>0</v>
      </c>
      <c r="I1159" s="2">
        <v>1</v>
      </c>
      <c r="J1159" s="2">
        <v>0</v>
      </c>
      <c r="K1159" s="2">
        <v>0</v>
      </c>
      <c r="L1159" s="2">
        <v>0</v>
      </c>
      <c r="M1159" s="2">
        <v>1</v>
      </c>
      <c r="N1159" s="2">
        <v>0</v>
      </c>
      <c r="O1159" s="2" t="s">
        <v>39</v>
      </c>
      <c r="P1159" s="2" t="str" cm="1">
        <f t="array" ref="P1159">_xlfn.IFS(Table1[[#This Row],[Divorced]]=1,"Divorced",Table1[[#This Row],[Married]]=1,"Married",Table1[[#This Row],[Single]]=1,"Single",Table1[[#This Row],[Together]]=1,"Together",Table1[[#This Row],[Widow]]=1,"Widow")</f>
        <v>Together</v>
      </c>
      <c r="Q1159" s="2" t="str" cm="1">
        <f t="array" ref="Q1159">IFERROR(_xlfn.IFS(Table1[[#This Row],[Basic]]=1,"Basic",Table1[[#This Row],[Graduate]]=1,"Graduate",Table1[[#This Row],[Master]]=1,"Master",Table1[[#This Row],[PhD]]=1,"PhD"),"Other")</f>
        <v>Master</v>
      </c>
    </row>
    <row r="1160" spans="1:17" x14ac:dyDescent="0.25">
      <c r="A1160" s="2">
        <v>2465</v>
      </c>
      <c r="B1160" s="7">
        <v>149854</v>
      </c>
      <c r="C1160" s="2">
        <v>1</v>
      </c>
      <c r="D1160" s="2">
        <v>0</v>
      </c>
      <c r="E1160" s="2">
        <v>48</v>
      </c>
      <c r="F1160" s="2">
        <v>0</v>
      </c>
      <c r="G1160" s="2">
        <v>0</v>
      </c>
      <c r="H1160" s="2">
        <v>0</v>
      </c>
      <c r="I1160" s="2">
        <v>1</v>
      </c>
      <c r="J1160" s="2">
        <v>0</v>
      </c>
      <c r="K1160" s="2">
        <v>0</v>
      </c>
      <c r="L1160" s="2">
        <v>0</v>
      </c>
      <c r="M1160" s="2">
        <v>1</v>
      </c>
      <c r="N1160" s="2">
        <v>0</v>
      </c>
      <c r="O1160" s="2" t="s">
        <v>38</v>
      </c>
      <c r="P1160" s="2" t="str" cm="1">
        <f t="array" ref="P1160">_xlfn.IFS(Table1[[#This Row],[Divorced]]=1,"Divorced",Table1[[#This Row],[Married]]=1,"Married",Table1[[#This Row],[Single]]=1,"Single",Table1[[#This Row],[Together]]=1,"Together",Table1[[#This Row],[Widow]]=1,"Widow")</f>
        <v>Together</v>
      </c>
      <c r="Q1160" s="2" t="str" cm="1">
        <f t="array" ref="Q1160">IFERROR(_xlfn.IFS(Table1[[#This Row],[Basic]]=1,"Basic",Table1[[#This Row],[Graduate]]=1,"Graduate",Table1[[#This Row],[Master]]=1,"Master",Table1[[#This Row],[PhD]]=1,"PhD"),"Other")</f>
        <v>Master</v>
      </c>
    </row>
    <row r="1161" spans="1:17" x14ac:dyDescent="0.25">
      <c r="A1161" s="2">
        <v>3015</v>
      </c>
      <c r="B1161" s="7">
        <v>149767</v>
      </c>
      <c r="C1161" s="2">
        <v>0</v>
      </c>
      <c r="D1161" s="2">
        <v>0</v>
      </c>
      <c r="E1161" s="2">
        <v>29</v>
      </c>
      <c r="F1161" s="2">
        <v>0</v>
      </c>
      <c r="G1161" s="2">
        <v>0</v>
      </c>
      <c r="H1161" s="2">
        <v>1</v>
      </c>
      <c r="I1161" s="2">
        <v>0</v>
      </c>
      <c r="J1161" s="2">
        <v>0</v>
      </c>
      <c r="K1161" s="2">
        <v>0</v>
      </c>
      <c r="L1161" s="2">
        <v>1</v>
      </c>
      <c r="M1161" s="2">
        <v>0</v>
      </c>
      <c r="N1161" s="2">
        <v>0</v>
      </c>
      <c r="O1161" s="2" t="s">
        <v>39</v>
      </c>
      <c r="P1161" s="2" t="str" cm="1">
        <f t="array" ref="P1161">_xlfn.IFS(Table1[[#This Row],[Divorced]]=1,"Divorced",Table1[[#This Row],[Married]]=1,"Married",Table1[[#This Row],[Single]]=1,"Single",Table1[[#This Row],[Together]]=1,"Together",Table1[[#This Row],[Widow]]=1,"Widow")</f>
        <v>Single</v>
      </c>
      <c r="Q1161" s="2" t="str" cm="1">
        <f t="array" ref="Q1161">IFERROR(_xlfn.IFS(Table1[[#This Row],[Basic]]=1,"Basic",Table1[[#This Row],[Graduate]]=1,"Graduate",Table1[[#This Row],[Master]]=1,"Master",Table1[[#This Row],[PhD]]=1,"PhD"),"Other")</f>
        <v>Graduate</v>
      </c>
    </row>
    <row r="1162" spans="1:17" x14ac:dyDescent="0.25">
      <c r="A1162" s="2">
        <v>1786</v>
      </c>
      <c r="B1162" s="7">
        <v>149681</v>
      </c>
      <c r="C1162" s="2">
        <v>0</v>
      </c>
      <c r="D1162" s="2">
        <v>2</v>
      </c>
      <c r="E1162" s="2">
        <v>44</v>
      </c>
      <c r="F1162" s="2">
        <v>0</v>
      </c>
      <c r="G1162" s="2">
        <v>1</v>
      </c>
      <c r="H1162" s="2">
        <v>0</v>
      </c>
      <c r="I1162" s="2">
        <v>0</v>
      </c>
      <c r="J1162" s="2">
        <v>0</v>
      </c>
      <c r="K1162" s="2">
        <v>0</v>
      </c>
      <c r="L1162" s="2">
        <v>0</v>
      </c>
      <c r="M1162" s="2">
        <v>1</v>
      </c>
      <c r="N1162" s="2">
        <v>0</v>
      </c>
      <c r="O1162" s="2" t="s">
        <v>36</v>
      </c>
      <c r="P1162" s="2" t="str" cm="1">
        <f t="array" ref="P1162">_xlfn.IFS(Table1[[#This Row],[Divorced]]=1,"Divorced",Table1[[#This Row],[Married]]=1,"Married",Table1[[#This Row],[Single]]=1,"Single",Table1[[#This Row],[Together]]=1,"Together",Table1[[#This Row],[Widow]]=1,"Widow")</f>
        <v>Married</v>
      </c>
      <c r="Q1162" s="2" t="str" cm="1">
        <f t="array" ref="Q1162">IFERROR(_xlfn.IFS(Table1[[#This Row],[Basic]]=1,"Basic",Table1[[#This Row],[Graduate]]=1,"Graduate",Table1[[#This Row],[Master]]=1,"Master",Table1[[#This Row],[PhD]]=1,"PhD"),"Other")</f>
        <v>Master</v>
      </c>
    </row>
    <row r="1163" spans="1:17" x14ac:dyDescent="0.25">
      <c r="A1163" s="2">
        <v>2537</v>
      </c>
      <c r="B1163" s="7">
        <v>149681</v>
      </c>
      <c r="C1163" s="2">
        <v>0</v>
      </c>
      <c r="D1163" s="2">
        <v>2</v>
      </c>
      <c r="E1163" s="2">
        <v>44</v>
      </c>
      <c r="F1163" s="2">
        <v>0</v>
      </c>
      <c r="G1163" s="2">
        <v>1</v>
      </c>
      <c r="H1163" s="2">
        <v>0</v>
      </c>
      <c r="I1163" s="2">
        <v>0</v>
      </c>
      <c r="J1163" s="2">
        <v>0</v>
      </c>
      <c r="K1163" s="2">
        <v>0</v>
      </c>
      <c r="L1163" s="2">
        <v>0</v>
      </c>
      <c r="M1163" s="2">
        <v>1</v>
      </c>
      <c r="N1163" s="2">
        <v>0</v>
      </c>
      <c r="O1163" s="2" t="s">
        <v>38</v>
      </c>
      <c r="P1163" s="2" t="str" cm="1">
        <f t="array" ref="P1163">_xlfn.IFS(Table1[[#This Row],[Divorced]]=1,"Divorced",Table1[[#This Row],[Married]]=1,"Married",Table1[[#This Row],[Single]]=1,"Single",Table1[[#This Row],[Together]]=1,"Together",Table1[[#This Row],[Widow]]=1,"Widow")</f>
        <v>Married</v>
      </c>
      <c r="Q1163" s="2" t="str" cm="1">
        <f t="array" ref="Q1163">IFERROR(_xlfn.IFS(Table1[[#This Row],[Basic]]=1,"Basic",Table1[[#This Row],[Graduate]]=1,"Graduate",Table1[[#This Row],[Master]]=1,"Master",Table1[[#This Row],[PhD]]=1,"PhD"),"Other")</f>
        <v>Master</v>
      </c>
    </row>
    <row r="1164" spans="1:17" x14ac:dyDescent="0.25">
      <c r="A1164" s="2">
        <v>2120</v>
      </c>
      <c r="B1164" s="7">
        <v>149678</v>
      </c>
      <c r="C1164" s="2">
        <v>0</v>
      </c>
      <c r="D1164" s="2">
        <v>1</v>
      </c>
      <c r="E1164" s="2">
        <v>59</v>
      </c>
      <c r="F1164" s="2">
        <v>0</v>
      </c>
      <c r="G1164" s="2">
        <v>1</v>
      </c>
      <c r="H1164" s="2">
        <v>0</v>
      </c>
      <c r="I1164" s="2">
        <v>0</v>
      </c>
      <c r="J1164" s="2">
        <v>0</v>
      </c>
      <c r="K1164" s="2">
        <v>0</v>
      </c>
      <c r="L1164" s="2">
        <v>1</v>
      </c>
      <c r="M1164" s="2">
        <v>0</v>
      </c>
      <c r="N1164" s="2">
        <v>0</v>
      </c>
      <c r="O1164" s="2" t="s">
        <v>35</v>
      </c>
      <c r="P1164" s="2" t="str" cm="1">
        <f t="array" ref="P1164">_xlfn.IFS(Table1[[#This Row],[Divorced]]=1,"Divorced",Table1[[#This Row],[Married]]=1,"Married",Table1[[#This Row],[Single]]=1,"Single",Table1[[#This Row],[Together]]=1,"Together",Table1[[#This Row],[Widow]]=1,"Widow")</f>
        <v>Married</v>
      </c>
      <c r="Q1164" s="2" t="str" cm="1">
        <f t="array" ref="Q1164">IFERROR(_xlfn.IFS(Table1[[#This Row],[Basic]]=1,"Basic",Table1[[#This Row],[Graduate]]=1,"Graduate",Table1[[#This Row],[Master]]=1,"Master",Table1[[#This Row],[PhD]]=1,"PhD"),"Other")</f>
        <v>Graduate</v>
      </c>
    </row>
    <row r="1165" spans="1:17" x14ac:dyDescent="0.25">
      <c r="A1165" s="2">
        <v>2116</v>
      </c>
      <c r="B1165" s="7">
        <v>149669</v>
      </c>
      <c r="C1165" s="2">
        <v>1</v>
      </c>
      <c r="D1165" s="2">
        <v>0</v>
      </c>
      <c r="E1165" s="2">
        <v>46</v>
      </c>
      <c r="F1165" s="2">
        <v>0</v>
      </c>
      <c r="G1165" s="2">
        <v>0</v>
      </c>
      <c r="H1165" s="2">
        <v>0</v>
      </c>
      <c r="I1165" s="2">
        <v>1</v>
      </c>
      <c r="J1165" s="2">
        <v>0</v>
      </c>
      <c r="K1165" s="2">
        <v>0</v>
      </c>
      <c r="L1165" s="2">
        <v>0</v>
      </c>
      <c r="M1165" s="2">
        <v>0</v>
      </c>
      <c r="N1165" s="2">
        <v>0</v>
      </c>
      <c r="O1165" s="2" t="s">
        <v>36</v>
      </c>
      <c r="P1165" s="2" t="str" cm="1">
        <f t="array" ref="P1165">_xlfn.IFS(Table1[[#This Row],[Divorced]]=1,"Divorced",Table1[[#This Row],[Married]]=1,"Married",Table1[[#This Row],[Single]]=1,"Single",Table1[[#This Row],[Together]]=1,"Together",Table1[[#This Row],[Widow]]=1,"Widow")</f>
        <v>Together</v>
      </c>
      <c r="Q1165" s="2" t="str" cm="1">
        <f t="array" ref="Q1165">IFERROR(_xlfn.IFS(Table1[[#This Row],[Basic]]=1,"Basic",Table1[[#This Row],[Graduate]]=1,"Graduate",Table1[[#This Row],[Master]]=1,"Master",Table1[[#This Row],[PhD]]=1,"PhD"),"Other")</f>
        <v>Other</v>
      </c>
    </row>
    <row r="1166" spans="1:17" x14ac:dyDescent="0.25">
      <c r="A1166" s="2">
        <v>2480</v>
      </c>
      <c r="B1166" s="7">
        <v>149667</v>
      </c>
      <c r="C1166" s="2">
        <v>0</v>
      </c>
      <c r="D1166" s="2">
        <v>0</v>
      </c>
      <c r="E1166" s="2">
        <v>65</v>
      </c>
      <c r="F1166" s="2">
        <v>0</v>
      </c>
      <c r="G1166" s="2">
        <v>0</v>
      </c>
      <c r="H1166" s="2">
        <v>1</v>
      </c>
      <c r="I1166" s="2">
        <v>0</v>
      </c>
      <c r="J1166" s="2">
        <v>0</v>
      </c>
      <c r="K1166" s="2">
        <v>0</v>
      </c>
      <c r="L1166" s="2">
        <v>0</v>
      </c>
      <c r="M1166" s="2">
        <v>0</v>
      </c>
      <c r="N1166" s="2">
        <v>1</v>
      </c>
      <c r="O1166" s="2" t="s">
        <v>35</v>
      </c>
      <c r="P1166" s="2" t="str" cm="1">
        <f t="array" ref="P1166">_xlfn.IFS(Table1[[#This Row],[Divorced]]=1,"Divorced",Table1[[#This Row],[Married]]=1,"Married",Table1[[#This Row],[Single]]=1,"Single",Table1[[#This Row],[Together]]=1,"Together",Table1[[#This Row],[Widow]]=1,"Widow")</f>
        <v>Single</v>
      </c>
      <c r="Q1166" s="2" t="str" cm="1">
        <f t="array" ref="Q1166">IFERROR(_xlfn.IFS(Table1[[#This Row],[Basic]]=1,"Basic",Table1[[#This Row],[Graduate]]=1,"Graduate",Table1[[#This Row],[Master]]=1,"Master",Table1[[#This Row],[PhD]]=1,"PhD"),"Other")</f>
        <v>PhD</v>
      </c>
    </row>
    <row r="1167" spans="1:17" x14ac:dyDescent="0.25">
      <c r="A1167" s="2">
        <v>2849</v>
      </c>
      <c r="B1167" s="7">
        <v>149638</v>
      </c>
      <c r="C1167" s="2">
        <v>0</v>
      </c>
      <c r="D1167" s="2">
        <v>1</v>
      </c>
      <c r="E1167" s="2">
        <v>68</v>
      </c>
      <c r="F1167" s="2">
        <v>1</v>
      </c>
      <c r="G1167" s="2">
        <v>0</v>
      </c>
      <c r="H1167" s="2">
        <v>0</v>
      </c>
      <c r="I1167" s="2">
        <v>0</v>
      </c>
      <c r="J1167" s="2">
        <v>0</v>
      </c>
      <c r="K1167" s="2">
        <v>0</v>
      </c>
      <c r="L1167" s="2">
        <v>1</v>
      </c>
      <c r="M1167" s="2">
        <v>0</v>
      </c>
      <c r="N1167" s="2">
        <v>0</v>
      </c>
      <c r="O1167" s="2" t="s">
        <v>38</v>
      </c>
      <c r="P1167" s="2" t="str" cm="1">
        <f t="array" ref="P1167">_xlfn.IFS(Table1[[#This Row],[Divorced]]=1,"Divorced",Table1[[#This Row],[Married]]=1,"Married",Table1[[#This Row],[Single]]=1,"Single",Table1[[#This Row],[Together]]=1,"Together",Table1[[#This Row],[Widow]]=1,"Widow")</f>
        <v>Divorced</v>
      </c>
      <c r="Q1167" s="2" t="str" cm="1">
        <f t="array" ref="Q1167">IFERROR(_xlfn.IFS(Table1[[#This Row],[Basic]]=1,"Basic",Table1[[#This Row],[Graduate]]=1,"Graduate",Table1[[#This Row],[Master]]=1,"Master",Table1[[#This Row],[PhD]]=1,"PhD"),"Other")</f>
        <v>Graduate</v>
      </c>
    </row>
    <row r="1168" spans="1:17" x14ac:dyDescent="0.25">
      <c r="A1168" s="2">
        <v>1588</v>
      </c>
      <c r="B1168" s="7">
        <v>149618</v>
      </c>
      <c r="C1168" s="2">
        <v>1</v>
      </c>
      <c r="D1168" s="2">
        <v>1</v>
      </c>
      <c r="E1168" s="2">
        <v>54</v>
      </c>
      <c r="F1168" s="2">
        <v>0</v>
      </c>
      <c r="G1168" s="2">
        <v>0</v>
      </c>
      <c r="H1168" s="2">
        <v>0</v>
      </c>
      <c r="I1168" s="2">
        <v>1</v>
      </c>
      <c r="J1168" s="2">
        <v>0</v>
      </c>
      <c r="K1168" s="2">
        <v>0</v>
      </c>
      <c r="L1168" s="2">
        <v>0</v>
      </c>
      <c r="M1168" s="2">
        <v>1</v>
      </c>
      <c r="N1168" s="2">
        <v>0</v>
      </c>
      <c r="O1168" s="2" t="s">
        <v>36</v>
      </c>
      <c r="P1168" s="2" t="str" cm="1">
        <f t="array" ref="P1168">_xlfn.IFS(Table1[[#This Row],[Divorced]]=1,"Divorced",Table1[[#This Row],[Married]]=1,"Married",Table1[[#This Row],[Single]]=1,"Single",Table1[[#This Row],[Together]]=1,"Together",Table1[[#This Row],[Widow]]=1,"Widow")</f>
        <v>Together</v>
      </c>
      <c r="Q1168" s="2" t="str" cm="1">
        <f t="array" ref="Q1168">IFERROR(_xlfn.IFS(Table1[[#This Row],[Basic]]=1,"Basic",Table1[[#This Row],[Graduate]]=1,"Graduate",Table1[[#This Row],[Master]]=1,"Master",Table1[[#This Row],[PhD]]=1,"PhD"),"Other")</f>
        <v>Master</v>
      </c>
    </row>
    <row r="1169" spans="1:17" x14ac:dyDescent="0.25">
      <c r="A1169" s="2">
        <v>1139</v>
      </c>
      <c r="B1169" s="7">
        <v>149605</v>
      </c>
      <c r="C1169" s="2">
        <v>0</v>
      </c>
      <c r="D1169" s="2">
        <v>0</v>
      </c>
      <c r="E1169" s="2">
        <v>54</v>
      </c>
      <c r="F1169" s="2">
        <v>0</v>
      </c>
      <c r="G1169" s="2">
        <v>1</v>
      </c>
      <c r="H1169" s="2">
        <v>0</v>
      </c>
      <c r="I1169" s="2">
        <v>0</v>
      </c>
      <c r="J1169" s="2">
        <v>0</v>
      </c>
      <c r="K1169" s="2">
        <v>0</v>
      </c>
      <c r="L1169" s="2">
        <v>0</v>
      </c>
      <c r="M1169" s="2">
        <v>1</v>
      </c>
      <c r="N1169" s="2">
        <v>0</v>
      </c>
      <c r="O1169" s="2" t="s">
        <v>38</v>
      </c>
      <c r="P1169" s="2" t="str" cm="1">
        <f t="array" ref="P1169">_xlfn.IFS(Table1[[#This Row],[Divorced]]=1,"Divorced",Table1[[#This Row],[Married]]=1,"Married",Table1[[#This Row],[Single]]=1,"Single",Table1[[#This Row],[Together]]=1,"Together",Table1[[#This Row],[Widow]]=1,"Widow")</f>
        <v>Married</v>
      </c>
      <c r="Q1169" s="2" t="str" cm="1">
        <f t="array" ref="Q1169">IFERROR(_xlfn.IFS(Table1[[#This Row],[Basic]]=1,"Basic",Table1[[#This Row],[Graduate]]=1,"Graduate",Table1[[#This Row],[Master]]=1,"Master",Table1[[#This Row],[PhD]]=1,"PhD"),"Other")</f>
        <v>Master</v>
      </c>
    </row>
    <row r="1170" spans="1:17" x14ac:dyDescent="0.25">
      <c r="A1170" s="2">
        <v>3118</v>
      </c>
      <c r="B1170" s="7">
        <v>149572</v>
      </c>
      <c r="C1170" s="2">
        <v>1</v>
      </c>
      <c r="D1170" s="2">
        <v>1</v>
      </c>
      <c r="E1170" s="2">
        <v>62</v>
      </c>
      <c r="F1170" s="2">
        <v>0</v>
      </c>
      <c r="G1170" s="2">
        <v>1</v>
      </c>
      <c r="H1170" s="2">
        <v>0</v>
      </c>
      <c r="I1170" s="2">
        <v>0</v>
      </c>
      <c r="J1170" s="2">
        <v>0</v>
      </c>
      <c r="K1170" s="2">
        <v>0</v>
      </c>
      <c r="L1170" s="2">
        <v>0</v>
      </c>
      <c r="M1170" s="2">
        <v>1</v>
      </c>
      <c r="N1170" s="2">
        <v>0</v>
      </c>
      <c r="O1170" s="2" t="s">
        <v>36</v>
      </c>
      <c r="P1170" s="2" t="str" cm="1">
        <f t="array" ref="P1170">_xlfn.IFS(Table1[[#This Row],[Divorced]]=1,"Divorced",Table1[[#This Row],[Married]]=1,"Married",Table1[[#This Row],[Single]]=1,"Single",Table1[[#This Row],[Together]]=1,"Together",Table1[[#This Row],[Widow]]=1,"Widow")</f>
        <v>Married</v>
      </c>
      <c r="Q1170" s="2" t="str" cm="1">
        <f t="array" ref="Q1170">IFERROR(_xlfn.IFS(Table1[[#This Row],[Basic]]=1,"Basic",Table1[[#This Row],[Graduate]]=1,"Graduate",Table1[[#This Row],[Master]]=1,"Master",Table1[[#This Row],[PhD]]=1,"PhD"),"Other")</f>
        <v>Master</v>
      </c>
    </row>
    <row r="1171" spans="1:17" x14ac:dyDescent="0.25">
      <c r="A1171" s="2">
        <v>2653</v>
      </c>
      <c r="B1171" s="7">
        <v>149544</v>
      </c>
      <c r="C1171" s="2">
        <v>1</v>
      </c>
      <c r="D1171" s="2">
        <v>0</v>
      </c>
      <c r="E1171" s="2">
        <v>44</v>
      </c>
      <c r="F1171" s="2">
        <v>0</v>
      </c>
      <c r="G1171" s="2">
        <v>1</v>
      </c>
      <c r="H1171" s="2">
        <v>0</v>
      </c>
      <c r="I1171" s="2">
        <v>0</v>
      </c>
      <c r="J1171" s="2">
        <v>0</v>
      </c>
      <c r="K1171" s="2">
        <v>0</v>
      </c>
      <c r="L1171" s="2">
        <v>0</v>
      </c>
      <c r="M1171" s="2">
        <v>0</v>
      </c>
      <c r="N1171" s="2">
        <v>1</v>
      </c>
      <c r="O1171" s="2" t="s">
        <v>34</v>
      </c>
      <c r="P1171" s="2" t="str" cm="1">
        <f t="array" ref="P1171">_xlfn.IFS(Table1[[#This Row],[Divorced]]=1,"Divorced",Table1[[#This Row],[Married]]=1,"Married",Table1[[#This Row],[Single]]=1,"Single",Table1[[#This Row],[Together]]=1,"Together",Table1[[#This Row],[Widow]]=1,"Widow")</f>
        <v>Married</v>
      </c>
      <c r="Q1171" s="2" t="str" cm="1">
        <f t="array" ref="Q1171">IFERROR(_xlfn.IFS(Table1[[#This Row],[Basic]]=1,"Basic",Table1[[#This Row],[Graduate]]=1,"Graduate",Table1[[#This Row],[Master]]=1,"Master",Table1[[#This Row],[PhD]]=1,"PhD"),"Other")</f>
        <v>PhD</v>
      </c>
    </row>
    <row r="1172" spans="1:17" x14ac:dyDescent="0.25">
      <c r="A1172" s="2">
        <v>1845</v>
      </c>
      <c r="B1172" s="7">
        <v>149514</v>
      </c>
      <c r="C1172" s="2">
        <v>1</v>
      </c>
      <c r="D1172" s="2">
        <v>0</v>
      </c>
      <c r="E1172" s="2">
        <v>45</v>
      </c>
      <c r="F1172" s="2">
        <v>0</v>
      </c>
      <c r="G1172" s="2">
        <v>0</v>
      </c>
      <c r="H1172" s="2">
        <v>1</v>
      </c>
      <c r="I1172" s="2">
        <v>0</v>
      </c>
      <c r="J1172" s="2">
        <v>0</v>
      </c>
      <c r="K1172" s="2">
        <v>0</v>
      </c>
      <c r="L1172" s="2">
        <v>0</v>
      </c>
      <c r="M1172" s="2">
        <v>0</v>
      </c>
      <c r="N1172" s="2">
        <v>0</v>
      </c>
      <c r="O1172" s="2" t="s">
        <v>39</v>
      </c>
      <c r="P1172" s="2" t="str" cm="1">
        <f t="array" ref="P1172">_xlfn.IFS(Table1[[#This Row],[Divorced]]=1,"Divorced",Table1[[#This Row],[Married]]=1,"Married",Table1[[#This Row],[Single]]=1,"Single",Table1[[#This Row],[Together]]=1,"Together",Table1[[#This Row],[Widow]]=1,"Widow")</f>
        <v>Single</v>
      </c>
      <c r="Q1172" s="2" t="str" cm="1">
        <f t="array" ref="Q1172">IFERROR(_xlfn.IFS(Table1[[#This Row],[Basic]]=1,"Basic",Table1[[#This Row],[Graduate]]=1,"Graduate",Table1[[#This Row],[Master]]=1,"Master",Table1[[#This Row],[PhD]]=1,"PhD"),"Other")</f>
        <v>Other</v>
      </c>
    </row>
    <row r="1173" spans="1:17" x14ac:dyDescent="0.25">
      <c r="A1173" s="2">
        <v>1403</v>
      </c>
      <c r="B1173" s="7">
        <v>149505</v>
      </c>
      <c r="C1173" s="2">
        <v>1</v>
      </c>
      <c r="D1173" s="2">
        <v>1</v>
      </c>
      <c r="E1173" s="2">
        <v>49</v>
      </c>
      <c r="F1173" s="2">
        <v>0</v>
      </c>
      <c r="G1173" s="2">
        <v>1</v>
      </c>
      <c r="H1173" s="2">
        <v>0</v>
      </c>
      <c r="I1173" s="2">
        <v>0</v>
      </c>
      <c r="J1173" s="2">
        <v>0</v>
      </c>
      <c r="K1173" s="2">
        <v>0</v>
      </c>
      <c r="L1173" s="2">
        <v>0</v>
      </c>
      <c r="M1173" s="2">
        <v>1</v>
      </c>
      <c r="N1173" s="2">
        <v>0</v>
      </c>
      <c r="O1173" s="2" t="s">
        <v>38</v>
      </c>
      <c r="P1173" s="2" t="str" cm="1">
        <f t="array" ref="P1173">_xlfn.IFS(Table1[[#This Row],[Divorced]]=1,"Divorced",Table1[[#This Row],[Married]]=1,"Married",Table1[[#This Row],[Single]]=1,"Single",Table1[[#This Row],[Together]]=1,"Together",Table1[[#This Row],[Widow]]=1,"Widow")</f>
        <v>Married</v>
      </c>
      <c r="Q1173" s="2" t="str" cm="1">
        <f t="array" ref="Q1173">IFERROR(_xlfn.IFS(Table1[[#This Row],[Basic]]=1,"Basic",Table1[[#This Row],[Graduate]]=1,"Graduate",Table1[[#This Row],[Master]]=1,"Master",Table1[[#This Row],[PhD]]=1,"PhD"),"Other")</f>
        <v>Master</v>
      </c>
    </row>
    <row r="1174" spans="1:17" x14ac:dyDescent="0.25">
      <c r="A1174" s="2">
        <v>1817</v>
      </c>
      <c r="B1174" s="7">
        <v>149494</v>
      </c>
      <c r="C1174" s="2">
        <v>1</v>
      </c>
      <c r="D1174" s="2">
        <v>0</v>
      </c>
      <c r="E1174" s="2">
        <v>48</v>
      </c>
      <c r="F1174" s="2">
        <v>0</v>
      </c>
      <c r="G1174" s="2">
        <v>0</v>
      </c>
      <c r="H1174" s="2">
        <v>1</v>
      </c>
      <c r="I1174" s="2">
        <v>0</v>
      </c>
      <c r="J1174" s="2">
        <v>0</v>
      </c>
      <c r="K1174" s="2">
        <v>0</v>
      </c>
      <c r="L1174" s="2">
        <v>0</v>
      </c>
      <c r="M1174" s="2">
        <v>1</v>
      </c>
      <c r="N1174" s="2">
        <v>0</v>
      </c>
      <c r="O1174" s="2" t="s">
        <v>38</v>
      </c>
      <c r="P1174" s="2" t="str" cm="1">
        <f t="array" ref="P1174">_xlfn.IFS(Table1[[#This Row],[Divorced]]=1,"Divorced",Table1[[#This Row],[Married]]=1,"Married",Table1[[#This Row],[Single]]=1,"Single",Table1[[#This Row],[Together]]=1,"Together",Table1[[#This Row],[Widow]]=1,"Widow")</f>
        <v>Single</v>
      </c>
      <c r="Q1174" s="2" t="str" cm="1">
        <f t="array" ref="Q1174">IFERROR(_xlfn.IFS(Table1[[#This Row],[Basic]]=1,"Basic",Table1[[#This Row],[Graduate]]=1,"Graduate",Table1[[#This Row],[Master]]=1,"Master",Table1[[#This Row],[PhD]]=1,"PhD"),"Other")</f>
        <v>Master</v>
      </c>
    </row>
    <row r="1175" spans="1:17" x14ac:dyDescent="0.25">
      <c r="A1175" s="2">
        <v>2441</v>
      </c>
      <c r="B1175" s="7">
        <v>149476</v>
      </c>
      <c r="C1175" s="2">
        <v>0</v>
      </c>
      <c r="D1175" s="2">
        <v>1</v>
      </c>
      <c r="E1175" s="2">
        <v>57</v>
      </c>
      <c r="F1175" s="2">
        <v>1</v>
      </c>
      <c r="G1175" s="2">
        <v>0</v>
      </c>
      <c r="H1175" s="2">
        <v>0</v>
      </c>
      <c r="I1175" s="2">
        <v>0</v>
      </c>
      <c r="J1175" s="2">
        <v>0</v>
      </c>
      <c r="K1175" s="2">
        <v>0</v>
      </c>
      <c r="L1175" s="2">
        <v>0</v>
      </c>
      <c r="M1175" s="2">
        <v>1</v>
      </c>
      <c r="N1175" s="2">
        <v>0</v>
      </c>
      <c r="O1175" s="2" t="s">
        <v>38</v>
      </c>
      <c r="P1175" s="2" t="str" cm="1">
        <f t="array" ref="P1175">_xlfn.IFS(Table1[[#This Row],[Divorced]]=1,"Divorced",Table1[[#This Row],[Married]]=1,"Married",Table1[[#This Row],[Single]]=1,"Single",Table1[[#This Row],[Together]]=1,"Together",Table1[[#This Row],[Widow]]=1,"Widow")</f>
        <v>Divorced</v>
      </c>
      <c r="Q1175" s="2" t="str" cm="1">
        <f t="array" ref="Q1175">IFERROR(_xlfn.IFS(Table1[[#This Row],[Basic]]=1,"Basic",Table1[[#This Row],[Graduate]]=1,"Graduate",Table1[[#This Row],[Master]]=1,"Master",Table1[[#This Row],[PhD]]=1,"PhD"),"Other")</f>
        <v>Master</v>
      </c>
    </row>
    <row r="1176" spans="1:17" x14ac:dyDescent="0.25">
      <c r="A1176" s="2">
        <v>1637</v>
      </c>
      <c r="B1176" s="7">
        <v>149431</v>
      </c>
      <c r="C1176" s="2">
        <v>0</v>
      </c>
      <c r="D1176" s="2">
        <v>1</v>
      </c>
      <c r="E1176" s="2">
        <v>65</v>
      </c>
      <c r="F1176" s="2">
        <v>1</v>
      </c>
      <c r="G1176" s="2">
        <v>0</v>
      </c>
      <c r="H1176" s="2">
        <v>0</v>
      </c>
      <c r="I1176" s="2">
        <v>0</v>
      </c>
      <c r="J1176" s="2">
        <v>0</v>
      </c>
      <c r="K1176" s="2">
        <v>0</v>
      </c>
      <c r="L1176" s="2">
        <v>1</v>
      </c>
      <c r="M1176" s="2">
        <v>0</v>
      </c>
      <c r="N1176" s="2">
        <v>0</v>
      </c>
      <c r="O1176" s="2" t="s">
        <v>38</v>
      </c>
      <c r="P1176" s="2" t="str" cm="1">
        <f t="array" ref="P1176">_xlfn.IFS(Table1[[#This Row],[Divorced]]=1,"Divorced",Table1[[#This Row],[Married]]=1,"Married",Table1[[#This Row],[Single]]=1,"Single",Table1[[#This Row],[Together]]=1,"Together",Table1[[#This Row],[Widow]]=1,"Widow")</f>
        <v>Divorced</v>
      </c>
      <c r="Q1176" s="2" t="str" cm="1">
        <f t="array" ref="Q1176">IFERROR(_xlfn.IFS(Table1[[#This Row],[Basic]]=1,"Basic",Table1[[#This Row],[Graduate]]=1,"Graduate",Table1[[#This Row],[Master]]=1,"Master",Table1[[#This Row],[PhD]]=1,"PhD"),"Other")</f>
        <v>Graduate</v>
      </c>
    </row>
    <row r="1177" spans="1:17" x14ac:dyDescent="0.25">
      <c r="A1177" s="2">
        <v>2659</v>
      </c>
      <c r="B1177" s="7">
        <v>149413</v>
      </c>
      <c r="C1177" s="2">
        <v>0</v>
      </c>
      <c r="D1177" s="2">
        <v>1</v>
      </c>
      <c r="E1177" s="2">
        <v>68</v>
      </c>
      <c r="F1177" s="2">
        <v>0</v>
      </c>
      <c r="G1177" s="2">
        <v>1</v>
      </c>
      <c r="H1177" s="2">
        <v>0</v>
      </c>
      <c r="I1177" s="2">
        <v>0</v>
      </c>
      <c r="J1177" s="2">
        <v>0</v>
      </c>
      <c r="K1177" s="2">
        <v>0</v>
      </c>
      <c r="L1177" s="2">
        <v>1</v>
      </c>
      <c r="M1177" s="2">
        <v>0</v>
      </c>
      <c r="N1177" s="2">
        <v>0</v>
      </c>
      <c r="O1177" s="2" t="s">
        <v>34</v>
      </c>
      <c r="P1177" s="2" t="str" cm="1">
        <f t="array" ref="P1177">_xlfn.IFS(Table1[[#This Row],[Divorced]]=1,"Divorced",Table1[[#This Row],[Married]]=1,"Married",Table1[[#This Row],[Single]]=1,"Single",Table1[[#This Row],[Together]]=1,"Together",Table1[[#This Row],[Widow]]=1,"Widow")</f>
        <v>Married</v>
      </c>
      <c r="Q1177" s="2" t="str" cm="1">
        <f t="array" ref="Q1177">IFERROR(_xlfn.IFS(Table1[[#This Row],[Basic]]=1,"Basic",Table1[[#This Row],[Graduate]]=1,"Graduate",Table1[[#This Row],[Master]]=1,"Master",Table1[[#This Row],[PhD]]=1,"PhD"),"Other")</f>
        <v>Graduate</v>
      </c>
    </row>
    <row r="1178" spans="1:17" x14ac:dyDescent="0.25">
      <c r="A1178" s="2">
        <v>1034</v>
      </c>
      <c r="B1178" s="7">
        <v>149389</v>
      </c>
      <c r="C1178" s="2">
        <v>1</v>
      </c>
      <c r="D1178" s="2">
        <v>1</v>
      </c>
      <c r="E1178" s="2">
        <v>69</v>
      </c>
      <c r="F1178" s="2">
        <v>0</v>
      </c>
      <c r="G1178" s="2">
        <v>0</v>
      </c>
      <c r="H1178" s="2">
        <v>1</v>
      </c>
      <c r="I1178" s="2">
        <v>0</v>
      </c>
      <c r="J1178" s="2">
        <v>0</v>
      </c>
      <c r="K1178" s="2">
        <v>0</v>
      </c>
      <c r="L1178" s="2">
        <v>0</v>
      </c>
      <c r="M1178" s="2">
        <v>1</v>
      </c>
      <c r="N1178" s="2">
        <v>0</v>
      </c>
      <c r="O1178" s="2" t="s">
        <v>35</v>
      </c>
      <c r="P1178" s="2" t="str" cm="1">
        <f t="array" ref="P1178">_xlfn.IFS(Table1[[#This Row],[Divorced]]=1,"Divorced",Table1[[#This Row],[Married]]=1,"Married",Table1[[#This Row],[Single]]=1,"Single",Table1[[#This Row],[Together]]=1,"Together",Table1[[#This Row],[Widow]]=1,"Widow")</f>
        <v>Single</v>
      </c>
      <c r="Q1178" s="2" t="str" cm="1">
        <f t="array" ref="Q1178">IFERROR(_xlfn.IFS(Table1[[#This Row],[Basic]]=1,"Basic",Table1[[#This Row],[Graduate]]=1,"Graduate",Table1[[#This Row],[Master]]=1,"Master",Table1[[#This Row],[PhD]]=1,"PhD"),"Other")</f>
        <v>Master</v>
      </c>
    </row>
    <row r="1179" spans="1:17" x14ac:dyDescent="0.25">
      <c r="A1179" s="2">
        <v>1453</v>
      </c>
      <c r="B1179" s="7">
        <v>149269</v>
      </c>
      <c r="C1179" s="2">
        <v>1</v>
      </c>
      <c r="D1179" s="2">
        <v>0</v>
      </c>
      <c r="E1179" s="2">
        <v>49</v>
      </c>
      <c r="F1179" s="2">
        <v>0</v>
      </c>
      <c r="G1179" s="2">
        <v>0</v>
      </c>
      <c r="H1179" s="2">
        <v>0</v>
      </c>
      <c r="I1179" s="2">
        <v>1</v>
      </c>
      <c r="J1179" s="2">
        <v>0</v>
      </c>
      <c r="K1179" s="2">
        <v>0</v>
      </c>
      <c r="L1179" s="2">
        <v>0</v>
      </c>
      <c r="M1179" s="2">
        <v>0</v>
      </c>
      <c r="N1179" s="2">
        <v>1</v>
      </c>
      <c r="O1179" s="2" t="s">
        <v>34</v>
      </c>
      <c r="P1179" s="2" t="str" cm="1">
        <f t="array" ref="P1179">_xlfn.IFS(Table1[[#This Row],[Divorced]]=1,"Divorced",Table1[[#This Row],[Married]]=1,"Married",Table1[[#This Row],[Single]]=1,"Single",Table1[[#This Row],[Together]]=1,"Together",Table1[[#This Row],[Widow]]=1,"Widow")</f>
        <v>Together</v>
      </c>
      <c r="Q1179" s="2" t="str" cm="1">
        <f t="array" ref="Q1179">IFERROR(_xlfn.IFS(Table1[[#This Row],[Basic]]=1,"Basic",Table1[[#This Row],[Graduate]]=1,"Graduate",Table1[[#This Row],[Master]]=1,"Master",Table1[[#This Row],[PhD]]=1,"PhD"),"Other")</f>
        <v>PhD</v>
      </c>
    </row>
    <row r="1180" spans="1:17" x14ac:dyDescent="0.25">
      <c r="A1180" s="2">
        <v>1992</v>
      </c>
      <c r="B1180" s="7">
        <v>149187</v>
      </c>
      <c r="C1180" s="2">
        <v>0</v>
      </c>
      <c r="D1180" s="2">
        <v>1</v>
      </c>
      <c r="E1180" s="2">
        <v>44</v>
      </c>
      <c r="F1180" s="2">
        <v>0</v>
      </c>
      <c r="G1180" s="2">
        <v>0</v>
      </c>
      <c r="H1180" s="2">
        <v>0</v>
      </c>
      <c r="I1180" s="2">
        <v>1</v>
      </c>
      <c r="J1180" s="2">
        <v>0</v>
      </c>
      <c r="K1180" s="2">
        <v>0</v>
      </c>
      <c r="L1180" s="2">
        <v>0</v>
      </c>
      <c r="M1180" s="2">
        <v>0</v>
      </c>
      <c r="N1180" s="2">
        <v>1</v>
      </c>
      <c r="O1180" s="2" t="s">
        <v>37</v>
      </c>
      <c r="P1180" s="2" t="str" cm="1">
        <f t="array" ref="P1180">_xlfn.IFS(Table1[[#This Row],[Divorced]]=1,"Divorced",Table1[[#This Row],[Married]]=1,"Married",Table1[[#This Row],[Single]]=1,"Single",Table1[[#This Row],[Together]]=1,"Together",Table1[[#This Row],[Widow]]=1,"Widow")</f>
        <v>Together</v>
      </c>
      <c r="Q1180" s="2" t="str" cm="1">
        <f t="array" ref="Q1180">IFERROR(_xlfn.IFS(Table1[[#This Row],[Basic]]=1,"Basic",Table1[[#This Row],[Graduate]]=1,"Graduate",Table1[[#This Row],[Master]]=1,"Master",Table1[[#This Row],[PhD]]=1,"PhD"),"Other")</f>
        <v>PhD</v>
      </c>
    </row>
    <row r="1181" spans="1:17" x14ac:dyDescent="0.25">
      <c r="A1181" s="2">
        <v>1831</v>
      </c>
      <c r="B1181" s="7">
        <v>149166</v>
      </c>
      <c r="C1181" s="2">
        <v>0</v>
      </c>
      <c r="D1181" s="2">
        <v>1</v>
      </c>
      <c r="E1181" s="2">
        <v>46</v>
      </c>
      <c r="F1181" s="2">
        <v>0</v>
      </c>
      <c r="G1181" s="2">
        <v>0</v>
      </c>
      <c r="H1181" s="2">
        <v>1</v>
      </c>
      <c r="I1181" s="2">
        <v>0</v>
      </c>
      <c r="J1181" s="2">
        <v>0</v>
      </c>
      <c r="K1181" s="2">
        <v>0</v>
      </c>
      <c r="L1181" s="2">
        <v>1</v>
      </c>
      <c r="M1181" s="2">
        <v>0</v>
      </c>
      <c r="N1181" s="2">
        <v>0</v>
      </c>
      <c r="O1181" s="2" t="s">
        <v>34</v>
      </c>
      <c r="P1181" s="2" t="str" cm="1">
        <f t="array" ref="P1181">_xlfn.IFS(Table1[[#This Row],[Divorced]]=1,"Divorced",Table1[[#This Row],[Married]]=1,"Married",Table1[[#This Row],[Single]]=1,"Single",Table1[[#This Row],[Together]]=1,"Together",Table1[[#This Row],[Widow]]=1,"Widow")</f>
        <v>Single</v>
      </c>
      <c r="Q1181" s="2" t="str" cm="1">
        <f t="array" ref="Q1181">IFERROR(_xlfn.IFS(Table1[[#This Row],[Basic]]=1,"Basic",Table1[[#This Row],[Graduate]]=1,"Graduate",Table1[[#This Row],[Master]]=1,"Master",Table1[[#This Row],[PhD]]=1,"PhD"),"Other")</f>
        <v>Graduate</v>
      </c>
    </row>
    <row r="1182" spans="1:17" x14ac:dyDescent="0.25">
      <c r="A1182" s="2">
        <v>2870</v>
      </c>
      <c r="B1182" s="7">
        <v>149160</v>
      </c>
      <c r="C1182" s="2">
        <v>0</v>
      </c>
      <c r="D1182" s="2">
        <v>1</v>
      </c>
      <c r="E1182" s="2">
        <v>71</v>
      </c>
      <c r="F1182" s="2">
        <v>1</v>
      </c>
      <c r="G1182" s="2">
        <v>0</v>
      </c>
      <c r="H1182" s="2">
        <v>0</v>
      </c>
      <c r="I1182" s="2">
        <v>0</v>
      </c>
      <c r="J1182" s="2">
        <v>0</v>
      </c>
      <c r="K1182" s="2">
        <v>0</v>
      </c>
      <c r="L1182" s="2">
        <v>1</v>
      </c>
      <c r="M1182" s="2">
        <v>0</v>
      </c>
      <c r="N1182" s="2">
        <v>0</v>
      </c>
      <c r="O1182" s="2" t="s">
        <v>35</v>
      </c>
      <c r="P1182" s="2" t="str" cm="1">
        <f t="array" ref="P1182">_xlfn.IFS(Table1[[#This Row],[Divorced]]=1,"Divorced",Table1[[#This Row],[Married]]=1,"Married",Table1[[#This Row],[Single]]=1,"Single",Table1[[#This Row],[Together]]=1,"Together",Table1[[#This Row],[Widow]]=1,"Widow")</f>
        <v>Divorced</v>
      </c>
      <c r="Q1182" s="2" t="str" cm="1">
        <f t="array" ref="Q1182">IFERROR(_xlfn.IFS(Table1[[#This Row],[Basic]]=1,"Basic",Table1[[#This Row],[Graduate]]=1,"Graduate",Table1[[#This Row],[Master]]=1,"Master",Table1[[#This Row],[PhD]]=1,"PhD"),"Other")</f>
        <v>Graduate</v>
      </c>
    </row>
    <row r="1183" spans="1:17" x14ac:dyDescent="0.25">
      <c r="A1183" s="2">
        <v>1513</v>
      </c>
      <c r="B1183" s="7">
        <v>149154</v>
      </c>
      <c r="C1183" s="2">
        <v>1</v>
      </c>
      <c r="D1183" s="2">
        <v>1</v>
      </c>
      <c r="E1183" s="2">
        <v>60</v>
      </c>
      <c r="F1183" s="2">
        <v>0</v>
      </c>
      <c r="G1183" s="2">
        <v>1</v>
      </c>
      <c r="H1183" s="2">
        <v>0</v>
      </c>
      <c r="I1183" s="2">
        <v>0</v>
      </c>
      <c r="J1183" s="2">
        <v>0</v>
      </c>
      <c r="K1183" s="2">
        <v>0</v>
      </c>
      <c r="L1183" s="2">
        <v>0</v>
      </c>
      <c r="M1183" s="2">
        <v>0</v>
      </c>
      <c r="N1183" s="2">
        <v>1</v>
      </c>
      <c r="O1183" s="2" t="s">
        <v>34</v>
      </c>
      <c r="P1183" s="2" t="str" cm="1">
        <f t="array" ref="P1183">_xlfn.IFS(Table1[[#This Row],[Divorced]]=1,"Divorced",Table1[[#This Row],[Married]]=1,"Married",Table1[[#This Row],[Single]]=1,"Single",Table1[[#This Row],[Together]]=1,"Together",Table1[[#This Row],[Widow]]=1,"Widow")</f>
        <v>Married</v>
      </c>
      <c r="Q1183" s="2" t="str" cm="1">
        <f t="array" ref="Q1183">IFERROR(_xlfn.IFS(Table1[[#This Row],[Basic]]=1,"Basic",Table1[[#This Row],[Graduate]]=1,"Graduate",Table1[[#This Row],[Master]]=1,"Master",Table1[[#This Row],[PhD]]=1,"PhD"),"Other")</f>
        <v>PhD</v>
      </c>
    </row>
    <row r="1184" spans="1:17" x14ac:dyDescent="0.25">
      <c r="A1184" s="2">
        <v>2262</v>
      </c>
      <c r="B1184" s="7">
        <v>149118</v>
      </c>
      <c r="C1184" s="2">
        <v>0</v>
      </c>
      <c r="D1184" s="2">
        <v>0</v>
      </c>
      <c r="E1184" s="2">
        <v>49</v>
      </c>
      <c r="F1184" s="2">
        <v>1</v>
      </c>
      <c r="G1184" s="2">
        <v>0</v>
      </c>
      <c r="H1184" s="2">
        <v>0</v>
      </c>
      <c r="I1184" s="2">
        <v>0</v>
      </c>
      <c r="J1184" s="2">
        <v>0</v>
      </c>
      <c r="K1184" s="2">
        <v>0</v>
      </c>
      <c r="L1184" s="2">
        <v>0</v>
      </c>
      <c r="M1184" s="2">
        <v>0</v>
      </c>
      <c r="N1184" s="2">
        <v>0</v>
      </c>
      <c r="O1184" s="2" t="s">
        <v>37</v>
      </c>
      <c r="P1184" s="2" t="str" cm="1">
        <f t="array" ref="P1184">_xlfn.IFS(Table1[[#This Row],[Divorced]]=1,"Divorced",Table1[[#This Row],[Married]]=1,"Married",Table1[[#This Row],[Single]]=1,"Single",Table1[[#This Row],[Together]]=1,"Together",Table1[[#This Row],[Widow]]=1,"Widow")</f>
        <v>Divorced</v>
      </c>
      <c r="Q1184" s="2" t="str" cm="1">
        <f t="array" ref="Q1184">IFERROR(_xlfn.IFS(Table1[[#This Row],[Basic]]=1,"Basic",Table1[[#This Row],[Graduate]]=1,"Graduate",Table1[[#This Row],[Master]]=1,"Master",Table1[[#This Row],[PhD]]=1,"PhD"),"Other")</f>
        <v>Other</v>
      </c>
    </row>
    <row r="1185" spans="1:17" x14ac:dyDescent="0.25">
      <c r="A1185" s="2">
        <v>1098</v>
      </c>
      <c r="B1185" s="7">
        <v>149096</v>
      </c>
      <c r="C1185" s="2">
        <v>1</v>
      </c>
      <c r="D1185" s="2">
        <v>1</v>
      </c>
      <c r="E1185" s="2">
        <v>56</v>
      </c>
      <c r="F1185" s="2">
        <v>0</v>
      </c>
      <c r="G1185" s="2">
        <v>1</v>
      </c>
      <c r="H1185" s="2">
        <v>0</v>
      </c>
      <c r="I1185" s="2">
        <v>0</v>
      </c>
      <c r="J1185" s="2">
        <v>0</v>
      </c>
      <c r="K1185" s="2">
        <v>0</v>
      </c>
      <c r="L1185" s="2">
        <v>1</v>
      </c>
      <c r="M1185" s="2">
        <v>0</v>
      </c>
      <c r="N1185" s="2">
        <v>0</v>
      </c>
      <c r="O1185" s="2" t="s">
        <v>37</v>
      </c>
      <c r="P1185" s="2" t="str" cm="1">
        <f t="array" ref="P1185">_xlfn.IFS(Table1[[#This Row],[Divorced]]=1,"Divorced",Table1[[#This Row],[Married]]=1,"Married",Table1[[#This Row],[Single]]=1,"Single",Table1[[#This Row],[Together]]=1,"Together",Table1[[#This Row],[Widow]]=1,"Widow")</f>
        <v>Married</v>
      </c>
      <c r="Q1185" s="2" t="str" cm="1">
        <f t="array" ref="Q1185">IFERROR(_xlfn.IFS(Table1[[#This Row],[Basic]]=1,"Basic",Table1[[#This Row],[Graduate]]=1,"Graduate",Table1[[#This Row],[Master]]=1,"Master",Table1[[#This Row],[PhD]]=1,"PhD"),"Other")</f>
        <v>Graduate</v>
      </c>
    </row>
    <row r="1186" spans="1:17" x14ac:dyDescent="0.25">
      <c r="A1186" s="2">
        <v>2761</v>
      </c>
      <c r="B1186" s="7">
        <v>149094</v>
      </c>
      <c r="C1186" s="2">
        <v>0</v>
      </c>
      <c r="D1186" s="2">
        <v>1</v>
      </c>
      <c r="E1186" s="2">
        <v>47</v>
      </c>
      <c r="F1186" s="2">
        <v>0</v>
      </c>
      <c r="G1186" s="2">
        <v>1</v>
      </c>
      <c r="H1186" s="2">
        <v>0</v>
      </c>
      <c r="I1186" s="2">
        <v>0</v>
      </c>
      <c r="J1186" s="2">
        <v>0</v>
      </c>
      <c r="K1186" s="2">
        <v>0</v>
      </c>
      <c r="L1186" s="2">
        <v>1</v>
      </c>
      <c r="M1186" s="2">
        <v>0</v>
      </c>
      <c r="N1186" s="2">
        <v>0</v>
      </c>
      <c r="O1186" s="2" t="s">
        <v>34</v>
      </c>
      <c r="P1186" s="2" t="str" cm="1">
        <f t="array" ref="P1186">_xlfn.IFS(Table1[[#This Row],[Divorced]]=1,"Divorced",Table1[[#This Row],[Married]]=1,"Married",Table1[[#This Row],[Single]]=1,"Single",Table1[[#This Row],[Together]]=1,"Together",Table1[[#This Row],[Widow]]=1,"Widow")</f>
        <v>Married</v>
      </c>
      <c r="Q1186" s="2" t="str" cm="1">
        <f t="array" ref="Q1186">IFERROR(_xlfn.IFS(Table1[[#This Row],[Basic]]=1,"Basic",Table1[[#This Row],[Graduate]]=1,"Graduate",Table1[[#This Row],[Master]]=1,"Master",Table1[[#This Row],[PhD]]=1,"PhD"),"Other")</f>
        <v>Graduate</v>
      </c>
    </row>
    <row r="1187" spans="1:17" x14ac:dyDescent="0.25">
      <c r="A1187" s="2">
        <v>2665</v>
      </c>
      <c r="B1187" s="7">
        <v>149090</v>
      </c>
      <c r="C1187" s="2">
        <v>0</v>
      </c>
      <c r="D1187" s="2">
        <v>1</v>
      </c>
      <c r="E1187" s="2">
        <v>69</v>
      </c>
      <c r="F1187" s="2">
        <v>0</v>
      </c>
      <c r="G1187" s="2">
        <v>0</v>
      </c>
      <c r="H1187" s="2">
        <v>1</v>
      </c>
      <c r="I1187" s="2">
        <v>0</v>
      </c>
      <c r="J1187" s="2">
        <v>0</v>
      </c>
      <c r="K1187" s="2">
        <v>0</v>
      </c>
      <c r="L1187" s="2">
        <v>1</v>
      </c>
      <c r="M1187" s="2">
        <v>0</v>
      </c>
      <c r="N1187" s="2">
        <v>0</v>
      </c>
      <c r="O1187" s="2" t="s">
        <v>34</v>
      </c>
      <c r="P1187" s="2" t="str" cm="1">
        <f t="array" ref="P1187">_xlfn.IFS(Table1[[#This Row],[Divorced]]=1,"Divorced",Table1[[#This Row],[Married]]=1,"Married",Table1[[#This Row],[Single]]=1,"Single",Table1[[#This Row],[Together]]=1,"Together",Table1[[#This Row],[Widow]]=1,"Widow")</f>
        <v>Single</v>
      </c>
      <c r="Q1187" s="2" t="str" cm="1">
        <f t="array" ref="Q1187">IFERROR(_xlfn.IFS(Table1[[#This Row],[Basic]]=1,"Basic",Table1[[#This Row],[Graduate]]=1,"Graduate",Table1[[#This Row],[Master]]=1,"Master",Table1[[#This Row],[PhD]]=1,"PhD"),"Other")</f>
        <v>Graduate</v>
      </c>
    </row>
    <row r="1188" spans="1:17" x14ac:dyDescent="0.25">
      <c r="A1188" s="2">
        <v>2147</v>
      </c>
      <c r="B1188" s="7">
        <v>148985</v>
      </c>
      <c r="C1188" s="2">
        <v>0</v>
      </c>
      <c r="D1188" s="2">
        <v>1</v>
      </c>
      <c r="E1188" s="2">
        <v>52</v>
      </c>
      <c r="F1188" s="2">
        <v>0</v>
      </c>
      <c r="G1188" s="2">
        <v>1</v>
      </c>
      <c r="H1188" s="2">
        <v>0</v>
      </c>
      <c r="I1188" s="2">
        <v>0</v>
      </c>
      <c r="J1188" s="2">
        <v>0</v>
      </c>
      <c r="K1188" s="2">
        <v>0</v>
      </c>
      <c r="L1188" s="2">
        <v>0</v>
      </c>
      <c r="M1188" s="2">
        <v>0</v>
      </c>
      <c r="N1188" s="2">
        <v>0</v>
      </c>
      <c r="O1188" s="2" t="s">
        <v>38</v>
      </c>
      <c r="P1188" s="2" t="str" cm="1">
        <f t="array" ref="P1188">_xlfn.IFS(Table1[[#This Row],[Divorced]]=1,"Divorced",Table1[[#This Row],[Married]]=1,"Married",Table1[[#This Row],[Single]]=1,"Single",Table1[[#This Row],[Together]]=1,"Together",Table1[[#This Row],[Widow]]=1,"Widow")</f>
        <v>Married</v>
      </c>
      <c r="Q1188" s="2" t="str" cm="1">
        <f t="array" ref="Q1188">IFERROR(_xlfn.IFS(Table1[[#This Row],[Basic]]=1,"Basic",Table1[[#This Row],[Graduate]]=1,"Graduate",Table1[[#This Row],[Master]]=1,"Master",Table1[[#This Row],[PhD]]=1,"PhD"),"Other")</f>
        <v>Other</v>
      </c>
    </row>
    <row r="1189" spans="1:17" x14ac:dyDescent="0.25">
      <c r="A1189" s="2">
        <v>1038</v>
      </c>
      <c r="B1189" s="7">
        <v>148948</v>
      </c>
      <c r="C1189" s="2">
        <v>0</v>
      </c>
      <c r="D1189" s="2">
        <v>0</v>
      </c>
      <c r="E1189" s="2">
        <v>77</v>
      </c>
      <c r="F1189" s="2">
        <v>1</v>
      </c>
      <c r="G1189" s="2">
        <v>0</v>
      </c>
      <c r="H1189" s="2">
        <v>0</v>
      </c>
      <c r="I1189" s="2">
        <v>0</v>
      </c>
      <c r="J1189" s="2">
        <v>0</v>
      </c>
      <c r="K1189" s="2">
        <v>0</v>
      </c>
      <c r="L1189" s="2">
        <v>0</v>
      </c>
      <c r="M1189" s="2">
        <v>0</v>
      </c>
      <c r="N1189" s="2">
        <v>1</v>
      </c>
      <c r="O1189" s="2" t="s">
        <v>37</v>
      </c>
      <c r="P1189" s="2" t="str" cm="1">
        <f t="array" ref="P1189">_xlfn.IFS(Table1[[#This Row],[Divorced]]=1,"Divorced",Table1[[#This Row],[Married]]=1,"Married",Table1[[#This Row],[Single]]=1,"Single",Table1[[#This Row],[Together]]=1,"Together",Table1[[#This Row],[Widow]]=1,"Widow")</f>
        <v>Divorced</v>
      </c>
      <c r="Q1189" s="2" t="str" cm="1">
        <f t="array" ref="Q1189">IFERROR(_xlfn.IFS(Table1[[#This Row],[Basic]]=1,"Basic",Table1[[#This Row],[Graduate]]=1,"Graduate",Table1[[#This Row],[Master]]=1,"Master",Table1[[#This Row],[PhD]]=1,"PhD"),"Other")</f>
        <v>PhD</v>
      </c>
    </row>
    <row r="1190" spans="1:17" x14ac:dyDescent="0.25">
      <c r="A1190" s="2">
        <v>1875</v>
      </c>
      <c r="B1190" s="7">
        <v>148948</v>
      </c>
      <c r="C1190" s="2">
        <v>0</v>
      </c>
      <c r="D1190" s="2">
        <v>0</v>
      </c>
      <c r="E1190" s="2">
        <v>77</v>
      </c>
      <c r="F1190" s="2">
        <v>1</v>
      </c>
      <c r="G1190" s="2">
        <v>0</v>
      </c>
      <c r="H1190" s="2">
        <v>0</v>
      </c>
      <c r="I1190" s="2">
        <v>0</v>
      </c>
      <c r="J1190" s="2">
        <v>0</v>
      </c>
      <c r="K1190" s="2">
        <v>0</v>
      </c>
      <c r="L1190" s="2">
        <v>0</v>
      </c>
      <c r="M1190" s="2">
        <v>0</v>
      </c>
      <c r="N1190" s="2">
        <v>1</v>
      </c>
      <c r="O1190" s="2" t="s">
        <v>39</v>
      </c>
      <c r="P1190" s="2" t="str" cm="1">
        <f t="array" ref="P1190">_xlfn.IFS(Table1[[#This Row],[Divorced]]=1,"Divorced",Table1[[#This Row],[Married]]=1,"Married",Table1[[#This Row],[Single]]=1,"Single",Table1[[#This Row],[Together]]=1,"Together",Table1[[#This Row],[Widow]]=1,"Widow")</f>
        <v>Divorced</v>
      </c>
      <c r="Q1190" s="2" t="str" cm="1">
        <f t="array" ref="Q1190">IFERROR(_xlfn.IFS(Table1[[#This Row],[Basic]]=1,"Basic",Table1[[#This Row],[Graduate]]=1,"Graduate",Table1[[#This Row],[Master]]=1,"Master",Table1[[#This Row],[PhD]]=1,"PhD"),"Other")</f>
        <v>PhD</v>
      </c>
    </row>
    <row r="1191" spans="1:17" x14ac:dyDescent="0.25">
      <c r="A1191" s="2">
        <v>1496</v>
      </c>
      <c r="B1191" s="7">
        <v>148920</v>
      </c>
      <c r="C1191" s="2">
        <v>0</v>
      </c>
      <c r="D1191" s="2">
        <v>2</v>
      </c>
      <c r="E1191" s="2">
        <v>56</v>
      </c>
      <c r="F1191" s="2">
        <v>0</v>
      </c>
      <c r="G1191" s="2">
        <v>1</v>
      </c>
      <c r="H1191" s="2">
        <v>0</v>
      </c>
      <c r="I1191" s="2">
        <v>0</v>
      </c>
      <c r="J1191" s="2">
        <v>0</v>
      </c>
      <c r="K1191" s="2">
        <v>0</v>
      </c>
      <c r="L1191" s="2">
        <v>1</v>
      </c>
      <c r="M1191" s="2">
        <v>0</v>
      </c>
      <c r="N1191" s="2">
        <v>0</v>
      </c>
      <c r="O1191" s="2" t="s">
        <v>35</v>
      </c>
      <c r="P1191" s="2" t="str" cm="1">
        <f t="array" ref="P1191">_xlfn.IFS(Table1[[#This Row],[Divorced]]=1,"Divorced",Table1[[#This Row],[Married]]=1,"Married",Table1[[#This Row],[Single]]=1,"Single",Table1[[#This Row],[Together]]=1,"Together",Table1[[#This Row],[Widow]]=1,"Widow")</f>
        <v>Married</v>
      </c>
      <c r="Q1191" s="2" t="str" cm="1">
        <f t="array" ref="Q1191">IFERROR(_xlfn.IFS(Table1[[#This Row],[Basic]]=1,"Basic",Table1[[#This Row],[Graduate]]=1,"Graduate",Table1[[#This Row],[Master]]=1,"Master",Table1[[#This Row],[PhD]]=1,"PhD"),"Other")</f>
        <v>Graduate</v>
      </c>
    </row>
    <row r="1192" spans="1:17" x14ac:dyDescent="0.25">
      <c r="A1192" s="2">
        <v>2275</v>
      </c>
      <c r="B1192" s="7">
        <v>148918</v>
      </c>
      <c r="C1192" s="2">
        <v>1</v>
      </c>
      <c r="D1192" s="2">
        <v>1</v>
      </c>
      <c r="E1192" s="2">
        <v>57</v>
      </c>
      <c r="F1192" s="2">
        <v>0</v>
      </c>
      <c r="G1192" s="2">
        <v>0</v>
      </c>
      <c r="H1192" s="2">
        <v>1</v>
      </c>
      <c r="I1192" s="2">
        <v>0</v>
      </c>
      <c r="J1192" s="2">
        <v>0</v>
      </c>
      <c r="K1192" s="2">
        <v>0</v>
      </c>
      <c r="L1192" s="2">
        <v>0</v>
      </c>
      <c r="M1192" s="2">
        <v>0</v>
      </c>
      <c r="N1192" s="2">
        <v>1</v>
      </c>
      <c r="O1192" s="2" t="s">
        <v>34</v>
      </c>
      <c r="P1192" s="2" t="str" cm="1">
        <f t="array" ref="P1192">_xlfn.IFS(Table1[[#This Row],[Divorced]]=1,"Divorced",Table1[[#This Row],[Married]]=1,"Married",Table1[[#This Row],[Single]]=1,"Single",Table1[[#This Row],[Together]]=1,"Together",Table1[[#This Row],[Widow]]=1,"Widow")</f>
        <v>Single</v>
      </c>
      <c r="Q1192" s="2" t="str" cm="1">
        <f t="array" ref="Q1192">IFERROR(_xlfn.IFS(Table1[[#This Row],[Basic]]=1,"Basic",Table1[[#This Row],[Graduate]]=1,"Graduate",Table1[[#This Row],[Master]]=1,"Master",Table1[[#This Row],[PhD]]=1,"PhD"),"Other")</f>
        <v>PhD</v>
      </c>
    </row>
    <row r="1193" spans="1:17" x14ac:dyDescent="0.25">
      <c r="A1193" s="2">
        <v>2766</v>
      </c>
      <c r="B1193" s="7">
        <v>148918</v>
      </c>
      <c r="C1193" s="2">
        <v>1</v>
      </c>
      <c r="D1193" s="2">
        <v>1</v>
      </c>
      <c r="E1193" s="2">
        <v>57</v>
      </c>
      <c r="F1193" s="2">
        <v>0</v>
      </c>
      <c r="G1193" s="2">
        <v>0</v>
      </c>
      <c r="H1193" s="2">
        <v>1</v>
      </c>
      <c r="I1193" s="2">
        <v>0</v>
      </c>
      <c r="J1193" s="2">
        <v>0</v>
      </c>
      <c r="K1193" s="2">
        <v>0</v>
      </c>
      <c r="L1193" s="2">
        <v>0</v>
      </c>
      <c r="M1193" s="2">
        <v>0</v>
      </c>
      <c r="N1193" s="2">
        <v>1</v>
      </c>
      <c r="O1193" s="2" t="s">
        <v>37</v>
      </c>
      <c r="P1193" s="2" t="str" cm="1">
        <f t="array" ref="P1193">_xlfn.IFS(Table1[[#This Row],[Divorced]]=1,"Divorced",Table1[[#This Row],[Married]]=1,"Married",Table1[[#This Row],[Single]]=1,"Single",Table1[[#This Row],[Together]]=1,"Together",Table1[[#This Row],[Widow]]=1,"Widow")</f>
        <v>Single</v>
      </c>
      <c r="Q1193" s="2" t="str" cm="1">
        <f t="array" ref="Q1193">IFERROR(_xlfn.IFS(Table1[[#This Row],[Basic]]=1,"Basic",Table1[[#This Row],[Graduate]]=1,"Graduate",Table1[[#This Row],[Master]]=1,"Master",Table1[[#This Row],[PhD]]=1,"PhD"),"Other")</f>
        <v>PhD</v>
      </c>
    </row>
    <row r="1194" spans="1:17" x14ac:dyDescent="0.25">
      <c r="A1194" s="2">
        <v>2355</v>
      </c>
      <c r="B1194" s="7">
        <v>148904</v>
      </c>
      <c r="C1194" s="2">
        <v>0</v>
      </c>
      <c r="D1194" s="2">
        <v>1</v>
      </c>
      <c r="E1194" s="2">
        <v>60</v>
      </c>
      <c r="F1194" s="2">
        <v>0</v>
      </c>
      <c r="G1194" s="2">
        <v>0</v>
      </c>
      <c r="H1194" s="2">
        <v>1</v>
      </c>
      <c r="I1194" s="2">
        <v>0</v>
      </c>
      <c r="J1194" s="2">
        <v>0</v>
      </c>
      <c r="K1194" s="2">
        <v>0</v>
      </c>
      <c r="L1194" s="2">
        <v>1</v>
      </c>
      <c r="M1194" s="2">
        <v>0</v>
      </c>
      <c r="N1194" s="2">
        <v>0</v>
      </c>
      <c r="O1194" s="2" t="s">
        <v>39</v>
      </c>
      <c r="P1194" s="2" t="str" cm="1">
        <f t="array" ref="P1194">_xlfn.IFS(Table1[[#This Row],[Divorced]]=1,"Divorced",Table1[[#This Row],[Married]]=1,"Married",Table1[[#This Row],[Single]]=1,"Single",Table1[[#This Row],[Together]]=1,"Together",Table1[[#This Row],[Widow]]=1,"Widow")</f>
        <v>Single</v>
      </c>
      <c r="Q1194" s="2" t="str" cm="1">
        <f t="array" ref="Q1194">IFERROR(_xlfn.IFS(Table1[[#This Row],[Basic]]=1,"Basic",Table1[[#This Row],[Graduate]]=1,"Graduate",Table1[[#This Row],[Master]]=1,"Master",Table1[[#This Row],[PhD]]=1,"PhD"),"Other")</f>
        <v>Graduate</v>
      </c>
    </row>
    <row r="1195" spans="1:17" x14ac:dyDescent="0.25">
      <c r="A1195" s="2">
        <v>2939</v>
      </c>
      <c r="B1195" s="7">
        <v>148877</v>
      </c>
      <c r="C1195" s="2">
        <v>0</v>
      </c>
      <c r="D1195" s="2">
        <v>1</v>
      </c>
      <c r="E1195" s="2">
        <v>54</v>
      </c>
      <c r="F1195" s="2">
        <v>1</v>
      </c>
      <c r="G1195" s="2">
        <v>0</v>
      </c>
      <c r="H1195" s="2">
        <v>0</v>
      </c>
      <c r="I1195" s="2">
        <v>0</v>
      </c>
      <c r="J1195" s="2">
        <v>0</v>
      </c>
      <c r="K1195" s="2">
        <v>0</v>
      </c>
      <c r="L1195" s="2">
        <v>1</v>
      </c>
      <c r="M1195" s="2">
        <v>0</v>
      </c>
      <c r="N1195" s="2">
        <v>0</v>
      </c>
      <c r="O1195" s="2" t="s">
        <v>38</v>
      </c>
      <c r="P1195" s="2" t="str" cm="1">
        <f t="array" ref="P1195">_xlfn.IFS(Table1[[#This Row],[Divorced]]=1,"Divorced",Table1[[#This Row],[Married]]=1,"Married",Table1[[#This Row],[Single]]=1,"Single",Table1[[#This Row],[Together]]=1,"Together",Table1[[#This Row],[Widow]]=1,"Widow")</f>
        <v>Divorced</v>
      </c>
      <c r="Q1195" s="2" t="str" cm="1">
        <f t="array" ref="Q1195">IFERROR(_xlfn.IFS(Table1[[#This Row],[Basic]]=1,"Basic",Table1[[#This Row],[Graduate]]=1,"Graduate",Table1[[#This Row],[Master]]=1,"Master",Table1[[#This Row],[PhD]]=1,"PhD"),"Other")</f>
        <v>Graduate</v>
      </c>
    </row>
    <row r="1196" spans="1:17" x14ac:dyDescent="0.25">
      <c r="A1196" s="2">
        <v>1548</v>
      </c>
      <c r="B1196" s="7">
        <v>148799</v>
      </c>
      <c r="C1196" s="2">
        <v>0</v>
      </c>
      <c r="D1196" s="2">
        <v>1</v>
      </c>
      <c r="E1196" s="2">
        <v>57</v>
      </c>
      <c r="F1196" s="2">
        <v>1</v>
      </c>
      <c r="G1196" s="2">
        <v>0</v>
      </c>
      <c r="H1196" s="2">
        <v>0</v>
      </c>
      <c r="I1196" s="2">
        <v>0</v>
      </c>
      <c r="J1196" s="2">
        <v>0</v>
      </c>
      <c r="K1196" s="2">
        <v>0</v>
      </c>
      <c r="L1196" s="2">
        <v>0</v>
      </c>
      <c r="M1196" s="2">
        <v>0</v>
      </c>
      <c r="N1196" s="2">
        <v>1</v>
      </c>
      <c r="O1196" s="2" t="s">
        <v>37</v>
      </c>
      <c r="P1196" s="2" t="str" cm="1">
        <f t="array" ref="P1196">_xlfn.IFS(Table1[[#This Row],[Divorced]]=1,"Divorced",Table1[[#This Row],[Married]]=1,"Married",Table1[[#This Row],[Single]]=1,"Single",Table1[[#This Row],[Together]]=1,"Together",Table1[[#This Row],[Widow]]=1,"Widow")</f>
        <v>Divorced</v>
      </c>
      <c r="Q1196" s="2" t="str" cm="1">
        <f t="array" ref="Q1196">IFERROR(_xlfn.IFS(Table1[[#This Row],[Basic]]=1,"Basic",Table1[[#This Row],[Graduate]]=1,"Graduate",Table1[[#This Row],[Master]]=1,"Master",Table1[[#This Row],[PhD]]=1,"PhD"),"Other")</f>
        <v>PhD</v>
      </c>
    </row>
    <row r="1197" spans="1:17" x14ac:dyDescent="0.25">
      <c r="A1197" s="2">
        <v>3029</v>
      </c>
      <c r="B1197" s="7">
        <v>148794</v>
      </c>
      <c r="C1197" s="2">
        <v>1</v>
      </c>
      <c r="D1197" s="2">
        <v>1</v>
      </c>
      <c r="E1197" s="2">
        <v>67</v>
      </c>
      <c r="F1197" s="2">
        <v>0</v>
      </c>
      <c r="G1197" s="2">
        <v>0</v>
      </c>
      <c r="H1197" s="2">
        <v>0</v>
      </c>
      <c r="I1197" s="2">
        <v>1</v>
      </c>
      <c r="J1197" s="2">
        <v>0</v>
      </c>
      <c r="K1197" s="2">
        <v>0</v>
      </c>
      <c r="L1197" s="2">
        <v>1</v>
      </c>
      <c r="M1197" s="2">
        <v>0</v>
      </c>
      <c r="N1197" s="2">
        <v>0</v>
      </c>
      <c r="O1197" s="2" t="s">
        <v>38</v>
      </c>
      <c r="P1197" s="2" t="str" cm="1">
        <f t="array" ref="P1197">_xlfn.IFS(Table1[[#This Row],[Divorced]]=1,"Divorced",Table1[[#This Row],[Married]]=1,"Married",Table1[[#This Row],[Single]]=1,"Single",Table1[[#This Row],[Together]]=1,"Together",Table1[[#This Row],[Widow]]=1,"Widow")</f>
        <v>Together</v>
      </c>
      <c r="Q1197" s="2" t="str" cm="1">
        <f t="array" ref="Q1197">IFERROR(_xlfn.IFS(Table1[[#This Row],[Basic]]=1,"Basic",Table1[[#This Row],[Graduate]]=1,"Graduate",Table1[[#This Row],[Master]]=1,"Master",Table1[[#This Row],[PhD]]=1,"PhD"),"Other")</f>
        <v>Graduate</v>
      </c>
    </row>
    <row r="1198" spans="1:17" x14ac:dyDescent="0.25">
      <c r="A1198" s="2">
        <v>1812</v>
      </c>
      <c r="B1198" s="7">
        <v>148789</v>
      </c>
      <c r="C1198" s="2">
        <v>0</v>
      </c>
      <c r="D1198" s="2">
        <v>0</v>
      </c>
      <c r="E1198" s="2">
        <v>28</v>
      </c>
      <c r="F1198" s="2">
        <v>0</v>
      </c>
      <c r="G1198" s="2">
        <v>0</v>
      </c>
      <c r="H1198" s="2">
        <v>1</v>
      </c>
      <c r="I1198" s="2">
        <v>0</v>
      </c>
      <c r="J1198" s="2">
        <v>0</v>
      </c>
      <c r="K1198" s="2">
        <v>0</v>
      </c>
      <c r="L1198" s="2">
        <v>1</v>
      </c>
      <c r="M1198" s="2">
        <v>0</v>
      </c>
      <c r="N1198" s="2">
        <v>0</v>
      </c>
      <c r="O1198" s="2" t="s">
        <v>37</v>
      </c>
      <c r="P1198" s="2" t="str" cm="1">
        <f t="array" ref="P1198">_xlfn.IFS(Table1[[#This Row],[Divorced]]=1,"Divorced",Table1[[#This Row],[Married]]=1,"Married",Table1[[#This Row],[Single]]=1,"Single",Table1[[#This Row],[Together]]=1,"Together",Table1[[#This Row],[Widow]]=1,"Widow")</f>
        <v>Single</v>
      </c>
      <c r="Q1198" s="2" t="str" cm="1">
        <f t="array" ref="Q1198">IFERROR(_xlfn.IFS(Table1[[#This Row],[Basic]]=1,"Basic",Table1[[#This Row],[Graduate]]=1,"Graduate",Table1[[#This Row],[Master]]=1,"Master",Table1[[#This Row],[PhD]]=1,"PhD"),"Other")</f>
        <v>Graduate</v>
      </c>
    </row>
    <row r="1199" spans="1:17" x14ac:dyDescent="0.25">
      <c r="A1199" s="2">
        <v>1723</v>
      </c>
      <c r="B1199" s="7">
        <v>148767</v>
      </c>
      <c r="C1199" s="2">
        <v>1</v>
      </c>
      <c r="D1199" s="2">
        <v>2</v>
      </c>
      <c r="E1199" s="2">
        <v>70</v>
      </c>
      <c r="F1199" s="2">
        <v>0</v>
      </c>
      <c r="G1199" s="2">
        <v>0</v>
      </c>
      <c r="H1199" s="2">
        <v>1</v>
      </c>
      <c r="I1199" s="2">
        <v>0</v>
      </c>
      <c r="J1199" s="2">
        <v>0</v>
      </c>
      <c r="K1199" s="2">
        <v>0</v>
      </c>
      <c r="L1199" s="2">
        <v>0</v>
      </c>
      <c r="M1199" s="2">
        <v>0</v>
      </c>
      <c r="N1199" s="2">
        <v>1</v>
      </c>
      <c r="O1199" s="2" t="s">
        <v>34</v>
      </c>
      <c r="P1199" s="2" t="str" cm="1">
        <f t="array" ref="P1199">_xlfn.IFS(Table1[[#This Row],[Divorced]]=1,"Divorced",Table1[[#This Row],[Married]]=1,"Married",Table1[[#This Row],[Single]]=1,"Single",Table1[[#This Row],[Together]]=1,"Together",Table1[[#This Row],[Widow]]=1,"Widow")</f>
        <v>Single</v>
      </c>
      <c r="Q1199" s="2" t="str" cm="1">
        <f t="array" ref="Q1199">IFERROR(_xlfn.IFS(Table1[[#This Row],[Basic]]=1,"Basic",Table1[[#This Row],[Graduate]]=1,"Graduate",Table1[[#This Row],[Master]]=1,"Master",Table1[[#This Row],[PhD]]=1,"PhD"),"Other")</f>
        <v>PhD</v>
      </c>
    </row>
    <row r="1200" spans="1:17" x14ac:dyDescent="0.25">
      <c r="A1200" s="2">
        <v>2311</v>
      </c>
      <c r="B1200" s="7">
        <v>148752</v>
      </c>
      <c r="C1200" s="2">
        <v>1</v>
      </c>
      <c r="D1200" s="2">
        <v>1</v>
      </c>
      <c r="E1200" s="2">
        <v>51</v>
      </c>
      <c r="F1200" s="2">
        <v>0</v>
      </c>
      <c r="G1200" s="2">
        <v>1</v>
      </c>
      <c r="H1200" s="2">
        <v>0</v>
      </c>
      <c r="I1200" s="2">
        <v>0</v>
      </c>
      <c r="J1200" s="2">
        <v>0</v>
      </c>
      <c r="K1200" s="2">
        <v>0</v>
      </c>
      <c r="L1200" s="2">
        <v>1</v>
      </c>
      <c r="M1200" s="2">
        <v>0</v>
      </c>
      <c r="N1200" s="2">
        <v>0</v>
      </c>
      <c r="O1200" s="2" t="s">
        <v>34</v>
      </c>
      <c r="P1200" s="2" t="str" cm="1">
        <f t="array" ref="P1200">_xlfn.IFS(Table1[[#This Row],[Divorced]]=1,"Divorced",Table1[[#This Row],[Married]]=1,"Married",Table1[[#This Row],[Single]]=1,"Single",Table1[[#This Row],[Together]]=1,"Together",Table1[[#This Row],[Widow]]=1,"Widow")</f>
        <v>Married</v>
      </c>
      <c r="Q1200" s="2" t="str" cm="1">
        <f t="array" ref="Q1200">IFERROR(_xlfn.IFS(Table1[[#This Row],[Basic]]=1,"Basic",Table1[[#This Row],[Graduate]]=1,"Graduate",Table1[[#This Row],[Master]]=1,"Master",Table1[[#This Row],[PhD]]=1,"PhD"),"Other")</f>
        <v>Graduate</v>
      </c>
    </row>
    <row r="1201" spans="1:17" x14ac:dyDescent="0.25">
      <c r="A1201" s="2">
        <v>1746</v>
      </c>
      <c r="B1201" s="7">
        <v>148726</v>
      </c>
      <c r="C1201" s="2">
        <v>0</v>
      </c>
      <c r="D1201" s="2">
        <v>1</v>
      </c>
      <c r="E1201" s="2">
        <v>65</v>
      </c>
      <c r="F1201" s="2">
        <v>0</v>
      </c>
      <c r="G1201" s="2">
        <v>1</v>
      </c>
      <c r="H1201" s="2">
        <v>0</v>
      </c>
      <c r="I1201" s="2">
        <v>0</v>
      </c>
      <c r="J1201" s="2">
        <v>0</v>
      </c>
      <c r="K1201" s="2">
        <v>0</v>
      </c>
      <c r="L1201" s="2">
        <v>1</v>
      </c>
      <c r="M1201" s="2">
        <v>0</v>
      </c>
      <c r="N1201" s="2">
        <v>0</v>
      </c>
      <c r="O1201" s="2" t="s">
        <v>37</v>
      </c>
      <c r="P1201" s="2" t="str" cm="1">
        <f t="array" ref="P1201">_xlfn.IFS(Table1[[#This Row],[Divorced]]=1,"Divorced",Table1[[#This Row],[Married]]=1,"Married",Table1[[#This Row],[Single]]=1,"Single",Table1[[#This Row],[Together]]=1,"Together",Table1[[#This Row],[Widow]]=1,"Widow")</f>
        <v>Married</v>
      </c>
      <c r="Q1201" s="2" t="str" cm="1">
        <f t="array" ref="Q1201">IFERROR(_xlfn.IFS(Table1[[#This Row],[Basic]]=1,"Basic",Table1[[#This Row],[Graduate]]=1,"Graduate",Table1[[#This Row],[Master]]=1,"Master",Table1[[#This Row],[PhD]]=1,"PhD"),"Other")</f>
        <v>Graduate</v>
      </c>
    </row>
    <row r="1202" spans="1:17" x14ac:dyDescent="0.25">
      <c r="A1202" s="2">
        <v>1195</v>
      </c>
      <c r="B1202" s="7">
        <v>148721</v>
      </c>
      <c r="C1202" s="2">
        <v>1</v>
      </c>
      <c r="D1202" s="2">
        <v>1</v>
      </c>
      <c r="E1202" s="2">
        <v>57</v>
      </c>
      <c r="F1202" s="2">
        <v>1</v>
      </c>
      <c r="G1202" s="2">
        <v>0</v>
      </c>
      <c r="H1202" s="2">
        <v>0</v>
      </c>
      <c r="I1202" s="2">
        <v>0</v>
      </c>
      <c r="J1202" s="2">
        <v>0</v>
      </c>
      <c r="K1202" s="2">
        <v>0</v>
      </c>
      <c r="L1202" s="2">
        <v>0</v>
      </c>
      <c r="M1202" s="2">
        <v>1</v>
      </c>
      <c r="N1202" s="2">
        <v>0</v>
      </c>
      <c r="O1202" s="2" t="s">
        <v>34</v>
      </c>
      <c r="P1202" s="2" t="str" cm="1">
        <f t="array" ref="P1202">_xlfn.IFS(Table1[[#This Row],[Divorced]]=1,"Divorced",Table1[[#This Row],[Married]]=1,"Married",Table1[[#This Row],[Single]]=1,"Single",Table1[[#This Row],[Together]]=1,"Together",Table1[[#This Row],[Widow]]=1,"Widow")</f>
        <v>Divorced</v>
      </c>
      <c r="Q1202" s="2" t="str" cm="1">
        <f t="array" ref="Q1202">IFERROR(_xlfn.IFS(Table1[[#This Row],[Basic]]=1,"Basic",Table1[[#This Row],[Graduate]]=1,"Graduate",Table1[[#This Row],[Master]]=1,"Master",Table1[[#This Row],[PhD]]=1,"PhD"),"Other")</f>
        <v>Master</v>
      </c>
    </row>
    <row r="1203" spans="1:17" x14ac:dyDescent="0.25">
      <c r="A1203" s="2">
        <v>3064</v>
      </c>
      <c r="B1203" s="7">
        <v>148699</v>
      </c>
      <c r="C1203" s="2">
        <v>1</v>
      </c>
      <c r="D1203" s="2">
        <v>1</v>
      </c>
      <c r="E1203" s="2">
        <v>70</v>
      </c>
      <c r="F1203" s="2">
        <v>0</v>
      </c>
      <c r="G1203" s="2">
        <v>1</v>
      </c>
      <c r="H1203" s="2">
        <v>0</v>
      </c>
      <c r="I1203" s="2">
        <v>0</v>
      </c>
      <c r="J1203" s="2">
        <v>0</v>
      </c>
      <c r="K1203" s="2">
        <v>0</v>
      </c>
      <c r="L1203" s="2">
        <v>0</v>
      </c>
      <c r="M1203" s="2">
        <v>0</v>
      </c>
      <c r="N1203" s="2">
        <v>1</v>
      </c>
      <c r="O1203" s="2" t="s">
        <v>36</v>
      </c>
      <c r="P1203" s="2" t="str" cm="1">
        <f t="array" ref="P1203">_xlfn.IFS(Table1[[#This Row],[Divorced]]=1,"Divorced",Table1[[#This Row],[Married]]=1,"Married",Table1[[#This Row],[Single]]=1,"Single",Table1[[#This Row],[Together]]=1,"Together",Table1[[#This Row],[Widow]]=1,"Widow")</f>
        <v>Married</v>
      </c>
      <c r="Q1203" s="2" t="str" cm="1">
        <f t="array" ref="Q1203">IFERROR(_xlfn.IFS(Table1[[#This Row],[Basic]]=1,"Basic",Table1[[#This Row],[Graduate]]=1,"Graduate",Table1[[#This Row],[Master]]=1,"Master",Table1[[#This Row],[PhD]]=1,"PhD"),"Other")</f>
        <v>PhD</v>
      </c>
    </row>
    <row r="1204" spans="1:17" x14ac:dyDescent="0.25">
      <c r="A1204" s="2">
        <v>1409</v>
      </c>
      <c r="B1204" s="7">
        <v>148686</v>
      </c>
      <c r="C1204" s="2">
        <v>1</v>
      </c>
      <c r="D1204" s="2">
        <v>2</v>
      </c>
      <c r="E1204" s="2">
        <v>67</v>
      </c>
      <c r="F1204" s="2">
        <v>0</v>
      </c>
      <c r="G1204" s="2">
        <v>1</v>
      </c>
      <c r="H1204" s="2">
        <v>0</v>
      </c>
      <c r="I1204" s="2">
        <v>0</v>
      </c>
      <c r="J1204" s="2">
        <v>0</v>
      </c>
      <c r="K1204" s="2">
        <v>0</v>
      </c>
      <c r="L1204" s="2">
        <v>1</v>
      </c>
      <c r="M1204" s="2">
        <v>0</v>
      </c>
      <c r="N1204" s="2">
        <v>0</v>
      </c>
      <c r="O1204" s="2" t="s">
        <v>38</v>
      </c>
      <c r="P1204" s="2" t="str" cm="1">
        <f t="array" ref="P1204">_xlfn.IFS(Table1[[#This Row],[Divorced]]=1,"Divorced",Table1[[#This Row],[Married]]=1,"Married",Table1[[#This Row],[Single]]=1,"Single",Table1[[#This Row],[Together]]=1,"Together",Table1[[#This Row],[Widow]]=1,"Widow")</f>
        <v>Married</v>
      </c>
      <c r="Q1204" s="2" t="str" cm="1">
        <f t="array" ref="Q1204">IFERROR(_xlfn.IFS(Table1[[#This Row],[Basic]]=1,"Basic",Table1[[#This Row],[Graduate]]=1,"Graduate",Table1[[#This Row],[Master]]=1,"Master",Table1[[#This Row],[PhD]]=1,"PhD"),"Other")</f>
        <v>Graduate</v>
      </c>
    </row>
    <row r="1205" spans="1:17" x14ac:dyDescent="0.25">
      <c r="A1205" s="2">
        <v>2104</v>
      </c>
      <c r="B1205" s="7">
        <v>148526</v>
      </c>
      <c r="C1205" s="2">
        <v>1</v>
      </c>
      <c r="D1205" s="2">
        <v>0</v>
      </c>
      <c r="E1205" s="2">
        <v>41</v>
      </c>
      <c r="F1205" s="2">
        <v>0</v>
      </c>
      <c r="G1205" s="2">
        <v>0</v>
      </c>
      <c r="H1205" s="2">
        <v>1</v>
      </c>
      <c r="I1205" s="2">
        <v>0</v>
      </c>
      <c r="J1205" s="2">
        <v>0</v>
      </c>
      <c r="K1205" s="2">
        <v>0</v>
      </c>
      <c r="L1205" s="2">
        <v>1</v>
      </c>
      <c r="M1205" s="2">
        <v>0</v>
      </c>
      <c r="N1205" s="2">
        <v>0</v>
      </c>
      <c r="O1205" s="2" t="s">
        <v>36</v>
      </c>
      <c r="P1205" s="2" t="str" cm="1">
        <f t="array" ref="P1205">_xlfn.IFS(Table1[[#This Row],[Divorced]]=1,"Divorced",Table1[[#This Row],[Married]]=1,"Married",Table1[[#This Row],[Single]]=1,"Single",Table1[[#This Row],[Together]]=1,"Together",Table1[[#This Row],[Widow]]=1,"Widow")</f>
        <v>Single</v>
      </c>
      <c r="Q1205" s="2" t="str" cm="1">
        <f t="array" ref="Q1205">IFERROR(_xlfn.IFS(Table1[[#This Row],[Basic]]=1,"Basic",Table1[[#This Row],[Graduate]]=1,"Graduate",Table1[[#This Row],[Master]]=1,"Master",Table1[[#This Row],[PhD]]=1,"PhD"),"Other")</f>
        <v>Graduate</v>
      </c>
    </row>
    <row r="1206" spans="1:17" x14ac:dyDescent="0.25">
      <c r="A1206" s="2">
        <v>2571</v>
      </c>
      <c r="B1206" s="7">
        <v>148432</v>
      </c>
      <c r="C1206" s="2">
        <v>0</v>
      </c>
      <c r="D1206" s="2">
        <v>1</v>
      </c>
      <c r="E1206" s="2">
        <v>47</v>
      </c>
      <c r="F1206" s="2">
        <v>0</v>
      </c>
      <c r="G1206" s="2">
        <v>0</v>
      </c>
      <c r="H1206" s="2">
        <v>1</v>
      </c>
      <c r="I1206" s="2">
        <v>0</v>
      </c>
      <c r="J1206" s="2">
        <v>0</v>
      </c>
      <c r="K1206" s="2">
        <v>0</v>
      </c>
      <c r="L1206" s="2">
        <v>0</v>
      </c>
      <c r="M1206" s="2">
        <v>0</v>
      </c>
      <c r="N1206" s="2">
        <v>1</v>
      </c>
      <c r="O1206" s="2" t="s">
        <v>39</v>
      </c>
      <c r="P1206" s="2" t="str" cm="1">
        <f t="array" ref="P1206">_xlfn.IFS(Table1[[#This Row],[Divorced]]=1,"Divorced",Table1[[#This Row],[Married]]=1,"Married",Table1[[#This Row],[Single]]=1,"Single",Table1[[#This Row],[Together]]=1,"Together",Table1[[#This Row],[Widow]]=1,"Widow")</f>
        <v>Single</v>
      </c>
      <c r="Q1206" s="2" t="str" cm="1">
        <f t="array" ref="Q1206">IFERROR(_xlfn.IFS(Table1[[#This Row],[Basic]]=1,"Basic",Table1[[#This Row],[Graduate]]=1,"Graduate",Table1[[#This Row],[Master]]=1,"Master",Table1[[#This Row],[PhD]]=1,"PhD"),"Other")</f>
        <v>PhD</v>
      </c>
    </row>
    <row r="1207" spans="1:17" x14ac:dyDescent="0.25">
      <c r="A1207" s="2">
        <v>3145</v>
      </c>
      <c r="B1207" s="7">
        <v>148432</v>
      </c>
      <c r="C1207" s="2">
        <v>0</v>
      </c>
      <c r="D1207" s="2">
        <v>1</v>
      </c>
      <c r="E1207" s="2">
        <v>47</v>
      </c>
      <c r="F1207" s="2">
        <v>0</v>
      </c>
      <c r="G1207" s="2">
        <v>0</v>
      </c>
      <c r="H1207" s="2">
        <v>1</v>
      </c>
      <c r="I1207" s="2">
        <v>0</v>
      </c>
      <c r="J1207" s="2">
        <v>0</v>
      </c>
      <c r="K1207" s="2">
        <v>0</v>
      </c>
      <c r="L1207" s="2">
        <v>0</v>
      </c>
      <c r="M1207" s="2">
        <v>0</v>
      </c>
      <c r="N1207" s="2">
        <v>1</v>
      </c>
      <c r="O1207" s="2" t="s">
        <v>34</v>
      </c>
      <c r="P1207" s="2" t="str" cm="1">
        <f t="array" ref="P1207">_xlfn.IFS(Table1[[#This Row],[Divorced]]=1,"Divorced",Table1[[#This Row],[Married]]=1,"Married",Table1[[#This Row],[Single]]=1,"Single",Table1[[#This Row],[Together]]=1,"Together",Table1[[#This Row],[Widow]]=1,"Widow")</f>
        <v>Single</v>
      </c>
      <c r="Q1207" s="2" t="str" cm="1">
        <f t="array" ref="Q1207">IFERROR(_xlfn.IFS(Table1[[#This Row],[Basic]]=1,"Basic",Table1[[#This Row],[Graduate]]=1,"Graduate",Table1[[#This Row],[Master]]=1,"Master",Table1[[#This Row],[PhD]]=1,"PhD"),"Other")</f>
        <v>PhD</v>
      </c>
    </row>
    <row r="1208" spans="1:17" x14ac:dyDescent="0.25">
      <c r="A1208" s="2">
        <v>3170</v>
      </c>
      <c r="B1208" s="7">
        <v>148432</v>
      </c>
      <c r="C1208" s="2">
        <v>0</v>
      </c>
      <c r="D1208" s="2">
        <v>1</v>
      </c>
      <c r="E1208" s="2">
        <v>47</v>
      </c>
      <c r="F1208" s="2">
        <v>0</v>
      </c>
      <c r="G1208" s="2">
        <v>0</v>
      </c>
      <c r="H1208" s="2">
        <v>1</v>
      </c>
      <c r="I1208" s="2">
        <v>0</v>
      </c>
      <c r="J1208" s="2">
        <v>0</v>
      </c>
      <c r="K1208" s="2">
        <v>0</v>
      </c>
      <c r="L1208" s="2">
        <v>0</v>
      </c>
      <c r="M1208" s="2">
        <v>0</v>
      </c>
      <c r="N1208" s="2">
        <v>1</v>
      </c>
      <c r="O1208" s="2" t="s">
        <v>35</v>
      </c>
      <c r="P1208" s="2" t="str" cm="1">
        <f t="array" ref="P1208">_xlfn.IFS(Table1[[#This Row],[Divorced]]=1,"Divorced",Table1[[#This Row],[Married]]=1,"Married",Table1[[#This Row],[Single]]=1,"Single",Table1[[#This Row],[Together]]=1,"Together",Table1[[#This Row],[Widow]]=1,"Widow")</f>
        <v>Single</v>
      </c>
      <c r="Q1208" s="2" t="str" cm="1">
        <f t="array" ref="Q1208">IFERROR(_xlfn.IFS(Table1[[#This Row],[Basic]]=1,"Basic",Table1[[#This Row],[Graduate]]=1,"Graduate",Table1[[#This Row],[Master]]=1,"Master",Table1[[#This Row],[PhD]]=1,"PhD"),"Other")</f>
        <v>PhD</v>
      </c>
    </row>
    <row r="1209" spans="1:17" x14ac:dyDescent="0.25">
      <c r="A1209" s="2">
        <v>1485</v>
      </c>
      <c r="B1209" s="7">
        <v>148330</v>
      </c>
      <c r="C1209" s="2">
        <v>0</v>
      </c>
      <c r="D1209" s="2">
        <v>1</v>
      </c>
      <c r="E1209" s="2">
        <v>59</v>
      </c>
      <c r="F1209" s="2">
        <v>0</v>
      </c>
      <c r="G1209" s="2">
        <v>0</v>
      </c>
      <c r="H1209" s="2">
        <v>0</v>
      </c>
      <c r="I1209" s="2">
        <v>1</v>
      </c>
      <c r="J1209" s="2">
        <v>0</v>
      </c>
      <c r="K1209" s="2">
        <v>0</v>
      </c>
      <c r="L1209" s="2">
        <v>0</v>
      </c>
      <c r="M1209" s="2">
        <v>1</v>
      </c>
      <c r="N1209" s="2">
        <v>0</v>
      </c>
      <c r="O1209" s="2" t="s">
        <v>39</v>
      </c>
      <c r="P1209" s="2" t="str" cm="1">
        <f t="array" ref="P1209">_xlfn.IFS(Table1[[#This Row],[Divorced]]=1,"Divorced",Table1[[#This Row],[Married]]=1,"Married",Table1[[#This Row],[Single]]=1,"Single",Table1[[#This Row],[Together]]=1,"Together",Table1[[#This Row],[Widow]]=1,"Widow")</f>
        <v>Together</v>
      </c>
      <c r="Q1209" s="2" t="str" cm="1">
        <f t="array" ref="Q1209">IFERROR(_xlfn.IFS(Table1[[#This Row],[Basic]]=1,"Basic",Table1[[#This Row],[Graduate]]=1,"Graduate",Table1[[#This Row],[Master]]=1,"Master",Table1[[#This Row],[PhD]]=1,"PhD"),"Other")</f>
        <v>Master</v>
      </c>
    </row>
    <row r="1210" spans="1:17" x14ac:dyDescent="0.25">
      <c r="A1210" s="2">
        <v>1598</v>
      </c>
      <c r="B1210" s="7">
        <v>148240</v>
      </c>
      <c r="C1210" s="2">
        <v>0</v>
      </c>
      <c r="D1210" s="2">
        <v>0</v>
      </c>
      <c r="E1210" s="2">
        <v>51</v>
      </c>
      <c r="F1210" s="2">
        <v>0</v>
      </c>
      <c r="G1210" s="2">
        <v>0</v>
      </c>
      <c r="H1210" s="2">
        <v>1</v>
      </c>
      <c r="I1210" s="2">
        <v>0</v>
      </c>
      <c r="J1210" s="2">
        <v>0</v>
      </c>
      <c r="K1210" s="2">
        <v>0</v>
      </c>
      <c r="L1210" s="2">
        <v>0</v>
      </c>
      <c r="M1210" s="2">
        <v>0</v>
      </c>
      <c r="N1210" s="2">
        <v>1</v>
      </c>
      <c r="O1210" s="2" t="s">
        <v>35</v>
      </c>
      <c r="P1210" s="2" t="str" cm="1">
        <f t="array" ref="P1210">_xlfn.IFS(Table1[[#This Row],[Divorced]]=1,"Divorced",Table1[[#This Row],[Married]]=1,"Married",Table1[[#This Row],[Single]]=1,"Single",Table1[[#This Row],[Together]]=1,"Together",Table1[[#This Row],[Widow]]=1,"Widow")</f>
        <v>Single</v>
      </c>
      <c r="Q1210" s="2" t="str" cm="1">
        <f t="array" ref="Q1210">IFERROR(_xlfn.IFS(Table1[[#This Row],[Basic]]=1,"Basic",Table1[[#This Row],[Graduate]]=1,"Graduate",Table1[[#This Row],[Master]]=1,"Master",Table1[[#This Row],[PhD]]=1,"PhD"),"Other")</f>
        <v>PhD</v>
      </c>
    </row>
    <row r="1211" spans="1:17" x14ac:dyDescent="0.25">
      <c r="A1211" s="2">
        <v>2997</v>
      </c>
      <c r="B1211" s="7">
        <v>148195</v>
      </c>
      <c r="C1211" s="2">
        <v>1</v>
      </c>
      <c r="D1211" s="2">
        <v>1</v>
      </c>
      <c r="E1211" s="2">
        <v>64</v>
      </c>
      <c r="F1211" s="2">
        <v>0</v>
      </c>
      <c r="G1211" s="2">
        <v>1</v>
      </c>
      <c r="H1211" s="2">
        <v>0</v>
      </c>
      <c r="I1211" s="2">
        <v>0</v>
      </c>
      <c r="J1211" s="2">
        <v>0</v>
      </c>
      <c r="K1211" s="2">
        <v>0</v>
      </c>
      <c r="L1211" s="2">
        <v>1</v>
      </c>
      <c r="M1211" s="2">
        <v>0</v>
      </c>
      <c r="N1211" s="2">
        <v>0</v>
      </c>
      <c r="O1211" s="2" t="s">
        <v>39</v>
      </c>
      <c r="P1211" s="2" t="str" cm="1">
        <f t="array" ref="P1211">_xlfn.IFS(Table1[[#This Row],[Divorced]]=1,"Divorced",Table1[[#This Row],[Married]]=1,"Married",Table1[[#This Row],[Single]]=1,"Single",Table1[[#This Row],[Together]]=1,"Together",Table1[[#This Row],[Widow]]=1,"Widow")</f>
        <v>Married</v>
      </c>
      <c r="Q1211" s="2" t="str" cm="1">
        <f t="array" ref="Q1211">IFERROR(_xlfn.IFS(Table1[[#This Row],[Basic]]=1,"Basic",Table1[[#This Row],[Graduate]]=1,"Graduate",Table1[[#This Row],[Master]]=1,"Master",Table1[[#This Row],[PhD]]=1,"PhD"),"Other")</f>
        <v>Graduate</v>
      </c>
    </row>
    <row r="1212" spans="1:17" x14ac:dyDescent="0.25">
      <c r="A1212" s="2">
        <v>1785</v>
      </c>
      <c r="B1212" s="7">
        <v>148192</v>
      </c>
      <c r="C1212" s="2">
        <v>0</v>
      </c>
      <c r="D1212" s="2">
        <v>0</v>
      </c>
      <c r="E1212" s="2">
        <v>62</v>
      </c>
      <c r="F1212" s="2">
        <v>0</v>
      </c>
      <c r="G1212" s="2">
        <v>1</v>
      </c>
      <c r="H1212" s="2">
        <v>0</v>
      </c>
      <c r="I1212" s="2">
        <v>0</v>
      </c>
      <c r="J1212" s="2">
        <v>0</v>
      </c>
      <c r="K1212" s="2">
        <v>0</v>
      </c>
      <c r="L1212" s="2">
        <v>1</v>
      </c>
      <c r="M1212" s="2">
        <v>0</v>
      </c>
      <c r="N1212" s="2">
        <v>0</v>
      </c>
      <c r="O1212" s="2" t="s">
        <v>39</v>
      </c>
      <c r="P1212" s="2" t="str" cm="1">
        <f t="array" ref="P1212">_xlfn.IFS(Table1[[#This Row],[Divorced]]=1,"Divorced",Table1[[#This Row],[Married]]=1,"Married",Table1[[#This Row],[Single]]=1,"Single",Table1[[#This Row],[Together]]=1,"Together",Table1[[#This Row],[Widow]]=1,"Widow")</f>
        <v>Married</v>
      </c>
      <c r="Q1212" s="2" t="str" cm="1">
        <f t="array" ref="Q1212">IFERROR(_xlfn.IFS(Table1[[#This Row],[Basic]]=1,"Basic",Table1[[#This Row],[Graduate]]=1,"Graduate",Table1[[#This Row],[Master]]=1,"Master",Table1[[#This Row],[PhD]]=1,"PhD"),"Other")</f>
        <v>Graduate</v>
      </c>
    </row>
    <row r="1213" spans="1:17" x14ac:dyDescent="0.25">
      <c r="A1213" s="2">
        <v>2808</v>
      </c>
      <c r="B1213" s="7">
        <v>148186</v>
      </c>
      <c r="C1213" s="2">
        <v>1</v>
      </c>
      <c r="D1213" s="2">
        <v>0</v>
      </c>
      <c r="E1213" s="2">
        <v>46</v>
      </c>
      <c r="F1213" s="2">
        <v>0</v>
      </c>
      <c r="G1213" s="2">
        <v>0</v>
      </c>
      <c r="H1213" s="2">
        <v>0</v>
      </c>
      <c r="I1213" s="2">
        <v>1</v>
      </c>
      <c r="J1213" s="2">
        <v>0</v>
      </c>
      <c r="K1213" s="2">
        <v>0</v>
      </c>
      <c r="L1213" s="2">
        <v>1</v>
      </c>
      <c r="M1213" s="2">
        <v>0</v>
      </c>
      <c r="N1213" s="2">
        <v>0</v>
      </c>
      <c r="O1213" s="2" t="s">
        <v>37</v>
      </c>
      <c r="P1213" s="2" t="str" cm="1">
        <f t="array" ref="P1213">_xlfn.IFS(Table1[[#This Row],[Divorced]]=1,"Divorced",Table1[[#This Row],[Married]]=1,"Married",Table1[[#This Row],[Single]]=1,"Single",Table1[[#This Row],[Together]]=1,"Together",Table1[[#This Row],[Widow]]=1,"Widow")</f>
        <v>Together</v>
      </c>
      <c r="Q1213" s="2" t="str" cm="1">
        <f t="array" ref="Q1213">IFERROR(_xlfn.IFS(Table1[[#This Row],[Basic]]=1,"Basic",Table1[[#This Row],[Graduate]]=1,"Graduate",Table1[[#This Row],[Master]]=1,"Master",Table1[[#This Row],[PhD]]=1,"PhD"),"Other")</f>
        <v>Graduate</v>
      </c>
    </row>
    <row r="1214" spans="1:17" x14ac:dyDescent="0.25">
      <c r="A1214" s="2">
        <v>1355</v>
      </c>
      <c r="B1214" s="7">
        <v>148178</v>
      </c>
      <c r="C1214" s="2">
        <v>1</v>
      </c>
      <c r="D1214" s="2">
        <v>1</v>
      </c>
      <c r="E1214" s="2">
        <v>45</v>
      </c>
      <c r="F1214" s="2">
        <v>0</v>
      </c>
      <c r="G1214" s="2">
        <v>1</v>
      </c>
      <c r="H1214" s="2">
        <v>0</v>
      </c>
      <c r="I1214" s="2">
        <v>0</v>
      </c>
      <c r="J1214" s="2">
        <v>0</v>
      </c>
      <c r="K1214" s="2">
        <v>0</v>
      </c>
      <c r="L1214" s="2">
        <v>1</v>
      </c>
      <c r="M1214" s="2">
        <v>0</v>
      </c>
      <c r="N1214" s="2">
        <v>0</v>
      </c>
      <c r="O1214" s="2" t="s">
        <v>38</v>
      </c>
      <c r="P1214" s="2" t="str" cm="1">
        <f t="array" ref="P1214">_xlfn.IFS(Table1[[#This Row],[Divorced]]=1,"Divorced",Table1[[#This Row],[Married]]=1,"Married",Table1[[#This Row],[Single]]=1,"Single",Table1[[#This Row],[Together]]=1,"Together",Table1[[#This Row],[Widow]]=1,"Widow")</f>
        <v>Married</v>
      </c>
      <c r="Q1214" s="2" t="str" cm="1">
        <f t="array" ref="Q1214">IFERROR(_xlfn.IFS(Table1[[#This Row],[Basic]]=1,"Basic",Table1[[#This Row],[Graduate]]=1,"Graduate",Table1[[#This Row],[Master]]=1,"Master",Table1[[#This Row],[PhD]]=1,"PhD"),"Other")</f>
        <v>Graduate</v>
      </c>
    </row>
    <row r="1215" spans="1:17" x14ac:dyDescent="0.25">
      <c r="A1215" s="2">
        <v>3077</v>
      </c>
      <c r="B1215" s="7">
        <v>148150</v>
      </c>
      <c r="C1215" s="2">
        <v>0</v>
      </c>
      <c r="D1215" s="2">
        <v>1</v>
      </c>
      <c r="E1215" s="2">
        <v>71</v>
      </c>
      <c r="F1215" s="2">
        <v>0</v>
      </c>
      <c r="G1215" s="2">
        <v>1</v>
      </c>
      <c r="H1215" s="2">
        <v>0</v>
      </c>
      <c r="I1215" s="2">
        <v>0</v>
      </c>
      <c r="J1215" s="2">
        <v>0</v>
      </c>
      <c r="K1215" s="2">
        <v>0</v>
      </c>
      <c r="L1215" s="2">
        <v>0</v>
      </c>
      <c r="M1215" s="2">
        <v>1</v>
      </c>
      <c r="N1215" s="2">
        <v>0</v>
      </c>
      <c r="O1215" s="2" t="s">
        <v>38</v>
      </c>
      <c r="P1215" s="2" t="str" cm="1">
        <f t="array" ref="P1215">_xlfn.IFS(Table1[[#This Row],[Divorced]]=1,"Divorced",Table1[[#This Row],[Married]]=1,"Married",Table1[[#This Row],[Single]]=1,"Single",Table1[[#This Row],[Together]]=1,"Together",Table1[[#This Row],[Widow]]=1,"Widow")</f>
        <v>Married</v>
      </c>
      <c r="Q1215" s="2" t="str" cm="1">
        <f t="array" ref="Q1215">IFERROR(_xlfn.IFS(Table1[[#This Row],[Basic]]=1,"Basic",Table1[[#This Row],[Graduate]]=1,"Graduate",Table1[[#This Row],[Master]]=1,"Master",Table1[[#This Row],[PhD]]=1,"PhD"),"Other")</f>
        <v>Master</v>
      </c>
    </row>
    <row r="1216" spans="1:17" x14ac:dyDescent="0.25">
      <c r="A1216" s="2">
        <v>2161</v>
      </c>
      <c r="B1216" s="7">
        <v>148070</v>
      </c>
      <c r="C1216" s="2">
        <v>0</v>
      </c>
      <c r="D1216" s="2">
        <v>1</v>
      </c>
      <c r="E1216" s="2">
        <v>70</v>
      </c>
      <c r="F1216" s="2">
        <v>0</v>
      </c>
      <c r="G1216" s="2">
        <v>0</v>
      </c>
      <c r="H1216" s="2">
        <v>0</v>
      </c>
      <c r="I1216" s="2">
        <v>1</v>
      </c>
      <c r="J1216" s="2">
        <v>0</v>
      </c>
      <c r="K1216" s="2">
        <v>0</v>
      </c>
      <c r="L1216" s="2">
        <v>1</v>
      </c>
      <c r="M1216" s="2">
        <v>0</v>
      </c>
      <c r="N1216" s="2">
        <v>0</v>
      </c>
      <c r="O1216" s="2" t="s">
        <v>34</v>
      </c>
      <c r="P1216" s="2" t="str" cm="1">
        <f t="array" ref="P1216">_xlfn.IFS(Table1[[#This Row],[Divorced]]=1,"Divorced",Table1[[#This Row],[Married]]=1,"Married",Table1[[#This Row],[Single]]=1,"Single",Table1[[#This Row],[Together]]=1,"Together",Table1[[#This Row],[Widow]]=1,"Widow")</f>
        <v>Together</v>
      </c>
      <c r="Q1216" s="2" t="str" cm="1">
        <f t="array" ref="Q1216">IFERROR(_xlfn.IFS(Table1[[#This Row],[Basic]]=1,"Basic",Table1[[#This Row],[Graduate]]=1,"Graduate",Table1[[#This Row],[Master]]=1,"Master",Table1[[#This Row],[PhD]]=1,"PhD"),"Other")</f>
        <v>Graduate</v>
      </c>
    </row>
    <row r="1217" spans="1:17" x14ac:dyDescent="0.25">
      <c r="A1217" s="2">
        <v>1389</v>
      </c>
      <c r="B1217" s="7">
        <v>148006</v>
      </c>
      <c r="C1217" s="2">
        <v>1</v>
      </c>
      <c r="D1217" s="2">
        <v>1</v>
      </c>
      <c r="E1217" s="2">
        <v>55</v>
      </c>
      <c r="F1217" s="2">
        <v>0</v>
      </c>
      <c r="G1217" s="2">
        <v>1</v>
      </c>
      <c r="H1217" s="2">
        <v>0</v>
      </c>
      <c r="I1217" s="2">
        <v>0</v>
      </c>
      <c r="J1217" s="2">
        <v>0</v>
      </c>
      <c r="K1217" s="2">
        <v>0</v>
      </c>
      <c r="L1217" s="2">
        <v>1</v>
      </c>
      <c r="M1217" s="2">
        <v>0</v>
      </c>
      <c r="N1217" s="2">
        <v>0</v>
      </c>
      <c r="O1217" s="2" t="s">
        <v>39</v>
      </c>
      <c r="P1217" s="2" t="str" cm="1">
        <f t="array" ref="P1217">_xlfn.IFS(Table1[[#This Row],[Divorced]]=1,"Divorced",Table1[[#This Row],[Married]]=1,"Married",Table1[[#This Row],[Single]]=1,"Single",Table1[[#This Row],[Together]]=1,"Together",Table1[[#This Row],[Widow]]=1,"Widow")</f>
        <v>Married</v>
      </c>
      <c r="Q1217" s="2" t="str" cm="1">
        <f t="array" ref="Q1217">IFERROR(_xlfn.IFS(Table1[[#This Row],[Basic]]=1,"Basic",Table1[[#This Row],[Graduate]]=1,"Graduate",Table1[[#This Row],[Master]]=1,"Master",Table1[[#This Row],[PhD]]=1,"PhD"),"Other")</f>
        <v>Graduate</v>
      </c>
    </row>
    <row r="1218" spans="1:17" x14ac:dyDescent="0.25">
      <c r="A1218" s="2">
        <v>2541</v>
      </c>
      <c r="B1218" s="7">
        <v>147958</v>
      </c>
      <c r="C1218" s="2">
        <v>0</v>
      </c>
      <c r="D1218" s="2">
        <v>1</v>
      </c>
      <c r="E1218" s="2">
        <v>68</v>
      </c>
      <c r="F1218" s="2">
        <v>0</v>
      </c>
      <c r="G1218" s="2">
        <v>0</v>
      </c>
      <c r="H1218" s="2">
        <v>1</v>
      </c>
      <c r="I1218" s="2">
        <v>0</v>
      </c>
      <c r="J1218" s="2">
        <v>0</v>
      </c>
      <c r="K1218" s="2">
        <v>0</v>
      </c>
      <c r="L1218" s="2">
        <v>1</v>
      </c>
      <c r="M1218" s="2">
        <v>0</v>
      </c>
      <c r="N1218" s="2">
        <v>0</v>
      </c>
      <c r="O1218" s="2" t="s">
        <v>39</v>
      </c>
      <c r="P1218" s="2" t="str" cm="1">
        <f t="array" ref="P1218">_xlfn.IFS(Table1[[#This Row],[Divorced]]=1,"Divorced",Table1[[#This Row],[Married]]=1,"Married",Table1[[#This Row],[Single]]=1,"Single",Table1[[#This Row],[Together]]=1,"Together",Table1[[#This Row],[Widow]]=1,"Widow")</f>
        <v>Single</v>
      </c>
      <c r="Q1218" s="2" t="str" cm="1">
        <f t="array" ref="Q1218">IFERROR(_xlfn.IFS(Table1[[#This Row],[Basic]]=1,"Basic",Table1[[#This Row],[Graduate]]=1,"Graduate",Table1[[#This Row],[Master]]=1,"Master",Table1[[#This Row],[PhD]]=1,"PhD"),"Other")</f>
        <v>Graduate</v>
      </c>
    </row>
    <row r="1219" spans="1:17" x14ac:dyDescent="0.25">
      <c r="A1219" s="2">
        <v>1088</v>
      </c>
      <c r="B1219" s="7">
        <v>147916</v>
      </c>
      <c r="C1219" s="2">
        <v>0</v>
      </c>
      <c r="D1219" s="2">
        <v>1</v>
      </c>
      <c r="E1219" s="2">
        <v>60</v>
      </c>
      <c r="F1219" s="2">
        <v>0</v>
      </c>
      <c r="G1219" s="2">
        <v>0</v>
      </c>
      <c r="H1219" s="2">
        <v>0</v>
      </c>
      <c r="I1219" s="2">
        <v>0</v>
      </c>
      <c r="J1219" s="2">
        <v>1</v>
      </c>
      <c r="K1219" s="2">
        <v>0</v>
      </c>
      <c r="L1219" s="2">
        <v>1</v>
      </c>
      <c r="M1219" s="2">
        <v>0</v>
      </c>
      <c r="N1219" s="2">
        <v>0</v>
      </c>
      <c r="O1219" s="2" t="s">
        <v>35</v>
      </c>
      <c r="P1219" s="2" t="str" cm="1">
        <f t="array" ref="P1219">_xlfn.IFS(Table1[[#This Row],[Divorced]]=1,"Divorced",Table1[[#This Row],[Married]]=1,"Married",Table1[[#This Row],[Single]]=1,"Single",Table1[[#This Row],[Together]]=1,"Together",Table1[[#This Row],[Widow]]=1,"Widow")</f>
        <v>Widow</v>
      </c>
      <c r="Q1219" s="2" t="str" cm="1">
        <f t="array" ref="Q1219">IFERROR(_xlfn.IFS(Table1[[#This Row],[Basic]]=1,"Basic",Table1[[#This Row],[Graduate]]=1,"Graduate",Table1[[#This Row],[Master]]=1,"Master",Table1[[#This Row],[PhD]]=1,"PhD"),"Other")</f>
        <v>Graduate</v>
      </c>
    </row>
    <row r="1220" spans="1:17" x14ac:dyDescent="0.25">
      <c r="A1220" s="2">
        <v>1889</v>
      </c>
      <c r="B1220" s="7">
        <v>147889</v>
      </c>
      <c r="C1220" s="2">
        <v>1</v>
      </c>
      <c r="D1220" s="2">
        <v>0</v>
      </c>
      <c r="E1220" s="2">
        <v>46</v>
      </c>
      <c r="F1220" s="2">
        <v>0</v>
      </c>
      <c r="G1220" s="2">
        <v>0</v>
      </c>
      <c r="H1220" s="2">
        <v>0</v>
      </c>
      <c r="I1220" s="2">
        <v>1</v>
      </c>
      <c r="J1220" s="2">
        <v>0</v>
      </c>
      <c r="K1220" s="2">
        <v>0</v>
      </c>
      <c r="L1220" s="2">
        <v>1</v>
      </c>
      <c r="M1220" s="2">
        <v>0</v>
      </c>
      <c r="N1220" s="2">
        <v>0</v>
      </c>
      <c r="O1220" s="2" t="s">
        <v>38</v>
      </c>
      <c r="P1220" s="2" t="str" cm="1">
        <f t="array" ref="P1220">_xlfn.IFS(Table1[[#This Row],[Divorced]]=1,"Divorced",Table1[[#This Row],[Married]]=1,"Married",Table1[[#This Row],[Single]]=1,"Single",Table1[[#This Row],[Together]]=1,"Together",Table1[[#This Row],[Widow]]=1,"Widow")</f>
        <v>Together</v>
      </c>
      <c r="Q1220" s="2" t="str" cm="1">
        <f t="array" ref="Q1220">IFERROR(_xlfn.IFS(Table1[[#This Row],[Basic]]=1,"Basic",Table1[[#This Row],[Graduate]]=1,"Graduate",Table1[[#This Row],[Master]]=1,"Master",Table1[[#This Row],[PhD]]=1,"PhD"),"Other")</f>
        <v>Graduate</v>
      </c>
    </row>
    <row r="1221" spans="1:17" x14ac:dyDescent="0.25">
      <c r="A1221" s="2">
        <v>1531</v>
      </c>
      <c r="B1221" s="7">
        <v>147850</v>
      </c>
      <c r="C1221" s="2">
        <v>1</v>
      </c>
      <c r="D1221" s="2">
        <v>0</v>
      </c>
      <c r="E1221" s="2">
        <v>40</v>
      </c>
      <c r="F1221" s="2">
        <v>0</v>
      </c>
      <c r="G1221" s="2">
        <v>1</v>
      </c>
      <c r="H1221" s="2">
        <v>0</v>
      </c>
      <c r="I1221" s="2">
        <v>0</v>
      </c>
      <c r="J1221" s="2">
        <v>0</v>
      </c>
      <c r="K1221" s="2">
        <v>0</v>
      </c>
      <c r="L1221" s="2">
        <v>1</v>
      </c>
      <c r="M1221" s="2">
        <v>0</v>
      </c>
      <c r="N1221" s="2">
        <v>0</v>
      </c>
      <c r="O1221" s="2" t="s">
        <v>34</v>
      </c>
      <c r="P1221" s="2" t="str" cm="1">
        <f t="array" ref="P1221">_xlfn.IFS(Table1[[#This Row],[Divorced]]=1,"Divorced",Table1[[#This Row],[Married]]=1,"Married",Table1[[#This Row],[Single]]=1,"Single",Table1[[#This Row],[Together]]=1,"Together",Table1[[#This Row],[Widow]]=1,"Widow")</f>
        <v>Married</v>
      </c>
      <c r="Q1221" s="2" t="str" cm="1">
        <f t="array" ref="Q1221">IFERROR(_xlfn.IFS(Table1[[#This Row],[Basic]]=1,"Basic",Table1[[#This Row],[Graduate]]=1,"Graduate",Table1[[#This Row],[Master]]=1,"Master",Table1[[#This Row],[PhD]]=1,"PhD"),"Other")</f>
        <v>Graduate</v>
      </c>
    </row>
    <row r="1222" spans="1:17" x14ac:dyDescent="0.25">
      <c r="A1222" s="2">
        <v>1092</v>
      </c>
      <c r="B1222" s="7">
        <v>147823</v>
      </c>
      <c r="C1222" s="2">
        <v>0</v>
      </c>
      <c r="D1222" s="2">
        <v>1</v>
      </c>
      <c r="E1222" s="2">
        <v>60</v>
      </c>
      <c r="F1222" s="2">
        <v>0</v>
      </c>
      <c r="G1222" s="2">
        <v>0</v>
      </c>
      <c r="H1222" s="2">
        <v>1</v>
      </c>
      <c r="I1222" s="2">
        <v>0</v>
      </c>
      <c r="J1222" s="2">
        <v>0</v>
      </c>
      <c r="K1222" s="2">
        <v>0</v>
      </c>
      <c r="L1222" s="2">
        <v>0</v>
      </c>
      <c r="M1222" s="2">
        <v>0</v>
      </c>
      <c r="N1222" s="2">
        <v>0</v>
      </c>
      <c r="O1222" s="2" t="s">
        <v>37</v>
      </c>
      <c r="P1222" s="2" t="str" cm="1">
        <f t="array" ref="P1222">_xlfn.IFS(Table1[[#This Row],[Divorced]]=1,"Divorced",Table1[[#This Row],[Married]]=1,"Married",Table1[[#This Row],[Single]]=1,"Single",Table1[[#This Row],[Together]]=1,"Together",Table1[[#This Row],[Widow]]=1,"Widow")</f>
        <v>Single</v>
      </c>
      <c r="Q1222" s="2" t="str" cm="1">
        <f t="array" ref="Q1222">IFERROR(_xlfn.IFS(Table1[[#This Row],[Basic]]=1,"Basic",Table1[[#This Row],[Graduate]]=1,"Graduate",Table1[[#This Row],[Master]]=1,"Master",Table1[[#This Row],[PhD]]=1,"PhD"),"Other")</f>
        <v>Other</v>
      </c>
    </row>
    <row r="1223" spans="1:17" x14ac:dyDescent="0.25">
      <c r="A1223" s="2">
        <v>1566</v>
      </c>
      <c r="B1223" s="7">
        <v>147821</v>
      </c>
      <c r="C1223" s="2">
        <v>1</v>
      </c>
      <c r="D1223" s="2">
        <v>1</v>
      </c>
      <c r="E1223" s="2">
        <v>53</v>
      </c>
      <c r="F1223" s="2">
        <v>0</v>
      </c>
      <c r="G1223" s="2">
        <v>0</v>
      </c>
      <c r="H1223" s="2">
        <v>0</v>
      </c>
      <c r="I1223" s="2">
        <v>1</v>
      </c>
      <c r="J1223" s="2">
        <v>0</v>
      </c>
      <c r="K1223" s="2">
        <v>0</v>
      </c>
      <c r="L1223" s="2">
        <v>0</v>
      </c>
      <c r="M1223" s="2">
        <v>0</v>
      </c>
      <c r="N1223" s="2">
        <v>0</v>
      </c>
      <c r="O1223" s="2" t="s">
        <v>37</v>
      </c>
      <c r="P1223" s="2" t="str" cm="1">
        <f t="array" ref="P1223">_xlfn.IFS(Table1[[#This Row],[Divorced]]=1,"Divorced",Table1[[#This Row],[Married]]=1,"Married",Table1[[#This Row],[Single]]=1,"Single",Table1[[#This Row],[Together]]=1,"Together",Table1[[#This Row],[Widow]]=1,"Widow")</f>
        <v>Together</v>
      </c>
      <c r="Q1223" s="2" t="str" cm="1">
        <f t="array" ref="Q1223">IFERROR(_xlfn.IFS(Table1[[#This Row],[Basic]]=1,"Basic",Table1[[#This Row],[Graduate]]=1,"Graduate",Table1[[#This Row],[Master]]=1,"Master",Table1[[#This Row],[PhD]]=1,"PhD"),"Other")</f>
        <v>Other</v>
      </c>
    </row>
    <row r="1224" spans="1:17" x14ac:dyDescent="0.25">
      <c r="A1224" s="2">
        <v>2744</v>
      </c>
      <c r="B1224" s="7">
        <v>147808</v>
      </c>
      <c r="C1224" s="2">
        <v>0</v>
      </c>
      <c r="D1224" s="2">
        <v>1</v>
      </c>
      <c r="E1224" s="2">
        <v>45</v>
      </c>
      <c r="F1224" s="2">
        <v>0</v>
      </c>
      <c r="G1224" s="2">
        <v>1</v>
      </c>
      <c r="H1224" s="2">
        <v>0</v>
      </c>
      <c r="I1224" s="2">
        <v>0</v>
      </c>
      <c r="J1224" s="2">
        <v>0</v>
      </c>
      <c r="K1224" s="2">
        <v>0</v>
      </c>
      <c r="L1224" s="2">
        <v>0</v>
      </c>
      <c r="M1224" s="2">
        <v>1</v>
      </c>
      <c r="N1224" s="2">
        <v>0</v>
      </c>
      <c r="O1224" s="2" t="s">
        <v>35</v>
      </c>
      <c r="P1224" s="2" t="str" cm="1">
        <f t="array" ref="P1224">_xlfn.IFS(Table1[[#This Row],[Divorced]]=1,"Divorced",Table1[[#This Row],[Married]]=1,"Married",Table1[[#This Row],[Single]]=1,"Single",Table1[[#This Row],[Together]]=1,"Together",Table1[[#This Row],[Widow]]=1,"Widow")</f>
        <v>Married</v>
      </c>
      <c r="Q1224" s="2" t="str" cm="1">
        <f t="array" ref="Q1224">IFERROR(_xlfn.IFS(Table1[[#This Row],[Basic]]=1,"Basic",Table1[[#This Row],[Graduate]]=1,"Graduate",Table1[[#This Row],[Master]]=1,"Master",Table1[[#This Row],[PhD]]=1,"PhD"),"Other")</f>
        <v>Master</v>
      </c>
    </row>
    <row r="1225" spans="1:17" x14ac:dyDescent="0.25">
      <c r="A1225" s="2">
        <v>2812</v>
      </c>
      <c r="B1225" s="7">
        <v>147743</v>
      </c>
      <c r="C1225" s="2">
        <v>0</v>
      </c>
      <c r="D1225" s="2">
        <v>1</v>
      </c>
      <c r="E1225" s="2">
        <v>63</v>
      </c>
      <c r="F1225" s="2">
        <v>0</v>
      </c>
      <c r="G1225" s="2">
        <v>1</v>
      </c>
      <c r="H1225" s="2">
        <v>0</v>
      </c>
      <c r="I1225" s="2">
        <v>0</v>
      </c>
      <c r="J1225" s="2">
        <v>0</v>
      </c>
      <c r="K1225" s="2">
        <v>0</v>
      </c>
      <c r="L1225" s="2">
        <v>1</v>
      </c>
      <c r="M1225" s="2">
        <v>0</v>
      </c>
      <c r="N1225" s="2">
        <v>0</v>
      </c>
      <c r="O1225" s="2" t="s">
        <v>36</v>
      </c>
      <c r="P1225" s="2" t="str" cm="1">
        <f t="array" ref="P1225">_xlfn.IFS(Table1[[#This Row],[Divorced]]=1,"Divorced",Table1[[#This Row],[Married]]=1,"Married",Table1[[#This Row],[Single]]=1,"Single",Table1[[#This Row],[Together]]=1,"Together",Table1[[#This Row],[Widow]]=1,"Widow")</f>
        <v>Married</v>
      </c>
      <c r="Q1225" s="2" t="str" cm="1">
        <f t="array" ref="Q1225">IFERROR(_xlfn.IFS(Table1[[#This Row],[Basic]]=1,"Basic",Table1[[#This Row],[Graduate]]=1,"Graduate",Table1[[#This Row],[Master]]=1,"Master",Table1[[#This Row],[PhD]]=1,"PhD"),"Other")</f>
        <v>Graduate</v>
      </c>
    </row>
    <row r="1226" spans="1:17" x14ac:dyDescent="0.25">
      <c r="A1226" s="2">
        <v>2020</v>
      </c>
      <c r="B1226" s="7">
        <v>147703</v>
      </c>
      <c r="C1226" s="2">
        <v>0</v>
      </c>
      <c r="D1226" s="2">
        <v>1</v>
      </c>
      <c r="E1226" s="2">
        <v>67</v>
      </c>
      <c r="F1226" s="2">
        <v>0</v>
      </c>
      <c r="G1226" s="2">
        <v>1</v>
      </c>
      <c r="H1226" s="2">
        <v>0</v>
      </c>
      <c r="I1226" s="2">
        <v>0</v>
      </c>
      <c r="J1226" s="2">
        <v>0</v>
      </c>
      <c r="K1226" s="2">
        <v>0</v>
      </c>
      <c r="L1226" s="2">
        <v>1</v>
      </c>
      <c r="M1226" s="2">
        <v>0</v>
      </c>
      <c r="N1226" s="2">
        <v>0</v>
      </c>
      <c r="O1226" s="2" t="s">
        <v>36</v>
      </c>
      <c r="P1226" s="2" t="str" cm="1">
        <f t="array" ref="P1226">_xlfn.IFS(Table1[[#This Row],[Divorced]]=1,"Divorced",Table1[[#This Row],[Married]]=1,"Married",Table1[[#This Row],[Single]]=1,"Single",Table1[[#This Row],[Together]]=1,"Together",Table1[[#This Row],[Widow]]=1,"Widow")</f>
        <v>Married</v>
      </c>
      <c r="Q1226" s="2" t="str" cm="1">
        <f t="array" ref="Q1226">IFERROR(_xlfn.IFS(Table1[[#This Row],[Basic]]=1,"Basic",Table1[[#This Row],[Graduate]]=1,"Graduate",Table1[[#This Row],[Master]]=1,"Master",Table1[[#This Row],[PhD]]=1,"PhD"),"Other")</f>
        <v>Graduate</v>
      </c>
    </row>
    <row r="1227" spans="1:17" x14ac:dyDescent="0.25">
      <c r="A1227" s="2">
        <v>1552</v>
      </c>
      <c r="B1227" s="7">
        <v>147691</v>
      </c>
      <c r="C1227" s="2">
        <v>0</v>
      </c>
      <c r="D1227" s="2">
        <v>1</v>
      </c>
      <c r="E1227" s="2">
        <v>41</v>
      </c>
      <c r="F1227" s="2">
        <v>0</v>
      </c>
      <c r="G1227" s="2">
        <v>0</v>
      </c>
      <c r="H1227" s="2">
        <v>1</v>
      </c>
      <c r="I1227" s="2">
        <v>0</v>
      </c>
      <c r="J1227" s="2">
        <v>0</v>
      </c>
      <c r="K1227" s="2">
        <v>0</v>
      </c>
      <c r="L1227" s="2">
        <v>1</v>
      </c>
      <c r="M1227" s="2">
        <v>0</v>
      </c>
      <c r="N1227" s="2">
        <v>0</v>
      </c>
      <c r="O1227" s="2" t="s">
        <v>36</v>
      </c>
      <c r="P1227" s="2" t="str" cm="1">
        <f t="array" ref="P1227">_xlfn.IFS(Table1[[#This Row],[Divorced]]=1,"Divorced",Table1[[#This Row],[Married]]=1,"Married",Table1[[#This Row],[Single]]=1,"Single",Table1[[#This Row],[Together]]=1,"Together",Table1[[#This Row],[Widow]]=1,"Widow")</f>
        <v>Single</v>
      </c>
      <c r="Q1227" s="2" t="str" cm="1">
        <f t="array" ref="Q1227">IFERROR(_xlfn.IFS(Table1[[#This Row],[Basic]]=1,"Basic",Table1[[#This Row],[Graduate]]=1,"Graduate",Table1[[#This Row],[Master]]=1,"Master",Table1[[#This Row],[PhD]]=1,"PhD"),"Other")</f>
        <v>Graduate</v>
      </c>
    </row>
    <row r="1228" spans="1:17" x14ac:dyDescent="0.25">
      <c r="A1228" s="2">
        <v>1514</v>
      </c>
      <c r="B1228" s="7">
        <v>147682</v>
      </c>
      <c r="C1228" s="2">
        <v>0</v>
      </c>
      <c r="D1228" s="2">
        <v>1</v>
      </c>
      <c r="E1228" s="2">
        <v>45</v>
      </c>
      <c r="F1228" s="2">
        <v>0</v>
      </c>
      <c r="G1228" s="2">
        <v>0</v>
      </c>
      <c r="H1228" s="2">
        <v>0</v>
      </c>
      <c r="I1228" s="2">
        <v>0</v>
      </c>
      <c r="J1228" s="2">
        <v>1</v>
      </c>
      <c r="K1228" s="2">
        <v>0</v>
      </c>
      <c r="L1228" s="2">
        <v>0</v>
      </c>
      <c r="M1228" s="2">
        <v>0</v>
      </c>
      <c r="N1228" s="2">
        <v>0</v>
      </c>
      <c r="O1228" s="2" t="s">
        <v>35</v>
      </c>
      <c r="P1228" s="2" t="str" cm="1">
        <f t="array" ref="P1228">_xlfn.IFS(Table1[[#This Row],[Divorced]]=1,"Divorced",Table1[[#This Row],[Married]]=1,"Married",Table1[[#This Row],[Single]]=1,"Single",Table1[[#This Row],[Together]]=1,"Together",Table1[[#This Row],[Widow]]=1,"Widow")</f>
        <v>Widow</v>
      </c>
      <c r="Q1228" s="2" t="str" cm="1">
        <f t="array" ref="Q1228">IFERROR(_xlfn.IFS(Table1[[#This Row],[Basic]]=1,"Basic",Table1[[#This Row],[Graduate]]=1,"Graduate",Table1[[#This Row],[Master]]=1,"Master",Table1[[#This Row],[PhD]]=1,"PhD"),"Other")</f>
        <v>Other</v>
      </c>
    </row>
    <row r="1229" spans="1:17" x14ac:dyDescent="0.25">
      <c r="A1229" s="2">
        <v>1675</v>
      </c>
      <c r="B1229" s="7">
        <v>147570</v>
      </c>
      <c r="C1229" s="2">
        <v>1</v>
      </c>
      <c r="D1229" s="2">
        <v>1</v>
      </c>
      <c r="E1229" s="2">
        <v>71</v>
      </c>
      <c r="F1229" s="2">
        <v>0</v>
      </c>
      <c r="G1229" s="2">
        <v>0</v>
      </c>
      <c r="H1229" s="2">
        <v>0</v>
      </c>
      <c r="I1229" s="2">
        <v>0</v>
      </c>
      <c r="J1229" s="2">
        <v>1</v>
      </c>
      <c r="K1229" s="2">
        <v>0</v>
      </c>
      <c r="L1229" s="2">
        <v>0</v>
      </c>
      <c r="M1229" s="2">
        <v>1</v>
      </c>
      <c r="N1229" s="2">
        <v>0</v>
      </c>
      <c r="O1229" s="2" t="s">
        <v>34</v>
      </c>
      <c r="P1229" s="2" t="str" cm="1">
        <f t="array" ref="P1229">_xlfn.IFS(Table1[[#This Row],[Divorced]]=1,"Divorced",Table1[[#This Row],[Married]]=1,"Married",Table1[[#This Row],[Single]]=1,"Single",Table1[[#This Row],[Together]]=1,"Together",Table1[[#This Row],[Widow]]=1,"Widow")</f>
        <v>Widow</v>
      </c>
      <c r="Q1229" s="2" t="str" cm="1">
        <f t="array" ref="Q1229">IFERROR(_xlfn.IFS(Table1[[#This Row],[Basic]]=1,"Basic",Table1[[#This Row],[Graduate]]=1,"Graduate",Table1[[#This Row],[Master]]=1,"Master",Table1[[#This Row],[PhD]]=1,"PhD"),"Other")</f>
        <v>Master</v>
      </c>
    </row>
    <row r="1230" spans="1:17" x14ac:dyDescent="0.25">
      <c r="A1230" s="2">
        <v>1562</v>
      </c>
      <c r="B1230" s="7">
        <v>147472</v>
      </c>
      <c r="C1230" s="2">
        <v>1</v>
      </c>
      <c r="D1230" s="2">
        <v>1</v>
      </c>
      <c r="E1230" s="2">
        <v>54</v>
      </c>
      <c r="F1230" s="2">
        <v>0</v>
      </c>
      <c r="G1230" s="2">
        <v>0</v>
      </c>
      <c r="H1230" s="2">
        <v>0</v>
      </c>
      <c r="I1230" s="2">
        <v>1</v>
      </c>
      <c r="J1230" s="2">
        <v>0</v>
      </c>
      <c r="K1230" s="2">
        <v>0</v>
      </c>
      <c r="L1230" s="2">
        <v>0</v>
      </c>
      <c r="M1230" s="2">
        <v>0</v>
      </c>
      <c r="N1230" s="2">
        <v>1</v>
      </c>
      <c r="O1230" s="2" t="s">
        <v>35</v>
      </c>
      <c r="P1230" s="2" t="str" cm="1">
        <f t="array" ref="P1230">_xlfn.IFS(Table1[[#This Row],[Divorced]]=1,"Divorced",Table1[[#This Row],[Married]]=1,"Married",Table1[[#This Row],[Single]]=1,"Single",Table1[[#This Row],[Together]]=1,"Together",Table1[[#This Row],[Widow]]=1,"Widow")</f>
        <v>Together</v>
      </c>
      <c r="Q1230" s="2" t="str" cm="1">
        <f t="array" ref="Q1230">IFERROR(_xlfn.IFS(Table1[[#This Row],[Basic]]=1,"Basic",Table1[[#This Row],[Graduate]]=1,"Graduate",Table1[[#This Row],[Master]]=1,"Master",Table1[[#This Row],[PhD]]=1,"PhD"),"Other")</f>
        <v>PhD</v>
      </c>
    </row>
    <row r="1231" spans="1:17" x14ac:dyDescent="0.25">
      <c r="A1231" s="2">
        <v>2156</v>
      </c>
      <c r="B1231" s="7">
        <v>147353</v>
      </c>
      <c r="C1231" s="2">
        <v>0</v>
      </c>
      <c r="D1231" s="2">
        <v>1</v>
      </c>
      <c r="E1231" s="2">
        <v>60</v>
      </c>
      <c r="F1231" s="2">
        <v>0</v>
      </c>
      <c r="G1231" s="2">
        <v>1</v>
      </c>
      <c r="H1231" s="2">
        <v>0</v>
      </c>
      <c r="I1231" s="2">
        <v>0</v>
      </c>
      <c r="J1231" s="2">
        <v>0</v>
      </c>
      <c r="K1231" s="2">
        <v>0</v>
      </c>
      <c r="L1231" s="2">
        <v>0</v>
      </c>
      <c r="M1231" s="2">
        <v>1</v>
      </c>
      <c r="N1231" s="2">
        <v>0</v>
      </c>
      <c r="O1231" s="2" t="s">
        <v>35</v>
      </c>
      <c r="P1231" s="2" t="str" cm="1">
        <f t="array" ref="P1231">_xlfn.IFS(Table1[[#This Row],[Divorced]]=1,"Divorced",Table1[[#This Row],[Married]]=1,"Married",Table1[[#This Row],[Single]]=1,"Single",Table1[[#This Row],[Together]]=1,"Together",Table1[[#This Row],[Widow]]=1,"Widow")</f>
        <v>Married</v>
      </c>
      <c r="Q1231" s="2" t="str" cm="1">
        <f t="array" ref="Q1231">IFERROR(_xlfn.IFS(Table1[[#This Row],[Basic]]=1,"Basic",Table1[[#This Row],[Graduate]]=1,"Graduate",Table1[[#This Row],[Master]]=1,"Master",Table1[[#This Row],[PhD]]=1,"PhD"),"Other")</f>
        <v>Master</v>
      </c>
    </row>
    <row r="1232" spans="1:17" x14ac:dyDescent="0.25">
      <c r="A1232" s="2">
        <v>1519</v>
      </c>
      <c r="B1232" s="7">
        <v>147352</v>
      </c>
      <c r="C1232" s="2">
        <v>0</v>
      </c>
      <c r="D1232" s="2">
        <v>1</v>
      </c>
      <c r="E1232" s="2">
        <v>69</v>
      </c>
      <c r="F1232" s="2">
        <v>0</v>
      </c>
      <c r="G1232" s="2">
        <v>0</v>
      </c>
      <c r="H1232" s="2">
        <v>0</v>
      </c>
      <c r="I1232" s="2">
        <v>1</v>
      </c>
      <c r="J1232" s="2">
        <v>0</v>
      </c>
      <c r="K1232" s="2">
        <v>0</v>
      </c>
      <c r="L1232" s="2">
        <v>0</v>
      </c>
      <c r="M1232" s="2">
        <v>1</v>
      </c>
      <c r="N1232" s="2">
        <v>0</v>
      </c>
      <c r="O1232" s="2" t="s">
        <v>34</v>
      </c>
      <c r="P1232" s="2" t="str" cm="1">
        <f t="array" ref="P1232">_xlfn.IFS(Table1[[#This Row],[Divorced]]=1,"Divorced",Table1[[#This Row],[Married]]=1,"Married",Table1[[#This Row],[Single]]=1,"Single",Table1[[#This Row],[Together]]=1,"Together",Table1[[#This Row],[Widow]]=1,"Widow")</f>
        <v>Together</v>
      </c>
      <c r="Q1232" s="2" t="str" cm="1">
        <f t="array" ref="Q1232">IFERROR(_xlfn.IFS(Table1[[#This Row],[Basic]]=1,"Basic",Table1[[#This Row],[Graduate]]=1,"Graduate",Table1[[#This Row],[Master]]=1,"Master",Table1[[#This Row],[PhD]]=1,"PhD"),"Other")</f>
        <v>Master</v>
      </c>
    </row>
    <row r="1233" spans="1:17" x14ac:dyDescent="0.25">
      <c r="A1233" s="2">
        <v>2382</v>
      </c>
      <c r="B1233" s="7">
        <v>147352</v>
      </c>
      <c r="C1233" s="2">
        <v>0</v>
      </c>
      <c r="D1233" s="2">
        <v>1</v>
      </c>
      <c r="E1233" s="2">
        <v>69</v>
      </c>
      <c r="F1233" s="2">
        <v>0</v>
      </c>
      <c r="G1233" s="2">
        <v>0</v>
      </c>
      <c r="H1233" s="2">
        <v>0</v>
      </c>
      <c r="I1233" s="2">
        <v>1</v>
      </c>
      <c r="J1233" s="2">
        <v>0</v>
      </c>
      <c r="K1233" s="2">
        <v>0</v>
      </c>
      <c r="L1233" s="2">
        <v>0</v>
      </c>
      <c r="M1233" s="2">
        <v>1</v>
      </c>
      <c r="N1233" s="2">
        <v>0</v>
      </c>
      <c r="O1233" s="2" t="s">
        <v>37</v>
      </c>
      <c r="P1233" s="2" t="str" cm="1">
        <f t="array" ref="P1233">_xlfn.IFS(Table1[[#This Row],[Divorced]]=1,"Divorced",Table1[[#This Row],[Married]]=1,"Married",Table1[[#This Row],[Single]]=1,"Single",Table1[[#This Row],[Together]]=1,"Together",Table1[[#This Row],[Widow]]=1,"Widow")</f>
        <v>Together</v>
      </c>
      <c r="Q1233" s="2" t="str" cm="1">
        <f t="array" ref="Q1233">IFERROR(_xlfn.IFS(Table1[[#This Row],[Basic]]=1,"Basic",Table1[[#This Row],[Graduate]]=1,"Graduate",Table1[[#This Row],[Master]]=1,"Master",Table1[[#This Row],[PhD]]=1,"PhD"),"Other")</f>
        <v>Master</v>
      </c>
    </row>
    <row r="1234" spans="1:17" x14ac:dyDescent="0.25">
      <c r="A1234" s="2">
        <v>3130</v>
      </c>
      <c r="B1234" s="7">
        <v>147320</v>
      </c>
      <c r="C1234" s="2">
        <v>0</v>
      </c>
      <c r="D1234" s="2">
        <v>1</v>
      </c>
      <c r="E1234" s="2">
        <v>63</v>
      </c>
      <c r="F1234" s="2">
        <v>0</v>
      </c>
      <c r="G1234" s="2">
        <v>0</v>
      </c>
      <c r="H1234" s="2">
        <v>0</v>
      </c>
      <c r="I1234" s="2">
        <v>1</v>
      </c>
      <c r="J1234" s="2">
        <v>0</v>
      </c>
      <c r="K1234" s="2">
        <v>0</v>
      </c>
      <c r="L1234" s="2">
        <v>1</v>
      </c>
      <c r="M1234" s="2">
        <v>0</v>
      </c>
      <c r="N1234" s="2">
        <v>0</v>
      </c>
      <c r="O1234" s="2" t="s">
        <v>36</v>
      </c>
      <c r="P1234" s="2" t="str" cm="1">
        <f t="array" ref="P1234">_xlfn.IFS(Table1[[#This Row],[Divorced]]=1,"Divorced",Table1[[#This Row],[Married]]=1,"Married",Table1[[#This Row],[Single]]=1,"Single",Table1[[#This Row],[Together]]=1,"Together",Table1[[#This Row],[Widow]]=1,"Widow")</f>
        <v>Together</v>
      </c>
      <c r="Q1234" s="2" t="str" cm="1">
        <f t="array" ref="Q1234">IFERROR(_xlfn.IFS(Table1[[#This Row],[Basic]]=1,"Basic",Table1[[#This Row],[Graduate]]=1,"Graduate",Table1[[#This Row],[Master]]=1,"Master",Table1[[#This Row],[PhD]]=1,"PhD"),"Other")</f>
        <v>Graduate</v>
      </c>
    </row>
    <row r="1235" spans="1:17" x14ac:dyDescent="0.25">
      <c r="A1235" s="2">
        <v>2532</v>
      </c>
      <c r="B1235" s="7">
        <v>147175</v>
      </c>
      <c r="C1235" s="2">
        <v>1</v>
      </c>
      <c r="D1235" s="2">
        <v>1</v>
      </c>
      <c r="E1235" s="2">
        <v>58</v>
      </c>
      <c r="F1235" s="2">
        <v>0</v>
      </c>
      <c r="G1235" s="2">
        <v>0</v>
      </c>
      <c r="H1235" s="2">
        <v>0</v>
      </c>
      <c r="I1235" s="2">
        <v>1</v>
      </c>
      <c r="J1235" s="2">
        <v>0</v>
      </c>
      <c r="K1235" s="2">
        <v>0</v>
      </c>
      <c r="L1235" s="2">
        <v>0</v>
      </c>
      <c r="M1235" s="2">
        <v>1</v>
      </c>
      <c r="N1235" s="2">
        <v>0</v>
      </c>
      <c r="O1235" s="2" t="s">
        <v>37</v>
      </c>
      <c r="P1235" s="2" t="str" cm="1">
        <f t="array" ref="P1235">_xlfn.IFS(Table1[[#This Row],[Divorced]]=1,"Divorced",Table1[[#This Row],[Married]]=1,"Married",Table1[[#This Row],[Single]]=1,"Single",Table1[[#This Row],[Together]]=1,"Together",Table1[[#This Row],[Widow]]=1,"Widow")</f>
        <v>Together</v>
      </c>
      <c r="Q1235" s="2" t="str" cm="1">
        <f t="array" ref="Q1235">IFERROR(_xlfn.IFS(Table1[[#This Row],[Basic]]=1,"Basic",Table1[[#This Row],[Graduate]]=1,"Graduate",Table1[[#This Row],[Master]]=1,"Master",Table1[[#This Row],[PhD]]=1,"PhD"),"Other")</f>
        <v>Master</v>
      </c>
    </row>
    <row r="1236" spans="1:17" x14ac:dyDescent="0.25">
      <c r="A1236" s="2">
        <v>2245</v>
      </c>
      <c r="B1236" s="7">
        <v>147139</v>
      </c>
      <c r="C1236" s="2">
        <v>1</v>
      </c>
      <c r="D1236" s="2">
        <v>1</v>
      </c>
      <c r="E1236" s="2">
        <v>68</v>
      </c>
      <c r="F1236" s="2">
        <v>0</v>
      </c>
      <c r="G1236" s="2">
        <v>0</v>
      </c>
      <c r="H1236" s="2">
        <v>1</v>
      </c>
      <c r="I1236" s="2">
        <v>0</v>
      </c>
      <c r="J1236" s="2">
        <v>0</v>
      </c>
      <c r="K1236" s="2">
        <v>0</v>
      </c>
      <c r="L1236" s="2">
        <v>1</v>
      </c>
      <c r="M1236" s="2">
        <v>0</v>
      </c>
      <c r="N1236" s="2">
        <v>0</v>
      </c>
      <c r="O1236" s="2" t="s">
        <v>34</v>
      </c>
      <c r="P1236" s="2" t="str" cm="1">
        <f t="array" ref="P1236">_xlfn.IFS(Table1[[#This Row],[Divorced]]=1,"Divorced",Table1[[#This Row],[Married]]=1,"Married",Table1[[#This Row],[Single]]=1,"Single",Table1[[#This Row],[Together]]=1,"Together",Table1[[#This Row],[Widow]]=1,"Widow")</f>
        <v>Single</v>
      </c>
      <c r="Q1236" s="2" t="str" cm="1">
        <f t="array" ref="Q1236">IFERROR(_xlfn.IFS(Table1[[#This Row],[Basic]]=1,"Basic",Table1[[#This Row],[Graduate]]=1,"Graduate",Table1[[#This Row],[Master]]=1,"Master",Table1[[#This Row],[PhD]]=1,"PhD"),"Other")</f>
        <v>Graduate</v>
      </c>
    </row>
    <row r="1237" spans="1:17" x14ac:dyDescent="0.25">
      <c r="A1237" s="2">
        <v>2602</v>
      </c>
      <c r="B1237" s="7">
        <v>147111</v>
      </c>
      <c r="C1237" s="2">
        <v>0</v>
      </c>
      <c r="D1237" s="2">
        <v>1</v>
      </c>
      <c r="E1237" s="2">
        <v>49</v>
      </c>
      <c r="F1237" s="2">
        <v>0</v>
      </c>
      <c r="G1237" s="2">
        <v>0</v>
      </c>
      <c r="H1237" s="2">
        <v>0</v>
      </c>
      <c r="I1237" s="2">
        <v>0</v>
      </c>
      <c r="J1237" s="2">
        <v>1</v>
      </c>
      <c r="K1237" s="2">
        <v>0</v>
      </c>
      <c r="L1237" s="2">
        <v>0</v>
      </c>
      <c r="M1237" s="2">
        <v>0</v>
      </c>
      <c r="N1237" s="2">
        <v>1</v>
      </c>
      <c r="O1237" s="2" t="s">
        <v>36</v>
      </c>
      <c r="P1237" s="2" t="str" cm="1">
        <f t="array" ref="P1237">_xlfn.IFS(Table1[[#This Row],[Divorced]]=1,"Divorced",Table1[[#This Row],[Married]]=1,"Married",Table1[[#This Row],[Single]]=1,"Single",Table1[[#This Row],[Together]]=1,"Together",Table1[[#This Row],[Widow]]=1,"Widow")</f>
        <v>Widow</v>
      </c>
      <c r="Q1237" s="2" t="str" cm="1">
        <f t="array" ref="Q1237">IFERROR(_xlfn.IFS(Table1[[#This Row],[Basic]]=1,"Basic",Table1[[#This Row],[Graduate]]=1,"Graduate",Table1[[#This Row],[Master]]=1,"Master",Table1[[#This Row],[PhD]]=1,"PhD"),"Other")</f>
        <v>PhD</v>
      </c>
    </row>
    <row r="1238" spans="1:17" x14ac:dyDescent="0.25">
      <c r="A1238" s="2">
        <v>1307</v>
      </c>
      <c r="B1238" s="7">
        <v>147025</v>
      </c>
      <c r="C1238" s="2">
        <v>1</v>
      </c>
      <c r="D1238" s="2">
        <v>1</v>
      </c>
      <c r="E1238" s="2">
        <v>55</v>
      </c>
      <c r="F1238" s="2">
        <v>1</v>
      </c>
      <c r="G1238" s="2">
        <v>0</v>
      </c>
      <c r="H1238" s="2">
        <v>0</v>
      </c>
      <c r="I1238" s="2">
        <v>0</v>
      </c>
      <c r="J1238" s="2">
        <v>0</v>
      </c>
      <c r="K1238" s="2">
        <v>0</v>
      </c>
      <c r="L1238" s="2">
        <v>0</v>
      </c>
      <c r="M1238" s="2">
        <v>0</v>
      </c>
      <c r="N1238" s="2">
        <v>1</v>
      </c>
      <c r="O1238" s="2" t="s">
        <v>38</v>
      </c>
      <c r="P1238" s="2" t="str" cm="1">
        <f t="array" ref="P1238">_xlfn.IFS(Table1[[#This Row],[Divorced]]=1,"Divorced",Table1[[#This Row],[Married]]=1,"Married",Table1[[#This Row],[Single]]=1,"Single",Table1[[#This Row],[Together]]=1,"Together",Table1[[#This Row],[Widow]]=1,"Widow")</f>
        <v>Divorced</v>
      </c>
      <c r="Q1238" s="2" t="str" cm="1">
        <f t="array" ref="Q1238">IFERROR(_xlfn.IFS(Table1[[#This Row],[Basic]]=1,"Basic",Table1[[#This Row],[Graduate]]=1,"Graduate",Table1[[#This Row],[Master]]=1,"Master",Table1[[#This Row],[PhD]]=1,"PhD"),"Other")</f>
        <v>PhD</v>
      </c>
    </row>
    <row r="1239" spans="1:17" x14ac:dyDescent="0.25">
      <c r="A1239" s="2">
        <v>2346</v>
      </c>
      <c r="B1239" s="7">
        <v>147025</v>
      </c>
      <c r="C1239" s="2">
        <v>0</v>
      </c>
      <c r="D1239" s="2">
        <v>1</v>
      </c>
      <c r="E1239" s="2">
        <v>44</v>
      </c>
      <c r="F1239" s="2">
        <v>0</v>
      </c>
      <c r="G1239" s="2">
        <v>0</v>
      </c>
      <c r="H1239" s="2">
        <v>1</v>
      </c>
      <c r="I1239" s="2">
        <v>0</v>
      </c>
      <c r="J1239" s="2">
        <v>0</v>
      </c>
      <c r="K1239" s="2">
        <v>0</v>
      </c>
      <c r="L1239" s="2">
        <v>1</v>
      </c>
      <c r="M1239" s="2">
        <v>0</v>
      </c>
      <c r="N1239" s="2">
        <v>0</v>
      </c>
      <c r="O1239" s="2" t="s">
        <v>37</v>
      </c>
      <c r="P1239" s="2" t="str" cm="1">
        <f t="array" ref="P1239">_xlfn.IFS(Table1[[#This Row],[Divorced]]=1,"Divorced",Table1[[#This Row],[Married]]=1,"Married",Table1[[#This Row],[Single]]=1,"Single",Table1[[#This Row],[Together]]=1,"Together",Table1[[#This Row],[Widow]]=1,"Widow")</f>
        <v>Single</v>
      </c>
      <c r="Q1239" s="2" t="str" cm="1">
        <f t="array" ref="Q1239">IFERROR(_xlfn.IFS(Table1[[#This Row],[Basic]]=1,"Basic",Table1[[#This Row],[Graduate]]=1,"Graduate",Table1[[#This Row],[Master]]=1,"Master",Table1[[#This Row],[PhD]]=1,"PhD"),"Other")</f>
        <v>Graduate</v>
      </c>
    </row>
    <row r="1240" spans="1:17" x14ac:dyDescent="0.25">
      <c r="A1240" s="2">
        <v>2100</v>
      </c>
      <c r="B1240" s="7">
        <v>147025</v>
      </c>
      <c r="C1240" s="2">
        <v>0</v>
      </c>
      <c r="D1240" s="2">
        <v>1</v>
      </c>
      <c r="E1240" s="2">
        <v>42</v>
      </c>
      <c r="F1240" s="2">
        <v>0</v>
      </c>
      <c r="G1240" s="2">
        <v>1</v>
      </c>
      <c r="H1240" s="2">
        <v>0</v>
      </c>
      <c r="I1240" s="2">
        <v>0</v>
      </c>
      <c r="J1240" s="2">
        <v>0</v>
      </c>
      <c r="K1240" s="2">
        <v>0</v>
      </c>
      <c r="L1240" s="2">
        <v>0</v>
      </c>
      <c r="M1240" s="2">
        <v>0</v>
      </c>
      <c r="N1240" s="2">
        <v>0</v>
      </c>
      <c r="O1240" s="2" t="s">
        <v>37</v>
      </c>
      <c r="P1240" s="2" t="str" cm="1">
        <f t="array" ref="P1240">_xlfn.IFS(Table1[[#This Row],[Divorced]]=1,"Divorced",Table1[[#This Row],[Married]]=1,"Married",Table1[[#This Row],[Single]]=1,"Single",Table1[[#This Row],[Together]]=1,"Together",Table1[[#This Row],[Widow]]=1,"Widow")</f>
        <v>Married</v>
      </c>
      <c r="Q1240" s="2" t="str" cm="1">
        <f t="array" ref="Q1240">IFERROR(_xlfn.IFS(Table1[[#This Row],[Basic]]=1,"Basic",Table1[[#This Row],[Graduate]]=1,"Graduate",Table1[[#This Row],[Master]]=1,"Master",Table1[[#This Row],[PhD]]=1,"PhD"),"Other")</f>
        <v>Other</v>
      </c>
    </row>
    <row r="1241" spans="1:17" x14ac:dyDescent="0.25">
      <c r="A1241" s="2">
        <v>2296</v>
      </c>
      <c r="B1241" s="7">
        <v>147009</v>
      </c>
      <c r="C1241" s="2">
        <v>0</v>
      </c>
      <c r="D1241" s="2">
        <v>1</v>
      </c>
      <c r="E1241" s="2">
        <v>55</v>
      </c>
      <c r="F1241" s="2">
        <v>0</v>
      </c>
      <c r="G1241" s="2">
        <v>0</v>
      </c>
      <c r="H1241" s="2">
        <v>0</v>
      </c>
      <c r="I1241" s="2">
        <v>1</v>
      </c>
      <c r="J1241" s="2">
        <v>0</v>
      </c>
      <c r="K1241" s="2">
        <v>0</v>
      </c>
      <c r="L1241" s="2">
        <v>1</v>
      </c>
      <c r="M1241" s="2">
        <v>0</v>
      </c>
      <c r="N1241" s="2">
        <v>0</v>
      </c>
      <c r="O1241" s="2" t="s">
        <v>36</v>
      </c>
      <c r="P1241" s="2" t="str" cm="1">
        <f t="array" ref="P1241">_xlfn.IFS(Table1[[#This Row],[Divorced]]=1,"Divorced",Table1[[#This Row],[Married]]=1,"Married",Table1[[#This Row],[Single]]=1,"Single",Table1[[#This Row],[Together]]=1,"Together",Table1[[#This Row],[Widow]]=1,"Widow")</f>
        <v>Together</v>
      </c>
      <c r="Q1241" s="2" t="str" cm="1">
        <f t="array" ref="Q1241">IFERROR(_xlfn.IFS(Table1[[#This Row],[Basic]]=1,"Basic",Table1[[#This Row],[Graduate]]=1,"Graduate",Table1[[#This Row],[Master]]=1,"Master",Table1[[#This Row],[PhD]]=1,"PhD"),"Other")</f>
        <v>Graduate</v>
      </c>
    </row>
    <row r="1242" spans="1:17" x14ac:dyDescent="0.25">
      <c r="A1242" s="2">
        <v>2932</v>
      </c>
      <c r="B1242" s="7">
        <v>146998</v>
      </c>
      <c r="C1242" s="2">
        <v>0</v>
      </c>
      <c r="D1242" s="2">
        <v>1</v>
      </c>
      <c r="E1242" s="2">
        <v>64</v>
      </c>
      <c r="F1242" s="2">
        <v>0</v>
      </c>
      <c r="G1242" s="2">
        <v>0</v>
      </c>
      <c r="H1242" s="2">
        <v>1</v>
      </c>
      <c r="I1242" s="2">
        <v>0</v>
      </c>
      <c r="J1242" s="2">
        <v>0</v>
      </c>
      <c r="K1242" s="2">
        <v>0</v>
      </c>
      <c r="L1242" s="2">
        <v>1</v>
      </c>
      <c r="M1242" s="2">
        <v>0</v>
      </c>
      <c r="N1242" s="2">
        <v>0</v>
      </c>
      <c r="O1242" s="2" t="s">
        <v>36</v>
      </c>
      <c r="P1242" s="2" t="str" cm="1">
        <f t="array" ref="P1242">_xlfn.IFS(Table1[[#This Row],[Divorced]]=1,"Divorced",Table1[[#This Row],[Married]]=1,"Married",Table1[[#This Row],[Single]]=1,"Single",Table1[[#This Row],[Together]]=1,"Together",Table1[[#This Row],[Widow]]=1,"Widow")</f>
        <v>Single</v>
      </c>
      <c r="Q1242" s="2" t="str" cm="1">
        <f t="array" ref="Q1242">IFERROR(_xlfn.IFS(Table1[[#This Row],[Basic]]=1,"Basic",Table1[[#This Row],[Graduate]]=1,"Graduate",Table1[[#This Row],[Master]]=1,"Master",Table1[[#This Row],[PhD]]=1,"PhD"),"Other")</f>
        <v>Graduate</v>
      </c>
    </row>
    <row r="1243" spans="1:17" x14ac:dyDescent="0.25">
      <c r="A1243" s="2">
        <v>1782</v>
      </c>
      <c r="B1243" s="7">
        <v>146984</v>
      </c>
      <c r="C1243" s="2">
        <v>1</v>
      </c>
      <c r="D1243" s="2">
        <v>1</v>
      </c>
      <c r="E1243" s="2">
        <v>64</v>
      </c>
      <c r="F1243" s="2">
        <v>0</v>
      </c>
      <c r="G1243" s="2">
        <v>0</v>
      </c>
      <c r="H1243" s="2">
        <v>0</v>
      </c>
      <c r="I1243" s="2">
        <v>0</v>
      </c>
      <c r="J1243" s="2">
        <v>1</v>
      </c>
      <c r="K1243" s="2">
        <v>0</v>
      </c>
      <c r="L1243" s="2">
        <v>1</v>
      </c>
      <c r="M1243" s="2">
        <v>0</v>
      </c>
      <c r="N1243" s="2">
        <v>0</v>
      </c>
      <c r="O1243" s="2" t="s">
        <v>37</v>
      </c>
      <c r="P1243" s="2" t="str" cm="1">
        <f t="array" ref="P1243">_xlfn.IFS(Table1[[#This Row],[Divorced]]=1,"Divorced",Table1[[#This Row],[Married]]=1,"Married",Table1[[#This Row],[Single]]=1,"Single",Table1[[#This Row],[Together]]=1,"Together",Table1[[#This Row],[Widow]]=1,"Widow")</f>
        <v>Widow</v>
      </c>
      <c r="Q1243" s="2" t="str" cm="1">
        <f t="array" ref="Q1243">IFERROR(_xlfn.IFS(Table1[[#This Row],[Basic]]=1,"Basic",Table1[[#This Row],[Graduate]]=1,"Graduate",Table1[[#This Row],[Master]]=1,"Master",Table1[[#This Row],[PhD]]=1,"PhD"),"Other")</f>
        <v>Graduate</v>
      </c>
    </row>
    <row r="1244" spans="1:17" x14ac:dyDescent="0.25">
      <c r="A1244" s="2">
        <v>2108</v>
      </c>
      <c r="B1244" s="7">
        <v>146931</v>
      </c>
      <c r="C1244" s="2">
        <v>2</v>
      </c>
      <c r="D1244" s="2">
        <v>1</v>
      </c>
      <c r="E1244" s="2">
        <v>43</v>
      </c>
      <c r="F1244" s="2">
        <v>0</v>
      </c>
      <c r="G1244" s="2">
        <v>0</v>
      </c>
      <c r="H1244" s="2">
        <v>0</v>
      </c>
      <c r="I1244" s="2">
        <v>1</v>
      </c>
      <c r="J1244" s="2">
        <v>0</v>
      </c>
      <c r="K1244" s="2">
        <v>0</v>
      </c>
      <c r="L1244" s="2">
        <v>1</v>
      </c>
      <c r="M1244" s="2">
        <v>0</v>
      </c>
      <c r="N1244" s="2">
        <v>0</v>
      </c>
      <c r="O1244" s="2" t="s">
        <v>35</v>
      </c>
      <c r="P1244" s="2" t="str" cm="1">
        <f t="array" ref="P1244">_xlfn.IFS(Table1[[#This Row],[Divorced]]=1,"Divorced",Table1[[#This Row],[Married]]=1,"Married",Table1[[#This Row],[Single]]=1,"Single",Table1[[#This Row],[Together]]=1,"Together",Table1[[#This Row],[Widow]]=1,"Widow")</f>
        <v>Together</v>
      </c>
      <c r="Q1244" s="2" t="str" cm="1">
        <f t="array" ref="Q1244">IFERROR(_xlfn.IFS(Table1[[#This Row],[Basic]]=1,"Basic",Table1[[#This Row],[Graduate]]=1,"Graduate",Table1[[#This Row],[Master]]=1,"Master",Table1[[#This Row],[PhD]]=1,"PhD"),"Other")</f>
        <v>Graduate</v>
      </c>
    </row>
    <row r="1245" spans="1:17" x14ac:dyDescent="0.25">
      <c r="A1245" s="2">
        <v>1397</v>
      </c>
      <c r="B1245" s="7">
        <v>146923</v>
      </c>
      <c r="C1245" s="2">
        <v>1</v>
      </c>
      <c r="D1245" s="2">
        <v>0</v>
      </c>
      <c r="E1245" s="2">
        <v>33</v>
      </c>
      <c r="F1245" s="2">
        <v>0</v>
      </c>
      <c r="G1245" s="2">
        <v>0</v>
      </c>
      <c r="H1245" s="2">
        <v>1</v>
      </c>
      <c r="I1245" s="2">
        <v>0</v>
      </c>
      <c r="J1245" s="2">
        <v>0</v>
      </c>
      <c r="K1245" s="2">
        <v>0</v>
      </c>
      <c r="L1245" s="2">
        <v>1</v>
      </c>
      <c r="M1245" s="2">
        <v>0</v>
      </c>
      <c r="N1245" s="2">
        <v>0</v>
      </c>
      <c r="O1245" s="2" t="s">
        <v>38</v>
      </c>
      <c r="P1245" s="2" t="str" cm="1">
        <f t="array" ref="P1245">_xlfn.IFS(Table1[[#This Row],[Divorced]]=1,"Divorced",Table1[[#This Row],[Married]]=1,"Married",Table1[[#This Row],[Single]]=1,"Single",Table1[[#This Row],[Together]]=1,"Together",Table1[[#This Row],[Widow]]=1,"Widow")</f>
        <v>Single</v>
      </c>
      <c r="Q1245" s="2" t="str" cm="1">
        <f t="array" ref="Q1245">IFERROR(_xlfn.IFS(Table1[[#This Row],[Basic]]=1,"Basic",Table1[[#This Row],[Graduate]]=1,"Graduate",Table1[[#This Row],[Master]]=1,"Master",Table1[[#This Row],[PhD]]=1,"PhD"),"Other")</f>
        <v>Graduate</v>
      </c>
    </row>
    <row r="1246" spans="1:17" x14ac:dyDescent="0.25">
      <c r="A1246" s="2">
        <v>2705</v>
      </c>
      <c r="B1246" s="7">
        <v>146910</v>
      </c>
      <c r="C1246" s="2">
        <v>1</v>
      </c>
      <c r="D1246" s="2">
        <v>1</v>
      </c>
      <c r="E1246" s="2">
        <v>56</v>
      </c>
      <c r="F1246" s="2">
        <v>0</v>
      </c>
      <c r="G1246" s="2">
        <v>0</v>
      </c>
      <c r="H1246" s="2">
        <v>0</v>
      </c>
      <c r="I1246" s="2">
        <v>1</v>
      </c>
      <c r="J1246" s="2">
        <v>0</v>
      </c>
      <c r="K1246" s="2">
        <v>0</v>
      </c>
      <c r="L1246" s="2">
        <v>0</v>
      </c>
      <c r="M1246" s="2">
        <v>0</v>
      </c>
      <c r="N1246" s="2">
        <v>1</v>
      </c>
      <c r="O1246" s="2" t="s">
        <v>38</v>
      </c>
      <c r="P1246" s="2" t="str" cm="1">
        <f t="array" ref="P1246">_xlfn.IFS(Table1[[#This Row],[Divorced]]=1,"Divorced",Table1[[#This Row],[Married]]=1,"Married",Table1[[#This Row],[Single]]=1,"Single",Table1[[#This Row],[Together]]=1,"Together",Table1[[#This Row],[Widow]]=1,"Widow")</f>
        <v>Together</v>
      </c>
      <c r="Q1246" s="2" t="str" cm="1">
        <f t="array" ref="Q1246">IFERROR(_xlfn.IFS(Table1[[#This Row],[Basic]]=1,"Basic",Table1[[#This Row],[Graduate]]=1,"Graduate",Table1[[#This Row],[Master]]=1,"Master",Table1[[#This Row],[PhD]]=1,"PhD"),"Other")</f>
        <v>PhD</v>
      </c>
    </row>
    <row r="1247" spans="1:17" x14ac:dyDescent="0.25">
      <c r="A1247" s="2">
        <v>2760</v>
      </c>
      <c r="B1247" s="7">
        <v>146904</v>
      </c>
      <c r="C1247" s="2">
        <v>1</v>
      </c>
      <c r="D1247" s="2">
        <v>1</v>
      </c>
      <c r="E1247" s="2">
        <v>53</v>
      </c>
      <c r="F1247" s="2">
        <v>0</v>
      </c>
      <c r="G1247" s="2">
        <v>0</v>
      </c>
      <c r="H1247" s="2">
        <v>1</v>
      </c>
      <c r="I1247" s="2">
        <v>0</v>
      </c>
      <c r="J1247" s="2">
        <v>0</v>
      </c>
      <c r="K1247" s="2">
        <v>0</v>
      </c>
      <c r="L1247" s="2">
        <v>1</v>
      </c>
      <c r="M1247" s="2">
        <v>0</v>
      </c>
      <c r="N1247" s="2">
        <v>0</v>
      </c>
      <c r="O1247" s="2" t="s">
        <v>37</v>
      </c>
      <c r="P1247" s="2" t="str" cm="1">
        <f t="array" ref="P1247">_xlfn.IFS(Table1[[#This Row],[Divorced]]=1,"Divorced",Table1[[#This Row],[Married]]=1,"Married",Table1[[#This Row],[Single]]=1,"Single",Table1[[#This Row],[Together]]=1,"Together",Table1[[#This Row],[Widow]]=1,"Widow")</f>
        <v>Single</v>
      </c>
      <c r="Q1247" s="2" t="str" cm="1">
        <f t="array" ref="Q1247">IFERROR(_xlfn.IFS(Table1[[#This Row],[Basic]]=1,"Basic",Table1[[#This Row],[Graduate]]=1,"Graduate",Table1[[#This Row],[Master]]=1,"Master",Table1[[#This Row],[PhD]]=1,"PhD"),"Other")</f>
        <v>Graduate</v>
      </c>
    </row>
    <row r="1248" spans="1:17" x14ac:dyDescent="0.25">
      <c r="A1248" s="2">
        <v>1749</v>
      </c>
      <c r="B1248" s="7">
        <v>146891</v>
      </c>
      <c r="C1248" s="2">
        <v>0</v>
      </c>
      <c r="D1248" s="2">
        <v>1</v>
      </c>
      <c r="E1248" s="2">
        <v>55</v>
      </c>
      <c r="F1248" s="2">
        <v>0</v>
      </c>
      <c r="G1248" s="2">
        <v>1</v>
      </c>
      <c r="H1248" s="2">
        <v>0</v>
      </c>
      <c r="I1248" s="2">
        <v>0</v>
      </c>
      <c r="J1248" s="2">
        <v>0</v>
      </c>
      <c r="K1248" s="2">
        <v>0</v>
      </c>
      <c r="L1248" s="2">
        <v>0</v>
      </c>
      <c r="M1248" s="2">
        <v>0</v>
      </c>
      <c r="N1248" s="2">
        <v>0</v>
      </c>
      <c r="O1248" s="2" t="s">
        <v>39</v>
      </c>
      <c r="P1248" s="2" t="str" cm="1">
        <f t="array" ref="P1248">_xlfn.IFS(Table1[[#This Row],[Divorced]]=1,"Divorced",Table1[[#This Row],[Married]]=1,"Married",Table1[[#This Row],[Single]]=1,"Single",Table1[[#This Row],[Together]]=1,"Together",Table1[[#This Row],[Widow]]=1,"Widow")</f>
        <v>Married</v>
      </c>
      <c r="Q1248" s="2" t="str" cm="1">
        <f t="array" ref="Q1248">IFERROR(_xlfn.IFS(Table1[[#This Row],[Basic]]=1,"Basic",Table1[[#This Row],[Graduate]]=1,"Graduate",Table1[[#This Row],[Master]]=1,"Master",Table1[[#This Row],[PhD]]=1,"PhD"),"Other")</f>
        <v>Other</v>
      </c>
    </row>
    <row r="1249" spans="1:17" x14ac:dyDescent="0.25">
      <c r="A1249" s="2">
        <v>2177</v>
      </c>
      <c r="B1249" s="7">
        <v>146891</v>
      </c>
      <c r="C1249" s="2">
        <v>0</v>
      </c>
      <c r="D1249" s="2">
        <v>1</v>
      </c>
      <c r="E1249" s="2">
        <v>55</v>
      </c>
      <c r="F1249" s="2">
        <v>0</v>
      </c>
      <c r="G1249" s="2">
        <v>1</v>
      </c>
      <c r="H1249" s="2">
        <v>0</v>
      </c>
      <c r="I1249" s="2">
        <v>0</v>
      </c>
      <c r="J1249" s="2">
        <v>0</v>
      </c>
      <c r="K1249" s="2">
        <v>0</v>
      </c>
      <c r="L1249" s="2">
        <v>0</v>
      </c>
      <c r="M1249" s="2">
        <v>0</v>
      </c>
      <c r="N1249" s="2">
        <v>0</v>
      </c>
      <c r="O1249" s="2" t="s">
        <v>38</v>
      </c>
      <c r="P1249" s="2" t="str" cm="1">
        <f t="array" ref="P1249">_xlfn.IFS(Table1[[#This Row],[Divorced]]=1,"Divorced",Table1[[#This Row],[Married]]=1,"Married",Table1[[#This Row],[Single]]=1,"Single",Table1[[#This Row],[Together]]=1,"Together",Table1[[#This Row],[Widow]]=1,"Widow")</f>
        <v>Married</v>
      </c>
      <c r="Q1249" s="2" t="str" cm="1">
        <f t="array" ref="Q1249">IFERROR(_xlfn.IFS(Table1[[#This Row],[Basic]]=1,"Basic",Table1[[#This Row],[Graduate]]=1,"Graduate",Table1[[#This Row],[Master]]=1,"Master",Table1[[#This Row],[PhD]]=1,"PhD"),"Other")</f>
        <v>Other</v>
      </c>
    </row>
    <row r="1250" spans="1:17" x14ac:dyDescent="0.25">
      <c r="A1250" s="2">
        <v>1187</v>
      </c>
      <c r="B1250" s="7">
        <v>146854</v>
      </c>
      <c r="C1250" s="2">
        <v>1</v>
      </c>
      <c r="D1250" s="2">
        <v>1</v>
      </c>
      <c r="E1250" s="2">
        <v>47</v>
      </c>
      <c r="F1250" s="2">
        <v>0</v>
      </c>
      <c r="G1250" s="2">
        <v>0</v>
      </c>
      <c r="H1250" s="2">
        <v>1</v>
      </c>
      <c r="I1250" s="2">
        <v>0</v>
      </c>
      <c r="J1250" s="2">
        <v>0</v>
      </c>
      <c r="K1250" s="2">
        <v>0</v>
      </c>
      <c r="L1250" s="2">
        <v>0</v>
      </c>
      <c r="M1250" s="2">
        <v>0</v>
      </c>
      <c r="N1250" s="2">
        <v>1</v>
      </c>
      <c r="O1250" s="2" t="s">
        <v>38</v>
      </c>
      <c r="P1250" s="2" t="str" cm="1">
        <f t="array" ref="P1250">_xlfn.IFS(Table1[[#This Row],[Divorced]]=1,"Divorced",Table1[[#This Row],[Married]]=1,"Married",Table1[[#This Row],[Single]]=1,"Single",Table1[[#This Row],[Together]]=1,"Together",Table1[[#This Row],[Widow]]=1,"Widow")</f>
        <v>Single</v>
      </c>
      <c r="Q1250" s="2" t="str" cm="1">
        <f t="array" ref="Q1250">IFERROR(_xlfn.IFS(Table1[[#This Row],[Basic]]=1,"Basic",Table1[[#This Row],[Graduate]]=1,"Graduate",Table1[[#This Row],[Master]]=1,"Master",Table1[[#This Row],[PhD]]=1,"PhD"),"Other")</f>
        <v>PhD</v>
      </c>
    </row>
    <row r="1251" spans="1:17" x14ac:dyDescent="0.25">
      <c r="A1251" s="2">
        <v>2268</v>
      </c>
      <c r="B1251" s="7">
        <v>146831</v>
      </c>
      <c r="C1251" s="2">
        <v>1</v>
      </c>
      <c r="D1251" s="2">
        <v>1</v>
      </c>
      <c r="E1251" s="2">
        <v>51</v>
      </c>
      <c r="F1251" s="2">
        <v>0</v>
      </c>
      <c r="G1251" s="2">
        <v>1</v>
      </c>
      <c r="H1251" s="2">
        <v>0</v>
      </c>
      <c r="I1251" s="2">
        <v>0</v>
      </c>
      <c r="J1251" s="2">
        <v>0</v>
      </c>
      <c r="K1251" s="2">
        <v>0</v>
      </c>
      <c r="L1251" s="2">
        <v>0</v>
      </c>
      <c r="M1251" s="2">
        <v>0</v>
      </c>
      <c r="N1251" s="2">
        <v>0</v>
      </c>
      <c r="O1251" s="2" t="s">
        <v>37</v>
      </c>
      <c r="P1251" s="2" t="str" cm="1">
        <f t="array" ref="P1251">_xlfn.IFS(Table1[[#This Row],[Divorced]]=1,"Divorced",Table1[[#This Row],[Married]]=1,"Married",Table1[[#This Row],[Single]]=1,"Single",Table1[[#This Row],[Together]]=1,"Together",Table1[[#This Row],[Widow]]=1,"Widow")</f>
        <v>Married</v>
      </c>
      <c r="Q1251" s="2" t="str" cm="1">
        <f t="array" ref="Q1251">IFERROR(_xlfn.IFS(Table1[[#This Row],[Basic]]=1,"Basic",Table1[[#This Row],[Graduate]]=1,"Graduate",Table1[[#This Row],[Master]]=1,"Master",Table1[[#This Row],[PhD]]=1,"PhD"),"Other")</f>
        <v>Other</v>
      </c>
    </row>
    <row r="1252" spans="1:17" x14ac:dyDescent="0.25">
      <c r="A1252" s="2">
        <v>1961</v>
      </c>
      <c r="B1252" s="7">
        <v>146779</v>
      </c>
      <c r="C1252" s="2">
        <v>1</v>
      </c>
      <c r="D1252" s="2">
        <v>1</v>
      </c>
      <c r="E1252" s="2">
        <v>60</v>
      </c>
      <c r="F1252" s="2">
        <v>0</v>
      </c>
      <c r="G1252" s="2">
        <v>0</v>
      </c>
      <c r="H1252" s="2">
        <v>0</v>
      </c>
      <c r="I1252" s="2">
        <v>0</v>
      </c>
      <c r="J1252" s="2">
        <v>1</v>
      </c>
      <c r="K1252" s="2">
        <v>0</v>
      </c>
      <c r="L1252" s="2">
        <v>0</v>
      </c>
      <c r="M1252" s="2">
        <v>0</v>
      </c>
      <c r="N1252" s="2">
        <v>0</v>
      </c>
      <c r="O1252" s="2" t="s">
        <v>38</v>
      </c>
      <c r="P1252" s="2" t="str" cm="1">
        <f t="array" ref="P1252">_xlfn.IFS(Table1[[#This Row],[Divorced]]=1,"Divorced",Table1[[#This Row],[Married]]=1,"Married",Table1[[#This Row],[Single]]=1,"Single",Table1[[#This Row],[Together]]=1,"Together",Table1[[#This Row],[Widow]]=1,"Widow")</f>
        <v>Widow</v>
      </c>
      <c r="Q1252" s="2" t="str" cm="1">
        <f t="array" ref="Q1252">IFERROR(_xlfn.IFS(Table1[[#This Row],[Basic]]=1,"Basic",Table1[[#This Row],[Graduate]]=1,"Graduate",Table1[[#This Row],[Master]]=1,"Master",Table1[[#This Row],[PhD]]=1,"PhD"),"Other")</f>
        <v>Other</v>
      </c>
    </row>
    <row r="1253" spans="1:17" x14ac:dyDescent="0.25">
      <c r="A1253" s="2">
        <v>2483</v>
      </c>
      <c r="B1253" s="7">
        <v>146772</v>
      </c>
      <c r="C1253" s="2">
        <v>0</v>
      </c>
      <c r="D1253" s="2">
        <v>1</v>
      </c>
      <c r="E1253" s="2">
        <v>45</v>
      </c>
      <c r="F1253" s="2">
        <v>0</v>
      </c>
      <c r="G1253" s="2">
        <v>0</v>
      </c>
      <c r="H1253" s="2">
        <v>0</v>
      </c>
      <c r="I1253" s="2">
        <v>1</v>
      </c>
      <c r="J1253" s="2">
        <v>0</v>
      </c>
      <c r="K1253" s="2">
        <v>0</v>
      </c>
      <c r="L1253" s="2">
        <v>0</v>
      </c>
      <c r="M1253" s="2">
        <v>0</v>
      </c>
      <c r="N1253" s="2">
        <v>0</v>
      </c>
      <c r="O1253" s="2" t="s">
        <v>38</v>
      </c>
      <c r="P1253" s="2" t="str" cm="1">
        <f t="array" ref="P1253">_xlfn.IFS(Table1[[#This Row],[Divorced]]=1,"Divorced",Table1[[#This Row],[Married]]=1,"Married",Table1[[#This Row],[Single]]=1,"Single",Table1[[#This Row],[Together]]=1,"Together",Table1[[#This Row],[Widow]]=1,"Widow")</f>
        <v>Together</v>
      </c>
      <c r="Q1253" s="2" t="str" cm="1">
        <f t="array" ref="Q1253">IFERROR(_xlfn.IFS(Table1[[#This Row],[Basic]]=1,"Basic",Table1[[#This Row],[Graduate]]=1,"Graduate",Table1[[#This Row],[Master]]=1,"Master",Table1[[#This Row],[PhD]]=1,"PhD"),"Other")</f>
        <v>Other</v>
      </c>
    </row>
    <row r="1254" spans="1:17" x14ac:dyDescent="0.25">
      <c r="A1254" s="2">
        <v>2786</v>
      </c>
      <c r="B1254" s="7">
        <v>146757</v>
      </c>
      <c r="C1254" s="2">
        <v>0</v>
      </c>
      <c r="D1254" s="2">
        <v>1</v>
      </c>
      <c r="E1254" s="2">
        <v>57</v>
      </c>
      <c r="F1254" s="2">
        <v>0</v>
      </c>
      <c r="G1254" s="2">
        <v>0</v>
      </c>
      <c r="H1254" s="2">
        <v>1</v>
      </c>
      <c r="I1254" s="2">
        <v>0</v>
      </c>
      <c r="J1254" s="2">
        <v>0</v>
      </c>
      <c r="K1254" s="2">
        <v>0</v>
      </c>
      <c r="L1254" s="2">
        <v>0</v>
      </c>
      <c r="M1254" s="2">
        <v>0</v>
      </c>
      <c r="N1254" s="2">
        <v>1</v>
      </c>
      <c r="O1254" s="2" t="s">
        <v>35</v>
      </c>
      <c r="P1254" s="2" t="str" cm="1">
        <f t="array" ref="P1254">_xlfn.IFS(Table1[[#This Row],[Divorced]]=1,"Divorced",Table1[[#This Row],[Married]]=1,"Married",Table1[[#This Row],[Single]]=1,"Single",Table1[[#This Row],[Together]]=1,"Together",Table1[[#This Row],[Widow]]=1,"Widow")</f>
        <v>Single</v>
      </c>
      <c r="Q1254" s="2" t="str" cm="1">
        <f t="array" ref="Q1254">IFERROR(_xlfn.IFS(Table1[[#This Row],[Basic]]=1,"Basic",Table1[[#This Row],[Graduate]]=1,"Graduate",Table1[[#This Row],[Master]]=1,"Master",Table1[[#This Row],[PhD]]=1,"PhD"),"Other")</f>
        <v>PhD</v>
      </c>
    </row>
    <row r="1255" spans="1:17" x14ac:dyDescent="0.25">
      <c r="A1255" s="2">
        <v>2105</v>
      </c>
      <c r="B1255" s="7">
        <v>146734</v>
      </c>
      <c r="C1255" s="2">
        <v>0</v>
      </c>
      <c r="D1255" s="2">
        <v>1</v>
      </c>
      <c r="E1255" s="2">
        <v>66</v>
      </c>
      <c r="F1255" s="2">
        <v>0</v>
      </c>
      <c r="G1255" s="2">
        <v>1</v>
      </c>
      <c r="H1255" s="2">
        <v>0</v>
      </c>
      <c r="I1255" s="2">
        <v>0</v>
      </c>
      <c r="J1255" s="2">
        <v>0</v>
      </c>
      <c r="K1255" s="2">
        <v>0</v>
      </c>
      <c r="L1255" s="2">
        <v>1</v>
      </c>
      <c r="M1255" s="2">
        <v>0</v>
      </c>
      <c r="N1255" s="2">
        <v>0</v>
      </c>
      <c r="O1255" s="2" t="s">
        <v>38</v>
      </c>
      <c r="P1255" s="2" t="str" cm="1">
        <f t="array" ref="P1255">_xlfn.IFS(Table1[[#This Row],[Divorced]]=1,"Divorced",Table1[[#This Row],[Married]]=1,"Married",Table1[[#This Row],[Single]]=1,"Single",Table1[[#This Row],[Together]]=1,"Together",Table1[[#This Row],[Widow]]=1,"Widow")</f>
        <v>Married</v>
      </c>
      <c r="Q1255" s="2" t="str" cm="1">
        <f t="array" ref="Q1255">IFERROR(_xlfn.IFS(Table1[[#This Row],[Basic]]=1,"Basic",Table1[[#This Row],[Graduate]]=1,"Graduate",Table1[[#This Row],[Master]]=1,"Master",Table1[[#This Row],[PhD]]=1,"PhD"),"Other")</f>
        <v>Graduate</v>
      </c>
    </row>
    <row r="1256" spans="1:17" x14ac:dyDescent="0.25">
      <c r="A1256" s="2">
        <v>1641</v>
      </c>
      <c r="B1256" s="7">
        <v>146734</v>
      </c>
      <c r="C1256" s="2">
        <v>1</v>
      </c>
      <c r="D1256" s="2">
        <v>2</v>
      </c>
      <c r="E1256" s="2">
        <v>54</v>
      </c>
      <c r="F1256" s="2">
        <v>0</v>
      </c>
      <c r="G1256" s="2">
        <v>0</v>
      </c>
      <c r="H1256" s="2">
        <v>1</v>
      </c>
      <c r="I1256" s="2">
        <v>0</v>
      </c>
      <c r="J1256" s="2">
        <v>0</v>
      </c>
      <c r="K1256" s="2">
        <v>0</v>
      </c>
      <c r="L1256" s="2">
        <v>0</v>
      </c>
      <c r="M1256" s="2">
        <v>0</v>
      </c>
      <c r="N1256" s="2">
        <v>1</v>
      </c>
      <c r="O1256" s="2" t="s">
        <v>39</v>
      </c>
      <c r="P1256" s="2" t="str" cm="1">
        <f t="array" ref="P1256">_xlfn.IFS(Table1[[#This Row],[Divorced]]=1,"Divorced",Table1[[#This Row],[Married]]=1,"Married",Table1[[#This Row],[Single]]=1,"Single",Table1[[#This Row],[Together]]=1,"Together",Table1[[#This Row],[Widow]]=1,"Widow")</f>
        <v>Single</v>
      </c>
      <c r="Q1256" s="2" t="str" cm="1">
        <f t="array" ref="Q1256">IFERROR(_xlfn.IFS(Table1[[#This Row],[Basic]]=1,"Basic",Table1[[#This Row],[Graduate]]=1,"Graduate",Table1[[#This Row],[Master]]=1,"Master",Table1[[#This Row],[PhD]]=1,"PhD"),"Other")</f>
        <v>PhD</v>
      </c>
    </row>
    <row r="1257" spans="1:17" x14ac:dyDescent="0.25">
      <c r="A1257" s="2">
        <v>2301</v>
      </c>
      <c r="B1257" s="7">
        <v>146692</v>
      </c>
      <c r="C1257" s="2">
        <v>0</v>
      </c>
      <c r="D1257" s="2">
        <v>1</v>
      </c>
      <c r="E1257" s="2">
        <v>62</v>
      </c>
      <c r="F1257" s="2">
        <v>0</v>
      </c>
      <c r="G1257" s="2">
        <v>0</v>
      </c>
      <c r="H1257" s="2">
        <v>0</v>
      </c>
      <c r="I1257" s="2">
        <v>1</v>
      </c>
      <c r="J1257" s="2">
        <v>0</v>
      </c>
      <c r="K1257" s="2">
        <v>0</v>
      </c>
      <c r="L1257" s="2">
        <v>0</v>
      </c>
      <c r="M1257" s="2">
        <v>1</v>
      </c>
      <c r="N1257" s="2">
        <v>0</v>
      </c>
      <c r="O1257" s="2" t="s">
        <v>39</v>
      </c>
      <c r="P1257" s="2" t="str" cm="1">
        <f t="array" ref="P1257">_xlfn.IFS(Table1[[#This Row],[Divorced]]=1,"Divorced",Table1[[#This Row],[Married]]=1,"Married",Table1[[#This Row],[Single]]=1,"Single",Table1[[#This Row],[Together]]=1,"Together",Table1[[#This Row],[Widow]]=1,"Widow")</f>
        <v>Together</v>
      </c>
      <c r="Q1257" s="2" t="str" cm="1">
        <f t="array" ref="Q1257">IFERROR(_xlfn.IFS(Table1[[#This Row],[Basic]]=1,"Basic",Table1[[#This Row],[Graduate]]=1,"Graduate",Table1[[#This Row],[Master]]=1,"Master",Table1[[#This Row],[PhD]]=1,"PhD"),"Other")</f>
        <v>Master</v>
      </c>
    </row>
    <row r="1258" spans="1:17" x14ac:dyDescent="0.25">
      <c r="A1258" s="2">
        <v>1343</v>
      </c>
      <c r="B1258" s="7">
        <v>146681</v>
      </c>
      <c r="C1258" s="2">
        <v>0</v>
      </c>
      <c r="D1258" s="2">
        <v>2</v>
      </c>
      <c r="E1258" s="2">
        <v>72</v>
      </c>
      <c r="F1258" s="2">
        <v>0</v>
      </c>
      <c r="G1258" s="2">
        <v>0</v>
      </c>
      <c r="H1258" s="2">
        <v>0</v>
      </c>
      <c r="I1258" s="2">
        <v>1</v>
      </c>
      <c r="J1258" s="2">
        <v>0</v>
      </c>
      <c r="K1258" s="2">
        <v>0</v>
      </c>
      <c r="L1258" s="2">
        <v>0</v>
      </c>
      <c r="M1258" s="2">
        <v>0</v>
      </c>
      <c r="N1258" s="2">
        <v>1</v>
      </c>
      <c r="O1258" s="2" t="s">
        <v>38</v>
      </c>
      <c r="P1258" s="2" t="str" cm="1">
        <f t="array" ref="P1258">_xlfn.IFS(Table1[[#This Row],[Divorced]]=1,"Divorced",Table1[[#This Row],[Married]]=1,"Married",Table1[[#This Row],[Single]]=1,"Single",Table1[[#This Row],[Together]]=1,"Together",Table1[[#This Row],[Widow]]=1,"Widow")</f>
        <v>Together</v>
      </c>
      <c r="Q1258" s="2" t="str" cm="1">
        <f t="array" ref="Q1258">IFERROR(_xlfn.IFS(Table1[[#This Row],[Basic]]=1,"Basic",Table1[[#This Row],[Graduate]]=1,"Graduate",Table1[[#This Row],[Master]]=1,"Master",Table1[[#This Row],[PhD]]=1,"PhD"),"Other")</f>
        <v>PhD</v>
      </c>
    </row>
    <row r="1259" spans="1:17" x14ac:dyDescent="0.25">
      <c r="A1259" s="2">
        <v>2610</v>
      </c>
      <c r="B1259" s="7">
        <v>146681</v>
      </c>
      <c r="C1259" s="2">
        <v>0</v>
      </c>
      <c r="D1259" s="2">
        <v>2</v>
      </c>
      <c r="E1259" s="2">
        <v>72</v>
      </c>
      <c r="F1259" s="2">
        <v>0</v>
      </c>
      <c r="G1259" s="2">
        <v>0</v>
      </c>
      <c r="H1259" s="2">
        <v>0</v>
      </c>
      <c r="I1259" s="2">
        <v>1</v>
      </c>
      <c r="J1259" s="2">
        <v>0</v>
      </c>
      <c r="K1259" s="2">
        <v>0</v>
      </c>
      <c r="L1259" s="2">
        <v>0</v>
      </c>
      <c r="M1259" s="2">
        <v>0</v>
      </c>
      <c r="N1259" s="2">
        <v>1</v>
      </c>
      <c r="O1259" s="2" t="s">
        <v>37</v>
      </c>
      <c r="P1259" s="2" t="str" cm="1">
        <f t="array" ref="P1259">_xlfn.IFS(Table1[[#This Row],[Divorced]]=1,"Divorced",Table1[[#This Row],[Married]]=1,"Married",Table1[[#This Row],[Single]]=1,"Single",Table1[[#This Row],[Together]]=1,"Together",Table1[[#This Row],[Widow]]=1,"Widow")</f>
        <v>Together</v>
      </c>
      <c r="Q1259" s="2" t="str" cm="1">
        <f t="array" ref="Q1259">IFERROR(_xlfn.IFS(Table1[[#This Row],[Basic]]=1,"Basic",Table1[[#This Row],[Graduate]]=1,"Graduate",Table1[[#This Row],[Master]]=1,"Master",Table1[[#This Row],[PhD]]=1,"PhD"),"Other")</f>
        <v>PhD</v>
      </c>
    </row>
    <row r="1260" spans="1:17" x14ac:dyDescent="0.25">
      <c r="A1260" s="2">
        <v>1032</v>
      </c>
      <c r="B1260" s="7">
        <v>146610</v>
      </c>
      <c r="C1260" s="2">
        <v>0</v>
      </c>
      <c r="D1260" s="2">
        <v>2</v>
      </c>
      <c r="E1260" s="2">
        <v>68</v>
      </c>
      <c r="F1260" s="2">
        <v>1</v>
      </c>
      <c r="G1260" s="2">
        <v>0</v>
      </c>
      <c r="H1260" s="2">
        <v>0</v>
      </c>
      <c r="I1260" s="2">
        <v>0</v>
      </c>
      <c r="J1260" s="2">
        <v>0</v>
      </c>
      <c r="K1260" s="2">
        <v>0</v>
      </c>
      <c r="L1260" s="2">
        <v>0</v>
      </c>
      <c r="M1260" s="2">
        <v>0</v>
      </c>
      <c r="N1260" s="2">
        <v>1</v>
      </c>
      <c r="O1260" s="2" t="s">
        <v>37</v>
      </c>
      <c r="P1260" s="2" t="str" cm="1">
        <f t="array" ref="P1260">_xlfn.IFS(Table1[[#This Row],[Divorced]]=1,"Divorced",Table1[[#This Row],[Married]]=1,"Married",Table1[[#This Row],[Single]]=1,"Single",Table1[[#This Row],[Together]]=1,"Together",Table1[[#This Row],[Widow]]=1,"Widow")</f>
        <v>Divorced</v>
      </c>
      <c r="Q1260" s="2" t="str" cm="1">
        <f t="array" ref="Q1260">IFERROR(_xlfn.IFS(Table1[[#This Row],[Basic]]=1,"Basic",Table1[[#This Row],[Graduate]]=1,"Graduate",Table1[[#This Row],[Master]]=1,"Master",Table1[[#This Row],[PhD]]=1,"PhD"),"Other")</f>
        <v>PhD</v>
      </c>
    </row>
    <row r="1261" spans="1:17" x14ac:dyDescent="0.25">
      <c r="A1261" s="2">
        <v>2055</v>
      </c>
      <c r="B1261" s="7">
        <v>146610</v>
      </c>
      <c r="C1261" s="2">
        <v>0</v>
      </c>
      <c r="D1261" s="2">
        <v>0</v>
      </c>
      <c r="E1261" s="2">
        <v>62</v>
      </c>
      <c r="F1261" s="2">
        <v>0</v>
      </c>
      <c r="G1261" s="2">
        <v>0</v>
      </c>
      <c r="H1261" s="2">
        <v>0</v>
      </c>
      <c r="I1261" s="2">
        <v>1</v>
      </c>
      <c r="J1261" s="2">
        <v>0</v>
      </c>
      <c r="K1261" s="2">
        <v>0</v>
      </c>
      <c r="L1261" s="2">
        <v>1</v>
      </c>
      <c r="M1261" s="2">
        <v>0</v>
      </c>
      <c r="N1261" s="2">
        <v>0</v>
      </c>
      <c r="O1261" s="2" t="s">
        <v>39</v>
      </c>
      <c r="P1261" s="2" t="str" cm="1">
        <f t="array" ref="P1261">_xlfn.IFS(Table1[[#This Row],[Divorced]]=1,"Divorced",Table1[[#This Row],[Married]]=1,"Married",Table1[[#This Row],[Single]]=1,"Single",Table1[[#This Row],[Together]]=1,"Together",Table1[[#This Row],[Widow]]=1,"Widow")</f>
        <v>Together</v>
      </c>
      <c r="Q1261" s="2" t="str" cm="1">
        <f t="array" ref="Q1261">IFERROR(_xlfn.IFS(Table1[[#This Row],[Basic]]=1,"Basic",Table1[[#This Row],[Graduate]]=1,"Graduate",Table1[[#This Row],[Master]]=1,"Master",Table1[[#This Row],[PhD]]=1,"PhD"),"Other")</f>
        <v>Graduate</v>
      </c>
    </row>
    <row r="1262" spans="1:17" x14ac:dyDescent="0.25">
      <c r="A1262" s="2">
        <v>1775</v>
      </c>
      <c r="B1262" s="7">
        <v>146524</v>
      </c>
      <c r="C1262" s="2">
        <v>0</v>
      </c>
      <c r="D1262" s="2">
        <v>1</v>
      </c>
      <c r="E1262" s="2">
        <v>59</v>
      </c>
      <c r="F1262" s="2">
        <v>0</v>
      </c>
      <c r="G1262" s="2">
        <v>0</v>
      </c>
      <c r="H1262" s="2">
        <v>1</v>
      </c>
      <c r="I1262" s="2">
        <v>0</v>
      </c>
      <c r="J1262" s="2">
        <v>0</v>
      </c>
      <c r="K1262" s="2">
        <v>0</v>
      </c>
      <c r="L1262" s="2">
        <v>1</v>
      </c>
      <c r="M1262" s="2">
        <v>0</v>
      </c>
      <c r="N1262" s="2">
        <v>0</v>
      </c>
      <c r="O1262" s="2" t="s">
        <v>38</v>
      </c>
      <c r="P1262" s="2" t="str" cm="1">
        <f t="array" ref="P1262">_xlfn.IFS(Table1[[#This Row],[Divorced]]=1,"Divorced",Table1[[#This Row],[Married]]=1,"Married",Table1[[#This Row],[Single]]=1,"Single",Table1[[#This Row],[Together]]=1,"Together",Table1[[#This Row],[Widow]]=1,"Widow")</f>
        <v>Single</v>
      </c>
      <c r="Q1262" s="2" t="str" cm="1">
        <f t="array" ref="Q1262">IFERROR(_xlfn.IFS(Table1[[#This Row],[Basic]]=1,"Basic",Table1[[#This Row],[Graduate]]=1,"Graduate",Table1[[#This Row],[Master]]=1,"Master",Table1[[#This Row],[PhD]]=1,"PhD"),"Other")</f>
        <v>Graduate</v>
      </c>
    </row>
    <row r="1263" spans="1:17" x14ac:dyDescent="0.25">
      <c r="A1263" s="2">
        <v>1628</v>
      </c>
      <c r="B1263" s="7">
        <v>146463</v>
      </c>
      <c r="C1263" s="2">
        <v>1</v>
      </c>
      <c r="D1263" s="2">
        <v>1</v>
      </c>
      <c r="E1263" s="2">
        <v>49</v>
      </c>
      <c r="F1263" s="2">
        <v>0</v>
      </c>
      <c r="G1263" s="2">
        <v>1</v>
      </c>
      <c r="H1263" s="2">
        <v>0</v>
      </c>
      <c r="I1263" s="2">
        <v>0</v>
      </c>
      <c r="J1263" s="2">
        <v>0</v>
      </c>
      <c r="K1263" s="2">
        <v>0</v>
      </c>
      <c r="L1263" s="2">
        <v>0</v>
      </c>
      <c r="M1263" s="2">
        <v>0</v>
      </c>
      <c r="N1263" s="2">
        <v>1</v>
      </c>
      <c r="O1263" s="2" t="s">
        <v>35</v>
      </c>
      <c r="P1263" s="2" t="str" cm="1">
        <f t="array" ref="P1263">_xlfn.IFS(Table1[[#This Row],[Divorced]]=1,"Divorced",Table1[[#This Row],[Married]]=1,"Married",Table1[[#This Row],[Single]]=1,"Single",Table1[[#This Row],[Together]]=1,"Together",Table1[[#This Row],[Widow]]=1,"Widow")</f>
        <v>Married</v>
      </c>
      <c r="Q1263" s="2" t="str" cm="1">
        <f t="array" ref="Q1263">IFERROR(_xlfn.IFS(Table1[[#This Row],[Basic]]=1,"Basic",Table1[[#This Row],[Graduate]]=1,"Graduate",Table1[[#This Row],[Master]]=1,"Master",Table1[[#This Row],[PhD]]=1,"PhD"),"Other")</f>
        <v>PhD</v>
      </c>
    </row>
    <row r="1264" spans="1:17" x14ac:dyDescent="0.25">
      <c r="A1264" s="2">
        <v>2018</v>
      </c>
      <c r="B1264" s="7">
        <v>146423</v>
      </c>
      <c r="C1264" s="2">
        <v>1</v>
      </c>
      <c r="D1264" s="2">
        <v>1</v>
      </c>
      <c r="E1264" s="2">
        <v>48</v>
      </c>
      <c r="F1264" s="2">
        <v>0</v>
      </c>
      <c r="G1264" s="2">
        <v>0</v>
      </c>
      <c r="H1264" s="2">
        <v>1</v>
      </c>
      <c r="I1264" s="2">
        <v>0</v>
      </c>
      <c r="J1264" s="2">
        <v>0</v>
      </c>
      <c r="K1264" s="2">
        <v>0</v>
      </c>
      <c r="L1264" s="2">
        <v>0</v>
      </c>
      <c r="M1264" s="2">
        <v>1</v>
      </c>
      <c r="N1264" s="2">
        <v>0</v>
      </c>
      <c r="O1264" s="2" t="s">
        <v>35</v>
      </c>
      <c r="P1264" s="2" t="str" cm="1">
        <f t="array" ref="P1264">_xlfn.IFS(Table1[[#This Row],[Divorced]]=1,"Divorced",Table1[[#This Row],[Married]]=1,"Married",Table1[[#This Row],[Single]]=1,"Single",Table1[[#This Row],[Together]]=1,"Together",Table1[[#This Row],[Widow]]=1,"Widow")</f>
        <v>Single</v>
      </c>
      <c r="Q1264" s="2" t="str" cm="1">
        <f t="array" ref="Q1264">IFERROR(_xlfn.IFS(Table1[[#This Row],[Basic]]=1,"Basic",Table1[[#This Row],[Graduate]]=1,"Graduate",Table1[[#This Row],[Master]]=1,"Master",Table1[[#This Row],[PhD]]=1,"PhD"),"Other")</f>
        <v>Master</v>
      </c>
    </row>
    <row r="1265" spans="1:17" x14ac:dyDescent="0.25">
      <c r="A1265" s="2">
        <v>2979</v>
      </c>
      <c r="B1265" s="7">
        <v>146423</v>
      </c>
      <c r="C1265" s="2">
        <v>1</v>
      </c>
      <c r="D1265" s="2">
        <v>1</v>
      </c>
      <c r="E1265" s="2">
        <v>48</v>
      </c>
      <c r="F1265" s="2">
        <v>0</v>
      </c>
      <c r="G1265" s="2">
        <v>0</v>
      </c>
      <c r="H1265" s="2">
        <v>1</v>
      </c>
      <c r="I1265" s="2">
        <v>0</v>
      </c>
      <c r="J1265" s="2">
        <v>0</v>
      </c>
      <c r="K1265" s="2">
        <v>0</v>
      </c>
      <c r="L1265" s="2">
        <v>0</v>
      </c>
      <c r="M1265" s="2">
        <v>1</v>
      </c>
      <c r="N1265" s="2">
        <v>0</v>
      </c>
      <c r="O1265" s="2" t="s">
        <v>39</v>
      </c>
      <c r="P1265" s="2" t="str" cm="1">
        <f t="array" ref="P1265">_xlfn.IFS(Table1[[#This Row],[Divorced]]=1,"Divorced",Table1[[#This Row],[Married]]=1,"Married",Table1[[#This Row],[Single]]=1,"Single",Table1[[#This Row],[Together]]=1,"Together",Table1[[#This Row],[Widow]]=1,"Widow")</f>
        <v>Single</v>
      </c>
      <c r="Q1265" s="2" t="str" cm="1">
        <f t="array" ref="Q1265">IFERROR(_xlfn.IFS(Table1[[#This Row],[Basic]]=1,"Basic",Table1[[#This Row],[Graduate]]=1,"Graduate",Table1[[#This Row],[Master]]=1,"Master",Table1[[#This Row],[PhD]]=1,"PhD"),"Other")</f>
        <v>Master</v>
      </c>
    </row>
    <row r="1266" spans="1:17" x14ac:dyDescent="0.25">
      <c r="A1266" s="2">
        <v>2359</v>
      </c>
      <c r="B1266" s="7">
        <v>146390</v>
      </c>
      <c r="C1266" s="2">
        <v>0</v>
      </c>
      <c r="D1266" s="2">
        <v>1</v>
      </c>
      <c r="E1266" s="2">
        <v>65</v>
      </c>
      <c r="F1266" s="2">
        <v>1</v>
      </c>
      <c r="G1266" s="2">
        <v>0</v>
      </c>
      <c r="H1266" s="2">
        <v>0</v>
      </c>
      <c r="I1266" s="2">
        <v>0</v>
      </c>
      <c r="J1266" s="2">
        <v>0</v>
      </c>
      <c r="K1266" s="2">
        <v>0</v>
      </c>
      <c r="L1266" s="2">
        <v>0</v>
      </c>
      <c r="M1266" s="2">
        <v>1</v>
      </c>
      <c r="N1266" s="2">
        <v>0</v>
      </c>
      <c r="O1266" s="2" t="s">
        <v>34</v>
      </c>
      <c r="P1266" s="2" t="str" cm="1">
        <f t="array" ref="P1266">_xlfn.IFS(Table1[[#This Row],[Divorced]]=1,"Divorced",Table1[[#This Row],[Married]]=1,"Married",Table1[[#This Row],[Single]]=1,"Single",Table1[[#This Row],[Together]]=1,"Together",Table1[[#This Row],[Widow]]=1,"Widow")</f>
        <v>Divorced</v>
      </c>
      <c r="Q1266" s="2" t="str" cm="1">
        <f t="array" ref="Q1266">IFERROR(_xlfn.IFS(Table1[[#This Row],[Basic]]=1,"Basic",Table1[[#This Row],[Graduate]]=1,"Graduate",Table1[[#This Row],[Master]]=1,"Master",Table1[[#This Row],[PhD]]=1,"PhD"),"Other")</f>
        <v>Master</v>
      </c>
    </row>
    <row r="1267" spans="1:17" x14ac:dyDescent="0.25">
      <c r="A1267" s="2">
        <v>1289</v>
      </c>
      <c r="B1267" s="7">
        <v>146377</v>
      </c>
      <c r="C1267" s="2">
        <v>1</v>
      </c>
      <c r="D1267" s="2">
        <v>0</v>
      </c>
      <c r="E1267" s="2">
        <v>42</v>
      </c>
      <c r="F1267" s="2">
        <v>0</v>
      </c>
      <c r="G1267" s="2">
        <v>1</v>
      </c>
      <c r="H1267" s="2">
        <v>0</v>
      </c>
      <c r="I1267" s="2">
        <v>0</v>
      </c>
      <c r="J1267" s="2">
        <v>0</v>
      </c>
      <c r="K1267" s="2">
        <v>0</v>
      </c>
      <c r="L1267" s="2">
        <v>0</v>
      </c>
      <c r="M1267" s="2">
        <v>0</v>
      </c>
      <c r="N1267" s="2">
        <v>1</v>
      </c>
      <c r="O1267" s="2" t="s">
        <v>38</v>
      </c>
      <c r="P1267" s="2" t="str" cm="1">
        <f t="array" ref="P1267">_xlfn.IFS(Table1[[#This Row],[Divorced]]=1,"Divorced",Table1[[#This Row],[Married]]=1,"Married",Table1[[#This Row],[Single]]=1,"Single",Table1[[#This Row],[Together]]=1,"Together",Table1[[#This Row],[Widow]]=1,"Widow")</f>
        <v>Married</v>
      </c>
      <c r="Q1267" s="2" t="str" cm="1">
        <f t="array" ref="Q1267">IFERROR(_xlfn.IFS(Table1[[#This Row],[Basic]]=1,"Basic",Table1[[#This Row],[Graduate]]=1,"Graduate",Table1[[#This Row],[Master]]=1,"Master",Table1[[#This Row],[PhD]]=1,"PhD"),"Other")</f>
        <v>PhD</v>
      </c>
    </row>
    <row r="1268" spans="1:17" x14ac:dyDescent="0.25">
      <c r="A1268" s="2">
        <v>1835</v>
      </c>
      <c r="B1268" s="7">
        <v>146374</v>
      </c>
      <c r="C1268" s="2">
        <v>0</v>
      </c>
      <c r="D1268" s="2">
        <v>1</v>
      </c>
      <c r="E1268" s="2">
        <v>46</v>
      </c>
      <c r="F1268" s="2">
        <v>0</v>
      </c>
      <c r="G1268" s="2">
        <v>1</v>
      </c>
      <c r="H1268" s="2">
        <v>0</v>
      </c>
      <c r="I1268" s="2">
        <v>0</v>
      </c>
      <c r="J1268" s="2">
        <v>0</v>
      </c>
      <c r="K1268" s="2">
        <v>0</v>
      </c>
      <c r="L1268" s="2">
        <v>0</v>
      </c>
      <c r="M1268" s="2">
        <v>0</v>
      </c>
      <c r="N1268" s="2">
        <v>1</v>
      </c>
      <c r="O1268" s="2" t="s">
        <v>38</v>
      </c>
      <c r="P1268" s="2" t="str" cm="1">
        <f t="array" ref="P1268">_xlfn.IFS(Table1[[#This Row],[Divorced]]=1,"Divorced",Table1[[#This Row],[Married]]=1,"Married",Table1[[#This Row],[Single]]=1,"Single",Table1[[#This Row],[Together]]=1,"Together",Table1[[#This Row],[Widow]]=1,"Widow")</f>
        <v>Married</v>
      </c>
      <c r="Q1268" s="2" t="str" cm="1">
        <f t="array" ref="Q1268">IFERROR(_xlfn.IFS(Table1[[#This Row],[Basic]]=1,"Basic",Table1[[#This Row],[Graduate]]=1,"Graduate",Table1[[#This Row],[Master]]=1,"Master",Table1[[#This Row],[PhD]]=1,"PhD"),"Other")</f>
        <v>PhD</v>
      </c>
    </row>
    <row r="1269" spans="1:17" x14ac:dyDescent="0.25">
      <c r="A1269" s="2">
        <v>1002</v>
      </c>
      <c r="B1269" s="7">
        <v>146344</v>
      </c>
      <c r="C1269" s="2">
        <v>1</v>
      </c>
      <c r="D1269" s="2">
        <v>1</v>
      </c>
      <c r="E1269" s="2">
        <v>66</v>
      </c>
      <c r="F1269" s="2">
        <v>0</v>
      </c>
      <c r="G1269" s="2">
        <v>0</v>
      </c>
      <c r="H1269" s="2">
        <v>1</v>
      </c>
      <c r="I1269" s="2">
        <v>0</v>
      </c>
      <c r="J1269" s="2">
        <v>0</v>
      </c>
      <c r="K1269" s="2">
        <v>0</v>
      </c>
      <c r="L1269" s="2">
        <v>1</v>
      </c>
      <c r="M1269" s="2">
        <v>0</v>
      </c>
      <c r="N1269" s="2">
        <v>0</v>
      </c>
      <c r="O1269" s="2" t="s">
        <v>37</v>
      </c>
      <c r="P1269" s="2" t="str" cm="1">
        <f t="array" ref="P1269">_xlfn.IFS(Table1[[#This Row],[Divorced]]=1,"Divorced",Table1[[#This Row],[Married]]=1,"Married",Table1[[#This Row],[Single]]=1,"Single",Table1[[#This Row],[Together]]=1,"Together",Table1[[#This Row],[Widow]]=1,"Widow")</f>
        <v>Single</v>
      </c>
      <c r="Q1269" s="2" t="str" cm="1">
        <f t="array" ref="Q1269">IFERROR(_xlfn.IFS(Table1[[#This Row],[Basic]]=1,"Basic",Table1[[#This Row],[Graduate]]=1,"Graduate",Table1[[#This Row],[Master]]=1,"Master",Table1[[#This Row],[PhD]]=1,"PhD"),"Other")</f>
        <v>Graduate</v>
      </c>
    </row>
    <row r="1270" spans="1:17" x14ac:dyDescent="0.25">
      <c r="A1270" s="2">
        <v>1142</v>
      </c>
      <c r="B1270" s="7">
        <v>146344</v>
      </c>
      <c r="C1270" s="2">
        <v>0</v>
      </c>
      <c r="D1270" s="2">
        <v>1</v>
      </c>
      <c r="E1270" s="2">
        <v>48</v>
      </c>
      <c r="F1270" s="2">
        <v>0</v>
      </c>
      <c r="G1270" s="2">
        <v>0</v>
      </c>
      <c r="H1270" s="2">
        <v>0</v>
      </c>
      <c r="I1270" s="2">
        <v>1</v>
      </c>
      <c r="J1270" s="2">
        <v>0</v>
      </c>
      <c r="K1270" s="2">
        <v>0</v>
      </c>
      <c r="L1270" s="2">
        <v>0</v>
      </c>
      <c r="M1270" s="2">
        <v>0</v>
      </c>
      <c r="N1270" s="2">
        <v>0</v>
      </c>
      <c r="O1270" s="2" t="s">
        <v>35</v>
      </c>
      <c r="P1270" s="2" t="str" cm="1">
        <f t="array" ref="P1270">_xlfn.IFS(Table1[[#This Row],[Divorced]]=1,"Divorced",Table1[[#This Row],[Married]]=1,"Married",Table1[[#This Row],[Single]]=1,"Single",Table1[[#This Row],[Together]]=1,"Together",Table1[[#This Row],[Widow]]=1,"Widow")</f>
        <v>Together</v>
      </c>
      <c r="Q1270" s="2" t="str" cm="1">
        <f t="array" ref="Q1270">IFERROR(_xlfn.IFS(Table1[[#This Row],[Basic]]=1,"Basic",Table1[[#This Row],[Graduate]]=1,"Graduate",Table1[[#This Row],[Master]]=1,"Master",Table1[[#This Row],[PhD]]=1,"PhD"),"Other")</f>
        <v>Other</v>
      </c>
    </row>
    <row r="1271" spans="1:17" x14ac:dyDescent="0.25">
      <c r="A1271" s="2">
        <v>1475</v>
      </c>
      <c r="B1271" s="7">
        <v>146310</v>
      </c>
      <c r="C1271" s="2">
        <v>1</v>
      </c>
      <c r="D1271" s="2">
        <v>0</v>
      </c>
      <c r="E1271" s="2">
        <v>44</v>
      </c>
      <c r="F1271" s="2">
        <v>1</v>
      </c>
      <c r="G1271" s="2">
        <v>0</v>
      </c>
      <c r="H1271" s="2">
        <v>0</v>
      </c>
      <c r="I1271" s="2">
        <v>0</v>
      </c>
      <c r="J1271" s="2">
        <v>0</v>
      </c>
      <c r="K1271" s="2">
        <v>0</v>
      </c>
      <c r="L1271" s="2">
        <v>1</v>
      </c>
      <c r="M1271" s="2">
        <v>0</v>
      </c>
      <c r="N1271" s="2">
        <v>0</v>
      </c>
      <c r="O1271" s="2" t="s">
        <v>38</v>
      </c>
      <c r="P1271" s="2" t="str" cm="1">
        <f t="array" ref="P1271">_xlfn.IFS(Table1[[#This Row],[Divorced]]=1,"Divorced",Table1[[#This Row],[Married]]=1,"Married",Table1[[#This Row],[Single]]=1,"Single",Table1[[#This Row],[Together]]=1,"Together",Table1[[#This Row],[Widow]]=1,"Widow")</f>
        <v>Divorced</v>
      </c>
      <c r="Q1271" s="2" t="str" cm="1">
        <f t="array" ref="Q1271">IFERROR(_xlfn.IFS(Table1[[#This Row],[Basic]]=1,"Basic",Table1[[#This Row],[Graduate]]=1,"Graduate",Table1[[#This Row],[Master]]=1,"Master",Table1[[#This Row],[PhD]]=1,"PhD"),"Other")</f>
        <v>Graduate</v>
      </c>
    </row>
    <row r="1272" spans="1:17" x14ac:dyDescent="0.25">
      <c r="A1272" s="2">
        <v>1867</v>
      </c>
      <c r="B1272" s="7">
        <v>146231</v>
      </c>
      <c r="C1272" s="2">
        <v>2</v>
      </c>
      <c r="D1272" s="2">
        <v>1</v>
      </c>
      <c r="E1272" s="2">
        <v>67</v>
      </c>
      <c r="F1272" s="2">
        <v>0</v>
      </c>
      <c r="G1272" s="2">
        <v>0</v>
      </c>
      <c r="H1272" s="2">
        <v>1</v>
      </c>
      <c r="I1272" s="2">
        <v>0</v>
      </c>
      <c r="J1272" s="2">
        <v>0</v>
      </c>
      <c r="K1272" s="2">
        <v>0</v>
      </c>
      <c r="L1272" s="2">
        <v>0</v>
      </c>
      <c r="M1272" s="2">
        <v>0</v>
      </c>
      <c r="N1272" s="2">
        <v>1</v>
      </c>
      <c r="O1272" s="2" t="s">
        <v>34</v>
      </c>
      <c r="P1272" s="2" t="str" cm="1">
        <f t="array" ref="P1272">_xlfn.IFS(Table1[[#This Row],[Divorced]]=1,"Divorced",Table1[[#This Row],[Married]]=1,"Married",Table1[[#This Row],[Single]]=1,"Single",Table1[[#This Row],[Together]]=1,"Together",Table1[[#This Row],[Widow]]=1,"Widow")</f>
        <v>Single</v>
      </c>
      <c r="Q1272" s="2" t="str" cm="1">
        <f t="array" ref="Q1272">IFERROR(_xlfn.IFS(Table1[[#This Row],[Basic]]=1,"Basic",Table1[[#This Row],[Graduate]]=1,"Graduate",Table1[[#This Row],[Master]]=1,"Master",Table1[[#This Row],[PhD]]=1,"PhD"),"Other")</f>
        <v>PhD</v>
      </c>
    </row>
    <row r="1273" spans="1:17" x14ac:dyDescent="0.25">
      <c r="A1273" s="2">
        <v>2260</v>
      </c>
      <c r="B1273" s="7">
        <v>146149</v>
      </c>
      <c r="C1273" s="2">
        <v>0</v>
      </c>
      <c r="D1273" s="2">
        <v>1</v>
      </c>
      <c r="E1273" s="2">
        <v>45</v>
      </c>
      <c r="F1273" s="2">
        <v>0</v>
      </c>
      <c r="G1273" s="2">
        <v>1</v>
      </c>
      <c r="H1273" s="2">
        <v>0</v>
      </c>
      <c r="I1273" s="2">
        <v>0</v>
      </c>
      <c r="J1273" s="2">
        <v>0</v>
      </c>
      <c r="K1273" s="2">
        <v>0</v>
      </c>
      <c r="L1273" s="2">
        <v>1</v>
      </c>
      <c r="M1273" s="2">
        <v>0</v>
      </c>
      <c r="N1273" s="2">
        <v>0</v>
      </c>
      <c r="O1273" s="2" t="s">
        <v>36</v>
      </c>
      <c r="P1273" s="2" t="str" cm="1">
        <f t="array" ref="P1273">_xlfn.IFS(Table1[[#This Row],[Divorced]]=1,"Divorced",Table1[[#This Row],[Married]]=1,"Married",Table1[[#This Row],[Single]]=1,"Single",Table1[[#This Row],[Together]]=1,"Together",Table1[[#This Row],[Widow]]=1,"Widow")</f>
        <v>Married</v>
      </c>
      <c r="Q1273" s="2" t="str" cm="1">
        <f t="array" ref="Q1273">IFERROR(_xlfn.IFS(Table1[[#This Row],[Basic]]=1,"Basic",Table1[[#This Row],[Graduate]]=1,"Graduate",Table1[[#This Row],[Master]]=1,"Master",Table1[[#This Row],[PhD]]=1,"PhD"),"Other")</f>
        <v>Graduate</v>
      </c>
    </row>
    <row r="1274" spans="1:17" x14ac:dyDescent="0.25">
      <c r="A1274" s="2">
        <v>1912</v>
      </c>
      <c r="B1274" s="7">
        <v>146107</v>
      </c>
      <c r="C1274" s="2">
        <v>1</v>
      </c>
      <c r="D1274" s="2">
        <v>0</v>
      </c>
      <c r="E1274" s="2">
        <v>31</v>
      </c>
      <c r="F1274" s="2">
        <v>0</v>
      </c>
      <c r="G1274" s="2">
        <v>0</v>
      </c>
      <c r="H1274" s="2">
        <v>1</v>
      </c>
      <c r="I1274" s="2">
        <v>0</v>
      </c>
      <c r="J1274" s="2">
        <v>0</v>
      </c>
      <c r="K1274" s="2">
        <v>0</v>
      </c>
      <c r="L1274" s="2">
        <v>1</v>
      </c>
      <c r="M1274" s="2">
        <v>0</v>
      </c>
      <c r="N1274" s="2">
        <v>0</v>
      </c>
      <c r="O1274" s="2" t="s">
        <v>36</v>
      </c>
      <c r="P1274" s="2" t="str" cm="1">
        <f t="array" ref="P1274">_xlfn.IFS(Table1[[#This Row],[Divorced]]=1,"Divorced",Table1[[#This Row],[Married]]=1,"Married",Table1[[#This Row],[Single]]=1,"Single",Table1[[#This Row],[Together]]=1,"Together",Table1[[#This Row],[Widow]]=1,"Widow")</f>
        <v>Single</v>
      </c>
      <c r="Q1274" s="2" t="str" cm="1">
        <f t="array" ref="Q1274">IFERROR(_xlfn.IFS(Table1[[#This Row],[Basic]]=1,"Basic",Table1[[#This Row],[Graduate]]=1,"Graduate",Table1[[#This Row],[Master]]=1,"Master",Table1[[#This Row],[PhD]]=1,"PhD"),"Other")</f>
        <v>Graduate</v>
      </c>
    </row>
    <row r="1275" spans="1:17" x14ac:dyDescent="0.25">
      <c r="A1275" s="2">
        <v>1935</v>
      </c>
      <c r="B1275" s="7">
        <v>146106</v>
      </c>
      <c r="C1275" s="2">
        <v>1</v>
      </c>
      <c r="D1275" s="2">
        <v>1</v>
      </c>
      <c r="E1275" s="2">
        <v>44</v>
      </c>
      <c r="F1275" s="2">
        <v>0</v>
      </c>
      <c r="G1275" s="2">
        <v>0</v>
      </c>
      <c r="H1275" s="2">
        <v>0</v>
      </c>
      <c r="I1275" s="2">
        <v>1</v>
      </c>
      <c r="J1275" s="2">
        <v>0</v>
      </c>
      <c r="K1275" s="2">
        <v>0</v>
      </c>
      <c r="L1275" s="2">
        <v>0</v>
      </c>
      <c r="M1275" s="2">
        <v>1</v>
      </c>
      <c r="N1275" s="2">
        <v>0</v>
      </c>
      <c r="O1275" s="2" t="s">
        <v>39</v>
      </c>
      <c r="P1275" s="2" t="str" cm="1">
        <f t="array" ref="P1275">_xlfn.IFS(Table1[[#This Row],[Divorced]]=1,"Divorced",Table1[[#This Row],[Married]]=1,"Married",Table1[[#This Row],[Single]]=1,"Single",Table1[[#This Row],[Together]]=1,"Together",Table1[[#This Row],[Widow]]=1,"Widow")</f>
        <v>Together</v>
      </c>
      <c r="Q1275" s="2" t="str" cm="1">
        <f t="array" ref="Q1275">IFERROR(_xlfn.IFS(Table1[[#This Row],[Basic]]=1,"Basic",Table1[[#This Row],[Graduate]]=1,"Graduate",Table1[[#This Row],[Master]]=1,"Master",Table1[[#This Row],[PhD]]=1,"PhD"),"Other")</f>
        <v>Master</v>
      </c>
    </row>
    <row r="1276" spans="1:17" x14ac:dyDescent="0.25">
      <c r="A1276" s="2">
        <v>1618</v>
      </c>
      <c r="B1276" s="7">
        <v>146102</v>
      </c>
      <c r="C1276" s="2">
        <v>2</v>
      </c>
      <c r="D1276" s="2">
        <v>1</v>
      </c>
      <c r="E1276" s="2">
        <v>58</v>
      </c>
      <c r="F1276" s="2">
        <v>1</v>
      </c>
      <c r="G1276" s="2">
        <v>0</v>
      </c>
      <c r="H1276" s="2">
        <v>0</v>
      </c>
      <c r="I1276" s="2">
        <v>0</v>
      </c>
      <c r="J1276" s="2">
        <v>0</v>
      </c>
      <c r="K1276" s="2">
        <v>0</v>
      </c>
      <c r="L1276" s="2">
        <v>1</v>
      </c>
      <c r="M1276" s="2">
        <v>0</v>
      </c>
      <c r="N1276" s="2">
        <v>0</v>
      </c>
      <c r="O1276" s="2" t="s">
        <v>36</v>
      </c>
      <c r="P1276" s="2" t="str" cm="1">
        <f t="array" ref="P1276">_xlfn.IFS(Table1[[#This Row],[Divorced]]=1,"Divorced",Table1[[#This Row],[Married]]=1,"Married",Table1[[#This Row],[Single]]=1,"Single",Table1[[#This Row],[Together]]=1,"Together",Table1[[#This Row],[Widow]]=1,"Widow")</f>
        <v>Divorced</v>
      </c>
      <c r="Q1276" s="2" t="str" cm="1">
        <f t="array" ref="Q1276">IFERROR(_xlfn.IFS(Table1[[#This Row],[Basic]]=1,"Basic",Table1[[#This Row],[Graduate]]=1,"Graduate",Table1[[#This Row],[Master]]=1,"Master",Table1[[#This Row],[PhD]]=1,"PhD"),"Other")</f>
        <v>Graduate</v>
      </c>
    </row>
    <row r="1277" spans="1:17" x14ac:dyDescent="0.25">
      <c r="A1277" s="2">
        <v>1359</v>
      </c>
      <c r="B1277" s="7">
        <v>146098</v>
      </c>
      <c r="C1277" s="2">
        <v>1</v>
      </c>
      <c r="D1277" s="2">
        <v>1</v>
      </c>
      <c r="E1277" s="2">
        <v>45</v>
      </c>
      <c r="F1277" s="2">
        <v>0</v>
      </c>
      <c r="G1277" s="2">
        <v>0</v>
      </c>
      <c r="H1277" s="2">
        <v>1</v>
      </c>
      <c r="I1277" s="2">
        <v>0</v>
      </c>
      <c r="J1277" s="2">
        <v>0</v>
      </c>
      <c r="K1277" s="2">
        <v>0</v>
      </c>
      <c r="L1277" s="2">
        <v>0</v>
      </c>
      <c r="M1277" s="2">
        <v>1</v>
      </c>
      <c r="N1277" s="2">
        <v>0</v>
      </c>
      <c r="O1277" s="2" t="s">
        <v>39</v>
      </c>
      <c r="P1277" s="2" t="str" cm="1">
        <f t="array" ref="P1277">_xlfn.IFS(Table1[[#This Row],[Divorced]]=1,"Divorced",Table1[[#This Row],[Married]]=1,"Married",Table1[[#This Row],[Single]]=1,"Single",Table1[[#This Row],[Together]]=1,"Together",Table1[[#This Row],[Widow]]=1,"Widow")</f>
        <v>Single</v>
      </c>
      <c r="Q1277" s="2" t="str" cm="1">
        <f t="array" ref="Q1277">IFERROR(_xlfn.IFS(Table1[[#This Row],[Basic]]=1,"Basic",Table1[[#This Row],[Graduate]]=1,"Graduate",Table1[[#This Row],[Master]]=1,"Master",Table1[[#This Row],[PhD]]=1,"PhD"),"Other")</f>
        <v>Master</v>
      </c>
    </row>
    <row r="1278" spans="1:17" x14ac:dyDescent="0.25">
      <c r="A1278" s="2">
        <v>2487</v>
      </c>
      <c r="B1278" s="7">
        <v>146098</v>
      </c>
      <c r="C1278" s="2">
        <v>1</v>
      </c>
      <c r="D1278" s="2">
        <v>1</v>
      </c>
      <c r="E1278" s="2">
        <v>45</v>
      </c>
      <c r="F1278" s="2">
        <v>0</v>
      </c>
      <c r="G1278" s="2">
        <v>0</v>
      </c>
      <c r="H1278" s="2">
        <v>1</v>
      </c>
      <c r="I1278" s="2">
        <v>0</v>
      </c>
      <c r="J1278" s="2">
        <v>0</v>
      </c>
      <c r="K1278" s="2">
        <v>0</v>
      </c>
      <c r="L1278" s="2">
        <v>0</v>
      </c>
      <c r="M1278" s="2">
        <v>1</v>
      </c>
      <c r="N1278" s="2">
        <v>0</v>
      </c>
      <c r="O1278" s="2" t="s">
        <v>39</v>
      </c>
      <c r="P1278" s="2" t="str" cm="1">
        <f t="array" ref="P1278">_xlfn.IFS(Table1[[#This Row],[Divorced]]=1,"Divorced",Table1[[#This Row],[Married]]=1,"Married",Table1[[#This Row],[Single]]=1,"Single",Table1[[#This Row],[Together]]=1,"Together",Table1[[#This Row],[Widow]]=1,"Widow")</f>
        <v>Single</v>
      </c>
      <c r="Q1278" s="2" t="str" cm="1">
        <f t="array" ref="Q1278">IFERROR(_xlfn.IFS(Table1[[#This Row],[Basic]]=1,"Basic",Table1[[#This Row],[Graduate]]=1,"Graduate",Table1[[#This Row],[Master]]=1,"Master",Table1[[#This Row],[PhD]]=1,"PhD"),"Other")</f>
        <v>Master</v>
      </c>
    </row>
    <row r="1279" spans="1:17" x14ac:dyDescent="0.25">
      <c r="A1279" s="2">
        <v>2509</v>
      </c>
      <c r="B1279" s="7">
        <v>146098</v>
      </c>
      <c r="C1279" s="2">
        <v>1</v>
      </c>
      <c r="D1279" s="2">
        <v>1</v>
      </c>
      <c r="E1279" s="2">
        <v>45</v>
      </c>
      <c r="F1279" s="2">
        <v>0</v>
      </c>
      <c r="G1279" s="2">
        <v>0</v>
      </c>
      <c r="H1279" s="2">
        <v>1</v>
      </c>
      <c r="I1279" s="2">
        <v>0</v>
      </c>
      <c r="J1279" s="2">
        <v>0</v>
      </c>
      <c r="K1279" s="2">
        <v>0</v>
      </c>
      <c r="L1279" s="2">
        <v>0</v>
      </c>
      <c r="M1279" s="2">
        <v>1</v>
      </c>
      <c r="N1279" s="2">
        <v>0</v>
      </c>
      <c r="O1279" s="2" t="s">
        <v>34</v>
      </c>
      <c r="P1279" s="2" t="str" cm="1">
        <f t="array" ref="P1279">_xlfn.IFS(Table1[[#This Row],[Divorced]]=1,"Divorced",Table1[[#This Row],[Married]]=1,"Married",Table1[[#This Row],[Single]]=1,"Single",Table1[[#This Row],[Together]]=1,"Together",Table1[[#This Row],[Widow]]=1,"Widow")</f>
        <v>Single</v>
      </c>
      <c r="Q1279" s="2" t="str" cm="1">
        <f t="array" ref="Q1279">IFERROR(_xlfn.IFS(Table1[[#This Row],[Basic]]=1,"Basic",Table1[[#This Row],[Graduate]]=1,"Graduate",Table1[[#This Row],[Master]]=1,"Master",Table1[[#This Row],[PhD]]=1,"PhD"),"Other")</f>
        <v>Master</v>
      </c>
    </row>
    <row r="1280" spans="1:17" x14ac:dyDescent="0.25">
      <c r="A1280" s="2">
        <v>1198</v>
      </c>
      <c r="B1280" s="7">
        <v>146097</v>
      </c>
      <c r="C1280" s="2">
        <v>0</v>
      </c>
      <c r="D1280" s="2">
        <v>1</v>
      </c>
      <c r="E1280" s="2">
        <v>64</v>
      </c>
      <c r="F1280" s="2">
        <v>0</v>
      </c>
      <c r="G1280" s="2">
        <v>0</v>
      </c>
      <c r="H1280" s="2">
        <v>0</v>
      </c>
      <c r="I1280" s="2">
        <v>1</v>
      </c>
      <c r="J1280" s="2">
        <v>0</v>
      </c>
      <c r="K1280" s="2">
        <v>0</v>
      </c>
      <c r="L1280" s="2">
        <v>1</v>
      </c>
      <c r="M1280" s="2">
        <v>0</v>
      </c>
      <c r="N1280" s="2">
        <v>0</v>
      </c>
      <c r="O1280" s="2" t="s">
        <v>36</v>
      </c>
      <c r="P1280" s="2" t="str" cm="1">
        <f t="array" ref="P1280">_xlfn.IFS(Table1[[#This Row],[Divorced]]=1,"Divorced",Table1[[#This Row],[Married]]=1,"Married",Table1[[#This Row],[Single]]=1,"Single",Table1[[#This Row],[Together]]=1,"Together",Table1[[#This Row],[Widow]]=1,"Widow")</f>
        <v>Together</v>
      </c>
      <c r="Q1280" s="2" t="str" cm="1">
        <f t="array" ref="Q1280">IFERROR(_xlfn.IFS(Table1[[#This Row],[Basic]]=1,"Basic",Table1[[#This Row],[Graduate]]=1,"Graduate",Table1[[#This Row],[Master]]=1,"Master",Table1[[#This Row],[PhD]]=1,"PhD"),"Other")</f>
        <v>Graduate</v>
      </c>
    </row>
    <row r="1281" spans="1:17" x14ac:dyDescent="0.25">
      <c r="A1281" s="2">
        <v>2297</v>
      </c>
      <c r="B1281" s="7">
        <v>146094</v>
      </c>
      <c r="C1281" s="2">
        <v>1</v>
      </c>
      <c r="D1281" s="2">
        <v>1</v>
      </c>
      <c r="E1281" s="2">
        <v>47</v>
      </c>
      <c r="F1281" s="2">
        <v>0</v>
      </c>
      <c r="G1281" s="2">
        <v>1</v>
      </c>
      <c r="H1281" s="2">
        <v>0</v>
      </c>
      <c r="I1281" s="2">
        <v>0</v>
      </c>
      <c r="J1281" s="2">
        <v>0</v>
      </c>
      <c r="K1281" s="2">
        <v>0</v>
      </c>
      <c r="L1281" s="2">
        <v>0</v>
      </c>
      <c r="M1281" s="2">
        <v>0</v>
      </c>
      <c r="N1281" s="2">
        <v>0</v>
      </c>
      <c r="O1281" s="2" t="s">
        <v>38</v>
      </c>
      <c r="P1281" s="2" t="str" cm="1">
        <f t="array" ref="P1281">_xlfn.IFS(Table1[[#This Row],[Divorced]]=1,"Divorced",Table1[[#This Row],[Married]]=1,"Married",Table1[[#This Row],[Single]]=1,"Single",Table1[[#This Row],[Together]]=1,"Together",Table1[[#This Row],[Widow]]=1,"Widow")</f>
        <v>Married</v>
      </c>
      <c r="Q1281" s="2" t="str" cm="1">
        <f t="array" ref="Q1281">IFERROR(_xlfn.IFS(Table1[[#This Row],[Basic]]=1,"Basic",Table1[[#This Row],[Graduate]]=1,"Graduate",Table1[[#This Row],[Master]]=1,"Master",Table1[[#This Row],[PhD]]=1,"PhD"),"Other")</f>
        <v>Other</v>
      </c>
    </row>
    <row r="1282" spans="1:17" x14ac:dyDescent="0.25">
      <c r="A1282" s="2">
        <v>1980</v>
      </c>
      <c r="B1282" s="7">
        <v>146086</v>
      </c>
      <c r="C1282" s="2">
        <v>0</v>
      </c>
      <c r="D1282" s="2">
        <v>1</v>
      </c>
      <c r="E1282" s="2">
        <v>64</v>
      </c>
      <c r="F1282" s="2">
        <v>1</v>
      </c>
      <c r="G1282" s="2">
        <v>0</v>
      </c>
      <c r="H1282" s="2">
        <v>0</v>
      </c>
      <c r="I1282" s="2">
        <v>0</v>
      </c>
      <c r="J1282" s="2">
        <v>0</v>
      </c>
      <c r="K1282" s="2">
        <v>0</v>
      </c>
      <c r="L1282" s="2">
        <v>1</v>
      </c>
      <c r="M1282" s="2">
        <v>0</v>
      </c>
      <c r="N1282" s="2">
        <v>0</v>
      </c>
      <c r="O1282" s="2" t="s">
        <v>37</v>
      </c>
      <c r="P1282" s="2" t="str" cm="1">
        <f t="array" ref="P1282">_xlfn.IFS(Table1[[#This Row],[Divorced]]=1,"Divorced",Table1[[#This Row],[Married]]=1,"Married",Table1[[#This Row],[Single]]=1,"Single",Table1[[#This Row],[Together]]=1,"Together",Table1[[#This Row],[Widow]]=1,"Widow")</f>
        <v>Divorced</v>
      </c>
      <c r="Q1282" s="2" t="str" cm="1">
        <f t="array" ref="Q1282">IFERROR(_xlfn.IFS(Table1[[#This Row],[Basic]]=1,"Basic",Table1[[#This Row],[Graduate]]=1,"Graduate",Table1[[#This Row],[Master]]=1,"Master",Table1[[#This Row],[PhD]]=1,"PhD"),"Other")</f>
        <v>Graduate</v>
      </c>
    </row>
    <row r="1283" spans="1:17" x14ac:dyDescent="0.25">
      <c r="A1283" s="2">
        <v>2426</v>
      </c>
      <c r="B1283" s="7">
        <v>146053</v>
      </c>
      <c r="C1283" s="2">
        <v>1</v>
      </c>
      <c r="D1283" s="2">
        <v>0</v>
      </c>
      <c r="E1283" s="2">
        <v>48</v>
      </c>
      <c r="F1283" s="2">
        <v>0</v>
      </c>
      <c r="G1283" s="2">
        <v>0</v>
      </c>
      <c r="H1283" s="2">
        <v>0</v>
      </c>
      <c r="I1283" s="2">
        <v>1</v>
      </c>
      <c r="J1283" s="2">
        <v>0</v>
      </c>
      <c r="K1283" s="2">
        <v>0</v>
      </c>
      <c r="L1283" s="2">
        <v>1</v>
      </c>
      <c r="M1283" s="2">
        <v>0</v>
      </c>
      <c r="N1283" s="2">
        <v>0</v>
      </c>
      <c r="O1283" s="2" t="s">
        <v>35</v>
      </c>
      <c r="P1283" s="2" t="str" cm="1">
        <f t="array" ref="P1283">_xlfn.IFS(Table1[[#This Row],[Divorced]]=1,"Divorced",Table1[[#This Row],[Married]]=1,"Married",Table1[[#This Row],[Single]]=1,"Single",Table1[[#This Row],[Together]]=1,"Together",Table1[[#This Row],[Widow]]=1,"Widow")</f>
        <v>Together</v>
      </c>
      <c r="Q1283" s="2" t="str" cm="1">
        <f t="array" ref="Q1283">IFERROR(_xlfn.IFS(Table1[[#This Row],[Basic]]=1,"Basic",Table1[[#This Row],[Graduate]]=1,"Graduate",Table1[[#This Row],[Master]]=1,"Master",Table1[[#This Row],[PhD]]=1,"PhD"),"Other")</f>
        <v>Graduate</v>
      </c>
    </row>
    <row r="1284" spans="1:17" x14ac:dyDescent="0.25">
      <c r="A1284" s="2">
        <v>2137</v>
      </c>
      <c r="B1284" s="7">
        <v>146049</v>
      </c>
      <c r="C1284" s="2">
        <v>1</v>
      </c>
      <c r="D1284" s="2">
        <v>1</v>
      </c>
      <c r="E1284" s="2">
        <v>44</v>
      </c>
      <c r="F1284" s="2">
        <v>0</v>
      </c>
      <c r="G1284" s="2">
        <v>1</v>
      </c>
      <c r="H1284" s="2">
        <v>0</v>
      </c>
      <c r="I1284" s="2">
        <v>0</v>
      </c>
      <c r="J1284" s="2">
        <v>0</v>
      </c>
      <c r="K1284" s="2">
        <v>0</v>
      </c>
      <c r="L1284" s="2">
        <v>1</v>
      </c>
      <c r="M1284" s="2">
        <v>0</v>
      </c>
      <c r="N1284" s="2">
        <v>0</v>
      </c>
      <c r="O1284" s="2" t="s">
        <v>34</v>
      </c>
      <c r="P1284" s="2" t="str" cm="1">
        <f t="array" ref="P1284">_xlfn.IFS(Table1[[#This Row],[Divorced]]=1,"Divorced",Table1[[#This Row],[Married]]=1,"Married",Table1[[#This Row],[Single]]=1,"Single",Table1[[#This Row],[Together]]=1,"Together",Table1[[#This Row],[Widow]]=1,"Widow")</f>
        <v>Married</v>
      </c>
      <c r="Q1284" s="2" t="str" cm="1">
        <f t="array" ref="Q1284">IFERROR(_xlfn.IFS(Table1[[#This Row],[Basic]]=1,"Basic",Table1[[#This Row],[Graduate]]=1,"Graduate",Table1[[#This Row],[Master]]=1,"Master",Table1[[#This Row],[PhD]]=1,"PhD"),"Other")</f>
        <v>Graduate</v>
      </c>
    </row>
    <row r="1285" spans="1:17" x14ac:dyDescent="0.25">
      <c r="A1285" s="2">
        <v>1901</v>
      </c>
      <c r="B1285" s="7">
        <v>146015</v>
      </c>
      <c r="C1285" s="2">
        <v>1</v>
      </c>
      <c r="D1285" s="2">
        <v>1</v>
      </c>
      <c r="E1285" s="2">
        <v>65</v>
      </c>
      <c r="F1285" s="2">
        <v>0</v>
      </c>
      <c r="G1285" s="2">
        <v>0</v>
      </c>
      <c r="H1285" s="2">
        <v>0</v>
      </c>
      <c r="I1285" s="2">
        <v>1</v>
      </c>
      <c r="J1285" s="2">
        <v>0</v>
      </c>
      <c r="K1285" s="2">
        <v>0</v>
      </c>
      <c r="L1285" s="2">
        <v>0</v>
      </c>
      <c r="M1285" s="2">
        <v>0</v>
      </c>
      <c r="N1285" s="2">
        <v>1</v>
      </c>
      <c r="O1285" s="2" t="s">
        <v>38</v>
      </c>
      <c r="P1285" s="2" t="str" cm="1">
        <f t="array" ref="P1285">_xlfn.IFS(Table1[[#This Row],[Divorced]]=1,"Divorced",Table1[[#This Row],[Married]]=1,"Married",Table1[[#This Row],[Single]]=1,"Single",Table1[[#This Row],[Together]]=1,"Together",Table1[[#This Row],[Widow]]=1,"Widow")</f>
        <v>Together</v>
      </c>
      <c r="Q1285" s="2" t="str" cm="1">
        <f t="array" ref="Q1285">IFERROR(_xlfn.IFS(Table1[[#This Row],[Basic]]=1,"Basic",Table1[[#This Row],[Graduate]]=1,"Graduate",Table1[[#This Row],[Master]]=1,"Master",Table1[[#This Row],[PhD]]=1,"PhD"),"Other")</f>
        <v>PhD</v>
      </c>
    </row>
    <row r="1286" spans="1:17" x14ac:dyDescent="0.25">
      <c r="A1286" s="2">
        <v>2438</v>
      </c>
      <c r="B1286" s="7">
        <v>146015</v>
      </c>
      <c r="C1286" s="2">
        <v>1</v>
      </c>
      <c r="D1286" s="2">
        <v>1</v>
      </c>
      <c r="E1286" s="2">
        <v>65</v>
      </c>
      <c r="F1286" s="2">
        <v>0</v>
      </c>
      <c r="G1286" s="2">
        <v>0</v>
      </c>
      <c r="H1286" s="2">
        <v>0</v>
      </c>
      <c r="I1286" s="2">
        <v>1</v>
      </c>
      <c r="J1286" s="2">
        <v>0</v>
      </c>
      <c r="K1286" s="2">
        <v>0</v>
      </c>
      <c r="L1286" s="2">
        <v>0</v>
      </c>
      <c r="M1286" s="2">
        <v>0</v>
      </c>
      <c r="N1286" s="2">
        <v>1</v>
      </c>
      <c r="O1286" s="2" t="s">
        <v>35</v>
      </c>
      <c r="P1286" s="2" t="str" cm="1">
        <f t="array" ref="P1286">_xlfn.IFS(Table1[[#This Row],[Divorced]]=1,"Divorced",Table1[[#This Row],[Married]]=1,"Married",Table1[[#This Row],[Single]]=1,"Single",Table1[[#This Row],[Together]]=1,"Together",Table1[[#This Row],[Widow]]=1,"Widow")</f>
        <v>Together</v>
      </c>
      <c r="Q1286" s="2" t="str" cm="1">
        <f t="array" ref="Q1286">IFERROR(_xlfn.IFS(Table1[[#This Row],[Basic]]=1,"Basic",Table1[[#This Row],[Graduate]]=1,"Graduate",Table1[[#This Row],[Master]]=1,"Master",Table1[[#This Row],[PhD]]=1,"PhD"),"Other")</f>
        <v>PhD</v>
      </c>
    </row>
    <row r="1287" spans="1:17" x14ac:dyDescent="0.25">
      <c r="A1287" s="2">
        <v>1201</v>
      </c>
      <c r="B1287" s="7">
        <v>146014</v>
      </c>
      <c r="C1287" s="2">
        <v>1</v>
      </c>
      <c r="D1287" s="2">
        <v>1</v>
      </c>
      <c r="E1287" s="2">
        <v>46</v>
      </c>
      <c r="F1287" s="2">
        <v>0</v>
      </c>
      <c r="G1287" s="2">
        <v>0</v>
      </c>
      <c r="H1287" s="2">
        <v>0</v>
      </c>
      <c r="I1287" s="2">
        <v>1</v>
      </c>
      <c r="J1287" s="2">
        <v>0</v>
      </c>
      <c r="K1287" s="2">
        <v>0</v>
      </c>
      <c r="L1287" s="2">
        <v>0</v>
      </c>
      <c r="M1287" s="2">
        <v>1</v>
      </c>
      <c r="N1287" s="2">
        <v>0</v>
      </c>
      <c r="O1287" s="2" t="s">
        <v>34</v>
      </c>
      <c r="P1287" s="2" t="str" cm="1">
        <f t="array" ref="P1287">_xlfn.IFS(Table1[[#This Row],[Divorced]]=1,"Divorced",Table1[[#This Row],[Married]]=1,"Married",Table1[[#This Row],[Single]]=1,"Single",Table1[[#This Row],[Together]]=1,"Together",Table1[[#This Row],[Widow]]=1,"Widow")</f>
        <v>Together</v>
      </c>
      <c r="Q1287" s="2" t="str" cm="1">
        <f t="array" ref="Q1287">IFERROR(_xlfn.IFS(Table1[[#This Row],[Basic]]=1,"Basic",Table1[[#This Row],[Graduate]]=1,"Graduate",Table1[[#This Row],[Master]]=1,"Master",Table1[[#This Row],[PhD]]=1,"PhD"),"Other")</f>
        <v>Master</v>
      </c>
    </row>
    <row r="1288" spans="1:17" x14ac:dyDescent="0.25">
      <c r="A1288" s="2">
        <v>1244</v>
      </c>
      <c r="B1288" s="7">
        <v>145989</v>
      </c>
      <c r="C1288" s="2">
        <v>0</v>
      </c>
      <c r="D1288" s="2">
        <v>1</v>
      </c>
      <c r="E1288" s="2">
        <v>56</v>
      </c>
      <c r="F1288" s="2">
        <v>0</v>
      </c>
      <c r="G1288" s="2">
        <v>0</v>
      </c>
      <c r="H1288" s="2">
        <v>1</v>
      </c>
      <c r="I1288" s="2">
        <v>0</v>
      </c>
      <c r="J1288" s="2">
        <v>0</v>
      </c>
      <c r="K1288" s="2">
        <v>0</v>
      </c>
      <c r="L1288" s="2">
        <v>1</v>
      </c>
      <c r="M1288" s="2">
        <v>0</v>
      </c>
      <c r="N1288" s="2">
        <v>0</v>
      </c>
      <c r="O1288" s="2" t="s">
        <v>35</v>
      </c>
      <c r="P1288" s="2" t="str" cm="1">
        <f t="array" ref="P1288">_xlfn.IFS(Table1[[#This Row],[Divorced]]=1,"Divorced",Table1[[#This Row],[Married]]=1,"Married",Table1[[#This Row],[Single]]=1,"Single",Table1[[#This Row],[Together]]=1,"Together",Table1[[#This Row],[Widow]]=1,"Widow")</f>
        <v>Single</v>
      </c>
      <c r="Q1288" s="2" t="str" cm="1">
        <f t="array" ref="Q1288">IFERROR(_xlfn.IFS(Table1[[#This Row],[Basic]]=1,"Basic",Table1[[#This Row],[Graduate]]=1,"Graduate",Table1[[#This Row],[Master]]=1,"Master",Table1[[#This Row],[PhD]]=1,"PhD"),"Other")</f>
        <v>Graduate</v>
      </c>
    </row>
    <row r="1289" spans="1:17" x14ac:dyDescent="0.25">
      <c r="A1289" s="2">
        <v>1679</v>
      </c>
      <c r="B1289" s="7">
        <v>145938</v>
      </c>
      <c r="C1289" s="2">
        <v>0</v>
      </c>
      <c r="D1289" s="2">
        <v>0</v>
      </c>
      <c r="E1289" s="2">
        <v>59</v>
      </c>
      <c r="F1289" s="2">
        <v>0</v>
      </c>
      <c r="G1289" s="2">
        <v>0</v>
      </c>
      <c r="H1289" s="2">
        <v>1</v>
      </c>
      <c r="I1289" s="2">
        <v>0</v>
      </c>
      <c r="J1289" s="2">
        <v>0</v>
      </c>
      <c r="K1289" s="2">
        <v>0</v>
      </c>
      <c r="L1289" s="2">
        <v>1</v>
      </c>
      <c r="M1289" s="2">
        <v>0</v>
      </c>
      <c r="N1289" s="2">
        <v>0</v>
      </c>
      <c r="O1289" s="2" t="s">
        <v>38</v>
      </c>
      <c r="P1289" s="2" t="str" cm="1">
        <f t="array" ref="P1289">_xlfn.IFS(Table1[[#This Row],[Divorced]]=1,"Divorced",Table1[[#This Row],[Married]]=1,"Married",Table1[[#This Row],[Single]]=1,"Single",Table1[[#This Row],[Together]]=1,"Together",Table1[[#This Row],[Widow]]=1,"Widow")</f>
        <v>Single</v>
      </c>
      <c r="Q1289" s="2" t="str" cm="1">
        <f t="array" ref="Q1289">IFERROR(_xlfn.IFS(Table1[[#This Row],[Basic]]=1,"Basic",Table1[[#This Row],[Graduate]]=1,"Graduate",Table1[[#This Row],[Master]]=1,"Master",Table1[[#This Row],[PhD]]=1,"PhD"),"Other")</f>
        <v>Graduate</v>
      </c>
    </row>
    <row r="1290" spans="1:17" x14ac:dyDescent="0.25">
      <c r="A1290" s="2">
        <v>1890</v>
      </c>
      <c r="B1290" s="7">
        <v>145921</v>
      </c>
      <c r="C1290" s="2">
        <v>0</v>
      </c>
      <c r="D1290" s="2">
        <v>0</v>
      </c>
      <c r="E1290" s="2">
        <v>34</v>
      </c>
      <c r="F1290" s="2">
        <v>0</v>
      </c>
      <c r="G1290" s="2">
        <v>1</v>
      </c>
      <c r="H1290" s="2">
        <v>0</v>
      </c>
      <c r="I1290" s="2">
        <v>0</v>
      </c>
      <c r="J1290" s="2">
        <v>0</v>
      </c>
      <c r="K1290" s="2">
        <v>0</v>
      </c>
      <c r="L1290" s="2">
        <v>0</v>
      </c>
      <c r="M1290" s="2">
        <v>0</v>
      </c>
      <c r="N1290" s="2">
        <v>1</v>
      </c>
      <c r="O1290" s="2" t="s">
        <v>37</v>
      </c>
      <c r="P1290" s="2" t="str" cm="1">
        <f t="array" ref="P1290">_xlfn.IFS(Table1[[#This Row],[Divorced]]=1,"Divorced",Table1[[#This Row],[Married]]=1,"Married",Table1[[#This Row],[Single]]=1,"Single",Table1[[#This Row],[Together]]=1,"Together",Table1[[#This Row],[Widow]]=1,"Widow")</f>
        <v>Married</v>
      </c>
      <c r="Q1290" s="2" t="str" cm="1">
        <f t="array" ref="Q1290">IFERROR(_xlfn.IFS(Table1[[#This Row],[Basic]]=1,"Basic",Table1[[#This Row],[Graduate]]=1,"Graduate",Table1[[#This Row],[Master]]=1,"Master",Table1[[#This Row],[PhD]]=1,"PhD"),"Other")</f>
        <v>PhD</v>
      </c>
    </row>
    <row r="1291" spans="1:17" x14ac:dyDescent="0.25">
      <c r="A1291" s="2">
        <v>1626</v>
      </c>
      <c r="B1291" s="7">
        <v>145906</v>
      </c>
      <c r="C1291" s="2">
        <v>0</v>
      </c>
      <c r="D1291" s="2">
        <v>1</v>
      </c>
      <c r="E1291" s="2">
        <v>56</v>
      </c>
      <c r="F1291" s="2">
        <v>0</v>
      </c>
      <c r="G1291" s="2">
        <v>0</v>
      </c>
      <c r="H1291" s="2">
        <v>1</v>
      </c>
      <c r="I1291" s="2">
        <v>0</v>
      </c>
      <c r="J1291" s="2">
        <v>0</v>
      </c>
      <c r="K1291" s="2">
        <v>0</v>
      </c>
      <c r="L1291" s="2">
        <v>1</v>
      </c>
      <c r="M1291" s="2">
        <v>0</v>
      </c>
      <c r="N1291" s="2">
        <v>0</v>
      </c>
      <c r="O1291" s="2" t="s">
        <v>37</v>
      </c>
      <c r="P1291" s="2" t="str" cm="1">
        <f t="array" ref="P1291">_xlfn.IFS(Table1[[#This Row],[Divorced]]=1,"Divorced",Table1[[#This Row],[Married]]=1,"Married",Table1[[#This Row],[Single]]=1,"Single",Table1[[#This Row],[Together]]=1,"Together",Table1[[#This Row],[Widow]]=1,"Widow")</f>
        <v>Single</v>
      </c>
      <c r="Q1291" s="2" t="str" cm="1">
        <f t="array" ref="Q1291">IFERROR(_xlfn.IFS(Table1[[#This Row],[Basic]]=1,"Basic",Table1[[#This Row],[Graduate]]=1,"Graduate",Table1[[#This Row],[Master]]=1,"Master",Table1[[#This Row],[PhD]]=1,"PhD"),"Other")</f>
        <v>Graduate</v>
      </c>
    </row>
    <row r="1292" spans="1:17" x14ac:dyDescent="0.25">
      <c r="A1292" s="2">
        <v>2559</v>
      </c>
      <c r="B1292" s="7">
        <v>145903</v>
      </c>
      <c r="C1292" s="2">
        <v>0</v>
      </c>
      <c r="D1292" s="2">
        <v>1</v>
      </c>
      <c r="E1292" s="2">
        <v>54</v>
      </c>
      <c r="F1292" s="2">
        <v>0</v>
      </c>
      <c r="G1292" s="2">
        <v>0</v>
      </c>
      <c r="H1292" s="2">
        <v>0</v>
      </c>
      <c r="I1292" s="2">
        <v>1</v>
      </c>
      <c r="J1292" s="2">
        <v>0</v>
      </c>
      <c r="K1292" s="2">
        <v>0</v>
      </c>
      <c r="L1292" s="2">
        <v>0</v>
      </c>
      <c r="M1292" s="2">
        <v>1</v>
      </c>
      <c r="N1292" s="2">
        <v>0</v>
      </c>
      <c r="O1292" s="2" t="s">
        <v>39</v>
      </c>
      <c r="P1292" s="2" t="str" cm="1">
        <f t="array" ref="P1292">_xlfn.IFS(Table1[[#This Row],[Divorced]]=1,"Divorced",Table1[[#This Row],[Married]]=1,"Married",Table1[[#This Row],[Single]]=1,"Single",Table1[[#This Row],[Together]]=1,"Together",Table1[[#This Row],[Widow]]=1,"Widow")</f>
        <v>Together</v>
      </c>
      <c r="Q1292" s="2" t="str" cm="1">
        <f t="array" ref="Q1292">IFERROR(_xlfn.IFS(Table1[[#This Row],[Basic]]=1,"Basic",Table1[[#This Row],[Graduate]]=1,"Graduate",Table1[[#This Row],[Master]]=1,"Master",Table1[[#This Row],[PhD]]=1,"PhD"),"Other")</f>
        <v>Master</v>
      </c>
    </row>
    <row r="1293" spans="1:17" x14ac:dyDescent="0.25">
      <c r="A1293" s="2">
        <v>2170</v>
      </c>
      <c r="B1293" s="7">
        <v>145894</v>
      </c>
      <c r="C1293" s="2">
        <v>0</v>
      </c>
      <c r="D1293" s="2">
        <v>2</v>
      </c>
      <c r="E1293" s="2">
        <v>46</v>
      </c>
      <c r="F1293" s="2">
        <v>0</v>
      </c>
      <c r="G1293" s="2">
        <v>1</v>
      </c>
      <c r="H1293" s="2">
        <v>0</v>
      </c>
      <c r="I1293" s="2">
        <v>0</v>
      </c>
      <c r="J1293" s="2">
        <v>0</v>
      </c>
      <c r="K1293" s="2">
        <v>0</v>
      </c>
      <c r="L1293" s="2">
        <v>0</v>
      </c>
      <c r="M1293" s="2">
        <v>0</v>
      </c>
      <c r="N1293" s="2">
        <v>0</v>
      </c>
      <c r="O1293" s="2" t="s">
        <v>36</v>
      </c>
      <c r="P1293" s="2" t="str" cm="1">
        <f t="array" ref="P1293">_xlfn.IFS(Table1[[#This Row],[Divorced]]=1,"Divorced",Table1[[#This Row],[Married]]=1,"Married",Table1[[#This Row],[Single]]=1,"Single",Table1[[#This Row],[Together]]=1,"Together",Table1[[#This Row],[Widow]]=1,"Widow")</f>
        <v>Married</v>
      </c>
      <c r="Q1293" s="2" t="str" cm="1">
        <f t="array" ref="Q1293">IFERROR(_xlfn.IFS(Table1[[#This Row],[Basic]]=1,"Basic",Table1[[#This Row],[Graduate]]=1,"Graduate",Table1[[#This Row],[Master]]=1,"Master",Table1[[#This Row],[PhD]]=1,"PhD"),"Other")</f>
        <v>Other</v>
      </c>
    </row>
    <row r="1294" spans="1:17" x14ac:dyDescent="0.25">
      <c r="A1294" s="2">
        <v>1819</v>
      </c>
      <c r="B1294" s="7">
        <v>145889</v>
      </c>
      <c r="C1294" s="2">
        <v>0</v>
      </c>
      <c r="D1294" s="2">
        <v>1</v>
      </c>
      <c r="E1294" s="2">
        <v>40</v>
      </c>
      <c r="F1294" s="2">
        <v>0</v>
      </c>
      <c r="G1294" s="2">
        <v>0</v>
      </c>
      <c r="H1294" s="2">
        <v>1</v>
      </c>
      <c r="I1294" s="2">
        <v>0</v>
      </c>
      <c r="J1294" s="2">
        <v>0</v>
      </c>
      <c r="K1294" s="2">
        <v>0</v>
      </c>
      <c r="L1294" s="2">
        <v>0</v>
      </c>
      <c r="M1294" s="2">
        <v>0</v>
      </c>
      <c r="N1294" s="2">
        <v>0</v>
      </c>
      <c r="O1294" s="2" t="s">
        <v>34</v>
      </c>
      <c r="P1294" s="2" t="str" cm="1">
        <f t="array" ref="P1294">_xlfn.IFS(Table1[[#This Row],[Divorced]]=1,"Divorced",Table1[[#This Row],[Married]]=1,"Married",Table1[[#This Row],[Single]]=1,"Single",Table1[[#This Row],[Together]]=1,"Together",Table1[[#This Row],[Widow]]=1,"Widow")</f>
        <v>Single</v>
      </c>
      <c r="Q1294" s="2" t="str" cm="1">
        <f t="array" ref="Q1294">IFERROR(_xlfn.IFS(Table1[[#This Row],[Basic]]=1,"Basic",Table1[[#This Row],[Graduate]]=1,"Graduate",Table1[[#This Row],[Master]]=1,"Master",Table1[[#This Row],[PhD]]=1,"PhD"),"Other")</f>
        <v>Other</v>
      </c>
    </row>
    <row r="1295" spans="1:17" x14ac:dyDescent="0.25">
      <c r="A1295" s="2">
        <v>1599</v>
      </c>
      <c r="B1295" s="7">
        <v>145837</v>
      </c>
      <c r="C1295" s="2">
        <v>1</v>
      </c>
      <c r="D1295" s="2">
        <v>1</v>
      </c>
      <c r="E1295" s="2">
        <v>46</v>
      </c>
      <c r="F1295" s="2">
        <v>0</v>
      </c>
      <c r="G1295" s="2">
        <v>1</v>
      </c>
      <c r="H1295" s="2">
        <v>0</v>
      </c>
      <c r="I1295" s="2">
        <v>0</v>
      </c>
      <c r="J1295" s="2">
        <v>0</v>
      </c>
      <c r="K1295" s="2">
        <v>0</v>
      </c>
      <c r="L1295" s="2">
        <v>1</v>
      </c>
      <c r="M1295" s="2">
        <v>0</v>
      </c>
      <c r="N1295" s="2">
        <v>0</v>
      </c>
      <c r="O1295" s="2" t="s">
        <v>39</v>
      </c>
      <c r="P1295" s="2" t="str" cm="1">
        <f t="array" ref="P1295">_xlfn.IFS(Table1[[#This Row],[Divorced]]=1,"Divorced",Table1[[#This Row],[Married]]=1,"Married",Table1[[#This Row],[Single]]=1,"Single",Table1[[#This Row],[Together]]=1,"Together",Table1[[#This Row],[Widow]]=1,"Widow")</f>
        <v>Married</v>
      </c>
      <c r="Q1295" s="2" t="str" cm="1">
        <f t="array" ref="Q1295">IFERROR(_xlfn.IFS(Table1[[#This Row],[Basic]]=1,"Basic",Table1[[#This Row],[Graduate]]=1,"Graduate",Table1[[#This Row],[Master]]=1,"Master",Table1[[#This Row],[PhD]]=1,"PhD"),"Other")</f>
        <v>Graduate</v>
      </c>
    </row>
    <row r="1296" spans="1:17" x14ac:dyDescent="0.25">
      <c r="A1296" s="2">
        <v>1178</v>
      </c>
      <c r="B1296" s="7">
        <v>145759</v>
      </c>
      <c r="C1296" s="2">
        <v>1</v>
      </c>
      <c r="D1296" s="2">
        <v>1</v>
      </c>
      <c r="E1296" s="2">
        <v>56</v>
      </c>
      <c r="F1296" s="2">
        <v>0</v>
      </c>
      <c r="G1296" s="2">
        <v>1</v>
      </c>
      <c r="H1296" s="2">
        <v>0</v>
      </c>
      <c r="I1296" s="2">
        <v>0</v>
      </c>
      <c r="J1296" s="2">
        <v>0</v>
      </c>
      <c r="K1296" s="2">
        <v>0</v>
      </c>
      <c r="L1296" s="2">
        <v>0</v>
      </c>
      <c r="M1296" s="2">
        <v>0</v>
      </c>
      <c r="N1296" s="2">
        <v>1</v>
      </c>
      <c r="O1296" s="2" t="s">
        <v>35</v>
      </c>
      <c r="P1296" s="2" t="str" cm="1">
        <f t="array" ref="P1296">_xlfn.IFS(Table1[[#This Row],[Divorced]]=1,"Divorced",Table1[[#This Row],[Married]]=1,"Married",Table1[[#This Row],[Single]]=1,"Single",Table1[[#This Row],[Together]]=1,"Together",Table1[[#This Row],[Widow]]=1,"Widow")</f>
        <v>Married</v>
      </c>
      <c r="Q1296" s="2" t="str" cm="1">
        <f t="array" ref="Q1296">IFERROR(_xlfn.IFS(Table1[[#This Row],[Basic]]=1,"Basic",Table1[[#This Row],[Graduate]]=1,"Graduate",Table1[[#This Row],[Master]]=1,"Master",Table1[[#This Row],[PhD]]=1,"PhD"),"Other")</f>
        <v>PhD</v>
      </c>
    </row>
    <row r="1297" spans="1:17" x14ac:dyDescent="0.25">
      <c r="A1297" s="2">
        <v>2875</v>
      </c>
      <c r="B1297" s="7">
        <v>145759</v>
      </c>
      <c r="C1297" s="2">
        <v>1</v>
      </c>
      <c r="D1297" s="2">
        <v>1</v>
      </c>
      <c r="E1297" s="2">
        <v>56</v>
      </c>
      <c r="F1297" s="2">
        <v>0</v>
      </c>
      <c r="G1297" s="2">
        <v>1</v>
      </c>
      <c r="H1297" s="2">
        <v>0</v>
      </c>
      <c r="I1297" s="2">
        <v>0</v>
      </c>
      <c r="J1297" s="2">
        <v>0</v>
      </c>
      <c r="K1297" s="2">
        <v>0</v>
      </c>
      <c r="L1297" s="2">
        <v>0</v>
      </c>
      <c r="M1297" s="2">
        <v>0</v>
      </c>
      <c r="N1297" s="2">
        <v>1</v>
      </c>
      <c r="O1297" s="2" t="s">
        <v>34</v>
      </c>
      <c r="P1297" s="2" t="str" cm="1">
        <f t="array" ref="P1297">_xlfn.IFS(Table1[[#This Row],[Divorced]]=1,"Divorced",Table1[[#This Row],[Married]]=1,"Married",Table1[[#This Row],[Single]]=1,"Single",Table1[[#This Row],[Together]]=1,"Together",Table1[[#This Row],[Widow]]=1,"Widow")</f>
        <v>Married</v>
      </c>
      <c r="Q1297" s="2" t="str" cm="1">
        <f t="array" ref="Q1297">IFERROR(_xlfn.IFS(Table1[[#This Row],[Basic]]=1,"Basic",Table1[[#This Row],[Graduate]]=1,"Graduate",Table1[[#This Row],[Master]]=1,"Master",Table1[[#This Row],[PhD]]=1,"PhD"),"Other")</f>
        <v>PhD</v>
      </c>
    </row>
    <row r="1298" spans="1:17" x14ac:dyDescent="0.25">
      <c r="A1298" s="2">
        <v>3083</v>
      </c>
      <c r="B1298" s="7">
        <v>145736</v>
      </c>
      <c r="C1298" s="2">
        <v>0</v>
      </c>
      <c r="D1298" s="2">
        <v>1</v>
      </c>
      <c r="E1298" s="2">
        <v>66</v>
      </c>
      <c r="F1298" s="2">
        <v>0</v>
      </c>
      <c r="G1298" s="2">
        <v>1</v>
      </c>
      <c r="H1298" s="2">
        <v>0</v>
      </c>
      <c r="I1298" s="2">
        <v>0</v>
      </c>
      <c r="J1298" s="2">
        <v>0</v>
      </c>
      <c r="K1298" s="2">
        <v>0</v>
      </c>
      <c r="L1298" s="2">
        <v>0</v>
      </c>
      <c r="M1298" s="2">
        <v>1</v>
      </c>
      <c r="N1298" s="2">
        <v>0</v>
      </c>
      <c r="O1298" s="2" t="s">
        <v>38</v>
      </c>
      <c r="P1298" s="2" t="str" cm="1">
        <f t="array" ref="P1298">_xlfn.IFS(Table1[[#This Row],[Divorced]]=1,"Divorced",Table1[[#This Row],[Married]]=1,"Married",Table1[[#This Row],[Single]]=1,"Single",Table1[[#This Row],[Together]]=1,"Together",Table1[[#This Row],[Widow]]=1,"Widow")</f>
        <v>Married</v>
      </c>
      <c r="Q1298" s="2" t="str" cm="1">
        <f t="array" ref="Q1298">IFERROR(_xlfn.IFS(Table1[[#This Row],[Basic]]=1,"Basic",Table1[[#This Row],[Graduate]]=1,"Graduate",Table1[[#This Row],[Master]]=1,"Master",Table1[[#This Row],[PhD]]=1,"PhD"),"Other")</f>
        <v>Master</v>
      </c>
    </row>
    <row r="1299" spans="1:17" x14ac:dyDescent="0.25">
      <c r="A1299" s="2">
        <v>2879</v>
      </c>
      <c r="B1299" s="7">
        <v>145688</v>
      </c>
      <c r="C1299" s="2">
        <v>0</v>
      </c>
      <c r="D1299" s="2">
        <v>1</v>
      </c>
      <c r="E1299" s="2">
        <v>52</v>
      </c>
      <c r="F1299" s="2">
        <v>0</v>
      </c>
      <c r="G1299" s="2">
        <v>1</v>
      </c>
      <c r="H1299" s="2">
        <v>0</v>
      </c>
      <c r="I1299" s="2">
        <v>0</v>
      </c>
      <c r="J1299" s="2">
        <v>0</v>
      </c>
      <c r="K1299" s="2">
        <v>0</v>
      </c>
      <c r="L1299" s="2">
        <v>1</v>
      </c>
      <c r="M1299" s="2">
        <v>0</v>
      </c>
      <c r="N1299" s="2">
        <v>0</v>
      </c>
      <c r="O1299" s="2" t="s">
        <v>38</v>
      </c>
      <c r="P1299" s="2" t="str" cm="1">
        <f t="array" ref="P1299">_xlfn.IFS(Table1[[#This Row],[Divorced]]=1,"Divorced",Table1[[#This Row],[Married]]=1,"Married",Table1[[#This Row],[Single]]=1,"Single",Table1[[#This Row],[Together]]=1,"Together",Table1[[#This Row],[Widow]]=1,"Widow")</f>
        <v>Married</v>
      </c>
      <c r="Q1299" s="2" t="str" cm="1">
        <f t="array" ref="Q1299">IFERROR(_xlfn.IFS(Table1[[#This Row],[Basic]]=1,"Basic",Table1[[#This Row],[Graduate]]=1,"Graduate",Table1[[#This Row],[Master]]=1,"Master",Table1[[#This Row],[PhD]]=1,"PhD"),"Other")</f>
        <v>Graduate</v>
      </c>
    </row>
    <row r="1300" spans="1:17" x14ac:dyDescent="0.25">
      <c r="A1300" s="2">
        <v>1888</v>
      </c>
      <c r="B1300" s="7">
        <v>145684</v>
      </c>
      <c r="C1300" s="2">
        <v>1</v>
      </c>
      <c r="D1300" s="2">
        <v>0</v>
      </c>
      <c r="E1300" s="2">
        <v>49</v>
      </c>
      <c r="F1300" s="2">
        <v>0</v>
      </c>
      <c r="G1300" s="2">
        <v>0</v>
      </c>
      <c r="H1300" s="2">
        <v>0</v>
      </c>
      <c r="I1300" s="2">
        <v>0</v>
      </c>
      <c r="J1300" s="2">
        <v>1</v>
      </c>
      <c r="K1300" s="2">
        <v>0</v>
      </c>
      <c r="L1300" s="2">
        <v>1</v>
      </c>
      <c r="M1300" s="2">
        <v>0</v>
      </c>
      <c r="N1300" s="2">
        <v>0</v>
      </c>
      <c r="O1300" s="2" t="s">
        <v>36</v>
      </c>
      <c r="P1300" s="2" t="str" cm="1">
        <f t="array" ref="P1300">_xlfn.IFS(Table1[[#This Row],[Divorced]]=1,"Divorced",Table1[[#This Row],[Married]]=1,"Married",Table1[[#This Row],[Single]]=1,"Single",Table1[[#This Row],[Together]]=1,"Together",Table1[[#This Row],[Widow]]=1,"Widow")</f>
        <v>Widow</v>
      </c>
      <c r="Q1300" s="2" t="str" cm="1">
        <f t="array" ref="Q1300">IFERROR(_xlfn.IFS(Table1[[#This Row],[Basic]]=1,"Basic",Table1[[#This Row],[Graduate]]=1,"Graduate",Table1[[#This Row],[Master]]=1,"Master",Table1[[#This Row],[PhD]]=1,"PhD"),"Other")</f>
        <v>Graduate</v>
      </c>
    </row>
    <row r="1301" spans="1:17" x14ac:dyDescent="0.25">
      <c r="A1301" s="2">
        <v>2249</v>
      </c>
      <c r="B1301" s="7">
        <v>145579</v>
      </c>
      <c r="C1301" s="2">
        <v>0</v>
      </c>
      <c r="D1301" s="2">
        <v>1</v>
      </c>
      <c r="E1301" s="2">
        <v>72</v>
      </c>
      <c r="F1301" s="2">
        <v>0</v>
      </c>
      <c r="G1301" s="2">
        <v>1</v>
      </c>
      <c r="H1301" s="2">
        <v>0</v>
      </c>
      <c r="I1301" s="2">
        <v>0</v>
      </c>
      <c r="J1301" s="2">
        <v>0</v>
      </c>
      <c r="K1301" s="2">
        <v>0</v>
      </c>
      <c r="L1301" s="2">
        <v>0</v>
      </c>
      <c r="M1301" s="2">
        <v>0</v>
      </c>
      <c r="N1301" s="2">
        <v>1</v>
      </c>
      <c r="O1301" s="2" t="s">
        <v>38</v>
      </c>
      <c r="P1301" s="2" t="str" cm="1">
        <f t="array" ref="P1301">_xlfn.IFS(Table1[[#This Row],[Divorced]]=1,"Divorced",Table1[[#This Row],[Married]]=1,"Married",Table1[[#This Row],[Single]]=1,"Single",Table1[[#This Row],[Together]]=1,"Together",Table1[[#This Row],[Widow]]=1,"Widow")</f>
        <v>Married</v>
      </c>
      <c r="Q1301" s="2" t="str" cm="1">
        <f t="array" ref="Q1301">IFERROR(_xlfn.IFS(Table1[[#This Row],[Basic]]=1,"Basic",Table1[[#This Row],[Graduate]]=1,"Graduate",Table1[[#This Row],[Master]]=1,"Master",Table1[[#This Row],[PhD]]=1,"PhD"),"Other")</f>
        <v>PhD</v>
      </c>
    </row>
    <row r="1302" spans="1:17" x14ac:dyDescent="0.25">
      <c r="A1302" s="2">
        <v>2717</v>
      </c>
      <c r="B1302" s="7">
        <v>145576</v>
      </c>
      <c r="C1302" s="2">
        <v>0</v>
      </c>
      <c r="D1302" s="2">
        <v>0</v>
      </c>
      <c r="E1302" s="2">
        <v>75</v>
      </c>
      <c r="F1302" s="2">
        <v>0</v>
      </c>
      <c r="G1302" s="2">
        <v>0</v>
      </c>
      <c r="H1302" s="2">
        <v>1</v>
      </c>
      <c r="I1302" s="2">
        <v>0</v>
      </c>
      <c r="J1302" s="2">
        <v>0</v>
      </c>
      <c r="K1302" s="2">
        <v>0</v>
      </c>
      <c r="L1302" s="2">
        <v>0</v>
      </c>
      <c r="M1302" s="2">
        <v>0</v>
      </c>
      <c r="N1302" s="2">
        <v>1</v>
      </c>
      <c r="O1302" s="2" t="s">
        <v>38</v>
      </c>
      <c r="P1302" s="2" t="str" cm="1">
        <f t="array" ref="P1302">_xlfn.IFS(Table1[[#This Row],[Divorced]]=1,"Divorced",Table1[[#This Row],[Married]]=1,"Married",Table1[[#This Row],[Single]]=1,"Single",Table1[[#This Row],[Together]]=1,"Together",Table1[[#This Row],[Widow]]=1,"Widow")</f>
        <v>Single</v>
      </c>
      <c r="Q1302" s="2" t="str" cm="1">
        <f t="array" ref="Q1302">IFERROR(_xlfn.IFS(Table1[[#This Row],[Basic]]=1,"Basic",Table1[[#This Row],[Graduate]]=1,"Graduate",Table1[[#This Row],[Master]]=1,"Master",Table1[[#This Row],[PhD]]=1,"PhD"),"Other")</f>
        <v>PhD</v>
      </c>
    </row>
    <row r="1303" spans="1:17" x14ac:dyDescent="0.25">
      <c r="A1303" s="2">
        <v>2307</v>
      </c>
      <c r="B1303" s="7">
        <v>145503</v>
      </c>
      <c r="C1303" s="2">
        <v>1</v>
      </c>
      <c r="D1303" s="2">
        <v>0</v>
      </c>
      <c r="E1303" s="2">
        <v>45</v>
      </c>
      <c r="F1303" s="2">
        <v>0</v>
      </c>
      <c r="G1303" s="2">
        <v>1</v>
      </c>
      <c r="H1303" s="2">
        <v>0</v>
      </c>
      <c r="I1303" s="2">
        <v>0</v>
      </c>
      <c r="J1303" s="2">
        <v>0</v>
      </c>
      <c r="K1303" s="2">
        <v>0</v>
      </c>
      <c r="L1303" s="2">
        <v>0</v>
      </c>
      <c r="M1303" s="2">
        <v>0</v>
      </c>
      <c r="N1303" s="2">
        <v>1</v>
      </c>
      <c r="O1303" s="2" t="s">
        <v>39</v>
      </c>
      <c r="P1303" s="2" t="str" cm="1">
        <f t="array" ref="P1303">_xlfn.IFS(Table1[[#This Row],[Divorced]]=1,"Divorced",Table1[[#This Row],[Married]]=1,"Married",Table1[[#This Row],[Single]]=1,"Single",Table1[[#This Row],[Together]]=1,"Together",Table1[[#This Row],[Widow]]=1,"Widow")</f>
        <v>Married</v>
      </c>
      <c r="Q1303" s="2" t="str" cm="1">
        <f t="array" ref="Q1303">IFERROR(_xlfn.IFS(Table1[[#This Row],[Basic]]=1,"Basic",Table1[[#This Row],[Graduate]]=1,"Graduate",Table1[[#This Row],[Master]]=1,"Master",Table1[[#This Row],[PhD]]=1,"PhD"),"Other")</f>
        <v>PhD</v>
      </c>
    </row>
    <row r="1304" spans="1:17" x14ac:dyDescent="0.25">
      <c r="A1304" s="2">
        <v>1564</v>
      </c>
      <c r="B1304" s="7">
        <v>145207</v>
      </c>
      <c r="C1304" s="2">
        <v>1</v>
      </c>
      <c r="D1304" s="2">
        <v>1</v>
      </c>
      <c r="E1304" s="2">
        <v>46</v>
      </c>
      <c r="F1304" s="2">
        <v>0</v>
      </c>
      <c r="G1304" s="2">
        <v>1</v>
      </c>
      <c r="H1304" s="2">
        <v>0</v>
      </c>
      <c r="I1304" s="2">
        <v>0</v>
      </c>
      <c r="J1304" s="2">
        <v>0</v>
      </c>
      <c r="K1304" s="2">
        <v>0</v>
      </c>
      <c r="L1304" s="2">
        <v>0</v>
      </c>
      <c r="M1304" s="2">
        <v>0</v>
      </c>
      <c r="N1304" s="2">
        <v>1</v>
      </c>
      <c r="O1304" s="2" t="s">
        <v>36</v>
      </c>
      <c r="P1304" s="2" t="str" cm="1">
        <f t="array" ref="P1304">_xlfn.IFS(Table1[[#This Row],[Divorced]]=1,"Divorced",Table1[[#This Row],[Married]]=1,"Married",Table1[[#This Row],[Single]]=1,"Single",Table1[[#This Row],[Together]]=1,"Together",Table1[[#This Row],[Widow]]=1,"Widow")</f>
        <v>Married</v>
      </c>
      <c r="Q1304" s="2" t="str" cm="1">
        <f t="array" ref="Q1304">IFERROR(_xlfn.IFS(Table1[[#This Row],[Basic]]=1,"Basic",Table1[[#This Row],[Graduate]]=1,"Graduate",Table1[[#This Row],[Master]]=1,"Master",Table1[[#This Row],[PhD]]=1,"PhD"),"Other")</f>
        <v>PhD</v>
      </c>
    </row>
    <row r="1305" spans="1:17" x14ac:dyDescent="0.25">
      <c r="A1305" s="2">
        <v>1208</v>
      </c>
      <c r="B1305" s="7">
        <v>145204</v>
      </c>
      <c r="C1305" s="2">
        <v>1</v>
      </c>
      <c r="D1305" s="2">
        <v>0</v>
      </c>
      <c r="E1305" s="2">
        <v>32</v>
      </c>
      <c r="F1305" s="2">
        <v>0</v>
      </c>
      <c r="G1305" s="2">
        <v>0</v>
      </c>
      <c r="H1305" s="2">
        <v>0</v>
      </c>
      <c r="I1305" s="2">
        <v>1</v>
      </c>
      <c r="J1305" s="2">
        <v>0</v>
      </c>
      <c r="K1305" s="2">
        <v>0</v>
      </c>
      <c r="L1305" s="2">
        <v>0</v>
      </c>
      <c r="M1305" s="2">
        <v>0</v>
      </c>
      <c r="N1305" s="2">
        <v>0</v>
      </c>
      <c r="O1305" s="2" t="s">
        <v>35</v>
      </c>
      <c r="P1305" s="2" t="str" cm="1">
        <f t="array" ref="P1305">_xlfn.IFS(Table1[[#This Row],[Divorced]]=1,"Divorced",Table1[[#This Row],[Married]]=1,"Married",Table1[[#This Row],[Single]]=1,"Single",Table1[[#This Row],[Together]]=1,"Together",Table1[[#This Row],[Widow]]=1,"Widow")</f>
        <v>Together</v>
      </c>
      <c r="Q1305" s="2" t="str" cm="1">
        <f t="array" ref="Q1305">IFERROR(_xlfn.IFS(Table1[[#This Row],[Basic]]=1,"Basic",Table1[[#This Row],[Graduate]]=1,"Graduate",Table1[[#This Row],[Master]]=1,"Master",Table1[[#This Row],[PhD]]=1,"PhD"),"Other")</f>
        <v>Other</v>
      </c>
    </row>
    <row r="1306" spans="1:17" x14ac:dyDescent="0.25">
      <c r="A1306" s="2">
        <v>2552</v>
      </c>
      <c r="B1306" s="7">
        <v>145203</v>
      </c>
      <c r="C1306" s="2">
        <v>2</v>
      </c>
      <c r="D1306" s="2">
        <v>0</v>
      </c>
      <c r="E1306" s="2">
        <v>38</v>
      </c>
      <c r="F1306" s="2">
        <v>0</v>
      </c>
      <c r="G1306" s="2">
        <v>0</v>
      </c>
      <c r="H1306" s="2">
        <v>0</v>
      </c>
      <c r="I1306" s="2">
        <v>1</v>
      </c>
      <c r="J1306" s="2">
        <v>0</v>
      </c>
      <c r="K1306" s="2">
        <v>0</v>
      </c>
      <c r="L1306" s="2">
        <v>1</v>
      </c>
      <c r="M1306" s="2">
        <v>0</v>
      </c>
      <c r="N1306" s="2">
        <v>0</v>
      </c>
      <c r="O1306" s="2" t="s">
        <v>35</v>
      </c>
      <c r="P1306" s="2" t="str" cm="1">
        <f t="array" ref="P1306">_xlfn.IFS(Table1[[#This Row],[Divorced]]=1,"Divorced",Table1[[#This Row],[Married]]=1,"Married",Table1[[#This Row],[Single]]=1,"Single",Table1[[#This Row],[Together]]=1,"Together",Table1[[#This Row],[Widow]]=1,"Widow")</f>
        <v>Together</v>
      </c>
      <c r="Q1306" s="2" t="str" cm="1">
        <f t="array" ref="Q1306">IFERROR(_xlfn.IFS(Table1[[#This Row],[Basic]]=1,"Basic",Table1[[#This Row],[Graduate]]=1,"Graduate",Table1[[#This Row],[Master]]=1,"Master",Table1[[#This Row],[PhD]]=1,"PhD"),"Other")</f>
        <v>Graduate</v>
      </c>
    </row>
    <row r="1307" spans="1:17" x14ac:dyDescent="0.25">
      <c r="A1307" s="2">
        <v>1776</v>
      </c>
      <c r="B1307" s="7">
        <v>145183</v>
      </c>
      <c r="C1307" s="2">
        <v>0</v>
      </c>
      <c r="D1307" s="2">
        <v>0</v>
      </c>
      <c r="E1307" s="2">
        <v>58</v>
      </c>
      <c r="F1307" s="2">
        <v>0</v>
      </c>
      <c r="G1307" s="2">
        <v>0</v>
      </c>
      <c r="H1307" s="2">
        <v>1</v>
      </c>
      <c r="I1307" s="2">
        <v>0</v>
      </c>
      <c r="J1307" s="2">
        <v>0</v>
      </c>
      <c r="K1307" s="2">
        <v>0</v>
      </c>
      <c r="L1307" s="2">
        <v>0</v>
      </c>
      <c r="M1307" s="2">
        <v>1</v>
      </c>
      <c r="N1307" s="2">
        <v>0</v>
      </c>
      <c r="O1307" s="2" t="s">
        <v>37</v>
      </c>
      <c r="P1307" s="2" t="str" cm="1">
        <f t="array" ref="P1307">_xlfn.IFS(Table1[[#This Row],[Divorced]]=1,"Divorced",Table1[[#This Row],[Married]]=1,"Married",Table1[[#This Row],[Single]]=1,"Single",Table1[[#This Row],[Together]]=1,"Together",Table1[[#This Row],[Widow]]=1,"Widow")</f>
        <v>Single</v>
      </c>
      <c r="Q1307" s="2" t="str" cm="1">
        <f t="array" ref="Q1307">IFERROR(_xlfn.IFS(Table1[[#This Row],[Basic]]=1,"Basic",Table1[[#This Row],[Graduate]]=1,"Graduate",Table1[[#This Row],[Master]]=1,"Master",Table1[[#This Row],[PhD]]=1,"PhD"),"Other")</f>
        <v>Master</v>
      </c>
    </row>
    <row r="1308" spans="1:17" x14ac:dyDescent="0.25">
      <c r="A1308" s="2">
        <v>1700</v>
      </c>
      <c r="B1308" s="7">
        <v>145160</v>
      </c>
      <c r="C1308" s="2">
        <v>1</v>
      </c>
      <c r="D1308" s="2">
        <v>1</v>
      </c>
      <c r="E1308" s="2">
        <v>62</v>
      </c>
      <c r="F1308" s="2">
        <v>0</v>
      </c>
      <c r="G1308" s="2">
        <v>0</v>
      </c>
      <c r="H1308" s="2">
        <v>1</v>
      </c>
      <c r="I1308" s="2">
        <v>0</v>
      </c>
      <c r="J1308" s="2">
        <v>0</v>
      </c>
      <c r="K1308" s="2">
        <v>0</v>
      </c>
      <c r="L1308" s="2">
        <v>1</v>
      </c>
      <c r="M1308" s="2">
        <v>0</v>
      </c>
      <c r="N1308" s="2">
        <v>0</v>
      </c>
      <c r="O1308" s="2" t="s">
        <v>35</v>
      </c>
      <c r="P1308" s="2" t="str" cm="1">
        <f t="array" ref="P1308">_xlfn.IFS(Table1[[#This Row],[Divorced]]=1,"Divorced",Table1[[#This Row],[Married]]=1,"Married",Table1[[#This Row],[Single]]=1,"Single",Table1[[#This Row],[Together]]=1,"Together",Table1[[#This Row],[Widow]]=1,"Widow")</f>
        <v>Single</v>
      </c>
      <c r="Q1308" s="2" t="str" cm="1">
        <f t="array" ref="Q1308">IFERROR(_xlfn.IFS(Table1[[#This Row],[Basic]]=1,"Basic",Table1[[#This Row],[Graduate]]=1,"Graduate",Table1[[#This Row],[Master]]=1,"Master",Table1[[#This Row],[PhD]]=1,"PhD"),"Other")</f>
        <v>Graduate</v>
      </c>
    </row>
    <row r="1309" spans="1:17" x14ac:dyDescent="0.25">
      <c r="A1309" s="2">
        <v>3177</v>
      </c>
      <c r="B1309" s="7">
        <v>145146</v>
      </c>
      <c r="C1309" s="2">
        <v>1</v>
      </c>
      <c r="D1309" s="2">
        <v>1</v>
      </c>
      <c r="E1309" s="2">
        <v>57</v>
      </c>
      <c r="F1309" s="2">
        <v>1</v>
      </c>
      <c r="G1309" s="2">
        <v>0</v>
      </c>
      <c r="H1309" s="2">
        <v>0</v>
      </c>
      <c r="I1309" s="2">
        <v>0</v>
      </c>
      <c r="J1309" s="2">
        <v>0</v>
      </c>
      <c r="K1309" s="2">
        <v>0</v>
      </c>
      <c r="L1309" s="2">
        <v>1</v>
      </c>
      <c r="M1309" s="2">
        <v>0</v>
      </c>
      <c r="N1309" s="2">
        <v>0</v>
      </c>
      <c r="O1309" s="2" t="s">
        <v>39</v>
      </c>
      <c r="P1309" s="2" t="str" cm="1">
        <f t="array" ref="P1309">_xlfn.IFS(Table1[[#This Row],[Divorced]]=1,"Divorced",Table1[[#This Row],[Married]]=1,"Married",Table1[[#This Row],[Single]]=1,"Single",Table1[[#This Row],[Together]]=1,"Together",Table1[[#This Row],[Widow]]=1,"Widow")</f>
        <v>Divorced</v>
      </c>
      <c r="Q1309" s="2" t="str" cm="1">
        <f t="array" ref="Q1309">IFERROR(_xlfn.IFS(Table1[[#This Row],[Basic]]=1,"Basic",Table1[[#This Row],[Graduate]]=1,"Graduate",Table1[[#This Row],[Master]]=1,"Master",Table1[[#This Row],[PhD]]=1,"PhD"),"Other")</f>
        <v>Graduate</v>
      </c>
    </row>
    <row r="1310" spans="1:17" x14ac:dyDescent="0.25">
      <c r="A1310" s="2">
        <v>2292</v>
      </c>
      <c r="B1310" s="7">
        <v>145143</v>
      </c>
      <c r="C1310" s="2">
        <v>0</v>
      </c>
      <c r="D1310" s="2">
        <v>1</v>
      </c>
      <c r="E1310" s="2">
        <v>55</v>
      </c>
      <c r="F1310" s="2">
        <v>0</v>
      </c>
      <c r="G1310" s="2">
        <v>0</v>
      </c>
      <c r="H1310" s="2">
        <v>0</v>
      </c>
      <c r="I1310" s="2">
        <v>1</v>
      </c>
      <c r="J1310" s="2">
        <v>0</v>
      </c>
      <c r="K1310" s="2">
        <v>0</v>
      </c>
      <c r="L1310" s="2">
        <v>0</v>
      </c>
      <c r="M1310" s="2">
        <v>1</v>
      </c>
      <c r="N1310" s="2">
        <v>0</v>
      </c>
      <c r="O1310" s="2" t="s">
        <v>37</v>
      </c>
      <c r="P1310" s="2" t="str" cm="1">
        <f t="array" ref="P1310">_xlfn.IFS(Table1[[#This Row],[Divorced]]=1,"Divorced",Table1[[#This Row],[Married]]=1,"Married",Table1[[#This Row],[Single]]=1,"Single",Table1[[#This Row],[Together]]=1,"Together",Table1[[#This Row],[Widow]]=1,"Widow")</f>
        <v>Together</v>
      </c>
      <c r="Q1310" s="2" t="str" cm="1">
        <f t="array" ref="Q1310">IFERROR(_xlfn.IFS(Table1[[#This Row],[Basic]]=1,"Basic",Table1[[#This Row],[Graduate]]=1,"Graduate",Table1[[#This Row],[Master]]=1,"Master",Table1[[#This Row],[PhD]]=1,"PhD"),"Other")</f>
        <v>Master</v>
      </c>
    </row>
    <row r="1311" spans="1:17" x14ac:dyDescent="0.25">
      <c r="A1311" s="2">
        <v>2569</v>
      </c>
      <c r="B1311" s="7">
        <v>145143</v>
      </c>
      <c r="C1311" s="2">
        <v>0</v>
      </c>
      <c r="D1311" s="2">
        <v>1</v>
      </c>
      <c r="E1311" s="2">
        <v>55</v>
      </c>
      <c r="F1311" s="2">
        <v>0</v>
      </c>
      <c r="G1311" s="2">
        <v>0</v>
      </c>
      <c r="H1311" s="2">
        <v>0</v>
      </c>
      <c r="I1311" s="2">
        <v>1</v>
      </c>
      <c r="J1311" s="2">
        <v>0</v>
      </c>
      <c r="K1311" s="2">
        <v>0</v>
      </c>
      <c r="L1311" s="2">
        <v>0</v>
      </c>
      <c r="M1311" s="2">
        <v>1</v>
      </c>
      <c r="N1311" s="2">
        <v>0</v>
      </c>
      <c r="O1311" s="2" t="s">
        <v>34</v>
      </c>
      <c r="P1311" s="2" t="str" cm="1">
        <f t="array" ref="P1311">_xlfn.IFS(Table1[[#This Row],[Divorced]]=1,"Divorced",Table1[[#This Row],[Married]]=1,"Married",Table1[[#This Row],[Single]]=1,"Single",Table1[[#This Row],[Together]]=1,"Together",Table1[[#This Row],[Widow]]=1,"Widow")</f>
        <v>Together</v>
      </c>
      <c r="Q1311" s="2" t="str" cm="1">
        <f t="array" ref="Q1311">IFERROR(_xlfn.IFS(Table1[[#This Row],[Basic]]=1,"Basic",Table1[[#This Row],[Graduate]]=1,"Graduate",Table1[[#This Row],[Master]]=1,"Master",Table1[[#This Row],[PhD]]=1,"PhD"),"Other")</f>
        <v>Master</v>
      </c>
    </row>
    <row r="1312" spans="1:17" x14ac:dyDescent="0.25">
      <c r="A1312" s="2">
        <v>1714</v>
      </c>
      <c r="B1312" s="7">
        <v>145072</v>
      </c>
      <c r="C1312" s="2">
        <v>1</v>
      </c>
      <c r="D1312" s="2">
        <v>2</v>
      </c>
      <c r="E1312" s="2">
        <v>72</v>
      </c>
      <c r="F1312" s="2">
        <v>1</v>
      </c>
      <c r="G1312" s="2">
        <v>0</v>
      </c>
      <c r="H1312" s="2">
        <v>0</v>
      </c>
      <c r="I1312" s="2">
        <v>0</v>
      </c>
      <c r="J1312" s="2">
        <v>0</v>
      </c>
      <c r="K1312" s="2">
        <v>0</v>
      </c>
      <c r="L1312" s="2">
        <v>0</v>
      </c>
      <c r="M1312" s="2">
        <v>0</v>
      </c>
      <c r="N1312" s="2">
        <v>1</v>
      </c>
      <c r="O1312" s="2" t="s">
        <v>36</v>
      </c>
      <c r="P1312" s="2" t="str" cm="1">
        <f t="array" ref="P1312">_xlfn.IFS(Table1[[#This Row],[Divorced]]=1,"Divorced",Table1[[#This Row],[Married]]=1,"Married",Table1[[#This Row],[Single]]=1,"Single",Table1[[#This Row],[Together]]=1,"Together",Table1[[#This Row],[Widow]]=1,"Widow")</f>
        <v>Divorced</v>
      </c>
      <c r="Q1312" s="2" t="str" cm="1">
        <f t="array" ref="Q1312">IFERROR(_xlfn.IFS(Table1[[#This Row],[Basic]]=1,"Basic",Table1[[#This Row],[Graduate]]=1,"Graduate",Table1[[#This Row],[Master]]=1,"Master",Table1[[#This Row],[PhD]]=1,"PhD"),"Other")</f>
        <v>PhD</v>
      </c>
    </row>
    <row r="1313" spans="1:17" x14ac:dyDescent="0.25">
      <c r="A1313" s="2">
        <v>1648</v>
      </c>
      <c r="B1313" s="7">
        <v>145068</v>
      </c>
      <c r="C1313" s="2">
        <v>0</v>
      </c>
      <c r="D1313" s="2">
        <v>1</v>
      </c>
      <c r="E1313" s="2">
        <v>46</v>
      </c>
      <c r="F1313" s="2">
        <v>0</v>
      </c>
      <c r="G1313" s="2">
        <v>0</v>
      </c>
      <c r="H1313" s="2">
        <v>0</v>
      </c>
      <c r="I1313" s="2">
        <v>1</v>
      </c>
      <c r="J1313" s="2">
        <v>0</v>
      </c>
      <c r="K1313" s="2">
        <v>0</v>
      </c>
      <c r="L1313" s="2">
        <v>0</v>
      </c>
      <c r="M1313" s="2">
        <v>0</v>
      </c>
      <c r="N1313" s="2">
        <v>1</v>
      </c>
      <c r="O1313" s="2" t="s">
        <v>36</v>
      </c>
      <c r="P1313" s="2" t="str" cm="1">
        <f t="array" ref="P1313">_xlfn.IFS(Table1[[#This Row],[Divorced]]=1,"Divorced",Table1[[#This Row],[Married]]=1,"Married",Table1[[#This Row],[Single]]=1,"Single",Table1[[#This Row],[Together]]=1,"Together",Table1[[#This Row],[Widow]]=1,"Widow")</f>
        <v>Together</v>
      </c>
      <c r="Q1313" s="2" t="str" cm="1">
        <f t="array" ref="Q1313">IFERROR(_xlfn.IFS(Table1[[#This Row],[Basic]]=1,"Basic",Table1[[#This Row],[Graduate]]=1,"Graduate",Table1[[#This Row],[Master]]=1,"Master",Table1[[#This Row],[PhD]]=1,"PhD"),"Other")</f>
        <v>PhD</v>
      </c>
    </row>
    <row r="1314" spans="1:17" x14ac:dyDescent="0.25">
      <c r="A1314" s="2">
        <v>3018</v>
      </c>
      <c r="B1314" s="7">
        <v>145057</v>
      </c>
      <c r="C1314" s="2">
        <v>1</v>
      </c>
      <c r="D1314" s="2">
        <v>0</v>
      </c>
      <c r="E1314" s="2">
        <v>41</v>
      </c>
      <c r="F1314" s="2">
        <v>0</v>
      </c>
      <c r="G1314" s="2">
        <v>1</v>
      </c>
      <c r="H1314" s="2">
        <v>0</v>
      </c>
      <c r="I1314" s="2">
        <v>0</v>
      </c>
      <c r="J1314" s="2">
        <v>0</v>
      </c>
      <c r="K1314" s="2">
        <v>0</v>
      </c>
      <c r="L1314" s="2">
        <v>0</v>
      </c>
      <c r="M1314" s="2">
        <v>1</v>
      </c>
      <c r="N1314" s="2">
        <v>0</v>
      </c>
      <c r="O1314" s="2" t="s">
        <v>37</v>
      </c>
      <c r="P1314" s="2" t="str" cm="1">
        <f t="array" ref="P1314">_xlfn.IFS(Table1[[#This Row],[Divorced]]=1,"Divorced",Table1[[#This Row],[Married]]=1,"Married",Table1[[#This Row],[Single]]=1,"Single",Table1[[#This Row],[Together]]=1,"Together",Table1[[#This Row],[Widow]]=1,"Widow")</f>
        <v>Married</v>
      </c>
      <c r="Q1314" s="2" t="str" cm="1">
        <f t="array" ref="Q1314">IFERROR(_xlfn.IFS(Table1[[#This Row],[Basic]]=1,"Basic",Table1[[#This Row],[Graduate]]=1,"Graduate",Table1[[#This Row],[Master]]=1,"Master",Table1[[#This Row],[PhD]]=1,"PhD"),"Other")</f>
        <v>Master</v>
      </c>
    </row>
    <row r="1315" spans="1:17" x14ac:dyDescent="0.25">
      <c r="A1315" s="2">
        <v>1595</v>
      </c>
      <c r="B1315" s="7">
        <v>145006</v>
      </c>
      <c r="C1315" s="2">
        <v>0</v>
      </c>
      <c r="D1315" s="2">
        <v>0</v>
      </c>
      <c r="E1315" s="2">
        <v>76</v>
      </c>
      <c r="F1315" s="2">
        <v>0</v>
      </c>
      <c r="G1315" s="2">
        <v>0</v>
      </c>
      <c r="H1315" s="2">
        <v>0</v>
      </c>
      <c r="I1315" s="2">
        <v>0</v>
      </c>
      <c r="J1315" s="2">
        <v>1</v>
      </c>
      <c r="K1315" s="2">
        <v>0</v>
      </c>
      <c r="L1315" s="2">
        <v>0</v>
      </c>
      <c r="M1315" s="2">
        <v>1</v>
      </c>
      <c r="N1315" s="2">
        <v>0</v>
      </c>
      <c r="O1315" s="2" t="s">
        <v>38</v>
      </c>
      <c r="P1315" s="2" t="str" cm="1">
        <f t="array" ref="P1315">_xlfn.IFS(Table1[[#This Row],[Divorced]]=1,"Divorced",Table1[[#This Row],[Married]]=1,"Married",Table1[[#This Row],[Single]]=1,"Single",Table1[[#This Row],[Together]]=1,"Together",Table1[[#This Row],[Widow]]=1,"Widow")</f>
        <v>Widow</v>
      </c>
      <c r="Q1315" s="2" t="str" cm="1">
        <f t="array" ref="Q1315">IFERROR(_xlfn.IFS(Table1[[#This Row],[Basic]]=1,"Basic",Table1[[#This Row],[Graduate]]=1,"Graduate",Table1[[#This Row],[Master]]=1,"Master",Table1[[#This Row],[PhD]]=1,"PhD"),"Other")</f>
        <v>Master</v>
      </c>
    </row>
    <row r="1316" spans="1:17" x14ac:dyDescent="0.25">
      <c r="A1316" s="2">
        <v>1554</v>
      </c>
      <c r="B1316" s="7">
        <v>144989</v>
      </c>
      <c r="C1316" s="2">
        <v>0</v>
      </c>
      <c r="D1316" s="2">
        <v>1</v>
      </c>
      <c r="E1316" s="2">
        <v>46</v>
      </c>
      <c r="F1316" s="2">
        <v>0</v>
      </c>
      <c r="G1316" s="2">
        <v>1</v>
      </c>
      <c r="H1316" s="2">
        <v>0</v>
      </c>
      <c r="I1316" s="2">
        <v>0</v>
      </c>
      <c r="J1316" s="2">
        <v>0</v>
      </c>
      <c r="K1316" s="2">
        <v>0</v>
      </c>
      <c r="L1316" s="2">
        <v>1</v>
      </c>
      <c r="M1316" s="2">
        <v>0</v>
      </c>
      <c r="N1316" s="2">
        <v>0</v>
      </c>
      <c r="O1316" s="2" t="s">
        <v>37</v>
      </c>
      <c r="P1316" s="2" t="str" cm="1">
        <f t="array" ref="P1316">_xlfn.IFS(Table1[[#This Row],[Divorced]]=1,"Divorced",Table1[[#This Row],[Married]]=1,"Married",Table1[[#This Row],[Single]]=1,"Single",Table1[[#This Row],[Together]]=1,"Together",Table1[[#This Row],[Widow]]=1,"Widow")</f>
        <v>Married</v>
      </c>
      <c r="Q1316" s="2" t="str" cm="1">
        <f t="array" ref="Q1316">IFERROR(_xlfn.IFS(Table1[[#This Row],[Basic]]=1,"Basic",Table1[[#This Row],[Graduate]]=1,"Graduate",Table1[[#This Row],[Master]]=1,"Master",Table1[[#This Row],[PhD]]=1,"PhD"),"Other")</f>
        <v>Graduate</v>
      </c>
    </row>
    <row r="1317" spans="1:17" x14ac:dyDescent="0.25">
      <c r="A1317" s="2">
        <v>2726</v>
      </c>
      <c r="B1317" s="7">
        <v>144989</v>
      </c>
      <c r="C1317" s="2">
        <v>0</v>
      </c>
      <c r="D1317" s="2">
        <v>1</v>
      </c>
      <c r="E1317" s="2">
        <v>46</v>
      </c>
      <c r="F1317" s="2">
        <v>0</v>
      </c>
      <c r="G1317" s="2">
        <v>1</v>
      </c>
      <c r="H1317" s="2">
        <v>0</v>
      </c>
      <c r="I1317" s="2">
        <v>0</v>
      </c>
      <c r="J1317" s="2">
        <v>0</v>
      </c>
      <c r="K1317" s="2">
        <v>0</v>
      </c>
      <c r="L1317" s="2">
        <v>1</v>
      </c>
      <c r="M1317" s="2">
        <v>0</v>
      </c>
      <c r="N1317" s="2">
        <v>0</v>
      </c>
      <c r="O1317" s="2" t="s">
        <v>35</v>
      </c>
      <c r="P1317" s="2" t="str" cm="1">
        <f t="array" ref="P1317">_xlfn.IFS(Table1[[#This Row],[Divorced]]=1,"Divorced",Table1[[#This Row],[Married]]=1,"Married",Table1[[#This Row],[Single]]=1,"Single",Table1[[#This Row],[Together]]=1,"Together",Table1[[#This Row],[Widow]]=1,"Widow")</f>
        <v>Married</v>
      </c>
      <c r="Q1317" s="2" t="str" cm="1">
        <f t="array" ref="Q1317">IFERROR(_xlfn.IFS(Table1[[#This Row],[Basic]]=1,"Basic",Table1[[#This Row],[Graduate]]=1,"Graduate",Table1[[#This Row],[Master]]=1,"Master",Table1[[#This Row],[PhD]]=1,"PhD"),"Other")</f>
        <v>Graduate</v>
      </c>
    </row>
    <row r="1318" spans="1:17" x14ac:dyDescent="0.25">
      <c r="A1318" s="2">
        <v>2364</v>
      </c>
      <c r="B1318" s="7">
        <v>144964</v>
      </c>
      <c r="C1318" s="2">
        <v>1</v>
      </c>
      <c r="D1318" s="2">
        <v>1</v>
      </c>
      <c r="E1318" s="2">
        <v>40</v>
      </c>
      <c r="F1318" s="2">
        <v>0</v>
      </c>
      <c r="G1318" s="2">
        <v>0</v>
      </c>
      <c r="H1318" s="2">
        <v>0</v>
      </c>
      <c r="I1318" s="2">
        <v>1</v>
      </c>
      <c r="J1318" s="2">
        <v>0</v>
      </c>
      <c r="K1318" s="2">
        <v>0</v>
      </c>
      <c r="L1318" s="2">
        <v>1</v>
      </c>
      <c r="M1318" s="2">
        <v>0</v>
      </c>
      <c r="N1318" s="2">
        <v>0</v>
      </c>
      <c r="O1318" s="2" t="s">
        <v>37</v>
      </c>
      <c r="P1318" s="2" t="str" cm="1">
        <f t="array" ref="P1318">_xlfn.IFS(Table1[[#This Row],[Divorced]]=1,"Divorced",Table1[[#This Row],[Married]]=1,"Married",Table1[[#This Row],[Single]]=1,"Single",Table1[[#This Row],[Together]]=1,"Together",Table1[[#This Row],[Widow]]=1,"Widow")</f>
        <v>Together</v>
      </c>
      <c r="Q1318" s="2" t="str" cm="1">
        <f t="array" ref="Q1318">IFERROR(_xlfn.IFS(Table1[[#This Row],[Basic]]=1,"Basic",Table1[[#This Row],[Graduate]]=1,"Graduate",Table1[[#This Row],[Master]]=1,"Master",Table1[[#This Row],[PhD]]=1,"PhD"),"Other")</f>
        <v>Graduate</v>
      </c>
    </row>
    <row r="1319" spans="1:17" x14ac:dyDescent="0.25">
      <c r="A1319" s="2">
        <v>3080</v>
      </c>
      <c r="B1319" s="7">
        <v>144953</v>
      </c>
      <c r="C1319" s="2">
        <v>0</v>
      </c>
      <c r="D1319" s="2">
        <v>0</v>
      </c>
      <c r="E1319" s="2">
        <v>39</v>
      </c>
      <c r="F1319" s="2">
        <v>0</v>
      </c>
      <c r="G1319" s="2">
        <v>0</v>
      </c>
      <c r="H1319" s="2">
        <v>0</v>
      </c>
      <c r="I1319" s="2">
        <v>1</v>
      </c>
      <c r="J1319" s="2">
        <v>0</v>
      </c>
      <c r="K1319" s="2">
        <v>0</v>
      </c>
      <c r="L1319" s="2">
        <v>0</v>
      </c>
      <c r="M1319" s="2">
        <v>0</v>
      </c>
      <c r="N1319" s="2">
        <v>1</v>
      </c>
      <c r="O1319" s="2" t="s">
        <v>35</v>
      </c>
      <c r="P1319" s="2" t="str" cm="1">
        <f t="array" ref="P1319">_xlfn.IFS(Table1[[#This Row],[Divorced]]=1,"Divorced",Table1[[#This Row],[Married]]=1,"Married",Table1[[#This Row],[Single]]=1,"Single",Table1[[#This Row],[Together]]=1,"Together",Table1[[#This Row],[Widow]]=1,"Widow")</f>
        <v>Together</v>
      </c>
      <c r="Q1319" s="2" t="str" cm="1">
        <f t="array" ref="Q1319">IFERROR(_xlfn.IFS(Table1[[#This Row],[Basic]]=1,"Basic",Table1[[#This Row],[Graduate]]=1,"Graduate",Table1[[#This Row],[Master]]=1,"Master",Table1[[#This Row],[PhD]]=1,"PhD"),"Other")</f>
        <v>PhD</v>
      </c>
    </row>
    <row r="1320" spans="1:17" x14ac:dyDescent="0.25">
      <c r="A1320" s="2">
        <v>1520</v>
      </c>
      <c r="B1320" s="7">
        <v>144931</v>
      </c>
      <c r="C1320" s="2">
        <v>0</v>
      </c>
      <c r="D1320" s="2">
        <v>1</v>
      </c>
      <c r="E1320" s="2">
        <v>53</v>
      </c>
      <c r="F1320" s="2">
        <v>0</v>
      </c>
      <c r="G1320" s="2">
        <v>0</v>
      </c>
      <c r="H1320" s="2">
        <v>0</v>
      </c>
      <c r="I1320" s="2">
        <v>1</v>
      </c>
      <c r="J1320" s="2">
        <v>0</v>
      </c>
      <c r="K1320" s="2">
        <v>0</v>
      </c>
      <c r="L1320" s="2">
        <v>1</v>
      </c>
      <c r="M1320" s="2">
        <v>0</v>
      </c>
      <c r="N1320" s="2">
        <v>0</v>
      </c>
      <c r="O1320" s="2" t="s">
        <v>35</v>
      </c>
      <c r="P1320" s="2" t="str" cm="1">
        <f t="array" ref="P1320">_xlfn.IFS(Table1[[#This Row],[Divorced]]=1,"Divorced",Table1[[#This Row],[Married]]=1,"Married",Table1[[#This Row],[Single]]=1,"Single",Table1[[#This Row],[Together]]=1,"Together",Table1[[#This Row],[Widow]]=1,"Widow")</f>
        <v>Together</v>
      </c>
      <c r="Q1320" s="2" t="str" cm="1">
        <f t="array" ref="Q1320">IFERROR(_xlfn.IFS(Table1[[#This Row],[Basic]]=1,"Basic",Table1[[#This Row],[Graduate]]=1,"Graduate",Table1[[#This Row],[Master]]=1,"Master",Table1[[#This Row],[PhD]]=1,"PhD"),"Other")</f>
        <v>Graduate</v>
      </c>
    </row>
    <row r="1321" spans="1:17" x14ac:dyDescent="0.25">
      <c r="A1321" s="2">
        <v>2806</v>
      </c>
      <c r="B1321" s="7">
        <v>144911</v>
      </c>
      <c r="C1321" s="2">
        <v>0</v>
      </c>
      <c r="D1321" s="2">
        <v>1</v>
      </c>
      <c r="E1321" s="2">
        <v>61</v>
      </c>
      <c r="F1321" s="2">
        <v>0</v>
      </c>
      <c r="G1321" s="2">
        <v>0</v>
      </c>
      <c r="H1321" s="2">
        <v>0</v>
      </c>
      <c r="I1321" s="2">
        <v>1</v>
      </c>
      <c r="J1321" s="2">
        <v>0</v>
      </c>
      <c r="K1321" s="2">
        <v>0</v>
      </c>
      <c r="L1321" s="2">
        <v>1</v>
      </c>
      <c r="M1321" s="2">
        <v>0</v>
      </c>
      <c r="N1321" s="2">
        <v>0</v>
      </c>
      <c r="O1321" s="2" t="s">
        <v>36</v>
      </c>
      <c r="P1321" s="2" t="str" cm="1">
        <f t="array" ref="P1321">_xlfn.IFS(Table1[[#This Row],[Divorced]]=1,"Divorced",Table1[[#This Row],[Married]]=1,"Married",Table1[[#This Row],[Single]]=1,"Single",Table1[[#This Row],[Together]]=1,"Together",Table1[[#This Row],[Widow]]=1,"Widow")</f>
        <v>Together</v>
      </c>
      <c r="Q1321" s="2" t="str" cm="1">
        <f t="array" ref="Q1321">IFERROR(_xlfn.IFS(Table1[[#This Row],[Basic]]=1,"Basic",Table1[[#This Row],[Graduate]]=1,"Graduate",Table1[[#This Row],[Master]]=1,"Master",Table1[[#This Row],[PhD]]=1,"PhD"),"Other")</f>
        <v>Graduate</v>
      </c>
    </row>
    <row r="1322" spans="1:17" x14ac:dyDescent="0.25">
      <c r="A1322" s="2">
        <v>3198</v>
      </c>
      <c r="B1322" s="7">
        <v>144802</v>
      </c>
      <c r="C1322" s="2">
        <v>0</v>
      </c>
      <c r="D1322" s="2">
        <v>0</v>
      </c>
      <c r="E1322" s="2">
        <v>50</v>
      </c>
      <c r="F1322" s="2">
        <v>0</v>
      </c>
      <c r="G1322" s="2">
        <v>0</v>
      </c>
      <c r="H1322" s="2">
        <v>1</v>
      </c>
      <c r="I1322" s="2">
        <v>0</v>
      </c>
      <c r="J1322" s="2">
        <v>0</v>
      </c>
      <c r="K1322" s="2">
        <v>0</v>
      </c>
      <c r="L1322" s="2">
        <v>0</v>
      </c>
      <c r="M1322" s="2">
        <v>1</v>
      </c>
      <c r="N1322" s="2">
        <v>0</v>
      </c>
      <c r="O1322" s="2" t="s">
        <v>37</v>
      </c>
      <c r="P1322" s="2" t="str" cm="1">
        <f t="array" ref="P1322">_xlfn.IFS(Table1[[#This Row],[Divorced]]=1,"Divorced",Table1[[#This Row],[Married]]=1,"Married",Table1[[#This Row],[Single]]=1,"Single",Table1[[#This Row],[Together]]=1,"Together",Table1[[#This Row],[Widow]]=1,"Widow")</f>
        <v>Single</v>
      </c>
      <c r="Q1322" s="2" t="str" cm="1">
        <f t="array" ref="Q1322">IFERROR(_xlfn.IFS(Table1[[#This Row],[Basic]]=1,"Basic",Table1[[#This Row],[Graduate]]=1,"Graduate",Table1[[#This Row],[Master]]=1,"Master",Table1[[#This Row],[PhD]]=1,"PhD"),"Other")</f>
        <v>Master</v>
      </c>
    </row>
    <row r="1323" spans="1:17" x14ac:dyDescent="0.25">
      <c r="A1323" s="2">
        <v>1196</v>
      </c>
      <c r="B1323" s="7">
        <v>144794</v>
      </c>
      <c r="C1323" s="2">
        <v>0</v>
      </c>
      <c r="D1323" s="2">
        <v>1</v>
      </c>
      <c r="E1323" s="2">
        <v>54</v>
      </c>
      <c r="F1323" s="2">
        <v>0</v>
      </c>
      <c r="G1323" s="2">
        <v>1</v>
      </c>
      <c r="H1323" s="2">
        <v>0</v>
      </c>
      <c r="I1323" s="2">
        <v>0</v>
      </c>
      <c r="J1323" s="2">
        <v>0</v>
      </c>
      <c r="K1323" s="2">
        <v>0</v>
      </c>
      <c r="L1323" s="2">
        <v>1</v>
      </c>
      <c r="M1323" s="2">
        <v>0</v>
      </c>
      <c r="N1323" s="2">
        <v>0</v>
      </c>
      <c r="O1323" s="2" t="s">
        <v>35</v>
      </c>
      <c r="P1323" s="2" t="str" cm="1">
        <f t="array" ref="P1323">_xlfn.IFS(Table1[[#This Row],[Divorced]]=1,"Divorced",Table1[[#This Row],[Married]]=1,"Married",Table1[[#This Row],[Single]]=1,"Single",Table1[[#This Row],[Together]]=1,"Together",Table1[[#This Row],[Widow]]=1,"Widow")</f>
        <v>Married</v>
      </c>
      <c r="Q1323" s="2" t="str" cm="1">
        <f t="array" ref="Q1323">IFERROR(_xlfn.IFS(Table1[[#This Row],[Basic]]=1,"Basic",Table1[[#This Row],[Graduate]]=1,"Graduate",Table1[[#This Row],[Master]]=1,"Master",Table1[[#This Row],[PhD]]=1,"PhD"),"Other")</f>
        <v>Graduate</v>
      </c>
    </row>
    <row r="1324" spans="1:17" x14ac:dyDescent="0.25">
      <c r="A1324" s="2">
        <v>1706</v>
      </c>
      <c r="B1324" s="7">
        <v>144794</v>
      </c>
      <c r="C1324" s="2">
        <v>0</v>
      </c>
      <c r="D1324" s="2">
        <v>1</v>
      </c>
      <c r="E1324" s="2">
        <v>54</v>
      </c>
      <c r="F1324" s="2">
        <v>0</v>
      </c>
      <c r="G1324" s="2">
        <v>1</v>
      </c>
      <c r="H1324" s="2">
        <v>0</v>
      </c>
      <c r="I1324" s="2">
        <v>0</v>
      </c>
      <c r="J1324" s="2">
        <v>0</v>
      </c>
      <c r="K1324" s="2">
        <v>0</v>
      </c>
      <c r="L1324" s="2">
        <v>1</v>
      </c>
      <c r="M1324" s="2">
        <v>0</v>
      </c>
      <c r="N1324" s="2">
        <v>0</v>
      </c>
      <c r="O1324" s="2" t="s">
        <v>35</v>
      </c>
      <c r="P1324" s="2" t="str" cm="1">
        <f t="array" ref="P1324">_xlfn.IFS(Table1[[#This Row],[Divorced]]=1,"Divorced",Table1[[#This Row],[Married]]=1,"Married",Table1[[#This Row],[Single]]=1,"Single",Table1[[#This Row],[Together]]=1,"Together",Table1[[#This Row],[Widow]]=1,"Widow")</f>
        <v>Married</v>
      </c>
      <c r="Q1324" s="2" t="str" cm="1">
        <f t="array" ref="Q1324">IFERROR(_xlfn.IFS(Table1[[#This Row],[Basic]]=1,"Basic",Table1[[#This Row],[Graduate]]=1,"Graduate",Table1[[#This Row],[Master]]=1,"Master",Table1[[#This Row],[PhD]]=1,"PhD"),"Other")</f>
        <v>Graduate</v>
      </c>
    </row>
    <row r="1325" spans="1:17" x14ac:dyDescent="0.25">
      <c r="A1325" s="2">
        <v>2779</v>
      </c>
      <c r="B1325" s="7">
        <v>144689</v>
      </c>
      <c r="C1325" s="2">
        <v>1</v>
      </c>
      <c r="D1325" s="2">
        <v>1</v>
      </c>
      <c r="E1325" s="2">
        <v>69</v>
      </c>
      <c r="F1325" s="2">
        <v>0</v>
      </c>
      <c r="G1325" s="2">
        <v>1</v>
      </c>
      <c r="H1325" s="2">
        <v>0</v>
      </c>
      <c r="I1325" s="2">
        <v>0</v>
      </c>
      <c r="J1325" s="2">
        <v>0</v>
      </c>
      <c r="K1325" s="2">
        <v>0</v>
      </c>
      <c r="L1325" s="2">
        <v>1</v>
      </c>
      <c r="M1325" s="2">
        <v>0</v>
      </c>
      <c r="N1325" s="2">
        <v>0</v>
      </c>
      <c r="O1325" s="2" t="s">
        <v>34</v>
      </c>
      <c r="P1325" s="2" t="str" cm="1">
        <f t="array" ref="P1325">_xlfn.IFS(Table1[[#This Row],[Divorced]]=1,"Divorced",Table1[[#This Row],[Married]]=1,"Married",Table1[[#This Row],[Single]]=1,"Single",Table1[[#This Row],[Together]]=1,"Together",Table1[[#This Row],[Widow]]=1,"Widow")</f>
        <v>Married</v>
      </c>
      <c r="Q1325" s="2" t="str" cm="1">
        <f t="array" ref="Q1325">IFERROR(_xlfn.IFS(Table1[[#This Row],[Basic]]=1,"Basic",Table1[[#This Row],[Graduate]]=1,"Graduate",Table1[[#This Row],[Master]]=1,"Master",Table1[[#This Row],[PhD]]=1,"PhD"),"Other")</f>
        <v>Graduate</v>
      </c>
    </row>
    <row r="1326" spans="1:17" x14ac:dyDescent="0.25">
      <c r="A1326" s="2">
        <v>2796</v>
      </c>
      <c r="B1326" s="7">
        <v>144635</v>
      </c>
      <c r="C1326" s="2">
        <v>1</v>
      </c>
      <c r="D1326" s="2">
        <v>1</v>
      </c>
      <c r="E1326" s="2">
        <v>49</v>
      </c>
      <c r="F1326" s="2">
        <v>1</v>
      </c>
      <c r="G1326" s="2">
        <v>0</v>
      </c>
      <c r="H1326" s="2">
        <v>0</v>
      </c>
      <c r="I1326" s="2">
        <v>0</v>
      </c>
      <c r="J1326" s="2">
        <v>0</v>
      </c>
      <c r="K1326" s="2">
        <v>0</v>
      </c>
      <c r="L1326" s="2">
        <v>0</v>
      </c>
      <c r="M1326" s="2">
        <v>1</v>
      </c>
      <c r="N1326" s="2">
        <v>0</v>
      </c>
      <c r="O1326" s="2" t="s">
        <v>37</v>
      </c>
      <c r="P1326" s="2" t="str" cm="1">
        <f t="array" ref="P1326">_xlfn.IFS(Table1[[#This Row],[Divorced]]=1,"Divorced",Table1[[#This Row],[Married]]=1,"Married",Table1[[#This Row],[Single]]=1,"Single",Table1[[#This Row],[Together]]=1,"Together",Table1[[#This Row],[Widow]]=1,"Widow")</f>
        <v>Divorced</v>
      </c>
      <c r="Q1326" s="2" t="str" cm="1">
        <f t="array" ref="Q1326">IFERROR(_xlfn.IFS(Table1[[#This Row],[Basic]]=1,"Basic",Table1[[#This Row],[Graduate]]=1,"Graduate",Table1[[#This Row],[Master]]=1,"Master",Table1[[#This Row],[PhD]]=1,"PhD"),"Other")</f>
        <v>Master</v>
      </c>
    </row>
    <row r="1327" spans="1:17" x14ac:dyDescent="0.25">
      <c r="A1327" s="2">
        <v>1842</v>
      </c>
      <c r="B1327" s="7">
        <v>144602</v>
      </c>
      <c r="C1327" s="2">
        <v>1</v>
      </c>
      <c r="D1327" s="2">
        <v>1</v>
      </c>
      <c r="E1327" s="2">
        <v>51</v>
      </c>
      <c r="F1327" s="2">
        <v>0</v>
      </c>
      <c r="G1327" s="2">
        <v>0</v>
      </c>
      <c r="H1327" s="2">
        <v>0</v>
      </c>
      <c r="I1327" s="2">
        <v>1</v>
      </c>
      <c r="J1327" s="2">
        <v>0</v>
      </c>
      <c r="K1327" s="2">
        <v>0</v>
      </c>
      <c r="L1327" s="2">
        <v>0</v>
      </c>
      <c r="M1327" s="2">
        <v>1</v>
      </c>
      <c r="N1327" s="2">
        <v>0</v>
      </c>
      <c r="O1327" s="2" t="s">
        <v>37</v>
      </c>
      <c r="P1327" s="2" t="str" cm="1">
        <f t="array" ref="P1327">_xlfn.IFS(Table1[[#This Row],[Divorced]]=1,"Divorced",Table1[[#This Row],[Married]]=1,"Married",Table1[[#This Row],[Single]]=1,"Single",Table1[[#This Row],[Together]]=1,"Together",Table1[[#This Row],[Widow]]=1,"Widow")</f>
        <v>Together</v>
      </c>
      <c r="Q1327" s="2" t="str" cm="1">
        <f t="array" ref="Q1327">IFERROR(_xlfn.IFS(Table1[[#This Row],[Basic]]=1,"Basic",Table1[[#This Row],[Graduate]]=1,"Graduate",Table1[[#This Row],[Master]]=1,"Master",Table1[[#This Row],[PhD]]=1,"PhD"),"Other")</f>
        <v>Master</v>
      </c>
    </row>
    <row r="1328" spans="1:17" x14ac:dyDescent="0.25">
      <c r="A1328" s="2">
        <v>1206</v>
      </c>
      <c r="B1328" s="7">
        <v>144551</v>
      </c>
      <c r="C1328" s="2">
        <v>0</v>
      </c>
      <c r="D1328" s="2">
        <v>1</v>
      </c>
      <c r="E1328" s="2">
        <v>66</v>
      </c>
      <c r="F1328" s="2">
        <v>0</v>
      </c>
      <c r="G1328" s="2">
        <v>0</v>
      </c>
      <c r="H1328" s="2">
        <v>0</v>
      </c>
      <c r="I1328" s="2">
        <v>0</v>
      </c>
      <c r="J1328" s="2">
        <v>1</v>
      </c>
      <c r="K1328" s="2">
        <v>0</v>
      </c>
      <c r="L1328" s="2">
        <v>0</v>
      </c>
      <c r="M1328" s="2">
        <v>1</v>
      </c>
      <c r="N1328" s="2">
        <v>0</v>
      </c>
      <c r="O1328" s="2" t="s">
        <v>37</v>
      </c>
      <c r="P1328" s="2" t="str" cm="1">
        <f t="array" ref="P1328">_xlfn.IFS(Table1[[#This Row],[Divorced]]=1,"Divorced",Table1[[#This Row],[Married]]=1,"Married",Table1[[#This Row],[Single]]=1,"Single",Table1[[#This Row],[Together]]=1,"Together",Table1[[#This Row],[Widow]]=1,"Widow")</f>
        <v>Widow</v>
      </c>
      <c r="Q1328" s="2" t="str" cm="1">
        <f t="array" ref="Q1328">IFERROR(_xlfn.IFS(Table1[[#This Row],[Basic]]=1,"Basic",Table1[[#This Row],[Graduate]]=1,"Graduate",Table1[[#This Row],[Master]]=1,"Master",Table1[[#This Row],[PhD]]=1,"PhD"),"Other")</f>
        <v>Master</v>
      </c>
    </row>
    <row r="1329" spans="1:17" x14ac:dyDescent="0.25">
      <c r="A1329" s="2">
        <v>2030</v>
      </c>
      <c r="B1329" s="7">
        <v>144529</v>
      </c>
      <c r="C1329" s="2">
        <v>0</v>
      </c>
      <c r="D1329" s="2">
        <v>1</v>
      </c>
      <c r="E1329" s="2">
        <v>54</v>
      </c>
      <c r="F1329" s="2">
        <v>0</v>
      </c>
      <c r="G1329" s="2">
        <v>1</v>
      </c>
      <c r="H1329" s="2">
        <v>0</v>
      </c>
      <c r="I1329" s="2">
        <v>0</v>
      </c>
      <c r="J1329" s="2">
        <v>0</v>
      </c>
      <c r="K1329" s="2">
        <v>0</v>
      </c>
      <c r="L1329" s="2">
        <v>1</v>
      </c>
      <c r="M1329" s="2">
        <v>0</v>
      </c>
      <c r="N1329" s="2">
        <v>0</v>
      </c>
      <c r="O1329" s="2" t="s">
        <v>35</v>
      </c>
      <c r="P1329" s="2" t="str" cm="1">
        <f t="array" ref="P1329">_xlfn.IFS(Table1[[#This Row],[Divorced]]=1,"Divorced",Table1[[#This Row],[Married]]=1,"Married",Table1[[#This Row],[Single]]=1,"Single",Table1[[#This Row],[Together]]=1,"Together",Table1[[#This Row],[Widow]]=1,"Widow")</f>
        <v>Married</v>
      </c>
      <c r="Q1329" s="2" t="str" cm="1">
        <f t="array" ref="Q1329">IFERROR(_xlfn.IFS(Table1[[#This Row],[Basic]]=1,"Basic",Table1[[#This Row],[Graduate]]=1,"Graduate",Table1[[#This Row],[Master]]=1,"Master",Table1[[#This Row],[PhD]]=1,"PhD"),"Other")</f>
        <v>Graduate</v>
      </c>
    </row>
    <row r="1330" spans="1:17" x14ac:dyDescent="0.25">
      <c r="A1330" s="2">
        <v>2579</v>
      </c>
      <c r="B1330" s="7">
        <v>144512</v>
      </c>
      <c r="C1330" s="2">
        <v>1</v>
      </c>
      <c r="D1330" s="2">
        <v>1</v>
      </c>
      <c r="E1330" s="2">
        <v>60</v>
      </c>
      <c r="F1330" s="2">
        <v>0</v>
      </c>
      <c r="G1330" s="2">
        <v>0</v>
      </c>
      <c r="H1330" s="2">
        <v>0</v>
      </c>
      <c r="I1330" s="2">
        <v>1</v>
      </c>
      <c r="J1330" s="2">
        <v>0</v>
      </c>
      <c r="K1330" s="2">
        <v>0</v>
      </c>
      <c r="L1330" s="2">
        <v>1</v>
      </c>
      <c r="M1330" s="2">
        <v>0</v>
      </c>
      <c r="N1330" s="2">
        <v>0</v>
      </c>
      <c r="O1330" s="2" t="s">
        <v>38</v>
      </c>
      <c r="P1330" s="2" t="str" cm="1">
        <f t="array" ref="P1330">_xlfn.IFS(Table1[[#This Row],[Divorced]]=1,"Divorced",Table1[[#This Row],[Married]]=1,"Married",Table1[[#This Row],[Single]]=1,"Single",Table1[[#This Row],[Together]]=1,"Together",Table1[[#This Row],[Widow]]=1,"Widow")</f>
        <v>Together</v>
      </c>
      <c r="Q1330" s="2" t="str" cm="1">
        <f t="array" ref="Q1330">IFERROR(_xlfn.IFS(Table1[[#This Row],[Basic]]=1,"Basic",Table1[[#This Row],[Graduate]]=1,"Graduate",Table1[[#This Row],[Master]]=1,"Master",Table1[[#This Row],[PhD]]=1,"PhD"),"Other")</f>
        <v>Graduate</v>
      </c>
    </row>
    <row r="1331" spans="1:17" x14ac:dyDescent="0.25">
      <c r="A1331" s="2">
        <v>2380</v>
      </c>
      <c r="B1331" s="7">
        <v>144511</v>
      </c>
      <c r="C1331" s="2">
        <v>1</v>
      </c>
      <c r="D1331" s="2">
        <v>0</v>
      </c>
      <c r="E1331" s="2">
        <v>50</v>
      </c>
      <c r="F1331" s="2">
        <v>0</v>
      </c>
      <c r="G1331" s="2">
        <v>1</v>
      </c>
      <c r="H1331" s="2">
        <v>0</v>
      </c>
      <c r="I1331" s="2">
        <v>0</v>
      </c>
      <c r="J1331" s="2">
        <v>0</v>
      </c>
      <c r="K1331" s="2">
        <v>0</v>
      </c>
      <c r="L1331" s="2">
        <v>0</v>
      </c>
      <c r="M1331" s="2">
        <v>1</v>
      </c>
      <c r="N1331" s="2">
        <v>0</v>
      </c>
      <c r="O1331" s="2" t="s">
        <v>36</v>
      </c>
      <c r="P1331" s="2" t="str" cm="1">
        <f t="array" ref="P1331">_xlfn.IFS(Table1[[#This Row],[Divorced]]=1,"Divorced",Table1[[#This Row],[Married]]=1,"Married",Table1[[#This Row],[Single]]=1,"Single",Table1[[#This Row],[Together]]=1,"Together",Table1[[#This Row],[Widow]]=1,"Widow")</f>
        <v>Married</v>
      </c>
      <c r="Q1331" s="2" t="str" cm="1">
        <f t="array" ref="Q1331">IFERROR(_xlfn.IFS(Table1[[#This Row],[Basic]]=1,"Basic",Table1[[#This Row],[Graduate]]=1,"Graduate",Table1[[#This Row],[Master]]=1,"Master",Table1[[#This Row],[PhD]]=1,"PhD"),"Other")</f>
        <v>Master</v>
      </c>
    </row>
    <row r="1332" spans="1:17" x14ac:dyDescent="0.25">
      <c r="A1332" s="2">
        <v>2847</v>
      </c>
      <c r="B1332" s="7">
        <v>144503</v>
      </c>
      <c r="C1332" s="2">
        <v>1</v>
      </c>
      <c r="D1332" s="2">
        <v>1</v>
      </c>
      <c r="E1332" s="2">
        <v>48</v>
      </c>
      <c r="F1332" s="2">
        <v>0</v>
      </c>
      <c r="G1332" s="2">
        <v>0</v>
      </c>
      <c r="H1332" s="2">
        <v>1</v>
      </c>
      <c r="I1332" s="2">
        <v>0</v>
      </c>
      <c r="J1332" s="2">
        <v>0</v>
      </c>
      <c r="K1332" s="2">
        <v>0</v>
      </c>
      <c r="L1332" s="2">
        <v>1</v>
      </c>
      <c r="M1332" s="2">
        <v>0</v>
      </c>
      <c r="N1332" s="2">
        <v>0</v>
      </c>
      <c r="O1332" s="2" t="s">
        <v>39</v>
      </c>
      <c r="P1332" s="2" t="str" cm="1">
        <f t="array" ref="P1332">_xlfn.IFS(Table1[[#This Row],[Divorced]]=1,"Divorced",Table1[[#This Row],[Married]]=1,"Married",Table1[[#This Row],[Single]]=1,"Single",Table1[[#This Row],[Together]]=1,"Together",Table1[[#This Row],[Widow]]=1,"Widow")</f>
        <v>Single</v>
      </c>
      <c r="Q1332" s="2" t="str" cm="1">
        <f t="array" ref="Q1332">IFERROR(_xlfn.IFS(Table1[[#This Row],[Basic]]=1,"Basic",Table1[[#This Row],[Graduate]]=1,"Graduate",Table1[[#This Row],[Master]]=1,"Master",Table1[[#This Row],[PhD]]=1,"PhD"),"Other")</f>
        <v>Graduate</v>
      </c>
    </row>
    <row r="1333" spans="1:17" x14ac:dyDescent="0.25">
      <c r="A1333" s="2">
        <v>2211</v>
      </c>
      <c r="B1333" s="7">
        <v>144421</v>
      </c>
      <c r="C1333" s="2">
        <v>1</v>
      </c>
      <c r="D1333" s="2">
        <v>1</v>
      </c>
      <c r="E1333" s="2">
        <v>49</v>
      </c>
      <c r="F1333" s="2">
        <v>1</v>
      </c>
      <c r="G1333" s="2">
        <v>0</v>
      </c>
      <c r="H1333" s="2">
        <v>0</v>
      </c>
      <c r="I1333" s="2">
        <v>0</v>
      </c>
      <c r="J1333" s="2">
        <v>0</v>
      </c>
      <c r="K1333" s="2">
        <v>0</v>
      </c>
      <c r="L1333" s="2">
        <v>1</v>
      </c>
      <c r="M1333" s="2">
        <v>0</v>
      </c>
      <c r="N1333" s="2">
        <v>0</v>
      </c>
      <c r="O1333" s="2" t="s">
        <v>39</v>
      </c>
      <c r="P1333" s="2" t="str" cm="1">
        <f t="array" ref="P1333">_xlfn.IFS(Table1[[#This Row],[Divorced]]=1,"Divorced",Table1[[#This Row],[Married]]=1,"Married",Table1[[#This Row],[Single]]=1,"Single",Table1[[#This Row],[Together]]=1,"Together",Table1[[#This Row],[Widow]]=1,"Widow")</f>
        <v>Divorced</v>
      </c>
      <c r="Q1333" s="2" t="str" cm="1">
        <f t="array" ref="Q1333">IFERROR(_xlfn.IFS(Table1[[#This Row],[Basic]]=1,"Basic",Table1[[#This Row],[Graduate]]=1,"Graduate",Table1[[#This Row],[Master]]=1,"Master",Table1[[#This Row],[PhD]]=1,"PhD"),"Other")</f>
        <v>Graduate</v>
      </c>
    </row>
    <row r="1334" spans="1:17" x14ac:dyDescent="0.25">
      <c r="A1334" s="2">
        <v>2167</v>
      </c>
      <c r="B1334" s="7">
        <v>144393</v>
      </c>
      <c r="C1334" s="2">
        <v>1</v>
      </c>
      <c r="D1334" s="2">
        <v>1</v>
      </c>
      <c r="E1334" s="2">
        <v>55</v>
      </c>
      <c r="F1334" s="2">
        <v>0</v>
      </c>
      <c r="G1334" s="2">
        <v>1</v>
      </c>
      <c r="H1334" s="2">
        <v>0</v>
      </c>
      <c r="I1334" s="2">
        <v>0</v>
      </c>
      <c r="J1334" s="2">
        <v>0</v>
      </c>
      <c r="K1334" s="2">
        <v>0</v>
      </c>
      <c r="L1334" s="2">
        <v>1</v>
      </c>
      <c r="M1334" s="2">
        <v>0</v>
      </c>
      <c r="N1334" s="2">
        <v>0</v>
      </c>
      <c r="O1334" s="2" t="s">
        <v>34</v>
      </c>
      <c r="P1334" s="2" t="str" cm="1">
        <f t="array" ref="P1334">_xlfn.IFS(Table1[[#This Row],[Divorced]]=1,"Divorced",Table1[[#This Row],[Married]]=1,"Married",Table1[[#This Row],[Single]]=1,"Single",Table1[[#This Row],[Together]]=1,"Together",Table1[[#This Row],[Widow]]=1,"Widow")</f>
        <v>Married</v>
      </c>
      <c r="Q1334" s="2" t="str" cm="1">
        <f t="array" ref="Q1334">IFERROR(_xlfn.IFS(Table1[[#This Row],[Basic]]=1,"Basic",Table1[[#This Row],[Graduate]]=1,"Graduate",Table1[[#This Row],[Master]]=1,"Master",Table1[[#This Row],[PhD]]=1,"PhD"),"Other")</f>
        <v>Graduate</v>
      </c>
    </row>
    <row r="1335" spans="1:17" x14ac:dyDescent="0.25">
      <c r="A1335" s="2">
        <v>2693</v>
      </c>
      <c r="B1335" s="7">
        <v>144392</v>
      </c>
      <c r="C1335" s="2">
        <v>1</v>
      </c>
      <c r="D1335" s="2">
        <v>1</v>
      </c>
      <c r="E1335" s="2">
        <v>46</v>
      </c>
      <c r="F1335" s="2">
        <v>0</v>
      </c>
      <c r="G1335" s="2">
        <v>0</v>
      </c>
      <c r="H1335" s="2">
        <v>0</v>
      </c>
      <c r="I1335" s="2">
        <v>1</v>
      </c>
      <c r="J1335" s="2">
        <v>0</v>
      </c>
      <c r="K1335" s="2">
        <v>0</v>
      </c>
      <c r="L1335" s="2">
        <v>1</v>
      </c>
      <c r="M1335" s="2">
        <v>0</v>
      </c>
      <c r="N1335" s="2">
        <v>0</v>
      </c>
      <c r="O1335" s="2" t="s">
        <v>38</v>
      </c>
      <c r="P1335" s="2" t="str" cm="1">
        <f t="array" ref="P1335">_xlfn.IFS(Table1[[#This Row],[Divorced]]=1,"Divorced",Table1[[#This Row],[Married]]=1,"Married",Table1[[#This Row],[Single]]=1,"Single",Table1[[#This Row],[Together]]=1,"Together",Table1[[#This Row],[Widow]]=1,"Widow")</f>
        <v>Together</v>
      </c>
      <c r="Q1335" s="2" t="str" cm="1">
        <f t="array" ref="Q1335">IFERROR(_xlfn.IFS(Table1[[#This Row],[Basic]]=1,"Basic",Table1[[#This Row],[Graduate]]=1,"Graduate",Table1[[#This Row],[Master]]=1,"Master",Table1[[#This Row],[PhD]]=1,"PhD"),"Other")</f>
        <v>Graduate</v>
      </c>
    </row>
    <row r="1336" spans="1:17" x14ac:dyDescent="0.25">
      <c r="A1336" s="2">
        <v>1200</v>
      </c>
      <c r="B1336" s="7">
        <v>144377</v>
      </c>
      <c r="C1336" s="2">
        <v>1</v>
      </c>
      <c r="D1336" s="2">
        <v>1</v>
      </c>
      <c r="E1336" s="2">
        <v>52</v>
      </c>
      <c r="F1336" s="2">
        <v>0</v>
      </c>
      <c r="G1336" s="2">
        <v>1</v>
      </c>
      <c r="H1336" s="2">
        <v>0</v>
      </c>
      <c r="I1336" s="2">
        <v>0</v>
      </c>
      <c r="J1336" s="2">
        <v>0</v>
      </c>
      <c r="K1336" s="2">
        <v>0</v>
      </c>
      <c r="L1336" s="2">
        <v>0</v>
      </c>
      <c r="M1336" s="2">
        <v>0</v>
      </c>
      <c r="N1336" s="2">
        <v>1</v>
      </c>
      <c r="O1336" s="2" t="s">
        <v>37</v>
      </c>
      <c r="P1336" s="2" t="str" cm="1">
        <f t="array" ref="P1336">_xlfn.IFS(Table1[[#This Row],[Divorced]]=1,"Divorced",Table1[[#This Row],[Married]]=1,"Married",Table1[[#This Row],[Single]]=1,"Single",Table1[[#This Row],[Together]]=1,"Together",Table1[[#This Row],[Widow]]=1,"Widow")</f>
        <v>Married</v>
      </c>
      <c r="Q1336" s="2" t="str" cm="1">
        <f t="array" ref="Q1336">IFERROR(_xlfn.IFS(Table1[[#This Row],[Basic]]=1,"Basic",Table1[[#This Row],[Graduate]]=1,"Graduate",Table1[[#This Row],[Master]]=1,"Master",Table1[[#This Row],[PhD]]=1,"PhD"),"Other")</f>
        <v>PhD</v>
      </c>
    </row>
    <row r="1337" spans="1:17" x14ac:dyDescent="0.25">
      <c r="A1337" s="2">
        <v>2141</v>
      </c>
      <c r="B1337" s="7">
        <v>144375</v>
      </c>
      <c r="C1337" s="2">
        <v>0</v>
      </c>
      <c r="D1337" s="2">
        <v>1</v>
      </c>
      <c r="E1337" s="2">
        <v>55</v>
      </c>
      <c r="F1337" s="2">
        <v>0</v>
      </c>
      <c r="G1337" s="2">
        <v>1</v>
      </c>
      <c r="H1337" s="2">
        <v>0</v>
      </c>
      <c r="I1337" s="2">
        <v>0</v>
      </c>
      <c r="J1337" s="2">
        <v>0</v>
      </c>
      <c r="K1337" s="2">
        <v>0</v>
      </c>
      <c r="L1337" s="2">
        <v>1</v>
      </c>
      <c r="M1337" s="2">
        <v>0</v>
      </c>
      <c r="N1337" s="2">
        <v>0</v>
      </c>
      <c r="O1337" s="2" t="s">
        <v>38</v>
      </c>
      <c r="P1337" s="2" t="str" cm="1">
        <f t="array" ref="P1337">_xlfn.IFS(Table1[[#This Row],[Divorced]]=1,"Divorced",Table1[[#This Row],[Married]]=1,"Married",Table1[[#This Row],[Single]]=1,"Single",Table1[[#This Row],[Together]]=1,"Together",Table1[[#This Row],[Widow]]=1,"Widow")</f>
        <v>Married</v>
      </c>
      <c r="Q1337" s="2" t="str" cm="1">
        <f t="array" ref="Q1337">IFERROR(_xlfn.IFS(Table1[[#This Row],[Basic]]=1,"Basic",Table1[[#This Row],[Graduate]]=1,"Graduate",Table1[[#This Row],[Master]]=1,"Master",Table1[[#This Row],[PhD]]=1,"PhD"),"Other")</f>
        <v>Graduate</v>
      </c>
    </row>
    <row r="1338" spans="1:17" x14ac:dyDescent="0.25">
      <c r="A1338" s="2">
        <v>2937</v>
      </c>
      <c r="B1338" s="7">
        <v>144359</v>
      </c>
      <c r="C1338" s="2">
        <v>1</v>
      </c>
      <c r="D1338" s="2">
        <v>1</v>
      </c>
      <c r="E1338" s="2">
        <v>42</v>
      </c>
      <c r="F1338" s="2">
        <v>0</v>
      </c>
      <c r="G1338" s="2">
        <v>1</v>
      </c>
      <c r="H1338" s="2">
        <v>0</v>
      </c>
      <c r="I1338" s="2">
        <v>0</v>
      </c>
      <c r="J1338" s="2">
        <v>0</v>
      </c>
      <c r="K1338" s="2">
        <v>0</v>
      </c>
      <c r="L1338" s="2">
        <v>1</v>
      </c>
      <c r="M1338" s="2">
        <v>0</v>
      </c>
      <c r="N1338" s="2">
        <v>0</v>
      </c>
      <c r="O1338" s="2" t="s">
        <v>39</v>
      </c>
      <c r="P1338" s="2" t="str" cm="1">
        <f t="array" ref="P1338">_xlfn.IFS(Table1[[#This Row],[Divorced]]=1,"Divorced",Table1[[#This Row],[Married]]=1,"Married",Table1[[#This Row],[Single]]=1,"Single",Table1[[#This Row],[Together]]=1,"Together",Table1[[#This Row],[Widow]]=1,"Widow")</f>
        <v>Married</v>
      </c>
      <c r="Q1338" s="2" t="str" cm="1">
        <f t="array" ref="Q1338">IFERROR(_xlfn.IFS(Table1[[#This Row],[Basic]]=1,"Basic",Table1[[#This Row],[Graduate]]=1,"Graduate",Table1[[#This Row],[Master]]=1,"Master",Table1[[#This Row],[PhD]]=1,"PhD"),"Other")</f>
        <v>Graduate</v>
      </c>
    </row>
    <row r="1339" spans="1:17" x14ac:dyDescent="0.25">
      <c r="A1339" s="2">
        <v>3149</v>
      </c>
      <c r="B1339" s="7">
        <v>144325</v>
      </c>
      <c r="C1339" s="2">
        <v>0</v>
      </c>
      <c r="D1339" s="2">
        <v>1</v>
      </c>
      <c r="E1339" s="2">
        <v>48</v>
      </c>
      <c r="F1339" s="2">
        <v>0</v>
      </c>
      <c r="G1339" s="2">
        <v>1</v>
      </c>
      <c r="H1339" s="2">
        <v>0</v>
      </c>
      <c r="I1339" s="2">
        <v>0</v>
      </c>
      <c r="J1339" s="2">
        <v>0</v>
      </c>
      <c r="K1339" s="2">
        <v>0</v>
      </c>
      <c r="L1339" s="2">
        <v>0</v>
      </c>
      <c r="M1339" s="2">
        <v>0</v>
      </c>
      <c r="N1339" s="2">
        <v>1</v>
      </c>
      <c r="O1339" s="2" t="s">
        <v>38</v>
      </c>
      <c r="P1339" s="2" t="str" cm="1">
        <f t="array" ref="P1339">_xlfn.IFS(Table1[[#This Row],[Divorced]]=1,"Divorced",Table1[[#This Row],[Married]]=1,"Married",Table1[[#This Row],[Single]]=1,"Single",Table1[[#This Row],[Together]]=1,"Together",Table1[[#This Row],[Widow]]=1,"Widow")</f>
        <v>Married</v>
      </c>
      <c r="Q1339" s="2" t="str" cm="1">
        <f t="array" ref="Q1339">IFERROR(_xlfn.IFS(Table1[[#This Row],[Basic]]=1,"Basic",Table1[[#This Row],[Graduate]]=1,"Graduate",Table1[[#This Row],[Master]]=1,"Master",Table1[[#This Row],[PhD]]=1,"PhD"),"Other")</f>
        <v>PhD</v>
      </c>
    </row>
    <row r="1340" spans="1:17" x14ac:dyDescent="0.25">
      <c r="A1340" s="2">
        <v>2540</v>
      </c>
      <c r="B1340" s="7">
        <v>144322</v>
      </c>
      <c r="C1340" s="2">
        <v>1</v>
      </c>
      <c r="D1340" s="2">
        <v>0</v>
      </c>
      <c r="E1340" s="2">
        <v>35</v>
      </c>
      <c r="F1340" s="2">
        <v>0</v>
      </c>
      <c r="G1340" s="2">
        <v>1</v>
      </c>
      <c r="H1340" s="2">
        <v>0</v>
      </c>
      <c r="I1340" s="2">
        <v>0</v>
      </c>
      <c r="J1340" s="2">
        <v>0</v>
      </c>
      <c r="K1340" s="2">
        <v>0</v>
      </c>
      <c r="L1340" s="2">
        <v>1</v>
      </c>
      <c r="M1340" s="2">
        <v>0</v>
      </c>
      <c r="N1340" s="2">
        <v>0</v>
      </c>
      <c r="O1340" s="2" t="s">
        <v>35</v>
      </c>
      <c r="P1340" s="2" t="str" cm="1">
        <f t="array" ref="P1340">_xlfn.IFS(Table1[[#This Row],[Divorced]]=1,"Divorced",Table1[[#This Row],[Married]]=1,"Married",Table1[[#This Row],[Single]]=1,"Single",Table1[[#This Row],[Together]]=1,"Together",Table1[[#This Row],[Widow]]=1,"Widow")</f>
        <v>Married</v>
      </c>
      <c r="Q1340" s="2" t="str" cm="1">
        <f t="array" ref="Q1340">IFERROR(_xlfn.IFS(Table1[[#This Row],[Basic]]=1,"Basic",Table1[[#This Row],[Graduate]]=1,"Graduate",Table1[[#This Row],[Master]]=1,"Master",Table1[[#This Row],[PhD]]=1,"PhD"),"Other")</f>
        <v>Graduate</v>
      </c>
    </row>
    <row r="1341" spans="1:17" x14ac:dyDescent="0.25">
      <c r="A1341" s="2">
        <v>1271</v>
      </c>
      <c r="B1341" s="7">
        <v>144319</v>
      </c>
      <c r="C1341" s="2">
        <v>1</v>
      </c>
      <c r="D1341" s="2">
        <v>1</v>
      </c>
      <c r="E1341" s="2">
        <v>45</v>
      </c>
      <c r="F1341" s="2">
        <v>0</v>
      </c>
      <c r="G1341" s="2">
        <v>1</v>
      </c>
      <c r="H1341" s="2">
        <v>0</v>
      </c>
      <c r="I1341" s="2">
        <v>0</v>
      </c>
      <c r="J1341" s="2">
        <v>0</v>
      </c>
      <c r="K1341" s="2">
        <v>0</v>
      </c>
      <c r="L1341" s="2">
        <v>0</v>
      </c>
      <c r="M1341" s="2">
        <v>1</v>
      </c>
      <c r="N1341" s="2">
        <v>0</v>
      </c>
      <c r="O1341" s="2" t="s">
        <v>38</v>
      </c>
      <c r="P1341" s="2" t="str" cm="1">
        <f t="array" ref="P1341">_xlfn.IFS(Table1[[#This Row],[Divorced]]=1,"Divorced",Table1[[#This Row],[Married]]=1,"Married",Table1[[#This Row],[Single]]=1,"Single",Table1[[#This Row],[Together]]=1,"Together",Table1[[#This Row],[Widow]]=1,"Widow")</f>
        <v>Married</v>
      </c>
      <c r="Q1341" s="2" t="str" cm="1">
        <f t="array" ref="Q1341">IFERROR(_xlfn.IFS(Table1[[#This Row],[Basic]]=1,"Basic",Table1[[#This Row],[Graduate]]=1,"Graduate",Table1[[#This Row],[Master]]=1,"Master",Table1[[#This Row],[PhD]]=1,"PhD"),"Other")</f>
        <v>Master</v>
      </c>
    </row>
    <row r="1342" spans="1:17" x14ac:dyDescent="0.25">
      <c r="A1342" s="2">
        <v>1330</v>
      </c>
      <c r="B1342" s="7">
        <v>144300</v>
      </c>
      <c r="C1342" s="2">
        <v>1</v>
      </c>
      <c r="D1342" s="2">
        <v>1</v>
      </c>
      <c r="E1342" s="2">
        <v>55</v>
      </c>
      <c r="F1342" s="2">
        <v>0</v>
      </c>
      <c r="G1342" s="2">
        <v>1</v>
      </c>
      <c r="H1342" s="2">
        <v>0</v>
      </c>
      <c r="I1342" s="2">
        <v>0</v>
      </c>
      <c r="J1342" s="2">
        <v>0</v>
      </c>
      <c r="K1342" s="2">
        <v>0</v>
      </c>
      <c r="L1342" s="2">
        <v>1</v>
      </c>
      <c r="M1342" s="2">
        <v>0</v>
      </c>
      <c r="N1342" s="2">
        <v>0</v>
      </c>
      <c r="O1342" s="2" t="s">
        <v>36</v>
      </c>
      <c r="P1342" s="2" t="str" cm="1">
        <f t="array" ref="P1342">_xlfn.IFS(Table1[[#This Row],[Divorced]]=1,"Divorced",Table1[[#This Row],[Married]]=1,"Married",Table1[[#This Row],[Single]]=1,"Single",Table1[[#This Row],[Together]]=1,"Together",Table1[[#This Row],[Widow]]=1,"Widow")</f>
        <v>Married</v>
      </c>
      <c r="Q1342" s="2" t="str" cm="1">
        <f t="array" ref="Q1342">IFERROR(_xlfn.IFS(Table1[[#This Row],[Basic]]=1,"Basic",Table1[[#This Row],[Graduate]]=1,"Graduate",Table1[[#This Row],[Master]]=1,"Master",Table1[[#This Row],[PhD]]=1,"PhD"),"Other")</f>
        <v>Graduate</v>
      </c>
    </row>
    <row r="1343" spans="1:17" x14ac:dyDescent="0.25">
      <c r="A1343" s="2">
        <v>2283</v>
      </c>
      <c r="B1343" s="7">
        <v>144267</v>
      </c>
      <c r="C1343" s="2">
        <v>1</v>
      </c>
      <c r="D1343" s="2">
        <v>1</v>
      </c>
      <c r="E1343" s="2">
        <v>50</v>
      </c>
      <c r="F1343" s="2">
        <v>1</v>
      </c>
      <c r="G1343" s="2">
        <v>0</v>
      </c>
      <c r="H1343" s="2">
        <v>0</v>
      </c>
      <c r="I1343" s="2">
        <v>0</v>
      </c>
      <c r="J1343" s="2">
        <v>0</v>
      </c>
      <c r="K1343" s="2">
        <v>0</v>
      </c>
      <c r="L1343" s="2">
        <v>1</v>
      </c>
      <c r="M1343" s="2">
        <v>0</v>
      </c>
      <c r="N1343" s="2">
        <v>0</v>
      </c>
      <c r="O1343" s="2" t="s">
        <v>39</v>
      </c>
      <c r="P1343" s="2" t="str" cm="1">
        <f t="array" ref="P1343">_xlfn.IFS(Table1[[#This Row],[Divorced]]=1,"Divorced",Table1[[#This Row],[Married]]=1,"Married",Table1[[#This Row],[Single]]=1,"Single",Table1[[#This Row],[Together]]=1,"Together",Table1[[#This Row],[Widow]]=1,"Widow")</f>
        <v>Divorced</v>
      </c>
      <c r="Q1343" s="2" t="str" cm="1">
        <f t="array" ref="Q1343">IFERROR(_xlfn.IFS(Table1[[#This Row],[Basic]]=1,"Basic",Table1[[#This Row],[Graduate]]=1,"Graduate",Table1[[#This Row],[Master]]=1,"Master",Table1[[#This Row],[PhD]]=1,"PhD"),"Other")</f>
        <v>Graduate</v>
      </c>
    </row>
    <row r="1344" spans="1:17" x14ac:dyDescent="0.25">
      <c r="A1344" s="2">
        <v>2220</v>
      </c>
      <c r="B1344" s="7">
        <v>144213</v>
      </c>
      <c r="C1344" s="2">
        <v>1</v>
      </c>
      <c r="D1344" s="2">
        <v>1</v>
      </c>
      <c r="E1344" s="2">
        <v>68</v>
      </c>
      <c r="F1344" s="2">
        <v>0</v>
      </c>
      <c r="G1344" s="2">
        <v>0</v>
      </c>
      <c r="H1344" s="2">
        <v>1</v>
      </c>
      <c r="I1344" s="2">
        <v>0</v>
      </c>
      <c r="J1344" s="2">
        <v>0</v>
      </c>
      <c r="K1344" s="2">
        <v>0</v>
      </c>
      <c r="L1344" s="2">
        <v>1</v>
      </c>
      <c r="M1344" s="2">
        <v>0</v>
      </c>
      <c r="N1344" s="2">
        <v>0</v>
      </c>
      <c r="O1344" s="2" t="s">
        <v>37</v>
      </c>
      <c r="P1344" s="2" t="str" cm="1">
        <f t="array" ref="P1344">_xlfn.IFS(Table1[[#This Row],[Divorced]]=1,"Divorced",Table1[[#This Row],[Married]]=1,"Married",Table1[[#This Row],[Single]]=1,"Single",Table1[[#This Row],[Together]]=1,"Together",Table1[[#This Row],[Widow]]=1,"Widow")</f>
        <v>Single</v>
      </c>
      <c r="Q1344" s="2" t="str" cm="1">
        <f t="array" ref="Q1344">IFERROR(_xlfn.IFS(Table1[[#This Row],[Basic]]=1,"Basic",Table1[[#This Row],[Graduate]]=1,"Graduate",Table1[[#This Row],[Master]]=1,"Master",Table1[[#This Row],[PhD]]=1,"PhD"),"Other")</f>
        <v>Graduate</v>
      </c>
    </row>
    <row r="1345" spans="1:17" x14ac:dyDescent="0.25">
      <c r="A1345" s="2">
        <v>1249</v>
      </c>
      <c r="B1345" s="7">
        <v>144159</v>
      </c>
      <c r="C1345" s="2">
        <v>1</v>
      </c>
      <c r="D1345" s="2">
        <v>0</v>
      </c>
      <c r="E1345" s="2">
        <v>50</v>
      </c>
      <c r="F1345" s="2">
        <v>0</v>
      </c>
      <c r="G1345" s="2">
        <v>1</v>
      </c>
      <c r="H1345" s="2">
        <v>0</v>
      </c>
      <c r="I1345" s="2">
        <v>0</v>
      </c>
      <c r="J1345" s="2">
        <v>0</v>
      </c>
      <c r="K1345" s="2">
        <v>0</v>
      </c>
      <c r="L1345" s="2">
        <v>0</v>
      </c>
      <c r="M1345" s="2">
        <v>1</v>
      </c>
      <c r="N1345" s="2">
        <v>0</v>
      </c>
      <c r="O1345" s="2" t="s">
        <v>34</v>
      </c>
      <c r="P1345" s="2" t="str" cm="1">
        <f t="array" ref="P1345">_xlfn.IFS(Table1[[#This Row],[Divorced]]=1,"Divorced",Table1[[#This Row],[Married]]=1,"Married",Table1[[#This Row],[Single]]=1,"Single",Table1[[#This Row],[Together]]=1,"Together",Table1[[#This Row],[Widow]]=1,"Widow")</f>
        <v>Married</v>
      </c>
      <c r="Q1345" s="2" t="str" cm="1">
        <f t="array" ref="Q1345">IFERROR(_xlfn.IFS(Table1[[#This Row],[Basic]]=1,"Basic",Table1[[#This Row],[Graduate]]=1,"Graduate",Table1[[#This Row],[Master]]=1,"Master",Table1[[#This Row],[PhD]]=1,"PhD"),"Other")</f>
        <v>Master</v>
      </c>
    </row>
    <row r="1346" spans="1:17" x14ac:dyDescent="0.25">
      <c r="A1346" s="2">
        <v>2861</v>
      </c>
      <c r="B1346" s="7">
        <v>144155</v>
      </c>
      <c r="C1346" s="2">
        <v>1</v>
      </c>
      <c r="D1346" s="2">
        <v>1</v>
      </c>
      <c r="E1346" s="2">
        <v>63</v>
      </c>
      <c r="F1346" s="2">
        <v>0</v>
      </c>
      <c r="G1346" s="2">
        <v>1</v>
      </c>
      <c r="H1346" s="2">
        <v>0</v>
      </c>
      <c r="I1346" s="2">
        <v>0</v>
      </c>
      <c r="J1346" s="2">
        <v>0</v>
      </c>
      <c r="K1346" s="2">
        <v>0</v>
      </c>
      <c r="L1346" s="2">
        <v>0</v>
      </c>
      <c r="M1346" s="2">
        <v>0</v>
      </c>
      <c r="N1346" s="2">
        <v>1</v>
      </c>
      <c r="O1346" s="2" t="s">
        <v>38</v>
      </c>
      <c r="P1346" s="2" t="str" cm="1">
        <f t="array" ref="P1346">_xlfn.IFS(Table1[[#This Row],[Divorced]]=1,"Divorced",Table1[[#This Row],[Married]]=1,"Married",Table1[[#This Row],[Single]]=1,"Single",Table1[[#This Row],[Together]]=1,"Together",Table1[[#This Row],[Widow]]=1,"Widow")</f>
        <v>Married</v>
      </c>
      <c r="Q1346" s="2" t="str" cm="1">
        <f t="array" ref="Q1346">IFERROR(_xlfn.IFS(Table1[[#This Row],[Basic]]=1,"Basic",Table1[[#This Row],[Graduate]]=1,"Graduate",Table1[[#This Row],[Master]]=1,"Master",Table1[[#This Row],[PhD]]=1,"PhD"),"Other")</f>
        <v>PhD</v>
      </c>
    </row>
    <row r="1347" spans="1:17" x14ac:dyDescent="0.25">
      <c r="A1347" s="2">
        <v>1498</v>
      </c>
      <c r="B1347" s="7">
        <v>144124</v>
      </c>
      <c r="C1347" s="2">
        <v>0</v>
      </c>
      <c r="D1347" s="2">
        <v>1</v>
      </c>
      <c r="E1347" s="2">
        <v>74</v>
      </c>
      <c r="F1347" s="2">
        <v>0</v>
      </c>
      <c r="G1347" s="2">
        <v>0</v>
      </c>
      <c r="H1347" s="2">
        <v>0</v>
      </c>
      <c r="I1347" s="2">
        <v>1</v>
      </c>
      <c r="J1347" s="2">
        <v>0</v>
      </c>
      <c r="K1347" s="2">
        <v>0</v>
      </c>
      <c r="L1347" s="2">
        <v>0</v>
      </c>
      <c r="M1347" s="2">
        <v>0</v>
      </c>
      <c r="N1347" s="2">
        <v>1</v>
      </c>
      <c r="O1347" s="2" t="s">
        <v>36</v>
      </c>
      <c r="P1347" s="2" t="str" cm="1">
        <f t="array" ref="P1347">_xlfn.IFS(Table1[[#This Row],[Divorced]]=1,"Divorced",Table1[[#This Row],[Married]]=1,"Married",Table1[[#This Row],[Single]]=1,"Single",Table1[[#This Row],[Together]]=1,"Together",Table1[[#This Row],[Widow]]=1,"Widow")</f>
        <v>Together</v>
      </c>
      <c r="Q1347" s="2" t="str" cm="1">
        <f t="array" ref="Q1347">IFERROR(_xlfn.IFS(Table1[[#This Row],[Basic]]=1,"Basic",Table1[[#This Row],[Graduate]]=1,"Graduate",Table1[[#This Row],[Master]]=1,"Master",Table1[[#This Row],[PhD]]=1,"PhD"),"Other")</f>
        <v>PhD</v>
      </c>
    </row>
    <row r="1348" spans="1:17" x14ac:dyDescent="0.25">
      <c r="A1348" s="2">
        <v>2614</v>
      </c>
      <c r="B1348" s="7">
        <v>144078</v>
      </c>
      <c r="C1348" s="2">
        <v>1</v>
      </c>
      <c r="D1348" s="2">
        <v>1</v>
      </c>
      <c r="E1348" s="2">
        <v>51</v>
      </c>
      <c r="F1348" s="2">
        <v>0</v>
      </c>
      <c r="G1348" s="2">
        <v>1</v>
      </c>
      <c r="H1348" s="2">
        <v>0</v>
      </c>
      <c r="I1348" s="2">
        <v>0</v>
      </c>
      <c r="J1348" s="2">
        <v>0</v>
      </c>
      <c r="K1348" s="2">
        <v>0</v>
      </c>
      <c r="L1348" s="2">
        <v>1</v>
      </c>
      <c r="M1348" s="2">
        <v>0</v>
      </c>
      <c r="N1348" s="2">
        <v>0</v>
      </c>
      <c r="O1348" s="2" t="s">
        <v>36</v>
      </c>
      <c r="P1348" s="2" t="str" cm="1">
        <f t="array" ref="P1348">_xlfn.IFS(Table1[[#This Row],[Divorced]]=1,"Divorced",Table1[[#This Row],[Married]]=1,"Married",Table1[[#This Row],[Single]]=1,"Single",Table1[[#This Row],[Together]]=1,"Together",Table1[[#This Row],[Widow]]=1,"Widow")</f>
        <v>Married</v>
      </c>
      <c r="Q1348" s="2" t="str" cm="1">
        <f t="array" ref="Q1348">IFERROR(_xlfn.IFS(Table1[[#This Row],[Basic]]=1,"Basic",Table1[[#This Row],[Graduate]]=1,"Graduate",Table1[[#This Row],[Master]]=1,"Master",Table1[[#This Row],[PhD]]=1,"PhD"),"Other")</f>
        <v>Graduate</v>
      </c>
    </row>
    <row r="1349" spans="1:17" x14ac:dyDescent="0.25">
      <c r="A1349" s="2">
        <v>1933</v>
      </c>
      <c r="B1349" s="7">
        <v>144051</v>
      </c>
      <c r="C1349" s="2">
        <v>1</v>
      </c>
      <c r="D1349" s="2">
        <v>1</v>
      </c>
      <c r="E1349" s="2">
        <v>47</v>
      </c>
      <c r="F1349" s="2">
        <v>1</v>
      </c>
      <c r="G1349" s="2">
        <v>0</v>
      </c>
      <c r="H1349" s="2">
        <v>0</v>
      </c>
      <c r="I1349" s="2">
        <v>0</v>
      </c>
      <c r="J1349" s="2">
        <v>0</v>
      </c>
      <c r="K1349" s="2">
        <v>0</v>
      </c>
      <c r="L1349" s="2">
        <v>0</v>
      </c>
      <c r="M1349" s="2">
        <v>1</v>
      </c>
      <c r="N1349" s="2">
        <v>0</v>
      </c>
      <c r="O1349" s="2" t="s">
        <v>34</v>
      </c>
      <c r="P1349" s="2" t="str" cm="1">
        <f t="array" ref="P1349">_xlfn.IFS(Table1[[#This Row],[Divorced]]=1,"Divorced",Table1[[#This Row],[Married]]=1,"Married",Table1[[#This Row],[Single]]=1,"Single",Table1[[#This Row],[Together]]=1,"Together",Table1[[#This Row],[Widow]]=1,"Widow")</f>
        <v>Divorced</v>
      </c>
      <c r="Q1349" s="2" t="str" cm="1">
        <f t="array" ref="Q1349">IFERROR(_xlfn.IFS(Table1[[#This Row],[Basic]]=1,"Basic",Table1[[#This Row],[Graduate]]=1,"Graduate",Table1[[#This Row],[Master]]=1,"Master",Table1[[#This Row],[PhD]]=1,"PhD"),"Other")</f>
        <v>Master</v>
      </c>
    </row>
    <row r="1350" spans="1:17" x14ac:dyDescent="0.25">
      <c r="A1350" s="2">
        <v>1950</v>
      </c>
      <c r="B1350" s="7">
        <v>144010</v>
      </c>
      <c r="C1350" s="2">
        <v>1</v>
      </c>
      <c r="D1350" s="2">
        <v>0</v>
      </c>
      <c r="E1350" s="2">
        <v>40</v>
      </c>
      <c r="F1350" s="2">
        <v>0</v>
      </c>
      <c r="G1350" s="2">
        <v>0</v>
      </c>
      <c r="H1350" s="2">
        <v>0</v>
      </c>
      <c r="I1350" s="2">
        <v>1</v>
      </c>
      <c r="J1350" s="2">
        <v>0</v>
      </c>
      <c r="K1350" s="2">
        <v>0</v>
      </c>
      <c r="L1350" s="2">
        <v>1</v>
      </c>
      <c r="M1350" s="2">
        <v>0</v>
      </c>
      <c r="N1350" s="2">
        <v>0</v>
      </c>
      <c r="O1350" s="2" t="s">
        <v>37</v>
      </c>
      <c r="P1350" s="2" t="str" cm="1">
        <f t="array" ref="P1350">_xlfn.IFS(Table1[[#This Row],[Divorced]]=1,"Divorced",Table1[[#This Row],[Married]]=1,"Married",Table1[[#This Row],[Single]]=1,"Single",Table1[[#This Row],[Together]]=1,"Together",Table1[[#This Row],[Widow]]=1,"Widow")</f>
        <v>Together</v>
      </c>
      <c r="Q1350" s="2" t="str" cm="1">
        <f t="array" ref="Q1350">IFERROR(_xlfn.IFS(Table1[[#This Row],[Basic]]=1,"Basic",Table1[[#This Row],[Graduate]]=1,"Graduate",Table1[[#This Row],[Master]]=1,"Master",Table1[[#This Row],[PhD]]=1,"PhD"),"Other")</f>
        <v>Graduate</v>
      </c>
    </row>
    <row r="1351" spans="1:17" x14ac:dyDescent="0.25">
      <c r="A1351" s="2">
        <v>1106</v>
      </c>
      <c r="B1351" s="7">
        <v>143974</v>
      </c>
      <c r="C1351" s="2">
        <v>1</v>
      </c>
      <c r="D1351" s="2">
        <v>0</v>
      </c>
      <c r="E1351" s="2">
        <v>40</v>
      </c>
      <c r="F1351" s="2">
        <v>0</v>
      </c>
      <c r="G1351" s="2">
        <v>1</v>
      </c>
      <c r="H1351" s="2">
        <v>0</v>
      </c>
      <c r="I1351" s="2">
        <v>0</v>
      </c>
      <c r="J1351" s="2">
        <v>0</v>
      </c>
      <c r="K1351" s="2">
        <v>0</v>
      </c>
      <c r="L1351" s="2">
        <v>0</v>
      </c>
      <c r="M1351" s="2">
        <v>0</v>
      </c>
      <c r="N1351" s="2">
        <v>1</v>
      </c>
      <c r="O1351" s="2" t="s">
        <v>35</v>
      </c>
      <c r="P1351" s="2" t="str" cm="1">
        <f t="array" ref="P1351">_xlfn.IFS(Table1[[#This Row],[Divorced]]=1,"Divorced",Table1[[#This Row],[Married]]=1,"Married",Table1[[#This Row],[Single]]=1,"Single",Table1[[#This Row],[Together]]=1,"Together",Table1[[#This Row],[Widow]]=1,"Widow")</f>
        <v>Married</v>
      </c>
      <c r="Q1351" s="2" t="str" cm="1">
        <f t="array" ref="Q1351">IFERROR(_xlfn.IFS(Table1[[#This Row],[Basic]]=1,"Basic",Table1[[#This Row],[Graduate]]=1,"Graduate",Table1[[#This Row],[Master]]=1,"Master",Table1[[#This Row],[PhD]]=1,"PhD"),"Other")</f>
        <v>PhD</v>
      </c>
    </row>
    <row r="1352" spans="1:17" x14ac:dyDescent="0.25">
      <c r="A1352" s="2">
        <v>1380</v>
      </c>
      <c r="B1352" s="7">
        <v>143824</v>
      </c>
      <c r="C1352" s="2">
        <v>1</v>
      </c>
      <c r="D1352" s="2">
        <v>1</v>
      </c>
      <c r="E1352" s="2">
        <v>49</v>
      </c>
      <c r="F1352" s="2">
        <v>0</v>
      </c>
      <c r="G1352" s="2">
        <v>1</v>
      </c>
      <c r="H1352" s="2">
        <v>0</v>
      </c>
      <c r="I1352" s="2">
        <v>0</v>
      </c>
      <c r="J1352" s="2">
        <v>0</v>
      </c>
      <c r="K1352" s="2">
        <v>0</v>
      </c>
      <c r="L1352" s="2">
        <v>1</v>
      </c>
      <c r="M1352" s="2">
        <v>0</v>
      </c>
      <c r="N1352" s="2">
        <v>0</v>
      </c>
      <c r="O1352" s="2" t="s">
        <v>37</v>
      </c>
      <c r="P1352" s="2" t="str" cm="1">
        <f t="array" ref="P1352">_xlfn.IFS(Table1[[#This Row],[Divorced]]=1,"Divorced",Table1[[#This Row],[Married]]=1,"Married",Table1[[#This Row],[Single]]=1,"Single",Table1[[#This Row],[Together]]=1,"Together",Table1[[#This Row],[Widow]]=1,"Widow")</f>
        <v>Married</v>
      </c>
      <c r="Q1352" s="2" t="str" cm="1">
        <f t="array" ref="Q1352">IFERROR(_xlfn.IFS(Table1[[#This Row],[Basic]]=1,"Basic",Table1[[#This Row],[Graduate]]=1,"Graduate",Table1[[#This Row],[Master]]=1,"Master",Table1[[#This Row],[PhD]]=1,"PhD"),"Other")</f>
        <v>Graduate</v>
      </c>
    </row>
    <row r="1353" spans="1:17" x14ac:dyDescent="0.25">
      <c r="A1353" s="2">
        <v>2996</v>
      </c>
      <c r="B1353" s="7">
        <v>143815</v>
      </c>
      <c r="C1353" s="2">
        <v>1</v>
      </c>
      <c r="D1353" s="2">
        <v>0</v>
      </c>
      <c r="E1353" s="2">
        <v>38</v>
      </c>
      <c r="F1353" s="2">
        <v>0</v>
      </c>
      <c r="G1353" s="2">
        <v>1</v>
      </c>
      <c r="H1353" s="2">
        <v>0</v>
      </c>
      <c r="I1353" s="2">
        <v>0</v>
      </c>
      <c r="J1353" s="2">
        <v>0</v>
      </c>
      <c r="K1353" s="2">
        <v>0</v>
      </c>
      <c r="L1353" s="2">
        <v>0</v>
      </c>
      <c r="M1353" s="2">
        <v>1</v>
      </c>
      <c r="N1353" s="2">
        <v>0</v>
      </c>
      <c r="O1353" s="2" t="s">
        <v>35</v>
      </c>
      <c r="P1353" s="2" t="str" cm="1">
        <f t="array" ref="P1353">_xlfn.IFS(Table1[[#This Row],[Divorced]]=1,"Divorced",Table1[[#This Row],[Married]]=1,"Married",Table1[[#This Row],[Single]]=1,"Single",Table1[[#This Row],[Together]]=1,"Together",Table1[[#This Row],[Widow]]=1,"Widow")</f>
        <v>Married</v>
      </c>
      <c r="Q1353" s="2" t="str" cm="1">
        <f t="array" ref="Q1353">IFERROR(_xlfn.IFS(Table1[[#This Row],[Basic]]=1,"Basic",Table1[[#This Row],[Graduate]]=1,"Graduate",Table1[[#This Row],[Master]]=1,"Master",Table1[[#This Row],[PhD]]=1,"PhD"),"Other")</f>
        <v>Master</v>
      </c>
    </row>
    <row r="1354" spans="1:17" x14ac:dyDescent="0.25">
      <c r="A1354" s="2">
        <v>1370</v>
      </c>
      <c r="B1354" s="7">
        <v>143795</v>
      </c>
      <c r="C1354" s="2">
        <v>0</v>
      </c>
      <c r="D1354" s="2">
        <v>1</v>
      </c>
      <c r="E1354" s="2">
        <v>52</v>
      </c>
      <c r="F1354" s="2">
        <v>0</v>
      </c>
      <c r="G1354" s="2">
        <v>0</v>
      </c>
      <c r="H1354" s="2">
        <v>0</v>
      </c>
      <c r="I1354" s="2">
        <v>1</v>
      </c>
      <c r="J1354" s="2">
        <v>0</v>
      </c>
      <c r="K1354" s="2">
        <v>0</v>
      </c>
      <c r="L1354" s="2">
        <v>0</v>
      </c>
      <c r="M1354" s="2">
        <v>1</v>
      </c>
      <c r="N1354" s="2">
        <v>0</v>
      </c>
      <c r="O1354" s="2" t="s">
        <v>35</v>
      </c>
      <c r="P1354" s="2" t="str" cm="1">
        <f t="array" ref="P1354">_xlfn.IFS(Table1[[#This Row],[Divorced]]=1,"Divorced",Table1[[#This Row],[Married]]=1,"Married",Table1[[#This Row],[Single]]=1,"Single",Table1[[#This Row],[Together]]=1,"Together",Table1[[#This Row],[Widow]]=1,"Widow")</f>
        <v>Together</v>
      </c>
      <c r="Q1354" s="2" t="str" cm="1">
        <f t="array" ref="Q1354">IFERROR(_xlfn.IFS(Table1[[#This Row],[Basic]]=1,"Basic",Table1[[#This Row],[Graduate]]=1,"Graduate",Table1[[#This Row],[Master]]=1,"Master",Table1[[#This Row],[PhD]]=1,"PhD"),"Other")</f>
        <v>Master</v>
      </c>
    </row>
    <row r="1355" spans="1:17" x14ac:dyDescent="0.25">
      <c r="A1355" s="2">
        <v>1769</v>
      </c>
      <c r="B1355" s="7">
        <v>143783</v>
      </c>
      <c r="C1355" s="2">
        <v>1</v>
      </c>
      <c r="D1355" s="2">
        <v>0</v>
      </c>
      <c r="E1355" s="2">
        <v>42</v>
      </c>
      <c r="F1355" s="2">
        <v>0</v>
      </c>
      <c r="G1355" s="2">
        <v>1</v>
      </c>
      <c r="H1355" s="2">
        <v>0</v>
      </c>
      <c r="I1355" s="2">
        <v>0</v>
      </c>
      <c r="J1355" s="2">
        <v>0</v>
      </c>
      <c r="K1355" s="2">
        <v>0</v>
      </c>
      <c r="L1355" s="2">
        <v>0</v>
      </c>
      <c r="M1355" s="2">
        <v>1</v>
      </c>
      <c r="N1355" s="2">
        <v>0</v>
      </c>
      <c r="O1355" s="2" t="s">
        <v>38</v>
      </c>
      <c r="P1355" s="2" t="str" cm="1">
        <f t="array" ref="P1355">_xlfn.IFS(Table1[[#This Row],[Divorced]]=1,"Divorced",Table1[[#This Row],[Married]]=1,"Married",Table1[[#This Row],[Single]]=1,"Single",Table1[[#This Row],[Together]]=1,"Together",Table1[[#This Row],[Widow]]=1,"Widow")</f>
        <v>Married</v>
      </c>
      <c r="Q1355" s="2" t="str" cm="1">
        <f t="array" ref="Q1355">IFERROR(_xlfn.IFS(Table1[[#This Row],[Basic]]=1,"Basic",Table1[[#This Row],[Graduate]]=1,"Graduate",Table1[[#This Row],[Master]]=1,"Master",Table1[[#This Row],[PhD]]=1,"PhD"),"Other")</f>
        <v>Master</v>
      </c>
    </row>
    <row r="1356" spans="1:17" x14ac:dyDescent="0.25">
      <c r="A1356" s="2">
        <v>1251</v>
      </c>
      <c r="B1356" s="7">
        <v>143776</v>
      </c>
      <c r="C1356" s="2">
        <v>1</v>
      </c>
      <c r="D1356" s="2">
        <v>1</v>
      </c>
      <c r="E1356" s="2">
        <v>68</v>
      </c>
      <c r="F1356" s="2">
        <v>0</v>
      </c>
      <c r="G1356" s="2">
        <v>0</v>
      </c>
      <c r="H1356" s="2">
        <v>0</v>
      </c>
      <c r="I1356" s="2">
        <v>1</v>
      </c>
      <c r="J1356" s="2">
        <v>0</v>
      </c>
      <c r="K1356" s="2">
        <v>0</v>
      </c>
      <c r="L1356" s="2">
        <v>0</v>
      </c>
      <c r="M1356" s="2">
        <v>1</v>
      </c>
      <c r="N1356" s="2">
        <v>0</v>
      </c>
      <c r="O1356" s="2" t="s">
        <v>39</v>
      </c>
      <c r="P1356" s="2" t="str" cm="1">
        <f t="array" ref="P1356">_xlfn.IFS(Table1[[#This Row],[Divorced]]=1,"Divorced",Table1[[#This Row],[Married]]=1,"Married",Table1[[#This Row],[Single]]=1,"Single",Table1[[#This Row],[Together]]=1,"Together",Table1[[#This Row],[Widow]]=1,"Widow")</f>
        <v>Together</v>
      </c>
      <c r="Q1356" s="2" t="str" cm="1">
        <f t="array" ref="Q1356">IFERROR(_xlfn.IFS(Table1[[#This Row],[Basic]]=1,"Basic",Table1[[#This Row],[Graduate]]=1,"Graduate",Table1[[#This Row],[Master]]=1,"Master",Table1[[#This Row],[PhD]]=1,"PhD"),"Other")</f>
        <v>Master</v>
      </c>
    </row>
    <row r="1357" spans="1:17" x14ac:dyDescent="0.25">
      <c r="A1357" s="2">
        <v>2069</v>
      </c>
      <c r="B1357" s="7">
        <v>143776</v>
      </c>
      <c r="C1357" s="2">
        <v>1</v>
      </c>
      <c r="D1357" s="2">
        <v>0</v>
      </c>
      <c r="E1357" s="2">
        <v>37</v>
      </c>
      <c r="F1357" s="2">
        <v>0</v>
      </c>
      <c r="G1357" s="2">
        <v>0</v>
      </c>
      <c r="H1357" s="2">
        <v>0</v>
      </c>
      <c r="I1357" s="2">
        <v>1</v>
      </c>
      <c r="J1357" s="2">
        <v>0</v>
      </c>
      <c r="K1357" s="2">
        <v>0</v>
      </c>
      <c r="L1357" s="2">
        <v>1</v>
      </c>
      <c r="M1357" s="2">
        <v>0</v>
      </c>
      <c r="N1357" s="2">
        <v>0</v>
      </c>
      <c r="O1357" s="2" t="s">
        <v>38</v>
      </c>
      <c r="P1357" s="2" t="str" cm="1">
        <f t="array" ref="P1357">_xlfn.IFS(Table1[[#This Row],[Divorced]]=1,"Divorced",Table1[[#This Row],[Married]]=1,"Married",Table1[[#This Row],[Single]]=1,"Single",Table1[[#This Row],[Together]]=1,"Together",Table1[[#This Row],[Widow]]=1,"Widow")</f>
        <v>Together</v>
      </c>
      <c r="Q1357" s="2" t="str" cm="1">
        <f t="array" ref="Q1357">IFERROR(_xlfn.IFS(Table1[[#This Row],[Basic]]=1,"Basic",Table1[[#This Row],[Graduate]]=1,"Graduate",Table1[[#This Row],[Master]]=1,"Master",Table1[[#This Row],[PhD]]=1,"PhD"),"Other")</f>
        <v>Graduate</v>
      </c>
    </row>
    <row r="1358" spans="1:17" x14ac:dyDescent="0.25">
      <c r="A1358" s="2">
        <v>2175</v>
      </c>
      <c r="B1358" s="7">
        <v>143641</v>
      </c>
      <c r="C1358" s="2">
        <v>1</v>
      </c>
      <c r="D1358" s="2">
        <v>1</v>
      </c>
      <c r="E1358" s="2">
        <v>51</v>
      </c>
      <c r="F1358" s="2">
        <v>0</v>
      </c>
      <c r="G1358" s="2">
        <v>1</v>
      </c>
      <c r="H1358" s="2">
        <v>0</v>
      </c>
      <c r="I1358" s="2">
        <v>0</v>
      </c>
      <c r="J1358" s="2">
        <v>0</v>
      </c>
      <c r="K1358" s="2">
        <v>0</v>
      </c>
      <c r="L1358" s="2">
        <v>0</v>
      </c>
      <c r="M1358" s="2">
        <v>1</v>
      </c>
      <c r="N1358" s="2">
        <v>0</v>
      </c>
      <c r="O1358" s="2" t="s">
        <v>39</v>
      </c>
      <c r="P1358" s="2" t="str" cm="1">
        <f t="array" ref="P1358">_xlfn.IFS(Table1[[#This Row],[Divorced]]=1,"Divorced",Table1[[#This Row],[Married]]=1,"Married",Table1[[#This Row],[Single]]=1,"Single",Table1[[#This Row],[Together]]=1,"Together",Table1[[#This Row],[Widow]]=1,"Widow")</f>
        <v>Married</v>
      </c>
      <c r="Q1358" s="2" t="str" cm="1">
        <f t="array" ref="Q1358">IFERROR(_xlfn.IFS(Table1[[#This Row],[Basic]]=1,"Basic",Table1[[#This Row],[Graduate]]=1,"Graduate",Table1[[#This Row],[Master]]=1,"Master",Table1[[#This Row],[PhD]]=1,"PhD"),"Other")</f>
        <v>Master</v>
      </c>
    </row>
    <row r="1359" spans="1:17" x14ac:dyDescent="0.25">
      <c r="A1359" s="2">
        <v>1525</v>
      </c>
      <c r="B1359" s="7">
        <v>143638</v>
      </c>
      <c r="C1359" s="2">
        <v>0</v>
      </c>
      <c r="D1359" s="2">
        <v>1</v>
      </c>
      <c r="E1359" s="2">
        <v>51</v>
      </c>
      <c r="F1359" s="2">
        <v>0</v>
      </c>
      <c r="G1359" s="2">
        <v>0</v>
      </c>
      <c r="H1359" s="2">
        <v>0</v>
      </c>
      <c r="I1359" s="2">
        <v>0</v>
      </c>
      <c r="J1359" s="2">
        <v>1</v>
      </c>
      <c r="K1359" s="2">
        <v>0</v>
      </c>
      <c r="L1359" s="2">
        <v>1</v>
      </c>
      <c r="M1359" s="2">
        <v>0</v>
      </c>
      <c r="N1359" s="2">
        <v>0</v>
      </c>
      <c r="O1359" s="2" t="s">
        <v>34</v>
      </c>
      <c r="P1359" s="2" t="str" cm="1">
        <f t="array" ref="P1359">_xlfn.IFS(Table1[[#This Row],[Divorced]]=1,"Divorced",Table1[[#This Row],[Married]]=1,"Married",Table1[[#This Row],[Single]]=1,"Single",Table1[[#This Row],[Together]]=1,"Together",Table1[[#This Row],[Widow]]=1,"Widow")</f>
        <v>Widow</v>
      </c>
      <c r="Q1359" s="2" t="str" cm="1">
        <f t="array" ref="Q1359">IFERROR(_xlfn.IFS(Table1[[#This Row],[Basic]]=1,"Basic",Table1[[#This Row],[Graduate]]=1,"Graduate",Table1[[#This Row],[Master]]=1,"Master",Table1[[#This Row],[PhD]]=1,"PhD"),"Other")</f>
        <v>Graduate</v>
      </c>
    </row>
    <row r="1360" spans="1:17" x14ac:dyDescent="0.25">
      <c r="A1360" s="2">
        <v>2638</v>
      </c>
      <c r="B1360" s="7">
        <v>143602</v>
      </c>
      <c r="C1360" s="2">
        <v>1</v>
      </c>
      <c r="D1360" s="2">
        <v>1</v>
      </c>
      <c r="E1360" s="2">
        <v>54</v>
      </c>
      <c r="F1360" s="2">
        <v>0</v>
      </c>
      <c r="G1360" s="2">
        <v>0</v>
      </c>
      <c r="H1360" s="2">
        <v>1</v>
      </c>
      <c r="I1360" s="2">
        <v>0</v>
      </c>
      <c r="J1360" s="2">
        <v>0</v>
      </c>
      <c r="K1360" s="2">
        <v>0</v>
      </c>
      <c r="L1360" s="2">
        <v>1</v>
      </c>
      <c r="M1360" s="2">
        <v>0</v>
      </c>
      <c r="N1360" s="2">
        <v>0</v>
      </c>
      <c r="O1360" s="2" t="s">
        <v>36</v>
      </c>
      <c r="P1360" s="2" t="str" cm="1">
        <f t="array" ref="P1360">_xlfn.IFS(Table1[[#This Row],[Divorced]]=1,"Divorced",Table1[[#This Row],[Married]]=1,"Married",Table1[[#This Row],[Single]]=1,"Single",Table1[[#This Row],[Together]]=1,"Together",Table1[[#This Row],[Widow]]=1,"Widow")</f>
        <v>Single</v>
      </c>
      <c r="Q1360" s="2" t="str" cm="1">
        <f t="array" ref="Q1360">IFERROR(_xlfn.IFS(Table1[[#This Row],[Basic]]=1,"Basic",Table1[[#This Row],[Graduate]]=1,"Graduate",Table1[[#This Row],[Master]]=1,"Master",Table1[[#This Row],[PhD]]=1,"PhD"),"Other")</f>
        <v>Graduate</v>
      </c>
    </row>
    <row r="1361" spans="1:17" x14ac:dyDescent="0.25">
      <c r="A1361" s="2">
        <v>3091</v>
      </c>
      <c r="B1361" s="7">
        <v>143586</v>
      </c>
      <c r="C1361" s="2">
        <v>0</v>
      </c>
      <c r="D1361" s="2">
        <v>1</v>
      </c>
      <c r="E1361" s="2">
        <v>40</v>
      </c>
      <c r="F1361" s="2">
        <v>0</v>
      </c>
      <c r="G1361" s="2">
        <v>1</v>
      </c>
      <c r="H1361" s="2">
        <v>0</v>
      </c>
      <c r="I1361" s="2">
        <v>0</v>
      </c>
      <c r="J1361" s="2">
        <v>0</v>
      </c>
      <c r="K1361" s="2">
        <v>0</v>
      </c>
      <c r="L1361" s="2">
        <v>1</v>
      </c>
      <c r="M1361" s="2">
        <v>0</v>
      </c>
      <c r="N1361" s="2">
        <v>0</v>
      </c>
      <c r="O1361" s="2" t="s">
        <v>34</v>
      </c>
      <c r="P1361" s="2" t="str" cm="1">
        <f t="array" ref="P1361">_xlfn.IFS(Table1[[#This Row],[Divorced]]=1,"Divorced",Table1[[#This Row],[Married]]=1,"Married",Table1[[#This Row],[Single]]=1,"Single",Table1[[#This Row],[Together]]=1,"Together",Table1[[#This Row],[Widow]]=1,"Widow")</f>
        <v>Married</v>
      </c>
      <c r="Q1361" s="2" t="str" cm="1">
        <f t="array" ref="Q1361">IFERROR(_xlfn.IFS(Table1[[#This Row],[Basic]]=1,"Basic",Table1[[#This Row],[Graduate]]=1,"Graduate",Table1[[#This Row],[Master]]=1,"Master",Table1[[#This Row],[PhD]]=1,"PhD"),"Other")</f>
        <v>Graduate</v>
      </c>
    </row>
    <row r="1362" spans="1:17" x14ac:dyDescent="0.25">
      <c r="A1362" s="2">
        <v>1154</v>
      </c>
      <c r="B1362" s="7">
        <v>143482</v>
      </c>
      <c r="C1362" s="2">
        <v>2</v>
      </c>
      <c r="D1362" s="2">
        <v>1</v>
      </c>
      <c r="E1362" s="2">
        <v>54</v>
      </c>
      <c r="F1362" s="2">
        <v>0</v>
      </c>
      <c r="G1362" s="2">
        <v>0</v>
      </c>
      <c r="H1362" s="2">
        <v>0</v>
      </c>
      <c r="I1362" s="2">
        <v>1</v>
      </c>
      <c r="J1362" s="2">
        <v>0</v>
      </c>
      <c r="K1362" s="2">
        <v>0</v>
      </c>
      <c r="L1362" s="2">
        <v>1</v>
      </c>
      <c r="M1362" s="2">
        <v>0</v>
      </c>
      <c r="N1362" s="2">
        <v>0</v>
      </c>
      <c r="O1362" s="2" t="s">
        <v>35</v>
      </c>
      <c r="P1362" s="2" t="str" cm="1">
        <f t="array" ref="P1362">_xlfn.IFS(Table1[[#This Row],[Divorced]]=1,"Divorced",Table1[[#This Row],[Married]]=1,"Married",Table1[[#This Row],[Single]]=1,"Single",Table1[[#This Row],[Together]]=1,"Together",Table1[[#This Row],[Widow]]=1,"Widow")</f>
        <v>Together</v>
      </c>
      <c r="Q1362" s="2" t="str" cm="1">
        <f t="array" ref="Q1362">IFERROR(_xlfn.IFS(Table1[[#This Row],[Basic]]=1,"Basic",Table1[[#This Row],[Graduate]]=1,"Graduate",Table1[[#This Row],[Master]]=1,"Master",Table1[[#This Row],[PhD]]=1,"PhD"),"Other")</f>
        <v>Graduate</v>
      </c>
    </row>
    <row r="1363" spans="1:17" x14ac:dyDescent="0.25">
      <c r="A1363" s="2">
        <v>1539</v>
      </c>
      <c r="B1363" s="7">
        <v>143462</v>
      </c>
      <c r="C1363" s="2">
        <v>1</v>
      </c>
      <c r="D1363" s="2">
        <v>1</v>
      </c>
      <c r="E1363" s="2">
        <v>68</v>
      </c>
      <c r="F1363" s="2">
        <v>0</v>
      </c>
      <c r="G1363" s="2">
        <v>0</v>
      </c>
      <c r="H1363" s="2">
        <v>0</v>
      </c>
      <c r="I1363" s="2">
        <v>1</v>
      </c>
      <c r="J1363" s="2">
        <v>0</v>
      </c>
      <c r="K1363" s="2">
        <v>0</v>
      </c>
      <c r="L1363" s="2">
        <v>1</v>
      </c>
      <c r="M1363" s="2">
        <v>0</v>
      </c>
      <c r="N1363" s="2">
        <v>0</v>
      </c>
      <c r="O1363" s="2" t="s">
        <v>39</v>
      </c>
      <c r="P1363" s="2" t="str" cm="1">
        <f t="array" ref="P1363">_xlfn.IFS(Table1[[#This Row],[Divorced]]=1,"Divorced",Table1[[#This Row],[Married]]=1,"Married",Table1[[#This Row],[Single]]=1,"Single",Table1[[#This Row],[Together]]=1,"Together",Table1[[#This Row],[Widow]]=1,"Widow")</f>
        <v>Together</v>
      </c>
      <c r="Q1363" s="2" t="str" cm="1">
        <f t="array" ref="Q1363">IFERROR(_xlfn.IFS(Table1[[#This Row],[Basic]]=1,"Basic",Table1[[#This Row],[Graduate]]=1,"Graduate",Table1[[#This Row],[Master]]=1,"Master",Table1[[#This Row],[PhD]]=1,"PhD"),"Other")</f>
        <v>Graduate</v>
      </c>
    </row>
    <row r="1364" spans="1:17" x14ac:dyDescent="0.25">
      <c r="A1364" s="2">
        <v>1847</v>
      </c>
      <c r="B1364" s="7">
        <v>143456</v>
      </c>
      <c r="C1364" s="2">
        <v>0</v>
      </c>
      <c r="D1364" s="2">
        <v>1</v>
      </c>
      <c r="E1364" s="2">
        <v>54</v>
      </c>
      <c r="F1364" s="2">
        <v>0</v>
      </c>
      <c r="G1364" s="2">
        <v>0</v>
      </c>
      <c r="H1364" s="2">
        <v>1</v>
      </c>
      <c r="I1364" s="2">
        <v>0</v>
      </c>
      <c r="J1364" s="2">
        <v>0</v>
      </c>
      <c r="K1364" s="2">
        <v>0</v>
      </c>
      <c r="L1364" s="2">
        <v>0</v>
      </c>
      <c r="M1364" s="2">
        <v>1</v>
      </c>
      <c r="N1364" s="2">
        <v>0</v>
      </c>
      <c r="O1364" s="2" t="s">
        <v>38</v>
      </c>
      <c r="P1364" s="2" t="str" cm="1">
        <f t="array" ref="P1364">_xlfn.IFS(Table1[[#This Row],[Divorced]]=1,"Divorced",Table1[[#This Row],[Married]]=1,"Married",Table1[[#This Row],[Single]]=1,"Single",Table1[[#This Row],[Together]]=1,"Together",Table1[[#This Row],[Widow]]=1,"Widow")</f>
        <v>Single</v>
      </c>
      <c r="Q1364" s="2" t="str" cm="1">
        <f t="array" ref="Q1364">IFERROR(_xlfn.IFS(Table1[[#This Row],[Basic]]=1,"Basic",Table1[[#This Row],[Graduate]]=1,"Graduate",Table1[[#This Row],[Master]]=1,"Master",Table1[[#This Row],[PhD]]=1,"PhD"),"Other")</f>
        <v>Master</v>
      </c>
    </row>
    <row r="1365" spans="1:17" x14ac:dyDescent="0.25">
      <c r="A1365" s="2">
        <v>3164</v>
      </c>
      <c r="B1365" s="7">
        <v>143322</v>
      </c>
      <c r="C1365" s="2">
        <v>0</v>
      </c>
      <c r="D1365" s="2">
        <v>0</v>
      </c>
      <c r="E1365" s="2">
        <v>46</v>
      </c>
      <c r="F1365" s="2">
        <v>0</v>
      </c>
      <c r="G1365" s="2">
        <v>0</v>
      </c>
      <c r="H1365" s="2">
        <v>1</v>
      </c>
      <c r="I1365" s="2">
        <v>0</v>
      </c>
      <c r="J1365" s="2">
        <v>0</v>
      </c>
      <c r="K1365" s="2">
        <v>0</v>
      </c>
      <c r="L1365" s="2">
        <v>1</v>
      </c>
      <c r="M1365" s="2">
        <v>0</v>
      </c>
      <c r="N1365" s="2">
        <v>0</v>
      </c>
      <c r="O1365" s="2" t="s">
        <v>35</v>
      </c>
      <c r="P1365" s="2" t="str" cm="1">
        <f t="array" ref="P1365">_xlfn.IFS(Table1[[#This Row],[Divorced]]=1,"Divorced",Table1[[#This Row],[Married]]=1,"Married",Table1[[#This Row],[Single]]=1,"Single",Table1[[#This Row],[Together]]=1,"Together",Table1[[#This Row],[Widow]]=1,"Widow")</f>
        <v>Single</v>
      </c>
      <c r="Q1365" s="2" t="str" cm="1">
        <f t="array" ref="Q1365">IFERROR(_xlfn.IFS(Table1[[#This Row],[Basic]]=1,"Basic",Table1[[#This Row],[Graduate]]=1,"Graduate",Table1[[#This Row],[Master]]=1,"Master",Table1[[#This Row],[PhD]]=1,"PhD"),"Other")</f>
        <v>Graduate</v>
      </c>
    </row>
    <row r="1366" spans="1:17" x14ac:dyDescent="0.25">
      <c r="A1366" s="2">
        <v>2432</v>
      </c>
      <c r="B1366" s="7">
        <v>143300</v>
      </c>
      <c r="C1366" s="2">
        <v>0</v>
      </c>
      <c r="D1366" s="2">
        <v>1</v>
      </c>
      <c r="E1366" s="2">
        <v>49</v>
      </c>
      <c r="F1366" s="2">
        <v>1</v>
      </c>
      <c r="G1366" s="2">
        <v>0</v>
      </c>
      <c r="H1366" s="2">
        <v>0</v>
      </c>
      <c r="I1366" s="2">
        <v>0</v>
      </c>
      <c r="J1366" s="2">
        <v>0</v>
      </c>
      <c r="K1366" s="2">
        <v>0</v>
      </c>
      <c r="L1366" s="2">
        <v>1</v>
      </c>
      <c r="M1366" s="2">
        <v>0</v>
      </c>
      <c r="N1366" s="2">
        <v>0</v>
      </c>
      <c r="O1366" s="2" t="s">
        <v>35</v>
      </c>
      <c r="P1366" s="2" t="str" cm="1">
        <f t="array" ref="P1366">_xlfn.IFS(Table1[[#This Row],[Divorced]]=1,"Divorced",Table1[[#This Row],[Married]]=1,"Married",Table1[[#This Row],[Single]]=1,"Single",Table1[[#This Row],[Together]]=1,"Together",Table1[[#This Row],[Widow]]=1,"Widow")</f>
        <v>Divorced</v>
      </c>
      <c r="Q1366" s="2" t="str" cm="1">
        <f t="array" ref="Q1366">IFERROR(_xlfn.IFS(Table1[[#This Row],[Basic]]=1,"Basic",Table1[[#This Row],[Graduate]]=1,"Graduate",Table1[[#This Row],[Master]]=1,"Master",Table1[[#This Row],[PhD]]=1,"PhD"),"Other")</f>
        <v>Graduate</v>
      </c>
    </row>
    <row r="1367" spans="1:17" x14ac:dyDescent="0.25">
      <c r="A1367" s="2">
        <v>2403</v>
      </c>
      <c r="B1367" s="7">
        <v>143269</v>
      </c>
      <c r="C1367" s="2">
        <v>1</v>
      </c>
      <c r="D1367" s="2">
        <v>0</v>
      </c>
      <c r="E1367" s="2">
        <v>48</v>
      </c>
      <c r="F1367" s="2">
        <v>0</v>
      </c>
      <c r="G1367" s="2">
        <v>1</v>
      </c>
      <c r="H1367" s="2">
        <v>0</v>
      </c>
      <c r="I1367" s="2">
        <v>0</v>
      </c>
      <c r="J1367" s="2">
        <v>0</v>
      </c>
      <c r="K1367" s="2">
        <v>0</v>
      </c>
      <c r="L1367" s="2">
        <v>0</v>
      </c>
      <c r="M1367" s="2">
        <v>0</v>
      </c>
      <c r="N1367" s="2">
        <v>1</v>
      </c>
      <c r="O1367" s="2" t="s">
        <v>39</v>
      </c>
      <c r="P1367" s="2" t="str" cm="1">
        <f t="array" ref="P1367">_xlfn.IFS(Table1[[#This Row],[Divorced]]=1,"Divorced",Table1[[#This Row],[Married]]=1,"Married",Table1[[#This Row],[Single]]=1,"Single",Table1[[#This Row],[Together]]=1,"Together",Table1[[#This Row],[Widow]]=1,"Widow")</f>
        <v>Married</v>
      </c>
      <c r="Q1367" s="2" t="str" cm="1">
        <f t="array" ref="Q1367">IFERROR(_xlfn.IFS(Table1[[#This Row],[Basic]]=1,"Basic",Table1[[#This Row],[Graduate]]=1,"Graduate",Table1[[#This Row],[Master]]=1,"Master",Table1[[#This Row],[PhD]]=1,"PhD"),"Other")</f>
        <v>PhD</v>
      </c>
    </row>
    <row r="1368" spans="1:17" x14ac:dyDescent="0.25">
      <c r="A1368" s="2">
        <v>2321</v>
      </c>
      <c r="B1368" s="7">
        <v>143263</v>
      </c>
      <c r="C1368" s="2">
        <v>0</v>
      </c>
      <c r="D1368" s="2">
        <v>1</v>
      </c>
      <c r="E1368" s="2">
        <v>43</v>
      </c>
      <c r="F1368" s="2">
        <v>0</v>
      </c>
      <c r="G1368" s="2">
        <v>1</v>
      </c>
      <c r="H1368" s="2">
        <v>0</v>
      </c>
      <c r="I1368" s="2">
        <v>0</v>
      </c>
      <c r="J1368" s="2">
        <v>0</v>
      </c>
      <c r="K1368" s="2">
        <v>0</v>
      </c>
      <c r="L1368" s="2">
        <v>0</v>
      </c>
      <c r="M1368" s="2">
        <v>1</v>
      </c>
      <c r="N1368" s="2">
        <v>0</v>
      </c>
      <c r="O1368" s="2" t="s">
        <v>38</v>
      </c>
      <c r="P1368" s="2" t="str" cm="1">
        <f t="array" ref="P1368">_xlfn.IFS(Table1[[#This Row],[Divorced]]=1,"Divorced",Table1[[#This Row],[Married]]=1,"Married",Table1[[#This Row],[Single]]=1,"Single",Table1[[#This Row],[Together]]=1,"Together",Table1[[#This Row],[Widow]]=1,"Widow")</f>
        <v>Married</v>
      </c>
      <c r="Q1368" s="2" t="str" cm="1">
        <f t="array" ref="Q1368">IFERROR(_xlfn.IFS(Table1[[#This Row],[Basic]]=1,"Basic",Table1[[#This Row],[Graduate]]=1,"Graduate",Table1[[#This Row],[Master]]=1,"Master",Table1[[#This Row],[PhD]]=1,"PhD"),"Other")</f>
        <v>Master</v>
      </c>
    </row>
    <row r="1369" spans="1:17" x14ac:dyDescent="0.25">
      <c r="A1369" s="2">
        <v>1688</v>
      </c>
      <c r="B1369" s="7">
        <v>143185</v>
      </c>
      <c r="C1369" s="2">
        <v>0</v>
      </c>
      <c r="D1369" s="2">
        <v>1</v>
      </c>
      <c r="E1369" s="2">
        <v>69</v>
      </c>
      <c r="F1369" s="2">
        <v>1</v>
      </c>
      <c r="G1369" s="2">
        <v>0</v>
      </c>
      <c r="H1369" s="2">
        <v>0</v>
      </c>
      <c r="I1369" s="2">
        <v>0</v>
      </c>
      <c r="J1369" s="2">
        <v>0</v>
      </c>
      <c r="K1369" s="2">
        <v>0</v>
      </c>
      <c r="L1369" s="2">
        <v>1</v>
      </c>
      <c r="M1369" s="2">
        <v>0</v>
      </c>
      <c r="N1369" s="2">
        <v>0</v>
      </c>
      <c r="O1369" s="2" t="s">
        <v>35</v>
      </c>
      <c r="P1369" s="2" t="str" cm="1">
        <f t="array" ref="P1369">_xlfn.IFS(Table1[[#This Row],[Divorced]]=1,"Divorced",Table1[[#This Row],[Married]]=1,"Married",Table1[[#This Row],[Single]]=1,"Single",Table1[[#This Row],[Together]]=1,"Together",Table1[[#This Row],[Widow]]=1,"Widow")</f>
        <v>Divorced</v>
      </c>
      <c r="Q1369" s="2" t="str" cm="1">
        <f t="array" ref="Q1369">IFERROR(_xlfn.IFS(Table1[[#This Row],[Basic]]=1,"Basic",Table1[[#This Row],[Graduate]]=1,"Graduate",Table1[[#This Row],[Master]]=1,"Master",Table1[[#This Row],[PhD]]=1,"PhD"),"Other")</f>
        <v>Graduate</v>
      </c>
    </row>
    <row r="1370" spans="1:17" x14ac:dyDescent="0.25">
      <c r="A1370" s="2">
        <v>2388</v>
      </c>
      <c r="B1370" s="7">
        <v>143142</v>
      </c>
      <c r="C1370" s="2">
        <v>1</v>
      </c>
      <c r="D1370" s="2">
        <v>1</v>
      </c>
      <c r="E1370" s="2">
        <v>51</v>
      </c>
      <c r="F1370" s="2">
        <v>0</v>
      </c>
      <c r="G1370" s="2">
        <v>1</v>
      </c>
      <c r="H1370" s="2">
        <v>0</v>
      </c>
      <c r="I1370" s="2">
        <v>0</v>
      </c>
      <c r="J1370" s="2">
        <v>0</v>
      </c>
      <c r="K1370" s="2">
        <v>0</v>
      </c>
      <c r="L1370" s="2">
        <v>0</v>
      </c>
      <c r="M1370" s="2">
        <v>1</v>
      </c>
      <c r="N1370" s="2">
        <v>0</v>
      </c>
      <c r="O1370" s="2" t="s">
        <v>37</v>
      </c>
      <c r="P1370" s="2" t="str" cm="1">
        <f t="array" ref="P1370">_xlfn.IFS(Table1[[#This Row],[Divorced]]=1,"Divorced",Table1[[#This Row],[Married]]=1,"Married",Table1[[#This Row],[Single]]=1,"Single",Table1[[#This Row],[Together]]=1,"Together",Table1[[#This Row],[Widow]]=1,"Widow")</f>
        <v>Married</v>
      </c>
      <c r="Q1370" s="2" t="str" cm="1">
        <f t="array" ref="Q1370">IFERROR(_xlfn.IFS(Table1[[#This Row],[Basic]]=1,"Basic",Table1[[#This Row],[Graduate]]=1,"Graduate",Table1[[#This Row],[Master]]=1,"Master",Table1[[#This Row],[PhD]]=1,"PhD"),"Other")</f>
        <v>Master</v>
      </c>
    </row>
    <row r="1371" spans="1:17" x14ac:dyDescent="0.25">
      <c r="A1371" s="2">
        <v>2162</v>
      </c>
      <c r="B1371" s="7">
        <v>143140</v>
      </c>
      <c r="C1371" s="2">
        <v>0</v>
      </c>
      <c r="D1371" s="2">
        <v>1</v>
      </c>
      <c r="E1371" s="2">
        <v>63</v>
      </c>
      <c r="F1371" s="2">
        <v>0</v>
      </c>
      <c r="G1371" s="2">
        <v>1</v>
      </c>
      <c r="H1371" s="2">
        <v>0</v>
      </c>
      <c r="I1371" s="2">
        <v>0</v>
      </c>
      <c r="J1371" s="2">
        <v>0</v>
      </c>
      <c r="K1371" s="2">
        <v>0</v>
      </c>
      <c r="L1371" s="2">
        <v>1</v>
      </c>
      <c r="M1371" s="2">
        <v>0</v>
      </c>
      <c r="N1371" s="2">
        <v>0</v>
      </c>
      <c r="O1371" s="2" t="s">
        <v>35</v>
      </c>
      <c r="P1371" s="2" t="str" cm="1">
        <f t="array" ref="P1371">_xlfn.IFS(Table1[[#This Row],[Divorced]]=1,"Divorced",Table1[[#This Row],[Married]]=1,"Married",Table1[[#This Row],[Single]]=1,"Single",Table1[[#This Row],[Together]]=1,"Together",Table1[[#This Row],[Widow]]=1,"Widow")</f>
        <v>Married</v>
      </c>
      <c r="Q1371" s="2" t="str" cm="1">
        <f t="array" ref="Q1371">IFERROR(_xlfn.IFS(Table1[[#This Row],[Basic]]=1,"Basic",Table1[[#This Row],[Graduate]]=1,"Graduate",Table1[[#This Row],[Master]]=1,"Master",Table1[[#This Row],[PhD]]=1,"PhD"),"Other")</f>
        <v>Graduate</v>
      </c>
    </row>
    <row r="1372" spans="1:17" x14ac:dyDescent="0.25">
      <c r="A1372" s="2">
        <v>1467</v>
      </c>
      <c r="B1372" s="7">
        <v>143057</v>
      </c>
      <c r="C1372" s="2">
        <v>0</v>
      </c>
      <c r="D1372" s="2">
        <v>1</v>
      </c>
      <c r="E1372" s="2">
        <v>45</v>
      </c>
      <c r="F1372" s="2">
        <v>0</v>
      </c>
      <c r="G1372" s="2">
        <v>1</v>
      </c>
      <c r="H1372" s="2">
        <v>0</v>
      </c>
      <c r="I1372" s="2">
        <v>0</v>
      </c>
      <c r="J1372" s="2">
        <v>0</v>
      </c>
      <c r="K1372" s="2">
        <v>0</v>
      </c>
      <c r="L1372" s="2">
        <v>1</v>
      </c>
      <c r="M1372" s="2">
        <v>0</v>
      </c>
      <c r="N1372" s="2">
        <v>0</v>
      </c>
      <c r="O1372" s="2" t="s">
        <v>39</v>
      </c>
      <c r="P1372" s="2" t="str" cm="1">
        <f t="array" ref="P1372">_xlfn.IFS(Table1[[#This Row],[Divorced]]=1,"Divorced",Table1[[#This Row],[Married]]=1,"Married",Table1[[#This Row],[Single]]=1,"Single",Table1[[#This Row],[Together]]=1,"Together",Table1[[#This Row],[Widow]]=1,"Widow")</f>
        <v>Married</v>
      </c>
      <c r="Q1372" s="2" t="str" cm="1">
        <f t="array" ref="Q1372">IFERROR(_xlfn.IFS(Table1[[#This Row],[Basic]]=1,"Basic",Table1[[#This Row],[Graduate]]=1,"Graduate",Table1[[#This Row],[Master]]=1,"Master",Table1[[#This Row],[PhD]]=1,"PhD"),"Other")</f>
        <v>Graduate</v>
      </c>
    </row>
    <row r="1373" spans="1:17" x14ac:dyDescent="0.25">
      <c r="A1373" s="2">
        <v>2273</v>
      </c>
      <c r="B1373" s="7">
        <v>143050</v>
      </c>
      <c r="C1373" s="2">
        <v>1</v>
      </c>
      <c r="D1373" s="2">
        <v>0</v>
      </c>
      <c r="E1373" s="2">
        <v>47</v>
      </c>
      <c r="F1373" s="2">
        <v>0</v>
      </c>
      <c r="G1373" s="2">
        <v>1</v>
      </c>
      <c r="H1373" s="2">
        <v>0</v>
      </c>
      <c r="I1373" s="2">
        <v>0</v>
      </c>
      <c r="J1373" s="2">
        <v>0</v>
      </c>
      <c r="K1373" s="2">
        <v>0</v>
      </c>
      <c r="L1373" s="2">
        <v>0</v>
      </c>
      <c r="M1373" s="2">
        <v>0</v>
      </c>
      <c r="N1373" s="2">
        <v>0</v>
      </c>
      <c r="O1373" s="2" t="s">
        <v>38</v>
      </c>
      <c r="P1373" s="2" t="str" cm="1">
        <f t="array" ref="P1373">_xlfn.IFS(Table1[[#This Row],[Divorced]]=1,"Divorced",Table1[[#This Row],[Married]]=1,"Married",Table1[[#This Row],[Single]]=1,"Single",Table1[[#This Row],[Together]]=1,"Together",Table1[[#This Row],[Widow]]=1,"Widow")</f>
        <v>Married</v>
      </c>
      <c r="Q1373" s="2" t="str" cm="1">
        <f t="array" ref="Q1373">IFERROR(_xlfn.IFS(Table1[[#This Row],[Basic]]=1,"Basic",Table1[[#This Row],[Graduate]]=1,"Graduate",Table1[[#This Row],[Master]]=1,"Master",Table1[[#This Row],[PhD]]=1,"PhD"),"Other")</f>
        <v>Other</v>
      </c>
    </row>
    <row r="1374" spans="1:17" x14ac:dyDescent="0.25">
      <c r="A1374" s="2">
        <v>3020</v>
      </c>
      <c r="B1374" s="7">
        <v>143020</v>
      </c>
      <c r="C1374" s="2">
        <v>1</v>
      </c>
      <c r="D1374" s="2">
        <v>0</v>
      </c>
      <c r="E1374" s="2">
        <v>50</v>
      </c>
      <c r="F1374" s="2">
        <v>0</v>
      </c>
      <c r="G1374" s="2">
        <v>0</v>
      </c>
      <c r="H1374" s="2">
        <v>1</v>
      </c>
      <c r="I1374" s="2">
        <v>0</v>
      </c>
      <c r="J1374" s="2">
        <v>0</v>
      </c>
      <c r="K1374" s="2">
        <v>0</v>
      </c>
      <c r="L1374" s="2">
        <v>1</v>
      </c>
      <c r="M1374" s="2">
        <v>0</v>
      </c>
      <c r="N1374" s="2">
        <v>0</v>
      </c>
      <c r="O1374" s="2" t="s">
        <v>35</v>
      </c>
      <c r="P1374" s="2" t="str" cm="1">
        <f t="array" ref="P1374">_xlfn.IFS(Table1[[#This Row],[Divorced]]=1,"Divorced",Table1[[#This Row],[Married]]=1,"Married",Table1[[#This Row],[Single]]=1,"Single",Table1[[#This Row],[Together]]=1,"Together",Table1[[#This Row],[Widow]]=1,"Widow")</f>
        <v>Single</v>
      </c>
      <c r="Q1374" s="2" t="str" cm="1">
        <f t="array" ref="Q1374">IFERROR(_xlfn.IFS(Table1[[#This Row],[Basic]]=1,"Basic",Table1[[#This Row],[Graduate]]=1,"Graduate",Table1[[#This Row],[Master]]=1,"Master",Table1[[#This Row],[PhD]]=1,"PhD"),"Other")</f>
        <v>Graduate</v>
      </c>
    </row>
    <row r="1375" spans="1:17" x14ac:dyDescent="0.25">
      <c r="A1375" s="2">
        <v>3082</v>
      </c>
      <c r="B1375" s="7">
        <v>143018</v>
      </c>
      <c r="C1375" s="2">
        <v>0</v>
      </c>
      <c r="D1375" s="2">
        <v>1</v>
      </c>
      <c r="E1375" s="2">
        <v>46</v>
      </c>
      <c r="F1375" s="2">
        <v>0</v>
      </c>
      <c r="G1375" s="2">
        <v>0</v>
      </c>
      <c r="H1375" s="2">
        <v>0</v>
      </c>
      <c r="I1375" s="2">
        <v>1</v>
      </c>
      <c r="J1375" s="2">
        <v>0</v>
      </c>
      <c r="K1375" s="2">
        <v>0</v>
      </c>
      <c r="L1375" s="2">
        <v>0</v>
      </c>
      <c r="M1375" s="2">
        <v>1</v>
      </c>
      <c r="N1375" s="2">
        <v>0</v>
      </c>
      <c r="O1375" s="2" t="s">
        <v>36</v>
      </c>
      <c r="P1375" s="2" t="str" cm="1">
        <f t="array" ref="P1375">_xlfn.IFS(Table1[[#This Row],[Divorced]]=1,"Divorced",Table1[[#This Row],[Married]]=1,"Married",Table1[[#This Row],[Single]]=1,"Single",Table1[[#This Row],[Together]]=1,"Together",Table1[[#This Row],[Widow]]=1,"Widow")</f>
        <v>Together</v>
      </c>
      <c r="Q1375" s="2" t="str" cm="1">
        <f t="array" ref="Q1375">IFERROR(_xlfn.IFS(Table1[[#This Row],[Basic]]=1,"Basic",Table1[[#This Row],[Graduate]]=1,"Graduate",Table1[[#This Row],[Master]]=1,"Master",Table1[[#This Row],[PhD]]=1,"PhD"),"Other")</f>
        <v>Master</v>
      </c>
    </row>
    <row r="1376" spans="1:17" x14ac:dyDescent="0.25">
      <c r="A1376" s="2">
        <v>2274</v>
      </c>
      <c r="B1376" s="7">
        <v>142997</v>
      </c>
      <c r="C1376" s="2">
        <v>1</v>
      </c>
      <c r="D1376" s="2">
        <v>1</v>
      </c>
      <c r="E1376" s="2">
        <v>43</v>
      </c>
      <c r="F1376" s="2">
        <v>0</v>
      </c>
      <c r="G1376" s="2">
        <v>0</v>
      </c>
      <c r="H1376" s="2">
        <v>1</v>
      </c>
      <c r="I1376" s="2">
        <v>0</v>
      </c>
      <c r="J1376" s="2">
        <v>0</v>
      </c>
      <c r="K1376" s="2">
        <v>0</v>
      </c>
      <c r="L1376" s="2">
        <v>0</v>
      </c>
      <c r="M1376" s="2">
        <v>0</v>
      </c>
      <c r="N1376" s="2">
        <v>1</v>
      </c>
      <c r="O1376" s="2" t="s">
        <v>37</v>
      </c>
      <c r="P1376" s="2" t="str" cm="1">
        <f t="array" ref="P1376">_xlfn.IFS(Table1[[#This Row],[Divorced]]=1,"Divorced",Table1[[#This Row],[Married]]=1,"Married",Table1[[#This Row],[Single]]=1,"Single",Table1[[#This Row],[Together]]=1,"Together",Table1[[#This Row],[Widow]]=1,"Widow")</f>
        <v>Single</v>
      </c>
      <c r="Q1376" s="2" t="str" cm="1">
        <f t="array" ref="Q1376">IFERROR(_xlfn.IFS(Table1[[#This Row],[Basic]]=1,"Basic",Table1[[#This Row],[Graduate]]=1,"Graduate",Table1[[#This Row],[Master]]=1,"Master",Table1[[#This Row],[PhD]]=1,"PhD"),"Other")</f>
        <v>PhD</v>
      </c>
    </row>
    <row r="1377" spans="1:17" x14ac:dyDescent="0.25">
      <c r="A1377" s="2">
        <v>2467</v>
      </c>
      <c r="B1377" s="7">
        <v>142873</v>
      </c>
      <c r="C1377" s="2">
        <v>1</v>
      </c>
      <c r="D1377" s="2">
        <v>1</v>
      </c>
      <c r="E1377" s="2">
        <v>70</v>
      </c>
      <c r="F1377" s="2">
        <v>1</v>
      </c>
      <c r="G1377" s="2">
        <v>0</v>
      </c>
      <c r="H1377" s="2">
        <v>0</v>
      </c>
      <c r="I1377" s="2">
        <v>0</v>
      </c>
      <c r="J1377" s="2">
        <v>0</v>
      </c>
      <c r="K1377" s="2">
        <v>0</v>
      </c>
      <c r="L1377" s="2">
        <v>0</v>
      </c>
      <c r="M1377" s="2">
        <v>0</v>
      </c>
      <c r="N1377" s="2">
        <v>1</v>
      </c>
      <c r="O1377" s="2" t="s">
        <v>34</v>
      </c>
      <c r="P1377" s="2" t="str" cm="1">
        <f t="array" ref="P1377">_xlfn.IFS(Table1[[#This Row],[Divorced]]=1,"Divorced",Table1[[#This Row],[Married]]=1,"Married",Table1[[#This Row],[Single]]=1,"Single",Table1[[#This Row],[Together]]=1,"Together",Table1[[#This Row],[Widow]]=1,"Widow")</f>
        <v>Divorced</v>
      </c>
      <c r="Q1377" s="2" t="str" cm="1">
        <f t="array" ref="Q1377">IFERROR(_xlfn.IFS(Table1[[#This Row],[Basic]]=1,"Basic",Table1[[#This Row],[Graduate]]=1,"Graduate",Table1[[#This Row],[Master]]=1,"Master",Table1[[#This Row],[PhD]]=1,"PhD"),"Other")</f>
        <v>PhD</v>
      </c>
    </row>
    <row r="1378" spans="1:17" x14ac:dyDescent="0.25">
      <c r="A1378" s="2">
        <v>1857</v>
      </c>
      <c r="B1378" s="7">
        <v>142835</v>
      </c>
      <c r="C1378" s="2">
        <v>1</v>
      </c>
      <c r="D1378" s="2">
        <v>1</v>
      </c>
      <c r="E1378" s="2">
        <v>49</v>
      </c>
      <c r="F1378" s="2">
        <v>1</v>
      </c>
      <c r="G1378" s="2">
        <v>0</v>
      </c>
      <c r="H1378" s="2">
        <v>0</v>
      </c>
      <c r="I1378" s="2">
        <v>0</v>
      </c>
      <c r="J1378" s="2">
        <v>0</v>
      </c>
      <c r="K1378" s="2">
        <v>0</v>
      </c>
      <c r="L1378" s="2">
        <v>0</v>
      </c>
      <c r="M1378" s="2">
        <v>1</v>
      </c>
      <c r="N1378" s="2">
        <v>0</v>
      </c>
      <c r="O1378" s="2" t="s">
        <v>39</v>
      </c>
      <c r="P1378" s="2" t="str" cm="1">
        <f t="array" ref="P1378">_xlfn.IFS(Table1[[#This Row],[Divorced]]=1,"Divorced",Table1[[#This Row],[Married]]=1,"Married",Table1[[#This Row],[Single]]=1,"Single",Table1[[#This Row],[Together]]=1,"Together",Table1[[#This Row],[Widow]]=1,"Widow")</f>
        <v>Divorced</v>
      </c>
      <c r="Q1378" s="2" t="str" cm="1">
        <f t="array" ref="Q1378">IFERROR(_xlfn.IFS(Table1[[#This Row],[Basic]]=1,"Basic",Table1[[#This Row],[Graduate]]=1,"Graduate",Table1[[#This Row],[Master]]=1,"Master",Table1[[#This Row],[PhD]]=1,"PhD"),"Other")</f>
        <v>Master</v>
      </c>
    </row>
    <row r="1379" spans="1:17" x14ac:dyDescent="0.25">
      <c r="A1379" s="2">
        <v>3117</v>
      </c>
      <c r="B1379" s="7">
        <v>142769</v>
      </c>
      <c r="C1379" s="2">
        <v>0</v>
      </c>
      <c r="D1379" s="2">
        <v>1</v>
      </c>
      <c r="E1379" s="2">
        <v>58</v>
      </c>
      <c r="F1379" s="2">
        <v>0</v>
      </c>
      <c r="G1379" s="2">
        <v>1</v>
      </c>
      <c r="H1379" s="2">
        <v>0</v>
      </c>
      <c r="I1379" s="2">
        <v>0</v>
      </c>
      <c r="J1379" s="2">
        <v>0</v>
      </c>
      <c r="K1379" s="2">
        <v>0</v>
      </c>
      <c r="L1379" s="2">
        <v>0</v>
      </c>
      <c r="M1379" s="2">
        <v>0</v>
      </c>
      <c r="N1379" s="2">
        <v>1</v>
      </c>
      <c r="O1379" s="2" t="s">
        <v>39</v>
      </c>
      <c r="P1379" s="2" t="str" cm="1">
        <f t="array" ref="P1379">_xlfn.IFS(Table1[[#This Row],[Divorced]]=1,"Divorced",Table1[[#This Row],[Married]]=1,"Married",Table1[[#This Row],[Single]]=1,"Single",Table1[[#This Row],[Together]]=1,"Together",Table1[[#This Row],[Widow]]=1,"Widow")</f>
        <v>Married</v>
      </c>
      <c r="Q1379" s="2" t="str" cm="1">
        <f t="array" ref="Q1379">IFERROR(_xlfn.IFS(Table1[[#This Row],[Basic]]=1,"Basic",Table1[[#This Row],[Graduate]]=1,"Graduate",Table1[[#This Row],[Master]]=1,"Master",Table1[[#This Row],[PhD]]=1,"PhD"),"Other")</f>
        <v>PhD</v>
      </c>
    </row>
    <row r="1380" spans="1:17" x14ac:dyDescent="0.25">
      <c r="A1380" s="2">
        <v>1934</v>
      </c>
      <c r="B1380" s="7">
        <v>142767</v>
      </c>
      <c r="C1380" s="2">
        <v>2</v>
      </c>
      <c r="D1380" s="2">
        <v>0</v>
      </c>
      <c r="E1380" s="2">
        <v>49</v>
      </c>
      <c r="F1380" s="2">
        <v>0</v>
      </c>
      <c r="G1380" s="2">
        <v>0</v>
      </c>
      <c r="H1380" s="2">
        <v>1</v>
      </c>
      <c r="I1380" s="2">
        <v>0</v>
      </c>
      <c r="J1380" s="2">
        <v>0</v>
      </c>
      <c r="K1380" s="2">
        <v>0</v>
      </c>
      <c r="L1380" s="2">
        <v>0</v>
      </c>
      <c r="M1380" s="2">
        <v>0</v>
      </c>
      <c r="N1380" s="2">
        <v>1</v>
      </c>
      <c r="O1380" s="2" t="s">
        <v>35</v>
      </c>
      <c r="P1380" s="2" t="str" cm="1">
        <f t="array" ref="P1380">_xlfn.IFS(Table1[[#This Row],[Divorced]]=1,"Divorced",Table1[[#This Row],[Married]]=1,"Married",Table1[[#This Row],[Single]]=1,"Single",Table1[[#This Row],[Together]]=1,"Together",Table1[[#This Row],[Widow]]=1,"Widow")</f>
        <v>Single</v>
      </c>
      <c r="Q1380" s="2" t="str" cm="1">
        <f t="array" ref="Q1380">IFERROR(_xlfn.IFS(Table1[[#This Row],[Basic]]=1,"Basic",Table1[[#This Row],[Graduate]]=1,"Graduate",Table1[[#This Row],[Master]]=1,"Master",Table1[[#This Row],[PhD]]=1,"PhD"),"Other")</f>
        <v>PhD</v>
      </c>
    </row>
    <row r="1381" spans="1:17" x14ac:dyDescent="0.25">
      <c r="A1381" s="2">
        <v>2607</v>
      </c>
      <c r="B1381" s="7">
        <v>142731</v>
      </c>
      <c r="C1381" s="2">
        <v>1</v>
      </c>
      <c r="D1381" s="2">
        <v>0</v>
      </c>
      <c r="E1381" s="2">
        <v>51</v>
      </c>
      <c r="F1381" s="2">
        <v>0</v>
      </c>
      <c r="G1381" s="2">
        <v>0</v>
      </c>
      <c r="H1381" s="2">
        <v>0</v>
      </c>
      <c r="I1381" s="2">
        <v>1</v>
      </c>
      <c r="J1381" s="2">
        <v>0</v>
      </c>
      <c r="K1381" s="2">
        <v>0</v>
      </c>
      <c r="L1381" s="2">
        <v>0</v>
      </c>
      <c r="M1381" s="2">
        <v>0</v>
      </c>
      <c r="N1381" s="2">
        <v>1</v>
      </c>
      <c r="O1381" s="2" t="s">
        <v>39</v>
      </c>
      <c r="P1381" s="2" t="str" cm="1">
        <f t="array" ref="P1381">_xlfn.IFS(Table1[[#This Row],[Divorced]]=1,"Divorced",Table1[[#This Row],[Married]]=1,"Married",Table1[[#This Row],[Single]]=1,"Single",Table1[[#This Row],[Together]]=1,"Together",Table1[[#This Row],[Widow]]=1,"Widow")</f>
        <v>Together</v>
      </c>
      <c r="Q1381" s="2" t="str" cm="1">
        <f t="array" ref="Q1381">IFERROR(_xlfn.IFS(Table1[[#This Row],[Basic]]=1,"Basic",Table1[[#This Row],[Graduate]]=1,"Graduate",Table1[[#This Row],[Master]]=1,"Master",Table1[[#This Row],[PhD]]=1,"PhD"),"Other")</f>
        <v>PhD</v>
      </c>
    </row>
    <row r="1382" spans="1:17" x14ac:dyDescent="0.25">
      <c r="A1382" s="2">
        <v>1753</v>
      </c>
      <c r="B1382" s="7">
        <v>142720</v>
      </c>
      <c r="C1382" s="2">
        <v>1</v>
      </c>
      <c r="D1382" s="2">
        <v>1</v>
      </c>
      <c r="E1382" s="2">
        <v>55</v>
      </c>
      <c r="F1382" s="2">
        <v>0</v>
      </c>
      <c r="G1382" s="2">
        <v>0</v>
      </c>
      <c r="H1382" s="2">
        <v>1</v>
      </c>
      <c r="I1382" s="2">
        <v>0</v>
      </c>
      <c r="J1382" s="2">
        <v>0</v>
      </c>
      <c r="K1382" s="2">
        <v>0</v>
      </c>
      <c r="L1382" s="2">
        <v>1</v>
      </c>
      <c r="M1382" s="2">
        <v>0</v>
      </c>
      <c r="N1382" s="2">
        <v>0</v>
      </c>
      <c r="O1382" s="2" t="s">
        <v>34</v>
      </c>
      <c r="P1382" s="2" t="str" cm="1">
        <f t="array" ref="P1382">_xlfn.IFS(Table1[[#This Row],[Divorced]]=1,"Divorced",Table1[[#This Row],[Married]]=1,"Married",Table1[[#This Row],[Single]]=1,"Single",Table1[[#This Row],[Together]]=1,"Together",Table1[[#This Row],[Widow]]=1,"Widow")</f>
        <v>Single</v>
      </c>
      <c r="Q1382" s="2" t="str" cm="1">
        <f t="array" ref="Q1382">IFERROR(_xlfn.IFS(Table1[[#This Row],[Basic]]=1,"Basic",Table1[[#This Row],[Graduate]]=1,"Graduate",Table1[[#This Row],[Master]]=1,"Master",Table1[[#This Row],[PhD]]=1,"PhD"),"Other")</f>
        <v>Graduate</v>
      </c>
    </row>
    <row r="1383" spans="1:17" x14ac:dyDescent="0.25">
      <c r="A1383" s="2">
        <v>1526</v>
      </c>
      <c r="B1383" s="7">
        <v>142710</v>
      </c>
      <c r="C1383" s="2">
        <v>1</v>
      </c>
      <c r="D1383" s="2">
        <v>0</v>
      </c>
      <c r="E1383" s="2">
        <v>36</v>
      </c>
      <c r="F1383" s="2">
        <v>0</v>
      </c>
      <c r="G1383" s="2">
        <v>0</v>
      </c>
      <c r="H1383" s="2">
        <v>1</v>
      </c>
      <c r="I1383" s="2">
        <v>0</v>
      </c>
      <c r="J1383" s="2">
        <v>0</v>
      </c>
      <c r="K1383" s="2">
        <v>0</v>
      </c>
      <c r="L1383" s="2">
        <v>0</v>
      </c>
      <c r="M1383" s="2">
        <v>0</v>
      </c>
      <c r="N1383" s="2">
        <v>1</v>
      </c>
      <c r="O1383" s="2" t="s">
        <v>35</v>
      </c>
      <c r="P1383" s="2" t="str" cm="1">
        <f t="array" ref="P1383">_xlfn.IFS(Table1[[#This Row],[Divorced]]=1,"Divorced",Table1[[#This Row],[Married]]=1,"Married",Table1[[#This Row],[Single]]=1,"Single",Table1[[#This Row],[Together]]=1,"Together",Table1[[#This Row],[Widow]]=1,"Widow")</f>
        <v>Single</v>
      </c>
      <c r="Q1383" s="2" t="str" cm="1">
        <f t="array" ref="Q1383">IFERROR(_xlfn.IFS(Table1[[#This Row],[Basic]]=1,"Basic",Table1[[#This Row],[Graduate]]=1,"Graduate",Table1[[#This Row],[Master]]=1,"Master",Table1[[#This Row],[PhD]]=1,"PhD"),"Other")</f>
        <v>PhD</v>
      </c>
    </row>
    <row r="1384" spans="1:17" x14ac:dyDescent="0.25">
      <c r="A1384" s="2">
        <v>2113</v>
      </c>
      <c r="B1384" s="7">
        <v>142693</v>
      </c>
      <c r="C1384" s="2">
        <v>1</v>
      </c>
      <c r="D1384" s="2">
        <v>0</v>
      </c>
      <c r="E1384" s="2">
        <v>42</v>
      </c>
      <c r="F1384" s="2">
        <v>0</v>
      </c>
      <c r="G1384" s="2">
        <v>1</v>
      </c>
      <c r="H1384" s="2">
        <v>0</v>
      </c>
      <c r="I1384" s="2">
        <v>0</v>
      </c>
      <c r="J1384" s="2">
        <v>0</v>
      </c>
      <c r="K1384" s="2">
        <v>0</v>
      </c>
      <c r="L1384" s="2">
        <v>1</v>
      </c>
      <c r="M1384" s="2">
        <v>0</v>
      </c>
      <c r="N1384" s="2">
        <v>0</v>
      </c>
      <c r="O1384" s="2" t="s">
        <v>34</v>
      </c>
      <c r="P1384" s="2" t="str" cm="1">
        <f t="array" ref="P1384">_xlfn.IFS(Table1[[#This Row],[Divorced]]=1,"Divorced",Table1[[#This Row],[Married]]=1,"Married",Table1[[#This Row],[Single]]=1,"Single",Table1[[#This Row],[Together]]=1,"Together",Table1[[#This Row],[Widow]]=1,"Widow")</f>
        <v>Married</v>
      </c>
      <c r="Q1384" s="2" t="str" cm="1">
        <f t="array" ref="Q1384">IFERROR(_xlfn.IFS(Table1[[#This Row],[Basic]]=1,"Basic",Table1[[#This Row],[Graduate]]=1,"Graduate",Table1[[#This Row],[Master]]=1,"Master",Table1[[#This Row],[PhD]]=1,"PhD"),"Other")</f>
        <v>Graduate</v>
      </c>
    </row>
    <row r="1385" spans="1:17" x14ac:dyDescent="0.25">
      <c r="A1385" s="2">
        <v>1506</v>
      </c>
      <c r="B1385" s="7">
        <v>142691</v>
      </c>
      <c r="C1385" s="2">
        <v>0</v>
      </c>
      <c r="D1385" s="2">
        <v>0</v>
      </c>
      <c r="E1385" s="2">
        <v>29</v>
      </c>
      <c r="F1385" s="2">
        <v>0</v>
      </c>
      <c r="G1385" s="2">
        <v>1</v>
      </c>
      <c r="H1385" s="2">
        <v>0</v>
      </c>
      <c r="I1385" s="2">
        <v>0</v>
      </c>
      <c r="J1385" s="2">
        <v>0</v>
      </c>
      <c r="K1385" s="2">
        <v>0</v>
      </c>
      <c r="L1385" s="2">
        <v>1</v>
      </c>
      <c r="M1385" s="2">
        <v>0</v>
      </c>
      <c r="N1385" s="2">
        <v>0</v>
      </c>
      <c r="O1385" s="2" t="s">
        <v>37</v>
      </c>
      <c r="P1385" s="2" t="str" cm="1">
        <f t="array" ref="P1385">_xlfn.IFS(Table1[[#This Row],[Divorced]]=1,"Divorced",Table1[[#This Row],[Married]]=1,"Married",Table1[[#This Row],[Single]]=1,"Single",Table1[[#This Row],[Together]]=1,"Together",Table1[[#This Row],[Widow]]=1,"Widow")</f>
        <v>Married</v>
      </c>
      <c r="Q1385" s="2" t="str" cm="1">
        <f t="array" ref="Q1385">IFERROR(_xlfn.IFS(Table1[[#This Row],[Basic]]=1,"Basic",Table1[[#This Row],[Graduate]]=1,"Graduate",Table1[[#This Row],[Master]]=1,"Master",Table1[[#This Row],[PhD]]=1,"PhD"),"Other")</f>
        <v>Graduate</v>
      </c>
    </row>
    <row r="1386" spans="1:17" x14ac:dyDescent="0.25">
      <c r="A1386" s="2">
        <v>1296</v>
      </c>
      <c r="B1386" s="7">
        <v>142670</v>
      </c>
      <c r="C1386" s="2">
        <v>0</v>
      </c>
      <c r="D1386" s="2">
        <v>0</v>
      </c>
      <c r="E1386" s="2">
        <v>28</v>
      </c>
      <c r="F1386" s="2">
        <v>0</v>
      </c>
      <c r="G1386" s="2">
        <v>0</v>
      </c>
      <c r="H1386" s="2">
        <v>0</v>
      </c>
      <c r="I1386" s="2">
        <v>1</v>
      </c>
      <c r="J1386" s="2">
        <v>0</v>
      </c>
      <c r="K1386" s="2">
        <v>0</v>
      </c>
      <c r="L1386" s="2">
        <v>0</v>
      </c>
      <c r="M1386" s="2">
        <v>1</v>
      </c>
      <c r="N1386" s="2">
        <v>0</v>
      </c>
      <c r="O1386" s="2" t="s">
        <v>37</v>
      </c>
      <c r="P1386" s="2" t="str" cm="1">
        <f t="array" ref="P1386">_xlfn.IFS(Table1[[#This Row],[Divorced]]=1,"Divorced",Table1[[#This Row],[Married]]=1,"Married",Table1[[#This Row],[Single]]=1,"Single",Table1[[#This Row],[Together]]=1,"Together",Table1[[#This Row],[Widow]]=1,"Widow")</f>
        <v>Together</v>
      </c>
      <c r="Q1386" s="2" t="str" cm="1">
        <f t="array" ref="Q1386">IFERROR(_xlfn.IFS(Table1[[#This Row],[Basic]]=1,"Basic",Table1[[#This Row],[Graduate]]=1,"Graduate",Table1[[#This Row],[Master]]=1,"Master",Table1[[#This Row],[PhD]]=1,"PhD"),"Other")</f>
        <v>Master</v>
      </c>
    </row>
    <row r="1387" spans="1:17" x14ac:dyDescent="0.25">
      <c r="A1387" s="2">
        <v>2749</v>
      </c>
      <c r="B1387" s="7">
        <v>142664</v>
      </c>
      <c r="C1387" s="2">
        <v>0</v>
      </c>
      <c r="D1387" s="2">
        <v>1</v>
      </c>
      <c r="E1387" s="2">
        <v>53</v>
      </c>
      <c r="F1387" s="2">
        <v>0</v>
      </c>
      <c r="G1387" s="2">
        <v>1</v>
      </c>
      <c r="H1387" s="2">
        <v>0</v>
      </c>
      <c r="I1387" s="2">
        <v>0</v>
      </c>
      <c r="J1387" s="2">
        <v>0</v>
      </c>
      <c r="K1387" s="2">
        <v>0</v>
      </c>
      <c r="L1387" s="2">
        <v>1</v>
      </c>
      <c r="M1387" s="2">
        <v>0</v>
      </c>
      <c r="N1387" s="2">
        <v>0</v>
      </c>
      <c r="O1387" s="2" t="s">
        <v>34</v>
      </c>
      <c r="P1387" s="2" t="str" cm="1">
        <f t="array" ref="P1387">_xlfn.IFS(Table1[[#This Row],[Divorced]]=1,"Divorced",Table1[[#This Row],[Married]]=1,"Married",Table1[[#This Row],[Single]]=1,"Single",Table1[[#This Row],[Together]]=1,"Together",Table1[[#This Row],[Widow]]=1,"Widow")</f>
        <v>Married</v>
      </c>
      <c r="Q1387" s="2" t="str" cm="1">
        <f t="array" ref="Q1387">IFERROR(_xlfn.IFS(Table1[[#This Row],[Basic]]=1,"Basic",Table1[[#This Row],[Graduate]]=1,"Graduate",Table1[[#This Row],[Master]]=1,"Master",Table1[[#This Row],[PhD]]=1,"PhD"),"Other")</f>
        <v>Graduate</v>
      </c>
    </row>
    <row r="1388" spans="1:17" x14ac:dyDescent="0.25">
      <c r="A1388" s="2">
        <v>1430</v>
      </c>
      <c r="B1388" s="7">
        <v>142618</v>
      </c>
      <c r="C1388" s="2">
        <v>1</v>
      </c>
      <c r="D1388" s="2">
        <v>0</v>
      </c>
      <c r="E1388" s="2">
        <v>48</v>
      </c>
      <c r="F1388" s="2">
        <v>1</v>
      </c>
      <c r="G1388" s="2">
        <v>0</v>
      </c>
      <c r="H1388" s="2">
        <v>0</v>
      </c>
      <c r="I1388" s="2">
        <v>0</v>
      </c>
      <c r="J1388" s="2">
        <v>0</v>
      </c>
      <c r="K1388" s="2">
        <v>0</v>
      </c>
      <c r="L1388" s="2">
        <v>0</v>
      </c>
      <c r="M1388" s="2">
        <v>1</v>
      </c>
      <c r="N1388" s="2">
        <v>0</v>
      </c>
      <c r="O1388" s="2" t="s">
        <v>35</v>
      </c>
      <c r="P1388" s="2" t="str" cm="1">
        <f t="array" ref="P1388">_xlfn.IFS(Table1[[#This Row],[Divorced]]=1,"Divorced",Table1[[#This Row],[Married]]=1,"Married",Table1[[#This Row],[Single]]=1,"Single",Table1[[#This Row],[Together]]=1,"Together",Table1[[#This Row],[Widow]]=1,"Widow")</f>
        <v>Divorced</v>
      </c>
      <c r="Q1388" s="2" t="str" cm="1">
        <f t="array" ref="Q1388">IFERROR(_xlfn.IFS(Table1[[#This Row],[Basic]]=1,"Basic",Table1[[#This Row],[Graduate]]=1,"Graduate",Table1[[#This Row],[Master]]=1,"Master",Table1[[#This Row],[PhD]]=1,"PhD"),"Other")</f>
        <v>Master</v>
      </c>
    </row>
    <row r="1389" spans="1:17" x14ac:dyDescent="0.25">
      <c r="A1389" s="2">
        <v>1899</v>
      </c>
      <c r="B1389" s="7">
        <v>142607</v>
      </c>
      <c r="C1389" s="2">
        <v>0</v>
      </c>
      <c r="D1389" s="2">
        <v>1</v>
      </c>
      <c r="E1389" s="2">
        <v>66</v>
      </c>
      <c r="F1389" s="2">
        <v>0</v>
      </c>
      <c r="G1389" s="2">
        <v>0</v>
      </c>
      <c r="H1389" s="2">
        <v>1</v>
      </c>
      <c r="I1389" s="2">
        <v>0</v>
      </c>
      <c r="J1389" s="2">
        <v>0</v>
      </c>
      <c r="K1389" s="2">
        <v>0</v>
      </c>
      <c r="L1389" s="2">
        <v>0</v>
      </c>
      <c r="M1389" s="2">
        <v>0</v>
      </c>
      <c r="N1389" s="2">
        <v>0</v>
      </c>
      <c r="O1389" s="2" t="s">
        <v>39</v>
      </c>
      <c r="P1389" s="2" t="str" cm="1">
        <f t="array" ref="P1389">_xlfn.IFS(Table1[[#This Row],[Divorced]]=1,"Divorced",Table1[[#This Row],[Married]]=1,"Married",Table1[[#This Row],[Single]]=1,"Single",Table1[[#This Row],[Together]]=1,"Together",Table1[[#This Row],[Widow]]=1,"Widow")</f>
        <v>Single</v>
      </c>
      <c r="Q1389" s="2" t="str" cm="1">
        <f t="array" ref="Q1389">IFERROR(_xlfn.IFS(Table1[[#This Row],[Basic]]=1,"Basic",Table1[[#This Row],[Graduate]]=1,"Graduate",Table1[[#This Row],[Master]]=1,"Master",Table1[[#This Row],[PhD]]=1,"PhD"),"Other")</f>
        <v>Other</v>
      </c>
    </row>
    <row r="1390" spans="1:17" x14ac:dyDescent="0.25">
      <c r="A1390" s="2">
        <v>2701</v>
      </c>
      <c r="B1390" s="7">
        <v>142586</v>
      </c>
      <c r="C1390" s="2">
        <v>1</v>
      </c>
      <c r="D1390" s="2">
        <v>1</v>
      </c>
      <c r="E1390" s="2">
        <v>65</v>
      </c>
      <c r="F1390" s="2">
        <v>0</v>
      </c>
      <c r="G1390" s="2">
        <v>0</v>
      </c>
      <c r="H1390" s="2">
        <v>0</v>
      </c>
      <c r="I1390" s="2">
        <v>1</v>
      </c>
      <c r="J1390" s="2">
        <v>0</v>
      </c>
      <c r="K1390" s="2">
        <v>0</v>
      </c>
      <c r="L1390" s="2">
        <v>1</v>
      </c>
      <c r="M1390" s="2">
        <v>0</v>
      </c>
      <c r="N1390" s="2">
        <v>0</v>
      </c>
      <c r="O1390" s="2" t="s">
        <v>34</v>
      </c>
      <c r="P1390" s="2" t="str" cm="1">
        <f t="array" ref="P1390">_xlfn.IFS(Table1[[#This Row],[Divorced]]=1,"Divorced",Table1[[#This Row],[Married]]=1,"Married",Table1[[#This Row],[Single]]=1,"Single",Table1[[#This Row],[Together]]=1,"Together",Table1[[#This Row],[Widow]]=1,"Widow")</f>
        <v>Together</v>
      </c>
      <c r="Q1390" s="2" t="str" cm="1">
        <f t="array" ref="Q1390">IFERROR(_xlfn.IFS(Table1[[#This Row],[Basic]]=1,"Basic",Table1[[#This Row],[Graduate]]=1,"Graduate",Table1[[#This Row],[Master]]=1,"Master",Table1[[#This Row],[PhD]]=1,"PhD"),"Other")</f>
        <v>Graduate</v>
      </c>
    </row>
    <row r="1391" spans="1:17" x14ac:dyDescent="0.25">
      <c r="A1391" s="2">
        <v>2750</v>
      </c>
      <c r="B1391" s="7">
        <v>142586</v>
      </c>
      <c r="C1391" s="2">
        <v>1</v>
      </c>
      <c r="D1391" s="2">
        <v>1</v>
      </c>
      <c r="E1391" s="2">
        <v>65</v>
      </c>
      <c r="F1391" s="2">
        <v>0</v>
      </c>
      <c r="G1391" s="2">
        <v>0</v>
      </c>
      <c r="H1391" s="2">
        <v>0</v>
      </c>
      <c r="I1391" s="2">
        <v>1</v>
      </c>
      <c r="J1391" s="2">
        <v>0</v>
      </c>
      <c r="K1391" s="2">
        <v>0</v>
      </c>
      <c r="L1391" s="2">
        <v>1</v>
      </c>
      <c r="M1391" s="2">
        <v>0</v>
      </c>
      <c r="N1391" s="2">
        <v>0</v>
      </c>
      <c r="O1391" s="2" t="s">
        <v>35</v>
      </c>
      <c r="P1391" s="2" t="str" cm="1">
        <f t="array" ref="P1391">_xlfn.IFS(Table1[[#This Row],[Divorced]]=1,"Divorced",Table1[[#This Row],[Married]]=1,"Married",Table1[[#This Row],[Single]]=1,"Single",Table1[[#This Row],[Together]]=1,"Together",Table1[[#This Row],[Widow]]=1,"Widow")</f>
        <v>Together</v>
      </c>
      <c r="Q1391" s="2" t="str" cm="1">
        <f t="array" ref="Q1391">IFERROR(_xlfn.IFS(Table1[[#This Row],[Basic]]=1,"Basic",Table1[[#This Row],[Graduate]]=1,"Graduate",Table1[[#This Row],[Master]]=1,"Master",Table1[[#This Row],[PhD]]=1,"PhD"),"Other")</f>
        <v>Graduate</v>
      </c>
    </row>
    <row r="1392" spans="1:17" x14ac:dyDescent="0.25">
      <c r="A1392" s="2">
        <v>1768</v>
      </c>
      <c r="B1392" s="7">
        <v>142564</v>
      </c>
      <c r="C1392" s="2">
        <v>0</v>
      </c>
      <c r="D1392" s="2">
        <v>1</v>
      </c>
      <c r="E1392" s="2">
        <v>52</v>
      </c>
      <c r="F1392" s="2">
        <v>1</v>
      </c>
      <c r="G1392" s="2">
        <v>0</v>
      </c>
      <c r="H1392" s="2">
        <v>0</v>
      </c>
      <c r="I1392" s="2">
        <v>0</v>
      </c>
      <c r="J1392" s="2">
        <v>0</v>
      </c>
      <c r="K1392" s="2">
        <v>0</v>
      </c>
      <c r="L1392" s="2">
        <v>0</v>
      </c>
      <c r="M1392" s="2">
        <v>0</v>
      </c>
      <c r="N1392" s="2">
        <v>1</v>
      </c>
      <c r="O1392" s="2" t="s">
        <v>36</v>
      </c>
      <c r="P1392" s="2" t="str" cm="1">
        <f t="array" ref="P1392">_xlfn.IFS(Table1[[#This Row],[Divorced]]=1,"Divorced",Table1[[#This Row],[Married]]=1,"Married",Table1[[#This Row],[Single]]=1,"Single",Table1[[#This Row],[Together]]=1,"Together",Table1[[#This Row],[Widow]]=1,"Widow")</f>
        <v>Divorced</v>
      </c>
      <c r="Q1392" s="2" t="str" cm="1">
        <f t="array" ref="Q1392">IFERROR(_xlfn.IFS(Table1[[#This Row],[Basic]]=1,"Basic",Table1[[#This Row],[Graduate]]=1,"Graduate",Table1[[#This Row],[Master]]=1,"Master",Table1[[#This Row],[PhD]]=1,"PhD"),"Other")</f>
        <v>PhD</v>
      </c>
    </row>
    <row r="1393" spans="1:17" x14ac:dyDescent="0.25">
      <c r="A1393" s="2">
        <v>2037</v>
      </c>
      <c r="B1393" s="7">
        <v>142557</v>
      </c>
      <c r="C1393" s="2">
        <v>0</v>
      </c>
      <c r="D1393" s="2">
        <v>1</v>
      </c>
      <c r="E1393" s="2">
        <v>46</v>
      </c>
      <c r="F1393" s="2">
        <v>0</v>
      </c>
      <c r="G1393" s="2">
        <v>1</v>
      </c>
      <c r="H1393" s="2">
        <v>0</v>
      </c>
      <c r="I1393" s="2">
        <v>0</v>
      </c>
      <c r="J1393" s="2">
        <v>0</v>
      </c>
      <c r="K1393" s="2">
        <v>0</v>
      </c>
      <c r="L1393" s="2">
        <v>1</v>
      </c>
      <c r="M1393" s="2">
        <v>0</v>
      </c>
      <c r="N1393" s="2">
        <v>0</v>
      </c>
      <c r="O1393" s="2" t="s">
        <v>39</v>
      </c>
      <c r="P1393" s="2" t="str" cm="1">
        <f t="array" ref="P1393">_xlfn.IFS(Table1[[#This Row],[Divorced]]=1,"Divorced",Table1[[#This Row],[Married]]=1,"Married",Table1[[#This Row],[Single]]=1,"Single",Table1[[#This Row],[Together]]=1,"Together",Table1[[#This Row],[Widow]]=1,"Widow")</f>
        <v>Married</v>
      </c>
      <c r="Q1393" s="2" t="str" cm="1">
        <f t="array" ref="Q1393">IFERROR(_xlfn.IFS(Table1[[#This Row],[Basic]]=1,"Basic",Table1[[#This Row],[Graduate]]=1,"Graduate",Table1[[#This Row],[Master]]=1,"Master",Table1[[#This Row],[PhD]]=1,"PhD"),"Other")</f>
        <v>Graduate</v>
      </c>
    </row>
    <row r="1394" spans="1:17" x14ac:dyDescent="0.25">
      <c r="A1394" s="2">
        <v>3036</v>
      </c>
      <c r="B1394" s="7">
        <v>142554</v>
      </c>
      <c r="C1394" s="2">
        <v>1</v>
      </c>
      <c r="D1394" s="2">
        <v>1</v>
      </c>
      <c r="E1394" s="2">
        <v>42</v>
      </c>
      <c r="F1394" s="2">
        <v>0</v>
      </c>
      <c r="G1394" s="2">
        <v>0</v>
      </c>
      <c r="H1394" s="2">
        <v>0</v>
      </c>
      <c r="I1394" s="2">
        <v>1</v>
      </c>
      <c r="J1394" s="2">
        <v>0</v>
      </c>
      <c r="K1394" s="2">
        <v>0</v>
      </c>
      <c r="L1394" s="2">
        <v>1</v>
      </c>
      <c r="M1394" s="2">
        <v>0</v>
      </c>
      <c r="N1394" s="2">
        <v>0</v>
      </c>
      <c r="O1394" s="2" t="s">
        <v>37</v>
      </c>
      <c r="P1394" s="2" t="str" cm="1">
        <f t="array" ref="P1394">_xlfn.IFS(Table1[[#This Row],[Divorced]]=1,"Divorced",Table1[[#This Row],[Married]]=1,"Married",Table1[[#This Row],[Single]]=1,"Single",Table1[[#This Row],[Together]]=1,"Together",Table1[[#This Row],[Widow]]=1,"Widow")</f>
        <v>Together</v>
      </c>
      <c r="Q1394" s="2" t="str" cm="1">
        <f t="array" ref="Q1394">IFERROR(_xlfn.IFS(Table1[[#This Row],[Basic]]=1,"Basic",Table1[[#This Row],[Graduate]]=1,"Graduate",Table1[[#This Row],[Master]]=1,"Master",Table1[[#This Row],[PhD]]=1,"PhD"),"Other")</f>
        <v>Graduate</v>
      </c>
    </row>
    <row r="1395" spans="1:17" x14ac:dyDescent="0.25">
      <c r="A1395" s="2">
        <v>2414</v>
      </c>
      <c r="B1395" s="7">
        <v>142523</v>
      </c>
      <c r="C1395" s="2">
        <v>0</v>
      </c>
      <c r="D1395" s="2">
        <v>0</v>
      </c>
      <c r="E1395" s="2">
        <v>56</v>
      </c>
      <c r="F1395" s="2">
        <v>0</v>
      </c>
      <c r="G1395" s="2">
        <v>1</v>
      </c>
      <c r="H1395" s="2">
        <v>0</v>
      </c>
      <c r="I1395" s="2">
        <v>0</v>
      </c>
      <c r="J1395" s="2">
        <v>0</v>
      </c>
      <c r="K1395" s="2">
        <v>0</v>
      </c>
      <c r="L1395" s="2">
        <v>1</v>
      </c>
      <c r="M1395" s="2">
        <v>0</v>
      </c>
      <c r="N1395" s="2">
        <v>0</v>
      </c>
      <c r="O1395" s="2" t="s">
        <v>35</v>
      </c>
      <c r="P1395" s="2" t="str" cm="1">
        <f t="array" ref="P1395">_xlfn.IFS(Table1[[#This Row],[Divorced]]=1,"Divorced",Table1[[#This Row],[Married]]=1,"Married",Table1[[#This Row],[Single]]=1,"Single",Table1[[#This Row],[Together]]=1,"Together",Table1[[#This Row],[Widow]]=1,"Widow")</f>
        <v>Married</v>
      </c>
      <c r="Q1395" s="2" t="str" cm="1">
        <f t="array" ref="Q1395">IFERROR(_xlfn.IFS(Table1[[#This Row],[Basic]]=1,"Basic",Table1[[#This Row],[Graduate]]=1,"Graduate",Table1[[#This Row],[Master]]=1,"Master",Table1[[#This Row],[PhD]]=1,"PhD"),"Other")</f>
        <v>Graduate</v>
      </c>
    </row>
    <row r="1396" spans="1:17" x14ac:dyDescent="0.25">
      <c r="A1396" s="2">
        <v>3150</v>
      </c>
      <c r="B1396" s="7">
        <v>142523</v>
      </c>
      <c r="C1396" s="2">
        <v>0</v>
      </c>
      <c r="D1396" s="2">
        <v>0</v>
      </c>
      <c r="E1396" s="2">
        <v>56</v>
      </c>
      <c r="F1396" s="2">
        <v>0</v>
      </c>
      <c r="G1396" s="2">
        <v>1</v>
      </c>
      <c r="H1396" s="2">
        <v>0</v>
      </c>
      <c r="I1396" s="2">
        <v>0</v>
      </c>
      <c r="J1396" s="2">
        <v>0</v>
      </c>
      <c r="K1396" s="2">
        <v>0</v>
      </c>
      <c r="L1396" s="2">
        <v>1</v>
      </c>
      <c r="M1396" s="2">
        <v>0</v>
      </c>
      <c r="N1396" s="2">
        <v>0</v>
      </c>
      <c r="O1396" s="2" t="s">
        <v>37</v>
      </c>
      <c r="P1396" s="2" t="str" cm="1">
        <f t="array" ref="P1396">_xlfn.IFS(Table1[[#This Row],[Divorced]]=1,"Divorced",Table1[[#This Row],[Married]]=1,"Married",Table1[[#This Row],[Single]]=1,"Single",Table1[[#This Row],[Together]]=1,"Together",Table1[[#This Row],[Widow]]=1,"Widow")</f>
        <v>Married</v>
      </c>
      <c r="Q1396" s="2" t="str" cm="1">
        <f t="array" ref="Q1396">IFERROR(_xlfn.IFS(Table1[[#This Row],[Basic]]=1,"Basic",Table1[[#This Row],[Graduate]]=1,"Graduate",Table1[[#This Row],[Master]]=1,"Master",Table1[[#This Row],[PhD]]=1,"PhD"),"Other")</f>
        <v>Graduate</v>
      </c>
    </row>
    <row r="1397" spans="1:17" x14ac:dyDescent="0.25">
      <c r="A1397" s="2">
        <v>2756</v>
      </c>
      <c r="B1397" s="7">
        <v>142473</v>
      </c>
      <c r="C1397" s="2">
        <v>1</v>
      </c>
      <c r="D1397" s="2">
        <v>1</v>
      </c>
      <c r="E1397" s="2">
        <v>44</v>
      </c>
      <c r="F1397" s="2">
        <v>0</v>
      </c>
      <c r="G1397" s="2">
        <v>0</v>
      </c>
      <c r="H1397" s="2">
        <v>1</v>
      </c>
      <c r="I1397" s="2">
        <v>0</v>
      </c>
      <c r="J1397" s="2">
        <v>0</v>
      </c>
      <c r="K1397" s="2">
        <v>0</v>
      </c>
      <c r="L1397" s="2">
        <v>0</v>
      </c>
      <c r="M1397" s="2">
        <v>0</v>
      </c>
      <c r="N1397" s="2">
        <v>1</v>
      </c>
      <c r="O1397" s="2" t="s">
        <v>35</v>
      </c>
      <c r="P1397" s="2" t="str" cm="1">
        <f t="array" ref="P1397">_xlfn.IFS(Table1[[#This Row],[Divorced]]=1,"Divorced",Table1[[#This Row],[Married]]=1,"Married",Table1[[#This Row],[Single]]=1,"Single",Table1[[#This Row],[Together]]=1,"Together",Table1[[#This Row],[Widow]]=1,"Widow")</f>
        <v>Single</v>
      </c>
      <c r="Q1397" s="2" t="str" cm="1">
        <f t="array" ref="Q1397">IFERROR(_xlfn.IFS(Table1[[#This Row],[Basic]]=1,"Basic",Table1[[#This Row],[Graduate]]=1,"Graduate",Table1[[#This Row],[Master]]=1,"Master",Table1[[#This Row],[PhD]]=1,"PhD"),"Other")</f>
        <v>PhD</v>
      </c>
    </row>
    <row r="1398" spans="1:17" x14ac:dyDescent="0.25">
      <c r="A1398" s="2">
        <v>1037</v>
      </c>
      <c r="B1398" s="7">
        <v>142429</v>
      </c>
      <c r="C1398" s="2">
        <v>0</v>
      </c>
      <c r="D1398" s="2">
        <v>1</v>
      </c>
      <c r="E1398" s="2">
        <v>47</v>
      </c>
      <c r="F1398" s="2">
        <v>0</v>
      </c>
      <c r="G1398" s="2">
        <v>0</v>
      </c>
      <c r="H1398" s="2">
        <v>0</v>
      </c>
      <c r="I1398" s="2">
        <v>0</v>
      </c>
      <c r="J1398" s="2">
        <v>1</v>
      </c>
      <c r="K1398" s="2">
        <v>0</v>
      </c>
      <c r="L1398" s="2">
        <v>1</v>
      </c>
      <c r="M1398" s="2">
        <v>0</v>
      </c>
      <c r="N1398" s="2">
        <v>0</v>
      </c>
      <c r="O1398" s="2" t="s">
        <v>38</v>
      </c>
      <c r="P1398" s="2" t="str" cm="1">
        <f t="array" ref="P1398">_xlfn.IFS(Table1[[#This Row],[Divorced]]=1,"Divorced",Table1[[#This Row],[Married]]=1,"Married",Table1[[#This Row],[Single]]=1,"Single",Table1[[#This Row],[Together]]=1,"Together",Table1[[#This Row],[Widow]]=1,"Widow")</f>
        <v>Widow</v>
      </c>
      <c r="Q1398" s="2" t="str" cm="1">
        <f t="array" ref="Q1398">IFERROR(_xlfn.IFS(Table1[[#This Row],[Basic]]=1,"Basic",Table1[[#This Row],[Graduate]]=1,"Graduate",Table1[[#This Row],[Master]]=1,"Master",Table1[[#This Row],[PhD]]=1,"PhD"),"Other")</f>
        <v>Graduate</v>
      </c>
    </row>
    <row r="1399" spans="1:17" x14ac:dyDescent="0.25">
      <c r="A1399" s="2">
        <v>1590</v>
      </c>
      <c r="B1399" s="7">
        <v>142429</v>
      </c>
      <c r="C1399" s="2">
        <v>0</v>
      </c>
      <c r="D1399" s="2">
        <v>1</v>
      </c>
      <c r="E1399" s="2">
        <v>47</v>
      </c>
      <c r="F1399" s="2">
        <v>0</v>
      </c>
      <c r="G1399" s="2">
        <v>0</v>
      </c>
      <c r="H1399" s="2">
        <v>0</v>
      </c>
      <c r="I1399" s="2">
        <v>0</v>
      </c>
      <c r="J1399" s="2">
        <v>1</v>
      </c>
      <c r="K1399" s="2">
        <v>0</v>
      </c>
      <c r="L1399" s="2">
        <v>1</v>
      </c>
      <c r="M1399" s="2">
        <v>0</v>
      </c>
      <c r="N1399" s="2">
        <v>0</v>
      </c>
      <c r="O1399" s="2" t="s">
        <v>37</v>
      </c>
      <c r="P1399" s="2" t="str" cm="1">
        <f t="array" ref="P1399">_xlfn.IFS(Table1[[#This Row],[Divorced]]=1,"Divorced",Table1[[#This Row],[Married]]=1,"Married",Table1[[#This Row],[Single]]=1,"Single",Table1[[#This Row],[Together]]=1,"Together",Table1[[#This Row],[Widow]]=1,"Widow")</f>
        <v>Widow</v>
      </c>
      <c r="Q1399" s="2" t="str" cm="1">
        <f t="array" ref="Q1399">IFERROR(_xlfn.IFS(Table1[[#This Row],[Basic]]=1,"Basic",Table1[[#This Row],[Graduate]]=1,"Graduate",Table1[[#This Row],[Master]]=1,"Master",Table1[[#This Row],[PhD]]=1,"PhD"),"Other")</f>
        <v>Graduate</v>
      </c>
    </row>
    <row r="1400" spans="1:17" x14ac:dyDescent="0.25">
      <c r="A1400" s="2">
        <v>2714</v>
      </c>
      <c r="B1400" s="7">
        <v>142403</v>
      </c>
      <c r="C1400" s="2">
        <v>1</v>
      </c>
      <c r="D1400" s="2">
        <v>0</v>
      </c>
      <c r="E1400" s="2">
        <v>49</v>
      </c>
      <c r="F1400" s="2">
        <v>0</v>
      </c>
      <c r="G1400" s="2">
        <v>1</v>
      </c>
      <c r="H1400" s="2">
        <v>0</v>
      </c>
      <c r="I1400" s="2">
        <v>0</v>
      </c>
      <c r="J1400" s="2">
        <v>0</v>
      </c>
      <c r="K1400" s="2">
        <v>0</v>
      </c>
      <c r="L1400" s="2">
        <v>0</v>
      </c>
      <c r="M1400" s="2">
        <v>0</v>
      </c>
      <c r="N1400" s="2">
        <v>1</v>
      </c>
      <c r="O1400" s="2" t="s">
        <v>35</v>
      </c>
      <c r="P1400" s="2" t="str" cm="1">
        <f t="array" ref="P1400">_xlfn.IFS(Table1[[#This Row],[Divorced]]=1,"Divorced",Table1[[#This Row],[Married]]=1,"Married",Table1[[#This Row],[Single]]=1,"Single",Table1[[#This Row],[Together]]=1,"Together",Table1[[#This Row],[Widow]]=1,"Widow")</f>
        <v>Married</v>
      </c>
      <c r="Q1400" s="2" t="str" cm="1">
        <f t="array" ref="Q1400">IFERROR(_xlfn.IFS(Table1[[#This Row],[Basic]]=1,"Basic",Table1[[#This Row],[Graduate]]=1,"Graduate",Table1[[#This Row],[Master]]=1,"Master",Table1[[#This Row],[PhD]]=1,"PhD"),"Other")</f>
        <v>PhD</v>
      </c>
    </row>
    <row r="1401" spans="1:17" x14ac:dyDescent="0.25">
      <c r="A1401" s="2">
        <v>1854</v>
      </c>
      <c r="B1401" s="7">
        <v>142395</v>
      </c>
      <c r="C1401" s="2">
        <v>1</v>
      </c>
      <c r="D1401" s="2">
        <v>1</v>
      </c>
      <c r="E1401" s="2">
        <v>39</v>
      </c>
      <c r="F1401" s="2">
        <v>0</v>
      </c>
      <c r="G1401" s="2">
        <v>0</v>
      </c>
      <c r="H1401" s="2">
        <v>1</v>
      </c>
      <c r="I1401" s="2">
        <v>0</v>
      </c>
      <c r="J1401" s="2">
        <v>0</v>
      </c>
      <c r="K1401" s="2">
        <v>0</v>
      </c>
      <c r="L1401" s="2">
        <v>0</v>
      </c>
      <c r="M1401" s="2">
        <v>0</v>
      </c>
      <c r="N1401" s="2">
        <v>0</v>
      </c>
      <c r="O1401" s="2" t="s">
        <v>37</v>
      </c>
      <c r="P1401" s="2" t="str" cm="1">
        <f t="array" ref="P1401">_xlfn.IFS(Table1[[#This Row],[Divorced]]=1,"Divorced",Table1[[#This Row],[Married]]=1,"Married",Table1[[#This Row],[Single]]=1,"Single",Table1[[#This Row],[Together]]=1,"Together",Table1[[#This Row],[Widow]]=1,"Widow")</f>
        <v>Single</v>
      </c>
      <c r="Q1401" s="2" t="str" cm="1">
        <f t="array" ref="Q1401">IFERROR(_xlfn.IFS(Table1[[#This Row],[Basic]]=1,"Basic",Table1[[#This Row],[Graduate]]=1,"Graduate",Table1[[#This Row],[Master]]=1,"Master",Table1[[#This Row],[PhD]]=1,"PhD"),"Other")</f>
        <v>Other</v>
      </c>
    </row>
    <row r="1402" spans="1:17" x14ac:dyDescent="0.25">
      <c r="A1402" s="2">
        <v>1085</v>
      </c>
      <c r="B1402" s="7">
        <v>142394</v>
      </c>
      <c r="C1402" s="2">
        <v>1</v>
      </c>
      <c r="D1402" s="2">
        <v>0</v>
      </c>
      <c r="E1402" s="2">
        <v>48</v>
      </c>
      <c r="F1402" s="2">
        <v>0</v>
      </c>
      <c r="G1402" s="2">
        <v>0</v>
      </c>
      <c r="H1402" s="2">
        <v>1</v>
      </c>
      <c r="I1402" s="2">
        <v>0</v>
      </c>
      <c r="J1402" s="2">
        <v>0</v>
      </c>
      <c r="K1402" s="2">
        <v>0</v>
      </c>
      <c r="L1402" s="2">
        <v>0</v>
      </c>
      <c r="M1402" s="2">
        <v>1</v>
      </c>
      <c r="N1402" s="2">
        <v>0</v>
      </c>
      <c r="O1402" s="2" t="s">
        <v>38</v>
      </c>
      <c r="P1402" s="2" t="str" cm="1">
        <f t="array" ref="P1402">_xlfn.IFS(Table1[[#This Row],[Divorced]]=1,"Divorced",Table1[[#This Row],[Married]]=1,"Married",Table1[[#This Row],[Single]]=1,"Single",Table1[[#This Row],[Together]]=1,"Together",Table1[[#This Row],[Widow]]=1,"Widow")</f>
        <v>Single</v>
      </c>
      <c r="Q1402" s="2" t="str" cm="1">
        <f t="array" ref="Q1402">IFERROR(_xlfn.IFS(Table1[[#This Row],[Basic]]=1,"Basic",Table1[[#This Row],[Graduate]]=1,"Graduate",Table1[[#This Row],[Master]]=1,"Master",Table1[[#This Row],[PhD]]=1,"PhD"),"Other")</f>
        <v>Master</v>
      </c>
    </row>
    <row r="1403" spans="1:17" x14ac:dyDescent="0.25">
      <c r="A1403" s="2">
        <v>1415</v>
      </c>
      <c r="B1403" s="7">
        <v>142387</v>
      </c>
      <c r="C1403" s="2">
        <v>1</v>
      </c>
      <c r="D1403" s="2">
        <v>0</v>
      </c>
      <c r="E1403" s="2">
        <v>31</v>
      </c>
      <c r="F1403" s="2">
        <v>0</v>
      </c>
      <c r="G1403" s="2">
        <v>1</v>
      </c>
      <c r="H1403" s="2">
        <v>0</v>
      </c>
      <c r="I1403" s="2">
        <v>0</v>
      </c>
      <c r="J1403" s="2">
        <v>0</v>
      </c>
      <c r="K1403" s="2">
        <v>0</v>
      </c>
      <c r="L1403" s="2">
        <v>1</v>
      </c>
      <c r="M1403" s="2">
        <v>0</v>
      </c>
      <c r="N1403" s="2">
        <v>0</v>
      </c>
      <c r="O1403" s="2" t="s">
        <v>38</v>
      </c>
      <c r="P1403" s="2" t="str" cm="1">
        <f t="array" ref="P1403">_xlfn.IFS(Table1[[#This Row],[Divorced]]=1,"Divorced",Table1[[#This Row],[Married]]=1,"Married",Table1[[#This Row],[Single]]=1,"Single",Table1[[#This Row],[Together]]=1,"Together",Table1[[#This Row],[Widow]]=1,"Widow")</f>
        <v>Married</v>
      </c>
      <c r="Q1403" s="2" t="str" cm="1">
        <f t="array" ref="Q1403">IFERROR(_xlfn.IFS(Table1[[#This Row],[Basic]]=1,"Basic",Table1[[#This Row],[Graduate]]=1,"Graduate",Table1[[#This Row],[Master]]=1,"Master",Table1[[#This Row],[PhD]]=1,"PhD"),"Other")</f>
        <v>Graduate</v>
      </c>
    </row>
    <row r="1404" spans="1:17" x14ac:dyDescent="0.25">
      <c r="A1404" s="2">
        <v>1284</v>
      </c>
      <c r="B1404" s="7">
        <v>142386</v>
      </c>
      <c r="C1404" s="2">
        <v>1</v>
      </c>
      <c r="D1404" s="2">
        <v>0</v>
      </c>
      <c r="E1404" s="2">
        <v>34</v>
      </c>
      <c r="F1404" s="2">
        <v>0</v>
      </c>
      <c r="G1404" s="2">
        <v>0</v>
      </c>
      <c r="H1404" s="2">
        <v>0</v>
      </c>
      <c r="I1404" s="2">
        <v>1</v>
      </c>
      <c r="J1404" s="2">
        <v>0</v>
      </c>
      <c r="K1404" s="2">
        <v>0</v>
      </c>
      <c r="L1404" s="2">
        <v>0</v>
      </c>
      <c r="M1404" s="2">
        <v>1</v>
      </c>
      <c r="N1404" s="2">
        <v>0</v>
      </c>
      <c r="O1404" s="2" t="s">
        <v>37</v>
      </c>
      <c r="P1404" s="2" t="str" cm="1">
        <f t="array" ref="P1404">_xlfn.IFS(Table1[[#This Row],[Divorced]]=1,"Divorced",Table1[[#This Row],[Married]]=1,"Married",Table1[[#This Row],[Single]]=1,"Single",Table1[[#This Row],[Together]]=1,"Together",Table1[[#This Row],[Widow]]=1,"Widow")</f>
        <v>Together</v>
      </c>
      <c r="Q1404" s="2" t="str" cm="1">
        <f t="array" ref="Q1404">IFERROR(_xlfn.IFS(Table1[[#This Row],[Basic]]=1,"Basic",Table1[[#This Row],[Graduate]]=1,"Graduate",Table1[[#This Row],[Master]]=1,"Master",Table1[[#This Row],[PhD]]=1,"PhD"),"Other")</f>
        <v>Master</v>
      </c>
    </row>
    <row r="1405" spans="1:17" x14ac:dyDescent="0.25">
      <c r="A1405" s="2">
        <v>2521</v>
      </c>
      <c r="B1405" s="7">
        <v>142386</v>
      </c>
      <c r="C1405" s="2">
        <v>1</v>
      </c>
      <c r="D1405" s="2">
        <v>0</v>
      </c>
      <c r="E1405" s="2">
        <v>34</v>
      </c>
      <c r="F1405" s="2">
        <v>0</v>
      </c>
      <c r="G1405" s="2">
        <v>0</v>
      </c>
      <c r="H1405" s="2">
        <v>0</v>
      </c>
      <c r="I1405" s="2">
        <v>1</v>
      </c>
      <c r="J1405" s="2">
        <v>0</v>
      </c>
      <c r="K1405" s="2">
        <v>0</v>
      </c>
      <c r="L1405" s="2">
        <v>0</v>
      </c>
      <c r="M1405" s="2">
        <v>1</v>
      </c>
      <c r="N1405" s="2">
        <v>0</v>
      </c>
      <c r="O1405" s="2" t="s">
        <v>34</v>
      </c>
      <c r="P1405" s="2" t="str" cm="1">
        <f t="array" ref="P1405">_xlfn.IFS(Table1[[#This Row],[Divorced]]=1,"Divorced",Table1[[#This Row],[Married]]=1,"Married",Table1[[#This Row],[Single]]=1,"Single",Table1[[#This Row],[Together]]=1,"Together",Table1[[#This Row],[Widow]]=1,"Widow")</f>
        <v>Together</v>
      </c>
      <c r="Q1405" s="2" t="str" cm="1">
        <f t="array" ref="Q1405">IFERROR(_xlfn.IFS(Table1[[#This Row],[Basic]]=1,"Basic",Table1[[#This Row],[Graduate]]=1,"Graduate",Table1[[#This Row],[Master]]=1,"Master",Table1[[#This Row],[PhD]]=1,"PhD"),"Other")</f>
        <v>Master</v>
      </c>
    </row>
    <row r="1406" spans="1:17" x14ac:dyDescent="0.25">
      <c r="A1406" s="2">
        <v>1386</v>
      </c>
      <c r="B1406" s="7">
        <v>142373</v>
      </c>
      <c r="C1406" s="2">
        <v>1</v>
      </c>
      <c r="D1406" s="2">
        <v>1</v>
      </c>
      <c r="E1406" s="2">
        <v>46</v>
      </c>
      <c r="F1406" s="2">
        <v>0</v>
      </c>
      <c r="G1406" s="2">
        <v>0</v>
      </c>
      <c r="H1406" s="2">
        <v>1</v>
      </c>
      <c r="I1406" s="2">
        <v>0</v>
      </c>
      <c r="J1406" s="2">
        <v>0</v>
      </c>
      <c r="K1406" s="2">
        <v>0</v>
      </c>
      <c r="L1406" s="2">
        <v>1</v>
      </c>
      <c r="M1406" s="2">
        <v>0</v>
      </c>
      <c r="N1406" s="2">
        <v>0</v>
      </c>
      <c r="O1406" s="2" t="s">
        <v>37</v>
      </c>
      <c r="P1406" s="2" t="str" cm="1">
        <f t="array" ref="P1406">_xlfn.IFS(Table1[[#This Row],[Divorced]]=1,"Divorced",Table1[[#This Row],[Married]]=1,"Married",Table1[[#This Row],[Single]]=1,"Single",Table1[[#This Row],[Together]]=1,"Together",Table1[[#This Row],[Widow]]=1,"Widow")</f>
        <v>Single</v>
      </c>
      <c r="Q1406" s="2" t="str" cm="1">
        <f t="array" ref="Q1406">IFERROR(_xlfn.IFS(Table1[[#This Row],[Basic]]=1,"Basic",Table1[[#This Row],[Graduate]]=1,"Graduate",Table1[[#This Row],[Master]]=1,"Master",Table1[[#This Row],[PhD]]=1,"PhD"),"Other")</f>
        <v>Graduate</v>
      </c>
    </row>
    <row r="1407" spans="1:17" x14ac:dyDescent="0.25">
      <c r="A1407" s="2">
        <v>1673</v>
      </c>
      <c r="B1407" s="7">
        <v>142315</v>
      </c>
      <c r="C1407" s="2">
        <v>0</v>
      </c>
      <c r="D1407" s="2">
        <v>1</v>
      </c>
      <c r="E1407" s="2">
        <v>62</v>
      </c>
      <c r="F1407" s="2">
        <v>0</v>
      </c>
      <c r="G1407" s="2">
        <v>0</v>
      </c>
      <c r="H1407" s="2">
        <v>0</v>
      </c>
      <c r="I1407" s="2">
        <v>1</v>
      </c>
      <c r="J1407" s="2">
        <v>0</v>
      </c>
      <c r="K1407" s="2">
        <v>0</v>
      </c>
      <c r="L1407" s="2">
        <v>0</v>
      </c>
      <c r="M1407" s="2">
        <v>1</v>
      </c>
      <c r="N1407" s="2">
        <v>0</v>
      </c>
      <c r="O1407" s="2" t="s">
        <v>38</v>
      </c>
      <c r="P1407" s="2" t="str" cm="1">
        <f t="array" ref="P1407">_xlfn.IFS(Table1[[#This Row],[Divorced]]=1,"Divorced",Table1[[#This Row],[Married]]=1,"Married",Table1[[#This Row],[Single]]=1,"Single",Table1[[#This Row],[Together]]=1,"Together",Table1[[#This Row],[Widow]]=1,"Widow")</f>
        <v>Together</v>
      </c>
      <c r="Q1407" s="2" t="str" cm="1">
        <f t="array" ref="Q1407">IFERROR(_xlfn.IFS(Table1[[#This Row],[Basic]]=1,"Basic",Table1[[#This Row],[Graduate]]=1,"Graduate",Table1[[#This Row],[Master]]=1,"Master",Table1[[#This Row],[PhD]]=1,"PhD"),"Other")</f>
        <v>Master</v>
      </c>
    </row>
    <row r="1408" spans="1:17" x14ac:dyDescent="0.25">
      <c r="A1408" s="2">
        <v>1868</v>
      </c>
      <c r="B1408" s="7">
        <v>142243</v>
      </c>
      <c r="C1408" s="2">
        <v>1</v>
      </c>
      <c r="D1408" s="2">
        <v>1</v>
      </c>
      <c r="E1408" s="2">
        <v>61</v>
      </c>
      <c r="F1408" s="2">
        <v>0</v>
      </c>
      <c r="G1408" s="2">
        <v>1</v>
      </c>
      <c r="H1408" s="2">
        <v>0</v>
      </c>
      <c r="I1408" s="2">
        <v>0</v>
      </c>
      <c r="J1408" s="2">
        <v>0</v>
      </c>
      <c r="K1408" s="2">
        <v>0</v>
      </c>
      <c r="L1408" s="2">
        <v>1</v>
      </c>
      <c r="M1408" s="2">
        <v>0</v>
      </c>
      <c r="N1408" s="2">
        <v>0</v>
      </c>
      <c r="O1408" s="2" t="s">
        <v>35</v>
      </c>
      <c r="P1408" s="2" t="str" cm="1">
        <f t="array" ref="P1408">_xlfn.IFS(Table1[[#This Row],[Divorced]]=1,"Divorced",Table1[[#This Row],[Married]]=1,"Married",Table1[[#This Row],[Single]]=1,"Single",Table1[[#This Row],[Together]]=1,"Together",Table1[[#This Row],[Widow]]=1,"Widow")</f>
        <v>Married</v>
      </c>
      <c r="Q1408" s="2" t="str" cm="1">
        <f t="array" ref="Q1408">IFERROR(_xlfn.IFS(Table1[[#This Row],[Basic]]=1,"Basic",Table1[[#This Row],[Graduate]]=1,"Graduate",Table1[[#This Row],[Master]]=1,"Master",Table1[[#This Row],[PhD]]=1,"PhD"),"Other")</f>
        <v>Graduate</v>
      </c>
    </row>
    <row r="1409" spans="1:17" x14ac:dyDescent="0.25">
      <c r="A1409" s="2">
        <v>2660</v>
      </c>
      <c r="B1409" s="7">
        <v>142231</v>
      </c>
      <c r="C1409" s="2">
        <v>1</v>
      </c>
      <c r="D1409" s="2">
        <v>1</v>
      </c>
      <c r="E1409" s="2">
        <v>51</v>
      </c>
      <c r="F1409" s="2">
        <v>0</v>
      </c>
      <c r="G1409" s="2">
        <v>1</v>
      </c>
      <c r="H1409" s="2">
        <v>0</v>
      </c>
      <c r="I1409" s="2">
        <v>0</v>
      </c>
      <c r="J1409" s="2">
        <v>0</v>
      </c>
      <c r="K1409" s="2">
        <v>0</v>
      </c>
      <c r="L1409" s="2">
        <v>1</v>
      </c>
      <c r="M1409" s="2">
        <v>0</v>
      </c>
      <c r="N1409" s="2">
        <v>0</v>
      </c>
      <c r="O1409" s="2" t="s">
        <v>35</v>
      </c>
      <c r="P1409" s="2" t="str" cm="1">
        <f t="array" ref="P1409">_xlfn.IFS(Table1[[#This Row],[Divorced]]=1,"Divorced",Table1[[#This Row],[Married]]=1,"Married",Table1[[#This Row],[Single]]=1,"Single",Table1[[#This Row],[Together]]=1,"Together",Table1[[#This Row],[Widow]]=1,"Widow")</f>
        <v>Married</v>
      </c>
      <c r="Q1409" s="2" t="str" cm="1">
        <f t="array" ref="Q1409">IFERROR(_xlfn.IFS(Table1[[#This Row],[Basic]]=1,"Basic",Table1[[#This Row],[Graduate]]=1,"Graduate",Table1[[#This Row],[Master]]=1,"Master",Table1[[#This Row],[PhD]]=1,"PhD"),"Other")</f>
        <v>Graduate</v>
      </c>
    </row>
    <row r="1410" spans="1:17" x14ac:dyDescent="0.25">
      <c r="A1410" s="2">
        <v>2191</v>
      </c>
      <c r="B1410" s="7">
        <v>142213</v>
      </c>
      <c r="C1410" s="2">
        <v>0</v>
      </c>
      <c r="D1410" s="2">
        <v>1</v>
      </c>
      <c r="E1410" s="2">
        <v>63</v>
      </c>
      <c r="F1410" s="2">
        <v>0</v>
      </c>
      <c r="G1410" s="2">
        <v>0</v>
      </c>
      <c r="H1410" s="2">
        <v>0</v>
      </c>
      <c r="I1410" s="2">
        <v>1</v>
      </c>
      <c r="J1410" s="2">
        <v>0</v>
      </c>
      <c r="K1410" s="2">
        <v>0</v>
      </c>
      <c r="L1410" s="2">
        <v>1</v>
      </c>
      <c r="M1410" s="2">
        <v>0</v>
      </c>
      <c r="N1410" s="2">
        <v>0</v>
      </c>
      <c r="O1410" s="2" t="s">
        <v>34</v>
      </c>
      <c r="P1410" s="2" t="str" cm="1">
        <f t="array" ref="P1410">_xlfn.IFS(Table1[[#This Row],[Divorced]]=1,"Divorced",Table1[[#This Row],[Married]]=1,"Married",Table1[[#This Row],[Single]]=1,"Single",Table1[[#This Row],[Together]]=1,"Together",Table1[[#This Row],[Widow]]=1,"Widow")</f>
        <v>Together</v>
      </c>
      <c r="Q1410" s="2" t="str" cm="1">
        <f t="array" ref="Q1410">IFERROR(_xlfn.IFS(Table1[[#This Row],[Basic]]=1,"Basic",Table1[[#This Row],[Graduate]]=1,"Graduate",Table1[[#This Row],[Master]]=1,"Master",Table1[[#This Row],[PhD]]=1,"PhD"),"Other")</f>
        <v>Graduate</v>
      </c>
    </row>
    <row r="1411" spans="1:17" x14ac:dyDescent="0.25">
      <c r="A1411" s="2">
        <v>1441</v>
      </c>
      <c r="B1411" s="7">
        <v>142207</v>
      </c>
      <c r="C1411" s="2">
        <v>1</v>
      </c>
      <c r="D1411" s="2">
        <v>0</v>
      </c>
      <c r="E1411" s="2">
        <v>36</v>
      </c>
      <c r="F1411" s="2">
        <v>0</v>
      </c>
      <c r="G1411" s="2">
        <v>1</v>
      </c>
      <c r="H1411" s="2">
        <v>0</v>
      </c>
      <c r="I1411" s="2">
        <v>0</v>
      </c>
      <c r="J1411" s="2">
        <v>0</v>
      </c>
      <c r="K1411" s="2">
        <v>0</v>
      </c>
      <c r="L1411" s="2">
        <v>0</v>
      </c>
      <c r="M1411" s="2">
        <v>1</v>
      </c>
      <c r="N1411" s="2">
        <v>0</v>
      </c>
      <c r="O1411" s="2" t="s">
        <v>34</v>
      </c>
      <c r="P1411" s="2" t="str" cm="1">
        <f t="array" ref="P1411">_xlfn.IFS(Table1[[#This Row],[Divorced]]=1,"Divorced",Table1[[#This Row],[Married]]=1,"Married",Table1[[#This Row],[Single]]=1,"Single",Table1[[#This Row],[Together]]=1,"Together",Table1[[#This Row],[Widow]]=1,"Widow")</f>
        <v>Married</v>
      </c>
      <c r="Q1411" s="2" t="str" cm="1">
        <f t="array" ref="Q1411">IFERROR(_xlfn.IFS(Table1[[#This Row],[Basic]]=1,"Basic",Table1[[#This Row],[Graduate]]=1,"Graduate",Table1[[#This Row],[Master]]=1,"Master",Table1[[#This Row],[PhD]]=1,"PhD"),"Other")</f>
        <v>Master</v>
      </c>
    </row>
    <row r="1412" spans="1:17" x14ac:dyDescent="0.25">
      <c r="A1412" s="2">
        <v>3039</v>
      </c>
      <c r="B1412" s="7">
        <v>142192</v>
      </c>
      <c r="C1412" s="2">
        <v>0</v>
      </c>
      <c r="D1412" s="2">
        <v>0</v>
      </c>
      <c r="E1412" s="2">
        <v>72</v>
      </c>
      <c r="F1412" s="2">
        <v>0</v>
      </c>
      <c r="G1412" s="2">
        <v>1</v>
      </c>
      <c r="H1412" s="2">
        <v>0</v>
      </c>
      <c r="I1412" s="2">
        <v>0</v>
      </c>
      <c r="J1412" s="2">
        <v>0</v>
      </c>
      <c r="K1412" s="2">
        <v>0</v>
      </c>
      <c r="L1412" s="2">
        <v>1</v>
      </c>
      <c r="M1412" s="2">
        <v>0</v>
      </c>
      <c r="N1412" s="2">
        <v>0</v>
      </c>
      <c r="O1412" s="2" t="s">
        <v>39</v>
      </c>
      <c r="P1412" s="2" t="str" cm="1">
        <f t="array" ref="P1412">_xlfn.IFS(Table1[[#This Row],[Divorced]]=1,"Divorced",Table1[[#This Row],[Married]]=1,"Married",Table1[[#This Row],[Single]]=1,"Single",Table1[[#This Row],[Together]]=1,"Together",Table1[[#This Row],[Widow]]=1,"Widow")</f>
        <v>Married</v>
      </c>
      <c r="Q1412" s="2" t="str" cm="1">
        <f t="array" ref="Q1412">IFERROR(_xlfn.IFS(Table1[[#This Row],[Basic]]=1,"Basic",Table1[[#This Row],[Graduate]]=1,"Graduate",Table1[[#This Row],[Master]]=1,"Master",Table1[[#This Row],[PhD]]=1,"PhD"),"Other")</f>
        <v>Graduate</v>
      </c>
    </row>
    <row r="1413" spans="1:17" x14ac:dyDescent="0.25">
      <c r="A1413" s="2">
        <v>1581</v>
      </c>
      <c r="B1413" s="7">
        <v>142169</v>
      </c>
      <c r="C1413" s="2">
        <v>1</v>
      </c>
      <c r="D1413" s="2">
        <v>1</v>
      </c>
      <c r="E1413" s="2">
        <v>51</v>
      </c>
      <c r="F1413" s="2">
        <v>0</v>
      </c>
      <c r="G1413" s="2">
        <v>1</v>
      </c>
      <c r="H1413" s="2">
        <v>0</v>
      </c>
      <c r="I1413" s="2">
        <v>0</v>
      </c>
      <c r="J1413" s="2">
        <v>0</v>
      </c>
      <c r="K1413" s="2">
        <v>0</v>
      </c>
      <c r="L1413" s="2">
        <v>0</v>
      </c>
      <c r="M1413" s="2">
        <v>1</v>
      </c>
      <c r="N1413" s="2">
        <v>0</v>
      </c>
      <c r="O1413" s="2" t="s">
        <v>39</v>
      </c>
      <c r="P1413" s="2" t="str" cm="1">
        <f t="array" ref="P1413">_xlfn.IFS(Table1[[#This Row],[Divorced]]=1,"Divorced",Table1[[#This Row],[Married]]=1,"Married",Table1[[#This Row],[Single]]=1,"Single",Table1[[#This Row],[Together]]=1,"Together",Table1[[#This Row],[Widow]]=1,"Widow")</f>
        <v>Married</v>
      </c>
      <c r="Q1413" s="2" t="str" cm="1">
        <f t="array" ref="Q1413">IFERROR(_xlfn.IFS(Table1[[#This Row],[Basic]]=1,"Basic",Table1[[#This Row],[Graduate]]=1,"Graduate",Table1[[#This Row],[Master]]=1,"Master",Table1[[#This Row],[PhD]]=1,"PhD"),"Other")</f>
        <v>Master</v>
      </c>
    </row>
    <row r="1414" spans="1:17" x14ac:dyDescent="0.25">
      <c r="A1414" s="2">
        <v>2127</v>
      </c>
      <c r="B1414" s="7">
        <v>142162</v>
      </c>
      <c r="C1414" s="2">
        <v>1</v>
      </c>
      <c r="D1414" s="2">
        <v>0</v>
      </c>
      <c r="E1414" s="2">
        <v>39</v>
      </c>
      <c r="F1414" s="2">
        <v>0</v>
      </c>
      <c r="G1414" s="2">
        <v>0</v>
      </c>
      <c r="H1414" s="2">
        <v>0</v>
      </c>
      <c r="I1414" s="2">
        <v>1</v>
      </c>
      <c r="J1414" s="2">
        <v>0</v>
      </c>
      <c r="K1414" s="2">
        <v>0</v>
      </c>
      <c r="L1414" s="2">
        <v>1</v>
      </c>
      <c r="M1414" s="2">
        <v>0</v>
      </c>
      <c r="N1414" s="2">
        <v>0</v>
      </c>
      <c r="O1414" s="2" t="s">
        <v>39</v>
      </c>
      <c r="P1414" s="2" t="str" cm="1">
        <f t="array" ref="P1414">_xlfn.IFS(Table1[[#This Row],[Divorced]]=1,"Divorced",Table1[[#This Row],[Married]]=1,"Married",Table1[[#This Row],[Single]]=1,"Single",Table1[[#This Row],[Together]]=1,"Together",Table1[[#This Row],[Widow]]=1,"Widow")</f>
        <v>Together</v>
      </c>
      <c r="Q1414" s="2" t="str" cm="1">
        <f t="array" ref="Q1414">IFERROR(_xlfn.IFS(Table1[[#This Row],[Basic]]=1,"Basic",Table1[[#This Row],[Graduate]]=1,"Graduate",Table1[[#This Row],[Master]]=1,"Master",Table1[[#This Row],[PhD]]=1,"PhD"),"Other")</f>
        <v>Graduate</v>
      </c>
    </row>
    <row r="1415" spans="1:17" x14ac:dyDescent="0.25">
      <c r="A1415" s="2">
        <v>2196</v>
      </c>
      <c r="B1415" s="7">
        <v>142160</v>
      </c>
      <c r="C1415" s="2">
        <v>1</v>
      </c>
      <c r="D1415" s="2">
        <v>1</v>
      </c>
      <c r="E1415" s="2">
        <v>45</v>
      </c>
      <c r="F1415" s="2">
        <v>0</v>
      </c>
      <c r="G1415" s="2">
        <v>0</v>
      </c>
      <c r="H1415" s="2">
        <v>1</v>
      </c>
      <c r="I1415" s="2">
        <v>0</v>
      </c>
      <c r="J1415" s="2">
        <v>0</v>
      </c>
      <c r="K1415" s="2">
        <v>0</v>
      </c>
      <c r="L1415" s="2">
        <v>1</v>
      </c>
      <c r="M1415" s="2">
        <v>0</v>
      </c>
      <c r="N1415" s="2">
        <v>0</v>
      </c>
      <c r="O1415" s="2" t="s">
        <v>37</v>
      </c>
      <c r="P1415" s="2" t="str" cm="1">
        <f t="array" ref="P1415">_xlfn.IFS(Table1[[#This Row],[Divorced]]=1,"Divorced",Table1[[#This Row],[Married]]=1,"Married",Table1[[#This Row],[Single]]=1,"Single",Table1[[#This Row],[Together]]=1,"Together",Table1[[#This Row],[Widow]]=1,"Widow")</f>
        <v>Single</v>
      </c>
      <c r="Q1415" s="2" t="str" cm="1">
        <f t="array" ref="Q1415">IFERROR(_xlfn.IFS(Table1[[#This Row],[Basic]]=1,"Basic",Table1[[#This Row],[Graduate]]=1,"Graduate",Table1[[#This Row],[Master]]=1,"Master",Table1[[#This Row],[PhD]]=1,"PhD"),"Other")</f>
        <v>Graduate</v>
      </c>
    </row>
    <row r="1416" spans="1:17" x14ac:dyDescent="0.25">
      <c r="A1416" s="2">
        <v>2864</v>
      </c>
      <c r="B1416" s="7">
        <v>142081</v>
      </c>
      <c r="C1416" s="2">
        <v>1</v>
      </c>
      <c r="D1416" s="2">
        <v>0</v>
      </c>
      <c r="E1416" s="2">
        <v>38</v>
      </c>
      <c r="F1416" s="2">
        <v>0</v>
      </c>
      <c r="G1416" s="2">
        <v>1</v>
      </c>
      <c r="H1416" s="2">
        <v>0</v>
      </c>
      <c r="I1416" s="2">
        <v>0</v>
      </c>
      <c r="J1416" s="2">
        <v>0</v>
      </c>
      <c r="K1416" s="2">
        <v>0</v>
      </c>
      <c r="L1416" s="2">
        <v>1</v>
      </c>
      <c r="M1416" s="2">
        <v>0</v>
      </c>
      <c r="N1416" s="2">
        <v>0</v>
      </c>
      <c r="O1416" s="2" t="s">
        <v>35</v>
      </c>
      <c r="P1416" s="2" t="str" cm="1">
        <f t="array" ref="P1416">_xlfn.IFS(Table1[[#This Row],[Divorced]]=1,"Divorced",Table1[[#This Row],[Married]]=1,"Married",Table1[[#This Row],[Single]]=1,"Single",Table1[[#This Row],[Together]]=1,"Together",Table1[[#This Row],[Widow]]=1,"Widow")</f>
        <v>Married</v>
      </c>
      <c r="Q1416" s="2" t="str" cm="1">
        <f t="array" ref="Q1416">IFERROR(_xlfn.IFS(Table1[[#This Row],[Basic]]=1,"Basic",Table1[[#This Row],[Graduate]]=1,"Graduate",Table1[[#This Row],[Master]]=1,"Master",Table1[[#This Row],[PhD]]=1,"PhD"),"Other")</f>
        <v>Graduate</v>
      </c>
    </row>
    <row r="1417" spans="1:17" x14ac:dyDescent="0.25">
      <c r="A1417" s="2">
        <v>2671</v>
      </c>
      <c r="B1417" s="7">
        <v>142033</v>
      </c>
      <c r="C1417" s="2">
        <v>1</v>
      </c>
      <c r="D1417" s="2">
        <v>1</v>
      </c>
      <c r="E1417" s="2">
        <v>49</v>
      </c>
      <c r="F1417" s="2">
        <v>0</v>
      </c>
      <c r="G1417" s="2">
        <v>0</v>
      </c>
      <c r="H1417" s="2">
        <v>0</v>
      </c>
      <c r="I1417" s="2">
        <v>1</v>
      </c>
      <c r="J1417" s="2">
        <v>0</v>
      </c>
      <c r="K1417" s="2">
        <v>0</v>
      </c>
      <c r="L1417" s="2">
        <v>0</v>
      </c>
      <c r="M1417" s="2">
        <v>0</v>
      </c>
      <c r="N1417" s="2">
        <v>0</v>
      </c>
      <c r="O1417" s="2" t="s">
        <v>34</v>
      </c>
      <c r="P1417" s="2" t="str" cm="1">
        <f t="array" ref="P1417">_xlfn.IFS(Table1[[#This Row],[Divorced]]=1,"Divorced",Table1[[#This Row],[Married]]=1,"Married",Table1[[#This Row],[Single]]=1,"Single",Table1[[#This Row],[Together]]=1,"Together",Table1[[#This Row],[Widow]]=1,"Widow")</f>
        <v>Together</v>
      </c>
      <c r="Q1417" s="2" t="str" cm="1">
        <f t="array" ref="Q1417">IFERROR(_xlfn.IFS(Table1[[#This Row],[Basic]]=1,"Basic",Table1[[#This Row],[Graduate]]=1,"Graduate",Table1[[#This Row],[Master]]=1,"Master",Table1[[#This Row],[PhD]]=1,"PhD"),"Other")</f>
        <v>Other</v>
      </c>
    </row>
    <row r="1418" spans="1:17" x14ac:dyDescent="0.25">
      <c r="A1418" s="2">
        <v>1973</v>
      </c>
      <c r="B1418" s="7">
        <v>142021</v>
      </c>
      <c r="C1418" s="2">
        <v>1</v>
      </c>
      <c r="D1418" s="2">
        <v>0</v>
      </c>
      <c r="E1418" s="2">
        <v>39</v>
      </c>
      <c r="F1418" s="2">
        <v>0</v>
      </c>
      <c r="G1418" s="2">
        <v>0</v>
      </c>
      <c r="H1418" s="2">
        <v>0</v>
      </c>
      <c r="I1418" s="2">
        <v>1</v>
      </c>
      <c r="J1418" s="2">
        <v>0</v>
      </c>
      <c r="K1418" s="2">
        <v>0</v>
      </c>
      <c r="L1418" s="2">
        <v>0</v>
      </c>
      <c r="M1418" s="2">
        <v>1</v>
      </c>
      <c r="N1418" s="2">
        <v>0</v>
      </c>
      <c r="O1418" s="2" t="s">
        <v>38</v>
      </c>
      <c r="P1418" s="2" t="str" cm="1">
        <f t="array" ref="P1418">_xlfn.IFS(Table1[[#This Row],[Divorced]]=1,"Divorced",Table1[[#This Row],[Married]]=1,"Married",Table1[[#This Row],[Single]]=1,"Single",Table1[[#This Row],[Together]]=1,"Together",Table1[[#This Row],[Widow]]=1,"Widow")</f>
        <v>Together</v>
      </c>
      <c r="Q1418" s="2" t="str" cm="1">
        <f t="array" ref="Q1418">IFERROR(_xlfn.IFS(Table1[[#This Row],[Basic]]=1,"Basic",Table1[[#This Row],[Graduate]]=1,"Graduate",Table1[[#This Row],[Master]]=1,"Master",Table1[[#This Row],[PhD]]=1,"PhD"),"Other")</f>
        <v>Master</v>
      </c>
    </row>
    <row r="1419" spans="1:17" x14ac:dyDescent="0.25">
      <c r="A1419" s="2">
        <v>2478</v>
      </c>
      <c r="B1419" s="7">
        <v>142014</v>
      </c>
      <c r="C1419" s="2">
        <v>1</v>
      </c>
      <c r="D1419" s="2">
        <v>0</v>
      </c>
      <c r="E1419" s="2">
        <v>43</v>
      </c>
      <c r="F1419" s="2">
        <v>0</v>
      </c>
      <c r="G1419" s="2">
        <v>1</v>
      </c>
      <c r="H1419" s="2">
        <v>0</v>
      </c>
      <c r="I1419" s="2">
        <v>0</v>
      </c>
      <c r="J1419" s="2">
        <v>0</v>
      </c>
      <c r="K1419" s="2">
        <v>0</v>
      </c>
      <c r="L1419" s="2">
        <v>1</v>
      </c>
      <c r="M1419" s="2">
        <v>0</v>
      </c>
      <c r="N1419" s="2">
        <v>0</v>
      </c>
      <c r="O1419" s="2" t="s">
        <v>37</v>
      </c>
      <c r="P1419" s="2" t="str" cm="1">
        <f t="array" ref="P1419">_xlfn.IFS(Table1[[#This Row],[Divorced]]=1,"Divorced",Table1[[#This Row],[Married]]=1,"Married",Table1[[#This Row],[Single]]=1,"Single",Table1[[#This Row],[Together]]=1,"Together",Table1[[#This Row],[Widow]]=1,"Widow")</f>
        <v>Married</v>
      </c>
      <c r="Q1419" s="2" t="str" cm="1">
        <f t="array" ref="Q1419">IFERROR(_xlfn.IFS(Table1[[#This Row],[Basic]]=1,"Basic",Table1[[#This Row],[Graduate]]=1,"Graduate",Table1[[#This Row],[Master]]=1,"Master",Table1[[#This Row],[PhD]]=1,"PhD"),"Other")</f>
        <v>Graduate</v>
      </c>
    </row>
    <row r="1420" spans="1:17" x14ac:dyDescent="0.25">
      <c r="A1420" s="2">
        <v>2550</v>
      </c>
      <c r="B1420" s="7">
        <v>142014</v>
      </c>
      <c r="C1420" s="2">
        <v>1</v>
      </c>
      <c r="D1420" s="2">
        <v>0</v>
      </c>
      <c r="E1420" s="2">
        <v>43</v>
      </c>
      <c r="F1420" s="2">
        <v>0</v>
      </c>
      <c r="G1420" s="2">
        <v>1</v>
      </c>
      <c r="H1420" s="2">
        <v>0</v>
      </c>
      <c r="I1420" s="2">
        <v>0</v>
      </c>
      <c r="J1420" s="2">
        <v>0</v>
      </c>
      <c r="K1420" s="2">
        <v>0</v>
      </c>
      <c r="L1420" s="2">
        <v>1</v>
      </c>
      <c r="M1420" s="2">
        <v>0</v>
      </c>
      <c r="N1420" s="2">
        <v>0</v>
      </c>
      <c r="O1420" s="2" t="s">
        <v>37</v>
      </c>
      <c r="P1420" s="2" t="str" cm="1">
        <f t="array" ref="P1420">_xlfn.IFS(Table1[[#This Row],[Divorced]]=1,"Divorced",Table1[[#This Row],[Married]]=1,"Married",Table1[[#This Row],[Single]]=1,"Single",Table1[[#This Row],[Together]]=1,"Together",Table1[[#This Row],[Widow]]=1,"Widow")</f>
        <v>Married</v>
      </c>
      <c r="Q1420" s="2" t="str" cm="1">
        <f t="array" ref="Q1420">IFERROR(_xlfn.IFS(Table1[[#This Row],[Basic]]=1,"Basic",Table1[[#This Row],[Graduate]]=1,"Graduate",Table1[[#This Row],[Master]]=1,"Master",Table1[[#This Row],[PhD]]=1,"PhD"),"Other")</f>
        <v>Graduate</v>
      </c>
    </row>
    <row r="1421" spans="1:17" x14ac:dyDescent="0.25">
      <c r="A1421" s="2">
        <v>1213</v>
      </c>
      <c r="B1421" s="7">
        <v>142011</v>
      </c>
      <c r="C1421" s="2">
        <v>1</v>
      </c>
      <c r="D1421" s="2">
        <v>0</v>
      </c>
      <c r="E1421" s="2">
        <v>42</v>
      </c>
      <c r="F1421" s="2">
        <v>0</v>
      </c>
      <c r="G1421" s="2">
        <v>0</v>
      </c>
      <c r="H1421" s="2">
        <v>0</v>
      </c>
      <c r="I1421" s="2">
        <v>1</v>
      </c>
      <c r="J1421" s="2">
        <v>0</v>
      </c>
      <c r="K1421" s="2">
        <v>0</v>
      </c>
      <c r="L1421" s="2">
        <v>1</v>
      </c>
      <c r="M1421" s="2">
        <v>0</v>
      </c>
      <c r="N1421" s="2">
        <v>0</v>
      </c>
      <c r="O1421" s="2" t="s">
        <v>34</v>
      </c>
      <c r="P1421" s="2" t="str" cm="1">
        <f t="array" ref="P1421">_xlfn.IFS(Table1[[#This Row],[Divorced]]=1,"Divorced",Table1[[#This Row],[Married]]=1,"Married",Table1[[#This Row],[Single]]=1,"Single",Table1[[#This Row],[Together]]=1,"Together",Table1[[#This Row],[Widow]]=1,"Widow")</f>
        <v>Together</v>
      </c>
      <c r="Q1421" s="2" t="str" cm="1">
        <f t="array" ref="Q1421">IFERROR(_xlfn.IFS(Table1[[#This Row],[Basic]]=1,"Basic",Table1[[#This Row],[Graduate]]=1,"Graduate",Table1[[#This Row],[Master]]=1,"Master",Table1[[#This Row],[PhD]]=1,"PhD"),"Other")</f>
        <v>Graduate</v>
      </c>
    </row>
    <row r="1422" spans="1:17" x14ac:dyDescent="0.25">
      <c r="A1422" s="2">
        <v>2043</v>
      </c>
      <c r="B1422" s="7">
        <v>142000</v>
      </c>
      <c r="C1422" s="2">
        <v>0</v>
      </c>
      <c r="D1422" s="2">
        <v>0</v>
      </c>
      <c r="E1422" s="2">
        <v>33</v>
      </c>
      <c r="F1422" s="2">
        <v>0</v>
      </c>
      <c r="G1422" s="2">
        <v>0</v>
      </c>
      <c r="H1422" s="2">
        <v>1</v>
      </c>
      <c r="I1422" s="2">
        <v>0</v>
      </c>
      <c r="J1422" s="2">
        <v>0</v>
      </c>
      <c r="K1422" s="2">
        <v>0</v>
      </c>
      <c r="L1422" s="2">
        <v>0</v>
      </c>
      <c r="M1422" s="2">
        <v>0</v>
      </c>
      <c r="N1422" s="2">
        <v>1</v>
      </c>
      <c r="O1422" s="2" t="s">
        <v>39</v>
      </c>
      <c r="P1422" s="2" t="str" cm="1">
        <f t="array" ref="P1422">_xlfn.IFS(Table1[[#This Row],[Divorced]]=1,"Divorced",Table1[[#This Row],[Married]]=1,"Married",Table1[[#This Row],[Single]]=1,"Single",Table1[[#This Row],[Together]]=1,"Together",Table1[[#This Row],[Widow]]=1,"Widow")</f>
        <v>Single</v>
      </c>
      <c r="Q1422" s="2" t="str" cm="1">
        <f t="array" ref="Q1422">IFERROR(_xlfn.IFS(Table1[[#This Row],[Basic]]=1,"Basic",Table1[[#This Row],[Graduate]]=1,"Graduate",Table1[[#This Row],[Master]]=1,"Master",Table1[[#This Row],[PhD]]=1,"PhD"),"Other")</f>
        <v>PhD</v>
      </c>
    </row>
    <row r="1423" spans="1:17" x14ac:dyDescent="0.25">
      <c r="A1423" s="2">
        <v>3046</v>
      </c>
      <c r="B1423" s="7">
        <v>142000</v>
      </c>
      <c r="C1423" s="2">
        <v>0</v>
      </c>
      <c r="D1423" s="2">
        <v>0</v>
      </c>
      <c r="E1423" s="2">
        <v>33</v>
      </c>
      <c r="F1423" s="2">
        <v>0</v>
      </c>
      <c r="G1423" s="2">
        <v>0</v>
      </c>
      <c r="H1423" s="2">
        <v>1</v>
      </c>
      <c r="I1423" s="2">
        <v>0</v>
      </c>
      <c r="J1423" s="2">
        <v>0</v>
      </c>
      <c r="K1423" s="2">
        <v>0</v>
      </c>
      <c r="L1423" s="2">
        <v>0</v>
      </c>
      <c r="M1423" s="2">
        <v>0</v>
      </c>
      <c r="N1423" s="2">
        <v>1</v>
      </c>
      <c r="O1423" s="2" t="s">
        <v>36</v>
      </c>
      <c r="P1423" s="2" t="str" cm="1">
        <f t="array" ref="P1423">_xlfn.IFS(Table1[[#This Row],[Divorced]]=1,"Divorced",Table1[[#This Row],[Married]]=1,"Married",Table1[[#This Row],[Single]]=1,"Single",Table1[[#This Row],[Together]]=1,"Together",Table1[[#This Row],[Widow]]=1,"Widow")</f>
        <v>Single</v>
      </c>
      <c r="Q1423" s="2" t="str" cm="1">
        <f t="array" ref="Q1423">IFERROR(_xlfn.IFS(Table1[[#This Row],[Basic]]=1,"Basic",Table1[[#This Row],[Graduate]]=1,"Graduate",Table1[[#This Row],[Master]]=1,"Master",Table1[[#This Row],[PhD]]=1,"PhD"),"Other")</f>
        <v>PhD</v>
      </c>
    </row>
    <row r="1424" spans="1:17" x14ac:dyDescent="0.25">
      <c r="A1424" s="2">
        <v>2213</v>
      </c>
      <c r="B1424" s="7">
        <v>141986</v>
      </c>
      <c r="C1424" s="2">
        <v>0</v>
      </c>
      <c r="D1424" s="2">
        <v>1</v>
      </c>
      <c r="E1424" s="2">
        <v>42</v>
      </c>
      <c r="F1424" s="2">
        <v>1</v>
      </c>
      <c r="G1424" s="2">
        <v>0</v>
      </c>
      <c r="H1424" s="2">
        <v>0</v>
      </c>
      <c r="I1424" s="2">
        <v>0</v>
      </c>
      <c r="J1424" s="2">
        <v>0</v>
      </c>
      <c r="K1424" s="2">
        <v>0</v>
      </c>
      <c r="L1424" s="2">
        <v>1</v>
      </c>
      <c r="M1424" s="2">
        <v>0</v>
      </c>
      <c r="N1424" s="2">
        <v>0</v>
      </c>
      <c r="O1424" s="2" t="s">
        <v>38</v>
      </c>
      <c r="P1424" s="2" t="str" cm="1">
        <f t="array" ref="P1424">_xlfn.IFS(Table1[[#This Row],[Divorced]]=1,"Divorced",Table1[[#This Row],[Married]]=1,"Married",Table1[[#This Row],[Single]]=1,"Single",Table1[[#This Row],[Together]]=1,"Together",Table1[[#This Row],[Widow]]=1,"Widow")</f>
        <v>Divorced</v>
      </c>
      <c r="Q1424" s="2" t="str" cm="1">
        <f t="array" ref="Q1424">IFERROR(_xlfn.IFS(Table1[[#This Row],[Basic]]=1,"Basic",Table1[[#This Row],[Graduate]]=1,"Graduate",Table1[[#This Row],[Master]]=1,"Master",Table1[[#This Row],[PhD]]=1,"PhD"),"Other")</f>
        <v>Graduate</v>
      </c>
    </row>
    <row r="1425" spans="1:17" x14ac:dyDescent="0.25">
      <c r="A1425" s="2">
        <v>3137</v>
      </c>
      <c r="B1425" s="7">
        <v>141967</v>
      </c>
      <c r="C1425" s="2">
        <v>1</v>
      </c>
      <c r="D1425" s="2">
        <v>1</v>
      </c>
      <c r="E1425" s="2">
        <v>39</v>
      </c>
      <c r="F1425" s="2">
        <v>0</v>
      </c>
      <c r="G1425" s="2">
        <v>0</v>
      </c>
      <c r="H1425" s="2">
        <v>1</v>
      </c>
      <c r="I1425" s="2">
        <v>0</v>
      </c>
      <c r="J1425" s="2">
        <v>0</v>
      </c>
      <c r="K1425" s="2">
        <v>0</v>
      </c>
      <c r="L1425" s="2">
        <v>1</v>
      </c>
      <c r="M1425" s="2">
        <v>0</v>
      </c>
      <c r="N1425" s="2">
        <v>0</v>
      </c>
      <c r="O1425" s="2" t="s">
        <v>38</v>
      </c>
      <c r="P1425" s="2" t="str" cm="1">
        <f t="array" ref="P1425">_xlfn.IFS(Table1[[#This Row],[Divorced]]=1,"Divorced",Table1[[#This Row],[Married]]=1,"Married",Table1[[#This Row],[Single]]=1,"Single",Table1[[#This Row],[Together]]=1,"Together",Table1[[#This Row],[Widow]]=1,"Widow")</f>
        <v>Single</v>
      </c>
      <c r="Q1425" s="2" t="str" cm="1">
        <f t="array" ref="Q1425">IFERROR(_xlfn.IFS(Table1[[#This Row],[Basic]]=1,"Basic",Table1[[#This Row],[Graduate]]=1,"Graduate",Table1[[#This Row],[Master]]=1,"Master",Table1[[#This Row],[PhD]]=1,"PhD"),"Other")</f>
        <v>Graduate</v>
      </c>
    </row>
    <row r="1426" spans="1:17" x14ac:dyDescent="0.25">
      <c r="A1426" s="2">
        <v>1134</v>
      </c>
      <c r="B1426" s="7">
        <v>141883</v>
      </c>
      <c r="C1426" s="2">
        <v>1</v>
      </c>
      <c r="D1426" s="2">
        <v>0</v>
      </c>
      <c r="E1426" s="2">
        <v>32</v>
      </c>
      <c r="F1426" s="2">
        <v>0</v>
      </c>
      <c r="G1426" s="2">
        <v>0</v>
      </c>
      <c r="H1426" s="2">
        <v>0</v>
      </c>
      <c r="I1426" s="2">
        <v>1</v>
      </c>
      <c r="J1426" s="2">
        <v>0</v>
      </c>
      <c r="K1426" s="2">
        <v>0</v>
      </c>
      <c r="L1426" s="2">
        <v>1</v>
      </c>
      <c r="M1426" s="2">
        <v>0</v>
      </c>
      <c r="N1426" s="2">
        <v>0</v>
      </c>
      <c r="O1426" s="2" t="s">
        <v>37</v>
      </c>
      <c r="P1426" s="2" t="str" cm="1">
        <f t="array" ref="P1426">_xlfn.IFS(Table1[[#This Row],[Divorced]]=1,"Divorced",Table1[[#This Row],[Married]]=1,"Married",Table1[[#This Row],[Single]]=1,"Single",Table1[[#This Row],[Together]]=1,"Together",Table1[[#This Row],[Widow]]=1,"Widow")</f>
        <v>Together</v>
      </c>
      <c r="Q1426" s="2" t="str" cm="1">
        <f t="array" ref="Q1426">IFERROR(_xlfn.IFS(Table1[[#This Row],[Basic]]=1,"Basic",Table1[[#This Row],[Graduate]]=1,"Graduate",Table1[[#This Row],[Master]]=1,"Master",Table1[[#This Row],[PhD]]=1,"PhD"),"Other")</f>
        <v>Graduate</v>
      </c>
    </row>
    <row r="1427" spans="1:17" x14ac:dyDescent="0.25">
      <c r="A1427" s="2">
        <v>1016</v>
      </c>
      <c r="B1427" s="7">
        <v>141850</v>
      </c>
      <c r="C1427" s="2">
        <v>1</v>
      </c>
      <c r="D1427" s="2">
        <v>1</v>
      </c>
      <c r="E1427" s="2">
        <v>40</v>
      </c>
      <c r="F1427" s="2">
        <v>0</v>
      </c>
      <c r="G1427" s="2">
        <v>1</v>
      </c>
      <c r="H1427" s="2">
        <v>0</v>
      </c>
      <c r="I1427" s="2">
        <v>0</v>
      </c>
      <c r="J1427" s="2">
        <v>0</v>
      </c>
      <c r="K1427" s="2">
        <v>0</v>
      </c>
      <c r="L1427" s="2">
        <v>1</v>
      </c>
      <c r="M1427" s="2">
        <v>0</v>
      </c>
      <c r="N1427" s="2">
        <v>0</v>
      </c>
      <c r="O1427" s="2" t="s">
        <v>35</v>
      </c>
      <c r="P1427" s="2" t="str" cm="1">
        <f t="array" ref="P1427">_xlfn.IFS(Table1[[#This Row],[Divorced]]=1,"Divorced",Table1[[#This Row],[Married]]=1,"Married",Table1[[#This Row],[Single]]=1,"Single",Table1[[#This Row],[Together]]=1,"Together",Table1[[#This Row],[Widow]]=1,"Widow")</f>
        <v>Married</v>
      </c>
      <c r="Q1427" s="2" t="str" cm="1">
        <f t="array" ref="Q1427">IFERROR(_xlfn.IFS(Table1[[#This Row],[Basic]]=1,"Basic",Table1[[#This Row],[Graduate]]=1,"Graduate",Table1[[#This Row],[Master]]=1,"Master",Table1[[#This Row],[PhD]]=1,"PhD"),"Other")</f>
        <v>Graduate</v>
      </c>
    </row>
    <row r="1428" spans="1:17" x14ac:dyDescent="0.25">
      <c r="A1428" s="2">
        <v>3178</v>
      </c>
      <c r="B1428" s="7">
        <v>141769</v>
      </c>
      <c r="C1428" s="2">
        <v>0</v>
      </c>
      <c r="D1428" s="2">
        <v>1</v>
      </c>
      <c r="E1428" s="2">
        <v>65</v>
      </c>
      <c r="F1428" s="2">
        <v>1</v>
      </c>
      <c r="G1428" s="2">
        <v>0</v>
      </c>
      <c r="H1428" s="2">
        <v>0</v>
      </c>
      <c r="I1428" s="2">
        <v>0</v>
      </c>
      <c r="J1428" s="2">
        <v>0</v>
      </c>
      <c r="K1428" s="2">
        <v>0</v>
      </c>
      <c r="L1428" s="2">
        <v>0</v>
      </c>
      <c r="M1428" s="2">
        <v>0</v>
      </c>
      <c r="N1428" s="2">
        <v>0</v>
      </c>
      <c r="O1428" s="2" t="s">
        <v>36</v>
      </c>
      <c r="P1428" s="2" t="str" cm="1">
        <f t="array" ref="P1428">_xlfn.IFS(Table1[[#This Row],[Divorced]]=1,"Divorced",Table1[[#This Row],[Married]]=1,"Married",Table1[[#This Row],[Single]]=1,"Single",Table1[[#This Row],[Together]]=1,"Together",Table1[[#This Row],[Widow]]=1,"Widow")</f>
        <v>Divorced</v>
      </c>
      <c r="Q1428" s="2" t="str" cm="1">
        <f t="array" ref="Q1428">IFERROR(_xlfn.IFS(Table1[[#This Row],[Basic]]=1,"Basic",Table1[[#This Row],[Graduate]]=1,"Graduate",Table1[[#This Row],[Master]]=1,"Master",Table1[[#This Row],[PhD]]=1,"PhD"),"Other")</f>
        <v>Other</v>
      </c>
    </row>
    <row r="1429" spans="1:17" x14ac:dyDescent="0.25">
      <c r="A1429" s="2">
        <v>1045</v>
      </c>
      <c r="B1429" s="7">
        <v>141728</v>
      </c>
      <c r="C1429" s="2">
        <v>1</v>
      </c>
      <c r="D1429" s="2">
        <v>0</v>
      </c>
      <c r="E1429" s="2">
        <v>52</v>
      </c>
      <c r="F1429" s="2">
        <v>0</v>
      </c>
      <c r="G1429" s="2">
        <v>0</v>
      </c>
      <c r="H1429" s="2">
        <v>0</v>
      </c>
      <c r="I1429" s="2">
        <v>1</v>
      </c>
      <c r="J1429" s="2">
        <v>0</v>
      </c>
      <c r="K1429" s="2">
        <v>0</v>
      </c>
      <c r="L1429" s="2">
        <v>1</v>
      </c>
      <c r="M1429" s="2">
        <v>0</v>
      </c>
      <c r="N1429" s="2">
        <v>0</v>
      </c>
      <c r="O1429" s="2" t="s">
        <v>34</v>
      </c>
      <c r="P1429" s="2" t="str" cm="1">
        <f t="array" ref="P1429">_xlfn.IFS(Table1[[#This Row],[Divorced]]=1,"Divorced",Table1[[#This Row],[Married]]=1,"Married",Table1[[#This Row],[Single]]=1,"Single",Table1[[#This Row],[Together]]=1,"Together",Table1[[#This Row],[Widow]]=1,"Widow")</f>
        <v>Together</v>
      </c>
      <c r="Q1429" s="2" t="str" cm="1">
        <f t="array" ref="Q1429">IFERROR(_xlfn.IFS(Table1[[#This Row],[Basic]]=1,"Basic",Table1[[#This Row],[Graduate]]=1,"Graduate",Table1[[#This Row],[Master]]=1,"Master",Table1[[#This Row],[PhD]]=1,"PhD"),"Other")</f>
        <v>Graduate</v>
      </c>
    </row>
    <row r="1430" spans="1:17" x14ac:dyDescent="0.25">
      <c r="A1430" s="2">
        <v>3124</v>
      </c>
      <c r="B1430" s="7">
        <v>141713</v>
      </c>
      <c r="C1430" s="2">
        <v>1</v>
      </c>
      <c r="D1430" s="2">
        <v>1</v>
      </c>
      <c r="E1430" s="2">
        <v>56</v>
      </c>
      <c r="F1430" s="2">
        <v>1</v>
      </c>
      <c r="G1430" s="2">
        <v>0</v>
      </c>
      <c r="H1430" s="2">
        <v>0</v>
      </c>
      <c r="I1430" s="2">
        <v>0</v>
      </c>
      <c r="J1430" s="2">
        <v>0</v>
      </c>
      <c r="K1430" s="2">
        <v>0</v>
      </c>
      <c r="L1430" s="2">
        <v>0</v>
      </c>
      <c r="M1430" s="2">
        <v>0</v>
      </c>
      <c r="N1430" s="2">
        <v>0</v>
      </c>
      <c r="O1430" s="2" t="s">
        <v>36</v>
      </c>
      <c r="P1430" s="2" t="str" cm="1">
        <f t="array" ref="P1430">_xlfn.IFS(Table1[[#This Row],[Divorced]]=1,"Divorced",Table1[[#This Row],[Married]]=1,"Married",Table1[[#This Row],[Single]]=1,"Single",Table1[[#This Row],[Together]]=1,"Together",Table1[[#This Row],[Widow]]=1,"Widow")</f>
        <v>Divorced</v>
      </c>
      <c r="Q1430" s="2" t="str" cm="1">
        <f t="array" ref="Q1430">IFERROR(_xlfn.IFS(Table1[[#This Row],[Basic]]=1,"Basic",Table1[[#This Row],[Graduate]]=1,"Graduate",Table1[[#This Row],[Master]]=1,"Master",Table1[[#This Row],[PhD]]=1,"PhD"),"Other")</f>
        <v>Other</v>
      </c>
    </row>
    <row r="1431" spans="1:17" x14ac:dyDescent="0.25">
      <c r="A1431" s="2">
        <v>2369</v>
      </c>
      <c r="B1431" s="7">
        <v>141658</v>
      </c>
      <c r="C1431" s="2">
        <v>1</v>
      </c>
      <c r="D1431" s="2">
        <v>1</v>
      </c>
      <c r="E1431" s="2">
        <v>45</v>
      </c>
      <c r="F1431" s="2">
        <v>0</v>
      </c>
      <c r="G1431" s="2">
        <v>0</v>
      </c>
      <c r="H1431" s="2">
        <v>1</v>
      </c>
      <c r="I1431" s="2">
        <v>0</v>
      </c>
      <c r="J1431" s="2">
        <v>0</v>
      </c>
      <c r="K1431" s="2">
        <v>0</v>
      </c>
      <c r="L1431" s="2">
        <v>0</v>
      </c>
      <c r="M1431" s="2">
        <v>0</v>
      </c>
      <c r="N1431" s="2">
        <v>0</v>
      </c>
      <c r="O1431" s="2" t="s">
        <v>38</v>
      </c>
      <c r="P1431" s="2" t="str" cm="1">
        <f t="array" ref="P1431">_xlfn.IFS(Table1[[#This Row],[Divorced]]=1,"Divorced",Table1[[#This Row],[Married]]=1,"Married",Table1[[#This Row],[Single]]=1,"Single",Table1[[#This Row],[Together]]=1,"Together",Table1[[#This Row],[Widow]]=1,"Widow")</f>
        <v>Single</v>
      </c>
      <c r="Q1431" s="2" t="str" cm="1">
        <f t="array" ref="Q1431">IFERROR(_xlfn.IFS(Table1[[#This Row],[Basic]]=1,"Basic",Table1[[#This Row],[Graduate]]=1,"Graduate",Table1[[#This Row],[Master]]=1,"Master",Table1[[#This Row],[PhD]]=1,"PhD"),"Other")</f>
        <v>Other</v>
      </c>
    </row>
    <row r="1432" spans="1:17" x14ac:dyDescent="0.25">
      <c r="A1432" s="2">
        <v>1460</v>
      </c>
      <c r="B1432" s="7">
        <v>141644</v>
      </c>
      <c r="C1432" s="2">
        <v>1</v>
      </c>
      <c r="D1432" s="2">
        <v>1</v>
      </c>
      <c r="E1432" s="2">
        <v>48</v>
      </c>
      <c r="F1432" s="2">
        <v>0</v>
      </c>
      <c r="G1432" s="2">
        <v>0</v>
      </c>
      <c r="H1432" s="2">
        <v>1</v>
      </c>
      <c r="I1432" s="2">
        <v>0</v>
      </c>
      <c r="J1432" s="2">
        <v>0</v>
      </c>
      <c r="K1432" s="2">
        <v>0</v>
      </c>
      <c r="L1432" s="2">
        <v>0</v>
      </c>
      <c r="M1432" s="2">
        <v>0</v>
      </c>
      <c r="N1432" s="2">
        <v>1</v>
      </c>
      <c r="O1432" s="2" t="s">
        <v>35</v>
      </c>
      <c r="P1432" s="2" t="str" cm="1">
        <f t="array" ref="P1432">_xlfn.IFS(Table1[[#This Row],[Divorced]]=1,"Divorced",Table1[[#This Row],[Married]]=1,"Married",Table1[[#This Row],[Single]]=1,"Single",Table1[[#This Row],[Together]]=1,"Together",Table1[[#This Row],[Widow]]=1,"Widow")</f>
        <v>Single</v>
      </c>
      <c r="Q1432" s="2" t="str" cm="1">
        <f t="array" ref="Q1432">IFERROR(_xlfn.IFS(Table1[[#This Row],[Basic]]=1,"Basic",Table1[[#This Row],[Graduate]]=1,"Graduate",Table1[[#This Row],[Master]]=1,"Master",Table1[[#This Row],[PhD]]=1,"PhD"),"Other")</f>
        <v>PhD</v>
      </c>
    </row>
    <row r="1433" spans="1:17" x14ac:dyDescent="0.25">
      <c r="A1433" s="2">
        <v>2982</v>
      </c>
      <c r="B1433" s="7">
        <v>141638</v>
      </c>
      <c r="C1433" s="2">
        <v>0</v>
      </c>
      <c r="D1433" s="2">
        <v>1</v>
      </c>
      <c r="E1433" s="2">
        <v>56</v>
      </c>
      <c r="F1433" s="2">
        <v>1</v>
      </c>
      <c r="G1433" s="2">
        <v>0</v>
      </c>
      <c r="H1433" s="2">
        <v>0</v>
      </c>
      <c r="I1433" s="2">
        <v>0</v>
      </c>
      <c r="J1433" s="2">
        <v>0</v>
      </c>
      <c r="K1433" s="2">
        <v>0</v>
      </c>
      <c r="L1433" s="2">
        <v>1</v>
      </c>
      <c r="M1433" s="2">
        <v>0</v>
      </c>
      <c r="N1433" s="2">
        <v>0</v>
      </c>
      <c r="O1433" s="2" t="s">
        <v>37</v>
      </c>
      <c r="P1433" s="2" t="str" cm="1">
        <f t="array" ref="P1433">_xlfn.IFS(Table1[[#This Row],[Divorced]]=1,"Divorced",Table1[[#This Row],[Married]]=1,"Married",Table1[[#This Row],[Single]]=1,"Single",Table1[[#This Row],[Together]]=1,"Together",Table1[[#This Row],[Widow]]=1,"Widow")</f>
        <v>Divorced</v>
      </c>
      <c r="Q1433" s="2" t="str" cm="1">
        <f t="array" ref="Q1433">IFERROR(_xlfn.IFS(Table1[[#This Row],[Basic]]=1,"Basic",Table1[[#This Row],[Graduate]]=1,"Graduate",Table1[[#This Row],[Master]]=1,"Master",Table1[[#This Row],[PhD]]=1,"PhD"),"Other")</f>
        <v>Graduate</v>
      </c>
    </row>
    <row r="1434" spans="1:17" x14ac:dyDescent="0.25">
      <c r="A1434" s="2">
        <v>2810</v>
      </c>
      <c r="B1434" s="7">
        <v>141580</v>
      </c>
      <c r="C1434" s="2">
        <v>1</v>
      </c>
      <c r="D1434" s="2">
        <v>1</v>
      </c>
      <c r="E1434" s="2">
        <v>42</v>
      </c>
      <c r="F1434" s="2">
        <v>0</v>
      </c>
      <c r="G1434" s="2">
        <v>0</v>
      </c>
      <c r="H1434" s="2">
        <v>0</v>
      </c>
      <c r="I1434" s="2">
        <v>1</v>
      </c>
      <c r="J1434" s="2">
        <v>0</v>
      </c>
      <c r="K1434" s="2">
        <v>0</v>
      </c>
      <c r="L1434" s="2">
        <v>1</v>
      </c>
      <c r="M1434" s="2">
        <v>0</v>
      </c>
      <c r="N1434" s="2">
        <v>0</v>
      </c>
      <c r="O1434" s="2" t="s">
        <v>35</v>
      </c>
      <c r="P1434" s="2" t="str" cm="1">
        <f t="array" ref="P1434">_xlfn.IFS(Table1[[#This Row],[Divorced]]=1,"Divorced",Table1[[#This Row],[Married]]=1,"Married",Table1[[#This Row],[Single]]=1,"Single",Table1[[#This Row],[Together]]=1,"Together",Table1[[#This Row],[Widow]]=1,"Widow")</f>
        <v>Together</v>
      </c>
      <c r="Q1434" s="2" t="str" cm="1">
        <f t="array" ref="Q1434">IFERROR(_xlfn.IFS(Table1[[#This Row],[Basic]]=1,"Basic",Table1[[#This Row],[Graduate]]=1,"Graduate",Table1[[#This Row],[Master]]=1,"Master",Table1[[#This Row],[PhD]]=1,"PhD"),"Other")</f>
        <v>Graduate</v>
      </c>
    </row>
    <row r="1435" spans="1:17" x14ac:dyDescent="0.25">
      <c r="A1435" s="2">
        <v>1124</v>
      </c>
      <c r="B1435" s="7">
        <v>141551</v>
      </c>
      <c r="C1435" s="2">
        <v>1</v>
      </c>
      <c r="D1435" s="2">
        <v>1</v>
      </c>
      <c r="E1435" s="2">
        <v>56</v>
      </c>
      <c r="F1435" s="2">
        <v>0</v>
      </c>
      <c r="G1435" s="2">
        <v>1</v>
      </c>
      <c r="H1435" s="2">
        <v>0</v>
      </c>
      <c r="I1435" s="2">
        <v>0</v>
      </c>
      <c r="J1435" s="2">
        <v>0</v>
      </c>
      <c r="K1435" s="2">
        <v>0</v>
      </c>
      <c r="L1435" s="2">
        <v>0</v>
      </c>
      <c r="M1435" s="2">
        <v>0</v>
      </c>
      <c r="N1435" s="2">
        <v>1</v>
      </c>
      <c r="O1435" s="2" t="s">
        <v>35</v>
      </c>
      <c r="P1435" s="2" t="str" cm="1">
        <f t="array" ref="P1435">_xlfn.IFS(Table1[[#This Row],[Divorced]]=1,"Divorced",Table1[[#This Row],[Married]]=1,"Married",Table1[[#This Row],[Single]]=1,"Single",Table1[[#This Row],[Together]]=1,"Together",Table1[[#This Row],[Widow]]=1,"Widow")</f>
        <v>Married</v>
      </c>
      <c r="Q1435" s="2" t="str" cm="1">
        <f t="array" ref="Q1435">IFERROR(_xlfn.IFS(Table1[[#This Row],[Basic]]=1,"Basic",Table1[[#This Row],[Graduate]]=1,"Graduate",Table1[[#This Row],[Master]]=1,"Master",Table1[[#This Row],[PhD]]=1,"PhD"),"Other")</f>
        <v>PhD</v>
      </c>
    </row>
    <row r="1436" spans="1:17" x14ac:dyDescent="0.25">
      <c r="A1436" s="2">
        <v>2640</v>
      </c>
      <c r="B1436" s="7">
        <v>141473</v>
      </c>
      <c r="C1436" s="2">
        <v>1</v>
      </c>
      <c r="D1436" s="2">
        <v>0</v>
      </c>
      <c r="E1436" s="2">
        <v>35</v>
      </c>
      <c r="F1436" s="2">
        <v>0</v>
      </c>
      <c r="G1436" s="2">
        <v>0</v>
      </c>
      <c r="H1436" s="2">
        <v>1</v>
      </c>
      <c r="I1436" s="2">
        <v>0</v>
      </c>
      <c r="J1436" s="2">
        <v>0</v>
      </c>
      <c r="K1436" s="2">
        <v>0</v>
      </c>
      <c r="L1436" s="2">
        <v>0</v>
      </c>
      <c r="M1436" s="2">
        <v>0</v>
      </c>
      <c r="N1436" s="2">
        <v>0</v>
      </c>
      <c r="O1436" s="2" t="s">
        <v>37</v>
      </c>
      <c r="P1436" s="2" t="str" cm="1">
        <f t="array" ref="P1436">_xlfn.IFS(Table1[[#This Row],[Divorced]]=1,"Divorced",Table1[[#This Row],[Married]]=1,"Married",Table1[[#This Row],[Single]]=1,"Single",Table1[[#This Row],[Together]]=1,"Together",Table1[[#This Row],[Widow]]=1,"Widow")</f>
        <v>Single</v>
      </c>
      <c r="Q1436" s="2" t="str" cm="1">
        <f t="array" ref="Q1436">IFERROR(_xlfn.IFS(Table1[[#This Row],[Basic]]=1,"Basic",Table1[[#This Row],[Graduate]]=1,"Graduate",Table1[[#This Row],[Master]]=1,"Master",Table1[[#This Row],[PhD]]=1,"PhD"),"Other")</f>
        <v>Other</v>
      </c>
    </row>
    <row r="1437" spans="1:17" x14ac:dyDescent="0.25">
      <c r="A1437" s="2">
        <v>1756</v>
      </c>
      <c r="B1437" s="7">
        <v>141452</v>
      </c>
      <c r="C1437" s="2">
        <v>1</v>
      </c>
      <c r="D1437" s="2">
        <v>1</v>
      </c>
      <c r="E1437" s="2">
        <v>67</v>
      </c>
      <c r="F1437" s="2">
        <v>0</v>
      </c>
      <c r="G1437" s="2">
        <v>0</v>
      </c>
      <c r="H1437" s="2">
        <v>0</v>
      </c>
      <c r="I1437" s="2">
        <v>1</v>
      </c>
      <c r="J1437" s="2">
        <v>0</v>
      </c>
      <c r="K1437" s="2">
        <v>0</v>
      </c>
      <c r="L1437" s="2">
        <v>1</v>
      </c>
      <c r="M1437" s="2">
        <v>0</v>
      </c>
      <c r="N1437" s="2">
        <v>0</v>
      </c>
      <c r="O1437" s="2" t="s">
        <v>36</v>
      </c>
      <c r="P1437" s="2" t="str" cm="1">
        <f t="array" ref="P1437">_xlfn.IFS(Table1[[#This Row],[Divorced]]=1,"Divorced",Table1[[#This Row],[Married]]=1,"Married",Table1[[#This Row],[Single]]=1,"Single",Table1[[#This Row],[Together]]=1,"Together",Table1[[#This Row],[Widow]]=1,"Widow")</f>
        <v>Together</v>
      </c>
      <c r="Q1437" s="2" t="str" cm="1">
        <f t="array" ref="Q1437">IFERROR(_xlfn.IFS(Table1[[#This Row],[Basic]]=1,"Basic",Table1[[#This Row],[Graduate]]=1,"Graduate",Table1[[#This Row],[Master]]=1,"Master",Table1[[#This Row],[PhD]]=1,"PhD"),"Other")</f>
        <v>Graduate</v>
      </c>
    </row>
    <row r="1438" spans="1:17" x14ac:dyDescent="0.25">
      <c r="A1438" s="2">
        <v>1203</v>
      </c>
      <c r="B1438" s="7">
        <v>141443</v>
      </c>
      <c r="C1438" s="2">
        <v>1</v>
      </c>
      <c r="D1438" s="2">
        <v>0</v>
      </c>
      <c r="E1438" s="2">
        <v>43</v>
      </c>
      <c r="F1438" s="2">
        <v>0</v>
      </c>
      <c r="G1438" s="2">
        <v>1</v>
      </c>
      <c r="H1438" s="2">
        <v>0</v>
      </c>
      <c r="I1438" s="2">
        <v>0</v>
      </c>
      <c r="J1438" s="2">
        <v>0</v>
      </c>
      <c r="K1438" s="2">
        <v>0</v>
      </c>
      <c r="L1438" s="2">
        <v>1</v>
      </c>
      <c r="M1438" s="2">
        <v>0</v>
      </c>
      <c r="N1438" s="2">
        <v>0</v>
      </c>
      <c r="O1438" s="2" t="s">
        <v>39</v>
      </c>
      <c r="P1438" s="2" t="str" cm="1">
        <f t="array" ref="P1438">_xlfn.IFS(Table1[[#This Row],[Divorced]]=1,"Divorced",Table1[[#This Row],[Married]]=1,"Married",Table1[[#This Row],[Single]]=1,"Single",Table1[[#This Row],[Together]]=1,"Together",Table1[[#This Row],[Widow]]=1,"Widow")</f>
        <v>Married</v>
      </c>
      <c r="Q1438" s="2" t="str" cm="1">
        <f t="array" ref="Q1438">IFERROR(_xlfn.IFS(Table1[[#This Row],[Basic]]=1,"Basic",Table1[[#This Row],[Graduate]]=1,"Graduate",Table1[[#This Row],[Master]]=1,"Master",Table1[[#This Row],[PhD]]=1,"PhD"),"Other")</f>
        <v>Graduate</v>
      </c>
    </row>
    <row r="1439" spans="1:17" x14ac:dyDescent="0.25">
      <c r="A1439" s="2">
        <v>2673</v>
      </c>
      <c r="B1439" s="7">
        <v>141437</v>
      </c>
      <c r="C1439" s="2">
        <v>1</v>
      </c>
      <c r="D1439" s="2">
        <v>1</v>
      </c>
      <c r="E1439" s="2">
        <v>63</v>
      </c>
      <c r="F1439" s="2">
        <v>1</v>
      </c>
      <c r="G1439" s="2">
        <v>0</v>
      </c>
      <c r="H1439" s="2">
        <v>0</v>
      </c>
      <c r="I1439" s="2">
        <v>0</v>
      </c>
      <c r="J1439" s="2">
        <v>0</v>
      </c>
      <c r="K1439" s="2">
        <v>0</v>
      </c>
      <c r="L1439" s="2">
        <v>0</v>
      </c>
      <c r="M1439" s="2">
        <v>0</v>
      </c>
      <c r="N1439" s="2">
        <v>1</v>
      </c>
      <c r="O1439" s="2" t="s">
        <v>39</v>
      </c>
      <c r="P1439" s="2" t="str" cm="1">
        <f t="array" ref="P1439">_xlfn.IFS(Table1[[#This Row],[Divorced]]=1,"Divorced",Table1[[#This Row],[Married]]=1,"Married",Table1[[#This Row],[Single]]=1,"Single",Table1[[#This Row],[Together]]=1,"Together",Table1[[#This Row],[Widow]]=1,"Widow")</f>
        <v>Divorced</v>
      </c>
      <c r="Q1439" s="2" t="str" cm="1">
        <f t="array" ref="Q1439">IFERROR(_xlfn.IFS(Table1[[#This Row],[Basic]]=1,"Basic",Table1[[#This Row],[Graduate]]=1,"Graduate",Table1[[#This Row],[Master]]=1,"Master",Table1[[#This Row],[PhD]]=1,"PhD"),"Other")</f>
        <v>PhD</v>
      </c>
    </row>
    <row r="1440" spans="1:17" x14ac:dyDescent="0.25">
      <c r="A1440" s="2">
        <v>1325</v>
      </c>
      <c r="B1440" s="7">
        <v>141411</v>
      </c>
      <c r="C1440" s="2">
        <v>0</v>
      </c>
      <c r="D1440" s="2">
        <v>0</v>
      </c>
      <c r="E1440" s="2">
        <v>34</v>
      </c>
      <c r="F1440" s="2">
        <v>1</v>
      </c>
      <c r="G1440" s="2">
        <v>0</v>
      </c>
      <c r="H1440" s="2">
        <v>0</v>
      </c>
      <c r="I1440" s="2">
        <v>0</v>
      </c>
      <c r="J1440" s="2">
        <v>0</v>
      </c>
      <c r="K1440" s="2">
        <v>0</v>
      </c>
      <c r="L1440" s="2">
        <v>1</v>
      </c>
      <c r="M1440" s="2">
        <v>0</v>
      </c>
      <c r="N1440" s="2">
        <v>0</v>
      </c>
      <c r="O1440" s="2" t="s">
        <v>38</v>
      </c>
      <c r="P1440" s="2" t="str" cm="1">
        <f t="array" ref="P1440">_xlfn.IFS(Table1[[#This Row],[Divorced]]=1,"Divorced",Table1[[#This Row],[Married]]=1,"Married",Table1[[#This Row],[Single]]=1,"Single",Table1[[#This Row],[Together]]=1,"Together",Table1[[#This Row],[Widow]]=1,"Widow")</f>
        <v>Divorced</v>
      </c>
      <c r="Q1440" s="2" t="str" cm="1">
        <f t="array" ref="Q1440">IFERROR(_xlfn.IFS(Table1[[#This Row],[Basic]]=1,"Basic",Table1[[#This Row],[Graduate]]=1,"Graduate",Table1[[#This Row],[Master]]=1,"Master",Table1[[#This Row],[PhD]]=1,"PhD"),"Other")</f>
        <v>Graduate</v>
      </c>
    </row>
    <row r="1441" spans="1:17" x14ac:dyDescent="0.25">
      <c r="A1441" s="2">
        <v>1685</v>
      </c>
      <c r="B1441" s="7">
        <v>141335</v>
      </c>
      <c r="C1441" s="2">
        <v>1</v>
      </c>
      <c r="D1441" s="2">
        <v>0</v>
      </c>
      <c r="E1441" s="2">
        <v>52</v>
      </c>
      <c r="F1441" s="2">
        <v>1</v>
      </c>
      <c r="G1441" s="2">
        <v>0</v>
      </c>
      <c r="H1441" s="2">
        <v>0</v>
      </c>
      <c r="I1441" s="2">
        <v>0</v>
      </c>
      <c r="J1441" s="2">
        <v>0</v>
      </c>
      <c r="K1441" s="2">
        <v>0</v>
      </c>
      <c r="L1441" s="2">
        <v>0</v>
      </c>
      <c r="M1441" s="2">
        <v>1</v>
      </c>
      <c r="N1441" s="2">
        <v>0</v>
      </c>
      <c r="O1441" s="2" t="s">
        <v>38</v>
      </c>
      <c r="P1441" s="2" t="str" cm="1">
        <f t="array" ref="P1441">_xlfn.IFS(Table1[[#This Row],[Divorced]]=1,"Divorced",Table1[[#This Row],[Married]]=1,"Married",Table1[[#This Row],[Single]]=1,"Single",Table1[[#This Row],[Together]]=1,"Together",Table1[[#This Row],[Widow]]=1,"Widow")</f>
        <v>Divorced</v>
      </c>
      <c r="Q1441" s="2" t="str" cm="1">
        <f t="array" ref="Q1441">IFERROR(_xlfn.IFS(Table1[[#This Row],[Basic]]=1,"Basic",Table1[[#This Row],[Graduate]]=1,"Graduate",Table1[[#This Row],[Master]]=1,"Master",Table1[[#This Row],[PhD]]=1,"PhD"),"Other")</f>
        <v>Master</v>
      </c>
    </row>
    <row r="1442" spans="1:17" x14ac:dyDescent="0.25">
      <c r="A1442" s="2">
        <v>2348</v>
      </c>
      <c r="B1442" s="7">
        <v>141335</v>
      </c>
      <c r="C1442" s="2">
        <v>1</v>
      </c>
      <c r="D1442" s="2">
        <v>0</v>
      </c>
      <c r="E1442" s="2">
        <v>52</v>
      </c>
      <c r="F1442" s="2">
        <v>1</v>
      </c>
      <c r="G1442" s="2">
        <v>0</v>
      </c>
      <c r="H1442" s="2">
        <v>0</v>
      </c>
      <c r="I1442" s="2">
        <v>0</v>
      </c>
      <c r="J1442" s="2">
        <v>0</v>
      </c>
      <c r="K1442" s="2">
        <v>0</v>
      </c>
      <c r="L1442" s="2">
        <v>0</v>
      </c>
      <c r="M1442" s="2">
        <v>1</v>
      </c>
      <c r="N1442" s="2">
        <v>0</v>
      </c>
      <c r="O1442" s="2" t="s">
        <v>35</v>
      </c>
      <c r="P1442" s="2" t="str" cm="1">
        <f t="array" ref="P1442">_xlfn.IFS(Table1[[#This Row],[Divorced]]=1,"Divorced",Table1[[#This Row],[Married]]=1,"Married",Table1[[#This Row],[Single]]=1,"Single",Table1[[#This Row],[Together]]=1,"Together",Table1[[#This Row],[Widow]]=1,"Widow")</f>
        <v>Divorced</v>
      </c>
      <c r="Q1442" s="2" t="str" cm="1">
        <f t="array" ref="Q1442">IFERROR(_xlfn.IFS(Table1[[#This Row],[Basic]]=1,"Basic",Table1[[#This Row],[Graduate]]=1,"Graduate",Table1[[#This Row],[Master]]=1,"Master",Table1[[#This Row],[PhD]]=1,"PhD"),"Other")</f>
        <v>Master</v>
      </c>
    </row>
    <row r="1443" spans="1:17" x14ac:dyDescent="0.25">
      <c r="A1443" s="2">
        <v>3115</v>
      </c>
      <c r="B1443" s="7">
        <v>141275</v>
      </c>
      <c r="C1443" s="2">
        <v>1</v>
      </c>
      <c r="D1443" s="2">
        <v>2</v>
      </c>
      <c r="E1443" s="2">
        <v>60</v>
      </c>
      <c r="F1443" s="2">
        <v>0</v>
      </c>
      <c r="G1443" s="2">
        <v>0</v>
      </c>
      <c r="H1443" s="2">
        <v>0</v>
      </c>
      <c r="I1443" s="2">
        <v>1</v>
      </c>
      <c r="J1443" s="2">
        <v>0</v>
      </c>
      <c r="K1443" s="2">
        <v>0</v>
      </c>
      <c r="L1443" s="2">
        <v>0</v>
      </c>
      <c r="M1443" s="2">
        <v>1</v>
      </c>
      <c r="N1443" s="2">
        <v>0</v>
      </c>
      <c r="O1443" s="2" t="s">
        <v>34</v>
      </c>
      <c r="P1443" s="2" t="str" cm="1">
        <f t="array" ref="P1443">_xlfn.IFS(Table1[[#This Row],[Divorced]]=1,"Divorced",Table1[[#This Row],[Married]]=1,"Married",Table1[[#This Row],[Single]]=1,"Single",Table1[[#This Row],[Together]]=1,"Together",Table1[[#This Row],[Widow]]=1,"Widow")</f>
        <v>Together</v>
      </c>
      <c r="Q1443" s="2" t="str" cm="1">
        <f t="array" ref="Q1443">IFERROR(_xlfn.IFS(Table1[[#This Row],[Basic]]=1,"Basic",Table1[[#This Row],[Graduate]]=1,"Graduate",Table1[[#This Row],[Master]]=1,"Master",Table1[[#This Row],[PhD]]=1,"PhD"),"Other")</f>
        <v>Master</v>
      </c>
    </row>
    <row r="1444" spans="1:17" x14ac:dyDescent="0.25">
      <c r="A1444" s="2">
        <v>2687</v>
      </c>
      <c r="B1444" s="7">
        <v>141154</v>
      </c>
      <c r="C1444" s="2">
        <v>0</v>
      </c>
      <c r="D1444" s="2">
        <v>1</v>
      </c>
      <c r="E1444" s="2">
        <v>42</v>
      </c>
      <c r="F1444" s="2">
        <v>0</v>
      </c>
      <c r="G1444" s="2">
        <v>0</v>
      </c>
      <c r="H1444" s="2">
        <v>0</v>
      </c>
      <c r="I1444" s="2">
        <v>1</v>
      </c>
      <c r="J1444" s="2">
        <v>0</v>
      </c>
      <c r="K1444" s="2">
        <v>0</v>
      </c>
      <c r="L1444" s="2">
        <v>1</v>
      </c>
      <c r="M1444" s="2">
        <v>0</v>
      </c>
      <c r="N1444" s="2">
        <v>0</v>
      </c>
      <c r="O1444" s="2" t="s">
        <v>38</v>
      </c>
      <c r="P1444" s="2" t="str" cm="1">
        <f t="array" ref="P1444">_xlfn.IFS(Table1[[#This Row],[Divorced]]=1,"Divorced",Table1[[#This Row],[Married]]=1,"Married",Table1[[#This Row],[Single]]=1,"Single",Table1[[#This Row],[Together]]=1,"Together",Table1[[#This Row],[Widow]]=1,"Widow")</f>
        <v>Together</v>
      </c>
      <c r="Q1444" s="2" t="str" cm="1">
        <f t="array" ref="Q1444">IFERROR(_xlfn.IFS(Table1[[#This Row],[Basic]]=1,"Basic",Table1[[#This Row],[Graduate]]=1,"Graduate",Table1[[#This Row],[Master]]=1,"Master",Table1[[#This Row],[PhD]]=1,"PhD"),"Other")</f>
        <v>Graduate</v>
      </c>
    </row>
    <row r="1445" spans="1:17" x14ac:dyDescent="0.25">
      <c r="A1445" s="2">
        <v>2444</v>
      </c>
      <c r="B1445" s="7">
        <v>141145</v>
      </c>
      <c r="C1445" s="2">
        <v>1</v>
      </c>
      <c r="D1445" s="2">
        <v>1</v>
      </c>
      <c r="E1445" s="2">
        <v>70</v>
      </c>
      <c r="F1445" s="2">
        <v>0</v>
      </c>
      <c r="G1445" s="2">
        <v>1</v>
      </c>
      <c r="H1445" s="2">
        <v>0</v>
      </c>
      <c r="I1445" s="2">
        <v>0</v>
      </c>
      <c r="J1445" s="2">
        <v>0</v>
      </c>
      <c r="K1445" s="2">
        <v>0</v>
      </c>
      <c r="L1445" s="2">
        <v>0</v>
      </c>
      <c r="M1445" s="2">
        <v>0</v>
      </c>
      <c r="N1445" s="2">
        <v>1</v>
      </c>
      <c r="O1445" s="2" t="s">
        <v>35</v>
      </c>
      <c r="P1445" s="2" t="str" cm="1">
        <f t="array" ref="P1445">_xlfn.IFS(Table1[[#This Row],[Divorced]]=1,"Divorced",Table1[[#This Row],[Married]]=1,"Married",Table1[[#This Row],[Single]]=1,"Single",Table1[[#This Row],[Together]]=1,"Together",Table1[[#This Row],[Widow]]=1,"Widow")</f>
        <v>Married</v>
      </c>
      <c r="Q1445" s="2" t="str" cm="1">
        <f t="array" ref="Q1445">IFERROR(_xlfn.IFS(Table1[[#This Row],[Basic]]=1,"Basic",Table1[[#This Row],[Graduate]]=1,"Graduate",Table1[[#This Row],[Master]]=1,"Master",Table1[[#This Row],[PhD]]=1,"PhD"),"Other")</f>
        <v>PhD</v>
      </c>
    </row>
    <row r="1446" spans="1:17" x14ac:dyDescent="0.25">
      <c r="A1446" s="2">
        <v>1463</v>
      </c>
      <c r="B1446" s="7">
        <v>141124</v>
      </c>
      <c r="C1446" s="2">
        <v>1</v>
      </c>
      <c r="D1446" s="2">
        <v>0</v>
      </c>
      <c r="E1446" s="2">
        <v>43</v>
      </c>
      <c r="F1446" s="2">
        <v>0</v>
      </c>
      <c r="G1446" s="2">
        <v>1</v>
      </c>
      <c r="H1446" s="2">
        <v>0</v>
      </c>
      <c r="I1446" s="2">
        <v>0</v>
      </c>
      <c r="J1446" s="2">
        <v>0</v>
      </c>
      <c r="K1446" s="2">
        <v>0</v>
      </c>
      <c r="L1446" s="2">
        <v>1</v>
      </c>
      <c r="M1446" s="2">
        <v>0</v>
      </c>
      <c r="N1446" s="2">
        <v>0</v>
      </c>
      <c r="O1446" s="2" t="s">
        <v>38</v>
      </c>
      <c r="P1446" s="2" t="str" cm="1">
        <f t="array" ref="P1446">_xlfn.IFS(Table1[[#This Row],[Divorced]]=1,"Divorced",Table1[[#This Row],[Married]]=1,"Married",Table1[[#This Row],[Single]]=1,"Single",Table1[[#This Row],[Together]]=1,"Together",Table1[[#This Row],[Widow]]=1,"Widow")</f>
        <v>Married</v>
      </c>
      <c r="Q1446" s="2" t="str" cm="1">
        <f t="array" ref="Q1446">IFERROR(_xlfn.IFS(Table1[[#This Row],[Basic]]=1,"Basic",Table1[[#This Row],[Graduate]]=1,"Graduate",Table1[[#This Row],[Master]]=1,"Master",Table1[[#This Row],[PhD]]=1,"PhD"),"Other")</f>
        <v>Graduate</v>
      </c>
    </row>
    <row r="1447" spans="1:17" x14ac:dyDescent="0.25">
      <c r="A1447" s="2">
        <v>2731</v>
      </c>
      <c r="B1447" s="7">
        <v>141120</v>
      </c>
      <c r="C1447" s="2">
        <v>1</v>
      </c>
      <c r="D1447" s="2">
        <v>1</v>
      </c>
      <c r="E1447" s="2">
        <v>52</v>
      </c>
      <c r="F1447" s="2">
        <v>0</v>
      </c>
      <c r="G1447" s="2">
        <v>1</v>
      </c>
      <c r="H1447" s="2">
        <v>0</v>
      </c>
      <c r="I1447" s="2">
        <v>0</v>
      </c>
      <c r="J1447" s="2">
        <v>0</v>
      </c>
      <c r="K1447" s="2">
        <v>0</v>
      </c>
      <c r="L1447" s="2">
        <v>1</v>
      </c>
      <c r="M1447" s="2">
        <v>0</v>
      </c>
      <c r="N1447" s="2">
        <v>0</v>
      </c>
      <c r="O1447" s="2" t="s">
        <v>34</v>
      </c>
      <c r="P1447" s="2" t="str" cm="1">
        <f t="array" ref="P1447">_xlfn.IFS(Table1[[#This Row],[Divorced]]=1,"Divorced",Table1[[#This Row],[Married]]=1,"Married",Table1[[#This Row],[Single]]=1,"Single",Table1[[#This Row],[Together]]=1,"Together",Table1[[#This Row],[Widow]]=1,"Widow")</f>
        <v>Married</v>
      </c>
      <c r="Q1447" s="2" t="str" cm="1">
        <f t="array" ref="Q1447">IFERROR(_xlfn.IFS(Table1[[#This Row],[Basic]]=1,"Basic",Table1[[#This Row],[Graduate]]=1,"Graduate",Table1[[#This Row],[Master]]=1,"Master",Table1[[#This Row],[PhD]]=1,"PhD"),"Other")</f>
        <v>Graduate</v>
      </c>
    </row>
    <row r="1448" spans="1:17" x14ac:dyDescent="0.25">
      <c r="A1448" s="2">
        <v>1664</v>
      </c>
      <c r="B1448" s="7">
        <v>141039</v>
      </c>
      <c r="C1448" s="2">
        <v>0</v>
      </c>
      <c r="D1448" s="2">
        <v>0</v>
      </c>
      <c r="E1448" s="2">
        <v>38</v>
      </c>
      <c r="F1448" s="2">
        <v>0</v>
      </c>
      <c r="G1448" s="2">
        <v>0</v>
      </c>
      <c r="H1448" s="2">
        <v>0</v>
      </c>
      <c r="I1448" s="2">
        <v>1</v>
      </c>
      <c r="J1448" s="2">
        <v>0</v>
      </c>
      <c r="K1448" s="2">
        <v>0</v>
      </c>
      <c r="L1448" s="2">
        <v>0</v>
      </c>
      <c r="M1448" s="2">
        <v>0</v>
      </c>
      <c r="N1448" s="2">
        <v>0</v>
      </c>
      <c r="O1448" s="2" t="s">
        <v>35</v>
      </c>
      <c r="P1448" s="2" t="str" cm="1">
        <f t="array" ref="P1448">_xlfn.IFS(Table1[[#This Row],[Divorced]]=1,"Divorced",Table1[[#This Row],[Married]]=1,"Married",Table1[[#This Row],[Single]]=1,"Single",Table1[[#This Row],[Together]]=1,"Together",Table1[[#This Row],[Widow]]=1,"Widow")</f>
        <v>Together</v>
      </c>
      <c r="Q1448" s="2" t="str" cm="1">
        <f t="array" ref="Q1448">IFERROR(_xlfn.IFS(Table1[[#This Row],[Basic]]=1,"Basic",Table1[[#This Row],[Graduate]]=1,"Graduate",Table1[[#This Row],[Master]]=1,"Master",Table1[[#This Row],[PhD]]=1,"PhD"),"Other")</f>
        <v>Other</v>
      </c>
    </row>
    <row r="1449" spans="1:17" x14ac:dyDescent="0.25">
      <c r="A1449" s="2">
        <v>1943</v>
      </c>
      <c r="B1449" s="7">
        <v>141021</v>
      </c>
      <c r="C1449" s="2">
        <v>1</v>
      </c>
      <c r="D1449" s="2">
        <v>0</v>
      </c>
      <c r="E1449" s="2">
        <v>51</v>
      </c>
      <c r="F1449" s="2">
        <v>0</v>
      </c>
      <c r="G1449" s="2">
        <v>0</v>
      </c>
      <c r="H1449" s="2">
        <v>0</v>
      </c>
      <c r="I1449" s="2">
        <v>1</v>
      </c>
      <c r="J1449" s="2">
        <v>0</v>
      </c>
      <c r="K1449" s="2">
        <v>0</v>
      </c>
      <c r="L1449" s="2">
        <v>0</v>
      </c>
      <c r="M1449" s="2">
        <v>1</v>
      </c>
      <c r="N1449" s="2">
        <v>0</v>
      </c>
      <c r="O1449" s="2" t="s">
        <v>38</v>
      </c>
      <c r="P1449" s="2" t="str" cm="1">
        <f t="array" ref="P1449">_xlfn.IFS(Table1[[#This Row],[Divorced]]=1,"Divorced",Table1[[#This Row],[Married]]=1,"Married",Table1[[#This Row],[Single]]=1,"Single",Table1[[#This Row],[Together]]=1,"Together",Table1[[#This Row],[Widow]]=1,"Widow")</f>
        <v>Together</v>
      </c>
      <c r="Q1449" s="2" t="str" cm="1">
        <f t="array" ref="Q1449">IFERROR(_xlfn.IFS(Table1[[#This Row],[Basic]]=1,"Basic",Table1[[#This Row],[Graduate]]=1,"Graduate",Table1[[#This Row],[Master]]=1,"Master",Table1[[#This Row],[PhD]]=1,"PhD"),"Other")</f>
        <v>Master</v>
      </c>
    </row>
    <row r="1450" spans="1:17" x14ac:dyDescent="0.25">
      <c r="A1450" s="2">
        <v>2454</v>
      </c>
      <c r="B1450" s="7">
        <v>141020</v>
      </c>
      <c r="C1450" s="2">
        <v>0</v>
      </c>
      <c r="D1450" s="2">
        <v>0</v>
      </c>
      <c r="E1450" s="2">
        <v>33</v>
      </c>
      <c r="F1450" s="2">
        <v>0</v>
      </c>
      <c r="G1450" s="2">
        <v>0</v>
      </c>
      <c r="H1450" s="2">
        <v>1</v>
      </c>
      <c r="I1450" s="2">
        <v>0</v>
      </c>
      <c r="J1450" s="2">
        <v>0</v>
      </c>
      <c r="K1450" s="2">
        <v>0</v>
      </c>
      <c r="L1450" s="2">
        <v>0</v>
      </c>
      <c r="M1450" s="2">
        <v>1</v>
      </c>
      <c r="N1450" s="2">
        <v>0</v>
      </c>
      <c r="O1450" s="2" t="s">
        <v>37</v>
      </c>
      <c r="P1450" s="2" t="str" cm="1">
        <f t="array" ref="P1450">_xlfn.IFS(Table1[[#This Row],[Divorced]]=1,"Divorced",Table1[[#This Row],[Married]]=1,"Married",Table1[[#This Row],[Single]]=1,"Single",Table1[[#This Row],[Together]]=1,"Together",Table1[[#This Row],[Widow]]=1,"Widow")</f>
        <v>Single</v>
      </c>
      <c r="Q1450" s="2" t="str" cm="1">
        <f t="array" ref="Q1450">IFERROR(_xlfn.IFS(Table1[[#This Row],[Basic]]=1,"Basic",Table1[[#This Row],[Graduate]]=1,"Graduate",Table1[[#This Row],[Master]]=1,"Master",Table1[[#This Row],[PhD]]=1,"PhD"),"Other")</f>
        <v>Master</v>
      </c>
    </row>
    <row r="1451" spans="1:17" x14ac:dyDescent="0.25">
      <c r="A1451" s="2">
        <v>2060</v>
      </c>
      <c r="B1451" s="7">
        <v>141014</v>
      </c>
      <c r="C1451" s="2">
        <v>1</v>
      </c>
      <c r="D1451" s="2">
        <v>0</v>
      </c>
      <c r="E1451" s="2">
        <v>42</v>
      </c>
      <c r="F1451" s="2">
        <v>0</v>
      </c>
      <c r="G1451" s="2">
        <v>1</v>
      </c>
      <c r="H1451" s="2">
        <v>0</v>
      </c>
      <c r="I1451" s="2">
        <v>0</v>
      </c>
      <c r="J1451" s="2">
        <v>0</v>
      </c>
      <c r="K1451" s="2">
        <v>0</v>
      </c>
      <c r="L1451" s="2">
        <v>0</v>
      </c>
      <c r="M1451" s="2">
        <v>0</v>
      </c>
      <c r="N1451" s="2">
        <v>1</v>
      </c>
      <c r="O1451" s="2" t="s">
        <v>35</v>
      </c>
      <c r="P1451" s="2" t="str" cm="1">
        <f t="array" ref="P1451">_xlfn.IFS(Table1[[#This Row],[Divorced]]=1,"Divorced",Table1[[#This Row],[Married]]=1,"Married",Table1[[#This Row],[Single]]=1,"Single",Table1[[#This Row],[Together]]=1,"Together",Table1[[#This Row],[Widow]]=1,"Widow")</f>
        <v>Married</v>
      </c>
      <c r="Q1451" s="2" t="str" cm="1">
        <f t="array" ref="Q1451">IFERROR(_xlfn.IFS(Table1[[#This Row],[Basic]]=1,"Basic",Table1[[#This Row],[Graduate]]=1,"Graduate",Table1[[#This Row],[Master]]=1,"Master",Table1[[#This Row],[PhD]]=1,"PhD"),"Other")</f>
        <v>PhD</v>
      </c>
    </row>
    <row r="1452" spans="1:17" x14ac:dyDescent="0.25">
      <c r="A1452" s="2">
        <v>2603</v>
      </c>
      <c r="B1452" s="7">
        <v>141003</v>
      </c>
      <c r="C1452" s="2">
        <v>0</v>
      </c>
      <c r="D1452" s="2">
        <v>0</v>
      </c>
      <c r="E1452" s="2">
        <v>57</v>
      </c>
      <c r="F1452" s="2">
        <v>1</v>
      </c>
      <c r="G1452" s="2">
        <v>0</v>
      </c>
      <c r="H1452" s="2">
        <v>0</v>
      </c>
      <c r="I1452" s="2">
        <v>0</v>
      </c>
      <c r="J1452" s="2">
        <v>0</v>
      </c>
      <c r="K1452" s="2">
        <v>0</v>
      </c>
      <c r="L1452" s="2">
        <v>0</v>
      </c>
      <c r="M1452" s="2">
        <v>0</v>
      </c>
      <c r="N1452" s="2">
        <v>1</v>
      </c>
      <c r="O1452" s="2" t="s">
        <v>38</v>
      </c>
      <c r="P1452" s="2" t="str" cm="1">
        <f t="array" ref="P1452">_xlfn.IFS(Table1[[#This Row],[Divorced]]=1,"Divorced",Table1[[#This Row],[Married]]=1,"Married",Table1[[#This Row],[Single]]=1,"Single",Table1[[#This Row],[Together]]=1,"Together",Table1[[#This Row],[Widow]]=1,"Widow")</f>
        <v>Divorced</v>
      </c>
      <c r="Q1452" s="2" t="str" cm="1">
        <f t="array" ref="Q1452">IFERROR(_xlfn.IFS(Table1[[#This Row],[Basic]]=1,"Basic",Table1[[#This Row],[Graduate]]=1,"Graduate",Table1[[#This Row],[Master]]=1,"Master",Table1[[#This Row],[PhD]]=1,"PhD"),"Other")</f>
        <v>PhD</v>
      </c>
    </row>
    <row r="1453" spans="1:17" x14ac:dyDescent="0.25">
      <c r="A1453" s="2">
        <v>2938</v>
      </c>
      <c r="B1453" s="7">
        <v>140887</v>
      </c>
      <c r="C1453" s="2">
        <v>1</v>
      </c>
      <c r="D1453" s="2">
        <v>1</v>
      </c>
      <c r="E1453" s="2">
        <v>68</v>
      </c>
      <c r="F1453" s="2">
        <v>0</v>
      </c>
      <c r="G1453" s="2">
        <v>0</v>
      </c>
      <c r="H1453" s="2">
        <v>1</v>
      </c>
      <c r="I1453" s="2">
        <v>0</v>
      </c>
      <c r="J1453" s="2">
        <v>0</v>
      </c>
      <c r="K1453" s="2">
        <v>0</v>
      </c>
      <c r="L1453" s="2">
        <v>1</v>
      </c>
      <c r="M1453" s="2">
        <v>0</v>
      </c>
      <c r="N1453" s="2">
        <v>0</v>
      </c>
      <c r="O1453" s="2" t="s">
        <v>36</v>
      </c>
      <c r="P1453" s="2" t="str" cm="1">
        <f t="array" ref="P1453">_xlfn.IFS(Table1[[#This Row],[Divorced]]=1,"Divorced",Table1[[#This Row],[Married]]=1,"Married",Table1[[#This Row],[Single]]=1,"Single",Table1[[#This Row],[Together]]=1,"Together",Table1[[#This Row],[Widow]]=1,"Widow")</f>
        <v>Single</v>
      </c>
      <c r="Q1453" s="2" t="str" cm="1">
        <f t="array" ref="Q1453">IFERROR(_xlfn.IFS(Table1[[#This Row],[Basic]]=1,"Basic",Table1[[#This Row],[Graduate]]=1,"Graduate",Table1[[#This Row],[Master]]=1,"Master",Table1[[#This Row],[PhD]]=1,"PhD"),"Other")</f>
        <v>Graduate</v>
      </c>
    </row>
    <row r="1454" spans="1:17" x14ac:dyDescent="0.25">
      <c r="A1454" s="2">
        <v>3159</v>
      </c>
      <c r="B1454" s="7">
        <v>140851</v>
      </c>
      <c r="C1454" s="2">
        <v>1</v>
      </c>
      <c r="D1454" s="2">
        <v>1</v>
      </c>
      <c r="E1454" s="2">
        <v>49</v>
      </c>
      <c r="F1454" s="2">
        <v>1</v>
      </c>
      <c r="G1454" s="2">
        <v>0</v>
      </c>
      <c r="H1454" s="2">
        <v>0</v>
      </c>
      <c r="I1454" s="2">
        <v>0</v>
      </c>
      <c r="J1454" s="2">
        <v>0</v>
      </c>
      <c r="K1454" s="2">
        <v>0</v>
      </c>
      <c r="L1454" s="2">
        <v>1</v>
      </c>
      <c r="M1454" s="2">
        <v>0</v>
      </c>
      <c r="N1454" s="2">
        <v>0</v>
      </c>
      <c r="O1454" s="2" t="s">
        <v>39</v>
      </c>
      <c r="P1454" s="2" t="str" cm="1">
        <f t="array" ref="P1454">_xlfn.IFS(Table1[[#This Row],[Divorced]]=1,"Divorced",Table1[[#This Row],[Married]]=1,"Married",Table1[[#This Row],[Single]]=1,"Single",Table1[[#This Row],[Together]]=1,"Together",Table1[[#This Row],[Widow]]=1,"Widow")</f>
        <v>Divorced</v>
      </c>
      <c r="Q1454" s="2" t="str" cm="1">
        <f t="array" ref="Q1454">IFERROR(_xlfn.IFS(Table1[[#This Row],[Basic]]=1,"Basic",Table1[[#This Row],[Graduate]]=1,"Graduate",Table1[[#This Row],[Master]]=1,"Master",Table1[[#This Row],[PhD]]=1,"PhD"),"Other")</f>
        <v>Graduate</v>
      </c>
    </row>
    <row r="1455" spans="1:17" x14ac:dyDescent="0.25">
      <c r="A1455" s="2">
        <v>2258</v>
      </c>
      <c r="B1455" s="7">
        <v>140800</v>
      </c>
      <c r="C1455" s="2">
        <v>1</v>
      </c>
      <c r="D1455" s="2">
        <v>2</v>
      </c>
      <c r="E1455" s="2">
        <v>56</v>
      </c>
      <c r="F1455" s="2">
        <v>0</v>
      </c>
      <c r="G1455" s="2">
        <v>1</v>
      </c>
      <c r="H1455" s="2">
        <v>0</v>
      </c>
      <c r="I1455" s="2">
        <v>0</v>
      </c>
      <c r="J1455" s="2">
        <v>0</v>
      </c>
      <c r="K1455" s="2">
        <v>0</v>
      </c>
      <c r="L1455" s="2">
        <v>1</v>
      </c>
      <c r="M1455" s="2">
        <v>0</v>
      </c>
      <c r="N1455" s="2">
        <v>0</v>
      </c>
      <c r="O1455" s="2" t="s">
        <v>35</v>
      </c>
      <c r="P1455" s="2" t="str" cm="1">
        <f t="array" ref="P1455">_xlfn.IFS(Table1[[#This Row],[Divorced]]=1,"Divorced",Table1[[#This Row],[Married]]=1,"Married",Table1[[#This Row],[Single]]=1,"Single",Table1[[#This Row],[Together]]=1,"Together",Table1[[#This Row],[Widow]]=1,"Widow")</f>
        <v>Married</v>
      </c>
      <c r="Q1455" s="2" t="str" cm="1">
        <f t="array" ref="Q1455">IFERROR(_xlfn.IFS(Table1[[#This Row],[Basic]]=1,"Basic",Table1[[#This Row],[Graduate]]=1,"Graduate",Table1[[#This Row],[Master]]=1,"Master",Table1[[#This Row],[PhD]]=1,"PhD"),"Other")</f>
        <v>Graduate</v>
      </c>
    </row>
    <row r="1456" spans="1:17" x14ac:dyDescent="0.25">
      <c r="A1456" s="2">
        <v>2948</v>
      </c>
      <c r="B1456" s="7">
        <v>140794</v>
      </c>
      <c r="C1456" s="2">
        <v>0</v>
      </c>
      <c r="D1456" s="2">
        <v>1</v>
      </c>
      <c r="E1456" s="2">
        <v>45</v>
      </c>
      <c r="F1456" s="2">
        <v>0</v>
      </c>
      <c r="G1456" s="2">
        <v>1</v>
      </c>
      <c r="H1456" s="2">
        <v>0</v>
      </c>
      <c r="I1456" s="2">
        <v>0</v>
      </c>
      <c r="J1456" s="2">
        <v>0</v>
      </c>
      <c r="K1456" s="2">
        <v>0</v>
      </c>
      <c r="L1456" s="2">
        <v>1</v>
      </c>
      <c r="M1456" s="2">
        <v>0</v>
      </c>
      <c r="N1456" s="2">
        <v>0</v>
      </c>
      <c r="O1456" s="2" t="s">
        <v>35</v>
      </c>
      <c r="P1456" s="2" t="str" cm="1">
        <f t="array" ref="P1456">_xlfn.IFS(Table1[[#This Row],[Divorced]]=1,"Divorced",Table1[[#This Row],[Married]]=1,"Married",Table1[[#This Row],[Single]]=1,"Single",Table1[[#This Row],[Together]]=1,"Together",Table1[[#This Row],[Widow]]=1,"Widow")</f>
        <v>Married</v>
      </c>
      <c r="Q1456" s="2" t="str" cm="1">
        <f t="array" ref="Q1456">IFERROR(_xlfn.IFS(Table1[[#This Row],[Basic]]=1,"Basic",Table1[[#This Row],[Graduate]]=1,"Graduate",Table1[[#This Row],[Master]]=1,"Master",Table1[[#This Row],[PhD]]=1,"PhD"),"Other")</f>
        <v>Graduate</v>
      </c>
    </row>
    <row r="1457" spans="1:17" x14ac:dyDescent="0.25">
      <c r="A1457" s="2">
        <v>1770</v>
      </c>
      <c r="B1457" s="7">
        <v>140780</v>
      </c>
      <c r="C1457" s="2">
        <v>0</v>
      </c>
      <c r="D1457" s="2">
        <v>1</v>
      </c>
      <c r="E1457" s="2">
        <v>44</v>
      </c>
      <c r="F1457" s="2">
        <v>1</v>
      </c>
      <c r="G1457" s="2">
        <v>0</v>
      </c>
      <c r="H1457" s="2">
        <v>0</v>
      </c>
      <c r="I1457" s="2">
        <v>0</v>
      </c>
      <c r="J1457" s="2">
        <v>0</v>
      </c>
      <c r="K1457" s="2">
        <v>0</v>
      </c>
      <c r="L1457" s="2">
        <v>1</v>
      </c>
      <c r="M1457" s="2">
        <v>0</v>
      </c>
      <c r="N1457" s="2">
        <v>0</v>
      </c>
      <c r="O1457" s="2" t="s">
        <v>37</v>
      </c>
      <c r="P1457" s="2" t="str" cm="1">
        <f t="array" ref="P1457">_xlfn.IFS(Table1[[#This Row],[Divorced]]=1,"Divorced",Table1[[#This Row],[Married]]=1,"Married",Table1[[#This Row],[Single]]=1,"Single",Table1[[#This Row],[Together]]=1,"Together",Table1[[#This Row],[Widow]]=1,"Widow")</f>
        <v>Divorced</v>
      </c>
      <c r="Q1457" s="2" t="str" cm="1">
        <f t="array" ref="Q1457">IFERROR(_xlfn.IFS(Table1[[#This Row],[Basic]]=1,"Basic",Table1[[#This Row],[Graduate]]=1,"Graduate",Table1[[#This Row],[Master]]=1,"Master",Table1[[#This Row],[PhD]]=1,"PhD"),"Other")</f>
        <v>Graduate</v>
      </c>
    </row>
    <row r="1458" spans="1:17" x14ac:dyDescent="0.25">
      <c r="A1458" s="2">
        <v>1757</v>
      </c>
      <c r="B1458" s="7">
        <v>140760</v>
      </c>
      <c r="C1458" s="2">
        <v>0</v>
      </c>
      <c r="D1458" s="2">
        <v>1</v>
      </c>
      <c r="E1458" s="2">
        <v>55</v>
      </c>
      <c r="F1458" s="2">
        <v>0</v>
      </c>
      <c r="G1458" s="2">
        <v>0</v>
      </c>
      <c r="H1458" s="2">
        <v>1</v>
      </c>
      <c r="I1458" s="2">
        <v>0</v>
      </c>
      <c r="J1458" s="2">
        <v>0</v>
      </c>
      <c r="K1458" s="2">
        <v>0</v>
      </c>
      <c r="L1458" s="2">
        <v>0</v>
      </c>
      <c r="M1458" s="2">
        <v>0</v>
      </c>
      <c r="N1458" s="2">
        <v>1</v>
      </c>
      <c r="O1458" s="2" t="s">
        <v>38</v>
      </c>
      <c r="P1458" s="2" t="str" cm="1">
        <f t="array" ref="P1458">_xlfn.IFS(Table1[[#This Row],[Divorced]]=1,"Divorced",Table1[[#This Row],[Married]]=1,"Married",Table1[[#This Row],[Single]]=1,"Single",Table1[[#This Row],[Together]]=1,"Together",Table1[[#This Row],[Widow]]=1,"Widow")</f>
        <v>Single</v>
      </c>
      <c r="Q1458" s="2" t="str" cm="1">
        <f t="array" ref="Q1458">IFERROR(_xlfn.IFS(Table1[[#This Row],[Basic]]=1,"Basic",Table1[[#This Row],[Graduate]]=1,"Graduate",Table1[[#This Row],[Master]]=1,"Master",Table1[[#This Row],[PhD]]=1,"PhD"),"Other")</f>
        <v>PhD</v>
      </c>
    </row>
    <row r="1459" spans="1:17" x14ac:dyDescent="0.25">
      <c r="A1459" s="2">
        <v>1246</v>
      </c>
      <c r="B1459" s="7">
        <v>140737</v>
      </c>
      <c r="C1459" s="2">
        <v>2</v>
      </c>
      <c r="D1459" s="2">
        <v>1</v>
      </c>
      <c r="E1459" s="2">
        <v>63</v>
      </c>
      <c r="F1459" s="2">
        <v>0</v>
      </c>
      <c r="G1459" s="2">
        <v>0</v>
      </c>
      <c r="H1459" s="2">
        <v>1</v>
      </c>
      <c r="I1459" s="2">
        <v>0</v>
      </c>
      <c r="J1459" s="2">
        <v>0</v>
      </c>
      <c r="K1459" s="2">
        <v>0</v>
      </c>
      <c r="L1459" s="2">
        <v>0</v>
      </c>
      <c r="M1459" s="2">
        <v>0</v>
      </c>
      <c r="N1459" s="2">
        <v>1</v>
      </c>
      <c r="O1459" s="2" t="s">
        <v>36</v>
      </c>
      <c r="P1459" s="2" t="str" cm="1">
        <f t="array" ref="P1459">_xlfn.IFS(Table1[[#This Row],[Divorced]]=1,"Divorced",Table1[[#This Row],[Married]]=1,"Married",Table1[[#This Row],[Single]]=1,"Single",Table1[[#This Row],[Together]]=1,"Together",Table1[[#This Row],[Widow]]=1,"Widow")</f>
        <v>Single</v>
      </c>
      <c r="Q1459" s="2" t="str" cm="1">
        <f t="array" ref="Q1459">IFERROR(_xlfn.IFS(Table1[[#This Row],[Basic]]=1,"Basic",Table1[[#This Row],[Graduate]]=1,"Graduate",Table1[[#This Row],[Master]]=1,"Master",Table1[[#This Row],[PhD]]=1,"PhD"),"Other")</f>
        <v>PhD</v>
      </c>
    </row>
    <row r="1460" spans="1:17" x14ac:dyDescent="0.25">
      <c r="A1460" s="2">
        <v>1952</v>
      </c>
      <c r="B1460" s="7">
        <v>140706</v>
      </c>
      <c r="C1460" s="2">
        <v>2</v>
      </c>
      <c r="D1460" s="2">
        <v>1</v>
      </c>
      <c r="E1460" s="2">
        <v>52</v>
      </c>
      <c r="F1460" s="2">
        <v>0</v>
      </c>
      <c r="G1460" s="2">
        <v>0</v>
      </c>
      <c r="H1460" s="2">
        <v>0</v>
      </c>
      <c r="I1460" s="2">
        <v>1</v>
      </c>
      <c r="J1460" s="2">
        <v>0</v>
      </c>
      <c r="K1460" s="2">
        <v>0</v>
      </c>
      <c r="L1460" s="2">
        <v>0</v>
      </c>
      <c r="M1460" s="2">
        <v>0</v>
      </c>
      <c r="N1460" s="2">
        <v>1</v>
      </c>
      <c r="O1460" s="2" t="s">
        <v>35</v>
      </c>
      <c r="P1460" s="2" t="str" cm="1">
        <f t="array" ref="P1460">_xlfn.IFS(Table1[[#This Row],[Divorced]]=1,"Divorced",Table1[[#This Row],[Married]]=1,"Married",Table1[[#This Row],[Single]]=1,"Single",Table1[[#This Row],[Together]]=1,"Together",Table1[[#This Row],[Widow]]=1,"Widow")</f>
        <v>Together</v>
      </c>
      <c r="Q1460" s="2" t="str" cm="1">
        <f t="array" ref="Q1460">IFERROR(_xlfn.IFS(Table1[[#This Row],[Basic]]=1,"Basic",Table1[[#This Row],[Graduate]]=1,"Graduate",Table1[[#This Row],[Master]]=1,"Master",Table1[[#This Row],[PhD]]=1,"PhD"),"Other")</f>
        <v>PhD</v>
      </c>
    </row>
    <row r="1461" spans="1:17" x14ac:dyDescent="0.25">
      <c r="A1461" s="2">
        <v>1024</v>
      </c>
      <c r="B1461" s="7">
        <v>140689</v>
      </c>
      <c r="C1461" s="2">
        <v>0</v>
      </c>
      <c r="D1461" s="2">
        <v>1</v>
      </c>
      <c r="E1461" s="2">
        <v>69</v>
      </c>
      <c r="F1461" s="2">
        <v>0</v>
      </c>
      <c r="G1461" s="2">
        <v>0</v>
      </c>
      <c r="H1461" s="2">
        <v>0</v>
      </c>
      <c r="I1461" s="2">
        <v>1</v>
      </c>
      <c r="J1461" s="2">
        <v>0</v>
      </c>
      <c r="K1461" s="2">
        <v>0</v>
      </c>
      <c r="L1461" s="2">
        <v>1</v>
      </c>
      <c r="M1461" s="2">
        <v>0</v>
      </c>
      <c r="N1461" s="2">
        <v>0</v>
      </c>
      <c r="O1461" s="2" t="s">
        <v>36</v>
      </c>
      <c r="P1461" s="2" t="str" cm="1">
        <f t="array" ref="P1461">_xlfn.IFS(Table1[[#This Row],[Divorced]]=1,"Divorced",Table1[[#This Row],[Married]]=1,"Married",Table1[[#This Row],[Single]]=1,"Single",Table1[[#This Row],[Together]]=1,"Together",Table1[[#This Row],[Widow]]=1,"Widow")</f>
        <v>Together</v>
      </c>
      <c r="Q1461" s="2" t="str" cm="1">
        <f t="array" ref="Q1461">IFERROR(_xlfn.IFS(Table1[[#This Row],[Basic]]=1,"Basic",Table1[[#This Row],[Graduate]]=1,"Graduate",Table1[[#This Row],[Master]]=1,"Master",Table1[[#This Row],[PhD]]=1,"PhD"),"Other")</f>
        <v>Graduate</v>
      </c>
    </row>
    <row r="1462" spans="1:17" x14ac:dyDescent="0.25">
      <c r="A1462" s="2">
        <v>1565</v>
      </c>
      <c r="B1462" s="7">
        <v>140689</v>
      </c>
      <c r="C1462" s="2">
        <v>0</v>
      </c>
      <c r="D1462" s="2">
        <v>1</v>
      </c>
      <c r="E1462" s="2">
        <v>69</v>
      </c>
      <c r="F1462" s="2">
        <v>0</v>
      </c>
      <c r="G1462" s="2">
        <v>0</v>
      </c>
      <c r="H1462" s="2">
        <v>0</v>
      </c>
      <c r="I1462" s="2">
        <v>1</v>
      </c>
      <c r="J1462" s="2">
        <v>0</v>
      </c>
      <c r="K1462" s="2">
        <v>0</v>
      </c>
      <c r="L1462" s="2">
        <v>1</v>
      </c>
      <c r="M1462" s="2">
        <v>0</v>
      </c>
      <c r="N1462" s="2">
        <v>0</v>
      </c>
      <c r="O1462" s="2" t="s">
        <v>38</v>
      </c>
      <c r="P1462" s="2" t="str" cm="1">
        <f t="array" ref="P1462">_xlfn.IFS(Table1[[#This Row],[Divorced]]=1,"Divorced",Table1[[#This Row],[Married]]=1,"Married",Table1[[#This Row],[Single]]=1,"Single",Table1[[#This Row],[Together]]=1,"Together",Table1[[#This Row],[Widow]]=1,"Widow")</f>
        <v>Together</v>
      </c>
      <c r="Q1462" s="2" t="str" cm="1">
        <f t="array" ref="Q1462">IFERROR(_xlfn.IFS(Table1[[#This Row],[Basic]]=1,"Basic",Table1[[#This Row],[Graduate]]=1,"Graduate",Table1[[#This Row],[Master]]=1,"Master",Table1[[#This Row],[PhD]]=1,"PhD"),"Other")</f>
        <v>Graduate</v>
      </c>
    </row>
    <row r="1463" spans="1:17" x14ac:dyDescent="0.25">
      <c r="A1463" s="2">
        <v>1739</v>
      </c>
      <c r="B1463" s="7">
        <v>140662</v>
      </c>
      <c r="C1463" s="2">
        <v>1</v>
      </c>
      <c r="D1463" s="2">
        <v>0</v>
      </c>
      <c r="E1463" s="2">
        <v>41</v>
      </c>
      <c r="F1463" s="2">
        <v>0</v>
      </c>
      <c r="G1463" s="2">
        <v>1</v>
      </c>
      <c r="H1463" s="2">
        <v>0</v>
      </c>
      <c r="I1463" s="2">
        <v>0</v>
      </c>
      <c r="J1463" s="2">
        <v>0</v>
      </c>
      <c r="K1463" s="2">
        <v>0</v>
      </c>
      <c r="L1463" s="2">
        <v>0</v>
      </c>
      <c r="M1463" s="2">
        <v>1</v>
      </c>
      <c r="N1463" s="2">
        <v>0</v>
      </c>
      <c r="O1463" s="2" t="s">
        <v>38</v>
      </c>
      <c r="P1463" s="2" t="str" cm="1">
        <f t="array" ref="P1463">_xlfn.IFS(Table1[[#This Row],[Divorced]]=1,"Divorced",Table1[[#This Row],[Married]]=1,"Married",Table1[[#This Row],[Single]]=1,"Single",Table1[[#This Row],[Together]]=1,"Together",Table1[[#This Row],[Widow]]=1,"Widow")</f>
        <v>Married</v>
      </c>
      <c r="Q1463" s="2" t="str" cm="1">
        <f t="array" ref="Q1463">IFERROR(_xlfn.IFS(Table1[[#This Row],[Basic]]=1,"Basic",Table1[[#This Row],[Graduate]]=1,"Graduate",Table1[[#This Row],[Master]]=1,"Master",Table1[[#This Row],[PhD]]=1,"PhD"),"Other")</f>
        <v>Master</v>
      </c>
    </row>
    <row r="1464" spans="1:17" x14ac:dyDescent="0.25">
      <c r="A1464" s="2">
        <v>1192</v>
      </c>
      <c r="B1464" s="7">
        <v>140637</v>
      </c>
      <c r="C1464" s="2">
        <v>1</v>
      </c>
      <c r="D1464" s="2">
        <v>1</v>
      </c>
      <c r="E1464" s="2">
        <v>55</v>
      </c>
      <c r="F1464" s="2">
        <v>0</v>
      </c>
      <c r="G1464" s="2">
        <v>0</v>
      </c>
      <c r="H1464" s="2">
        <v>1</v>
      </c>
      <c r="I1464" s="2">
        <v>0</v>
      </c>
      <c r="J1464" s="2">
        <v>0</v>
      </c>
      <c r="K1464" s="2">
        <v>0</v>
      </c>
      <c r="L1464" s="2">
        <v>0</v>
      </c>
      <c r="M1464" s="2">
        <v>0</v>
      </c>
      <c r="N1464" s="2">
        <v>1</v>
      </c>
      <c r="O1464" s="2" t="s">
        <v>36</v>
      </c>
      <c r="P1464" s="2" t="str" cm="1">
        <f t="array" ref="P1464">_xlfn.IFS(Table1[[#This Row],[Divorced]]=1,"Divorced",Table1[[#This Row],[Married]]=1,"Married",Table1[[#This Row],[Single]]=1,"Single",Table1[[#This Row],[Together]]=1,"Together",Table1[[#This Row],[Widow]]=1,"Widow")</f>
        <v>Single</v>
      </c>
      <c r="Q1464" s="2" t="str" cm="1">
        <f t="array" ref="Q1464">IFERROR(_xlfn.IFS(Table1[[#This Row],[Basic]]=1,"Basic",Table1[[#This Row],[Graduate]]=1,"Graduate",Table1[[#This Row],[Master]]=1,"Master",Table1[[#This Row],[PhD]]=1,"PhD"),"Other")</f>
        <v>PhD</v>
      </c>
    </row>
    <row r="1465" spans="1:17" x14ac:dyDescent="0.25">
      <c r="A1465" s="2">
        <v>3104</v>
      </c>
      <c r="B1465" s="7">
        <v>140590</v>
      </c>
      <c r="C1465" s="2">
        <v>1</v>
      </c>
      <c r="D1465" s="2">
        <v>1</v>
      </c>
      <c r="E1465" s="2">
        <v>51</v>
      </c>
      <c r="F1465" s="2">
        <v>0</v>
      </c>
      <c r="G1465" s="2">
        <v>0</v>
      </c>
      <c r="H1465" s="2">
        <v>0</v>
      </c>
      <c r="I1465" s="2">
        <v>0</v>
      </c>
      <c r="J1465" s="2">
        <v>1</v>
      </c>
      <c r="K1465" s="2">
        <v>0</v>
      </c>
      <c r="L1465" s="2">
        <v>1</v>
      </c>
      <c r="M1465" s="2">
        <v>0</v>
      </c>
      <c r="N1465" s="2">
        <v>0</v>
      </c>
      <c r="O1465" s="2" t="s">
        <v>35</v>
      </c>
      <c r="P1465" s="2" t="str" cm="1">
        <f t="array" ref="P1465">_xlfn.IFS(Table1[[#This Row],[Divorced]]=1,"Divorced",Table1[[#This Row],[Married]]=1,"Married",Table1[[#This Row],[Single]]=1,"Single",Table1[[#This Row],[Together]]=1,"Together",Table1[[#This Row],[Widow]]=1,"Widow")</f>
        <v>Widow</v>
      </c>
      <c r="Q1465" s="2" t="str" cm="1">
        <f t="array" ref="Q1465">IFERROR(_xlfn.IFS(Table1[[#This Row],[Basic]]=1,"Basic",Table1[[#This Row],[Graduate]]=1,"Graduate",Table1[[#This Row],[Master]]=1,"Master",Table1[[#This Row],[PhD]]=1,"PhD"),"Other")</f>
        <v>Graduate</v>
      </c>
    </row>
    <row r="1466" spans="1:17" x14ac:dyDescent="0.25">
      <c r="A1466" s="2">
        <v>3121</v>
      </c>
      <c r="B1466" s="7">
        <v>140590</v>
      </c>
      <c r="C1466" s="2">
        <v>1</v>
      </c>
      <c r="D1466" s="2">
        <v>1</v>
      </c>
      <c r="E1466" s="2">
        <v>51</v>
      </c>
      <c r="F1466" s="2">
        <v>0</v>
      </c>
      <c r="G1466" s="2">
        <v>0</v>
      </c>
      <c r="H1466" s="2">
        <v>0</v>
      </c>
      <c r="I1466" s="2">
        <v>0</v>
      </c>
      <c r="J1466" s="2">
        <v>1</v>
      </c>
      <c r="K1466" s="2">
        <v>0</v>
      </c>
      <c r="L1466" s="2">
        <v>1</v>
      </c>
      <c r="M1466" s="2">
        <v>0</v>
      </c>
      <c r="N1466" s="2">
        <v>0</v>
      </c>
      <c r="O1466" s="2" t="s">
        <v>34</v>
      </c>
      <c r="P1466" s="2" t="str" cm="1">
        <f t="array" ref="P1466">_xlfn.IFS(Table1[[#This Row],[Divorced]]=1,"Divorced",Table1[[#This Row],[Married]]=1,"Married",Table1[[#This Row],[Single]]=1,"Single",Table1[[#This Row],[Together]]=1,"Together",Table1[[#This Row],[Widow]]=1,"Widow")</f>
        <v>Widow</v>
      </c>
      <c r="Q1466" s="2" t="str" cm="1">
        <f t="array" ref="Q1466">IFERROR(_xlfn.IFS(Table1[[#This Row],[Basic]]=1,"Basic",Table1[[#This Row],[Graduate]]=1,"Graduate",Table1[[#This Row],[Master]]=1,"Master",Table1[[#This Row],[PhD]]=1,"PhD"),"Other")</f>
        <v>Graduate</v>
      </c>
    </row>
    <row r="1467" spans="1:17" x14ac:dyDescent="0.25">
      <c r="A1467" s="2">
        <v>1031</v>
      </c>
      <c r="B1467" s="7">
        <v>140548</v>
      </c>
      <c r="C1467" s="2">
        <v>0</v>
      </c>
      <c r="D1467" s="2">
        <v>1</v>
      </c>
      <c r="E1467" s="2">
        <v>50</v>
      </c>
      <c r="F1467" s="2">
        <v>0</v>
      </c>
      <c r="G1467" s="2">
        <v>0</v>
      </c>
      <c r="H1467" s="2">
        <v>0</v>
      </c>
      <c r="I1467" s="2">
        <v>1</v>
      </c>
      <c r="J1467" s="2">
        <v>0</v>
      </c>
      <c r="K1467" s="2">
        <v>0</v>
      </c>
      <c r="L1467" s="2">
        <v>1</v>
      </c>
      <c r="M1467" s="2">
        <v>0</v>
      </c>
      <c r="N1467" s="2">
        <v>0</v>
      </c>
      <c r="O1467" s="2" t="s">
        <v>38</v>
      </c>
      <c r="P1467" s="2" t="str" cm="1">
        <f t="array" ref="P1467">_xlfn.IFS(Table1[[#This Row],[Divorced]]=1,"Divorced",Table1[[#This Row],[Married]]=1,"Married",Table1[[#This Row],[Single]]=1,"Single",Table1[[#This Row],[Together]]=1,"Together",Table1[[#This Row],[Widow]]=1,"Widow")</f>
        <v>Together</v>
      </c>
      <c r="Q1467" s="2" t="str" cm="1">
        <f t="array" ref="Q1467">IFERROR(_xlfn.IFS(Table1[[#This Row],[Basic]]=1,"Basic",Table1[[#This Row],[Graduate]]=1,"Graduate",Table1[[#This Row],[Master]]=1,"Master",Table1[[#This Row],[PhD]]=1,"PhD"),"Other")</f>
        <v>Graduate</v>
      </c>
    </row>
    <row r="1468" spans="1:17" x14ac:dyDescent="0.25">
      <c r="A1468" s="2">
        <v>2228</v>
      </c>
      <c r="B1468" s="7">
        <v>140521</v>
      </c>
      <c r="C1468" s="2">
        <v>1</v>
      </c>
      <c r="D1468" s="2">
        <v>1</v>
      </c>
      <c r="E1468" s="2">
        <v>52</v>
      </c>
      <c r="F1468" s="2">
        <v>0</v>
      </c>
      <c r="G1468" s="2">
        <v>0</v>
      </c>
      <c r="H1468" s="2">
        <v>0</v>
      </c>
      <c r="I1468" s="2">
        <v>1</v>
      </c>
      <c r="J1468" s="2">
        <v>0</v>
      </c>
      <c r="K1468" s="2">
        <v>0</v>
      </c>
      <c r="L1468" s="2">
        <v>1</v>
      </c>
      <c r="M1468" s="2">
        <v>0</v>
      </c>
      <c r="N1468" s="2">
        <v>0</v>
      </c>
      <c r="O1468" s="2" t="s">
        <v>35</v>
      </c>
      <c r="P1468" s="2" t="str" cm="1">
        <f t="array" ref="P1468">_xlfn.IFS(Table1[[#This Row],[Divorced]]=1,"Divorced",Table1[[#This Row],[Married]]=1,"Married",Table1[[#This Row],[Single]]=1,"Single",Table1[[#This Row],[Together]]=1,"Together",Table1[[#This Row],[Widow]]=1,"Widow")</f>
        <v>Together</v>
      </c>
      <c r="Q1468" s="2" t="str" cm="1">
        <f t="array" ref="Q1468">IFERROR(_xlfn.IFS(Table1[[#This Row],[Basic]]=1,"Basic",Table1[[#This Row],[Graduate]]=1,"Graduate",Table1[[#This Row],[Master]]=1,"Master",Table1[[#This Row],[PhD]]=1,"PhD"),"Other")</f>
        <v>Graduate</v>
      </c>
    </row>
    <row r="1469" spans="1:17" x14ac:dyDescent="0.25">
      <c r="A1469" s="2">
        <v>2064</v>
      </c>
      <c r="B1469" s="7">
        <v>140479</v>
      </c>
      <c r="C1469" s="2">
        <v>1</v>
      </c>
      <c r="D1469" s="2">
        <v>0</v>
      </c>
      <c r="E1469" s="2">
        <v>38</v>
      </c>
      <c r="F1469" s="2">
        <v>0</v>
      </c>
      <c r="G1469" s="2">
        <v>0</v>
      </c>
      <c r="H1469" s="2">
        <v>0</v>
      </c>
      <c r="I1469" s="2">
        <v>1</v>
      </c>
      <c r="J1469" s="2">
        <v>0</v>
      </c>
      <c r="K1469" s="2">
        <v>0</v>
      </c>
      <c r="L1469" s="2">
        <v>1</v>
      </c>
      <c r="M1469" s="2">
        <v>0</v>
      </c>
      <c r="N1469" s="2">
        <v>0</v>
      </c>
      <c r="O1469" s="2" t="s">
        <v>37</v>
      </c>
      <c r="P1469" s="2" t="str" cm="1">
        <f t="array" ref="P1469">_xlfn.IFS(Table1[[#This Row],[Divorced]]=1,"Divorced",Table1[[#This Row],[Married]]=1,"Married",Table1[[#This Row],[Single]]=1,"Single",Table1[[#This Row],[Together]]=1,"Together",Table1[[#This Row],[Widow]]=1,"Widow")</f>
        <v>Together</v>
      </c>
      <c r="Q1469" s="2" t="str" cm="1">
        <f t="array" ref="Q1469">IFERROR(_xlfn.IFS(Table1[[#This Row],[Basic]]=1,"Basic",Table1[[#This Row],[Graduate]]=1,"Graduate",Table1[[#This Row],[Master]]=1,"Master",Table1[[#This Row],[PhD]]=1,"PhD"),"Other")</f>
        <v>Graduate</v>
      </c>
    </row>
    <row r="1470" spans="1:17" x14ac:dyDescent="0.25">
      <c r="A1470" s="2">
        <v>1309</v>
      </c>
      <c r="B1470" s="7">
        <v>140464</v>
      </c>
      <c r="C1470" s="2">
        <v>0</v>
      </c>
      <c r="D1470" s="2">
        <v>1</v>
      </c>
      <c r="E1470" s="2">
        <v>67</v>
      </c>
      <c r="F1470" s="2">
        <v>0</v>
      </c>
      <c r="G1470" s="2">
        <v>0</v>
      </c>
      <c r="H1470" s="2">
        <v>1</v>
      </c>
      <c r="I1470" s="2">
        <v>0</v>
      </c>
      <c r="J1470" s="2">
        <v>0</v>
      </c>
      <c r="K1470" s="2">
        <v>0</v>
      </c>
      <c r="L1470" s="2">
        <v>1</v>
      </c>
      <c r="M1470" s="2">
        <v>0</v>
      </c>
      <c r="N1470" s="2">
        <v>0</v>
      </c>
      <c r="O1470" s="2" t="s">
        <v>34</v>
      </c>
      <c r="P1470" s="2" t="str" cm="1">
        <f t="array" ref="P1470">_xlfn.IFS(Table1[[#This Row],[Divorced]]=1,"Divorced",Table1[[#This Row],[Married]]=1,"Married",Table1[[#This Row],[Single]]=1,"Single",Table1[[#This Row],[Together]]=1,"Together",Table1[[#This Row],[Widow]]=1,"Widow")</f>
        <v>Single</v>
      </c>
      <c r="Q1470" s="2" t="str" cm="1">
        <f t="array" ref="Q1470">IFERROR(_xlfn.IFS(Table1[[#This Row],[Basic]]=1,"Basic",Table1[[#This Row],[Graduate]]=1,"Graduate",Table1[[#This Row],[Master]]=1,"Master",Table1[[#This Row],[PhD]]=1,"PhD"),"Other")</f>
        <v>Graduate</v>
      </c>
    </row>
    <row r="1471" spans="1:17" x14ac:dyDescent="0.25">
      <c r="A1471" s="2">
        <v>2189</v>
      </c>
      <c r="B1471" s="7">
        <v>140451</v>
      </c>
      <c r="C1471" s="2">
        <v>0</v>
      </c>
      <c r="D1471" s="2">
        <v>2</v>
      </c>
      <c r="E1471" s="2">
        <v>63</v>
      </c>
      <c r="F1471" s="2">
        <v>0</v>
      </c>
      <c r="G1471" s="2">
        <v>0</v>
      </c>
      <c r="H1471" s="2">
        <v>0</v>
      </c>
      <c r="I1471" s="2">
        <v>1</v>
      </c>
      <c r="J1471" s="2">
        <v>0</v>
      </c>
      <c r="K1471" s="2">
        <v>0</v>
      </c>
      <c r="L1471" s="2">
        <v>0</v>
      </c>
      <c r="M1471" s="2">
        <v>0</v>
      </c>
      <c r="N1471" s="2">
        <v>1</v>
      </c>
      <c r="O1471" s="2" t="s">
        <v>38</v>
      </c>
      <c r="P1471" s="2" t="str" cm="1">
        <f t="array" ref="P1471">_xlfn.IFS(Table1[[#This Row],[Divorced]]=1,"Divorced",Table1[[#This Row],[Married]]=1,"Married",Table1[[#This Row],[Single]]=1,"Single",Table1[[#This Row],[Together]]=1,"Together",Table1[[#This Row],[Widow]]=1,"Widow")</f>
        <v>Together</v>
      </c>
      <c r="Q1471" s="2" t="str" cm="1">
        <f t="array" ref="Q1471">IFERROR(_xlfn.IFS(Table1[[#This Row],[Basic]]=1,"Basic",Table1[[#This Row],[Graduate]]=1,"Graduate",Table1[[#This Row],[Master]]=1,"Master",Table1[[#This Row],[PhD]]=1,"PhD"),"Other")</f>
        <v>PhD</v>
      </c>
    </row>
    <row r="1472" spans="1:17" x14ac:dyDescent="0.25">
      <c r="A1472" s="2">
        <v>2562</v>
      </c>
      <c r="B1472" s="7">
        <v>140442</v>
      </c>
      <c r="C1472" s="2">
        <v>1</v>
      </c>
      <c r="D1472" s="2">
        <v>1</v>
      </c>
      <c r="E1472" s="2">
        <v>68</v>
      </c>
      <c r="F1472" s="2">
        <v>0</v>
      </c>
      <c r="G1472" s="2">
        <v>0</v>
      </c>
      <c r="H1472" s="2">
        <v>0</v>
      </c>
      <c r="I1472" s="2">
        <v>1</v>
      </c>
      <c r="J1472" s="2">
        <v>0</v>
      </c>
      <c r="K1472" s="2">
        <v>0</v>
      </c>
      <c r="L1472" s="2">
        <v>0</v>
      </c>
      <c r="M1472" s="2">
        <v>1</v>
      </c>
      <c r="N1472" s="2">
        <v>0</v>
      </c>
      <c r="O1472" s="2" t="s">
        <v>37</v>
      </c>
      <c r="P1472" s="2" t="str" cm="1">
        <f t="array" ref="P1472">_xlfn.IFS(Table1[[#This Row],[Divorced]]=1,"Divorced",Table1[[#This Row],[Married]]=1,"Married",Table1[[#This Row],[Single]]=1,"Single",Table1[[#This Row],[Together]]=1,"Together",Table1[[#This Row],[Widow]]=1,"Widow")</f>
        <v>Together</v>
      </c>
      <c r="Q1472" s="2" t="str" cm="1">
        <f t="array" ref="Q1472">IFERROR(_xlfn.IFS(Table1[[#This Row],[Basic]]=1,"Basic",Table1[[#This Row],[Graduate]]=1,"Graduate",Table1[[#This Row],[Master]]=1,"Master",Table1[[#This Row],[PhD]]=1,"PhD"),"Other")</f>
        <v>Master</v>
      </c>
    </row>
    <row r="1473" spans="1:17" x14ac:dyDescent="0.25">
      <c r="A1473" s="2">
        <v>2145</v>
      </c>
      <c r="B1473" s="7">
        <v>140344</v>
      </c>
      <c r="C1473" s="2">
        <v>0</v>
      </c>
      <c r="D1473" s="2">
        <v>1</v>
      </c>
      <c r="E1473" s="2">
        <v>46</v>
      </c>
      <c r="F1473" s="2">
        <v>0</v>
      </c>
      <c r="G1473" s="2">
        <v>1</v>
      </c>
      <c r="H1473" s="2">
        <v>0</v>
      </c>
      <c r="I1473" s="2">
        <v>0</v>
      </c>
      <c r="J1473" s="2">
        <v>0</v>
      </c>
      <c r="K1473" s="2">
        <v>0</v>
      </c>
      <c r="L1473" s="2">
        <v>0</v>
      </c>
      <c r="M1473" s="2">
        <v>0</v>
      </c>
      <c r="N1473" s="2">
        <v>1</v>
      </c>
      <c r="O1473" s="2" t="s">
        <v>39</v>
      </c>
      <c r="P1473" s="2" t="str" cm="1">
        <f t="array" ref="P1473">_xlfn.IFS(Table1[[#This Row],[Divorced]]=1,"Divorced",Table1[[#This Row],[Married]]=1,"Married",Table1[[#This Row],[Single]]=1,"Single",Table1[[#This Row],[Together]]=1,"Together",Table1[[#This Row],[Widow]]=1,"Widow")</f>
        <v>Married</v>
      </c>
      <c r="Q1473" s="2" t="str" cm="1">
        <f t="array" ref="Q1473">IFERROR(_xlfn.IFS(Table1[[#This Row],[Basic]]=1,"Basic",Table1[[#This Row],[Graduate]]=1,"Graduate",Table1[[#This Row],[Master]]=1,"Master",Table1[[#This Row],[PhD]]=1,"PhD"),"Other")</f>
        <v>PhD</v>
      </c>
    </row>
    <row r="1474" spans="1:17" x14ac:dyDescent="0.25">
      <c r="A1474" s="2">
        <v>1302</v>
      </c>
      <c r="B1474" s="7">
        <v>140321</v>
      </c>
      <c r="C1474" s="2">
        <v>1</v>
      </c>
      <c r="D1474" s="2">
        <v>1</v>
      </c>
      <c r="E1474" s="2">
        <v>48</v>
      </c>
      <c r="F1474" s="2">
        <v>0</v>
      </c>
      <c r="G1474" s="2">
        <v>1</v>
      </c>
      <c r="H1474" s="2">
        <v>0</v>
      </c>
      <c r="I1474" s="2">
        <v>0</v>
      </c>
      <c r="J1474" s="2">
        <v>0</v>
      </c>
      <c r="K1474" s="2">
        <v>0</v>
      </c>
      <c r="L1474" s="2">
        <v>1</v>
      </c>
      <c r="M1474" s="2">
        <v>0</v>
      </c>
      <c r="N1474" s="2">
        <v>0</v>
      </c>
      <c r="O1474" s="2" t="s">
        <v>37</v>
      </c>
      <c r="P1474" s="2" t="str" cm="1">
        <f t="array" ref="P1474">_xlfn.IFS(Table1[[#This Row],[Divorced]]=1,"Divorced",Table1[[#This Row],[Married]]=1,"Married",Table1[[#This Row],[Single]]=1,"Single",Table1[[#This Row],[Together]]=1,"Together",Table1[[#This Row],[Widow]]=1,"Widow")</f>
        <v>Married</v>
      </c>
      <c r="Q1474" s="2" t="str" cm="1">
        <f t="array" ref="Q1474">IFERROR(_xlfn.IFS(Table1[[#This Row],[Basic]]=1,"Basic",Table1[[#This Row],[Graduate]]=1,"Graduate",Table1[[#This Row],[Master]]=1,"Master",Table1[[#This Row],[PhD]]=1,"PhD"),"Other")</f>
        <v>Graduate</v>
      </c>
    </row>
    <row r="1475" spans="1:17" x14ac:dyDescent="0.25">
      <c r="A1475" s="2">
        <v>2298</v>
      </c>
      <c r="B1475" s="7">
        <v>140321</v>
      </c>
      <c r="C1475" s="2">
        <v>1</v>
      </c>
      <c r="D1475" s="2">
        <v>1</v>
      </c>
      <c r="E1475" s="2">
        <v>48</v>
      </c>
      <c r="F1475" s="2">
        <v>0</v>
      </c>
      <c r="G1475" s="2">
        <v>1</v>
      </c>
      <c r="H1475" s="2">
        <v>0</v>
      </c>
      <c r="I1475" s="2">
        <v>0</v>
      </c>
      <c r="J1475" s="2">
        <v>0</v>
      </c>
      <c r="K1475" s="2">
        <v>0</v>
      </c>
      <c r="L1475" s="2">
        <v>1</v>
      </c>
      <c r="M1475" s="2">
        <v>0</v>
      </c>
      <c r="N1475" s="2">
        <v>0</v>
      </c>
      <c r="O1475" s="2" t="s">
        <v>37</v>
      </c>
      <c r="P1475" s="2" t="str" cm="1">
        <f t="array" ref="P1475">_xlfn.IFS(Table1[[#This Row],[Divorced]]=1,"Divorced",Table1[[#This Row],[Married]]=1,"Married",Table1[[#This Row],[Single]]=1,"Single",Table1[[#This Row],[Together]]=1,"Together",Table1[[#This Row],[Widow]]=1,"Widow")</f>
        <v>Married</v>
      </c>
      <c r="Q1475" s="2" t="str" cm="1">
        <f t="array" ref="Q1475">IFERROR(_xlfn.IFS(Table1[[#This Row],[Basic]]=1,"Basic",Table1[[#This Row],[Graduate]]=1,"Graduate",Table1[[#This Row],[Master]]=1,"Master",Table1[[#This Row],[PhD]]=1,"PhD"),"Other")</f>
        <v>Graduate</v>
      </c>
    </row>
    <row r="1476" spans="1:17" x14ac:dyDescent="0.25">
      <c r="A1476" s="2">
        <v>2429</v>
      </c>
      <c r="B1476" s="7">
        <v>140304</v>
      </c>
      <c r="C1476" s="2">
        <v>1</v>
      </c>
      <c r="D1476" s="2">
        <v>0</v>
      </c>
      <c r="E1476" s="2">
        <v>53</v>
      </c>
      <c r="F1476" s="2">
        <v>0</v>
      </c>
      <c r="G1476" s="2">
        <v>0</v>
      </c>
      <c r="H1476" s="2">
        <v>1</v>
      </c>
      <c r="I1476" s="2">
        <v>0</v>
      </c>
      <c r="J1476" s="2">
        <v>0</v>
      </c>
      <c r="K1476" s="2">
        <v>0</v>
      </c>
      <c r="L1476" s="2">
        <v>0</v>
      </c>
      <c r="M1476" s="2">
        <v>0</v>
      </c>
      <c r="N1476" s="2">
        <v>1</v>
      </c>
      <c r="O1476" s="2" t="s">
        <v>38</v>
      </c>
      <c r="P1476" s="2" t="str" cm="1">
        <f t="array" ref="P1476">_xlfn.IFS(Table1[[#This Row],[Divorced]]=1,"Divorced",Table1[[#This Row],[Married]]=1,"Married",Table1[[#This Row],[Single]]=1,"Single",Table1[[#This Row],[Together]]=1,"Together",Table1[[#This Row],[Widow]]=1,"Widow")</f>
        <v>Single</v>
      </c>
      <c r="Q1476" s="2" t="str" cm="1">
        <f t="array" ref="Q1476">IFERROR(_xlfn.IFS(Table1[[#This Row],[Basic]]=1,"Basic",Table1[[#This Row],[Graduate]]=1,"Graduate",Table1[[#This Row],[Master]]=1,"Master",Table1[[#This Row],[PhD]]=1,"PhD"),"Other")</f>
        <v>PhD</v>
      </c>
    </row>
    <row r="1477" spans="1:17" x14ac:dyDescent="0.25">
      <c r="A1477" s="2">
        <v>1070</v>
      </c>
      <c r="B1477" s="7">
        <v>140246</v>
      </c>
      <c r="C1477" s="2">
        <v>1</v>
      </c>
      <c r="D1477" s="2">
        <v>0</v>
      </c>
      <c r="E1477" s="2">
        <v>43</v>
      </c>
      <c r="F1477" s="2">
        <v>1</v>
      </c>
      <c r="G1477" s="2">
        <v>0</v>
      </c>
      <c r="H1477" s="2">
        <v>0</v>
      </c>
      <c r="I1477" s="2">
        <v>0</v>
      </c>
      <c r="J1477" s="2">
        <v>0</v>
      </c>
      <c r="K1477" s="2">
        <v>0</v>
      </c>
      <c r="L1477" s="2">
        <v>1</v>
      </c>
      <c r="M1477" s="2">
        <v>0</v>
      </c>
      <c r="N1477" s="2">
        <v>0</v>
      </c>
      <c r="O1477" s="2" t="s">
        <v>35</v>
      </c>
      <c r="P1477" s="2" t="str" cm="1">
        <f t="array" ref="P1477">_xlfn.IFS(Table1[[#This Row],[Divorced]]=1,"Divorced",Table1[[#This Row],[Married]]=1,"Married",Table1[[#This Row],[Single]]=1,"Single",Table1[[#This Row],[Together]]=1,"Together",Table1[[#This Row],[Widow]]=1,"Widow")</f>
        <v>Divorced</v>
      </c>
      <c r="Q1477" s="2" t="str" cm="1">
        <f t="array" ref="Q1477">IFERROR(_xlfn.IFS(Table1[[#This Row],[Basic]]=1,"Basic",Table1[[#This Row],[Graduate]]=1,"Graduate",Table1[[#This Row],[Master]]=1,"Master",Table1[[#This Row],[PhD]]=1,"PhD"),"Other")</f>
        <v>Graduate</v>
      </c>
    </row>
    <row r="1478" spans="1:17" x14ac:dyDescent="0.25">
      <c r="A1478" s="2">
        <v>1944</v>
      </c>
      <c r="B1478" s="7">
        <v>140233</v>
      </c>
      <c r="C1478" s="2">
        <v>0</v>
      </c>
      <c r="D1478" s="2">
        <v>1</v>
      </c>
      <c r="E1478" s="2">
        <v>45</v>
      </c>
      <c r="F1478" s="2">
        <v>0</v>
      </c>
      <c r="G1478" s="2">
        <v>1</v>
      </c>
      <c r="H1478" s="2">
        <v>0</v>
      </c>
      <c r="I1478" s="2">
        <v>0</v>
      </c>
      <c r="J1478" s="2">
        <v>0</v>
      </c>
      <c r="K1478" s="2">
        <v>0</v>
      </c>
      <c r="L1478" s="2">
        <v>0</v>
      </c>
      <c r="M1478" s="2">
        <v>0</v>
      </c>
      <c r="N1478" s="2">
        <v>1</v>
      </c>
      <c r="O1478" s="2" t="s">
        <v>37</v>
      </c>
      <c r="P1478" s="2" t="str" cm="1">
        <f t="array" ref="P1478">_xlfn.IFS(Table1[[#This Row],[Divorced]]=1,"Divorced",Table1[[#This Row],[Married]]=1,"Married",Table1[[#This Row],[Single]]=1,"Single",Table1[[#This Row],[Together]]=1,"Together",Table1[[#This Row],[Widow]]=1,"Widow")</f>
        <v>Married</v>
      </c>
      <c r="Q1478" s="2" t="str" cm="1">
        <f t="array" ref="Q1478">IFERROR(_xlfn.IFS(Table1[[#This Row],[Basic]]=1,"Basic",Table1[[#This Row],[Graduate]]=1,"Graduate",Table1[[#This Row],[Master]]=1,"Master",Table1[[#This Row],[PhD]]=1,"PhD"),"Other")</f>
        <v>PhD</v>
      </c>
    </row>
    <row r="1479" spans="1:17" x14ac:dyDescent="0.25">
      <c r="A1479" s="2">
        <v>2204</v>
      </c>
      <c r="B1479" s="7">
        <v>140211</v>
      </c>
      <c r="C1479" s="2">
        <v>1</v>
      </c>
      <c r="D1479" s="2">
        <v>1</v>
      </c>
      <c r="E1479" s="2">
        <v>39</v>
      </c>
      <c r="F1479" s="2">
        <v>0</v>
      </c>
      <c r="G1479" s="2">
        <v>1</v>
      </c>
      <c r="H1479" s="2">
        <v>0</v>
      </c>
      <c r="I1479" s="2">
        <v>0</v>
      </c>
      <c r="J1479" s="2">
        <v>0</v>
      </c>
      <c r="K1479" s="2">
        <v>0</v>
      </c>
      <c r="L1479" s="2">
        <v>1</v>
      </c>
      <c r="M1479" s="2">
        <v>0</v>
      </c>
      <c r="N1479" s="2">
        <v>0</v>
      </c>
      <c r="O1479" s="2" t="s">
        <v>35</v>
      </c>
      <c r="P1479" s="2" t="str" cm="1">
        <f t="array" ref="P1479">_xlfn.IFS(Table1[[#This Row],[Divorced]]=1,"Divorced",Table1[[#This Row],[Married]]=1,"Married",Table1[[#This Row],[Single]]=1,"Single",Table1[[#This Row],[Together]]=1,"Together",Table1[[#This Row],[Widow]]=1,"Widow")</f>
        <v>Married</v>
      </c>
      <c r="Q1479" s="2" t="str" cm="1">
        <f t="array" ref="Q1479">IFERROR(_xlfn.IFS(Table1[[#This Row],[Basic]]=1,"Basic",Table1[[#This Row],[Graduate]]=1,"Graduate",Table1[[#This Row],[Master]]=1,"Master",Table1[[#This Row],[PhD]]=1,"PhD"),"Other")</f>
        <v>Graduate</v>
      </c>
    </row>
    <row r="1480" spans="1:17" x14ac:dyDescent="0.25">
      <c r="A1480" s="2">
        <v>3187</v>
      </c>
      <c r="B1480" s="7">
        <v>140101</v>
      </c>
      <c r="C1480" s="2">
        <v>1</v>
      </c>
      <c r="D1480" s="2">
        <v>0</v>
      </c>
      <c r="E1480" s="2">
        <v>35</v>
      </c>
      <c r="F1480" s="2">
        <v>0</v>
      </c>
      <c r="G1480" s="2">
        <v>0</v>
      </c>
      <c r="H1480" s="2">
        <v>0</v>
      </c>
      <c r="I1480" s="2">
        <v>1</v>
      </c>
      <c r="J1480" s="2">
        <v>0</v>
      </c>
      <c r="K1480" s="2">
        <v>0</v>
      </c>
      <c r="L1480" s="2">
        <v>0</v>
      </c>
      <c r="M1480" s="2">
        <v>1</v>
      </c>
      <c r="N1480" s="2">
        <v>0</v>
      </c>
      <c r="O1480" s="2" t="s">
        <v>34</v>
      </c>
      <c r="P1480" s="2" t="str" cm="1">
        <f t="array" ref="P1480">_xlfn.IFS(Table1[[#This Row],[Divorced]]=1,"Divorced",Table1[[#This Row],[Married]]=1,"Married",Table1[[#This Row],[Single]]=1,"Single",Table1[[#This Row],[Together]]=1,"Together",Table1[[#This Row],[Widow]]=1,"Widow")</f>
        <v>Together</v>
      </c>
      <c r="Q1480" s="2" t="str" cm="1">
        <f t="array" ref="Q1480">IFERROR(_xlfn.IFS(Table1[[#This Row],[Basic]]=1,"Basic",Table1[[#This Row],[Graduate]]=1,"Graduate",Table1[[#This Row],[Master]]=1,"Master",Table1[[#This Row],[PhD]]=1,"PhD"),"Other")</f>
        <v>Master</v>
      </c>
    </row>
    <row r="1481" spans="1:17" x14ac:dyDescent="0.25">
      <c r="A1481" s="2">
        <v>3009</v>
      </c>
      <c r="B1481" s="7">
        <v>140059</v>
      </c>
      <c r="C1481" s="2">
        <v>1</v>
      </c>
      <c r="D1481" s="2">
        <v>0</v>
      </c>
      <c r="E1481" s="2">
        <v>36</v>
      </c>
      <c r="F1481" s="2">
        <v>0</v>
      </c>
      <c r="G1481" s="2">
        <v>1</v>
      </c>
      <c r="H1481" s="2">
        <v>0</v>
      </c>
      <c r="I1481" s="2">
        <v>0</v>
      </c>
      <c r="J1481" s="2">
        <v>0</v>
      </c>
      <c r="K1481" s="2">
        <v>0</v>
      </c>
      <c r="L1481" s="2">
        <v>1</v>
      </c>
      <c r="M1481" s="2">
        <v>0</v>
      </c>
      <c r="N1481" s="2">
        <v>0</v>
      </c>
      <c r="O1481" s="2" t="s">
        <v>39</v>
      </c>
      <c r="P1481" s="2" t="str" cm="1">
        <f t="array" ref="P1481">_xlfn.IFS(Table1[[#This Row],[Divorced]]=1,"Divorced",Table1[[#This Row],[Married]]=1,"Married",Table1[[#This Row],[Single]]=1,"Single",Table1[[#This Row],[Together]]=1,"Together",Table1[[#This Row],[Widow]]=1,"Widow")</f>
        <v>Married</v>
      </c>
      <c r="Q1481" s="2" t="str" cm="1">
        <f t="array" ref="Q1481">IFERROR(_xlfn.IFS(Table1[[#This Row],[Basic]]=1,"Basic",Table1[[#This Row],[Graduate]]=1,"Graduate",Table1[[#This Row],[Master]]=1,"Master",Table1[[#This Row],[PhD]]=1,"PhD"),"Other")</f>
        <v>Graduate</v>
      </c>
    </row>
    <row r="1482" spans="1:17" x14ac:dyDescent="0.25">
      <c r="A1482" s="2">
        <v>2318</v>
      </c>
      <c r="B1482" s="7">
        <v>140049</v>
      </c>
      <c r="C1482" s="2">
        <v>0</v>
      </c>
      <c r="D1482" s="2">
        <v>1</v>
      </c>
      <c r="E1482" s="2">
        <v>68</v>
      </c>
      <c r="F1482" s="2">
        <v>0</v>
      </c>
      <c r="G1482" s="2">
        <v>0</v>
      </c>
      <c r="H1482" s="2">
        <v>0</v>
      </c>
      <c r="I1482" s="2">
        <v>0</v>
      </c>
      <c r="J1482" s="2">
        <v>1</v>
      </c>
      <c r="K1482" s="2">
        <v>0</v>
      </c>
      <c r="L1482" s="2">
        <v>1</v>
      </c>
      <c r="M1482" s="2">
        <v>0</v>
      </c>
      <c r="N1482" s="2">
        <v>0</v>
      </c>
      <c r="O1482" s="2" t="s">
        <v>35</v>
      </c>
      <c r="P1482" s="2" t="str" cm="1">
        <f t="array" ref="P1482">_xlfn.IFS(Table1[[#This Row],[Divorced]]=1,"Divorced",Table1[[#This Row],[Married]]=1,"Married",Table1[[#This Row],[Single]]=1,"Single",Table1[[#This Row],[Together]]=1,"Together",Table1[[#This Row],[Widow]]=1,"Widow")</f>
        <v>Widow</v>
      </c>
      <c r="Q1482" s="2" t="str" cm="1">
        <f t="array" ref="Q1482">IFERROR(_xlfn.IFS(Table1[[#This Row],[Basic]]=1,"Basic",Table1[[#This Row],[Graduate]]=1,"Graduate",Table1[[#This Row],[Master]]=1,"Master",Table1[[#This Row],[PhD]]=1,"PhD"),"Other")</f>
        <v>Graduate</v>
      </c>
    </row>
    <row r="1483" spans="1:17" x14ac:dyDescent="0.25">
      <c r="A1483" s="2">
        <v>1822</v>
      </c>
      <c r="B1483" s="7">
        <v>140049</v>
      </c>
      <c r="C1483" s="2">
        <v>0</v>
      </c>
      <c r="D1483" s="2">
        <v>1</v>
      </c>
      <c r="E1483" s="2">
        <v>46</v>
      </c>
      <c r="F1483" s="2">
        <v>0</v>
      </c>
      <c r="G1483" s="2">
        <v>1</v>
      </c>
      <c r="H1483" s="2">
        <v>0</v>
      </c>
      <c r="I1483" s="2">
        <v>0</v>
      </c>
      <c r="J1483" s="2">
        <v>0</v>
      </c>
      <c r="K1483" s="2">
        <v>0</v>
      </c>
      <c r="L1483" s="2">
        <v>1</v>
      </c>
      <c r="M1483" s="2">
        <v>0</v>
      </c>
      <c r="N1483" s="2">
        <v>0</v>
      </c>
      <c r="O1483" s="2" t="s">
        <v>36</v>
      </c>
      <c r="P1483" s="2" t="str" cm="1">
        <f t="array" ref="P1483">_xlfn.IFS(Table1[[#This Row],[Divorced]]=1,"Divorced",Table1[[#This Row],[Married]]=1,"Married",Table1[[#This Row],[Single]]=1,"Single",Table1[[#This Row],[Together]]=1,"Together",Table1[[#This Row],[Widow]]=1,"Widow")</f>
        <v>Married</v>
      </c>
      <c r="Q1483" s="2" t="str" cm="1">
        <f t="array" ref="Q1483">IFERROR(_xlfn.IFS(Table1[[#This Row],[Basic]]=1,"Basic",Table1[[#This Row],[Graduate]]=1,"Graduate",Table1[[#This Row],[Master]]=1,"Master",Table1[[#This Row],[PhD]]=1,"PhD"),"Other")</f>
        <v>Graduate</v>
      </c>
    </row>
    <row r="1484" spans="1:17" x14ac:dyDescent="0.25">
      <c r="A1484" s="2">
        <v>2372</v>
      </c>
      <c r="B1484" s="7">
        <v>139996</v>
      </c>
      <c r="C1484" s="2">
        <v>1</v>
      </c>
      <c r="D1484" s="2">
        <v>1</v>
      </c>
      <c r="E1484" s="2">
        <v>46</v>
      </c>
      <c r="F1484" s="2">
        <v>1</v>
      </c>
      <c r="G1484" s="2">
        <v>0</v>
      </c>
      <c r="H1484" s="2">
        <v>0</v>
      </c>
      <c r="I1484" s="2">
        <v>0</v>
      </c>
      <c r="J1484" s="2">
        <v>0</v>
      </c>
      <c r="K1484" s="2">
        <v>0</v>
      </c>
      <c r="L1484" s="2">
        <v>1</v>
      </c>
      <c r="M1484" s="2">
        <v>0</v>
      </c>
      <c r="N1484" s="2">
        <v>0</v>
      </c>
      <c r="O1484" s="2" t="s">
        <v>35</v>
      </c>
      <c r="P1484" s="2" t="str" cm="1">
        <f t="array" ref="P1484">_xlfn.IFS(Table1[[#This Row],[Divorced]]=1,"Divorced",Table1[[#This Row],[Married]]=1,"Married",Table1[[#This Row],[Single]]=1,"Single",Table1[[#This Row],[Together]]=1,"Together",Table1[[#This Row],[Widow]]=1,"Widow")</f>
        <v>Divorced</v>
      </c>
      <c r="Q1484" s="2" t="str" cm="1">
        <f t="array" ref="Q1484">IFERROR(_xlfn.IFS(Table1[[#This Row],[Basic]]=1,"Basic",Table1[[#This Row],[Graduate]]=1,"Graduate",Table1[[#This Row],[Master]]=1,"Master",Table1[[#This Row],[PhD]]=1,"PhD"),"Other")</f>
        <v>Graduate</v>
      </c>
    </row>
    <row r="1485" spans="1:17" x14ac:dyDescent="0.25">
      <c r="A1485" s="2">
        <v>1858</v>
      </c>
      <c r="B1485" s="7">
        <v>139922</v>
      </c>
      <c r="C1485" s="2">
        <v>1</v>
      </c>
      <c r="D1485" s="2">
        <v>0</v>
      </c>
      <c r="E1485" s="2">
        <v>37</v>
      </c>
      <c r="F1485" s="2">
        <v>0</v>
      </c>
      <c r="G1485" s="2">
        <v>1</v>
      </c>
      <c r="H1485" s="2">
        <v>0</v>
      </c>
      <c r="I1485" s="2">
        <v>0</v>
      </c>
      <c r="J1485" s="2">
        <v>0</v>
      </c>
      <c r="K1485" s="2">
        <v>0</v>
      </c>
      <c r="L1485" s="2">
        <v>1</v>
      </c>
      <c r="M1485" s="2">
        <v>0</v>
      </c>
      <c r="N1485" s="2">
        <v>0</v>
      </c>
      <c r="O1485" s="2" t="s">
        <v>36</v>
      </c>
      <c r="P1485" s="2" t="str" cm="1">
        <f t="array" ref="P1485">_xlfn.IFS(Table1[[#This Row],[Divorced]]=1,"Divorced",Table1[[#This Row],[Married]]=1,"Married",Table1[[#This Row],[Single]]=1,"Single",Table1[[#This Row],[Together]]=1,"Together",Table1[[#This Row],[Widow]]=1,"Widow")</f>
        <v>Married</v>
      </c>
      <c r="Q1485" s="2" t="str" cm="1">
        <f t="array" ref="Q1485">IFERROR(_xlfn.IFS(Table1[[#This Row],[Basic]]=1,"Basic",Table1[[#This Row],[Graduate]]=1,"Graduate",Table1[[#This Row],[Master]]=1,"Master",Table1[[#This Row],[PhD]]=1,"PhD"),"Other")</f>
        <v>Graduate</v>
      </c>
    </row>
    <row r="1486" spans="1:17" x14ac:dyDescent="0.25">
      <c r="A1486" s="2">
        <v>2415</v>
      </c>
      <c r="B1486" s="7">
        <v>139922</v>
      </c>
      <c r="C1486" s="2">
        <v>1</v>
      </c>
      <c r="D1486" s="2">
        <v>0</v>
      </c>
      <c r="E1486" s="2">
        <v>37</v>
      </c>
      <c r="F1486" s="2">
        <v>0</v>
      </c>
      <c r="G1486" s="2">
        <v>1</v>
      </c>
      <c r="H1486" s="2">
        <v>0</v>
      </c>
      <c r="I1486" s="2">
        <v>0</v>
      </c>
      <c r="J1486" s="2">
        <v>0</v>
      </c>
      <c r="K1486" s="2">
        <v>0</v>
      </c>
      <c r="L1486" s="2">
        <v>1</v>
      </c>
      <c r="M1486" s="2">
        <v>0</v>
      </c>
      <c r="N1486" s="2">
        <v>0</v>
      </c>
      <c r="O1486" s="2" t="s">
        <v>39</v>
      </c>
      <c r="P1486" s="2" t="str" cm="1">
        <f t="array" ref="P1486">_xlfn.IFS(Table1[[#This Row],[Divorced]]=1,"Divorced",Table1[[#This Row],[Married]]=1,"Married",Table1[[#This Row],[Single]]=1,"Single",Table1[[#This Row],[Together]]=1,"Together",Table1[[#This Row],[Widow]]=1,"Widow")</f>
        <v>Married</v>
      </c>
      <c r="Q1486" s="2" t="str" cm="1">
        <f t="array" ref="Q1486">IFERROR(_xlfn.IFS(Table1[[#This Row],[Basic]]=1,"Basic",Table1[[#This Row],[Graduate]]=1,"Graduate",Table1[[#This Row],[Master]]=1,"Master",Table1[[#This Row],[PhD]]=1,"PhD"),"Other")</f>
        <v>Graduate</v>
      </c>
    </row>
    <row r="1487" spans="1:17" x14ac:dyDescent="0.25">
      <c r="A1487" s="2">
        <v>2536</v>
      </c>
      <c r="B1487" s="7">
        <v>139922</v>
      </c>
      <c r="C1487" s="2">
        <v>1</v>
      </c>
      <c r="D1487" s="2">
        <v>0</v>
      </c>
      <c r="E1487" s="2">
        <v>37</v>
      </c>
      <c r="F1487" s="2">
        <v>0</v>
      </c>
      <c r="G1487" s="2">
        <v>1</v>
      </c>
      <c r="H1487" s="2">
        <v>0</v>
      </c>
      <c r="I1487" s="2">
        <v>0</v>
      </c>
      <c r="J1487" s="2">
        <v>0</v>
      </c>
      <c r="K1487" s="2">
        <v>0</v>
      </c>
      <c r="L1487" s="2">
        <v>1</v>
      </c>
      <c r="M1487" s="2">
        <v>0</v>
      </c>
      <c r="N1487" s="2">
        <v>0</v>
      </c>
      <c r="O1487" s="2" t="s">
        <v>36</v>
      </c>
      <c r="P1487" s="2" t="str" cm="1">
        <f t="array" ref="P1487">_xlfn.IFS(Table1[[#This Row],[Divorced]]=1,"Divorced",Table1[[#This Row],[Married]]=1,"Married",Table1[[#This Row],[Single]]=1,"Single",Table1[[#This Row],[Together]]=1,"Together",Table1[[#This Row],[Widow]]=1,"Widow")</f>
        <v>Married</v>
      </c>
      <c r="Q1487" s="2" t="str" cm="1">
        <f t="array" ref="Q1487">IFERROR(_xlfn.IFS(Table1[[#This Row],[Basic]]=1,"Basic",Table1[[#This Row],[Graduate]]=1,"Graduate",Table1[[#This Row],[Master]]=1,"Master",Table1[[#This Row],[PhD]]=1,"PhD"),"Other")</f>
        <v>Graduate</v>
      </c>
    </row>
    <row r="1488" spans="1:17" x14ac:dyDescent="0.25">
      <c r="A1488" s="2">
        <v>2451</v>
      </c>
      <c r="B1488" s="7">
        <v>139898</v>
      </c>
      <c r="C1488" s="2">
        <v>0</v>
      </c>
      <c r="D1488" s="2">
        <v>1</v>
      </c>
      <c r="E1488" s="2">
        <v>66</v>
      </c>
      <c r="F1488" s="2">
        <v>0</v>
      </c>
      <c r="G1488" s="2">
        <v>0</v>
      </c>
      <c r="H1488" s="2">
        <v>0</v>
      </c>
      <c r="I1488" s="2">
        <v>1</v>
      </c>
      <c r="J1488" s="2">
        <v>0</v>
      </c>
      <c r="K1488" s="2">
        <v>0</v>
      </c>
      <c r="L1488" s="2">
        <v>1</v>
      </c>
      <c r="M1488" s="2">
        <v>0</v>
      </c>
      <c r="N1488" s="2">
        <v>0</v>
      </c>
      <c r="O1488" s="2" t="s">
        <v>39</v>
      </c>
      <c r="P1488" s="2" t="str" cm="1">
        <f t="array" ref="P1488">_xlfn.IFS(Table1[[#This Row],[Divorced]]=1,"Divorced",Table1[[#This Row],[Married]]=1,"Married",Table1[[#This Row],[Single]]=1,"Single",Table1[[#This Row],[Together]]=1,"Together",Table1[[#This Row],[Widow]]=1,"Widow")</f>
        <v>Together</v>
      </c>
      <c r="Q1488" s="2" t="str" cm="1">
        <f t="array" ref="Q1488">IFERROR(_xlfn.IFS(Table1[[#This Row],[Basic]]=1,"Basic",Table1[[#This Row],[Graduate]]=1,"Graduate",Table1[[#This Row],[Master]]=1,"Master",Table1[[#This Row],[PhD]]=1,"PhD"),"Other")</f>
        <v>Graduate</v>
      </c>
    </row>
    <row r="1489" spans="1:17" x14ac:dyDescent="0.25">
      <c r="A1489" s="2">
        <v>2924</v>
      </c>
      <c r="B1489" s="7">
        <v>139898</v>
      </c>
      <c r="C1489" s="2">
        <v>0</v>
      </c>
      <c r="D1489" s="2">
        <v>1</v>
      </c>
      <c r="E1489" s="2">
        <v>66</v>
      </c>
      <c r="F1489" s="2">
        <v>0</v>
      </c>
      <c r="G1489" s="2">
        <v>0</v>
      </c>
      <c r="H1489" s="2">
        <v>0</v>
      </c>
      <c r="I1489" s="2">
        <v>1</v>
      </c>
      <c r="J1489" s="2">
        <v>0</v>
      </c>
      <c r="K1489" s="2">
        <v>0</v>
      </c>
      <c r="L1489" s="2">
        <v>1</v>
      </c>
      <c r="M1489" s="2">
        <v>0</v>
      </c>
      <c r="N1489" s="2">
        <v>0</v>
      </c>
      <c r="O1489" s="2" t="s">
        <v>35</v>
      </c>
      <c r="P1489" s="2" t="str" cm="1">
        <f t="array" ref="P1489">_xlfn.IFS(Table1[[#This Row],[Divorced]]=1,"Divorced",Table1[[#This Row],[Married]]=1,"Married",Table1[[#This Row],[Single]]=1,"Single",Table1[[#This Row],[Together]]=1,"Together",Table1[[#This Row],[Widow]]=1,"Widow")</f>
        <v>Together</v>
      </c>
      <c r="Q1489" s="2" t="str" cm="1">
        <f t="array" ref="Q1489">IFERROR(_xlfn.IFS(Table1[[#This Row],[Basic]]=1,"Basic",Table1[[#This Row],[Graduate]]=1,"Graduate",Table1[[#This Row],[Master]]=1,"Master",Table1[[#This Row],[PhD]]=1,"PhD"),"Other")</f>
        <v>Graduate</v>
      </c>
    </row>
    <row r="1490" spans="1:17" x14ac:dyDescent="0.25">
      <c r="A1490" s="2">
        <v>1903</v>
      </c>
      <c r="B1490" s="7">
        <v>139858</v>
      </c>
      <c r="C1490" s="2">
        <v>1</v>
      </c>
      <c r="D1490" s="2">
        <v>0</v>
      </c>
      <c r="E1490" s="2">
        <v>51</v>
      </c>
      <c r="F1490" s="2">
        <v>0</v>
      </c>
      <c r="G1490" s="2">
        <v>0</v>
      </c>
      <c r="H1490" s="2">
        <v>1</v>
      </c>
      <c r="I1490" s="2">
        <v>0</v>
      </c>
      <c r="J1490" s="2">
        <v>0</v>
      </c>
      <c r="K1490" s="2">
        <v>0</v>
      </c>
      <c r="L1490" s="2">
        <v>0</v>
      </c>
      <c r="M1490" s="2">
        <v>1</v>
      </c>
      <c r="N1490" s="2">
        <v>0</v>
      </c>
      <c r="O1490" s="2" t="s">
        <v>34</v>
      </c>
      <c r="P1490" s="2" t="str" cm="1">
        <f t="array" ref="P1490">_xlfn.IFS(Table1[[#This Row],[Divorced]]=1,"Divorced",Table1[[#This Row],[Married]]=1,"Married",Table1[[#This Row],[Single]]=1,"Single",Table1[[#This Row],[Together]]=1,"Together",Table1[[#This Row],[Widow]]=1,"Widow")</f>
        <v>Single</v>
      </c>
      <c r="Q1490" s="2" t="str" cm="1">
        <f t="array" ref="Q1490">IFERROR(_xlfn.IFS(Table1[[#This Row],[Basic]]=1,"Basic",Table1[[#This Row],[Graduate]]=1,"Graduate",Table1[[#This Row],[Master]]=1,"Master",Table1[[#This Row],[PhD]]=1,"PhD"),"Other")</f>
        <v>Master</v>
      </c>
    </row>
    <row r="1491" spans="1:17" x14ac:dyDescent="0.25">
      <c r="A1491" s="2">
        <v>2966</v>
      </c>
      <c r="B1491" s="7">
        <v>139791</v>
      </c>
      <c r="C1491" s="2">
        <v>0</v>
      </c>
      <c r="D1491" s="2">
        <v>1</v>
      </c>
      <c r="E1491" s="2">
        <v>49</v>
      </c>
      <c r="F1491" s="2">
        <v>0</v>
      </c>
      <c r="G1491" s="2">
        <v>1</v>
      </c>
      <c r="H1491" s="2">
        <v>0</v>
      </c>
      <c r="I1491" s="2">
        <v>0</v>
      </c>
      <c r="J1491" s="2">
        <v>0</v>
      </c>
      <c r="K1491" s="2">
        <v>0</v>
      </c>
      <c r="L1491" s="2">
        <v>0</v>
      </c>
      <c r="M1491" s="2">
        <v>1</v>
      </c>
      <c r="N1491" s="2">
        <v>0</v>
      </c>
      <c r="O1491" s="2" t="s">
        <v>35</v>
      </c>
      <c r="P1491" s="2" t="str" cm="1">
        <f t="array" ref="P1491">_xlfn.IFS(Table1[[#This Row],[Divorced]]=1,"Divorced",Table1[[#This Row],[Married]]=1,"Married",Table1[[#This Row],[Single]]=1,"Single",Table1[[#This Row],[Together]]=1,"Together",Table1[[#This Row],[Widow]]=1,"Widow")</f>
        <v>Married</v>
      </c>
      <c r="Q1491" s="2" t="str" cm="1">
        <f t="array" ref="Q1491">IFERROR(_xlfn.IFS(Table1[[#This Row],[Basic]]=1,"Basic",Table1[[#This Row],[Graduate]]=1,"Graduate",Table1[[#This Row],[Master]]=1,"Master",Table1[[#This Row],[PhD]]=1,"PhD"),"Other")</f>
        <v>Master</v>
      </c>
    </row>
    <row r="1492" spans="1:17" x14ac:dyDescent="0.25">
      <c r="A1492" s="2">
        <v>1929</v>
      </c>
      <c r="B1492" s="7">
        <v>139771</v>
      </c>
      <c r="C1492" s="2">
        <v>1</v>
      </c>
      <c r="D1492" s="2">
        <v>0</v>
      </c>
      <c r="E1492" s="2">
        <v>43</v>
      </c>
      <c r="F1492" s="2">
        <v>0</v>
      </c>
      <c r="G1492" s="2">
        <v>0</v>
      </c>
      <c r="H1492" s="2">
        <v>0</v>
      </c>
      <c r="I1492" s="2">
        <v>1</v>
      </c>
      <c r="J1492" s="2">
        <v>0</v>
      </c>
      <c r="K1492" s="2">
        <v>0</v>
      </c>
      <c r="L1492" s="2">
        <v>1</v>
      </c>
      <c r="M1492" s="2">
        <v>0</v>
      </c>
      <c r="N1492" s="2">
        <v>0</v>
      </c>
      <c r="O1492" s="2" t="s">
        <v>39</v>
      </c>
      <c r="P1492" s="2" t="str" cm="1">
        <f t="array" ref="P1492">_xlfn.IFS(Table1[[#This Row],[Divorced]]=1,"Divorced",Table1[[#This Row],[Married]]=1,"Married",Table1[[#This Row],[Single]]=1,"Single",Table1[[#This Row],[Together]]=1,"Together",Table1[[#This Row],[Widow]]=1,"Widow")</f>
        <v>Together</v>
      </c>
      <c r="Q1492" s="2" t="str" cm="1">
        <f t="array" ref="Q1492">IFERROR(_xlfn.IFS(Table1[[#This Row],[Basic]]=1,"Basic",Table1[[#This Row],[Graduate]]=1,"Graduate",Table1[[#This Row],[Master]]=1,"Master",Table1[[#This Row],[PhD]]=1,"PhD"),"Other")</f>
        <v>Graduate</v>
      </c>
    </row>
    <row r="1493" spans="1:17" x14ac:dyDescent="0.25">
      <c r="A1493" s="2">
        <v>2264</v>
      </c>
      <c r="B1493" s="7">
        <v>139767</v>
      </c>
      <c r="C1493" s="2">
        <v>0</v>
      </c>
      <c r="D1493" s="2">
        <v>0</v>
      </c>
      <c r="E1493" s="2">
        <v>69</v>
      </c>
      <c r="F1493" s="2">
        <v>0</v>
      </c>
      <c r="G1493" s="2">
        <v>0</v>
      </c>
      <c r="H1493" s="2">
        <v>0</v>
      </c>
      <c r="I1493" s="2">
        <v>1</v>
      </c>
      <c r="J1493" s="2">
        <v>0</v>
      </c>
      <c r="K1493" s="2">
        <v>0</v>
      </c>
      <c r="L1493" s="2">
        <v>0</v>
      </c>
      <c r="M1493" s="2">
        <v>1</v>
      </c>
      <c r="N1493" s="2">
        <v>0</v>
      </c>
      <c r="O1493" s="2" t="s">
        <v>35</v>
      </c>
      <c r="P1493" s="2" t="str" cm="1">
        <f t="array" ref="P1493">_xlfn.IFS(Table1[[#This Row],[Divorced]]=1,"Divorced",Table1[[#This Row],[Married]]=1,"Married",Table1[[#This Row],[Single]]=1,"Single",Table1[[#This Row],[Together]]=1,"Together",Table1[[#This Row],[Widow]]=1,"Widow")</f>
        <v>Together</v>
      </c>
      <c r="Q1493" s="2" t="str" cm="1">
        <f t="array" ref="Q1493">IFERROR(_xlfn.IFS(Table1[[#This Row],[Basic]]=1,"Basic",Table1[[#This Row],[Graduate]]=1,"Graduate",Table1[[#This Row],[Master]]=1,"Master",Table1[[#This Row],[PhD]]=1,"PhD"),"Other")</f>
        <v>Master</v>
      </c>
    </row>
    <row r="1494" spans="1:17" x14ac:dyDescent="0.25">
      <c r="A1494" s="2">
        <v>2732</v>
      </c>
      <c r="B1494" s="7">
        <v>139763</v>
      </c>
      <c r="C1494" s="2">
        <v>1</v>
      </c>
      <c r="D1494" s="2">
        <v>0</v>
      </c>
      <c r="E1494" s="2">
        <v>49</v>
      </c>
      <c r="F1494" s="2">
        <v>0</v>
      </c>
      <c r="G1494" s="2">
        <v>0</v>
      </c>
      <c r="H1494" s="2">
        <v>1</v>
      </c>
      <c r="I1494" s="2">
        <v>0</v>
      </c>
      <c r="J1494" s="2">
        <v>0</v>
      </c>
      <c r="K1494" s="2">
        <v>0</v>
      </c>
      <c r="L1494" s="2">
        <v>0</v>
      </c>
      <c r="M1494" s="2">
        <v>1</v>
      </c>
      <c r="N1494" s="2">
        <v>0</v>
      </c>
      <c r="O1494" s="2" t="s">
        <v>35</v>
      </c>
      <c r="P1494" s="2" t="str" cm="1">
        <f t="array" ref="P1494">_xlfn.IFS(Table1[[#This Row],[Divorced]]=1,"Divorced",Table1[[#This Row],[Married]]=1,"Married",Table1[[#This Row],[Single]]=1,"Single",Table1[[#This Row],[Together]]=1,"Together",Table1[[#This Row],[Widow]]=1,"Widow")</f>
        <v>Single</v>
      </c>
      <c r="Q1494" s="2" t="str" cm="1">
        <f t="array" ref="Q1494">IFERROR(_xlfn.IFS(Table1[[#This Row],[Basic]]=1,"Basic",Table1[[#This Row],[Graduate]]=1,"Graduate",Table1[[#This Row],[Master]]=1,"Master",Table1[[#This Row],[PhD]]=1,"PhD"),"Other")</f>
        <v>Master</v>
      </c>
    </row>
    <row r="1495" spans="1:17" x14ac:dyDescent="0.25">
      <c r="A1495" s="2">
        <v>1290</v>
      </c>
      <c r="B1495" s="7">
        <v>139747</v>
      </c>
      <c r="C1495" s="2">
        <v>1</v>
      </c>
      <c r="D1495" s="2">
        <v>0</v>
      </c>
      <c r="E1495" s="2">
        <v>32</v>
      </c>
      <c r="F1495" s="2">
        <v>0</v>
      </c>
      <c r="G1495" s="2">
        <v>0</v>
      </c>
      <c r="H1495" s="2">
        <v>1</v>
      </c>
      <c r="I1495" s="2">
        <v>0</v>
      </c>
      <c r="J1495" s="2">
        <v>0</v>
      </c>
      <c r="K1495" s="2">
        <v>0</v>
      </c>
      <c r="L1495" s="2">
        <v>1</v>
      </c>
      <c r="M1495" s="2">
        <v>0</v>
      </c>
      <c r="N1495" s="2">
        <v>0</v>
      </c>
      <c r="O1495" s="2" t="s">
        <v>37</v>
      </c>
      <c r="P1495" s="2" t="str" cm="1">
        <f t="array" ref="P1495">_xlfn.IFS(Table1[[#This Row],[Divorced]]=1,"Divorced",Table1[[#This Row],[Married]]=1,"Married",Table1[[#This Row],[Single]]=1,"Single",Table1[[#This Row],[Together]]=1,"Together",Table1[[#This Row],[Widow]]=1,"Widow")</f>
        <v>Single</v>
      </c>
      <c r="Q1495" s="2" t="str" cm="1">
        <f t="array" ref="Q1495">IFERROR(_xlfn.IFS(Table1[[#This Row],[Basic]]=1,"Basic",Table1[[#This Row],[Graduate]]=1,"Graduate",Table1[[#This Row],[Master]]=1,"Master",Table1[[#This Row],[PhD]]=1,"PhD"),"Other")</f>
        <v>Graduate</v>
      </c>
    </row>
    <row r="1496" spans="1:17" x14ac:dyDescent="0.25">
      <c r="A1496" s="2">
        <v>2054</v>
      </c>
      <c r="B1496" s="7">
        <v>139722</v>
      </c>
      <c r="C1496" s="2">
        <v>0</v>
      </c>
      <c r="D1496" s="2">
        <v>1</v>
      </c>
      <c r="E1496" s="2">
        <v>67</v>
      </c>
      <c r="F1496" s="2">
        <v>0</v>
      </c>
      <c r="G1496" s="2">
        <v>1</v>
      </c>
      <c r="H1496" s="2">
        <v>0</v>
      </c>
      <c r="I1496" s="2">
        <v>0</v>
      </c>
      <c r="J1496" s="2">
        <v>0</v>
      </c>
      <c r="K1496" s="2">
        <v>0</v>
      </c>
      <c r="L1496" s="2">
        <v>1</v>
      </c>
      <c r="M1496" s="2">
        <v>0</v>
      </c>
      <c r="N1496" s="2">
        <v>0</v>
      </c>
      <c r="O1496" s="2" t="s">
        <v>35</v>
      </c>
      <c r="P1496" s="2" t="str" cm="1">
        <f t="array" ref="P1496">_xlfn.IFS(Table1[[#This Row],[Divorced]]=1,"Divorced",Table1[[#This Row],[Married]]=1,"Married",Table1[[#This Row],[Single]]=1,"Single",Table1[[#This Row],[Together]]=1,"Together",Table1[[#This Row],[Widow]]=1,"Widow")</f>
        <v>Married</v>
      </c>
      <c r="Q1496" s="2" t="str" cm="1">
        <f t="array" ref="Q1496">IFERROR(_xlfn.IFS(Table1[[#This Row],[Basic]]=1,"Basic",Table1[[#This Row],[Graduate]]=1,"Graduate",Table1[[#This Row],[Master]]=1,"Master",Table1[[#This Row],[PhD]]=1,"PhD"),"Other")</f>
        <v>Graduate</v>
      </c>
    </row>
    <row r="1497" spans="1:17" x14ac:dyDescent="0.25">
      <c r="A1497" s="2">
        <v>1574</v>
      </c>
      <c r="B1497" s="7">
        <v>139684</v>
      </c>
      <c r="C1497" s="2">
        <v>1</v>
      </c>
      <c r="D1497" s="2">
        <v>0</v>
      </c>
      <c r="E1497" s="2">
        <v>36</v>
      </c>
      <c r="F1497" s="2">
        <v>0</v>
      </c>
      <c r="G1497" s="2">
        <v>0</v>
      </c>
      <c r="H1497" s="2">
        <v>1</v>
      </c>
      <c r="I1497" s="2">
        <v>0</v>
      </c>
      <c r="J1497" s="2">
        <v>0</v>
      </c>
      <c r="K1497" s="2">
        <v>0</v>
      </c>
      <c r="L1497" s="2">
        <v>0</v>
      </c>
      <c r="M1497" s="2">
        <v>0</v>
      </c>
      <c r="N1497" s="2">
        <v>1</v>
      </c>
      <c r="O1497" s="2" t="s">
        <v>35</v>
      </c>
      <c r="P1497" s="2" t="str" cm="1">
        <f t="array" ref="P1497">_xlfn.IFS(Table1[[#This Row],[Divorced]]=1,"Divorced",Table1[[#This Row],[Married]]=1,"Married",Table1[[#This Row],[Single]]=1,"Single",Table1[[#This Row],[Together]]=1,"Together",Table1[[#This Row],[Widow]]=1,"Widow")</f>
        <v>Single</v>
      </c>
      <c r="Q1497" s="2" t="str" cm="1">
        <f t="array" ref="Q1497">IFERROR(_xlfn.IFS(Table1[[#This Row],[Basic]]=1,"Basic",Table1[[#This Row],[Graduate]]=1,"Graduate",Table1[[#This Row],[Master]]=1,"Master",Table1[[#This Row],[PhD]]=1,"PhD"),"Other")</f>
        <v>PhD</v>
      </c>
    </row>
    <row r="1498" spans="1:17" x14ac:dyDescent="0.25">
      <c r="A1498" s="2">
        <v>1494</v>
      </c>
      <c r="B1498" s="7">
        <v>139665</v>
      </c>
      <c r="C1498" s="2">
        <v>1</v>
      </c>
      <c r="D1498" s="2">
        <v>0</v>
      </c>
      <c r="E1498" s="2">
        <v>39</v>
      </c>
      <c r="F1498" s="2">
        <v>0</v>
      </c>
      <c r="G1498" s="2">
        <v>0</v>
      </c>
      <c r="H1498" s="2">
        <v>0</v>
      </c>
      <c r="I1498" s="2">
        <v>1</v>
      </c>
      <c r="J1498" s="2">
        <v>0</v>
      </c>
      <c r="K1498" s="2">
        <v>0</v>
      </c>
      <c r="L1498" s="2">
        <v>0</v>
      </c>
      <c r="M1498" s="2">
        <v>0</v>
      </c>
      <c r="N1498" s="2">
        <v>1</v>
      </c>
      <c r="O1498" s="2" t="s">
        <v>37</v>
      </c>
      <c r="P1498" s="2" t="str" cm="1">
        <f t="array" ref="P1498">_xlfn.IFS(Table1[[#This Row],[Divorced]]=1,"Divorced",Table1[[#This Row],[Married]]=1,"Married",Table1[[#This Row],[Single]]=1,"Single",Table1[[#This Row],[Together]]=1,"Together",Table1[[#This Row],[Widow]]=1,"Widow")</f>
        <v>Together</v>
      </c>
      <c r="Q1498" s="2" t="str" cm="1">
        <f t="array" ref="Q1498">IFERROR(_xlfn.IFS(Table1[[#This Row],[Basic]]=1,"Basic",Table1[[#This Row],[Graduate]]=1,"Graduate",Table1[[#This Row],[Master]]=1,"Master",Table1[[#This Row],[PhD]]=1,"PhD"),"Other")</f>
        <v>PhD</v>
      </c>
    </row>
    <row r="1499" spans="1:17" x14ac:dyDescent="0.25">
      <c r="A1499" s="2">
        <v>2319</v>
      </c>
      <c r="B1499" s="7">
        <v>139660</v>
      </c>
      <c r="C1499" s="2">
        <v>1</v>
      </c>
      <c r="D1499" s="2">
        <v>0</v>
      </c>
      <c r="E1499" s="2">
        <v>38</v>
      </c>
      <c r="F1499" s="2">
        <v>0</v>
      </c>
      <c r="G1499" s="2">
        <v>0</v>
      </c>
      <c r="H1499" s="2">
        <v>1</v>
      </c>
      <c r="I1499" s="2">
        <v>0</v>
      </c>
      <c r="J1499" s="2">
        <v>0</v>
      </c>
      <c r="K1499" s="2">
        <v>0</v>
      </c>
      <c r="L1499" s="2">
        <v>1</v>
      </c>
      <c r="M1499" s="2">
        <v>0</v>
      </c>
      <c r="N1499" s="2">
        <v>0</v>
      </c>
      <c r="O1499" s="2" t="s">
        <v>39</v>
      </c>
      <c r="P1499" s="2" t="str" cm="1">
        <f t="array" ref="P1499">_xlfn.IFS(Table1[[#This Row],[Divorced]]=1,"Divorced",Table1[[#This Row],[Married]]=1,"Married",Table1[[#This Row],[Single]]=1,"Single",Table1[[#This Row],[Together]]=1,"Together",Table1[[#This Row],[Widow]]=1,"Widow")</f>
        <v>Single</v>
      </c>
      <c r="Q1499" s="2" t="str" cm="1">
        <f t="array" ref="Q1499">IFERROR(_xlfn.IFS(Table1[[#This Row],[Basic]]=1,"Basic",Table1[[#This Row],[Graduate]]=1,"Graduate",Table1[[#This Row],[Master]]=1,"Master",Table1[[#This Row],[PhD]]=1,"PhD"),"Other")</f>
        <v>Graduate</v>
      </c>
    </row>
    <row r="1500" spans="1:17" x14ac:dyDescent="0.25">
      <c r="A1500" s="2">
        <v>2106</v>
      </c>
      <c r="B1500" s="7">
        <v>139552</v>
      </c>
      <c r="C1500" s="2">
        <v>1</v>
      </c>
      <c r="D1500" s="2">
        <v>1</v>
      </c>
      <c r="E1500" s="2">
        <v>58</v>
      </c>
      <c r="F1500" s="2">
        <v>1</v>
      </c>
      <c r="G1500" s="2">
        <v>0</v>
      </c>
      <c r="H1500" s="2">
        <v>0</v>
      </c>
      <c r="I1500" s="2">
        <v>0</v>
      </c>
      <c r="J1500" s="2">
        <v>0</v>
      </c>
      <c r="K1500" s="2">
        <v>0</v>
      </c>
      <c r="L1500" s="2">
        <v>1</v>
      </c>
      <c r="M1500" s="2">
        <v>0</v>
      </c>
      <c r="N1500" s="2">
        <v>0</v>
      </c>
      <c r="O1500" s="2" t="s">
        <v>37</v>
      </c>
      <c r="P1500" s="2" t="str" cm="1">
        <f t="array" ref="P1500">_xlfn.IFS(Table1[[#This Row],[Divorced]]=1,"Divorced",Table1[[#This Row],[Married]]=1,"Married",Table1[[#This Row],[Single]]=1,"Single",Table1[[#This Row],[Together]]=1,"Together",Table1[[#This Row],[Widow]]=1,"Widow")</f>
        <v>Divorced</v>
      </c>
      <c r="Q1500" s="2" t="str" cm="1">
        <f t="array" ref="Q1500">IFERROR(_xlfn.IFS(Table1[[#This Row],[Basic]]=1,"Basic",Table1[[#This Row],[Graduate]]=1,"Graduate",Table1[[#This Row],[Master]]=1,"Master",Table1[[#This Row],[PhD]]=1,"PhD"),"Other")</f>
        <v>Graduate</v>
      </c>
    </row>
    <row r="1501" spans="1:17" x14ac:dyDescent="0.25">
      <c r="A1501" s="2">
        <v>1534</v>
      </c>
      <c r="B1501" s="7">
        <v>139548</v>
      </c>
      <c r="C1501" s="2">
        <v>1</v>
      </c>
      <c r="D1501" s="2">
        <v>1</v>
      </c>
      <c r="E1501" s="2">
        <v>57</v>
      </c>
      <c r="F1501" s="2">
        <v>0</v>
      </c>
      <c r="G1501" s="2">
        <v>0</v>
      </c>
      <c r="H1501" s="2">
        <v>1</v>
      </c>
      <c r="I1501" s="2">
        <v>0</v>
      </c>
      <c r="J1501" s="2">
        <v>0</v>
      </c>
      <c r="K1501" s="2">
        <v>0</v>
      </c>
      <c r="L1501" s="2">
        <v>0</v>
      </c>
      <c r="M1501" s="2">
        <v>0</v>
      </c>
      <c r="N1501" s="2">
        <v>0</v>
      </c>
      <c r="O1501" s="2" t="s">
        <v>36</v>
      </c>
      <c r="P1501" s="2" t="str" cm="1">
        <f t="array" ref="P1501">_xlfn.IFS(Table1[[#This Row],[Divorced]]=1,"Divorced",Table1[[#This Row],[Married]]=1,"Married",Table1[[#This Row],[Single]]=1,"Single",Table1[[#This Row],[Together]]=1,"Together",Table1[[#This Row],[Widow]]=1,"Widow")</f>
        <v>Single</v>
      </c>
      <c r="Q1501" s="2" t="str" cm="1">
        <f t="array" ref="Q1501">IFERROR(_xlfn.IFS(Table1[[#This Row],[Basic]]=1,"Basic",Table1[[#This Row],[Graduate]]=1,"Graduate",Table1[[#This Row],[Master]]=1,"Master",Table1[[#This Row],[PhD]]=1,"PhD"),"Other")</f>
        <v>Other</v>
      </c>
    </row>
    <row r="1502" spans="1:17" x14ac:dyDescent="0.25">
      <c r="A1502" s="2">
        <v>1568</v>
      </c>
      <c r="B1502" s="7">
        <v>139453</v>
      </c>
      <c r="C1502" s="2">
        <v>1</v>
      </c>
      <c r="D1502" s="2">
        <v>0</v>
      </c>
      <c r="E1502" s="2">
        <v>37</v>
      </c>
      <c r="F1502" s="2">
        <v>0</v>
      </c>
      <c r="G1502" s="2">
        <v>0</v>
      </c>
      <c r="H1502" s="2">
        <v>0</v>
      </c>
      <c r="I1502" s="2">
        <v>1</v>
      </c>
      <c r="J1502" s="2">
        <v>0</v>
      </c>
      <c r="K1502" s="2">
        <v>0</v>
      </c>
      <c r="L1502" s="2">
        <v>1</v>
      </c>
      <c r="M1502" s="2">
        <v>0</v>
      </c>
      <c r="N1502" s="2">
        <v>0</v>
      </c>
      <c r="O1502" s="2" t="s">
        <v>35</v>
      </c>
      <c r="P1502" s="2" t="str" cm="1">
        <f t="array" ref="P1502">_xlfn.IFS(Table1[[#This Row],[Divorced]]=1,"Divorced",Table1[[#This Row],[Married]]=1,"Married",Table1[[#This Row],[Single]]=1,"Single",Table1[[#This Row],[Together]]=1,"Together",Table1[[#This Row],[Widow]]=1,"Widow")</f>
        <v>Together</v>
      </c>
      <c r="Q1502" s="2" t="str" cm="1">
        <f t="array" ref="Q1502">IFERROR(_xlfn.IFS(Table1[[#This Row],[Basic]]=1,"Basic",Table1[[#This Row],[Graduate]]=1,"Graduate",Table1[[#This Row],[Master]]=1,"Master",Table1[[#This Row],[PhD]]=1,"PhD"),"Other")</f>
        <v>Graduate</v>
      </c>
    </row>
    <row r="1503" spans="1:17" x14ac:dyDescent="0.25">
      <c r="A1503" s="2">
        <v>2753</v>
      </c>
      <c r="B1503" s="7">
        <v>139435</v>
      </c>
      <c r="C1503" s="2">
        <v>1</v>
      </c>
      <c r="D1503" s="2">
        <v>0</v>
      </c>
      <c r="E1503" s="2">
        <v>47</v>
      </c>
      <c r="F1503" s="2">
        <v>0</v>
      </c>
      <c r="G1503" s="2">
        <v>0</v>
      </c>
      <c r="H1503" s="2">
        <v>0</v>
      </c>
      <c r="I1503" s="2">
        <v>1</v>
      </c>
      <c r="J1503" s="2">
        <v>0</v>
      </c>
      <c r="K1503" s="2">
        <v>0</v>
      </c>
      <c r="L1503" s="2">
        <v>0</v>
      </c>
      <c r="M1503" s="2">
        <v>0</v>
      </c>
      <c r="N1503" s="2">
        <v>1</v>
      </c>
      <c r="O1503" s="2" t="s">
        <v>38</v>
      </c>
      <c r="P1503" s="2" t="str" cm="1">
        <f t="array" ref="P1503">_xlfn.IFS(Table1[[#This Row],[Divorced]]=1,"Divorced",Table1[[#This Row],[Married]]=1,"Married",Table1[[#This Row],[Single]]=1,"Single",Table1[[#This Row],[Together]]=1,"Together",Table1[[#This Row],[Widow]]=1,"Widow")</f>
        <v>Together</v>
      </c>
      <c r="Q1503" s="2" t="str" cm="1">
        <f t="array" ref="Q1503">IFERROR(_xlfn.IFS(Table1[[#This Row],[Basic]]=1,"Basic",Table1[[#This Row],[Graduate]]=1,"Graduate",Table1[[#This Row],[Master]]=1,"Master",Table1[[#This Row],[PhD]]=1,"PhD"),"Other")</f>
        <v>PhD</v>
      </c>
    </row>
    <row r="1504" spans="1:17" x14ac:dyDescent="0.25">
      <c r="A1504" s="2">
        <v>2239</v>
      </c>
      <c r="B1504" s="7">
        <v>139356</v>
      </c>
      <c r="C1504" s="2">
        <v>1</v>
      </c>
      <c r="D1504" s="2">
        <v>1</v>
      </c>
      <c r="E1504" s="2">
        <v>44</v>
      </c>
      <c r="F1504" s="2">
        <v>0</v>
      </c>
      <c r="G1504" s="2">
        <v>1</v>
      </c>
      <c r="H1504" s="2">
        <v>0</v>
      </c>
      <c r="I1504" s="2">
        <v>0</v>
      </c>
      <c r="J1504" s="2">
        <v>0</v>
      </c>
      <c r="K1504" s="2">
        <v>0</v>
      </c>
      <c r="L1504" s="2">
        <v>1</v>
      </c>
      <c r="M1504" s="2">
        <v>0</v>
      </c>
      <c r="N1504" s="2">
        <v>0</v>
      </c>
      <c r="O1504" s="2" t="s">
        <v>34</v>
      </c>
      <c r="P1504" s="2" t="str" cm="1">
        <f t="array" ref="P1504">_xlfn.IFS(Table1[[#This Row],[Divorced]]=1,"Divorced",Table1[[#This Row],[Married]]=1,"Married",Table1[[#This Row],[Single]]=1,"Single",Table1[[#This Row],[Together]]=1,"Together",Table1[[#This Row],[Widow]]=1,"Widow")</f>
        <v>Married</v>
      </c>
      <c r="Q1504" s="2" t="str" cm="1">
        <f t="array" ref="Q1504">IFERROR(_xlfn.IFS(Table1[[#This Row],[Basic]]=1,"Basic",Table1[[#This Row],[Graduate]]=1,"Graduate",Table1[[#This Row],[Master]]=1,"Master",Table1[[#This Row],[PhD]]=1,"PhD"),"Other")</f>
        <v>Graduate</v>
      </c>
    </row>
    <row r="1505" spans="1:17" x14ac:dyDescent="0.25">
      <c r="A1505" s="2">
        <v>2621</v>
      </c>
      <c r="B1505" s="7">
        <v>139228</v>
      </c>
      <c r="C1505" s="2">
        <v>0</v>
      </c>
      <c r="D1505" s="2">
        <v>0</v>
      </c>
      <c r="E1505" s="2">
        <v>60</v>
      </c>
      <c r="F1505" s="2">
        <v>1</v>
      </c>
      <c r="G1505" s="2">
        <v>0</v>
      </c>
      <c r="H1505" s="2">
        <v>0</v>
      </c>
      <c r="I1505" s="2">
        <v>0</v>
      </c>
      <c r="J1505" s="2">
        <v>0</v>
      </c>
      <c r="K1505" s="2">
        <v>0</v>
      </c>
      <c r="L1505" s="2">
        <v>0</v>
      </c>
      <c r="M1505" s="2">
        <v>1</v>
      </c>
      <c r="N1505" s="2">
        <v>0</v>
      </c>
      <c r="O1505" s="2" t="s">
        <v>38</v>
      </c>
      <c r="P1505" s="2" t="str" cm="1">
        <f t="array" ref="P1505">_xlfn.IFS(Table1[[#This Row],[Divorced]]=1,"Divorced",Table1[[#This Row],[Married]]=1,"Married",Table1[[#This Row],[Single]]=1,"Single",Table1[[#This Row],[Together]]=1,"Together",Table1[[#This Row],[Widow]]=1,"Widow")</f>
        <v>Divorced</v>
      </c>
      <c r="Q1505" s="2" t="str" cm="1">
        <f t="array" ref="Q1505">IFERROR(_xlfn.IFS(Table1[[#This Row],[Basic]]=1,"Basic",Table1[[#This Row],[Graduate]]=1,"Graduate",Table1[[#This Row],[Master]]=1,"Master",Table1[[#This Row],[PhD]]=1,"PhD"),"Other")</f>
        <v>Master</v>
      </c>
    </row>
    <row r="1506" spans="1:17" x14ac:dyDescent="0.25">
      <c r="A1506" s="2">
        <v>2072</v>
      </c>
      <c r="B1506" s="7">
        <v>139190</v>
      </c>
      <c r="C1506" s="2">
        <v>1</v>
      </c>
      <c r="D1506" s="2">
        <v>0</v>
      </c>
      <c r="E1506" s="2">
        <v>46</v>
      </c>
      <c r="F1506" s="2">
        <v>0</v>
      </c>
      <c r="G1506" s="2">
        <v>0</v>
      </c>
      <c r="H1506" s="2">
        <v>1</v>
      </c>
      <c r="I1506" s="2">
        <v>0</v>
      </c>
      <c r="J1506" s="2">
        <v>0</v>
      </c>
      <c r="K1506" s="2">
        <v>0</v>
      </c>
      <c r="L1506" s="2">
        <v>0</v>
      </c>
      <c r="M1506" s="2">
        <v>0</v>
      </c>
      <c r="N1506" s="2">
        <v>1</v>
      </c>
      <c r="O1506" s="2" t="s">
        <v>35</v>
      </c>
      <c r="P1506" s="2" t="str" cm="1">
        <f t="array" ref="P1506">_xlfn.IFS(Table1[[#This Row],[Divorced]]=1,"Divorced",Table1[[#This Row],[Married]]=1,"Married",Table1[[#This Row],[Single]]=1,"Single",Table1[[#This Row],[Together]]=1,"Together",Table1[[#This Row],[Widow]]=1,"Widow")</f>
        <v>Single</v>
      </c>
      <c r="Q1506" s="2" t="str" cm="1">
        <f t="array" ref="Q1506">IFERROR(_xlfn.IFS(Table1[[#This Row],[Basic]]=1,"Basic",Table1[[#This Row],[Graduate]]=1,"Graduate",Table1[[#This Row],[Master]]=1,"Master",Table1[[#This Row],[PhD]]=1,"PhD"),"Other")</f>
        <v>PhD</v>
      </c>
    </row>
    <row r="1507" spans="1:17" x14ac:dyDescent="0.25">
      <c r="A1507" s="2">
        <v>2986</v>
      </c>
      <c r="B1507" s="7">
        <v>139146</v>
      </c>
      <c r="C1507" s="2">
        <v>1</v>
      </c>
      <c r="D1507" s="2">
        <v>0</v>
      </c>
      <c r="E1507" s="2">
        <v>34</v>
      </c>
      <c r="F1507" s="2">
        <v>0</v>
      </c>
      <c r="G1507" s="2">
        <v>0</v>
      </c>
      <c r="H1507" s="2">
        <v>1</v>
      </c>
      <c r="I1507" s="2">
        <v>0</v>
      </c>
      <c r="J1507" s="2">
        <v>0</v>
      </c>
      <c r="K1507" s="2">
        <v>0</v>
      </c>
      <c r="L1507" s="2">
        <v>1</v>
      </c>
      <c r="M1507" s="2">
        <v>0</v>
      </c>
      <c r="N1507" s="2">
        <v>0</v>
      </c>
      <c r="O1507" s="2" t="s">
        <v>36</v>
      </c>
      <c r="P1507" s="2" t="str" cm="1">
        <f t="array" ref="P1507">_xlfn.IFS(Table1[[#This Row],[Divorced]]=1,"Divorced",Table1[[#This Row],[Married]]=1,"Married",Table1[[#This Row],[Single]]=1,"Single",Table1[[#This Row],[Together]]=1,"Together",Table1[[#This Row],[Widow]]=1,"Widow")</f>
        <v>Single</v>
      </c>
      <c r="Q1507" s="2" t="str" cm="1">
        <f t="array" ref="Q1507">IFERROR(_xlfn.IFS(Table1[[#This Row],[Basic]]=1,"Basic",Table1[[#This Row],[Graduate]]=1,"Graduate",Table1[[#This Row],[Master]]=1,"Master",Table1[[#This Row],[PhD]]=1,"PhD"),"Other")</f>
        <v>Graduate</v>
      </c>
    </row>
    <row r="1508" spans="1:17" x14ac:dyDescent="0.25">
      <c r="A1508" s="2">
        <v>2946</v>
      </c>
      <c r="B1508" s="7">
        <v>139062</v>
      </c>
      <c r="C1508" s="2">
        <v>1</v>
      </c>
      <c r="D1508" s="2">
        <v>0</v>
      </c>
      <c r="E1508" s="2">
        <v>37</v>
      </c>
      <c r="F1508" s="2">
        <v>0</v>
      </c>
      <c r="G1508" s="2">
        <v>0</v>
      </c>
      <c r="H1508" s="2">
        <v>1</v>
      </c>
      <c r="I1508" s="2">
        <v>0</v>
      </c>
      <c r="J1508" s="2">
        <v>0</v>
      </c>
      <c r="K1508" s="2">
        <v>0</v>
      </c>
      <c r="L1508" s="2">
        <v>1</v>
      </c>
      <c r="M1508" s="2">
        <v>0</v>
      </c>
      <c r="N1508" s="2">
        <v>0</v>
      </c>
      <c r="O1508" s="2" t="s">
        <v>37</v>
      </c>
      <c r="P1508" s="2" t="str" cm="1">
        <f t="array" ref="P1508">_xlfn.IFS(Table1[[#This Row],[Divorced]]=1,"Divorced",Table1[[#This Row],[Married]]=1,"Married",Table1[[#This Row],[Single]]=1,"Single",Table1[[#This Row],[Together]]=1,"Together",Table1[[#This Row],[Widow]]=1,"Widow")</f>
        <v>Single</v>
      </c>
      <c r="Q1508" s="2" t="str" cm="1">
        <f t="array" ref="Q1508">IFERROR(_xlfn.IFS(Table1[[#This Row],[Basic]]=1,"Basic",Table1[[#This Row],[Graduate]]=1,"Graduate",Table1[[#This Row],[Master]]=1,"Master",Table1[[#This Row],[PhD]]=1,"PhD"),"Other")</f>
        <v>Graduate</v>
      </c>
    </row>
    <row r="1509" spans="1:17" x14ac:dyDescent="0.25">
      <c r="A1509" s="2">
        <v>2022</v>
      </c>
      <c r="B1509" s="7">
        <v>138998</v>
      </c>
      <c r="C1509" s="2">
        <v>1</v>
      </c>
      <c r="D1509" s="2">
        <v>1</v>
      </c>
      <c r="E1509" s="2">
        <v>66</v>
      </c>
      <c r="F1509" s="2">
        <v>0</v>
      </c>
      <c r="G1509" s="2">
        <v>1</v>
      </c>
      <c r="H1509" s="2">
        <v>0</v>
      </c>
      <c r="I1509" s="2">
        <v>0</v>
      </c>
      <c r="J1509" s="2">
        <v>0</v>
      </c>
      <c r="K1509" s="2">
        <v>0</v>
      </c>
      <c r="L1509" s="2">
        <v>1</v>
      </c>
      <c r="M1509" s="2">
        <v>0</v>
      </c>
      <c r="N1509" s="2">
        <v>0</v>
      </c>
      <c r="O1509" s="2" t="s">
        <v>37</v>
      </c>
      <c r="P1509" s="2" t="str" cm="1">
        <f t="array" ref="P1509">_xlfn.IFS(Table1[[#This Row],[Divorced]]=1,"Divorced",Table1[[#This Row],[Married]]=1,"Married",Table1[[#This Row],[Single]]=1,"Single",Table1[[#This Row],[Together]]=1,"Together",Table1[[#This Row],[Widow]]=1,"Widow")</f>
        <v>Married</v>
      </c>
      <c r="Q1509" s="2" t="str" cm="1">
        <f t="array" ref="Q1509">IFERROR(_xlfn.IFS(Table1[[#This Row],[Basic]]=1,"Basic",Table1[[#This Row],[Graduate]]=1,"Graduate",Table1[[#This Row],[Master]]=1,"Master",Table1[[#This Row],[PhD]]=1,"PhD"),"Other")</f>
        <v>Graduate</v>
      </c>
    </row>
    <row r="1510" spans="1:17" x14ac:dyDescent="0.25">
      <c r="A1510" s="2">
        <v>2547</v>
      </c>
      <c r="B1510" s="7">
        <v>138998</v>
      </c>
      <c r="C1510" s="2">
        <v>1</v>
      </c>
      <c r="D1510" s="2">
        <v>1</v>
      </c>
      <c r="E1510" s="2">
        <v>66</v>
      </c>
      <c r="F1510" s="2">
        <v>0</v>
      </c>
      <c r="G1510" s="2">
        <v>1</v>
      </c>
      <c r="H1510" s="2">
        <v>0</v>
      </c>
      <c r="I1510" s="2">
        <v>0</v>
      </c>
      <c r="J1510" s="2">
        <v>0</v>
      </c>
      <c r="K1510" s="2">
        <v>0</v>
      </c>
      <c r="L1510" s="2">
        <v>1</v>
      </c>
      <c r="M1510" s="2">
        <v>0</v>
      </c>
      <c r="N1510" s="2">
        <v>0</v>
      </c>
      <c r="O1510" s="2" t="s">
        <v>39</v>
      </c>
      <c r="P1510" s="2" t="str" cm="1">
        <f t="array" ref="P1510">_xlfn.IFS(Table1[[#This Row],[Divorced]]=1,"Divorced",Table1[[#This Row],[Married]]=1,"Married",Table1[[#This Row],[Single]]=1,"Single",Table1[[#This Row],[Together]]=1,"Together",Table1[[#This Row],[Widow]]=1,"Widow")</f>
        <v>Married</v>
      </c>
      <c r="Q1510" s="2" t="str" cm="1">
        <f t="array" ref="Q1510">IFERROR(_xlfn.IFS(Table1[[#This Row],[Basic]]=1,"Basic",Table1[[#This Row],[Graduate]]=1,"Graduate",Table1[[#This Row],[Master]]=1,"Master",Table1[[#This Row],[PhD]]=1,"PhD"),"Other")</f>
        <v>Graduate</v>
      </c>
    </row>
    <row r="1511" spans="1:17" x14ac:dyDescent="0.25">
      <c r="A1511" s="2">
        <v>1439</v>
      </c>
      <c r="B1511" s="7">
        <v>138988</v>
      </c>
      <c r="C1511" s="2">
        <v>1</v>
      </c>
      <c r="D1511" s="2">
        <v>2</v>
      </c>
      <c r="E1511" s="2">
        <v>48</v>
      </c>
      <c r="F1511" s="2">
        <v>0</v>
      </c>
      <c r="G1511" s="2">
        <v>1</v>
      </c>
      <c r="H1511" s="2">
        <v>0</v>
      </c>
      <c r="I1511" s="2">
        <v>0</v>
      </c>
      <c r="J1511" s="2">
        <v>0</v>
      </c>
      <c r="K1511" s="2">
        <v>0</v>
      </c>
      <c r="L1511" s="2">
        <v>1</v>
      </c>
      <c r="M1511" s="2">
        <v>0</v>
      </c>
      <c r="N1511" s="2">
        <v>0</v>
      </c>
      <c r="O1511" s="2" t="s">
        <v>38</v>
      </c>
      <c r="P1511" s="2" t="str" cm="1">
        <f t="array" ref="P1511">_xlfn.IFS(Table1[[#This Row],[Divorced]]=1,"Divorced",Table1[[#This Row],[Married]]=1,"Married",Table1[[#This Row],[Single]]=1,"Single",Table1[[#This Row],[Together]]=1,"Together",Table1[[#This Row],[Widow]]=1,"Widow")</f>
        <v>Married</v>
      </c>
      <c r="Q1511" s="2" t="str" cm="1">
        <f t="array" ref="Q1511">IFERROR(_xlfn.IFS(Table1[[#This Row],[Basic]]=1,"Basic",Table1[[#This Row],[Graduate]]=1,"Graduate",Table1[[#This Row],[Master]]=1,"Master",Table1[[#This Row],[PhD]]=1,"PhD"),"Other")</f>
        <v>Graduate</v>
      </c>
    </row>
    <row r="1512" spans="1:17" x14ac:dyDescent="0.25">
      <c r="A1512" s="2">
        <v>1464</v>
      </c>
      <c r="B1512" s="7">
        <v>138961</v>
      </c>
      <c r="C1512" s="2">
        <v>1</v>
      </c>
      <c r="D1512" s="2">
        <v>0</v>
      </c>
      <c r="E1512" s="2">
        <v>47</v>
      </c>
      <c r="F1512" s="2">
        <v>0</v>
      </c>
      <c r="G1512" s="2">
        <v>1</v>
      </c>
      <c r="H1512" s="2">
        <v>0</v>
      </c>
      <c r="I1512" s="2">
        <v>0</v>
      </c>
      <c r="J1512" s="2">
        <v>0</v>
      </c>
      <c r="K1512" s="2">
        <v>0</v>
      </c>
      <c r="L1512" s="2">
        <v>0</v>
      </c>
      <c r="M1512" s="2">
        <v>1</v>
      </c>
      <c r="N1512" s="2">
        <v>0</v>
      </c>
      <c r="O1512" s="2" t="s">
        <v>37</v>
      </c>
      <c r="P1512" s="2" t="str" cm="1">
        <f t="array" ref="P1512">_xlfn.IFS(Table1[[#This Row],[Divorced]]=1,"Divorced",Table1[[#This Row],[Married]]=1,"Married",Table1[[#This Row],[Single]]=1,"Single",Table1[[#This Row],[Together]]=1,"Together",Table1[[#This Row],[Widow]]=1,"Widow")</f>
        <v>Married</v>
      </c>
      <c r="Q1512" s="2" t="str" cm="1">
        <f t="array" ref="Q1512">IFERROR(_xlfn.IFS(Table1[[#This Row],[Basic]]=1,"Basic",Table1[[#This Row],[Graduate]]=1,"Graduate",Table1[[#This Row],[Master]]=1,"Master",Table1[[#This Row],[PhD]]=1,"PhD"),"Other")</f>
        <v>Master</v>
      </c>
    </row>
    <row r="1513" spans="1:17" x14ac:dyDescent="0.25">
      <c r="A1513" s="2">
        <v>1665</v>
      </c>
      <c r="B1513" s="7">
        <v>138946</v>
      </c>
      <c r="C1513" s="2">
        <v>0</v>
      </c>
      <c r="D1513" s="2">
        <v>1</v>
      </c>
      <c r="E1513" s="2">
        <v>65</v>
      </c>
      <c r="F1513" s="2">
        <v>0</v>
      </c>
      <c r="G1513" s="2">
        <v>0</v>
      </c>
      <c r="H1513" s="2">
        <v>0</v>
      </c>
      <c r="I1513" s="2">
        <v>1</v>
      </c>
      <c r="J1513" s="2">
        <v>0</v>
      </c>
      <c r="K1513" s="2">
        <v>0</v>
      </c>
      <c r="L1513" s="2">
        <v>1</v>
      </c>
      <c r="M1513" s="2">
        <v>0</v>
      </c>
      <c r="N1513" s="2">
        <v>0</v>
      </c>
      <c r="O1513" s="2" t="s">
        <v>39</v>
      </c>
      <c r="P1513" s="2" t="str" cm="1">
        <f t="array" ref="P1513">_xlfn.IFS(Table1[[#This Row],[Divorced]]=1,"Divorced",Table1[[#This Row],[Married]]=1,"Married",Table1[[#This Row],[Single]]=1,"Single",Table1[[#This Row],[Together]]=1,"Together",Table1[[#This Row],[Widow]]=1,"Widow")</f>
        <v>Together</v>
      </c>
      <c r="Q1513" s="2" t="str" cm="1">
        <f t="array" ref="Q1513">IFERROR(_xlfn.IFS(Table1[[#This Row],[Basic]]=1,"Basic",Table1[[#This Row],[Graduate]]=1,"Graduate",Table1[[#This Row],[Master]]=1,"Master",Table1[[#This Row],[PhD]]=1,"PhD"),"Other")</f>
        <v>Graduate</v>
      </c>
    </row>
    <row r="1514" spans="1:17" x14ac:dyDescent="0.25">
      <c r="A1514" s="2">
        <v>3147</v>
      </c>
      <c r="B1514" s="7">
        <v>138946</v>
      </c>
      <c r="C1514" s="2">
        <v>0</v>
      </c>
      <c r="D1514" s="2">
        <v>1</v>
      </c>
      <c r="E1514" s="2">
        <v>65</v>
      </c>
      <c r="F1514" s="2">
        <v>0</v>
      </c>
      <c r="G1514" s="2">
        <v>0</v>
      </c>
      <c r="H1514" s="2">
        <v>0</v>
      </c>
      <c r="I1514" s="2">
        <v>1</v>
      </c>
      <c r="J1514" s="2">
        <v>0</v>
      </c>
      <c r="K1514" s="2">
        <v>0</v>
      </c>
      <c r="L1514" s="2">
        <v>1</v>
      </c>
      <c r="M1514" s="2">
        <v>0</v>
      </c>
      <c r="N1514" s="2">
        <v>0</v>
      </c>
      <c r="O1514" s="2" t="s">
        <v>39</v>
      </c>
      <c r="P1514" s="2" t="str" cm="1">
        <f t="array" ref="P1514">_xlfn.IFS(Table1[[#This Row],[Divorced]]=1,"Divorced",Table1[[#This Row],[Married]]=1,"Married",Table1[[#This Row],[Single]]=1,"Single",Table1[[#This Row],[Together]]=1,"Together",Table1[[#This Row],[Widow]]=1,"Widow")</f>
        <v>Together</v>
      </c>
      <c r="Q1514" s="2" t="str" cm="1">
        <f t="array" ref="Q1514">IFERROR(_xlfn.IFS(Table1[[#This Row],[Basic]]=1,"Basic",Table1[[#This Row],[Graduate]]=1,"Graduate",Table1[[#This Row],[Master]]=1,"Master",Table1[[#This Row],[PhD]]=1,"PhD"),"Other")</f>
        <v>Graduate</v>
      </c>
    </row>
    <row r="1515" spans="1:17" x14ac:dyDescent="0.25">
      <c r="A1515" s="2">
        <v>2368</v>
      </c>
      <c r="B1515" s="7">
        <v>138887</v>
      </c>
      <c r="C1515" s="2">
        <v>1</v>
      </c>
      <c r="D1515" s="2">
        <v>0</v>
      </c>
      <c r="E1515" s="2">
        <v>48</v>
      </c>
      <c r="F1515" s="2">
        <v>0</v>
      </c>
      <c r="G1515" s="2">
        <v>0</v>
      </c>
      <c r="H1515" s="2">
        <v>0</v>
      </c>
      <c r="I1515" s="2">
        <v>1</v>
      </c>
      <c r="J1515" s="2">
        <v>0</v>
      </c>
      <c r="K1515" s="2">
        <v>0</v>
      </c>
      <c r="L1515" s="2">
        <v>0</v>
      </c>
      <c r="M1515" s="2">
        <v>0</v>
      </c>
      <c r="N1515" s="2">
        <v>1</v>
      </c>
      <c r="O1515" s="2" t="s">
        <v>36</v>
      </c>
      <c r="P1515" s="2" t="str" cm="1">
        <f t="array" ref="P1515">_xlfn.IFS(Table1[[#This Row],[Divorced]]=1,"Divorced",Table1[[#This Row],[Married]]=1,"Married",Table1[[#This Row],[Single]]=1,"Single",Table1[[#This Row],[Together]]=1,"Together",Table1[[#This Row],[Widow]]=1,"Widow")</f>
        <v>Together</v>
      </c>
      <c r="Q1515" s="2" t="str" cm="1">
        <f t="array" ref="Q1515">IFERROR(_xlfn.IFS(Table1[[#This Row],[Basic]]=1,"Basic",Table1[[#This Row],[Graduate]]=1,"Graduate",Table1[[#This Row],[Master]]=1,"Master",Table1[[#This Row],[PhD]]=1,"PhD"),"Other")</f>
        <v>PhD</v>
      </c>
    </row>
    <row r="1516" spans="1:17" x14ac:dyDescent="0.25">
      <c r="A1516" s="2">
        <v>1181</v>
      </c>
      <c r="B1516" s="7">
        <v>138872</v>
      </c>
      <c r="C1516" s="2">
        <v>1</v>
      </c>
      <c r="D1516" s="2">
        <v>0</v>
      </c>
      <c r="E1516" s="2">
        <v>32</v>
      </c>
      <c r="F1516" s="2">
        <v>0</v>
      </c>
      <c r="G1516" s="2">
        <v>1</v>
      </c>
      <c r="H1516" s="2">
        <v>0</v>
      </c>
      <c r="I1516" s="2">
        <v>0</v>
      </c>
      <c r="J1516" s="2">
        <v>0</v>
      </c>
      <c r="K1516" s="2">
        <v>0</v>
      </c>
      <c r="L1516" s="2">
        <v>1</v>
      </c>
      <c r="M1516" s="2">
        <v>0</v>
      </c>
      <c r="N1516" s="2">
        <v>0</v>
      </c>
      <c r="O1516" s="2" t="s">
        <v>38</v>
      </c>
      <c r="P1516" s="2" t="str" cm="1">
        <f t="array" ref="P1516">_xlfn.IFS(Table1[[#This Row],[Divorced]]=1,"Divorced",Table1[[#This Row],[Married]]=1,"Married",Table1[[#This Row],[Single]]=1,"Single",Table1[[#This Row],[Together]]=1,"Together",Table1[[#This Row],[Widow]]=1,"Widow")</f>
        <v>Married</v>
      </c>
      <c r="Q1516" s="2" t="str" cm="1">
        <f t="array" ref="Q1516">IFERROR(_xlfn.IFS(Table1[[#This Row],[Basic]]=1,"Basic",Table1[[#This Row],[Graduate]]=1,"Graduate",Table1[[#This Row],[Master]]=1,"Master",Table1[[#This Row],[PhD]]=1,"PhD"),"Other")</f>
        <v>Graduate</v>
      </c>
    </row>
    <row r="1517" spans="1:17" x14ac:dyDescent="0.25">
      <c r="A1517" s="2">
        <v>1166</v>
      </c>
      <c r="B1517" s="7">
        <v>138853</v>
      </c>
      <c r="C1517" s="2">
        <v>1</v>
      </c>
      <c r="D1517" s="2">
        <v>1</v>
      </c>
      <c r="E1517" s="2">
        <v>50</v>
      </c>
      <c r="F1517" s="2">
        <v>0</v>
      </c>
      <c r="G1517" s="2">
        <v>1</v>
      </c>
      <c r="H1517" s="2">
        <v>0</v>
      </c>
      <c r="I1517" s="2">
        <v>0</v>
      </c>
      <c r="J1517" s="2">
        <v>0</v>
      </c>
      <c r="K1517" s="2">
        <v>0</v>
      </c>
      <c r="L1517" s="2">
        <v>0</v>
      </c>
      <c r="M1517" s="2">
        <v>0</v>
      </c>
      <c r="N1517" s="2">
        <v>1</v>
      </c>
      <c r="O1517" s="2" t="s">
        <v>35</v>
      </c>
      <c r="P1517" s="2" t="str" cm="1">
        <f t="array" ref="P1517">_xlfn.IFS(Table1[[#This Row],[Divorced]]=1,"Divorced",Table1[[#This Row],[Married]]=1,"Married",Table1[[#This Row],[Single]]=1,"Single",Table1[[#This Row],[Together]]=1,"Together",Table1[[#This Row],[Widow]]=1,"Widow")</f>
        <v>Married</v>
      </c>
      <c r="Q1517" s="2" t="str" cm="1">
        <f t="array" ref="Q1517">IFERROR(_xlfn.IFS(Table1[[#This Row],[Basic]]=1,"Basic",Table1[[#This Row],[Graduate]]=1,"Graduate",Table1[[#This Row],[Master]]=1,"Master",Table1[[#This Row],[PhD]]=1,"PhD"),"Other")</f>
        <v>PhD</v>
      </c>
    </row>
    <row r="1518" spans="1:17" x14ac:dyDescent="0.25">
      <c r="A1518" s="2">
        <v>1740</v>
      </c>
      <c r="B1518" s="7">
        <v>138829</v>
      </c>
      <c r="C1518" s="2">
        <v>0</v>
      </c>
      <c r="D1518" s="2">
        <v>1</v>
      </c>
      <c r="E1518" s="2">
        <v>61</v>
      </c>
      <c r="F1518" s="2">
        <v>0</v>
      </c>
      <c r="G1518" s="2">
        <v>1</v>
      </c>
      <c r="H1518" s="2">
        <v>0</v>
      </c>
      <c r="I1518" s="2">
        <v>0</v>
      </c>
      <c r="J1518" s="2">
        <v>0</v>
      </c>
      <c r="K1518" s="2">
        <v>0</v>
      </c>
      <c r="L1518" s="2">
        <v>0</v>
      </c>
      <c r="M1518" s="2">
        <v>0</v>
      </c>
      <c r="N1518" s="2">
        <v>1</v>
      </c>
      <c r="O1518" s="2" t="s">
        <v>37</v>
      </c>
      <c r="P1518" s="2" t="str" cm="1">
        <f t="array" ref="P1518">_xlfn.IFS(Table1[[#This Row],[Divorced]]=1,"Divorced",Table1[[#This Row],[Married]]=1,"Married",Table1[[#This Row],[Single]]=1,"Single",Table1[[#This Row],[Together]]=1,"Together",Table1[[#This Row],[Widow]]=1,"Widow")</f>
        <v>Married</v>
      </c>
      <c r="Q1518" s="2" t="str" cm="1">
        <f t="array" ref="Q1518">IFERROR(_xlfn.IFS(Table1[[#This Row],[Basic]]=1,"Basic",Table1[[#This Row],[Graduate]]=1,"Graduate",Table1[[#This Row],[Master]]=1,"Master",Table1[[#This Row],[PhD]]=1,"PhD"),"Other")</f>
        <v>PhD</v>
      </c>
    </row>
    <row r="1519" spans="1:17" x14ac:dyDescent="0.25">
      <c r="A1519" s="2">
        <v>1372</v>
      </c>
      <c r="B1519" s="7">
        <v>138823</v>
      </c>
      <c r="C1519" s="2">
        <v>0</v>
      </c>
      <c r="D1519" s="2">
        <v>1</v>
      </c>
      <c r="E1519" s="2">
        <v>71</v>
      </c>
      <c r="F1519" s="2">
        <v>0</v>
      </c>
      <c r="G1519" s="2">
        <v>0</v>
      </c>
      <c r="H1519" s="2">
        <v>0</v>
      </c>
      <c r="I1519" s="2">
        <v>1</v>
      </c>
      <c r="J1519" s="2">
        <v>0</v>
      </c>
      <c r="K1519" s="2">
        <v>0</v>
      </c>
      <c r="L1519" s="2">
        <v>1</v>
      </c>
      <c r="M1519" s="2">
        <v>0</v>
      </c>
      <c r="N1519" s="2">
        <v>0</v>
      </c>
      <c r="O1519" s="2" t="s">
        <v>36</v>
      </c>
      <c r="P1519" s="2" t="str" cm="1">
        <f t="array" ref="P1519">_xlfn.IFS(Table1[[#This Row],[Divorced]]=1,"Divorced",Table1[[#This Row],[Married]]=1,"Married",Table1[[#This Row],[Single]]=1,"Single",Table1[[#This Row],[Together]]=1,"Together",Table1[[#This Row],[Widow]]=1,"Widow")</f>
        <v>Together</v>
      </c>
      <c r="Q1519" s="2" t="str" cm="1">
        <f t="array" ref="Q1519">IFERROR(_xlfn.IFS(Table1[[#This Row],[Basic]]=1,"Basic",Table1[[#This Row],[Graduate]]=1,"Graduate",Table1[[#This Row],[Master]]=1,"Master",Table1[[#This Row],[PhD]]=1,"PhD"),"Other")</f>
        <v>Graduate</v>
      </c>
    </row>
    <row r="1520" spans="1:17" x14ac:dyDescent="0.25">
      <c r="A1520" s="2">
        <v>2253</v>
      </c>
      <c r="B1520" s="7">
        <v>138808</v>
      </c>
      <c r="C1520" s="2">
        <v>1</v>
      </c>
      <c r="D1520" s="2">
        <v>0</v>
      </c>
      <c r="E1520" s="2">
        <v>48</v>
      </c>
      <c r="F1520" s="2">
        <v>0</v>
      </c>
      <c r="G1520" s="2">
        <v>0</v>
      </c>
      <c r="H1520" s="2">
        <v>1</v>
      </c>
      <c r="I1520" s="2">
        <v>0</v>
      </c>
      <c r="J1520" s="2">
        <v>0</v>
      </c>
      <c r="K1520" s="2">
        <v>0</v>
      </c>
      <c r="L1520" s="2">
        <v>1</v>
      </c>
      <c r="M1520" s="2">
        <v>0</v>
      </c>
      <c r="N1520" s="2">
        <v>0</v>
      </c>
      <c r="O1520" s="2" t="s">
        <v>39</v>
      </c>
      <c r="P1520" s="2" t="str" cm="1">
        <f t="array" ref="P1520">_xlfn.IFS(Table1[[#This Row],[Divorced]]=1,"Divorced",Table1[[#This Row],[Married]]=1,"Married",Table1[[#This Row],[Single]]=1,"Single",Table1[[#This Row],[Together]]=1,"Together",Table1[[#This Row],[Widow]]=1,"Widow")</f>
        <v>Single</v>
      </c>
      <c r="Q1520" s="2" t="str" cm="1">
        <f t="array" ref="Q1520">IFERROR(_xlfn.IFS(Table1[[#This Row],[Basic]]=1,"Basic",Table1[[#This Row],[Graduate]]=1,"Graduate",Table1[[#This Row],[Master]]=1,"Master",Table1[[#This Row],[PhD]]=1,"PhD"),"Other")</f>
        <v>Graduate</v>
      </c>
    </row>
    <row r="1521" spans="1:17" x14ac:dyDescent="0.25">
      <c r="A1521" s="2">
        <v>2404</v>
      </c>
      <c r="B1521" s="7">
        <v>138741</v>
      </c>
      <c r="C1521" s="2">
        <v>1</v>
      </c>
      <c r="D1521" s="2">
        <v>1</v>
      </c>
      <c r="E1521" s="2">
        <v>62</v>
      </c>
      <c r="F1521" s="2">
        <v>0</v>
      </c>
      <c r="G1521" s="2">
        <v>0</v>
      </c>
      <c r="H1521" s="2">
        <v>1</v>
      </c>
      <c r="I1521" s="2">
        <v>0</v>
      </c>
      <c r="J1521" s="2">
        <v>0</v>
      </c>
      <c r="K1521" s="2">
        <v>0</v>
      </c>
      <c r="L1521" s="2">
        <v>0</v>
      </c>
      <c r="M1521" s="2">
        <v>0</v>
      </c>
      <c r="N1521" s="2">
        <v>0</v>
      </c>
      <c r="O1521" s="2" t="s">
        <v>36</v>
      </c>
      <c r="P1521" s="2" t="str" cm="1">
        <f t="array" ref="P1521">_xlfn.IFS(Table1[[#This Row],[Divorced]]=1,"Divorced",Table1[[#This Row],[Married]]=1,"Married",Table1[[#This Row],[Single]]=1,"Single",Table1[[#This Row],[Together]]=1,"Together",Table1[[#This Row],[Widow]]=1,"Widow")</f>
        <v>Single</v>
      </c>
      <c r="Q1521" s="2" t="str" cm="1">
        <f t="array" ref="Q1521">IFERROR(_xlfn.IFS(Table1[[#This Row],[Basic]]=1,"Basic",Table1[[#This Row],[Graduate]]=1,"Graduate",Table1[[#This Row],[Master]]=1,"Master",Table1[[#This Row],[PhD]]=1,"PhD"),"Other")</f>
        <v>Other</v>
      </c>
    </row>
    <row r="1522" spans="1:17" x14ac:dyDescent="0.25">
      <c r="A1522" s="2">
        <v>2733</v>
      </c>
      <c r="B1522" s="7">
        <v>138725</v>
      </c>
      <c r="C1522" s="2">
        <v>1</v>
      </c>
      <c r="D1522" s="2">
        <v>1</v>
      </c>
      <c r="E1522" s="2">
        <v>65</v>
      </c>
      <c r="F1522" s="2">
        <v>0</v>
      </c>
      <c r="G1522" s="2">
        <v>1</v>
      </c>
      <c r="H1522" s="2">
        <v>0</v>
      </c>
      <c r="I1522" s="2">
        <v>0</v>
      </c>
      <c r="J1522" s="2">
        <v>0</v>
      </c>
      <c r="K1522" s="2">
        <v>0</v>
      </c>
      <c r="L1522" s="2">
        <v>0</v>
      </c>
      <c r="M1522" s="2">
        <v>0</v>
      </c>
      <c r="N1522" s="2">
        <v>1</v>
      </c>
      <c r="O1522" s="2" t="s">
        <v>39</v>
      </c>
      <c r="P1522" s="2" t="str" cm="1">
        <f t="array" ref="P1522">_xlfn.IFS(Table1[[#This Row],[Divorced]]=1,"Divorced",Table1[[#This Row],[Married]]=1,"Married",Table1[[#This Row],[Single]]=1,"Single",Table1[[#This Row],[Together]]=1,"Together",Table1[[#This Row],[Widow]]=1,"Widow")</f>
        <v>Married</v>
      </c>
      <c r="Q1522" s="2" t="str" cm="1">
        <f t="array" ref="Q1522">IFERROR(_xlfn.IFS(Table1[[#This Row],[Basic]]=1,"Basic",Table1[[#This Row],[Graduate]]=1,"Graduate",Table1[[#This Row],[Master]]=1,"Master",Table1[[#This Row],[PhD]]=1,"PhD"),"Other")</f>
        <v>PhD</v>
      </c>
    </row>
    <row r="1523" spans="1:17" x14ac:dyDescent="0.25">
      <c r="A1523" s="2">
        <v>1724</v>
      </c>
      <c r="B1523" s="7">
        <v>138702</v>
      </c>
      <c r="C1523" s="2">
        <v>1</v>
      </c>
      <c r="D1523" s="2">
        <v>0</v>
      </c>
      <c r="E1523" s="2">
        <v>42</v>
      </c>
      <c r="F1523" s="2">
        <v>0</v>
      </c>
      <c r="G1523" s="2">
        <v>0</v>
      </c>
      <c r="H1523" s="2">
        <v>0</v>
      </c>
      <c r="I1523" s="2">
        <v>1</v>
      </c>
      <c r="J1523" s="2">
        <v>0</v>
      </c>
      <c r="K1523" s="2">
        <v>0</v>
      </c>
      <c r="L1523" s="2">
        <v>0</v>
      </c>
      <c r="M1523" s="2">
        <v>0</v>
      </c>
      <c r="N1523" s="2">
        <v>0</v>
      </c>
      <c r="O1523" s="2" t="s">
        <v>35</v>
      </c>
      <c r="P1523" s="2" t="str" cm="1">
        <f t="array" ref="P1523">_xlfn.IFS(Table1[[#This Row],[Divorced]]=1,"Divorced",Table1[[#This Row],[Married]]=1,"Married",Table1[[#This Row],[Single]]=1,"Single",Table1[[#This Row],[Together]]=1,"Together",Table1[[#This Row],[Widow]]=1,"Widow")</f>
        <v>Together</v>
      </c>
      <c r="Q1523" s="2" t="str" cm="1">
        <f t="array" ref="Q1523">IFERROR(_xlfn.IFS(Table1[[#This Row],[Basic]]=1,"Basic",Table1[[#This Row],[Graduate]]=1,"Graduate",Table1[[#This Row],[Master]]=1,"Master",Table1[[#This Row],[PhD]]=1,"PhD"),"Other")</f>
        <v>Other</v>
      </c>
    </row>
    <row r="1524" spans="1:17" x14ac:dyDescent="0.25">
      <c r="A1524" s="2">
        <v>1844</v>
      </c>
      <c r="B1524" s="7">
        <v>138683</v>
      </c>
      <c r="C1524" s="2">
        <v>1</v>
      </c>
      <c r="D1524" s="2">
        <v>0</v>
      </c>
      <c r="E1524" s="2">
        <v>31</v>
      </c>
      <c r="F1524" s="2">
        <v>0</v>
      </c>
      <c r="G1524" s="2">
        <v>0</v>
      </c>
      <c r="H1524" s="2">
        <v>0</v>
      </c>
      <c r="I1524" s="2">
        <v>1</v>
      </c>
      <c r="J1524" s="2">
        <v>0</v>
      </c>
      <c r="K1524" s="2">
        <v>0</v>
      </c>
      <c r="L1524" s="2">
        <v>0</v>
      </c>
      <c r="M1524" s="2">
        <v>0</v>
      </c>
      <c r="N1524" s="2">
        <v>0</v>
      </c>
      <c r="O1524" s="2" t="s">
        <v>35</v>
      </c>
      <c r="P1524" s="2" t="str" cm="1">
        <f t="array" ref="P1524">_xlfn.IFS(Table1[[#This Row],[Divorced]]=1,"Divorced",Table1[[#This Row],[Married]]=1,"Married",Table1[[#This Row],[Single]]=1,"Single",Table1[[#This Row],[Together]]=1,"Together",Table1[[#This Row],[Widow]]=1,"Widow")</f>
        <v>Together</v>
      </c>
      <c r="Q1524" s="2" t="str" cm="1">
        <f t="array" ref="Q1524">IFERROR(_xlfn.IFS(Table1[[#This Row],[Basic]]=1,"Basic",Table1[[#This Row],[Graduate]]=1,"Graduate",Table1[[#This Row],[Master]]=1,"Master",Table1[[#This Row],[PhD]]=1,"PhD"),"Other")</f>
        <v>Other</v>
      </c>
    </row>
    <row r="1525" spans="1:17" x14ac:dyDescent="0.25">
      <c r="A1525" s="2">
        <v>3013</v>
      </c>
      <c r="B1525" s="7">
        <v>138680</v>
      </c>
      <c r="C1525" s="2">
        <v>1</v>
      </c>
      <c r="D1525" s="2">
        <v>0</v>
      </c>
      <c r="E1525" s="2">
        <v>36</v>
      </c>
      <c r="F1525" s="2">
        <v>0</v>
      </c>
      <c r="G1525" s="2">
        <v>1</v>
      </c>
      <c r="H1525" s="2">
        <v>0</v>
      </c>
      <c r="I1525" s="2">
        <v>0</v>
      </c>
      <c r="J1525" s="2">
        <v>0</v>
      </c>
      <c r="K1525" s="2">
        <v>0</v>
      </c>
      <c r="L1525" s="2">
        <v>1</v>
      </c>
      <c r="M1525" s="2">
        <v>0</v>
      </c>
      <c r="N1525" s="2">
        <v>0</v>
      </c>
      <c r="O1525" s="2" t="s">
        <v>34</v>
      </c>
      <c r="P1525" s="2" t="str" cm="1">
        <f t="array" ref="P1525">_xlfn.IFS(Table1[[#This Row],[Divorced]]=1,"Divorced",Table1[[#This Row],[Married]]=1,"Married",Table1[[#This Row],[Single]]=1,"Single",Table1[[#This Row],[Together]]=1,"Together",Table1[[#This Row],[Widow]]=1,"Widow")</f>
        <v>Married</v>
      </c>
      <c r="Q1525" s="2" t="str" cm="1">
        <f t="array" ref="Q1525">IFERROR(_xlfn.IFS(Table1[[#This Row],[Basic]]=1,"Basic",Table1[[#This Row],[Graduate]]=1,"Graduate",Table1[[#This Row],[Master]]=1,"Master",Table1[[#This Row],[PhD]]=1,"PhD"),"Other")</f>
        <v>Graduate</v>
      </c>
    </row>
    <row r="1526" spans="1:17" x14ac:dyDescent="0.25">
      <c r="A1526" s="2">
        <v>1339</v>
      </c>
      <c r="B1526" s="7">
        <v>138643</v>
      </c>
      <c r="C1526" s="2">
        <v>1</v>
      </c>
      <c r="D1526" s="2">
        <v>1</v>
      </c>
      <c r="E1526" s="2">
        <v>42</v>
      </c>
      <c r="F1526" s="2">
        <v>0</v>
      </c>
      <c r="G1526" s="2">
        <v>0</v>
      </c>
      <c r="H1526" s="2">
        <v>1</v>
      </c>
      <c r="I1526" s="2">
        <v>0</v>
      </c>
      <c r="J1526" s="2">
        <v>0</v>
      </c>
      <c r="K1526" s="2">
        <v>0</v>
      </c>
      <c r="L1526" s="2">
        <v>1</v>
      </c>
      <c r="M1526" s="2">
        <v>0</v>
      </c>
      <c r="N1526" s="2">
        <v>0</v>
      </c>
      <c r="O1526" s="2" t="s">
        <v>34</v>
      </c>
      <c r="P1526" s="2" t="str" cm="1">
        <f t="array" ref="P1526">_xlfn.IFS(Table1[[#This Row],[Divorced]]=1,"Divorced",Table1[[#This Row],[Married]]=1,"Married",Table1[[#This Row],[Single]]=1,"Single",Table1[[#This Row],[Together]]=1,"Together",Table1[[#This Row],[Widow]]=1,"Widow")</f>
        <v>Single</v>
      </c>
      <c r="Q1526" s="2" t="str" cm="1">
        <f t="array" ref="Q1526">IFERROR(_xlfn.IFS(Table1[[#This Row],[Basic]]=1,"Basic",Table1[[#This Row],[Graduate]]=1,"Graduate",Table1[[#This Row],[Master]]=1,"Master",Table1[[#This Row],[PhD]]=1,"PhD"),"Other")</f>
        <v>Graduate</v>
      </c>
    </row>
    <row r="1527" spans="1:17" x14ac:dyDescent="0.25">
      <c r="A1527" s="2">
        <v>1030</v>
      </c>
      <c r="B1527" s="7">
        <v>138620</v>
      </c>
      <c r="C1527" s="2">
        <v>0</v>
      </c>
      <c r="D1527" s="2">
        <v>0</v>
      </c>
      <c r="E1527" s="2">
        <v>57</v>
      </c>
      <c r="F1527" s="2">
        <v>0</v>
      </c>
      <c r="G1527" s="2">
        <v>0</v>
      </c>
      <c r="H1527" s="2">
        <v>0</v>
      </c>
      <c r="I1527" s="2">
        <v>1</v>
      </c>
      <c r="J1527" s="2">
        <v>0</v>
      </c>
      <c r="K1527" s="2">
        <v>0</v>
      </c>
      <c r="L1527" s="2">
        <v>0</v>
      </c>
      <c r="M1527" s="2">
        <v>1</v>
      </c>
      <c r="N1527" s="2">
        <v>0</v>
      </c>
      <c r="O1527" s="2" t="s">
        <v>36</v>
      </c>
      <c r="P1527" s="2" t="str" cm="1">
        <f t="array" ref="P1527">_xlfn.IFS(Table1[[#This Row],[Divorced]]=1,"Divorced",Table1[[#This Row],[Married]]=1,"Married",Table1[[#This Row],[Single]]=1,"Single",Table1[[#This Row],[Together]]=1,"Together",Table1[[#This Row],[Widow]]=1,"Widow")</f>
        <v>Together</v>
      </c>
      <c r="Q1527" s="2" t="str" cm="1">
        <f t="array" ref="Q1527">IFERROR(_xlfn.IFS(Table1[[#This Row],[Basic]]=1,"Basic",Table1[[#This Row],[Graduate]]=1,"Graduate",Table1[[#This Row],[Master]]=1,"Master",Table1[[#This Row],[PhD]]=1,"PhD"),"Other")</f>
        <v>Master</v>
      </c>
    </row>
    <row r="1528" spans="1:17" x14ac:dyDescent="0.25">
      <c r="A1528" s="2">
        <v>1078</v>
      </c>
      <c r="B1528" s="7">
        <v>138620</v>
      </c>
      <c r="C1528" s="2">
        <v>0</v>
      </c>
      <c r="D1528" s="2">
        <v>0</v>
      </c>
      <c r="E1528" s="2">
        <v>57</v>
      </c>
      <c r="F1528" s="2">
        <v>0</v>
      </c>
      <c r="G1528" s="2">
        <v>0</v>
      </c>
      <c r="H1528" s="2">
        <v>0</v>
      </c>
      <c r="I1528" s="2">
        <v>1</v>
      </c>
      <c r="J1528" s="2">
        <v>0</v>
      </c>
      <c r="K1528" s="2">
        <v>0</v>
      </c>
      <c r="L1528" s="2">
        <v>0</v>
      </c>
      <c r="M1528" s="2">
        <v>1</v>
      </c>
      <c r="N1528" s="2">
        <v>0</v>
      </c>
      <c r="O1528" s="2" t="s">
        <v>36</v>
      </c>
      <c r="P1528" s="2" t="str" cm="1">
        <f t="array" ref="P1528">_xlfn.IFS(Table1[[#This Row],[Divorced]]=1,"Divorced",Table1[[#This Row],[Married]]=1,"Married",Table1[[#This Row],[Single]]=1,"Single",Table1[[#This Row],[Together]]=1,"Together",Table1[[#This Row],[Widow]]=1,"Widow")</f>
        <v>Together</v>
      </c>
      <c r="Q1528" s="2" t="str" cm="1">
        <f t="array" ref="Q1528">IFERROR(_xlfn.IFS(Table1[[#This Row],[Basic]]=1,"Basic",Table1[[#This Row],[Graduate]]=1,"Graduate",Table1[[#This Row],[Master]]=1,"Master",Table1[[#This Row],[PhD]]=1,"PhD"),"Other")</f>
        <v>Master</v>
      </c>
    </row>
    <row r="1529" spans="1:17" x14ac:dyDescent="0.25">
      <c r="A1529" s="2">
        <v>1556</v>
      </c>
      <c r="B1529" s="7">
        <v>138593</v>
      </c>
      <c r="C1529" s="2">
        <v>1</v>
      </c>
      <c r="D1529" s="2">
        <v>0</v>
      </c>
      <c r="E1529" s="2">
        <v>42</v>
      </c>
      <c r="F1529" s="2">
        <v>0</v>
      </c>
      <c r="G1529" s="2">
        <v>0</v>
      </c>
      <c r="H1529" s="2">
        <v>1</v>
      </c>
      <c r="I1529" s="2">
        <v>0</v>
      </c>
      <c r="J1529" s="2">
        <v>0</v>
      </c>
      <c r="K1529" s="2">
        <v>0</v>
      </c>
      <c r="L1529" s="2">
        <v>0</v>
      </c>
      <c r="M1529" s="2">
        <v>0</v>
      </c>
      <c r="N1529" s="2">
        <v>0</v>
      </c>
      <c r="O1529" s="2" t="s">
        <v>35</v>
      </c>
      <c r="P1529" s="2" t="str" cm="1">
        <f t="array" ref="P1529">_xlfn.IFS(Table1[[#This Row],[Divorced]]=1,"Divorced",Table1[[#This Row],[Married]]=1,"Married",Table1[[#This Row],[Single]]=1,"Single",Table1[[#This Row],[Together]]=1,"Together",Table1[[#This Row],[Widow]]=1,"Widow")</f>
        <v>Single</v>
      </c>
      <c r="Q1529" s="2" t="str" cm="1">
        <f t="array" ref="Q1529">IFERROR(_xlfn.IFS(Table1[[#This Row],[Basic]]=1,"Basic",Table1[[#This Row],[Graduate]]=1,"Graduate",Table1[[#This Row],[Master]]=1,"Master",Table1[[#This Row],[PhD]]=1,"PhD"),"Other")</f>
        <v>Other</v>
      </c>
    </row>
    <row r="1530" spans="1:17" x14ac:dyDescent="0.25">
      <c r="A1530" s="2">
        <v>1220</v>
      </c>
      <c r="B1530" s="7">
        <v>138590</v>
      </c>
      <c r="C1530" s="2">
        <v>1</v>
      </c>
      <c r="D1530" s="2">
        <v>0</v>
      </c>
      <c r="E1530" s="2">
        <v>49</v>
      </c>
      <c r="F1530" s="2">
        <v>0</v>
      </c>
      <c r="G1530" s="2">
        <v>0</v>
      </c>
      <c r="H1530" s="2">
        <v>0</v>
      </c>
      <c r="I1530" s="2">
        <v>1</v>
      </c>
      <c r="J1530" s="2">
        <v>0</v>
      </c>
      <c r="K1530" s="2">
        <v>0</v>
      </c>
      <c r="L1530" s="2">
        <v>1</v>
      </c>
      <c r="M1530" s="2">
        <v>0</v>
      </c>
      <c r="N1530" s="2">
        <v>0</v>
      </c>
      <c r="O1530" s="2" t="s">
        <v>35</v>
      </c>
      <c r="P1530" s="2" t="str" cm="1">
        <f t="array" ref="P1530">_xlfn.IFS(Table1[[#This Row],[Divorced]]=1,"Divorced",Table1[[#This Row],[Married]]=1,"Married",Table1[[#This Row],[Single]]=1,"Single",Table1[[#This Row],[Together]]=1,"Together",Table1[[#This Row],[Widow]]=1,"Widow")</f>
        <v>Together</v>
      </c>
      <c r="Q1530" s="2" t="str" cm="1">
        <f t="array" ref="Q1530">IFERROR(_xlfn.IFS(Table1[[#This Row],[Basic]]=1,"Basic",Table1[[#This Row],[Graduate]]=1,"Graduate",Table1[[#This Row],[Master]]=1,"Master",Table1[[#This Row],[PhD]]=1,"PhD"),"Other")</f>
        <v>Graduate</v>
      </c>
    </row>
    <row r="1531" spans="1:17" x14ac:dyDescent="0.25">
      <c r="A1531" s="2">
        <v>1358</v>
      </c>
      <c r="B1531" s="7">
        <v>138578</v>
      </c>
      <c r="C1531" s="2">
        <v>1</v>
      </c>
      <c r="D1531" s="2">
        <v>1</v>
      </c>
      <c r="E1531" s="2">
        <v>48</v>
      </c>
      <c r="F1531" s="2">
        <v>0</v>
      </c>
      <c r="G1531" s="2">
        <v>0</v>
      </c>
      <c r="H1531" s="2">
        <v>1</v>
      </c>
      <c r="I1531" s="2">
        <v>0</v>
      </c>
      <c r="J1531" s="2">
        <v>0</v>
      </c>
      <c r="K1531" s="2">
        <v>0</v>
      </c>
      <c r="L1531" s="2">
        <v>0</v>
      </c>
      <c r="M1531" s="2">
        <v>0</v>
      </c>
      <c r="N1531" s="2">
        <v>1</v>
      </c>
      <c r="O1531" s="2" t="s">
        <v>35</v>
      </c>
      <c r="P1531" s="2" t="str" cm="1">
        <f t="array" ref="P1531">_xlfn.IFS(Table1[[#This Row],[Divorced]]=1,"Divorced",Table1[[#This Row],[Married]]=1,"Married",Table1[[#This Row],[Single]]=1,"Single",Table1[[#This Row],[Together]]=1,"Together",Table1[[#This Row],[Widow]]=1,"Widow")</f>
        <v>Single</v>
      </c>
      <c r="Q1531" s="2" t="str" cm="1">
        <f t="array" ref="Q1531">IFERROR(_xlfn.IFS(Table1[[#This Row],[Basic]]=1,"Basic",Table1[[#This Row],[Graduate]]=1,"Graduate",Table1[[#This Row],[Master]]=1,"Master",Table1[[#This Row],[PhD]]=1,"PhD"),"Other")</f>
        <v>PhD</v>
      </c>
    </row>
    <row r="1532" spans="1:17" x14ac:dyDescent="0.25">
      <c r="A1532" s="2">
        <v>2074</v>
      </c>
      <c r="B1532" s="7">
        <v>138578</v>
      </c>
      <c r="C1532" s="2">
        <v>1</v>
      </c>
      <c r="D1532" s="2">
        <v>1</v>
      </c>
      <c r="E1532" s="2">
        <v>48</v>
      </c>
      <c r="F1532" s="2">
        <v>0</v>
      </c>
      <c r="G1532" s="2">
        <v>0</v>
      </c>
      <c r="H1532" s="2">
        <v>1</v>
      </c>
      <c r="I1532" s="2">
        <v>0</v>
      </c>
      <c r="J1532" s="2">
        <v>0</v>
      </c>
      <c r="K1532" s="2">
        <v>0</v>
      </c>
      <c r="L1532" s="2">
        <v>0</v>
      </c>
      <c r="M1532" s="2">
        <v>0</v>
      </c>
      <c r="N1532" s="2">
        <v>1</v>
      </c>
      <c r="O1532" s="2" t="s">
        <v>36</v>
      </c>
      <c r="P1532" s="2" t="str" cm="1">
        <f t="array" ref="P1532">_xlfn.IFS(Table1[[#This Row],[Divorced]]=1,"Divorced",Table1[[#This Row],[Married]]=1,"Married",Table1[[#This Row],[Single]]=1,"Single",Table1[[#This Row],[Together]]=1,"Together",Table1[[#This Row],[Widow]]=1,"Widow")</f>
        <v>Single</v>
      </c>
      <c r="Q1532" s="2" t="str" cm="1">
        <f t="array" ref="Q1532">IFERROR(_xlfn.IFS(Table1[[#This Row],[Basic]]=1,"Basic",Table1[[#This Row],[Graduate]]=1,"Graduate",Table1[[#This Row],[Master]]=1,"Master",Table1[[#This Row],[PhD]]=1,"PhD"),"Other")</f>
        <v>PhD</v>
      </c>
    </row>
    <row r="1533" spans="1:17" x14ac:dyDescent="0.25">
      <c r="A1533" s="2">
        <v>1837</v>
      </c>
      <c r="B1533" s="7">
        <v>138576</v>
      </c>
      <c r="C1533" s="2">
        <v>0</v>
      </c>
      <c r="D1533" s="2">
        <v>1</v>
      </c>
      <c r="E1533" s="2">
        <v>47</v>
      </c>
      <c r="F1533" s="2">
        <v>0</v>
      </c>
      <c r="G1533" s="2">
        <v>1</v>
      </c>
      <c r="H1533" s="2">
        <v>0</v>
      </c>
      <c r="I1533" s="2">
        <v>0</v>
      </c>
      <c r="J1533" s="2">
        <v>0</v>
      </c>
      <c r="K1533" s="2">
        <v>0</v>
      </c>
      <c r="L1533" s="2">
        <v>0</v>
      </c>
      <c r="M1533" s="2">
        <v>1</v>
      </c>
      <c r="N1533" s="2">
        <v>0</v>
      </c>
      <c r="O1533" s="2" t="s">
        <v>34</v>
      </c>
      <c r="P1533" s="2" t="str" cm="1">
        <f t="array" ref="P1533">_xlfn.IFS(Table1[[#This Row],[Divorced]]=1,"Divorced",Table1[[#This Row],[Married]]=1,"Married",Table1[[#This Row],[Single]]=1,"Single",Table1[[#This Row],[Together]]=1,"Together",Table1[[#This Row],[Widow]]=1,"Widow")</f>
        <v>Married</v>
      </c>
      <c r="Q1533" s="2" t="str" cm="1">
        <f t="array" ref="Q1533">IFERROR(_xlfn.IFS(Table1[[#This Row],[Basic]]=1,"Basic",Table1[[#This Row],[Graduate]]=1,"Graduate",Table1[[#This Row],[Master]]=1,"Master",Table1[[#This Row],[PhD]]=1,"PhD"),"Other")</f>
        <v>Master</v>
      </c>
    </row>
    <row r="1534" spans="1:17" x14ac:dyDescent="0.25">
      <c r="A1534" s="2">
        <v>1100</v>
      </c>
      <c r="B1534" s="7">
        <v>138557</v>
      </c>
      <c r="C1534" s="2">
        <v>1</v>
      </c>
      <c r="D1534" s="2">
        <v>0</v>
      </c>
      <c r="E1534" s="2">
        <v>42</v>
      </c>
      <c r="F1534" s="2">
        <v>0</v>
      </c>
      <c r="G1534" s="2">
        <v>0</v>
      </c>
      <c r="H1534" s="2">
        <v>1</v>
      </c>
      <c r="I1534" s="2">
        <v>0</v>
      </c>
      <c r="J1534" s="2">
        <v>0</v>
      </c>
      <c r="K1534" s="2">
        <v>0</v>
      </c>
      <c r="L1534" s="2">
        <v>1</v>
      </c>
      <c r="M1534" s="2">
        <v>0</v>
      </c>
      <c r="N1534" s="2">
        <v>0</v>
      </c>
      <c r="O1534" s="2" t="s">
        <v>35</v>
      </c>
      <c r="P1534" s="2" t="str" cm="1">
        <f t="array" ref="P1534">_xlfn.IFS(Table1[[#This Row],[Divorced]]=1,"Divorced",Table1[[#This Row],[Married]]=1,"Married",Table1[[#This Row],[Single]]=1,"Single",Table1[[#This Row],[Together]]=1,"Together",Table1[[#This Row],[Widow]]=1,"Widow")</f>
        <v>Single</v>
      </c>
      <c r="Q1534" s="2" t="str" cm="1">
        <f t="array" ref="Q1534">IFERROR(_xlfn.IFS(Table1[[#This Row],[Basic]]=1,"Basic",Table1[[#This Row],[Graduate]]=1,"Graduate",Table1[[#This Row],[Master]]=1,"Master",Table1[[#This Row],[PhD]]=1,"PhD"),"Other")</f>
        <v>Graduate</v>
      </c>
    </row>
    <row r="1535" spans="1:17" x14ac:dyDescent="0.25">
      <c r="A1535" s="2">
        <v>1137</v>
      </c>
      <c r="B1535" s="7">
        <v>138547</v>
      </c>
      <c r="C1535" s="2">
        <v>1</v>
      </c>
      <c r="D1535" s="2">
        <v>0</v>
      </c>
      <c r="E1535" s="2">
        <v>39</v>
      </c>
      <c r="F1535" s="2">
        <v>0</v>
      </c>
      <c r="G1535" s="2">
        <v>0</v>
      </c>
      <c r="H1535" s="2">
        <v>0</v>
      </c>
      <c r="I1535" s="2">
        <v>1</v>
      </c>
      <c r="J1535" s="2">
        <v>0</v>
      </c>
      <c r="K1535" s="2">
        <v>0</v>
      </c>
      <c r="L1535" s="2">
        <v>1</v>
      </c>
      <c r="M1535" s="2">
        <v>0</v>
      </c>
      <c r="N1535" s="2">
        <v>0</v>
      </c>
      <c r="O1535" s="2" t="s">
        <v>39</v>
      </c>
      <c r="P1535" s="2" t="str" cm="1">
        <f t="array" ref="P1535">_xlfn.IFS(Table1[[#This Row],[Divorced]]=1,"Divorced",Table1[[#This Row],[Married]]=1,"Married",Table1[[#This Row],[Single]]=1,"Single",Table1[[#This Row],[Together]]=1,"Together",Table1[[#This Row],[Widow]]=1,"Widow")</f>
        <v>Together</v>
      </c>
      <c r="Q1535" s="2" t="str" cm="1">
        <f t="array" ref="Q1535">IFERROR(_xlfn.IFS(Table1[[#This Row],[Basic]]=1,"Basic",Table1[[#This Row],[Graduate]]=1,"Graduate",Table1[[#This Row],[Master]]=1,"Master",Table1[[#This Row],[PhD]]=1,"PhD"),"Other")</f>
        <v>Graduate</v>
      </c>
    </row>
    <row r="1536" spans="1:17" x14ac:dyDescent="0.25">
      <c r="A1536" s="2">
        <v>2699</v>
      </c>
      <c r="B1536" s="7">
        <v>138513</v>
      </c>
      <c r="C1536" s="2">
        <v>1</v>
      </c>
      <c r="D1536" s="2">
        <v>0</v>
      </c>
      <c r="E1536" s="2">
        <v>38</v>
      </c>
      <c r="F1536" s="2">
        <v>0</v>
      </c>
      <c r="G1536" s="2">
        <v>0</v>
      </c>
      <c r="H1536" s="2">
        <v>1</v>
      </c>
      <c r="I1536" s="2">
        <v>0</v>
      </c>
      <c r="J1536" s="2">
        <v>0</v>
      </c>
      <c r="K1536" s="2">
        <v>0</v>
      </c>
      <c r="L1536" s="2">
        <v>0</v>
      </c>
      <c r="M1536" s="2">
        <v>0</v>
      </c>
      <c r="N1536" s="2">
        <v>1</v>
      </c>
      <c r="O1536" s="2" t="s">
        <v>38</v>
      </c>
      <c r="P1536" s="2" t="str" cm="1">
        <f t="array" ref="P1536">_xlfn.IFS(Table1[[#This Row],[Divorced]]=1,"Divorced",Table1[[#This Row],[Married]]=1,"Married",Table1[[#This Row],[Single]]=1,"Single",Table1[[#This Row],[Together]]=1,"Together",Table1[[#This Row],[Widow]]=1,"Widow")</f>
        <v>Single</v>
      </c>
      <c r="Q1536" s="2" t="str" cm="1">
        <f t="array" ref="Q1536">IFERROR(_xlfn.IFS(Table1[[#This Row],[Basic]]=1,"Basic",Table1[[#This Row],[Graduate]]=1,"Graduate",Table1[[#This Row],[Master]]=1,"Master",Table1[[#This Row],[PhD]]=1,"PhD"),"Other")</f>
        <v>PhD</v>
      </c>
    </row>
    <row r="1537" spans="1:17" x14ac:dyDescent="0.25">
      <c r="A1537" s="2">
        <v>2083</v>
      </c>
      <c r="B1537" s="7">
        <v>138508</v>
      </c>
      <c r="C1537" s="2">
        <v>1</v>
      </c>
      <c r="D1537" s="2">
        <v>0</v>
      </c>
      <c r="E1537" s="2">
        <v>34</v>
      </c>
      <c r="F1537" s="2">
        <v>0</v>
      </c>
      <c r="G1537" s="2">
        <v>1</v>
      </c>
      <c r="H1537" s="2">
        <v>0</v>
      </c>
      <c r="I1537" s="2">
        <v>0</v>
      </c>
      <c r="J1537" s="2">
        <v>0</v>
      </c>
      <c r="K1537" s="2">
        <v>0</v>
      </c>
      <c r="L1537" s="2">
        <v>1</v>
      </c>
      <c r="M1537" s="2">
        <v>0</v>
      </c>
      <c r="N1537" s="2">
        <v>0</v>
      </c>
      <c r="O1537" s="2" t="s">
        <v>34</v>
      </c>
      <c r="P1537" s="2" t="str" cm="1">
        <f t="array" ref="P1537">_xlfn.IFS(Table1[[#This Row],[Divorced]]=1,"Divorced",Table1[[#This Row],[Married]]=1,"Married",Table1[[#This Row],[Single]]=1,"Single",Table1[[#This Row],[Together]]=1,"Together",Table1[[#This Row],[Widow]]=1,"Widow")</f>
        <v>Married</v>
      </c>
      <c r="Q1537" s="2" t="str" cm="1">
        <f t="array" ref="Q1537">IFERROR(_xlfn.IFS(Table1[[#This Row],[Basic]]=1,"Basic",Table1[[#This Row],[Graduate]]=1,"Graduate",Table1[[#This Row],[Master]]=1,"Master",Table1[[#This Row],[PhD]]=1,"PhD"),"Other")</f>
        <v>Graduate</v>
      </c>
    </row>
    <row r="1538" spans="1:17" x14ac:dyDescent="0.25">
      <c r="A1538" s="2">
        <v>2210</v>
      </c>
      <c r="B1538" s="7">
        <v>138452</v>
      </c>
      <c r="C1538" s="2">
        <v>1</v>
      </c>
      <c r="D1538" s="2">
        <v>1</v>
      </c>
      <c r="E1538" s="2">
        <v>65</v>
      </c>
      <c r="F1538" s="2">
        <v>0</v>
      </c>
      <c r="G1538" s="2">
        <v>1</v>
      </c>
      <c r="H1538" s="2">
        <v>0</v>
      </c>
      <c r="I1538" s="2">
        <v>0</v>
      </c>
      <c r="J1538" s="2">
        <v>0</v>
      </c>
      <c r="K1538" s="2">
        <v>0</v>
      </c>
      <c r="L1538" s="2">
        <v>0</v>
      </c>
      <c r="M1538" s="2">
        <v>1</v>
      </c>
      <c r="N1538" s="2">
        <v>0</v>
      </c>
      <c r="O1538" s="2" t="s">
        <v>35</v>
      </c>
      <c r="P1538" s="2" t="str" cm="1">
        <f t="array" ref="P1538">_xlfn.IFS(Table1[[#This Row],[Divorced]]=1,"Divorced",Table1[[#This Row],[Married]]=1,"Married",Table1[[#This Row],[Single]]=1,"Single",Table1[[#This Row],[Together]]=1,"Together",Table1[[#This Row],[Widow]]=1,"Widow")</f>
        <v>Married</v>
      </c>
      <c r="Q1538" s="2" t="str" cm="1">
        <f t="array" ref="Q1538">IFERROR(_xlfn.IFS(Table1[[#This Row],[Basic]]=1,"Basic",Table1[[#This Row],[Graduate]]=1,"Graduate",Table1[[#This Row],[Master]]=1,"Master",Table1[[#This Row],[PhD]]=1,"PhD"),"Other")</f>
        <v>Master</v>
      </c>
    </row>
    <row r="1539" spans="1:17" x14ac:dyDescent="0.25">
      <c r="A1539" s="2">
        <v>2676</v>
      </c>
      <c r="B1539" s="7">
        <v>138452</v>
      </c>
      <c r="C1539" s="2">
        <v>1</v>
      </c>
      <c r="D1539" s="2">
        <v>1</v>
      </c>
      <c r="E1539" s="2">
        <v>65</v>
      </c>
      <c r="F1539" s="2">
        <v>0</v>
      </c>
      <c r="G1539" s="2">
        <v>1</v>
      </c>
      <c r="H1539" s="2">
        <v>0</v>
      </c>
      <c r="I1539" s="2">
        <v>0</v>
      </c>
      <c r="J1539" s="2">
        <v>0</v>
      </c>
      <c r="K1539" s="2">
        <v>0</v>
      </c>
      <c r="L1539" s="2">
        <v>0</v>
      </c>
      <c r="M1539" s="2">
        <v>1</v>
      </c>
      <c r="N1539" s="2">
        <v>0</v>
      </c>
      <c r="O1539" s="2" t="s">
        <v>37</v>
      </c>
      <c r="P1539" s="2" t="str" cm="1">
        <f t="array" ref="P1539">_xlfn.IFS(Table1[[#This Row],[Divorced]]=1,"Divorced",Table1[[#This Row],[Married]]=1,"Married",Table1[[#This Row],[Single]]=1,"Single",Table1[[#This Row],[Together]]=1,"Together",Table1[[#This Row],[Widow]]=1,"Widow")</f>
        <v>Married</v>
      </c>
      <c r="Q1539" s="2" t="str" cm="1">
        <f t="array" ref="Q1539">IFERROR(_xlfn.IFS(Table1[[#This Row],[Basic]]=1,"Basic",Table1[[#This Row],[Graduate]]=1,"Graduate",Table1[[#This Row],[Master]]=1,"Master",Table1[[#This Row],[PhD]]=1,"PhD"),"Other")</f>
        <v>Master</v>
      </c>
    </row>
    <row r="1540" spans="1:17" x14ac:dyDescent="0.25">
      <c r="A1540" s="2">
        <v>1555</v>
      </c>
      <c r="B1540" s="7">
        <v>138443</v>
      </c>
      <c r="C1540" s="2">
        <v>1</v>
      </c>
      <c r="D1540" s="2">
        <v>1</v>
      </c>
      <c r="E1540" s="2">
        <v>52</v>
      </c>
      <c r="F1540" s="2">
        <v>0</v>
      </c>
      <c r="G1540" s="2">
        <v>1</v>
      </c>
      <c r="H1540" s="2">
        <v>0</v>
      </c>
      <c r="I1540" s="2">
        <v>0</v>
      </c>
      <c r="J1540" s="2">
        <v>0</v>
      </c>
      <c r="K1540" s="2">
        <v>0</v>
      </c>
      <c r="L1540" s="2">
        <v>0</v>
      </c>
      <c r="M1540" s="2">
        <v>0</v>
      </c>
      <c r="N1540" s="2">
        <v>1</v>
      </c>
      <c r="O1540" s="2" t="s">
        <v>34</v>
      </c>
      <c r="P1540" s="2" t="str" cm="1">
        <f t="array" ref="P1540">_xlfn.IFS(Table1[[#This Row],[Divorced]]=1,"Divorced",Table1[[#This Row],[Married]]=1,"Married",Table1[[#This Row],[Single]]=1,"Single",Table1[[#This Row],[Together]]=1,"Together",Table1[[#This Row],[Widow]]=1,"Widow")</f>
        <v>Married</v>
      </c>
      <c r="Q1540" s="2" t="str" cm="1">
        <f t="array" ref="Q1540">IFERROR(_xlfn.IFS(Table1[[#This Row],[Basic]]=1,"Basic",Table1[[#This Row],[Graduate]]=1,"Graduate",Table1[[#This Row],[Master]]=1,"Master",Table1[[#This Row],[PhD]]=1,"PhD"),"Other")</f>
        <v>PhD</v>
      </c>
    </row>
    <row r="1541" spans="1:17" x14ac:dyDescent="0.25">
      <c r="A1541" s="2">
        <v>1457</v>
      </c>
      <c r="B1541" s="7">
        <v>138415</v>
      </c>
      <c r="C1541" s="2">
        <v>1</v>
      </c>
      <c r="D1541" s="2">
        <v>1</v>
      </c>
      <c r="E1541" s="2">
        <v>42</v>
      </c>
      <c r="F1541" s="2">
        <v>0</v>
      </c>
      <c r="G1541" s="2">
        <v>1</v>
      </c>
      <c r="H1541" s="2">
        <v>0</v>
      </c>
      <c r="I1541" s="2">
        <v>0</v>
      </c>
      <c r="J1541" s="2">
        <v>0</v>
      </c>
      <c r="K1541" s="2">
        <v>0</v>
      </c>
      <c r="L1541" s="2">
        <v>1</v>
      </c>
      <c r="M1541" s="2">
        <v>0</v>
      </c>
      <c r="N1541" s="2">
        <v>0</v>
      </c>
      <c r="O1541" s="2" t="s">
        <v>38</v>
      </c>
      <c r="P1541" s="2" t="str" cm="1">
        <f t="array" ref="P1541">_xlfn.IFS(Table1[[#This Row],[Divorced]]=1,"Divorced",Table1[[#This Row],[Married]]=1,"Married",Table1[[#This Row],[Single]]=1,"Single",Table1[[#This Row],[Together]]=1,"Together",Table1[[#This Row],[Widow]]=1,"Widow")</f>
        <v>Married</v>
      </c>
      <c r="Q1541" s="2" t="str" cm="1">
        <f t="array" ref="Q1541">IFERROR(_xlfn.IFS(Table1[[#This Row],[Basic]]=1,"Basic",Table1[[#This Row],[Graduate]]=1,"Graduate",Table1[[#This Row],[Master]]=1,"Master",Table1[[#This Row],[PhD]]=1,"PhD"),"Other")</f>
        <v>Graduate</v>
      </c>
    </row>
    <row r="1542" spans="1:17" x14ac:dyDescent="0.25">
      <c r="A1542" s="2">
        <v>2435</v>
      </c>
      <c r="B1542" s="7">
        <v>138410</v>
      </c>
      <c r="C1542" s="2">
        <v>0</v>
      </c>
      <c r="D1542" s="2">
        <v>0</v>
      </c>
      <c r="E1542" s="2">
        <v>46</v>
      </c>
      <c r="F1542" s="2">
        <v>0</v>
      </c>
      <c r="G1542" s="2">
        <v>1</v>
      </c>
      <c r="H1542" s="2">
        <v>0</v>
      </c>
      <c r="I1542" s="2">
        <v>0</v>
      </c>
      <c r="J1542" s="2">
        <v>0</v>
      </c>
      <c r="K1542" s="2">
        <v>0</v>
      </c>
      <c r="L1542" s="2">
        <v>0</v>
      </c>
      <c r="M1542" s="2">
        <v>0</v>
      </c>
      <c r="N1542" s="2">
        <v>1</v>
      </c>
      <c r="O1542" s="2" t="s">
        <v>38</v>
      </c>
      <c r="P1542" s="2" t="str" cm="1">
        <f t="array" ref="P1542">_xlfn.IFS(Table1[[#This Row],[Divorced]]=1,"Divorced",Table1[[#This Row],[Married]]=1,"Married",Table1[[#This Row],[Single]]=1,"Single",Table1[[#This Row],[Together]]=1,"Together",Table1[[#This Row],[Widow]]=1,"Widow")</f>
        <v>Married</v>
      </c>
      <c r="Q1542" s="2" t="str" cm="1">
        <f t="array" ref="Q1542">IFERROR(_xlfn.IFS(Table1[[#This Row],[Basic]]=1,"Basic",Table1[[#This Row],[Graduate]]=1,"Graduate",Table1[[#This Row],[Master]]=1,"Master",Table1[[#This Row],[PhD]]=1,"PhD"),"Other")</f>
        <v>PhD</v>
      </c>
    </row>
    <row r="1543" spans="1:17" x14ac:dyDescent="0.25">
      <c r="A1543" s="2">
        <v>1278</v>
      </c>
      <c r="B1543" s="7">
        <v>138361</v>
      </c>
      <c r="C1543" s="2">
        <v>1</v>
      </c>
      <c r="D1543" s="2">
        <v>0</v>
      </c>
      <c r="E1543" s="2">
        <v>51</v>
      </c>
      <c r="F1543" s="2">
        <v>0</v>
      </c>
      <c r="G1543" s="2">
        <v>0</v>
      </c>
      <c r="H1543" s="2">
        <v>0</v>
      </c>
      <c r="I1543" s="2">
        <v>1</v>
      </c>
      <c r="J1543" s="2">
        <v>0</v>
      </c>
      <c r="K1543" s="2">
        <v>0</v>
      </c>
      <c r="L1543" s="2">
        <v>1</v>
      </c>
      <c r="M1543" s="2">
        <v>0</v>
      </c>
      <c r="N1543" s="2">
        <v>0</v>
      </c>
      <c r="O1543" s="2" t="s">
        <v>37</v>
      </c>
      <c r="P1543" s="2" t="str" cm="1">
        <f t="array" ref="P1543">_xlfn.IFS(Table1[[#This Row],[Divorced]]=1,"Divorced",Table1[[#This Row],[Married]]=1,"Married",Table1[[#This Row],[Single]]=1,"Single",Table1[[#This Row],[Together]]=1,"Together",Table1[[#This Row],[Widow]]=1,"Widow")</f>
        <v>Together</v>
      </c>
      <c r="Q1543" s="2" t="str" cm="1">
        <f t="array" ref="Q1543">IFERROR(_xlfn.IFS(Table1[[#This Row],[Basic]]=1,"Basic",Table1[[#This Row],[Graduate]]=1,"Graduate",Table1[[#This Row],[Master]]=1,"Master",Table1[[#This Row],[PhD]]=1,"PhD"),"Other")</f>
        <v>Graduate</v>
      </c>
    </row>
    <row r="1544" spans="1:17" x14ac:dyDescent="0.25">
      <c r="A1544" s="2">
        <v>3034</v>
      </c>
      <c r="B1544" s="7">
        <v>138361</v>
      </c>
      <c r="C1544" s="2">
        <v>1</v>
      </c>
      <c r="D1544" s="2">
        <v>0</v>
      </c>
      <c r="E1544" s="2">
        <v>51</v>
      </c>
      <c r="F1544" s="2">
        <v>0</v>
      </c>
      <c r="G1544" s="2">
        <v>0</v>
      </c>
      <c r="H1544" s="2">
        <v>0</v>
      </c>
      <c r="I1544" s="2">
        <v>1</v>
      </c>
      <c r="J1544" s="2">
        <v>0</v>
      </c>
      <c r="K1544" s="2">
        <v>0</v>
      </c>
      <c r="L1544" s="2">
        <v>1</v>
      </c>
      <c r="M1544" s="2">
        <v>0</v>
      </c>
      <c r="N1544" s="2">
        <v>0</v>
      </c>
      <c r="O1544" s="2" t="s">
        <v>36</v>
      </c>
      <c r="P1544" s="2" t="str" cm="1">
        <f t="array" ref="P1544">_xlfn.IFS(Table1[[#This Row],[Divorced]]=1,"Divorced",Table1[[#This Row],[Married]]=1,"Married",Table1[[#This Row],[Single]]=1,"Single",Table1[[#This Row],[Together]]=1,"Together",Table1[[#This Row],[Widow]]=1,"Widow")</f>
        <v>Together</v>
      </c>
      <c r="Q1544" s="2" t="str" cm="1">
        <f t="array" ref="Q1544">IFERROR(_xlfn.IFS(Table1[[#This Row],[Basic]]=1,"Basic",Table1[[#This Row],[Graduate]]=1,"Graduate",Table1[[#This Row],[Master]]=1,"Master",Table1[[#This Row],[PhD]]=1,"PhD"),"Other")</f>
        <v>Graduate</v>
      </c>
    </row>
    <row r="1545" spans="1:17" x14ac:dyDescent="0.25">
      <c r="A1545" s="2">
        <v>1027</v>
      </c>
      <c r="B1545" s="7">
        <v>138360</v>
      </c>
      <c r="C1545" s="2">
        <v>1</v>
      </c>
      <c r="D1545" s="2">
        <v>0</v>
      </c>
      <c r="E1545" s="2">
        <v>31</v>
      </c>
      <c r="F1545" s="2">
        <v>0</v>
      </c>
      <c r="G1545" s="2">
        <v>1</v>
      </c>
      <c r="H1545" s="2">
        <v>0</v>
      </c>
      <c r="I1545" s="2">
        <v>0</v>
      </c>
      <c r="J1545" s="2">
        <v>0</v>
      </c>
      <c r="K1545" s="2">
        <v>0</v>
      </c>
      <c r="L1545" s="2">
        <v>1</v>
      </c>
      <c r="M1545" s="2">
        <v>0</v>
      </c>
      <c r="N1545" s="2">
        <v>0</v>
      </c>
      <c r="O1545" s="2" t="s">
        <v>34</v>
      </c>
      <c r="P1545" s="2" t="str" cm="1">
        <f t="array" ref="P1545">_xlfn.IFS(Table1[[#This Row],[Divorced]]=1,"Divorced",Table1[[#This Row],[Married]]=1,"Married",Table1[[#This Row],[Single]]=1,"Single",Table1[[#This Row],[Together]]=1,"Together",Table1[[#This Row],[Widow]]=1,"Widow")</f>
        <v>Married</v>
      </c>
      <c r="Q1545" s="2" t="str" cm="1">
        <f t="array" ref="Q1545">IFERROR(_xlfn.IFS(Table1[[#This Row],[Basic]]=1,"Basic",Table1[[#This Row],[Graduate]]=1,"Graduate",Table1[[#This Row],[Master]]=1,"Master",Table1[[#This Row],[PhD]]=1,"PhD"),"Other")</f>
        <v>Graduate</v>
      </c>
    </row>
    <row r="1546" spans="1:17" x14ac:dyDescent="0.25">
      <c r="A1546" s="2">
        <v>1167</v>
      </c>
      <c r="B1546" s="7">
        <v>138285</v>
      </c>
      <c r="C1546" s="2">
        <v>2</v>
      </c>
      <c r="D1546" s="2">
        <v>1</v>
      </c>
      <c r="E1546" s="2">
        <v>61</v>
      </c>
      <c r="F1546" s="2">
        <v>0</v>
      </c>
      <c r="G1546" s="2">
        <v>0</v>
      </c>
      <c r="H1546" s="2">
        <v>0</v>
      </c>
      <c r="I1546" s="2">
        <v>1</v>
      </c>
      <c r="J1546" s="2">
        <v>0</v>
      </c>
      <c r="K1546" s="2">
        <v>0</v>
      </c>
      <c r="L1546" s="2">
        <v>1</v>
      </c>
      <c r="M1546" s="2">
        <v>0</v>
      </c>
      <c r="N1546" s="2">
        <v>0</v>
      </c>
      <c r="O1546" s="2" t="s">
        <v>39</v>
      </c>
      <c r="P1546" s="2" t="str" cm="1">
        <f t="array" ref="P1546">_xlfn.IFS(Table1[[#This Row],[Divorced]]=1,"Divorced",Table1[[#This Row],[Married]]=1,"Married",Table1[[#This Row],[Single]]=1,"Single",Table1[[#This Row],[Together]]=1,"Together",Table1[[#This Row],[Widow]]=1,"Widow")</f>
        <v>Together</v>
      </c>
      <c r="Q1546" s="2" t="str" cm="1">
        <f t="array" ref="Q1546">IFERROR(_xlfn.IFS(Table1[[#This Row],[Basic]]=1,"Basic",Table1[[#This Row],[Graduate]]=1,"Graduate",Table1[[#This Row],[Master]]=1,"Master",Table1[[#This Row],[PhD]]=1,"PhD"),"Other")</f>
        <v>Graduate</v>
      </c>
    </row>
    <row r="1547" spans="1:17" x14ac:dyDescent="0.25">
      <c r="A1547" s="2">
        <v>2952</v>
      </c>
      <c r="B1547" s="7">
        <v>138236</v>
      </c>
      <c r="C1547" s="2">
        <v>1</v>
      </c>
      <c r="D1547" s="2">
        <v>1</v>
      </c>
      <c r="E1547" s="2">
        <v>52</v>
      </c>
      <c r="F1547" s="2">
        <v>0</v>
      </c>
      <c r="G1547" s="2">
        <v>0</v>
      </c>
      <c r="H1547" s="2">
        <v>1</v>
      </c>
      <c r="I1547" s="2">
        <v>0</v>
      </c>
      <c r="J1547" s="2">
        <v>0</v>
      </c>
      <c r="K1547" s="2">
        <v>0</v>
      </c>
      <c r="L1547" s="2">
        <v>0</v>
      </c>
      <c r="M1547" s="2">
        <v>0</v>
      </c>
      <c r="N1547" s="2">
        <v>1</v>
      </c>
      <c r="O1547" s="2" t="s">
        <v>37</v>
      </c>
      <c r="P1547" s="2" t="str" cm="1">
        <f t="array" ref="P1547">_xlfn.IFS(Table1[[#This Row],[Divorced]]=1,"Divorced",Table1[[#This Row],[Married]]=1,"Married",Table1[[#This Row],[Single]]=1,"Single",Table1[[#This Row],[Together]]=1,"Together",Table1[[#This Row],[Widow]]=1,"Widow")</f>
        <v>Single</v>
      </c>
      <c r="Q1547" s="2" t="str" cm="1">
        <f t="array" ref="Q1547">IFERROR(_xlfn.IFS(Table1[[#This Row],[Basic]]=1,"Basic",Table1[[#This Row],[Graduate]]=1,"Graduate",Table1[[#This Row],[Master]]=1,"Master",Table1[[#This Row],[PhD]]=1,"PhD"),"Other")</f>
        <v>PhD</v>
      </c>
    </row>
    <row r="1548" spans="1:17" x14ac:dyDescent="0.25">
      <c r="A1548" s="2">
        <v>2656</v>
      </c>
      <c r="B1548" s="7">
        <v>138232</v>
      </c>
      <c r="C1548" s="2">
        <v>1</v>
      </c>
      <c r="D1548" s="2">
        <v>1</v>
      </c>
      <c r="E1548" s="2">
        <v>49</v>
      </c>
      <c r="F1548" s="2">
        <v>0</v>
      </c>
      <c r="G1548" s="2">
        <v>0</v>
      </c>
      <c r="H1548" s="2">
        <v>0</v>
      </c>
      <c r="I1548" s="2">
        <v>1</v>
      </c>
      <c r="J1548" s="2">
        <v>0</v>
      </c>
      <c r="K1548" s="2">
        <v>0</v>
      </c>
      <c r="L1548" s="2">
        <v>1</v>
      </c>
      <c r="M1548" s="2">
        <v>0</v>
      </c>
      <c r="N1548" s="2">
        <v>0</v>
      </c>
      <c r="O1548" s="2" t="s">
        <v>36</v>
      </c>
      <c r="P1548" s="2" t="str" cm="1">
        <f t="array" ref="P1548">_xlfn.IFS(Table1[[#This Row],[Divorced]]=1,"Divorced",Table1[[#This Row],[Married]]=1,"Married",Table1[[#This Row],[Single]]=1,"Single",Table1[[#This Row],[Together]]=1,"Together",Table1[[#This Row],[Widow]]=1,"Widow")</f>
        <v>Together</v>
      </c>
      <c r="Q1548" s="2" t="str" cm="1">
        <f t="array" ref="Q1548">IFERROR(_xlfn.IFS(Table1[[#This Row],[Basic]]=1,"Basic",Table1[[#This Row],[Graduate]]=1,"Graduate",Table1[[#This Row],[Master]]=1,"Master",Table1[[#This Row],[PhD]]=1,"PhD"),"Other")</f>
        <v>Graduate</v>
      </c>
    </row>
    <row r="1549" spans="1:17" x14ac:dyDescent="0.25">
      <c r="A1549" s="2">
        <v>2551</v>
      </c>
      <c r="B1549" s="7">
        <v>138201</v>
      </c>
      <c r="C1549" s="2">
        <v>0</v>
      </c>
      <c r="D1549" s="2">
        <v>1</v>
      </c>
      <c r="E1549" s="2">
        <v>60</v>
      </c>
      <c r="F1549" s="2">
        <v>0</v>
      </c>
      <c r="G1549" s="2">
        <v>0</v>
      </c>
      <c r="H1549" s="2">
        <v>0</v>
      </c>
      <c r="I1549" s="2">
        <v>1</v>
      </c>
      <c r="J1549" s="2">
        <v>0</v>
      </c>
      <c r="K1549" s="2">
        <v>0</v>
      </c>
      <c r="L1549" s="2">
        <v>0</v>
      </c>
      <c r="M1549" s="2">
        <v>0</v>
      </c>
      <c r="N1549" s="2">
        <v>1</v>
      </c>
      <c r="O1549" s="2" t="s">
        <v>34</v>
      </c>
      <c r="P1549" s="2" t="str" cm="1">
        <f t="array" ref="P1549">_xlfn.IFS(Table1[[#This Row],[Divorced]]=1,"Divorced",Table1[[#This Row],[Married]]=1,"Married",Table1[[#This Row],[Single]]=1,"Single",Table1[[#This Row],[Together]]=1,"Together",Table1[[#This Row],[Widow]]=1,"Widow")</f>
        <v>Together</v>
      </c>
      <c r="Q1549" s="2" t="str" cm="1">
        <f t="array" ref="Q1549">IFERROR(_xlfn.IFS(Table1[[#This Row],[Basic]]=1,"Basic",Table1[[#This Row],[Graduate]]=1,"Graduate",Table1[[#This Row],[Master]]=1,"Master",Table1[[#This Row],[PhD]]=1,"PhD"),"Other")</f>
        <v>PhD</v>
      </c>
    </row>
    <row r="1550" spans="1:17" x14ac:dyDescent="0.25">
      <c r="A1550" s="2">
        <v>1553</v>
      </c>
      <c r="B1550" s="7">
        <v>138200</v>
      </c>
      <c r="C1550" s="2">
        <v>1</v>
      </c>
      <c r="D1550" s="2">
        <v>1</v>
      </c>
      <c r="E1550" s="2">
        <v>50</v>
      </c>
      <c r="F1550" s="2">
        <v>0</v>
      </c>
      <c r="G1550" s="2">
        <v>0</v>
      </c>
      <c r="H1550" s="2">
        <v>0</v>
      </c>
      <c r="I1550" s="2">
        <v>1</v>
      </c>
      <c r="J1550" s="2">
        <v>0</v>
      </c>
      <c r="K1550" s="2">
        <v>0</v>
      </c>
      <c r="L1550" s="2">
        <v>1</v>
      </c>
      <c r="M1550" s="2">
        <v>0</v>
      </c>
      <c r="N1550" s="2">
        <v>0</v>
      </c>
      <c r="O1550" s="2" t="s">
        <v>38</v>
      </c>
      <c r="P1550" s="2" t="str" cm="1">
        <f t="array" ref="P1550">_xlfn.IFS(Table1[[#This Row],[Divorced]]=1,"Divorced",Table1[[#This Row],[Married]]=1,"Married",Table1[[#This Row],[Single]]=1,"Single",Table1[[#This Row],[Together]]=1,"Together",Table1[[#This Row],[Widow]]=1,"Widow")</f>
        <v>Together</v>
      </c>
      <c r="Q1550" s="2" t="str" cm="1">
        <f t="array" ref="Q1550">IFERROR(_xlfn.IFS(Table1[[#This Row],[Basic]]=1,"Basic",Table1[[#This Row],[Graduate]]=1,"Graduate",Table1[[#This Row],[Master]]=1,"Master",Table1[[#This Row],[PhD]]=1,"PhD"),"Other")</f>
        <v>Graduate</v>
      </c>
    </row>
    <row r="1551" spans="1:17" x14ac:dyDescent="0.25">
      <c r="A1551" s="2">
        <v>2212</v>
      </c>
      <c r="B1551" s="7">
        <v>138197</v>
      </c>
      <c r="C1551" s="2">
        <v>1</v>
      </c>
      <c r="D1551" s="2">
        <v>0</v>
      </c>
      <c r="E1551" s="2">
        <v>34</v>
      </c>
      <c r="F1551" s="2">
        <v>0</v>
      </c>
      <c r="G1551" s="2">
        <v>0</v>
      </c>
      <c r="H1551" s="2">
        <v>0</v>
      </c>
      <c r="I1551" s="2">
        <v>1</v>
      </c>
      <c r="J1551" s="2">
        <v>0</v>
      </c>
      <c r="K1551" s="2">
        <v>0</v>
      </c>
      <c r="L1551" s="2">
        <v>0</v>
      </c>
      <c r="M1551" s="2">
        <v>0</v>
      </c>
      <c r="N1551" s="2">
        <v>1</v>
      </c>
      <c r="O1551" s="2" t="s">
        <v>36</v>
      </c>
      <c r="P1551" s="2" t="str" cm="1">
        <f t="array" ref="P1551">_xlfn.IFS(Table1[[#This Row],[Divorced]]=1,"Divorced",Table1[[#This Row],[Married]]=1,"Married",Table1[[#This Row],[Single]]=1,"Single",Table1[[#This Row],[Together]]=1,"Together",Table1[[#This Row],[Widow]]=1,"Widow")</f>
        <v>Together</v>
      </c>
      <c r="Q1551" s="2" t="str" cm="1">
        <f t="array" ref="Q1551">IFERROR(_xlfn.IFS(Table1[[#This Row],[Basic]]=1,"Basic",Table1[[#This Row],[Graduate]]=1,"Graduate",Table1[[#This Row],[Master]]=1,"Master",Table1[[#This Row],[PhD]]=1,"PhD"),"Other")</f>
        <v>PhD</v>
      </c>
    </row>
    <row r="1552" spans="1:17" x14ac:dyDescent="0.25">
      <c r="A1552" s="2">
        <v>1995</v>
      </c>
      <c r="B1552" s="7">
        <v>138196</v>
      </c>
      <c r="C1552" s="2">
        <v>1</v>
      </c>
      <c r="D1552" s="2">
        <v>1</v>
      </c>
      <c r="E1552" s="2">
        <v>49</v>
      </c>
      <c r="F1552" s="2">
        <v>0</v>
      </c>
      <c r="G1552" s="2">
        <v>1</v>
      </c>
      <c r="H1552" s="2">
        <v>0</v>
      </c>
      <c r="I1552" s="2">
        <v>0</v>
      </c>
      <c r="J1552" s="2">
        <v>0</v>
      </c>
      <c r="K1552" s="2">
        <v>0</v>
      </c>
      <c r="L1552" s="2">
        <v>0</v>
      </c>
      <c r="M1552" s="2">
        <v>1</v>
      </c>
      <c r="N1552" s="2">
        <v>0</v>
      </c>
      <c r="O1552" s="2" t="s">
        <v>39</v>
      </c>
      <c r="P1552" s="2" t="str" cm="1">
        <f t="array" ref="P1552">_xlfn.IFS(Table1[[#This Row],[Divorced]]=1,"Divorced",Table1[[#This Row],[Married]]=1,"Married",Table1[[#This Row],[Single]]=1,"Single",Table1[[#This Row],[Together]]=1,"Together",Table1[[#This Row],[Widow]]=1,"Widow")</f>
        <v>Married</v>
      </c>
      <c r="Q1552" s="2" t="str" cm="1">
        <f t="array" ref="Q1552">IFERROR(_xlfn.IFS(Table1[[#This Row],[Basic]]=1,"Basic",Table1[[#This Row],[Graduate]]=1,"Graduate",Table1[[#This Row],[Master]]=1,"Master",Table1[[#This Row],[PhD]]=1,"PhD"),"Other")</f>
        <v>Master</v>
      </c>
    </row>
    <row r="1553" spans="1:17" x14ac:dyDescent="0.25">
      <c r="A1553" s="2">
        <v>1252</v>
      </c>
      <c r="B1553" s="7">
        <v>138179</v>
      </c>
      <c r="C1553" s="2">
        <v>1</v>
      </c>
      <c r="D1553" s="2">
        <v>1</v>
      </c>
      <c r="E1553" s="2">
        <v>54</v>
      </c>
      <c r="F1553" s="2">
        <v>0</v>
      </c>
      <c r="G1553" s="2">
        <v>1</v>
      </c>
      <c r="H1553" s="2">
        <v>0</v>
      </c>
      <c r="I1553" s="2">
        <v>0</v>
      </c>
      <c r="J1553" s="2">
        <v>0</v>
      </c>
      <c r="K1553" s="2">
        <v>0</v>
      </c>
      <c r="L1553" s="2">
        <v>0</v>
      </c>
      <c r="M1553" s="2">
        <v>1</v>
      </c>
      <c r="N1553" s="2">
        <v>0</v>
      </c>
      <c r="O1553" s="2" t="s">
        <v>36</v>
      </c>
      <c r="P1553" s="2" t="str" cm="1">
        <f t="array" ref="P1553">_xlfn.IFS(Table1[[#This Row],[Divorced]]=1,"Divorced",Table1[[#This Row],[Married]]=1,"Married",Table1[[#This Row],[Single]]=1,"Single",Table1[[#This Row],[Together]]=1,"Together",Table1[[#This Row],[Widow]]=1,"Widow")</f>
        <v>Married</v>
      </c>
      <c r="Q1553" s="2" t="str" cm="1">
        <f t="array" ref="Q1553">IFERROR(_xlfn.IFS(Table1[[#This Row],[Basic]]=1,"Basic",Table1[[#This Row],[Graduate]]=1,"Graduate",Table1[[#This Row],[Master]]=1,"Master",Table1[[#This Row],[PhD]]=1,"PhD"),"Other")</f>
        <v>Master</v>
      </c>
    </row>
    <row r="1554" spans="1:17" x14ac:dyDescent="0.25">
      <c r="A1554" s="2">
        <v>2680</v>
      </c>
      <c r="B1554" s="7">
        <v>138175</v>
      </c>
      <c r="C1554" s="2">
        <v>1</v>
      </c>
      <c r="D1554" s="2">
        <v>0</v>
      </c>
      <c r="E1554" s="2">
        <v>36</v>
      </c>
      <c r="F1554" s="2">
        <v>0</v>
      </c>
      <c r="G1554" s="2">
        <v>1</v>
      </c>
      <c r="H1554" s="2">
        <v>0</v>
      </c>
      <c r="I1554" s="2">
        <v>0</v>
      </c>
      <c r="J1554" s="2">
        <v>0</v>
      </c>
      <c r="K1554" s="2">
        <v>0</v>
      </c>
      <c r="L1554" s="2">
        <v>0</v>
      </c>
      <c r="M1554" s="2">
        <v>0</v>
      </c>
      <c r="N1554" s="2">
        <v>1</v>
      </c>
      <c r="O1554" s="2" t="s">
        <v>36</v>
      </c>
      <c r="P1554" s="2" t="str" cm="1">
        <f t="array" ref="P1554">_xlfn.IFS(Table1[[#This Row],[Divorced]]=1,"Divorced",Table1[[#This Row],[Married]]=1,"Married",Table1[[#This Row],[Single]]=1,"Single",Table1[[#This Row],[Together]]=1,"Together",Table1[[#This Row],[Widow]]=1,"Widow")</f>
        <v>Married</v>
      </c>
      <c r="Q1554" s="2" t="str" cm="1">
        <f t="array" ref="Q1554">IFERROR(_xlfn.IFS(Table1[[#This Row],[Basic]]=1,"Basic",Table1[[#This Row],[Graduate]]=1,"Graduate",Table1[[#This Row],[Master]]=1,"Master",Table1[[#This Row],[PhD]]=1,"PhD"),"Other")</f>
        <v>PhD</v>
      </c>
    </row>
    <row r="1555" spans="1:17" x14ac:dyDescent="0.25">
      <c r="A1555" s="2">
        <v>2336</v>
      </c>
      <c r="B1555" s="7">
        <v>138136</v>
      </c>
      <c r="C1555" s="2">
        <v>1</v>
      </c>
      <c r="D1555" s="2">
        <v>0</v>
      </c>
      <c r="E1555" s="2">
        <v>42</v>
      </c>
      <c r="F1555" s="2">
        <v>0</v>
      </c>
      <c r="G1555" s="2">
        <v>1</v>
      </c>
      <c r="H1555" s="2">
        <v>0</v>
      </c>
      <c r="I1555" s="2">
        <v>0</v>
      </c>
      <c r="J1555" s="2">
        <v>0</v>
      </c>
      <c r="K1555" s="2">
        <v>0</v>
      </c>
      <c r="L1555" s="2">
        <v>1</v>
      </c>
      <c r="M1555" s="2">
        <v>0</v>
      </c>
      <c r="N1555" s="2">
        <v>0</v>
      </c>
      <c r="O1555" s="2" t="s">
        <v>35</v>
      </c>
      <c r="P1555" s="2" t="str" cm="1">
        <f t="array" ref="P1555">_xlfn.IFS(Table1[[#This Row],[Divorced]]=1,"Divorced",Table1[[#This Row],[Married]]=1,"Married",Table1[[#This Row],[Single]]=1,"Single",Table1[[#This Row],[Together]]=1,"Together",Table1[[#This Row],[Widow]]=1,"Widow")</f>
        <v>Married</v>
      </c>
      <c r="Q1555" s="2" t="str" cm="1">
        <f t="array" ref="Q1555">IFERROR(_xlfn.IFS(Table1[[#This Row],[Basic]]=1,"Basic",Table1[[#This Row],[Graduate]]=1,"Graduate",Table1[[#This Row],[Master]]=1,"Master",Table1[[#This Row],[PhD]]=1,"PhD"),"Other")</f>
        <v>Graduate</v>
      </c>
    </row>
    <row r="1556" spans="1:17" x14ac:dyDescent="0.25">
      <c r="A1556" s="2">
        <v>1254</v>
      </c>
      <c r="B1556" s="7">
        <v>138097</v>
      </c>
      <c r="C1556" s="2">
        <v>1</v>
      </c>
      <c r="D1556" s="2">
        <v>1</v>
      </c>
      <c r="E1556" s="2">
        <v>50</v>
      </c>
      <c r="F1556" s="2">
        <v>0</v>
      </c>
      <c r="G1556" s="2">
        <v>1</v>
      </c>
      <c r="H1556" s="2">
        <v>0</v>
      </c>
      <c r="I1556" s="2">
        <v>0</v>
      </c>
      <c r="J1556" s="2">
        <v>0</v>
      </c>
      <c r="K1556" s="2">
        <v>0</v>
      </c>
      <c r="L1556" s="2">
        <v>0</v>
      </c>
      <c r="M1556" s="2">
        <v>0</v>
      </c>
      <c r="N1556" s="2">
        <v>1</v>
      </c>
      <c r="O1556" s="2" t="s">
        <v>37</v>
      </c>
      <c r="P1556" s="2" t="str" cm="1">
        <f t="array" ref="P1556">_xlfn.IFS(Table1[[#This Row],[Divorced]]=1,"Divorced",Table1[[#This Row],[Married]]=1,"Married",Table1[[#This Row],[Single]]=1,"Single",Table1[[#This Row],[Together]]=1,"Together",Table1[[#This Row],[Widow]]=1,"Widow")</f>
        <v>Married</v>
      </c>
      <c r="Q1556" s="2" t="str" cm="1">
        <f t="array" ref="Q1556">IFERROR(_xlfn.IFS(Table1[[#This Row],[Basic]]=1,"Basic",Table1[[#This Row],[Graduate]]=1,"Graduate",Table1[[#This Row],[Master]]=1,"Master",Table1[[#This Row],[PhD]]=1,"PhD"),"Other")</f>
        <v>PhD</v>
      </c>
    </row>
    <row r="1557" spans="1:17" x14ac:dyDescent="0.25">
      <c r="A1557" s="2">
        <v>3180</v>
      </c>
      <c r="B1557" s="7">
        <v>138054</v>
      </c>
      <c r="C1557" s="2">
        <v>1</v>
      </c>
      <c r="D1557" s="2">
        <v>1</v>
      </c>
      <c r="E1557" s="2">
        <v>70</v>
      </c>
      <c r="F1557" s="2">
        <v>1</v>
      </c>
      <c r="G1557" s="2">
        <v>0</v>
      </c>
      <c r="H1557" s="2">
        <v>0</v>
      </c>
      <c r="I1557" s="2">
        <v>0</v>
      </c>
      <c r="J1557" s="2">
        <v>0</v>
      </c>
      <c r="K1557" s="2">
        <v>0</v>
      </c>
      <c r="L1557" s="2">
        <v>0</v>
      </c>
      <c r="M1557" s="2">
        <v>1</v>
      </c>
      <c r="N1557" s="2">
        <v>0</v>
      </c>
      <c r="O1557" s="2" t="s">
        <v>37</v>
      </c>
      <c r="P1557" s="2" t="str" cm="1">
        <f t="array" ref="P1557">_xlfn.IFS(Table1[[#This Row],[Divorced]]=1,"Divorced",Table1[[#This Row],[Married]]=1,"Married",Table1[[#This Row],[Single]]=1,"Single",Table1[[#This Row],[Together]]=1,"Together",Table1[[#This Row],[Widow]]=1,"Widow")</f>
        <v>Divorced</v>
      </c>
      <c r="Q1557" s="2" t="str" cm="1">
        <f t="array" ref="Q1557">IFERROR(_xlfn.IFS(Table1[[#This Row],[Basic]]=1,"Basic",Table1[[#This Row],[Graduate]]=1,"Graduate",Table1[[#This Row],[Master]]=1,"Master",Table1[[#This Row],[PhD]]=1,"PhD"),"Other")</f>
        <v>Master</v>
      </c>
    </row>
    <row r="1558" spans="1:17" x14ac:dyDescent="0.25">
      <c r="A1558" s="2">
        <v>2347</v>
      </c>
      <c r="B1558" s="7">
        <v>137971</v>
      </c>
      <c r="C1558" s="2">
        <v>1</v>
      </c>
      <c r="D1558" s="2">
        <v>0</v>
      </c>
      <c r="E1558" s="2">
        <v>47</v>
      </c>
      <c r="F1558" s="2">
        <v>0</v>
      </c>
      <c r="G1558" s="2">
        <v>1</v>
      </c>
      <c r="H1558" s="2">
        <v>0</v>
      </c>
      <c r="I1558" s="2">
        <v>0</v>
      </c>
      <c r="J1558" s="2">
        <v>0</v>
      </c>
      <c r="K1558" s="2">
        <v>0</v>
      </c>
      <c r="L1558" s="2">
        <v>1</v>
      </c>
      <c r="M1558" s="2">
        <v>0</v>
      </c>
      <c r="N1558" s="2">
        <v>0</v>
      </c>
      <c r="O1558" s="2" t="s">
        <v>34</v>
      </c>
      <c r="P1558" s="2" t="str" cm="1">
        <f t="array" ref="P1558">_xlfn.IFS(Table1[[#This Row],[Divorced]]=1,"Divorced",Table1[[#This Row],[Married]]=1,"Married",Table1[[#This Row],[Single]]=1,"Single",Table1[[#This Row],[Together]]=1,"Together",Table1[[#This Row],[Widow]]=1,"Widow")</f>
        <v>Married</v>
      </c>
      <c r="Q1558" s="2" t="str" cm="1">
        <f t="array" ref="Q1558">IFERROR(_xlfn.IFS(Table1[[#This Row],[Basic]]=1,"Basic",Table1[[#This Row],[Graduate]]=1,"Graduate",Table1[[#This Row],[Master]]=1,"Master",Table1[[#This Row],[PhD]]=1,"PhD"),"Other")</f>
        <v>Graduate</v>
      </c>
    </row>
    <row r="1559" spans="1:17" x14ac:dyDescent="0.25">
      <c r="A1559" s="2">
        <v>2645</v>
      </c>
      <c r="B1559" s="7">
        <v>137929</v>
      </c>
      <c r="C1559" s="2">
        <v>0</v>
      </c>
      <c r="D1559" s="2">
        <v>0</v>
      </c>
      <c r="E1559" s="2">
        <v>35</v>
      </c>
      <c r="F1559" s="2">
        <v>0</v>
      </c>
      <c r="G1559" s="2">
        <v>0</v>
      </c>
      <c r="H1559" s="2">
        <v>1</v>
      </c>
      <c r="I1559" s="2">
        <v>0</v>
      </c>
      <c r="J1559" s="2">
        <v>0</v>
      </c>
      <c r="K1559" s="2">
        <v>0</v>
      </c>
      <c r="L1559" s="2">
        <v>0</v>
      </c>
      <c r="M1559" s="2">
        <v>0</v>
      </c>
      <c r="N1559" s="2">
        <v>1</v>
      </c>
      <c r="O1559" s="2" t="s">
        <v>38</v>
      </c>
      <c r="P1559" s="2" t="str" cm="1">
        <f t="array" ref="P1559">_xlfn.IFS(Table1[[#This Row],[Divorced]]=1,"Divorced",Table1[[#This Row],[Married]]=1,"Married",Table1[[#This Row],[Single]]=1,"Single",Table1[[#This Row],[Together]]=1,"Together",Table1[[#This Row],[Widow]]=1,"Widow")</f>
        <v>Single</v>
      </c>
      <c r="Q1559" s="2" t="str" cm="1">
        <f t="array" ref="Q1559">IFERROR(_xlfn.IFS(Table1[[#This Row],[Basic]]=1,"Basic",Table1[[#This Row],[Graduate]]=1,"Graduate",Table1[[#This Row],[Master]]=1,"Master",Table1[[#This Row],[PhD]]=1,"PhD"),"Other")</f>
        <v>PhD</v>
      </c>
    </row>
    <row r="1560" spans="1:17" x14ac:dyDescent="0.25">
      <c r="A1560" s="2">
        <v>1808</v>
      </c>
      <c r="B1560" s="7">
        <v>137859</v>
      </c>
      <c r="C1560" s="2">
        <v>1</v>
      </c>
      <c r="D1560" s="2">
        <v>2</v>
      </c>
      <c r="E1560" s="2">
        <v>58</v>
      </c>
      <c r="F1560" s="2">
        <v>1</v>
      </c>
      <c r="G1560" s="2">
        <v>0</v>
      </c>
      <c r="H1560" s="2">
        <v>0</v>
      </c>
      <c r="I1560" s="2">
        <v>0</v>
      </c>
      <c r="J1560" s="2">
        <v>0</v>
      </c>
      <c r="K1560" s="2">
        <v>0</v>
      </c>
      <c r="L1560" s="2">
        <v>1</v>
      </c>
      <c r="M1560" s="2">
        <v>0</v>
      </c>
      <c r="N1560" s="2">
        <v>0</v>
      </c>
      <c r="O1560" s="2" t="s">
        <v>35</v>
      </c>
      <c r="P1560" s="2" t="str" cm="1">
        <f t="array" ref="P1560">_xlfn.IFS(Table1[[#This Row],[Divorced]]=1,"Divorced",Table1[[#This Row],[Married]]=1,"Married",Table1[[#This Row],[Single]]=1,"Single",Table1[[#This Row],[Together]]=1,"Together",Table1[[#This Row],[Widow]]=1,"Widow")</f>
        <v>Divorced</v>
      </c>
      <c r="Q1560" s="2" t="str" cm="1">
        <f t="array" ref="Q1560">IFERROR(_xlfn.IFS(Table1[[#This Row],[Basic]]=1,"Basic",Table1[[#This Row],[Graduate]]=1,"Graduate",Table1[[#This Row],[Master]]=1,"Master",Table1[[#This Row],[PhD]]=1,"PhD"),"Other")</f>
        <v>Graduate</v>
      </c>
    </row>
    <row r="1561" spans="1:17" x14ac:dyDescent="0.25">
      <c r="A1561" s="2">
        <v>2494</v>
      </c>
      <c r="B1561" s="7">
        <v>137787</v>
      </c>
      <c r="C1561" s="2">
        <v>1</v>
      </c>
      <c r="D1561" s="2">
        <v>0</v>
      </c>
      <c r="E1561" s="2">
        <v>48</v>
      </c>
      <c r="F1561" s="2">
        <v>0</v>
      </c>
      <c r="G1561" s="2">
        <v>1</v>
      </c>
      <c r="H1561" s="2">
        <v>0</v>
      </c>
      <c r="I1561" s="2">
        <v>0</v>
      </c>
      <c r="J1561" s="2">
        <v>0</v>
      </c>
      <c r="K1561" s="2">
        <v>0</v>
      </c>
      <c r="L1561" s="2">
        <v>0</v>
      </c>
      <c r="M1561" s="2">
        <v>1</v>
      </c>
      <c r="N1561" s="2">
        <v>0</v>
      </c>
      <c r="O1561" s="2" t="s">
        <v>36</v>
      </c>
      <c r="P1561" s="2" t="str" cm="1">
        <f t="array" ref="P1561">_xlfn.IFS(Table1[[#This Row],[Divorced]]=1,"Divorced",Table1[[#This Row],[Married]]=1,"Married",Table1[[#This Row],[Single]]=1,"Single",Table1[[#This Row],[Together]]=1,"Together",Table1[[#This Row],[Widow]]=1,"Widow")</f>
        <v>Married</v>
      </c>
      <c r="Q1561" s="2" t="str" cm="1">
        <f t="array" ref="Q1561">IFERROR(_xlfn.IFS(Table1[[#This Row],[Basic]]=1,"Basic",Table1[[#This Row],[Graduate]]=1,"Graduate",Table1[[#This Row],[Master]]=1,"Master",Table1[[#This Row],[PhD]]=1,"PhD"),"Other")</f>
        <v>Master</v>
      </c>
    </row>
    <row r="1562" spans="1:17" x14ac:dyDescent="0.25">
      <c r="A1562" s="2">
        <v>2303</v>
      </c>
      <c r="B1562" s="7">
        <v>137774</v>
      </c>
      <c r="C1562" s="2">
        <v>2</v>
      </c>
      <c r="D1562" s="2">
        <v>0</v>
      </c>
      <c r="E1562" s="2">
        <v>43</v>
      </c>
      <c r="F1562" s="2">
        <v>0</v>
      </c>
      <c r="G1562" s="2">
        <v>0</v>
      </c>
      <c r="H1562" s="2">
        <v>1</v>
      </c>
      <c r="I1562" s="2">
        <v>0</v>
      </c>
      <c r="J1562" s="2">
        <v>0</v>
      </c>
      <c r="K1562" s="2">
        <v>0</v>
      </c>
      <c r="L1562" s="2">
        <v>1</v>
      </c>
      <c r="M1562" s="2">
        <v>0</v>
      </c>
      <c r="N1562" s="2">
        <v>0</v>
      </c>
      <c r="O1562" s="2" t="s">
        <v>38</v>
      </c>
      <c r="P1562" s="2" t="str" cm="1">
        <f t="array" ref="P1562">_xlfn.IFS(Table1[[#This Row],[Divorced]]=1,"Divorced",Table1[[#This Row],[Married]]=1,"Married",Table1[[#This Row],[Single]]=1,"Single",Table1[[#This Row],[Together]]=1,"Together",Table1[[#This Row],[Widow]]=1,"Widow")</f>
        <v>Single</v>
      </c>
      <c r="Q1562" s="2" t="str" cm="1">
        <f t="array" ref="Q1562">IFERROR(_xlfn.IFS(Table1[[#This Row],[Basic]]=1,"Basic",Table1[[#This Row],[Graduate]]=1,"Graduate",Table1[[#This Row],[Master]]=1,"Master",Table1[[#This Row],[PhD]]=1,"PhD"),"Other")</f>
        <v>Graduate</v>
      </c>
    </row>
    <row r="1563" spans="1:17" x14ac:dyDescent="0.25">
      <c r="A1563" s="2">
        <v>1017</v>
      </c>
      <c r="B1563" s="7">
        <v>137760</v>
      </c>
      <c r="C1563" s="2">
        <v>0</v>
      </c>
      <c r="D1563" s="2">
        <v>0</v>
      </c>
      <c r="E1563" s="2">
        <v>74</v>
      </c>
      <c r="F1563" s="2">
        <v>0</v>
      </c>
      <c r="G1563" s="2">
        <v>0</v>
      </c>
      <c r="H1563" s="2">
        <v>0</v>
      </c>
      <c r="I1563" s="2">
        <v>1</v>
      </c>
      <c r="J1563" s="2">
        <v>0</v>
      </c>
      <c r="K1563" s="2">
        <v>0</v>
      </c>
      <c r="L1563" s="2">
        <v>1</v>
      </c>
      <c r="M1563" s="2">
        <v>0</v>
      </c>
      <c r="N1563" s="2">
        <v>0</v>
      </c>
      <c r="O1563" s="2" t="s">
        <v>39</v>
      </c>
      <c r="P1563" s="2" t="str" cm="1">
        <f t="array" ref="P1563">_xlfn.IFS(Table1[[#This Row],[Divorced]]=1,"Divorced",Table1[[#This Row],[Married]]=1,"Married",Table1[[#This Row],[Single]]=1,"Single",Table1[[#This Row],[Together]]=1,"Together",Table1[[#This Row],[Widow]]=1,"Widow")</f>
        <v>Together</v>
      </c>
      <c r="Q1563" s="2" t="str" cm="1">
        <f t="array" ref="Q1563">IFERROR(_xlfn.IFS(Table1[[#This Row],[Basic]]=1,"Basic",Table1[[#This Row],[Graduate]]=1,"Graduate",Table1[[#This Row],[Master]]=1,"Master",Table1[[#This Row],[PhD]]=1,"PhD"),"Other")</f>
        <v>Graduate</v>
      </c>
    </row>
    <row r="1564" spans="1:17" x14ac:dyDescent="0.25">
      <c r="A1564" s="2">
        <v>1269</v>
      </c>
      <c r="B1564" s="7">
        <v>137760</v>
      </c>
      <c r="C1564" s="2">
        <v>0</v>
      </c>
      <c r="D1564" s="2">
        <v>0</v>
      </c>
      <c r="E1564" s="2">
        <v>74</v>
      </c>
      <c r="F1564" s="2">
        <v>0</v>
      </c>
      <c r="G1564" s="2">
        <v>0</v>
      </c>
      <c r="H1564" s="2">
        <v>0</v>
      </c>
      <c r="I1564" s="2">
        <v>1</v>
      </c>
      <c r="J1564" s="2">
        <v>0</v>
      </c>
      <c r="K1564" s="2">
        <v>0</v>
      </c>
      <c r="L1564" s="2">
        <v>1</v>
      </c>
      <c r="M1564" s="2">
        <v>0</v>
      </c>
      <c r="N1564" s="2">
        <v>0</v>
      </c>
      <c r="O1564" s="2" t="s">
        <v>39</v>
      </c>
      <c r="P1564" s="2" t="str" cm="1">
        <f t="array" ref="P1564">_xlfn.IFS(Table1[[#This Row],[Divorced]]=1,"Divorced",Table1[[#This Row],[Married]]=1,"Married",Table1[[#This Row],[Single]]=1,"Single",Table1[[#This Row],[Together]]=1,"Together",Table1[[#This Row],[Widow]]=1,"Widow")</f>
        <v>Together</v>
      </c>
      <c r="Q1564" s="2" t="str" cm="1">
        <f t="array" ref="Q1564">IFERROR(_xlfn.IFS(Table1[[#This Row],[Basic]]=1,"Basic",Table1[[#This Row],[Graduate]]=1,"Graduate",Table1[[#This Row],[Master]]=1,"Master",Table1[[#This Row],[PhD]]=1,"PhD"),"Other")</f>
        <v>Graduate</v>
      </c>
    </row>
    <row r="1565" spans="1:17" x14ac:dyDescent="0.25">
      <c r="A1565" s="2">
        <v>1465</v>
      </c>
      <c r="B1565" s="7">
        <v>137760</v>
      </c>
      <c r="C1565" s="2">
        <v>1</v>
      </c>
      <c r="D1565" s="2">
        <v>0</v>
      </c>
      <c r="E1565" s="2">
        <v>48</v>
      </c>
      <c r="F1565" s="2">
        <v>1</v>
      </c>
      <c r="G1565" s="2">
        <v>0</v>
      </c>
      <c r="H1565" s="2">
        <v>0</v>
      </c>
      <c r="I1565" s="2">
        <v>0</v>
      </c>
      <c r="J1565" s="2">
        <v>0</v>
      </c>
      <c r="K1565" s="2">
        <v>0</v>
      </c>
      <c r="L1565" s="2">
        <v>0</v>
      </c>
      <c r="M1565" s="2">
        <v>1</v>
      </c>
      <c r="N1565" s="2">
        <v>0</v>
      </c>
      <c r="O1565" s="2" t="s">
        <v>34</v>
      </c>
      <c r="P1565" s="2" t="str" cm="1">
        <f t="array" ref="P1565">_xlfn.IFS(Table1[[#This Row],[Divorced]]=1,"Divorced",Table1[[#This Row],[Married]]=1,"Married",Table1[[#This Row],[Single]]=1,"Single",Table1[[#This Row],[Together]]=1,"Together",Table1[[#This Row],[Widow]]=1,"Widow")</f>
        <v>Divorced</v>
      </c>
      <c r="Q1565" s="2" t="str" cm="1">
        <f t="array" ref="Q1565">IFERROR(_xlfn.IFS(Table1[[#This Row],[Basic]]=1,"Basic",Table1[[#This Row],[Graduate]]=1,"Graduate",Table1[[#This Row],[Master]]=1,"Master",Table1[[#This Row],[PhD]]=1,"PhD"),"Other")</f>
        <v>Master</v>
      </c>
    </row>
    <row r="1566" spans="1:17" x14ac:dyDescent="0.25">
      <c r="A1566" s="2">
        <v>1839</v>
      </c>
      <c r="B1566" s="7">
        <v>137758</v>
      </c>
      <c r="C1566" s="2">
        <v>1</v>
      </c>
      <c r="D1566" s="2">
        <v>1</v>
      </c>
      <c r="E1566" s="2">
        <v>54</v>
      </c>
      <c r="F1566" s="2">
        <v>0</v>
      </c>
      <c r="G1566" s="2">
        <v>0</v>
      </c>
      <c r="H1566" s="2">
        <v>0</v>
      </c>
      <c r="I1566" s="2">
        <v>1</v>
      </c>
      <c r="J1566" s="2">
        <v>0</v>
      </c>
      <c r="K1566" s="2">
        <v>0</v>
      </c>
      <c r="L1566" s="2">
        <v>1</v>
      </c>
      <c r="M1566" s="2">
        <v>0</v>
      </c>
      <c r="N1566" s="2">
        <v>0</v>
      </c>
      <c r="O1566" s="2" t="s">
        <v>39</v>
      </c>
      <c r="P1566" s="2" t="str" cm="1">
        <f t="array" ref="P1566">_xlfn.IFS(Table1[[#This Row],[Divorced]]=1,"Divorced",Table1[[#This Row],[Married]]=1,"Married",Table1[[#This Row],[Single]]=1,"Single",Table1[[#This Row],[Together]]=1,"Together",Table1[[#This Row],[Widow]]=1,"Widow")</f>
        <v>Together</v>
      </c>
      <c r="Q1566" s="2" t="str" cm="1">
        <f t="array" ref="Q1566">IFERROR(_xlfn.IFS(Table1[[#This Row],[Basic]]=1,"Basic",Table1[[#This Row],[Graduate]]=1,"Graduate",Table1[[#This Row],[Master]]=1,"Master",Table1[[#This Row],[PhD]]=1,"PhD"),"Other")</f>
        <v>Graduate</v>
      </c>
    </row>
    <row r="1567" spans="1:17" x14ac:dyDescent="0.25">
      <c r="A1567" s="2">
        <v>2785</v>
      </c>
      <c r="B1567" s="7">
        <v>137758</v>
      </c>
      <c r="C1567" s="2">
        <v>1</v>
      </c>
      <c r="D1567" s="2">
        <v>1</v>
      </c>
      <c r="E1567" s="2">
        <v>54</v>
      </c>
      <c r="F1567" s="2">
        <v>0</v>
      </c>
      <c r="G1567" s="2">
        <v>0</v>
      </c>
      <c r="H1567" s="2">
        <v>0</v>
      </c>
      <c r="I1567" s="2">
        <v>1</v>
      </c>
      <c r="J1567" s="2">
        <v>0</v>
      </c>
      <c r="K1567" s="2">
        <v>0</v>
      </c>
      <c r="L1567" s="2">
        <v>1</v>
      </c>
      <c r="M1567" s="2">
        <v>0</v>
      </c>
      <c r="N1567" s="2">
        <v>0</v>
      </c>
      <c r="O1567" s="2" t="s">
        <v>34</v>
      </c>
      <c r="P1567" s="2" t="str" cm="1">
        <f t="array" ref="P1567">_xlfn.IFS(Table1[[#This Row],[Divorced]]=1,"Divorced",Table1[[#This Row],[Married]]=1,"Married",Table1[[#This Row],[Single]]=1,"Single",Table1[[#This Row],[Together]]=1,"Together",Table1[[#This Row],[Widow]]=1,"Widow")</f>
        <v>Together</v>
      </c>
      <c r="Q1567" s="2" t="str" cm="1">
        <f t="array" ref="Q1567">IFERROR(_xlfn.IFS(Table1[[#This Row],[Basic]]=1,"Basic",Table1[[#This Row],[Graduate]]=1,"Graduate",Table1[[#This Row],[Master]]=1,"Master",Table1[[#This Row],[PhD]]=1,"PhD"),"Other")</f>
        <v>Graduate</v>
      </c>
    </row>
    <row r="1568" spans="1:17" x14ac:dyDescent="0.25">
      <c r="A1568" s="2">
        <v>1250</v>
      </c>
      <c r="B1568" s="7">
        <v>137717</v>
      </c>
      <c r="C1568" s="2">
        <v>1</v>
      </c>
      <c r="D1568" s="2">
        <v>0</v>
      </c>
      <c r="E1568" s="2">
        <v>42</v>
      </c>
      <c r="F1568" s="2">
        <v>0</v>
      </c>
      <c r="G1568" s="2">
        <v>1</v>
      </c>
      <c r="H1568" s="2">
        <v>0</v>
      </c>
      <c r="I1568" s="2">
        <v>0</v>
      </c>
      <c r="J1568" s="2">
        <v>0</v>
      </c>
      <c r="K1568" s="2">
        <v>0</v>
      </c>
      <c r="L1568" s="2">
        <v>0</v>
      </c>
      <c r="M1568" s="2">
        <v>0</v>
      </c>
      <c r="N1568" s="2">
        <v>1</v>
      </c>
      <c r="O1568" s="2" t="s">
        <v>35</v>
      </c>
      <c r="P1568" s="2" t="str" cm="1">
        <f t="array" ref="P1568">_xlfn.IFS(Table1[[#This Row],[Divorced]]=1,"Divorced",Table1[[#This Row],[Married]]=1,"Married",Table1[[#This Row],[Single]]=1,"Single",Table1[[#This Row],[Together]]=1,"Together",Table1[[#This Row],[Widow]]=1,"Widow")</f>
        <v>Married</v>
      </c>
      <c r="Q1568" s="2" t="str" cm="1">
        <f t="array" ref="Q1568">IFERROR(_xlfn.IFS(Table1[[#This Row],[Basic]]=1,"Basic",Table1[[#This Row],[Graduate]]=1,"Graduate",Table1[[#This Row],[Master]]=1,"Master",Table1[[#This Row],[PhD]]=1,"PhD"),"Other")</f>
        <v>PhD</v>
      </c>
    </row>
    <row r="1569" spans="1:17" x14ac:dyDescent="0.25">
      <c r="A1569" s="2">
        <v>1347</v>
      </c>
      <c r="B1569" s="7">
        <v>137717</v>
      </c>
      <c r="C1569" s="2">
        <v>1</v>
      </c>
      <c r="D1569" s="2">
        <v>0</v>
      </c>
      <c r="E1569" s="2">
        <v>42</v>
      </c>
      <c r="F1569" s="2">
        <v>0</v>
      </c>
      <c r="G1569" s="2">
        <v>1</v>
      </c>
      <c r="H1569" s="2">
        <v>0</v>
      </c>
      <c r="I1569" s="2">
        <v>0</v>
      </c>
      <c r="J1569" s="2">
        <v>0</v>
      </c>
      <c r="K1569" s="2">
        <v>0</v>
      </c>
      <c r="L1569" s="2">
        <v>0</v>
      </c>
      <c r="M1569" s="2">
        <v>0</v>
      </c>
      <c r="N1569" s="2">
        <v>1</v>
      </c>
      <c r="O1569" s="2" t="s">
        <v>39</v>
      </c>
      <c r="P1569" s="2" t="str" cm="1">
        <f t="array" ref="P1569">_xlfn.IFS(Table1[[#This Row],[Divorced]]=1,"Divorced",Table1[[#This Row],[Married]]=1,"Married",Table1[[#This Row],[Single]]=1,"Single",Table1[[#This Row],[Together]]=1,"Together",Table1[[#This Row],[Widow]]=1,"Widow")</f>
        <v>Married</v>
      </c>
      <c r="Q1569" s="2" t="str" cm="1">
        <f t="array" ref="Q1569">IFERROR(_xlfn.IFS(Table1[[#This Row],[Basic]]=1,"Basic",Table1[[#This Row],[Graduate]]=1,"Graduate",Table1[[#This Row],[Master]]=1,"Master",Table1[[#This Row],[PhD]]=1,"PhD"),"Other")</f>
        <v>PhD</v>
      </c>
    </row>
    <row r="1570" spans="1:17" x14ac:dyDescent="0.25">
      <c r="A1570" s="2">
        <v>2378</v>
      </c>
      <c r="B1570" s="7">
        <v>137716</v>
      </c>
      <c r="C1570" s="2">
        <v>0</v>
      </c>
      <c r="D1570" s="2">
        <v>1</v>
      </c>
      <c r="E1570" s="2">
        <v>67</v>
      </c>
      <c r="F1570" s="2">
        <v>0</v>
      </c>
      <c r="G1570" s="2">
        <v>1</v>
      </c>
      <c r="H1570" s="2">
        <v>0</v>
      </c>
      <c r="I1570" s="2">
        <v>0</v>
      </c>
      <c r="J1570" s="2">
        <v>0</v>
      </c>
      <c r="K1570" s="2">
        <v>0</v>
      </c>
      <c r="L1570" s="2">
        <v>1</v>
      </c>
      <c r="M1570" s="2">
        <v>0</v>
      </c>
      <c r="N1570" s="2">
        <v>0</v>
      </c>
      <c r="O1570" s="2" t="s">
        <v>35</v>
      </c>
      <c r="P1570" s="2" t="str" cm="1">
        <f t="array" ref="P1570">_xlfn.IFS(Table1[[#This Row],[Divorced]]=1,"Divorced",Table1[[#This Row],[Married]]=1,"Married",Table1[[#This Row],[Single]]=1,"Single",Table1[[#This Row],[Together]]=1,"Together",Table1[[#This Row],[Widow]]=1,"Widow")</f>
        <v>Married</v>
      </c>
      <c r="Q1570" s="2" t="str" cm="1">
        <f t="array" ref="Q1570">IFERROR(_xlfn.IFS(Table1[[#This Row],[Basic]]=1,"Basic",Table1[[#This Row],[Graduate]]=1,"Graduate",Table1[[#This Row],[Master]]=1,"Master",Table1[[#This Row],[PhD]]=1,"PhD"),"Other")</f>
        <v>Graduate</v>
      </c>
    </row>
    <row r="1571" spans="1:17" x14ac:dyDescent="0.25">
      <c r="A1571" s="2">
        <v>2498</v>
      </c>
      <c r="B1571" s="7">
        <v>137697</v>
      </c>
      <c r="C1571" s="2">
        <v>1</v>
      </c>
      <c r="D1571" s="2">
        <v>0</v>
      </c>
      <c r="E1571" s="2">
        <v>44</v>
      </c>
      <c r="F1571" s="2">
        <v>0</v>
      </c>
      <c r="G1571" s="2">
        <v>0</v>
      </c>
      <c r="H1571" s="2">
        <v>1</v>
      </c>
      <c r="I1571" s="2">
        <v>0</v>
      </c>
      <c r="J1571" s="2">
        <v>0</v>
      </c>
      <c r="K1571" s="2">
        <v>0</v>
      </c>
      <c r="L1571" s="2">
        <v>1</v>
      </c>
      <c r="M1571" s="2">
        <v>0</v>
      </c>
      <c r="N1571" s="2">
        <v>0</v>
      </c>
      <c r="O1571" s="2" t="s">
        <v>35</v>
      </c>
      <c r="P1571" s="2" t="str" cm="1">
        <f t="array" ref="P1571">_xlfn.IFS(Table1[[#This Row],[Divorced]]=1,"Divorced",Table1[[#This Row],[Married]]=1,"Married",Table1[[#This Row],[Single]]=1,"Single",Table1[[#This Row],[Together]]=1,"Together",Table1[[#This Row],[Widow]]=1,"Widow")</f>
        <v>Single</v>
      </c>
      <c r="Q1571" s="2" t="str" cm="1">
        <f t="array" ref="Q1571">IFERROR(_xlfn.IFS(Table1[[#This Row],[Basic]]=1,"Basic",Table1[[#This Row],[Graduate]]=1,"Graduate",Table1[[#This Row],[Master]]=1,"Master",Table1[[#This Row],[PhD]]=1,"PhD"),"Other")</f>
        <v>Graduate</v>
      </c>
    </row>
    <row r="1572" spans="1:17" x14ac:dyDescent="0.25">
      <c r="A1572" s="2">
        <v>2768</v>
      </c>
      <c r="B1572" s="7">
        <v>137697</v>
      </c>
      <c r="C1572" s="2">
        <v>1</v>
      </c>
      <c r="D1572" s="2">
        <v>0</v>
      </c>
      <c r="E1572" s="2">
        <v>44</v>
      </c>
      <c r="F1572" s="2">
        <v>0</v>
      </c>
      <c r="G1572" s="2">
        <v>0</v>
      </c>
      <c r="H1572" s="2">
        <v>1</v>
      </c>
      <c r="I1572" s="2">
        <v>0</v>
      </c>
      <c r="J1572" s="2">
        <v>0</v>
      </c>
      <c r="K1572" s="2">
        <v>0</v>
      </c>
      <c r="L1572" s="2">
        <v>1</v>
      </c>
      <c r="M1572" s="2">
        <v>0</v>
      </c>
      <c r="N1572" s="2">
        <v>0</v>
      </c>
      <c r="O1572" s="2" t="s">
        <v>35</v>
      </c>
      <c r="P1572" s="2" t="str" cm="1">
        <f t="array" ref="P1572">_xlfn.IFS(Table1[[#This Row],[Divorced]]=1,"Divorced",Table1[[#This Row],[Married]]=1,"Married",Table1[[#This Row],[Single]]=1,"Single",Table1[[#This Row],[Together]]=1,"Together",Table1[[#This Row],[Widow]]=1,"Widow")</f>
        <v>Single</v>
      </c>
      <c r="Q1572" s="2" t="str" cm="1">
        <f t="array" ref="Q1572">IFERROR(_xlfn.IFS(Table1[[#This Row],[Basic]]=1,"Basic",Table1[[#This Row],[Graduate]]=1,"Graduate",Table1[[#This Row],[Master]]=1,"Master",Table1[[#This Row],[PhD]]=1,"PhD"),"Other")</f>
        <v>Graduate</v>
      </c>
    </row>
    <row r="1573" spans="1:17" x14ac:dyDescent="0.25">
      <c r="A1573" s="2">
        <v>2263</v>
      </c>
      <c r="B1573" s="7">
        <v>137633</v>
      </c>
      <c r="C1573" s="2">
        <v>1</v>
      </c>
      <c r="D1573" s="2">
        <v>1</v>
      </c>
      <c r="E1573" s="2">
        <v>63</v>
      </c>
      <c r="F1573" s="2">
        <v>0</v>
      </c>
      <c r="G1573" s="2">
        <v>1</v>
      </c>
      <c r="H1573" s="2">
        <v>0</v>
      </c>
      <c r="I1573" s="2">
        <v>0</v>
      </c>
      <c r="J1573" s="2">
        <v>0</v>
      </c>
      <c r="K1573" s="2">
        <v>0</v>
      </c>
      <c r="L1573" s="2">
        <v>0</v>
      </c>
      <c r="M1573" s="2">
        <v>0</v>
      </c>
      <c r="N1573" s="2">
        <v>1</v>
      </c>
      <c r="O1573" s="2" t="s">
        <v>34</v>
      </c>
      <c r="P1573" s="2" t="str" cm="1">
        <f t="array" ref="P1573">_xlfn.IFS(Table1[[#This Row],[Divorced]]=1,"Divorced",Table1[[#This Row],[Married]]=1,"Married",Table1[[#This Row],[Single]]=1,"Single",Table1[[#This Row],[Together]]=1,"Together",Table1[[#This Row],[Widow]]=1,"Widow")</f>
        <v>Married</v>
      </c>
      <c r="Q1573" s="2" t="str" cm="1">
        <f t="array" ref="Q1573">IFERROR(_xlfn.IFS(Table1[[#This Row],[Basic]]=1,"Basic",Table1[[#This Row],[Graduate]]=1,"Graduate",Table1[[#This Row],[Master]]=1,"Master",Table1[[#This Row],[PhD]]=1,"PhD"),"Other")</f>
        <v>PhD</v>
      </c>
    </row>
    <row r="1574" spans="1:17" x14ac:dyDescent="0.25">
      <c r="A1574" s="2">
        <v>3089</v>
      </c>
      <c r="B1574" s="7">
        <v>137509</v>
      </c>
      <c r="C1574" s="2">
        <v>1</v>
      </c>
      <c r="D1574" s="2">
        <v>0</v>
      </c>
      <c r="E1574" s="2">
        <v>44</v>
      </c>
      <c r="F1574" s="2">
        <v>0</v>
      </c>
      <c r="G1574" s="2">
        <v>0</v>
      </c>
      <c r="H1574" s="2">
        <v>0</v>
      </c>
      <c r="I1574" s="2">
        <v>1</v>
      </c>
      <c r="J1574" s="2">
        <v>0</v>
      </c>
      <c r="K1574" s="2">
        <v>0</v>
      </c>
      <c r="L1574" s="2">
        <v>0</v>
      </c>
      <c r="M1574" s="2">
        <v>1</v>
      </c>
      <c r="N1574" s="2">
        <v>0</v>
      </c>
      <c r="O1574" s="2" t="s">
        <v>38</v>
      </c>
      <c r="P1574" s="2" t="str" cm="1">
        <f t="array" ref="P1574">_xlfn.IFS(Table1[[#This Row],[Divorced]]=1,"Divorced",Table1[[#This Row],[Married]]=1,"Married",Table1[[#This Row],[Single]]=1,"Single",Table1[[#This Row],[Together]]=1,"Together",Table1[[#This Row],[Widow]]=1,"Widow")</f>
        <v>Together</v>
      </c>
      <c r="Q1574" s="2" t="str" cm="1">
        <f t="array" ref="Q1574">IFERROR(_xlfn.IFS(Table1[[#This Row],[Basic]]=1,"Basic",Table1[[#This Row],[Graduate]]=1,"Graduate",Table1[[#This Row],[Master]]=1,"Master",Table1[[#This Row],[PhD]]=1,"PhD"),"Other")</f>
        <v>Master</v>
      </c>
    </row>
    <row r="1575" spans="1:17" x14ac:dyDescent="0.25">
      <c r="A1575" s="2">
        <v>1455</v>
      </c>
      <c r="B1575" s="7">
        <v>137406</v>
      </c>
      <c r="C1575" s="2">
        <v>1</v>
      </c>
      <c r="D1575" s="2">
        <v>0</v>
      </c>
      <c r="E1575" s="2">
        <v>40</v>
      </c>
      <c r="F1575" s="2">
        <v>0</v>
      </c>
      <c r="G1575" s="2">
        <v>1</v>
      </c>
      <c r="H1575" s="2">
        <v>0</v>
      </c>
      <c r="I1575" s="2">
        <v>0</v>
      </c>
      <c r="J1575" s="2">
        <v>0</v>
      </c>
      <c r="K1575" s="2">
        <v>0</v>
      </c>
      <c r="L1575" s="2">
        <v>1</v>
      </c>
      <c r="M1575" s="2">
        <v>0</v>
      </c>
      <c r="N1575" s="2">
        <v>0</v>
      </c>
      <c r="O1575" s="2" t="s">
        <v>39</v>
      </c>
      <c r="P1575" s="2" t="str" cm="1">
        <f t="array" ref="P1575">_xlfn.IFS(Table1[[#This Row],[Divorced]]=1,"Divorced",Table1[[#This Row],[Married]]=1,"Married",Table1[[#This Row],[Single]]=1,"Single",Table1[[#This Row],[Together]]=1,"Together",Table1[[#This Row],[Widow]]=1,"Widow")</f>
        <v>Married</v>
      </c>
      <c r="Q1575" s="2" t="str" cm="1">
        <f t="array" ref="Q1575">IFERROR(_xlfn.IFS(Table1[[#This Row],[Basic]]=1,"Basic",Table1[[#This Row],[Graduate]]=1,"Graduate",Table1[[#This Row],[Master]]=1,"Master",Table1[[#This Row],[PhD]]=1,"PhD"),"Other")</f>
        <v>Graduate</v>
      </c>
    </row>
    <row r="1576" spans="1:17" x14ac:dyDescent="0.25">
      <c r="A1576" s="2">
        <v>1404</v>
      </c>
      <c r="B1576" s="7">
        <v>137401</v>
      </c>
      <c r="C1576" s="2">
        <v>1</v>
      </c>
      <c r="D1576" s="2">
        <v>0</v>
      </c>
      <c r="E1576" s="2">
        <v>47</v>
      </c>
      <c r="F1576" s="2">
        <v>0</v>
      </c>
      <c r="G1576" s="2">
        <v>1</v>
      </c>
      <c r="H1576" s="2">
        <v>0</v>
      </c>
      <c r="I1576" s="2">
        <v>0</v>
      </c>
      <c r="J1576" s="2">
        <v>0</v>
      </c>
      <c r="K1576" s="2">
        <v>0</v>
      </c>
      <c r="L1576" s="2">
        <v>0</v>
      </c>
      <c r="M1576" s="2">
        <v>0</v>
      </c>
      <c r="N1576" s="2">
        <v>1</v>
      </c>
      <c r="O1576" s="2" t="s">
        <v>37</v>
      </c>
      <c r="P1576" s="2" t="str" cm="1">
        <f t="array" ref="P1576">_xlfn.IFS(Table1[[#This Row],[Divorced]]=1,"Divorced",Table1[[#This Row],[Married]]=1,"Married",Table1[[#This Row],[Single]]=1,"Single",Table1[[#This Row],[Together]]=1,"Together",Table1[[#This Row],[Widow]]=1,"Widow")</f>
        <v>Married</v>
      </c>
      <c r="Q1576" s="2" t="str" cm="1">
        <f t="array" ref="Q1576">IFERROR(_xlfn.IFS(Table1[[#This Row],[Basic]]=1,"Basic",Table1[[#This Row],[Graduate]]=1,"Graduate",Table1[[#This Row],[Master]]=1,"Master",Table1[[#This Row],[PhD]]=1,"PhD"),"Other")</f>
        <v>PhD</v>
      </c>
    </row>
    <row r="1577" spans="1:17" x14ac:dyDescent="0.25">
      <c r="A1577" s="2">
        <v>2499</v>
      </c>
      <c r="B1577" s="7">
        <v>137401</v>
      </c>
      <c r="C1577" s="2">
        <v>1</v>
      </c>
      <c r="D1577" s="2">
        <v>0</v>
      </c>
      <c r="E1577" s="2">
        <v>47</v>
      </c>
      <c r="F1577" s="2">
        <v>0</v>
      </c>
      <c r="G1577" s="2">
        <v>1</v>
      </c>
      <c r="H1577" s="2">
        <v>0</v>
      </c>
      <c r="I1577" s="2">
        <v>0</v>
      </c>
      <c r="J1577" s="2">
        <v>0</v>
      </c>
      <c r="K1577" s="2">
        <v>0</v>
      </c>
      <c r="L1577" s="2">
        <v>0</v>
      </c>
      <c r="M1577" s="2">
        <v>0</v>
      </c>
      <c r="N1577" s="2">
        <v>1</v>
      </c>
      <c r="O1577" s="2" t="s">
        <v>39</v>
      </c>
      <c r="P1577" s="2" t="str" cm="1">
        <f t="array" ref="P1577">_xlfn.IFS(Table1[[#This Row],[Divorced]]=1,"Divorced",Table1[[#This Row],[Married]]=1,"Married",Table1[[#This Row],[Single]]=1,"Single",Table1[[#This Row],[Together]]=1,"Together",Table1[[#This Row],[Widow]]=1,"Widow")</f>
        <v>Married</v>
      </c>
      <c r="Q1577" s="2" t="str" cm="1">
        <f t="array" ref="Q1577">IFERROR(_xlfn.IFS(Table1[[#This Row],[Basic]]=1,"Basic",Table1[[#This Row],[Graduate]]=1,"Graduate",Table1[[#This Row],[Master]]=1,"Master",Table1[[#This Row],[PhD]]=1,"PhD"),"Other")</f>
        <v>PhD</v>
      </c>
    </row>
    <row r="1578" spans="1:17" x14ac:dyDescent="0.25">
      <c r="A1578" s="2">
        <v>2215</v>
      </c>
      <c r="B1578" s="7">
        <v>137395</v>
      </c>
      <c r="C1578" s="2">
        <v>1</v>
      </c>
      <c r="D1578" s="2">
        <v>0</v>
      </c>
      <c r="E1578" s="2">
        <v>44</v>
      </c>
      <c r="F1578" s="2">
        <v>0</v>
      </c>
      <c r="G1578" s="2">
        <v>0</v>
      </c>
      <c r="H1578" s="2">
        <v>0</v>
      </c>
      <c r="I1578" s="2">
        <v>1</v>
      </c>
      <c r="J1578" s="2">
        <v>0</v>
      </c>
      <c r="K1578" s="2">
        <v>0</v>
      </c>
      <c r="L1578" s="2">
        <v>0</v>
      </c>
      <c r="M1578" s="2">
        <v>0</v>
      </c>
      <c r="N1578" s="2">
        <v>1</v>
      </c>
      <c r="O1578" s="2" t="s">
        <v>34</v>
      </c>
      <c r="P1578" s="2" t="str" cm="1">
        <f t="array" ref="P1578">_xlfn.IFS(Table1[[#This Row],[Divorced]]=1,"Divorced",Table1[[#This Row],[Married]]=1,"Married",Table1[[#This Row],[Single]]=1,"Single",Table1[[#This Row],[Together]]=1,"Together",Table1[[#This Row],[Widow]]=1,"Widow")</f>
        <v>Together</v>
      </c>
      <c r="Q1578" s="2" t="str" cm="1">
        <f t="array" ref="Q1578">IFERROR(_xlfn.IFS(Table1[[#This Row],[Basic]]=1,"Basic",Table1[[#This Row],[Graduate]]=1,"Graduate",Table1[[#This Row],[Master]]=1,"Master",Table1[[#This Row],[PhD]]=1,"PhD"),"Other")</f>
        <v>PhD</v>
      </c>
    </row>
    <row r="1579" spans="1:17" x14ac:dyDescent="0.25">
      <c r="A1579" s="2">
        <v>2257</v>
      </c>
      <c r="B1579" s="7">
        <v>137368</v>
      </c>
      <c r="C1579" s="2">
        <v>1</v>
      </c>
      <c r="D1579" s="2">
        <v>0</v>
      </c>
      <c r="E1579" s="2">
        <v>45</v>
      </c>
      <c r="F1579" s="2">
        <v>0</v>
      </c>
      <c r="G1579" s="2">
        <v>1</v>
      </c>
      <c r="H1579" s="2">
        <v>0</v>
      </c>
      <c r="I1579" s="2">
        <v>0</v>
      </c>
      <c r="J1579" s="2">
        <v>0</v>
      </c>
      <c r="K1579" s="2">
        <v>0</v>
      </c>
      <c r="L1579" s="2">
        <v>0</v>
      </c>
      <c r="M1579" s="2">
        <v>1</v>
      </c>
      <c r="N1579" s="2">
        <v>0</v>
      </c>
      <c r="O1579" s="2" t="s">
        <v>34</v>
      </c>
      <c r="P1579" s="2" t="str" cm="1">
        <f t="array" ref="P1579">_xlfn.IFS(Table1[[#This Row],[Divorced]]=1,"Divorced",Table1[[#This Row],[Married]]=1,"Married",Table1[[#This Row],[Single]]=1,"Single",Table1[[#This Row],[Together]]=1,"Together",Table1[[#This Row],[Widow]]=1,"Widow")</f>
        <v>Married</v>
      </c>
      <c r="Q1579" s="2" t="str" cm="1">
        <f t="array" ref="Q1579">IFERROR(_xlfn.IFS(Table1[[#This Row],[Basic]]=1,"Basic",Table1[[#This Row],[Graduate]]=1,"Graduate",Table1[[#This Row],[Master]]=1,"Master",Table1[[#This Row],[PhD]]=1,"PhD"),"Other")</f>
        <v>Master</v>
      </c>
    </row>
    <row r="1580" spans="1:17" x14ac:dyDescent="0.25">
      <c r="A1580" s="2">
        <v>2017</v>
      </c>
      <c r="B1580" s="7">
        <v>137334</v>
      </c>
      <c r="C1580" s="2">
        <v>1</v>
      </c>
      <c r="D1580" s="2">
        <v>1</v>
      </c>
      <c r="E1580" s="2">
        <v>62</v>
      </c>
      <c r="F1580" s="2">
        <v>0</v>
      </c>
      <c r="G1580" s="2">
        <v>0</v>
      </c>
      <c r="H1580" s="2">
        <v>0</v>
      </c>
      <c r="I1580" s="2">
        <v>1</v>
      </c>
      <c r="J1580" s="2">
        <v>0</v>
      </c>
      <c r="K1580" s="2">
        <v>0</v>
      </c>
      <c r="L1580" s="2">
        <v>0</v>
      </c>
      <c r="M1580" s="2">
        <v>0</v>
      </c>
      <c r="N1580" s="2">
        <v>1</v>
      </c>
      <c r="O1580" s="2" t="s">
        <v>34</v>
      </c>
      <c r="P1580" s="2" t="str" cm="1">
        <f t="array" ref="P1580">_xlfn.IFS(Table1[[#This Row],[Divorced]]=1,"Divorced",Table1[[#This Row],[Married]]=1,"Married",Table1[[#This Row],[Single]]=1,"Single",Table1[[#This Row],[Together]]=1,"Together",Table1[[#This Row],[Widow]]=1,"Widow")</f>
        <v>Together</v>
      </c>
      <c r="Q1580" s="2" t="str" cm="1">
        <f t="array" ref="Q1580">IFERROR(_xlfn.IFS(Table1[[#This Row],[Basic]]=1,"Basic",Table1[[#This Row],[Graduate]]=1,"Graduate",Table1[[#This Row],[Master]]=1,"Master",Table1[[#This Row],[PhD]]=1,"PhD"),"Other")</f>
        <v>PhD</v>
      </c>
    </row>
    <row r="1581" spans="1:17" x14ac:dyDescent="0.25">
      <c r="A1581" s="2">
        <v>2716</v>
      </c>
      <c r="B1581" s="7">
        <v>137292</v>
      </c>
      <c r="C1581" s="2">
        <v>1</v>
      </c>
      <c r="D1581" s="2">
        <v>0</v>
      </c>
      <c r="E1581" s="2">
        <v>37</v>
      </c>
      <c r="F1581" s="2">
        <v>0</v>
      </c>
      <c r="G1581" s="2">
        <v>0</v>
      </c>
      <c r="H1581" s="2">
        <v>0</v>
      </c>
      <c r="I1581" s="2">
        <v>1</v>
      </c>
      <c r="J1581" s="2">
        <v>0</v>
      </c>
      <c r="K1581" s="2">
        <v>0</v>
      </c>
      <c r="L1581" s="2">
        <v>1</v>
      </c>
      <c r="M1581" s="2">
        <v>0</v>
      </c>
      <c r="N1581" s="2">
        <v>0</v>
      </c>
      <c r="O1581" s="2" t="s">
        <v>36</v>
      </c>
      <c r="P1581" s="2" t="str" cm="1">
        <f t="array" ref="P1581">_xlfn.IFS(Table1[[#This Row],[Divorced]]=1,"Divorced",Table1[[#This Row],[Married]]=1,"Married",Table1[[#This Row],[Single]]=1,"Single",Table1[[#This Row],[Together]]=1,"Together",Table1[[#This Row],[Widow]]=1,"Widow")</f>
        <v>Together</v>
      </c>
      <c r="Q1581" s="2" t="str" cm="1">
        <f t="array" ref="Q1581">IFERROR(_xlfn.IFS(Table1[[#This Row],[Basic]]=1,"Basic",Table1[[#This Row],[Graduate]]=1,"Graduate",Table1[[#This Row],[Master]]=1,"Master",Table1[[#This Row],[PhD]]=1,"PhD"),"Other")</f>
        <v>Graduate</v>
      </c>
    </row>
    <row r="1582" spans="1:17" x14ac:dyDescent="0.25">
      <c r="A1582" s="2">
        <v>2525</v>
      </c>
      <c r="B1582" s="7">
        <v>137284</v>
      </c>
      <c r="C1582" s="2">
        <v>1</v>
      </c>
      <c r="D1582" s="2">
        <v>1</v>
      </c>
      <c r="E1582" s="2">
        <v>45</v>
      </c>
      <c r="F1582" s="2">
        <v>0</v>
      </c>
      <c r="G1582" s="2">
        <v>1</v>
      </c>
      <c r="H1582" s="2">
        <v>0</v>
      </c>
      <c r="I1582" s="2">
        <v>0</v>
      </c>
      <c r="J1582" s="2">
        <v>0</v>
      </c>
      <c r="K1582" s="2">
        <v>0</v>
      </c>
      <c r="L1582" s="2">
        <v>0</v>
      </c>
      <c r="M1582" s="2">
        <v>0</v>
      </c>
      <c r="N1582" s="2">
        <v>0</v>
      </c>
      <c r="O1582" s="2" t="s">
        <v>38</v>
      </c>
      <c r="P1582" s="2" t="str" cm="1">
        <f t="array" ref="P1582">_xlfn.IFS(Table1[[#This Row],[Divorced]]=1,"Divorced",Table1[[#This Row],[Married]]=1,"Married",Table1[[#This Row],[Single]]=1,"Single",Table1[[#This Row],[Together]]=1,"Together",Table1[[#This Row],[Widow]]=1,"Widow")</f>
        <v>Married</v>
      </c>
      <c r="Q1582" s="2" t="str" cm="1">
        <f t="array" ref="Q1582">IFERROR(_xlfn.IFS(Table1[[#This Row],[Basic]]=1,"Basic",Table1[[#This Row],[Graduate]]=1,"Graduate",Table1[[#This Row],[Master]]=1,"Master",Table1[[#This Row],[PhD]]=1,"PhD"),"Other")</f>
        <v>Other</v>
      </c>
    </row>
    <row r="1583" spans="1:17" x14ac:dyDescent="0.25">
      <c r="A1583" s="2">
        <v>2990</v>
      </c>
      <c r="B1583" s="7">
        <v>137284</v>
      </c>
      <c r="C1583" s="2">
        <v>1</v>
      </c>
      <c r="D1583" s="2">
        <v>1</v>
      </c>
      <c r="E1583" s="2">
        <v>45</v>
      </c>
      <c r="F1583" s="2">
        <v>0</v>
      </c>
      <c r="G1583" s="2">
        <v>1</v>
      </c>
      <c r="H1583" s="2">
        <v>0</v>
      </c>
      <c r="I1583" s="2">
        <v>0</v>
      </c>
      <c r="J1583" s="2">
        <v>0</v>
      </c>
      <c r="K1583" s="2">
        <v>0</v>
      </c>
      <c r="L1583" s="2">
        <v>0</v>
      </c>
      <c r="M1583" s="2">
        <v>0</v>
      </c>
      <c r="N1583" s="2">
        <v>0</v>
      </c>
      <c r="O1583" s="2" t="s">
        <v>35</v>
      </c>
      <c r="P1583" s="2" t="str" cm="1">
        <f t="array" ref="P1583">_xlfn.IFS(Table1[[#This Row],[Divorced]]=1,"Divorced",Table1[[#This Row],[Married]]=1,"Married",Table1[[#This Row],[Single]]=1,"Single",Table1[[#This Row],[Together]]=1,"Together",Table1[[#This Row],[Widow]]=1,"Widow")</f>
        <v>Married</v>
      </c>
      <c r="Q1583" s="2" t="str" cm="1">
        <f t="array" ref="Q1583">IFERROR(_xlfn.IFS(Table1[[#This Row],[Basic]]=1,"Basic",Table1[[#This Row],[Graduate]]=1,"Graduate",Table1[[#This Row],[Master]]=1,"Master",Table1[[#This Row],[PhD]]=1,"PhD"),"Other")</f>
        <v>Other</v>
      </c>
    </row>
    <row r="1584" spans="1:17" x14ac:dyDescent="0.25">
      <c r="A1584" s="2">
        <v>2707</v>
      </c>
      <c r="B1584" s="7">
        <v>137244</v>
      </c>
      <c r="C1584" s="2">
        <v>1</v>
      </c>
      <c r="D1584" s="2">
        <v>1</v>
      </c>
      <c r="E1584" s="2">
        <v>65</v>
      </c>
      <c r="F1584" s="2">
        <v>1</v>
      </c>
      <c r="G1584" s="2">
        <v>0</v>
      </c>
      <c r="H1584" s="2">
        <v>0</v>
      </c>
      <c r="I1584" s="2">
        <v>0</v>
      </c>
      <c r="J1584" s="2">
        <v>0</v>
      </c>
      <c r="K1584" s="2">
        <v>0</v>
      </c>
      <c r="L1584" s="2">
        <v>1</v>
      </c>
      <c r="M1584" s="2">
        <v>0</v>
      </c>
      <c r="N1584" s="2">
        <v>0</v>
      </c>
      <c r="O1584" s="2" t="s">
        <v>34</v>
      </c>
      <c r="P1584" s="2" t="str" cm="1">
        <f t="array" ref="P1584">_xlfn.IFS(Table1[[#This Row],[Divorced]]=1,"Divorced",Table1[[#This Row],[Married]]=1,"Married",Table1[[#This Row],[Single]]=1,"Single",Table1[[#This Row],[Together]]=1,"Together",Table1[[#This Row],[Widow]]=1,"Widow")</f>
        <v>Divorced</v>
      </c>
      <c r="Q1584" s="2" t="str" cm="1">
        <f t="array" ref="Q1584">IFERROR(_xlfn.IFS(Table1[[#This Row],[Basic]]=1,"Basic",Table1[[#This Row],[Graduate]]=1,"Graduate",Table1[[#This Row],[Master]]=1,"Master",Table1[[#This Row],[PhD]]=1,"PhD"),"Other")</f>
        <v>Graduate</v>
      </c>
    </row>
    <row r="1585" spans="1:17" x14ac:dyDescent="0.25">
      <c r="A1585" s="2">
        <v>2299</v>
      </c>
      <c r="B1585" s="7">
        <v>137235</v>
      </c>
      <c r="C1585" s="2">
        <v>1</v>
      </c>
      <c r="D1585" s="2">
        <v>0</v>
      </c>
      <c r="E1585" s="2">
        <v>36</v>
      </c>
      <c r="F1585" s="2">
        <v>0</v>
      </c>
      <c r="G1585" s="2">
        <v>0</v>
      </c>
      <c r="H1585" s="2">
        <v>0</v>
      </c>
      <c r="I1585" s="2">
        <v>1</v>
      </c>
      <c r="J1585" s="2">
        <v>0</v>
      </c>
      <c r="K1585" s="2">
        <v>0</v>
      </c>
      <c r="L1585" s="2">
        <v>1</v>
      </c>
      <c r="M1585" s="2">
        <v>0</v>
      </c>
      <c r="N1585" s="2">
        <v>0</v>
      </c>
      <c r="O1585" s="2" t="s">
        <v>34</v>
      </c>
      <c r="P1585" s="2" t="str" cm="1">
        <f t="array" ref="P1585">_xlfn.IFS(Table1[[#This Row],[Divorced]]=1,"Divorced",Table1[[#This Row],[Married]]=1,"Married",Table1[[#This Row],[Single]]=1,"Single",Table1[[#This Row],[Together]]=1,"Together",Table1[[#This Row],[Widow]]=1,"Widow")</f>
        <v>Together</v>
      </c>
      <c r="Q1585" s="2" t="str" cm="1">
        <f t="array" ref="Q1585">IFERROR(_xlfn.IFS(Table1[[#This Row],[Basic]]=1,"Basic",Table1[[#This Row],[Graduate]]=1,"Graduate",Table1[[#This Row],[Master]]=1,"Master",Table1[[#This Row],[PhD]]=1,"PhD"),"Other")</f>
        <v>Graduate</v>
      </c>
    </row>
    <row r="1586" spans="1:17" x14ac:dyDescent="0.25">
      <c r="A1586" s="2">
        <v>2122</v>
      </c>
      <c r="B1586" s="7">
        <v>137155</v>
      </c>
      <c r="C1586" s="2">
        <v>1</v>
      </c>
      <c r="D1586" s="2">
        <v>0</v>
      </c>
      <c r="E1586" s="2">
        <v>31</v>
      </c>
      <c r="F1586" s="2">
        <v>0</v>
      </c>
      <c r="G1586" s="2">
        <v>1</v>
      </c>
      <c r="H1586" s="2">
        <v>0</v>
      </c>
      <c r="I1586" s="2">
        <v>0</v>
      </c>
      <c r="J1586" s="2">
        <v>0</v>
      </c>
      <c r="K1586" s="2">
        <v>0</v>
      </c>
      <c r="L1586" s="2">
        <v>1</v>
      </c>
      <c r="M1586" s="2">
        <v>0</v>
      </c>
      <c r="N1586" s="2">
        <v>0</v>
      </c>
      <c r="O1586" s="2" t="s">
        <v>36</v>
      </c>
      <c r="P1586" s="2" t="str" cm="1">
        <f t="array" ref="P1586">_xlfn.IFS(Table1[[#This Row],[Divorced]]=1,"Divorced",Table1[[#This Row],[Married]]=1,"Married",Table1[[#This Row],[Single]]=1,"Single",Table1[[#This Row],[Together]]=1,"Together",Table1[[#This Row],[Widow]]=1,"Widow")</f>
        <v>Married</v>
      </c>
      <c r="Q1586" s="2" t="str" cm="1">
        <f t="array" ref="Q1586">IFERROR(_xlfn.IFS(Table1[[#This Row],[Basic]]=1,"Basic",Table1[[#This Row],[Graduate]]=1,"Graduate",Table1[[#This Row],[Master]]=1,"Master",Table1[[#This Row],[PhD]]=1,"PhD"),"Other")</f>
        <v>Graduate</v>
      </c>
    </row>
    <row r="1587" spans="1:17" x14ac:dyDescent="0.25">
      <c r="A1587" s="2">
        <v>3019</v>
      </c>
      <c r="B1587" s="7">
        <v>137150</v>
      </c>
      <c r="C1587" s="2">
        <v>1</v>
      </c>
      <c r="D1587" s="2">
        <v>0</v>
      </c>
      <c r="E1587" s="2">
        <v>49</v>
      </c>
      <c r="F1587" s="2">
        <v>0</v>
      </c>
      <c r="G1587" s="2">
        <v>1</v>
      </c>
      <c r="H1587" s="2">
        <v>0</v>
      </c>
      <c r="I1587" s="2">
        <v>0</v>
      </c>
      <c r="J1587" s="2">
        <v>0</v>
      </c>
      <c r="K1587" s="2">
        <v>0</v>
      </c>
      <c r="L1587" s="2">
        <v>1</v>
      </c>
      <c r="M1587" s="2">
        <v>0</v>
      </c>
      <c r="N1587" s="2">
        <v>0</v>
      </c>
      <c r="O1587" s="2" t="s">
        <v>34</v>
      </c>
      <c r="P1587" s="2" t="str" cm="1">
        <f t="array" ref="P1587">_xlfn.IFS(Table1[[#This Row],[Divorced]]=1,"Divorced",Table1[[#This Row],[Married]]=1,"Married",Table1[[#This Row],[Single]]=1,"Single",Table1[[#This Row],[Together]]=1,"Together",Table1[[#This Row],[Widow]]=1,"Widow")</f>
        <v>Married</v>
      </c>
      <c r="Q1587" s="2" t="str" cm="1">
        <f t="array" ref="Q1587">IFERROR(_xlfn.IFS(Table1[[#This Row],[Basic]]=1,"Basic",Table1[[#This Row],[Graduate]]=1,"Graduate",Table1[[#This Row],[Master]]=1,"Master",Table1[[#This Row],[PhD]]=1,"PhD"),"Other")</f>
        <v>Graduate</v>
      </c>
    </row>
    <row r="1588" spans="1:17" x14ac:dyDescent="0.25">
      <c r="A1588" s="2">
        <v>2019</v>
      </c>
      <c r="B1588" s="7">
        <v>137126</v>
      </c>
      <c r="C1588" s="2">
        <v>1</v>
      </c>
      <c r="D1588" s="2">
        <v>0</v>
      </c>
      <c r="E1588" s="2">
        <v>49</v>
      </c>
      <c r="F1588" s="2">
        <v>0</v>
      </c>
      <c r="G1588" s="2">
        <v>1</v>
      </c>
      <c r="H1588" s="2">
        <v>0</v>
      </c>
      <c r="I1588" s="2">
        <v>0</v>
      </c>
      <c r="J1588" s="2">
        <v>0</v>
      </c>
      <c r="K1588" s="2">
        <v>0</v>
      </c>
      <c r="L1588" s="2">
        <v>0</v>
      </c>
      <c r="M1588" s="2">
        <v>0</v>
      </c>
      <c r="N1588" s="2">
        <v>1</v>
      </c>
      <c r="O1588" s="2" t="s">
        <v>39</v>
      </c>
      <c r="P1588" s="2" t="str" cm="1">
        <f t="array" ref="P1588">_xlfn.IFS(Table1[[#This Row],[Divorced]]=1,"Divorced",Table1[[#This Row],[Married]]=1,"Married",Table1[[#This Row],[Single]]=1,"Single",Table1[[#This Row],[Together]]=1,"Together",Table1[[#This Row],[Widow]]=1,"Widow")</f>
        <v>Married</v>
      </c>
      <c r="Q1588" s="2" t="str" cm="1">
        <f t="array" ref="Q1588">IFERROR(_xlfn.IFS(Table1[[#This Row],[Basic]]=1,"Basic",Table1[[#This Row],[Graduate]]=1,"Graduate",Table1[[#This Row],[Master]]=1,"Master",Table1[[#This Row],[PhD]]=1,"PhD"),"Other")</f>
        <v>PhD</v>
      </c>
    </row>
    <row r="1589" spans="1:17" x14ac:dyDescent="0.25">
      <c r="A1589" s="2">
        <v>1879</v>
      </c>
      <c r="B1589" s="7">
        <v>137087</v>
      </c>
      <c r="C1589" s="2">
        <v>1</v>
      </c>
      <c r="D1589" s="2">
        <v>0</v>
      </c>
      <c r="E1589" s="2">
        <v>46</v>
      </c>
      <c r="F1589" s="2">
        <v>0</v>
      </c>
      <c r="G1589" s="2">
        <v>1</v>
      </c>
      <c r="H1589" s="2">
        <v>0</v>
      </c>
      <c r="I1589" s="2">
        <v>0</v>
      </c>
      <c r="J1589" s="2">
        <v>0</v>
      </c>
      <c r="K1589" s="2">
        <v>0</v>
      </c>
      <c r="L1589" s="2">
        <v>0</v>
      </c>
      <c r="M1589" s="2">
        <v>0</v>
      </c>
      <c r="N1589" s="2">
        <v>1</v>
      </c>
      <c r="O1589" s="2" t="s">
        <v>34</v>
      </c>
      <c r="P1589" s="2" t="str" cm="1">
        <f t="array" ref="P1589">_xlfn.IFS(Table1[[#This Row],[Divorced]]=1,"Divorced",Table1[[#This Row],[Married]]=1,"Married",Table1[[#This Row],[Single]]=1,"Single",Table1[[#This Row],[Together]]=1,"Together",Table1[[#This Row],[Widow]]=1,"Widow")</f>
        <v>Married</v>
      </c>
      <c r="Q1589" s="2" t="str" cm="1">
        <f t="array" ref="Q1589">IFERROR(_xlfn.IFS(Table1[[#This Row],[Basic]]=1,"Basic",Table1[[#This Row],[Graduate]]=1,"Graduate",Table1[[#This Row],[Master]]=1,"Master",Table1[[#This Row],[PhD]]=1,"PhD"),"Other")</f>
        <v>PhD</v>
      </c>
    </row>
    <row r="1590" spans="1:17" x14ac:dyDescent="0.25">
      <c r="A1590" s="2">
        <v>3167</v>
      </c>
      <c r="B1590" s="7">
        <v>137085</v>
      </c>
      <c r="C1590" s="2">
        <v>1</v>
      </c>
      <c r="D1590" s="2">
        <v>1</v>
      </c>
      <c r="E1590" s="2">
        <v>45</v>
      </c>
      <c r="F1590" s="2">
        <v>0</v>
      </c>
      <c r="G1590" s="2">
        <v>1</v>
      </c>
      <c r="H1590" s="2">
        <v>0</v>
      </c>
      <c r="I1590" s="2">
        <v>0</v>
      </c>
      <c r="J1590" s="2">
        <v>0</v>
      </c>
      <c r="K1590" s="2">
        <v>0</v>
      </c>
      <c r="L1590" s="2">
        <v>1</v>
      </c>
      <c r="M1590" s="2">
        <v>0</v>
      </c>
      <c r="N1590" s="2">
        <v>0</v>
      </c>
      <c r="O1590" s="2" t="s">
        <v>38</v>
      </c>
      <c r="P1590" s="2" t="str" cm="1">
        <f t="array" ref="P1590">_xlfn.IFS(Table1[[#This Row],[Divorced]]=1,"Divorced",Table1[[#This Row],[Married]]=1,"Married",Table1[[#This Row],[Single]]=1,"Single",Table1[[#This Row],[Together]]=1,"Together",Table1[[#This Row],[Widow]]=1,"Widow")</f>
        <v>Married</v>
      </c>
      <c r="Q1590" s="2" t="str" cm="1">
        <f t="array" ref="Q1590">IFERROR(_xlfn.IFS(Table1[[#This Row],[Basic]]=1,"Basic",Table1[[#This Row],[Graduate]]=1,"Graduate",Table1[[#This Row],[Master]]=1,"Master",Table1[[#This Row],[PhD]]=1,"PhD"),"Other")</f>
        <v>Graduate</v>
      </c>
    </row>
    <row r="1591" spans="1:17" x14ac:dyDescent="0.25">
      <c r="A1591" s="2">
        <v>1218</v>
      </c>
      <c r="B1591" s="7">
        <v>137070</v>
      </c>
      <c r="C1591" s="2">
        <v>1</v>
      </c>
      <c r="D1591" s="2">
        <v>1</v>
      </c>
      <c r="E1591" s="2">
        <v>54</v>
      </c>
      <c r="F1591" s="2">
        <v>0</v>
      </c>
      <c r="G1591" s="2">
        <v>0</v>
      </c>
      <c r="H1591" s="2">
        <v>1</v>
      </c>
      <c r="I1591" s="2">
        <v>0</v>
      </c>
      <c r="J1591" s="2">
        <v>0</v>
      </c>
      <c r="K1591" s="2">
        <v>0</v>
      </c>
      <c r="L1591" s="2">
        <v>1</v>
      </c>
      <c r="M1591" s="2">
        <v>0</v>
      </c>
      <c r="N1591" s="2">
        <v>0</v>
      </c>
      <c r="O1591" s="2" t="s">
        <v>37</v>
      </c>
      <c r="P1591" s="2" t="str" cm="1">
        <f t="array" ref="P1591">_xlfn.IFS(Table1[[#This Row],[Divorced]]=1,"Divorced",Table1[[#This Row],[Married]]=1,"Married",Table1[[#This Row],[Single]]=1,"Single",Table1[[#This Row],[Together]]=1,"Together",Table1[[#This Row],[Widow]]=1,"Widow")</f>
        <v>Single</v>
      </c>
      <c r="Q1591" s="2" t="str" cm="1">
        <f t="array" ref="Q1591">IFERROR(_xlfn.IFS(Table1[[#This Row],[Basic]]=1,"Basic",Table1[[#This Row],[Graduate]]=1,"Graduate",Table1[[#This Row],[Master]]=1,"Master",Table1[[#This Row],[PhD]]=1,"PhD"),"Other")</f>
        <v>Graduate</v>
      </c>
    </row>
    <row r="1592" spans="1:17" x14ac:dyDescent="0.25">
      <c r="A1592" s="2">
        <v>2778</v>
      </c>
      <c r="B1592" s="7">
        <v>137070</v>
      </c>
      <c r="C1592" s="2">
        <v>1</v>
      </c>
      <c r="D1592" s="2">
        <v>1</v>
      </c>
      <c r="E1592" s="2">
        <v>54</v>
      </c>
      <c r="F1592" s="2">
        <v>0</v>
      </c>
      <c r="G1592" s="2">
        <v>0</v>
      </c>
      <c r="H1592" s="2">
        <v>1</v>
      </c>
      <c r="I1592" s="2">
        <v>0</v>
      </c>
      <c r="J1592" s="2">
        <v>0</v>
      </c>
      <c r="K1592" s="2">
        <v>0</v>
      </c>
      <c r="L1592" s="2">
        <v>1</v>
      </c>
      <c r="M1592" s="2">
        <v>0</v>
      </c>
      <c r="N1592" s="2">
        <v>0</v>
      </c>
      <c r="O1592" s="2" t="s">
        <v>37</v>
      </c>
      <c r="P1592" s="2" t="str" cm="1">
        <f t="array" ref="P1592">_xlfn.IFS(Table1[[#This Row],[Divorced]]=1,"Divorced",Table1[[#This Row],[Married]]=1,"Married",Table1[[#This Row],[Single]]=1,"Single",Table1[[#This Row],[Together]]=1,"Together",Table1[[#This Row],[Widow]]=1,"Widow")</f>
        <v>Single</v>
      </c>
      <c r="Q1592" s="2" t="str" cm="1">
        <f t="array" ref="Q1592">IFERROR(_xlfn.IFS(Table1[[#This Row],[Basic]]=1,"Basic",Table1[[#This Row],[Graduate]]=1,"Graduate",Table1[[#This Row],[Master]]=1,"Master",Table1[[#This Row],[PhD]]=1,"PhD"),"Other")</f>
        <v>Graduate</v>
      </c>
    </row>
    <row r="1593" spans="1:17" x14ac:dyDescent="0.25">
      <c r="A1593" s="2">
        <v>2531</v>
      </c>
      <c r="B1593" s="7">
        <v>137054</v>
      </c>
      <c r="C1593" s="2">
        <v>1</v>
      </c>
      <c r="D1593" s="2">
        <v>1</v>
      </c>
      <c r="E1593" s="2">
        <v>53</v>
      </c>
      <c r="F1593" s="2">
        <v>0</v>
      </c>
      <c r="G1593" s="2">
        <v>1</v>
      </c>
      <c r="H1593" s="2">
        <v>0</v>
      </c>
      <c r="I1593" s="2">
        <v>0</v>
      </c>
      <c r="J1593" s="2">
        <v>0</v>
      </c>
      <c r="K1593" s="2">
        <v>0</v>
      </c>
      <c r="L1593" s="2">
        <v>0</v>
      </c>
      <c r="M1593" s="2">
        <v>1</v>
      </c>
      <c r="N1593" s="2">
        <v>0</v>
      </c>
      <c r="O1593" s="2" t="s">
        <v>38</v>
      </c>
      <c r="P1593" s="2" t="str" cm="1">
        <f t="array" ref="P1593">_xlfn.IFS(Table1[[#This Row],[Divorced]]=1,"Divorced",Table1[[#This Row],[Married]]=1,"Married",Table1[[#This Row],[Single]]=1,"Single",Table1[[#This Row],[Together]]=1,"Together",Table1[[#This Row],[Widow]]=1,"Widow")</f>
        <v>Married</v>
      </c>
      <c r="Q1593" s="2" t="str" cm="1">
        <f t="array" ref="Q1593">IFERROR(_xlfn.IFS(Table1[[#This Row],[Basic]]=1,"Basic",Table1[[#This Row],[Graduate]]=1,"Graduate",Table1[[#This Row],[Master]]=1,"Master",Table1[[#This Row],[PhD]]=1,"PhD"),"Other")</f>
        <v>Master</v>
      </c>
    </row>
    <row r="1594" spans="1:17" x14ac:dyDescent="0.25">
      <c r="A1594" s="2">
        <v>1020</v>
      </c>
      <c r="B1594" s="7">
        <v>137040</v>
      </c>
      <c r="C1594" s="2">
        <v>0</v>
      </c>
      <c r="D1594" s="2">
        <v>0</v>
      </c>
      <c r="E1594" s="2">
        <v>38</v>
      </c>
      <c r="F1594" s="2">
        <v>0</v>
      </c>
      <c r="G1594" s="2">
        <v>1</v>
      </c>
      <c r="H1594" s="2">
        <v>0</v>
      </c>
      <c r="I1594" s="2">
        <v>0</v>
      </c>
      <c r="J1594" s="2">
        <v>0</v>
      </c>
      <c r="K1594" s="2">
        <v>0</v>
      </c>
      <c r="L1594" s="2">
        <v>1</v>
      </c>
      <c r="M1594" s="2">
        <v>0</v>
      </c>
      <c r="N1594" s="2">
        <v>0</v>
      </c>
      <c r="O1594" s="2" t="s">
        <v>37</v>
      </c>
      <c r="P1594" s="2" t="str" cm="1">
        <f t="array" ref="P1594">_xlfn.IFS(Table1[[#This Row],[Divorced]]=1,"Divorced",Table1[[#This Row],[Married]]=1,"Married",Table1[[#This Row],[Single]]=1,"Single",Table1[[#This Row],[Together]]=1,"Together",Table1[[#This Row],[Widow]]=1,"Widow")</f>
        <v>Married</v>
      </c>
      <c r="Q1594" s="2" t="str" cm="1">
        <f t="array" ref="Q1594">IFERROR(_xlfn.IFS(Table1[[#This Row],[Basic]]=1,"Basic",Table1[[#This Row],[Graduate]]=1,"Graduate",Table1[[#This Row],[Master]]=1,"Master",Table1[[#This Row],[PhD]]=1,"PhD"),"Other")</f>
        <v>Graduate</v>
      </c>
    </row>
    <row r="1595" spans="1:17" x14ac:dyDescent="0.25">
      <c r="A1595" s="2">
        <v>3110</v>
      </c>
      <c r="B1595" s="7">
        <v>136997</v>
      </c>
      <c r="C1595" s="2">
        <v>1</v>
      </c>
      <c r="D1595" s="2">
        <v>1</v>
      </c>
      <c r="E1595" s="2">
        <v>52</v>
      </c>
      <c r="F1595" s="2">
        <v>1</v>
      </c>
      <c r="G1595" s="2">
        <v>0</v>
      </c>
      <c r="H1595" s="2">
        <v>0</v>
      </c>
      <c r="I1595" s="2">
        <v>0</v>
      </c>
      <c r="J1595" s="2">
        <v>0</v>
      </c>
      <c r="K1595" s="2">
        <v>0</v>
      </c>
      <c r="L1595" s="2">
        <v>1</v>
      </c>
      <c r="M1595" s="2">
        <v>0</v>
      </c>
      <c r="N1595" s="2">
        <v>0</v>
      </c>
      <c r="O1595" s="2" t="s">
        <v>35</v>
      </c>
      <c r="P1595" s="2" t="str" cm="1">
        <f t="array" ref="P1595">_xlfn.IFS(Table1[[#This Row],[Divorced]]=1,"Divorced",Table1[[#This Row],[Married]]=1,"Married",Table1[[#This Row],[Single]]=1,"Single",Table1[[#This Row],[Together]]=1,"Together",Table1[[#This Row],[Widow]]=1,"Widow")</f>
        <v>Divorced</v>
      </c>
      <c r="Q1595" s="2" t="str" cm="1">
        <f t="array" ref="Q1595">IFERROR(_xlfn.IFS(Table1[[#This Row],[Basic]]=1,"Basic",Table1[[#This Row],[Graduate]]=1,"Graduate",Table1[[#This Row],[Master]]=1,"Master",Table1[[#This Row],[PhD]]=1,"PhD"),"Other")</f>
        <v>Graduate</v>
      </c>
    </row>
    <row r="1596" spans="1:17" x14ac:dyDescent="0.25">
      <c r="A1596" s="2">
        <v>1606</v>
      </c>
      <c r="B1596" s="7">
        <v>136975</v>
      </c>
      <c r="C1596" s="2">
        <v>1</v>
      </c>
      <c r="D1596" s="2">
        <v>0</v>
      </c>
      <c r="E1596" s="2">
        <v>42</v>
      </c>
      <c r="F1596" s="2">
        <v>0</v>
      </c>
      <c r="G1596" s="2">
        <v>0</v>
      </c>
      <c r="H1596" s="2">
        <v>1</v>
      </c>
      <c r="I1596" s="2">
        <v>0</v>
      </c>
      <c r="J1596" s="2">
        <v>0</v>
      </c>
      <c r="K1596" s="2">
        <v>0</v>
      </c>
      <c r="L1596" s="2">
        <v>0</v>
      </c>
      <c r="M1596" s="2">
        <v>0</v>
      </c>
      <c r="N1596" s="2">
        <v>0</v>
      </c>
      <c r="O1596" s="2" t="s">
        <v>36</v>
      </c>
      <c r="P1596" s="2" t="str" cm="1">
        <f t="array" ref="P1596">_xlfn.IFS(Table1[[#This Row],[Divorced]]=1,"Divorced",Table1[[#This Row],[Married]]=1,"Married",Table1[[#This Row],[Single]]=1,"Single",Table1[[#This Row],[Together]]=1,"Together",Table1[[#This Row],[Widow]]=1,"Widow")</f>
        <v>Single</v>
      </c>
      <c r="Q1596" s="2" t="str" cm="1">
        <f t="array" ref="Q1596">IFERROR(_xlfn.IFS(Table1[[#This Row],[Basic]]=1,"Basic",Table1[[#This Row],[Graduate]]=1,"Graduate",Table1[[#This Row],[Master]]=1,"Master",Table1[[#This Row],[PhD]]=1,"PhD"),"Other")</f>
        <v>Other</v>
      </c>
    </row>
    <row r="1597" spans="1:17" x14ac:dyDescent="0.25">
      <c r="A1597" s="2">
        <v>1558</v>
      </c>
      <c r="B1597" s="7">
        <v>136959</v>
      </c>
      <c r="C1597" s="2">
        <v>1</v>
      </c>
      <c r="D1597" s="2">
        <v>0</v>
      </c>
      <c r="E1597" s="2">
        <v>39</v>
      </c>
      <c r="F1597" s="2">
        <v>0</v>
      </c>
      <c r="G1597" s="2">
        <v>1</v>
      </c>
      <c r="H1597" s="2">
        <v>0</v>
      </c>
      <c r="I1597" s="2">
        <v>0</v>
      </c>
      <c r="J1597" s="2">
        <v>0</v>
      </c>
      <c r="K1597" s="2">
        <v>0</v>
      </c>
      <c r="L1597" s="2">
        <v>0</v>
      </c>
      <c r="M1597" s="2">
        <v>1</v>
      </c>
      <c r="N1597" s="2">
        <v>0</v>
      </c>
      <c r="O1597" s="2" t="s">
        <v>36</v>
      </c>
      <c r="P1597" s="2" t="str" cm="1">
        <f t="array" ref="P1597">_xlfn.IFS(Table1[[#This Row],[Divorced]]=1,"Divorced",Table1[[#This Row],[Married]]=1,"Married",Table1[[#This Row],[Single]]=1,"Single",Table1[[#This Row],[Together]]=1,"Together",Table1[[#This Row],[Widow]]=1,"Widow")</f>
        <v>Married</v>
      </c>
      <c r="Q1597" s="2" t="str" cm="1">
        <f t="array" ref="Q1597">IFERROR(_xlfn.IFS(Table1[[#This Row],[Basic]]=1,"Basic",Table1[[#This Row],[Graduate]]=1,"Graduate",Table1[[#This Row],[Master]]=1,"Master",Table1[[#This Row],[PhD]]=1,"PhD"),"Other")</f>
        <v>Master</v>
      </c>
    </row>
    <row r="1598" spans="1:17" x14ac:dyDescent="0.25">
      <c r="A1598" s="2">
        <v>2385</v>
      </c>
      <c r="B1598" s="7">
        <v>136957</v>
      </c>
      <c r="C1598" s="2">
        <v>1</v>
      </c>
      <c r="D1598" s="2">
        <v>1</v>
      </c>
      <c r="E1598" s="2">
        <v>67</v>
      </c>
      <c r="F1598" s="2">
        <v>1</v>
      </c>
      <c r="G1598" s="2">
        <v>0</v>
      </c>
      <c r="H1598" s="2">
        <v>0</v>
      </c>
      <c r="I1598" s="2">
        <v>0</v>
      </c>
      <c r="J1598" s="2">
        <v>0</v>
      </c>
      <c r="K1598" s="2">
        <v>0</v>
      </c>
      <c r="L1598" s="2">
        <v>0</v>
      </c>
      <c r="M1598" s="2">
        <v>0</v>
      </c>
      <c r="N1598" s="2">
        <v>1</v>
      </c>
      <c r="O1598" s="2" t="s">
        <v>39</v>
      </c>
      <c r="P1598" s="2" t="str" cm="1">
        <f t="array" ref="P1598">_xlfn.IFS(Table1[[#This Row],[Divorced]]=1,"Divorced",Table1[[#This Row],[Married]]=1,"Married",Table1[[#This Row],[Single]]=1,"Single",Table1[[#This Row],[Together]]=1,"Together",Table1[[#This Row],[Widow]]=1,"Widow")</f>
        <v>Divorced</v>
      </c>
      <c r="Q1598" s="2" t="str" cm="1">
        <f t="array" ref="Q1598">IFERROR(_xlfn.IFS(Table1[[#This Row],[Basic]]=1,"Basic",Table1[[#This Row],[Graduate]]=1,"Graduate",Table1[[#This Row],[Master]]=1,"Master",Table1[[#This Row],[PhD]]=1,"PhD"),"Other")</f>
        <v>PhD</v>
      </c>
    </row>
    <row r="1599" spans="1:17" x14ac:dyDescent="0.25">
      <c r="A1599" s="2">
        <v>2381</v>
      </c>
      <c r="B1599" s="7">
        <v>136947</v>
      </c>
      <c r="C1599" s="2">
        <v>1</v>
      </c>
      <c r="D1599" s="2">
        <v>1</v>
      </c>
      <c r="E1599" s="2">
        <v>53</v>
      </c>
      <c r="F1599" s="2">
        <v>0</v>
      </c>
      <c r="G1599" s="2">
        <v>1</v>
      </c>
      <c r="H1599" s="2">
        <v>0</v>
      </c>
      <c r="I1599" s="2">
        <v>0</v>
      </c>
      <c r="J1599" s="2">
        <v>0</v>
      </c>
      <c r="K1599" s="2">
        <v>0</v>
      </c>
      <c r="L1599" s="2">
        <v>0</v>
      </c>
      <c r="M1599" s="2">
        <v>0</v>
      </c>
      <c r="N1599" s="2">
        <v>1</v>
      </c>
      <c r="O1599" s="2" t="s">
        <v>38</v>
      </c>
      <c r="P1599" s="2" t="str" cm="1">
        <f t="array" ref="P1599">_xlfn.IFS(Table1[[#This Row],[Divorced]]=1,"Divorced",Table1[[#This Row],[Married]]=1,"Married",Table1[[#This Row],[Single]]=1,"Single",Table1[[#This Row],[Together]]=1,"Together",Table1[[#This Row],[Widow]]=1,"Widow")</f>
        <v>Married</v>
      </c>
      <c r="Q1599" s="2" t="str" cm="1">
        <f t="array" ref="Q1599">IFERROR(_xlfn.IFS(Table1[[#This Row],[Basic]]=1,"Basic",Table1[[#This Row],[Graduate]]=1,"Graduate",Table1[[#This Row],[Master]]=1,"Master",Table1[[#This Row],[PhD]]=1,"PhD"),"Other")</f>
        <v>PhD</v>
      </c>
    </row>
    <row r="1600" spans="1:17" x14ac:dyDescent="0.25">
      <c r="A1600" s="2">
        <v>1985</v>
      </c>
      <c r="B1600" s="7">
        <v>136930</v>
      </c>
      <c r="C1600" s="2">
        <v>0</v>
      </c>
      <c r="D1600" s="2">
        <v>1</v>
      </c>
      <c r="E1600" s="2">
        <v>66</v>
      </c>
      <c r="F1600" s="2">
        <v>0</v>
      </c>
      <c r="G1600" s="2">
        <v>1</v>
      </c>
      <c r="H1600" s="2">
        <v>0</v>
      </c>
      <c r="I1600" s="2">
        <v>0</v>
      </c>
      <c r="J1600" s="2">
        <v>0</v>
      </c>
      <c r="K1600" s="2">
        <v>0</v>
      </c>
      <c r="L1600" s="2">
        <v>0</v>
      </c>
      <c r="M1600" s="2">
        <v>0</v>
      </c>
      <c r="N1600" s="2">
        <v>1</v>
      </c>
      <c r="O1600" s="2" t="s">
        <v>38</v>
      </c>
      <c r="P1600" s="2" t="str" cm="1">
        <f t="array" ref="P1600">_xlfn.IFS(Table1[[#This Row],[Divorced]]=1,"Divorced",Table1[[#This Row],[Married]]=1,"Married",Table1[[#This Row],[Single]]=1,"Single",Table1[[#This Row],[Together]]=1,"Together",Table1[[#This Row],[Widow]]=1,"Widow")</f>
        <v>Married</v>
      </c>
      <c r="Q1600" s="2" t="str" cm="1">
        <f t="array" ref="Q1600">IFERROR(_xlfn.IFS(Table1[[#This Row],[Basic]]=1,"Basic",Table1[[#This Row],[Graduate]]=1,"Graduate",Table1[[#This Row],[Master]]=1,"Master",Table1[[#This Row],[PhD]]=1,"PhD"),"Other")</f>
        <v>PhD</v>
      </c>
    </row>
    <row r="1601" spans="1:17" x14ac:dyDescent="0.25">
      <c r="A1601" s="2">
        <v>3028</v>
      </c>
      <c r="B1601" s="7">
        <v>136927</v>
      </c>
      <c r="C1601" s="2">
        <v>1</v>
      </c>
      <c r="D1601" s="2">
        <v>1</v>
      </c>
      <c r="E1601" s="2">
        <v>65</v>
      </c>
      <c r="F1601" s="2">
        <v>0</v>
      </c>
      <c r="G1601" s="2">
        <v>0</v>
      </c>
      <c r="H1601" s="2">
        <v>1</v>
      </c>
      <c r="I1601" s="2">
        <v>0</v>
      </c>
      <c r="J1601" s="2">
        <v>0</v>
      </c>
      <c r="K1601" s="2">
        <v>0</v>
      </c>
      <c r="L1601" s="2">
        <v>0</v>
      </c>
      <c r="M1601" s="2">
        <v>1</v>
      </c>
      <c r="N1601" s="2">
        <v>0</v>
      </c>
      <c r="O1601" s="2" t="s">
        <v>36</v>
      </c>
      <c r="P1601" s="2" t="str" cm="1">
        <f t="array" ref="P1601">_xlfn.IFS(Table1[[#This Row],[Divorced]]=1,"Divorced",Table1[[#This Row],[Married]]=1,"Married",Table1[[#This Row],[Single]]=1,"Single",Table1[[#This Row],[Together]]=1,"Together",Table1[[#This Row],[Widow]]=1,"Widow")</f>
        <v>Single</v>
      </c>
      <c r="Q1601" s="2" t="str" cm="1">
        <f t="array" ref="Q1601">IFERROR(_xlfn.IFS(Table1[[#This Row],[Basic]]=1,"Basic",Table1[[#This Row],[Graduate]]=1,"Graduate",Table1[[#This Row],[Master]]=1,"Master",Table1[[#This Row],[PhD]]=1,"PhD"),"Other")</f>
        <v>Master</v>
      </c>
    </row>
    <row r="1602" spans="1:17" x14ac:dyDescent="0.25">
      <c r="A1602" s="2">
        <v>1129</v>
      </c>
      <c r="B1602" s="7">
        <v>136921</v>
      </c>
      <c r="C1602" s="2">
        <v>1</v>
      </c>
      <c r="D1602" s="2">
        <v>1</v>
      </c>
      <c r="E1602" s="2">
        <v>55</v>
      </c>
      <c r="F1602" s="2">
        <v>1</v>
      </c>
      <c r="G1602" s="2">
        <v>0</v>
      </c>
      <c r="H1602" s="2">
        <v>0</v>
      </c>
      <c r="I1602" s="2">
        <v>0</v>
      </c>
      <c r="J1602" s="2">
        <v>0</v>
      </c>
      <c r="K1602" s="2">
        <v>0</v>
      </c>
      <c r="L1602" s="2">
        <v>0</v>
      </c>
      <c r="M1602" s="2">
        <v>0</v>
      </c>
      <c r="N1602" s="2">
        <v>1</v>
      </c>
      <c r="O1602" s="2" t="s">
        <v>34</v>
      </c>
      <c r="P1602" s="2" t="str" cm="1">
        <f t="array" ref="P1602">_xlfn.IFS(Table1[[#This Row],[Divorced]]=1,"Divorced",Table1[[#This Row],[Married]]=1,"Married",Table1[[#This Row],[Single]]=1,"Single",Table1[[#This Row],[Together]]=1,"Together",Table1[[#This Row],[Widow]]=1,"Widow")</f>
        <v>Divorced</v>
      </c>
      <c r="Q1602" s="2" t="str" cm="1">
        <f t="array" ref="Q1602">IFERROR(_xlfn.IFS(Table1[[#This Row],[Basic]]=1,"Basic",Table1[[#This Row],[Graduate]]=1,"Graduate",Table1[[#This Row],[Master]]=1,"Master",Table1[[#This Row],[PhD]]=1,"PhD"),"Other")</f>
        <v>PhD</v>
      </c>
    </row>
    <row r="1603" spans="1:17" x14ac:dyDescent="0.25">
      <c r="A1603" s="2">
        <v>2379</v>
      </c>
      <c r="B1603" s="7">
        <v>136864</v>
      </c>
      <c r="C1603" s="2">
        <v>0</v>
      </c>
      <c r="D1603" s="2">
        <v>1</v>
      </c>
      <c r="E1603" s="2">
        <v>63</v>
      </c>
      <c r="F1603" s="2">
        <v>0</v>
      </c>
      <c r="G1603" s="2">
        <v>0</v>
      </c>
      <c r="H1603" s="2">
        <v>1</v>
      </c>
      <c r="I1603" s="2">
        <v>0</v>
      </c>
      <c r="J1603" s="2">
        <v>0</v>
      </c>
      <c r="K1603" s="2">
        <v>0</v>
      </c>
      <c r="L1603" s="2">
        <v>1</v>
      </c>
      <c r="M1603" s="2">
        <v>0</v>
      </c>
      <c r="N1603" s="2">
        <v>0</v>
      </c>
      <c r="O1603" s="2" t="s">
        <v>39</v>
      </c>
      <c r="P1603" s="2" t="str" cm="1">
        <f t="array" ref="P1603">_xlfn.IFS(Table1[[#This Row],[Divorced]]=1,"Divorced",Table1[[#This Row],[Married]]=1,"Married",Table1[[#This Row],[Single]]=1,"Single",Table1[[#This Row],[Together]]=1,"Together",Table1[[#This Row],[Widow]]=1,"Widow")</f>
        <v>Single</v>
      </c>
      <c r="Q1603" s="2" t="str" cm="1">
        <f t="array" ref="Q1603">IFERROR(_xlfn.IFS(Table1[[#This Row],[Basic]]=1,"Basic",Table1[[#This Row],[Graduate]]=1,"Graduate",Table1[[#This Row],[Master]]=1,"Master",Table1[[#This Row],[PhD]]=1,"PhD"),"Other")</f>
        <v>Graduate</v>
      </c>
    </row>
    <row r="1604" spans="1:17" x14ac:dyDescent="0.25">
      <c r="A1604" s="2">
        <v>3183</v>
      </c>
      <c r="B1604" s="7">
        <v>136807</v>
      </c>
      <c r="C1604" s="2">
        <v>1</v>
      </c>
      <c r="D1604" s="2">
        <v>1</v>
      </c>
      <c r="E1604" s="2">
        <v>66</v>
      </c>
      <c r="F1604" s="2">
        <v>0</v>
      </c>
      <c r="G1604" s="2">
        <v>0</v>
      </c>
      <c r="H1604" s="2">
        <v>0</v>
      </c>
      <c r="I1604" s="2">
        <v>1</v>
      </c>
      <c r="J1604" s="2">
        <v>0</v>
      </c>
      <c r="K1604" s="2">
        <v>0</v>
      </c>
      <c r="L1604" s="2">
        <v>1</v>
      </c>
      <c r="M1604" s="2">
        <v>0</v>
      </c>
      <c r="N1604" s="2">
        <v>0</v>
      </c>
      <c r="O1604" s="2" t="s">
        <v>39</v>
      </c>
      <c r="P1604" s="2" t="str" cm="1">
        <f t="array" ref="P1604">_xlfn.IFS(Table1[[#This Row],[Divorced]]=1,"Divorced",Table1[[#This Row],[Married]]=1,"Married",Table1[[#This Row],[Single]]=1,"Single",Table1[[#This Row],[Together]]=1,"Together",Table1[[#This Row],[Widow]]=1,"Widow")</f>
        <v>Together</v>
      </c>
      <c r="Q1604" s="2" t="str" cm="1">
        <f t="array" ref="Q1604">IFERROR(_xlfn.IFS(Table1[[#This Row],[Basic]]=1,"Basic",Table1[[#This Row],[Graduate]]=1,"Graduate",Table1[[#This Row],[Master]]=1,"Master",Table1[[#This Row],[PhD]]=1,"PhD"),"Other")</f>
        <v>Graduate</v>
      </c>
    </row>
    <row r="1605" spans="1:17" x14ac:dyDescent="0.25">
      <c r="A1605" s="2">
        <v>2741</v>
      </c>
      <c r="B1605" s="7">
        <v>136802</v>
      </c>
      <c r="C1605" s="2">
        <v>1</v>
      </c>
      <c r="D1605" s="2">
        <v>0</v>
      </c>
      <c r="E1605" s="2">
        <v>40</v>
      </c>
      <c r="F1605" s="2">
        <v>0</v>
      </c>
      <c r="G1605" s="2">
        <v>0</v>
      </c>
      <c r="H1605" s="2">
        <v>1</v>
      </c>
      <c r="I1605" s="2">
        <v>0</v>
      </c>
      <c r="J1605" s="2">
        <v>0</v>
      </c>
      <c r="K1605" s="2">
        <v>0</v>
      </c>
      <c r="L1605" s="2">
        <v>0</v>
      </c>
      <c r="M1605" s="2">
        <v>0</v>
      </c>
      <c r="N1605" s="2">
        <v>1</v>
      </c>
      <c r="O1605" s="2" t="s">
        <v>38</v>
      </c>
      <c r="P1605" s="2" t="str" cm="1">
        <f t="array" ref="P1605">_xlfn.IFS(Table1[[#This Row],[Divorced]]=1,"Divorced",Table1[[#This Row],[Married]]=1,"Married",Table1[[#This Row],[Single]]=1,"Single",Table1[[#This Row],[Together]]=1,"Together",Table1[[#This Row],[Widow]]=1,"Widow")</f>
        <v>Single</v>
      </c>
      <c r="Q1605" s="2" t="str" cm="1">
        <f t="array" ref="Q1605">IFERROR(_xlfn.IFS(Table1[[#This Row],[Basic]]=1,"Basic",Table1[[#This Row],[Graduate]]=1,"Graduate",Table1[[#This Row],[Master]]=1,"Master",Table1[[#This Row],[PhD]]=1,"PhD"),"Other")</f>
        <v>PhD</v>
      </c>
    </row>
    <row r="1606" spans="1:17" x14ac:dyDescent="0.25">
      <c r="A1606" s="2">
        <v>2991</v>
      </c>
      <c r="B1606" s="7">
        <v>136790</v>
      </c>
      <c r="C1606" s="2">
        <v>0</v>
      </c>
      <c r="D1606" s="2">
        <v>0</v>
      </c>
      <c r="E1606" s="2">
        <v>37</v>
      </c>
      <c r="F1606" s="2">
        <v>0</v>
      </c>
      <c r="G1606" s="2">
        <v>1</v>
      </c>
      <c r="H1606" s="2">
        <v>0</v>
      </c>
      <c r="I1606" s="2">
        <v>0</v>
      </c>
      <c r="J1606" s="2">
        <v>0</v>
      </c>
      <c r="K1606" s="2">
        <v>0</v>
      </c>
      <c r="L1606" s="2">
        <v>1</v>
      </c>
      <c r="M1606" s="2">
        <v>0</v>
      </c>
      <c r="N1606" s="2">
        <v>0</v>
      </c>
      <c r="O1606" s="2" t="s">
        <v>39</v>
      </c>
      <c r="P1606" s="2" t="str" cm="1">
        <f t="array" ref="P1606">_xlfn.IFS(Table1[[#This Row],[Divorced]]=1,"Divorced",Table1[[#This Row],[Married]]=1,"Married",Table1[[#This Row],[Single]]=1,"Single",Table1[[#This Row],[Together]]=1,"Together",Table1[[#This Row],[Widow]]=1,"Widow")</f>
        <v>Married</v>
      </c>
      <c r="Q1606" s="2" t="str" cm="1">
        <f t="array" ref="Q1606">IFERROR(_xlfn.IFS(Table1[[#This Row],[Basic]]=1,"Basic",Table1[[#This Row],[Graduate]]=1,"Graduate",Table1[[#This Row],[Master]]=1,"Master",Table1[[#This Row],[PhD]]=1,"PhD"),"Other")</f>
        <v>Graduate</v>
      </c>
    </row>
    <row r="1607" spans="1:17" x14ac:dyDescent="0.25">
      <c r="A1607" s="2">
        <v>2953</v>
      </c>
      <c r="B1607" s="7">
        <v>136781</v>
      </c>
      <c r="C1607" s="2">
        <v>1</v>
      </c>
      <c r="D1607" s="2">
        <v>0</v>
      </c>
      <c r="E1607" s="2">
        <v>41</v>
      </c>
      <c r="F1607" s="2">
        <v>0</v>
      </c>
      <c r="G1607" s="2">
        <v>1</v>
      </c>
      <c r="H1607" s="2">
        <v>0</v>
      </c>
      <c r="I1607" s="2">
        <v>0</v>
      </c>
      <c r="J1607" s="2">
        <v>0</v>
      </c>
      <c r="K1607" s="2">
        <v>0</v>
      </c>
      <c r="L1607" s="2">
        <v>1</v>
      </c>
      <c r="M1607" s="2">
        <v>0</v>
      </c>
      <c r="N1607" s="2">
        <v>0</v>
      </c>
      <c r="O1607" s="2" t="s">
        <v>34</v>
      </c>
      <c r="P1607" s="2" t="str" cm="1">
        <f t="array" ref="P1607">_xlfn.IFS(Table1[[#This Row],[Divorced]]=1,"Divorced",Table1[[#This Row],[Married]]=1,"Married",Table1[[#This Row],[Single]]=1,"Single",Table1[[#This Row],[Together]]=1,"Together",Table1[[#This Row],[Widow]]=1,"Widow")</f>
        <v>Married</v>
      </c>
      <c r="Q1607" s="2" t="str" cm="1">
        <f t="array" ref="Q1607">IFERROR(_xlfn.IFS(Table1[[#This Row],[Basic]]=1,"Basic",Table1[[#This Row],[Graduate]]=1,"Graduate",Table1[[#This Row],[Master]]=1,"Master",Table1[[#This Row],[PhD]]=1,"PhD"),"Other")</f>
        <v>Graduate</v>
      </c>
    </row>
    <row r="1608" spans="1:17" x14ac:dyDescent="0.25">
      <c r="A1608" s="2">
        <v>2117</v>
      </c>
      <c r="B1608" s="7">
        <v>136778</v>
      </c>
      <c r="C1608" s="2">
        <v>1</v>
      </c>
      <c r="D1608" s="2">
        <v>1</v>
      </c>
      <c r="E1608" s="2">
        <v>52</v>
      </c>
      <c r="F1608" s="2">
        <v>0</v>
      </c>
      <c r="G1608" s="2">
        <v>1</v>
      </c>
      <c r="H1608" s="2">
        <v>0</v>
      </c>
      <c r="I1608" s="2">
        <v>0</v>
      </c>
      <c r="J1608" s="2">
        <v>0</v>
      </c>
      <c r="K1608" s="2">
        <v>0</v>
      </c>
      <c r="L1608" s="2">
        <v>0</v>
      </c>
      <c r="M1608" s="2">
        <v>0</v>
      </c>
      <c r="N1608" s="2">
        <v>1</v>
      </c>
      <c r="O1608" s="2" t="s">
        <v>38</v>
      </c>
      <c r="P1608" s="2" t="str" cm="1">
        <f t="array" ref="P1608">_xlfn.IFS(Table1[[#This Row],[Divorced]]=1,"Divorced",Table1[[#This Row],[Married]]=1,"Married",Table1[[#This Row],[Single]]=1,"Single",Table1[[#This Row],[Together]]=1,"Together",Table1[[#This Row],[Widow]]=1,"Widow")</f>
        <v>Married</v>
      </c>
      <c r="Q1608" s="2" t="str" cm="1">
        <f t="array" ref="Q1608">IFERROR(_xlfn.IFS(Table1[[#This Row],[Basic]]=1,"Basic",Table1[[#This Row],[Graduate]]=1,"Graduate",Table1[[#This Row],[Master]]=1,"Master",Table1[[#This Row],[PhD]]=1,"PhD"),"Other")</f>
        <v>PhD</v>
      </c>
    </row>
    <row r="1609" spans="1:17" x14ac:dyDescent="0.25">
      <c r="A1609" s="2">
        <v>1990</v>
      </c>
      <c r="B1609" s="7">
        <v>136736</v>
      </c>
      <c r="C1609" s="2">
        <v>1</v>
      </c>
      <c r="D1609" s="2">
        <v>1</v>
      </c>
      <c r="E1609" s="2">
        <v>57</v>
      </c>
      <c r="F1609" s="2">
        <v>0</v>
      </c>
      <c r="G1609" s="2">
        <v>0</v>
      </c>
      <c r="H1609" s="2">
        <v>1</v>
      </c>
      <c r="I1609" s="2">
        <v>0</v>
      </c>
      <c r="J1609" s="2">
        <v>0</v>
      </c>
      <c r="K1609" s="2">
        <v>0</v>
      </c>
      <c r="L1609" s="2">
        <v>0</v>
      </c>
      <c r="M1609" s="2">
        <v>0</v>
      </c>
      <c r="N1609" s="2">
        <v>1</v>
      </c>
      <c r="O1609" s="2" t="s">
        <v>36</v>
      </c>
      <c r="P1609" s="2" t="str" cm="1">
        <f t="array" ref="P1609">_xlfn.IFS(Table1[[#This Row],[Divorced]]=1,"Divorced",Table1[[#This Row],[Married]]=1,"Married",Table1[[#This Row],[Single]]=1,"Single",Table1[[#This Row],[Together]]=1,"Together",Table1[[#This Row],[Widow]]=1,"Widow")</f>
        <v>Single</v>
      </c>
      <c r="Q1609" s="2" t="str" cm="1">
        <f t="array" ref="Q1609">IFERROR(_xlfn.IFS(Table1[[#This Row],[Basic]]=1,"Basic",Table1[[#This Row],[Graduate]]=1,"Graduate",Table1[[#This Row],[Master]]=1,"Master",Table1[[#This Row],[PhD]]=1,"PhD"),"Other")</f>
        <v>PhD</v>
      </c>
    </row>
    <row r="1610" spans="1:17" x14ac:dyDescent="0.25">
      <c r="A1610" s="2">
        <v>2642</v>
      </c>
      <c r="B1610" s="7">
        <v>136732</v>
      </c>
      <c r="C1610" s="2">
        <v>1</v>
      </c>
      <c r="D1610" s="2">
        <v>1</v>
      </c>
      <c r="E1610" s="2">
        <v>61</v>
      </c>
      <c r="F1610" s="2">
        <v>0</v>
      </c>
      <c r="G1610" s="2">
        <v>1</v>
      </c>
      <c r="H1610" s="2">
        <v>0</v>
      </c>
      <c r="I1610" s="2">
        <v>0</v>
      </c>
      <c r="J1610" s="2">
        <v>0</v>
      </c>
      <c r="K1610" s="2">
        <v>0</v>
      </c>
      <c r="L1610" s="2">
        <v>0</v>
      </c>
      <c r="M1610" s="2">
        <v>0</v>
      </c>
      <c r="N1610" s="2">
        <v>1</v>
      </c>
      <c r="O1610" s="2" t="s">
        <v>35</v>
      </c>
      <c r="P1610" s="2" t="str" cm="1">
        <f t="array" ref="P1610">_xlfn.IFS(Table1[[#This Row],[Divorced]]=1,"Divorced",Table1[[#This Row],[Married]]=1,"Married",Table1[[#This Row],[Single]]=1,"Single",Table1[[#This Row],[Together]]=1,"Together",Table1[[#This Row],[Widow]]=1,"Widow")</f>
        <v>Married</v>
      </c>
      <c r="Q1610" s="2" t="str" cm="1">
        <f t="array" ref="Q1610">IFERROR(_xlfn.IFS(Table1[[#This Row],[Basic]]=1,"Basic",Table1[[#This Row],[Graduate]]=1,"Graduate",Table1[[#This Row],[Master]]=1,"Master",Table1[[#This Row],[PhD]]=1,"PhD"),"Other")</f>
        <v>PhD</v>
      </c>
    </row>
    <row r="1611" spans="1:17" x14ac:dyDescent="0.25">
      <c r="A1611" s="2">
        <v>2062</v>
      </c>
      <c r="B1611" s="7">
        <v>136715</v>
      </c>
      <c r="C1611" s="2">
        <v>1</v>
      </c>
      <c r="D1611" s="2">
        <v>0</v>
      </c>
      <c r="E1611" s="2">
        <v>49</v>
      </c>
      <c r="F1611" s="2">
        <v>0</v>
      </c>
      <c r="G1611" s="2">
        <v>1</v>
      </c>
      <c r="H1611" s="2">
        <v>0</v>
      </c>
      <c r="I1611" s="2">
        <v>0</v>
      </c>
      <c r="J1611" s="2">
        <v>0</v>
      </c>
      <c r="K1611" s="2">
        <v>0</v>
      </c>
      <c r="L1611" s="2">
        <v>1</v>
      </c>
      <c r="M1611" s="2">
        <v>0</v>
      </c>
      <c r="N1611" s="2">
        <v>0</v>
      </c>
      <c r="O1611" s="2" t="s">
        <v>36</v>
      </c>
      <c r="P1611" s="2" t="str" cm="1">
        <f t="array" ref="P1611">_xlfn.IFS(Table1[[#This Row],[Divorced]]=1,"Divorced",Table1[[#This Row],[Married]]=1,"Married",Table1[[#This Row],[Single]]=1,"Single",Table1[[#This Row],[Together]]=1,"Together",Table1[[#This Row],[Widow]]=1,"Widow")</f>
        <v>Married</v>
      </c>
      <c r="Q1611" s="2" t="str" cm="1">
        <f t="array" ref="Q1611">IFERROR(_xlfn.IFS(Table1[[#This Row],[Basic]]=1,"Basic",Table1[[#This Row],[Graduate]]=1,"Graduate",Table1[[#This Row],[Master]]=1,"Master",Table1[[#This Row],[PhD]]=1,"PhD"),"Other")</f>
        <v>Graduate</v>
      </c>
    </row>
    <row r="1612" spans="1:17" x14ac:dyDescent="0.25">
      <c r="A1612" s="2">
        <v>2575</v>
      </c>
      <c r="B1612" s="7">
        <v>136663</v>
      </c>
      <c r="C1612" s="2">
        <v>1</v>
      </c>
      <c r="D1612" s="2">
        <v>0</v>
      </c>
      <c r="E1612" s="2">
        <v>45</v>
      </c>
      <c r="F1612" s="2">
        <v>0</v>
      </c>
      <c r="G1612" s="2">
        <v>1</v>
      </c>
      <c r="H1612" s="2">
        <v>0</v>
      </c>
      <c r="I1612" s="2">
        <v>0</v>
      </c>
      <c r="J1612" s="2">
        <v>0</v>
      </c>
      <c r="K1612" s="2">
        <v>0</v>
      </c>
      <c r="L1612" s="2">
        <v>0</v>
      </c>
      <c r="M1612" s="2">
        <v>0</v>
      </c>
      <c r="N1612" s="2">
        <v>1</v>
      </c>
      <c r="O1612" s="2" t="s">
        <v>34</v>
      </c>
      <c r="P1612" s="2" t="str" cm="1">
        <f t="array" ref="P1612">_xlfn.IFS(Table1[[#This Row],[Divorced]]=1,"Divorced",Table1[[#This Row],[Married]]=1,"Married",Table1[[#This Row],[Single]]=1,"Single",Table1[[#This Row],[Together]]=1,"Together",Table1[[#This Row],[Widow]]=1,"Widow")</f>
        <v>Married</v>
      </c>
      <c r="Q1612" s="2" t="str" cm="1">
        <f t="array" ref="Q1612">IFERROR(_xlfn.IFS(Table1[[#This Row],[Basic]]=1,"Basic",Table1[[#This Row],[Graduate]]=1,"Graduate",Table1[[#This Row],[Master]]=1,"Master",Table1[[#This Row],[PhD]]=1,"PhD"),"Other")</f>
        <v>PhD</v>
      </c>
    </row>
    <row r="1613" spans="1:17" x14ac:dyDescent="0.25">
      <c r="A1613" s="2">
        <v>2631</v>
      </c>
      <c r="B1613" s="7">
        <v>136634</v>
      </c>
      <c r="C1613" s="2">
        <v>0</v>
      </c>
      <c r="D1613" s="2">
        <v>1</v>
      </c>
      <c r="E1613" s="2">
        <v>66</v>
      </c>
      <c r="F1613" s="2">
        <v>0</v>
      </c>
      <c r="G1613" s="2">
        <v>0</v>
      </c>
      <c r="H1613" s="2">
        <v>0</v>
      </c>
      <c r="I1613" s="2">
        <v>1</v>
      </c>
      <c r="J1613" s="2">
        <v>0</v>
      </c>
      <c r="K1613" s="2">
        <v>0</v>
      </c>
      <c r="L1613" s="2">
        <v>0</v>
      </c>
      <c r="M1613" s="2">
        <v>1</v>
      </c>
      <c r="N1613" s="2">
        <v>0</v>
      </c>
      <c r="O1613" s="2" t="s">
        <v>39</v>
      </c>
      <c r="P1613" s="2" t="str" cm="1">
        <f t="array" ref="P1613">_xlfn.IFS(Table1[[#This Row],[Divorced]]=1,"Divorced",Table1[[#This Row],[Married]]=1,"Married",Table1[[#This Row],[Single]]=1,"Single",Table1[[#This Row],[Together]]=1,"Together",Table1[[#This Row],[Widow]]=1,"Widow")</f>
        <v>Together</v>
      </c>
      <c r="Q1613" s="2" t="str" cm="1">
        <f t="array" ref="Q1613">IFERROR(_xlfn.IFS(Table1[[#This Row],[Basic]]=1,"Basic",Table1[[#This Row],[Graduate]]=1,"Graduate",Table1[[#This Row],[Master]]=1,"Master",Table1[[#This Row],[PhD]]=1,"PhD"),"Other")</f>
        <v>Master</v>
      </c>
    </row>
    <row r="1614" spans="1:17" x14ac:dyDescent="0.25">
      <c r="A1614" s="2">
        <v>1863</v>
      </c>
      <c r="B1614" s="7">
        <v>136627</v>
      </c>
      <c r="C1614" s="2">
        <v>2</v>
      </c>
      <c r="D1614" s="2">
        <v>0</v>
      </c>
      <c r="E1614" s="2">
        <v>45</v>
      </c>
      <c r="F1614" s="2">
        <v>1</v>
      </c>
      <c r="G1614" s="2">
        <v>0</v>
      </c>
      <c r="H1614" s="2">
        <v>0</v>
      </c>
      <c r="I1614" s="2">
        <v>0</v>
      </c>
      <c r="J1614" s="2">
        <v>0</v>
      </c>
      <c r="K1614" s="2">
        <v>0</v>
      </c>
      <c r="L1614" s="2">
        <v>1</v>
      </c>
      <c r="M1614" s="2">
        <v>0</v>
      </c>
      <c r="N1614" s="2">
        <v>0</v>
      </c>
      <c r="O1614" s="2" t="s">
        <v>39</v>
      </c>
      <c r="P1614" s="2" t="str" cm="1">
        <f t="array" ref="P1614">_xlfn.IFS(Table1[[#This Row],[Divorced]]=1,"Divorced",Table1[[#This Row],[Married]]=1,"Married",Table1[[#This Row],[Single]]=1,"Single",Table1[[#This Row],[Together]]=1,"Together",Table1[[#This Row],[Widow]]=1,"Widow")</f>
        <v>Divorced</v>
      </c>
      <c r="Q1614" s="2" t="str" cm="1">
        <f t="array" ref="Q1614">IFERROR(_xlfn.IFS(Table1[[#This Row],[Basic]]=1,"Basic",Table1[[#This Row],[Graduate]]=1,"Graduate",Table1[[#This Row],[Master]]=1,"Master",Table1[[#This Row],[PhD]]=1,"PhD"),"Other")</f>
        <v>Graduate</v>
      </c>
    </row>
    <row r="1615" spans="1:17" x14ac:dyDescent="0.25">
      <c r="A1615" s="2">
        <v>1109</v>
      </c>
      <c r="B1615" s="7">
        <v>136550</v>
      </c>
      <c r="C1615" s="2">
        <v>1</v>
      </c>
      <c r="D1615" s="2">
        <v>0</v>
      </c>
      <c r="E1615" s="2">
        <v>42</v>
      </c>
      <c r="F1615" s="2">
        <v>0</v>
      </c>
      <c r="G1615" s="2">
        <v>1</v>
      </c>
      <c r="H1615" s="2">
        <v>0</v>
      </c>
      <c r="I1615" s="2">
        <v>0</v>
      </c>
      <c r="J1615" s="2">
        <v>0</v>
      </c>
      <c r="K1615" s="2">
        <v>0</v>
      </c>
      <c r="L1615" s="2">
        <v>0</v>
      </c>
      <c r="M1615" s="2">
        <v>0</v>
      </c>
      <c r="N1615" s="2">
        <v>0</v>
      </c>
      <c r="O1615" s="2" t="s">
        <v>38</v>
      </c>
      <c r="P1615" s="2" t="str" cm="1">
        <f t="array" ref="P1615">_xlfn.IFS(Table1[[#This Row],[Divorced]]=1,"Divorced",Table1[[#This Row],[Married]]=1,"Married",Table1[[#This Row],[Single]]=1,"Single",Table1[[#This Row],[Together]]=1,"Together",Table1[[#This Row],[Widow]]=1,"Widow")</f>
        <v>Married</v>
      </c>
      <c r="Q1615" s="2" t="str" cm="1">
        <f t="array" ref="Q1615">IFERROR(_xlfn.IFS(Table1[[#This Row],[Basic]]=1,"Basic",Table1[[#This Row],[Graduate]]=1,"Graduate",Table1[[#This Row],[Master]]=1,"Master",Table1[[#This Row],[PhD]]=1,"PhD"),"Other")</f>
        <v>Other</v>
      </c>
    </row>
    <row r="1616" spans="1:17" x14ac:dyDescent="0.25">
      <c r="A1616" s="2">
        <v>1500</v>
      </c>
      <c r="B1616" s="7">
        <v>136443</v>
      </c>
      <c r="C1616" s="2">
        <v>1</v>
      </c>
      <c r="D1616" s="2">
        <v>1</v>
      </c>
      <c r="E1616" s="2">
        <v>59</v>
      </c>
      <c r="F1616" s="2">
        <v>0</v>
      </c>
      <c r="G1616" s="2">
        <v>1</v>
      </c>
      <c r="H1616" s="2">
        <v>0</v>
      </c>
      <c r="I1616" s="2">
        <v>0</v>
      </c>
      <c r="J1616" s="2">
        <v>0</v>
      </c>
      <c r="K1616" s="2">
        <v>0</v>
      </c>
      <c r="L1616" s="2">
        <v>1</v>
      </c>
      <c r="M1616" s="2">
        <v>0</v>
      </c>
      <c r="N1616" s="2">
        <v>0</v>
      </c>
      <c r="O1616" s="2" t="s">
        <v>37</v>
      </c>
      <c r="P1616" s="2" t="str" cm="1">
        <f t="array" ref="P1616">_xlfn.IFS(Table1[[#This Row],[Divorced]]=1,"Divorced",Table1[[#This Row],[Married]]=1,"Married",Table1[[#This Row],[Single]]=1,"Single",Table1[[#This Row],[Together]]=1,"Together",Table1[[#This Row],[Widow]]=1,"Widow")</f>
        <v>Married</v>
      </c>
      <c r="Q1616" s="2" t="str" cm="1">
        <f t="array" ref="Q1616">IFERROR(_xlfn.IFS(Table1[[#This Row],[Basic]]=1,"Basic",Table1[[#This Row],[Graduate]]=1,"Graduate",Table1[[#This Row],[Master]]=1,"Master",Table1[[#This Row],[PhD]]=1,"PhD"),"Other")</f>
        <v>Graduate</v>
      </c>
    </row>
    <row r="1617" spans="1:17" x14ac:dyDescent="0.25">
      <c r="A1617" s="2">
        <v>2417</v>
      </c>
      <c r="B1617" s="7">
        <v>136408</v>
      </c>
      <c r="C1617" s="2">
        <v>1</v>
      </c>
      <c r="D1617" s="2">
        <v>1</v>
      </c>
      <c r="E1617" s="2">
        <v>71</v>
      </c>
      <c r="F1617" s="2">
        <v>0</v>
      </c>
      <c r="G1617" s="2">
        <v>1</v>
      </c>
      <c r="H1617" s="2">
        <v>0</v>
      </c>
      <c r="I1617" s="2">
        <v>0</v>
      </c>
      <c r="J1617" s="2">
        <v>0</v>
      </c>
      <c r="K1617" s="2">
        <v>0</v>
      </c>
      <c r="L1617" s="2">
        <v>0</v>
      </c>
      <c r="M1617" s="2">
        <v>1</v>
      </c>
      <c r="N1617" s="2">
        <v>0</v>
      </c>
      <c r="O1617" s="2" t="s">
        <v>38</v>
      </c>
      <c r="P1617" s="2" t="str" cm="1">
        <f t="array" ref="P1617">_xlfn.IFS(Table1[[#This Row],[Divorced]]=1,"Divorced",Table1[[#This Row],[Married]]=1,"Married",Table1[[#This Row],[Single]]=1,"Single",Table1[[#This Row],[Together]]=1,"Together",Table1[[#This Row],[Widow]]=1,"Widow")</f>
        <v>Married</v>
      </c>
      <c r="Q1617" s="2" t="str" cm="1">
        <f t="array" ref="Q1617">IFERROR(_xlfn.IFS(Table1[[#This Row],[Basic]]=1,"Basic",Table1[[#This Row],[Graduate]]=1,"Graduate",Table1[[#This Row],[Master]]=1,"Master",Table1[[#This Row],[PhD]]=1,"PhD"),"Other")</f>
        <v>Master</v>
      </c>
    </row>
    <row r="1618" spans="1:17" x14ac:dyDescent="0.25">
      <c r="A1618" s="2">
        <v>2190</v>
      </c>
      <c r="B1618" s="7">
        <v>136317</v>
      </c>
      <c r="C1618" s="2">
        <v>0</v>
      </c>
      <c r="D1618" s="2">
        <v>1</v>
      </c>
      <c r="E1618" s="2">
        <v>55</v>
      </c>
      <c r="F1618" s="2">
        <v>0</v>
      </c>
      <c r="G1618" s="2">
        <v>0</v>
      </c>
      <c r="H1618" s="2">
        <v>0</v>
      </c>
      <c r="I1618" s="2">
        <v>1</v>
      </c>
      <c r="J1618" s="2">
        <v>0</v>
      </c>
      <c r="K1618" s="2">
        <v>0</v>
      </c>
      <c r="L1618" s="2">
        <v>1</v>
      </c>
      <c r="M1618" s="2">
        <v>0</v>
      </c>
      <c r="N1618" s="2">
        <v>0</v>
      </c>
      <c r="O1618" s="2" t="s">
        <v>37</v>
      </c>
      <c r="P1618" s="2" t="str" cm="1">
        <f t="array" ref="P1618">_xlfn.IFS(Table1[[#This Row],[Divorced]]=1,"Divorced",Table1[[#This Row],[Married]]=1,"Married",Table1[[#This Row],[Single]]=1,"Single",Table1[[#This Row],[Together]]=1,"Together",Table1[[#This Row],[Widow]]=1,"Widow")</f>
        <v>Together</v>
      </c>
      <c r="Q1618" s="2" t="str" cm="1">
        <f t="array" ref="Q1618">IFERROR(_xlfn.IFS(Table1[[#This Row],[Basic]]=1,"Basic",Table1[[#This Row],[Graduate]]=1,"Graduate",Table1[[#This Row],[Master]]=1,"Master",Table1[[#This Row],[PhD]]=1,"PhD"),"Other")</f>
        <v>Graduate</v>
      </c>
    </row>
    <row r="1619" spans="1:17" x14ac:dyDescent="0.25">
      <c r="A1619" s="2">
        <v>2605</v>
      </c>
      <c r="B1619" s="7">
        <v>136301</v>
      </c>
      <c r="C1619" s="2">
        <v>1</v>
      </c>
      <c r="D1619" s="2">
        <v>0</v>
      </c>
      <c r="E1619" s="2">
        <v>44</v>
      </c>
      <c r="F1619" s="2">
        <v>0</v>
      </c>
      <c r="G1619" s="2">
        <v>0</v>
      </c>
      <c r="H1619" s="2">
        <v>0</v>
      </c>
      <c r="I1619" s="2">
        <v>1</v>
      </c>
      <c r="J1619" s="2">
        <v>0</v>
      </c>
      <c r="K1619" s="2">
        <v>0</v>
      </c>
      <c r="L1619" s="2">
        <v>0</v>
      </c>
      <c r="M1619" s="2">
        <v>0</v>
      </c>
      <c r="N1619" s="2">
        <v>0</v>
      </c>
      <c r="O1619" s="2" t="s">
        <v>34</v>
      </c>
      <c r="P1619" s="2" t="str" cm="1">
        <f t="array" ref="P1619">_xlfn.IFS(Table1[[#This Row],[Divorced]]=1,"Divorced",Table1[[#This Row],[Married]]=1,"Married",Table1[[#This Row],[Single]]=1,"Single",Table1[[#This Row],[Together]]=1,"Together",Table1[[#This Row],[Widow]]=1,"Widow")</f>
        <v>Together</v>
      </c>
      <c r="Q1619" s="2" t="str" cm="1">
        <f t="array" ref="Q1619">IFERROR(_xlfn.IFS(Table1[[#This Row],[Basic]]=1,"Basic",Table1[[#This Row],[Graduate]]=1,"Graduate",Table1[[#This Row],[Master]]=1,"Master",Table1[[#This Row],[PhD]]=1,"PhD"),"Other")</f>
        <v>Other</v>
      </c>
    </row>
    <row r="1620" spans="1:17" x14ac:dyDescent="0.25">
      <c r="A1620" s="2">
        <v>1762</v>
      </c>
      <c r="B1620" s="7">
        <v>136283</v>
      </c>
      <c r="C1620" s="2">
        <v>1</v>
      </c>
      <c r="D1620" s="2">
        <v>1</v>
      </c>
      <c r="E1620" s="2">
        <v>44</v>
      </c>
      <c r="F1620" s="2">
        <v>0</v>
      </c>
      <c r="G1620" s="2">
        <v>0</v>
      </c>
      <c r="H1620" s="2">
        <v>0</v>
      </c>
      <c r="I1620" s="2">
        <v>1</v>
      </c>
      <c r="J1620" s="2">
        <v>0</v>
      </c>
      <c r="K1620" s="2">
        <v>0</v>
      </c>
      <c r="L1620" s="2">
        <v>1</v>
      </c>
      <c r="M1620" s="2">
        <v>0</v>
      </c>
      <c r="N1620" s="2">
        <v>0</v>
      </c>
      <c r="O1620" s="2" t="s">
        <v>36</v>
      </c>
      <c r="P1620" s="2" t="str" cm="1">
        <f t="array" ref="P1620">_xlfn.IFS(Table1[[#This Row],[Divorced]]=1,"Divorced",Table1[[#This Row],[Married]]=1,"Married",Table1[[#This Row],[Single]]=1,"Single",Table1[[#This Row],[Together]]=1,"Together",Table1[[#This Row],[Widow]]=1,"Widow")</f>
        <v>Together</v>
      </c>
      <c r="Q1620" s="2" t="str" cm="1">
        <f t="array" ref="Q1620">IFERROR(_xlfn.IFS(Table1[[#This Row],[Basic]]=1,"Basic",Table1[[#This Row],[Graduate]]=1,"Graduate",Table1[[#This Row],[Master]]=1,"Master",Table1[[#This Row],[PhD]]=1,"PhD"),"Other")</f>
        <v>Graduate</v>
      </c>
    </row>
    <row r="1621" spans="1:17" x14ac:dyDescent="0.25">
      <c r="A1621" s="2">
        <v>2772</v>
      </c>
      <c r="B1621" s="7">
        <v>136273</v>
      </c>
      <c r="C1621" s="2">
        <v>1</v>
      </c>
      <c r="D1621" s="2">
        <v>0</v>
      </c>
      <c r="E1621" s="2">
        <v>43</v>
      </c>
      <c r="F1621" s="2">
        <v>0</v>
      </c>
      <c r="G1621" s="2">
        <v>0</v>
      </c>
      <c r="H1621" s="2">
        <v>1</v>
      </c>
      <c r="I1621" s="2">
        <v>0</v>
      </c>
      <c r="J1621" s="2">
        <v>0</v>
      </c>
      <c r="K1621" s="2">
        <v>0</v>
      </c>
      <c r="L1621" s="2">
        <v>0</v>
      </c>
      <c r="M1621" s="2">
        <v>1</v>
      </c>
      <c r="N1621" s="2">
        <v>0</v>
      </c>
      <c r="O1621" s="2" t="s">
        <v>37</v>
      </c>
      <c r="P1621" s="2" t="str" cm="1">
        <f t="array" ref="P1621">_xlfn.IFS(Table1[[#This Row],[Divorced]]=1,"Divorced",Table1[[#This Row],[Married]]=1,"Married",Table1[[#This Row],[Single]]=1,"Single",Table1[[#This Row],[Together]]=1,"Together",Table1[[#This Row],[Widow]]=1,"Widow")</f>
        <v>Single</v>
      </c>
      <c r="Q1621" s="2" t="str" cm="1">
        <f t="array" ref="Q1621">IFERROR(_xlfn.IFS(Table1[[#This Row],[Basic]]=1,"Basic",Table1[[#This Row],[Graduate]]=1,"Graduate",Table1[[#This Row],[Master]]=1,"Master",Table1[[#This Row],[PhD]]=1,"PhD"),"Other")</f>
        <v>Master</v>
      </c>
    </row>
    <row r="1622" spans="1:17" x14ac:dyDescent="0.25">
      <c r="A1622" s="2">
        <v>2098</v>
      </c>
      <c r="B1622" s="7">
        <v>136262</v>
      </c>
      <c r="C1622" s="2">
        <v>0</v>
      </c>
      <c r="D1622" s="2">
        <v>0</v>
      </c>
      <c r="E1622" s="2">
        <v>37</v>
      </c>
      <c r="F1622" s="2">
        <v>0</v>
      </c>
      <c r="G1622" s="2">
        <v>1</v>
      </c>
      <c r="H1622" s="2">
        <v>0</v>
      </c>
      <c r="I1622" s="2">
        <v>0</v>
      </c>
      <c r="J1622" s="2">
        <v>0</v>
      </c>
      <c r="K1622" s="2">
        <v>0</v>
      </c>
      <c r="L1622" s="2">
        <v>0</v>
      </c>
      <c r="M1622" s="2">
        <v>1</v>
      </c>
      <c r="N1622" s="2">
        <v>0</v>
      </c>
      <c r="O1622" s="2" t="s">
        <v>36</v>
      </c>
      <c r="P1622" s="2" t="str" cm="1">
        <f t="array" ref="P1622">_xlfn.IFS(Table1[[#This Row],[Divorced]]=1,"Divorced",Table1[[#This Row],[Married]]=1,"Married",Table1[[#This Row],[Single]]=1,"Single",Table1[[#This Row],[Together]]=1,"Together",Table1[[#This Row],[Widow]]=1,"Widow")</f>
        <v>Married</v>
      </c>
      <c r="Q1622" s="2" t="str" cm="1">
        <f t="array" ref="Q1622">IFERROR(_xlfn.IFS(Table1[[#This Row],[Basic]]=1,"Basic",Table1[[#This Row],[Graduate]]=1,"Graduate",Table1[[#This Row],[Master]]=1,"Master",Table1[[#This Row],[PhD]]=1,"PhD"),"Other")</f>
        <v>Master</v>
      </c>
    </row>
    <row r="1623" spans="1:17" x14ac:dyDescent="0.25">
      <c r="A1623" s="2">
        <v>1436</v>
      </c>
      <c r="B1623" s="7">
        <v>136230</v>
      </c>
      <c r="C1623" s="2">
        <v>1</v>
      </c>
      <c r="D1623" s="2">
        <v>0</v>
      </c>
      <c r="E1623" s="2">
        <v>49</v>
      </c>
      <c r="F1623" s="2">
        <v>0</v>
      </c>
      <c r="G1623" s="2">
        <v>0</v>
      </c>
      <c r="H1623" s="2">
        <v>1</v>
      </c>
      <c r="I1623" s="2">
        <v>0</v>
      </c>
      <c r="J1623" s="2">
        <v>0</v>
      </c>
      <c r="K1623" s="2">
        <v>0</v>
      </c>
      <c r="L1623" s="2">
        <v>0</v>
      </c>
      <c r="M1623" s="2">
        <v>1</v>
      </c>
      <c r="N1623" s="2">
        <v>0</v>
      </c>
      <c r="O1623" s="2" t="s">
        <v>35</v>
      </c>
      <c r="P1623" s="2" t="str" cm="1">
        <f t="array" ref="P1623">_xlfn.IFS(Table1[[#This Row],[Divorced]]=1,"Divorced",Table1[[#This Row],[Married]]=1,"Married",Table1[[#This Row],[Single]]=1,"Single",Table1[[#This Row],[Together]]=1,"Together",Table1[[#This Row],[Widow]]=1,"Widow")</f>
        <v>Single</v>
      </c>
      <c r="Q1623" s="2" t="str" cm="1">
        <f t="array" ref="Q1623">IFERROR(_xlfn.IFS(Table1[[#This Row],[Basic]]=1,"Basic",Table1[[#This Row],[Graduate]]=1,"Graduate",Table1[[#This Row],[Master]]=1,"Master",Table1[[#This Row],[PhD]]=1,"PhD"),"Other")</f>
        <v>Master</v>
      </c>
    </row>
    <row r="1624" spans="1:17" x14ac:dyDescent="0.25">
      <c r="A1624" s="2">
        <v>1660</v>
      </c>
      <c r="B1624" s="7">
        <v>136145</v>
      </c>
      <c r="C1624" s="2">
        <v>1</v>
      </c>
      <c r="D1624" s="2">
        <v>0</v>
      </c>
      <c r="E1624" s="2">
        <v>35</v>
      </c>
      <c r="F1624" s="2">
        <v>0</v>
      </c>
      <c r="G1624" s="2">
        <v>1</v>
      </c>
      <c r="H1624" s="2">
        <v>0</v>
      </c>
      <c r="I1624" s="2">
        <v>0</v>
      </c>
      <c r="J1624" s="2">
        <v>0</v>
      </c>
      <c r="K1624" s="2">
        <v>0</v>
      </c>
      <c r="L1624" s="2">
        <v>0</v>
      </c>
      <c r="M1624" s="2">
        <v>0</v>
      </c>
      <c r="N1624" s="2">
        <v>0</v>
      </c>
      <c r="O1624" s="2" t="s">
        <v>36</v>
      </c>
      <c r="P1624" s="2" t="str" cm="1">
        <f t="array" ref="P1624">_xlfn.IFS(Table1[[#This Row],[Divorced]]=1,"Divorced",Table1[[#This Row],[Married]]=1,"Married",Table1[[#This Row],[Single]]=1,"Single",Table1[[#This Row],[Together]]=1,"Together",Table1[[#This Row],[Widow]]=1,"Widow")</f>
        <v>Married</v>
      </c>
      <c r="Q1624" s="2" t="str" cm="1">
        <f t="array" ref="Q1624">IFERROR(_xlfn.IFS(Table1[[#This Row],[Basic]]=1,"Basic",Table1[[#This Row],[Graduate]]=1,"Graduate",Table1[[#This Row],[Master]]=1,"Master",Table1[[#This Row],[PhD]]=1,"PhD"),"Other")</f>
        <v>Other</v>
      </c>
    </row>
    <row r="1625" spans="1:17" x14ac:dyDescent="0.25">
      <c r="A1625" s="2">
        <v>1368</v>
      </c>
      <c r="B1625" s="7">
        <v>136143</v>
      </c>
      <c r="C1625" s="2">
        <v>1</v>
      </c>
      <c r="D1625" s="2">
        <v>0</v>
      </c>
      <c r="E1625" s="2">
        <v>39</v>
      </c>
      <c r="F1625" s="2">
        <v>0</v>
      </c>
      <c r="G1625" s="2">
        <v>0</v>
      </c>
      <c r="H1625" s="2">
        <v>1</v>
      </c>
      <c r="I1625" s="2">
        <v>0</v>
      </c>
      <c r="J1625" s="2">
        <v>0</v>
      </c>
      <c r="K1625" s="2">
        <v>0</v>
      </c>
      <c r="L1625" s="2">
        <v>0</v>
      </c>
      <c r="M1625" s="2">
        <v>1</v>
      </c>
      <c r="N1625" s="2">
        <v>0</v>
      </c>
      <c r="O1625" s="2" t="s">
        <v>37</v>
      </c>
      <c r="P1625" s="2" t="str" cm="1">
        <f t="array" ref="P1625">_xlfn.IFS(Table1[[#This Row],[Divorced]]=1,"Divorced",Table1[[#This Row],[Married]]=1,"Married",Table1[[#This Row],[Single]]=1,"Single",Table1[[#This Row],[Together]]=1,"Together",Table1[[#This Row],[Widow]]=1,"Widow")</f>
        <v>Single</v>
      </c>
      <c r="Q1625" s="2" t="str" cm="1">
        <f t="array" ref="Q1625">IFERROR(_xlfn.IFS(Table1[[#This Row],[Basic]]=1,"Basic",Table1[[#This Row],[Graduate]]=1,"Graduate",Table1[[#This Row],[Master]]=1,"Master",Table1[[#This Row],[PhD]]=1,"PhD"),"Other")</f>
        <v>Master</v>
      </c>
    </row>
    <row r="1626" spans="1:17" x14ac:dyDescent="0.25">
      <c r="A1626" s="2">
        <v>1081</v>
      </c>
      <c r="B1626" s="7">
        <v>136138</v>
      </c>
      <c r="C1626" s="2">
        <v>1</v>
      </c>
      <c r="D1626" s="2">
        <v>1</v>
      </c>
      <c r="E1626" s="2">
        <v>50</v>
      </c>
      <c r="F1626" s="2">
        <v>0</v>
      </c>
      <c r="G1626" s="2">
        <v>1</v>
      </c>
      <c r="H1626" s="2">
        <v>0</v>
      </c>
      <c r="I1626" s="2">
        <v>0</v>
      </c>
      <c r="J1626" s="2">
        <v>0</v>
      </c>
      <c r="K1626" s="2">
        <v>0</v>
      </c>
      <c r="L1626" s="2">
        <v>0</v>
      </c>
      <c r="M1626" s="2">
        <v>1</v>
      </c>
      <c r="N1626" s="2">
        <v>0</v>
      </c>
      <c r="O1626" s="2" t="s">
        <v>34</v>
      </c>
      <c r="P1626" s="2" t="str" cm="1">
        <f t="array" ref="P1626">_xlfn.IFS(Table1[[#This Row],[Divorced]]=1,"Divorced",Table1[[#This Row],[Married]]=1,"Married",Table1[[#This Row],[Single]]=1,"Single",Table1[[#This Row],[Together]]=1,"Together",Table1[[#This Row],[Widow]]=1,"Widow")</f>
        <v>Married</v>
      </c>
      <c r="Q1626" s="2" t="str" cm="1">
        <f t="array" ref="Q1626">IFERROR(_xlfn.IFS(Table1[[#This Row],[Basic]]=1,"Basic",Table1[[#This Row],[Graduate]]=1,"Graduate",Table1[[#This Row],[Master]]=1,"Master",Table1[[#This Row],[PhD]]=1,"PhD"),"Other")</f>
        <v>Master</v>
      </c>
    </row>
    <row r="1627" spans="1:17" x14ac:dyDescent="0.25">
      <c r="A1627" s="2">
        <v>1986</v>
      </c>
      <c r="B1627" s="7">
        <v>136130</v>
      </c>
      <c r="C1627" s="2">
        <v>0</v>
      </c>
      <c r="D1627" s="2">
        <v>1</v>
      </c>
      <c r="E1627" s="2">
        <v>66</v>
      </c>
      <c r="F1627" s="2">
        <v>0</v>
      </c>
      <c r="G1627" s="2">
        <v>0</v>
      </c>
      <c r="H1627" s="2">
        <v>1</v>
      </c>
      <c r="I1627" s="2">
        <v>0</v>
      </c>
      <c r="J1627" s="2">
        <v>0</v>
      </c>
      <c r="K1627" s="2">
        <v>0</v>
      </c>
      <c r="L1627" s="2">
        <v>1</v>
      </c>
      <c r="M1627" s="2">
        <v>0</v>
      </c>
      <c r="N1627" s="2">
        <v>0</v>
      </c>
      <c r="O1627" s="2" t="s">
        <v>37</v>
      </c>
      <c r="P1627" s="2" t="str" cm="1">
        <f t="array" ref="P1627">_xlfn.IFS(Table1[[#This Row],[Divorced]]=1,"Divorced",Table1[[#This Row],[Married]]=1,"Married",Table1[[#This Row],[Single]]=1,"Single",Table1[[#This Row],[Together]]=1,"Together",Table1[[#This Row],[Widow]]=1,"Widow")</f>
        <v>Single</v>
      </c>
      <c r="Q1627" s="2" t="str" cm="1">
        <f t="array" ref="Q1627">IFERROR(_xlfn.IFS(Table1[[#This Row],[Basic]]=1,"Basic",Table1[[#This Row],[Graduate]]=1,"Graduate",Table1[[#This Row],[Master]]=1,"Master",Table1[[#This Row],[PhD]]=1,"PhD"),"Other")</f>
        <v>Graduate</v>
      </c>
    </row>
    <row r="1628" spans="1:17" x14ac:dyDescent="0.25">
      <c r="A1628" s="2">
        <v>2573</v>
      </c>
      <c r="B1628" s="7">
        <v>136108</v>
      </c>
      <c r="C1628" s="2">
        <v>1</v>
      </c>
      <c r="D1628" s="2">
        <v>0</v>
      </c>
      <c r="E1628" s="2">
        <v>36</v>
      </c>
      <c r="F1628" s="2">
        <v>0</v>
      </c>
      <c r="G1628" s="2">
        <v>0</v>
      </c>
      <c r="H1628" s="2">
        <v>1</v>
      </c>
      <c r="I1628" s="2">
        <v>0</v>
      </c>
      <c r="J1628" s="2">
        <v>0</v>
      </c>
      <c r="K1628" s="2">
        <v>0</v>
      </c>
      <c r="L1628" s="2">
        <v>1</v>
      </c>
      <c r="M1628" s="2">
        <v>0</v>
      </c>
      <c r="N1628" s="2">
        <v>0</v>
      </c>
      <c r="O1628" s="2" t="s">
        <v>38</v>
      </c>
      <c r="P1628" s="2" t="str" cm="1">
        <f t="array" ref="P1628">_xlfn.IFS(Table1[[#This Row],[Divorced]]=1,"Divorced",Table1[[#This Row],[Married]]=1,"Married",Table1[[#This Row],[Single]]=1,"Single",Table1[[#This Row],[Together]]=1,"Together",Table1[[#This Row],[Widow]]=1,"Widow")</f>
        <v>Single</v>
      </c>
      <c r="Q1628" s="2" t="str" cm="1">
        <f t="array" ref="Q1628">IFERROR(_xlfn.IFS(Table1[[#This Row],[Basic]]=1,"Basic",Table1[[#This Row],[Graduate]]=1,"Graduate",Table1[[#This Row],[Master]]=1,"Master",Table1[[#This Row],[PhD]]=1,"PhD"),"Other")</f>
        <v>Graduate</v>
      </c>
    </row>
    <row r="1629" spans="1:17" x14ac:dyDescent="0.25">
      <c r="A1629" s="2">
        <v>2762</v>
      </c>
      <c r="B1629" s="7">
        <v>136075</v>
      </c>
      <c r="C1629" s="2">
        <v>1</v>
      </c>
      <c r="D1629" s="2">
        <v>0</v>
      </c>
      <c r="E1629" s="2">
        <v>37</v>
      </c>
      <c r="F1629" s="2">
        <v>0</v>
      </c>
      <c r="G1629" s="2">
        <v>0</v>
      </c>
      <c r="H1629" s="2">
        <v>0</v>
      </c>
      <c r="I1629" s="2">
        <v>1</v>
      </c>
      <c r="J1629" s="2">
        <v>0</v>
      </c>
      <c r="K1629" s="2">
        <v>0</v>
      </c>
      <c r="L1629" s="2">
        <v>1</v>
      </c>
      <c r="M1629" s="2">
        <v>0</v>
      </c>
      <c r="N1629" s="2">
        <v>0</v>
      </c>
      <c r="O1629" s="2" t="s">
        <v>35</v>
      </c>
      <c r="P1629" s="2" t="str" cm="1">
        <f t="array" ref="P1629">_xlfn.IFS(Table1[[#This Row],[Divorced]]=1,"Divorced",Table1[[#This Row],[Married]]=1,"Married",Table1[[#This Row],[Single]]=1,"Single",Table1[[#This Row],[Together]]=1,"Together",Table1[[#This Row],[Widow]]=1,"Widow")</f>
        <v>Together</v>
      </c>
      <c r="Q1629" s="2" t="str" cm="1">
        <f t="array" ref="Q1629">IFERROR(_xlfn.IFS(Table1[[#This Row],[Basic]]=1,"Basic",Table1[[#This Row],[Graduate]]=1,"Graduate",Table1[[#This Row],[Master]]=1,"Master",Table1[[#This Row],[PhD]]=1,"PhD"),"Other")</f>
        <v>Graduate</v>
      </c>
    </row>
    <row r="1630" spans="1:17" x14ac:dyDescent="0.25">
      <c r="A1630" s="2">
        <v>2923</v>
      </c>
      <c r="B1630" s="7">
        <v>136065</v>
      </c>
      <c r="C1630" s="2">
        <v>1</v>
      </c>
      <c r="D1630" s="2">
        <v>1</v>
      </c>
      <c r="E1630" s="2">
        <v>52</v>
      </c>
      <c r="F1630" s="2">
        <v>0</v>
      </c>
      <c r="G1630" s="2">
        <v>0</v>
      </c>
      <c r="H1630" s="2">
        <v>1</v>
      </c>
      <c r="I1630" s="2">
        <v>0</v>
      </c>
      <c r="J1630" s="2">
        <v>0</v>
      </c>
      <c r="K1630" s="2">
        <v>0</v>
      </c>
      <c r="L1630" s="2">
        <v>1</v>
      </c>
      <c r="M1630" s="2">
        <v>0</v>
      </c>
      <c r="N1630" s="2">
        <v>0</v>
      </c>
      <c r="O1630" s="2" t="s">
        <v>34</v>
      </c>
      <c r="P1630" s="2" t="str" cm="1">
        <f t="array" ref="P1630">_xlfn.IFS(Table1[[#This Row],[Divorced]]=1,"Divorced",Table1[[#This Row],[Married]]=1,"Married",Table1[[#This Row],[Single]]=1,"Single",Table1[[#This Row],[Together]]=1,"Together",Table1[[#This Row],[Widow]]=1,"Widow")</f>
        <v>Single</v>
      </c>
      <c r="Q1630" s="2" t="str" cm="1">
        <f t="array" ref="Q1630">IFERROR(_xlfn.IFS(Table1[[#This Row],[Basic]]=1,"Basic",Table1[[#This Row],[Graduate]]=1,"Graduate",Table1[[#This Row],[Master]]=1,"Master",Table1[[#This Row],[PhD]]=1,"PhD"),"Other")</f>
        <v>Graduate</v>
      </c>
    </row>
    <row r="1631" spans="1:17" x14ac:dyDescent="0.25">
      <c r="A1631" s="2">
        <v>2892</v>
      </c>
      <c r="B1631" s="7">
        <v>136038</v>
      </c>
      <c r="C1631" s="2">
        <v>1</v>
      </c>
      <c r="D1631" s="2">
        <v>0</v>
      </c>
      <c r="E1631" s="2">
        <v>39</v>
      </c>
      <c r="F1631" s="2">
        <v>0</v>
      </c>
      <c r="G1631" s="2">
        <v>0</v>
      </c>
      <c r="H1631" s="2">
        <v>1</v>
      </c>
      <c r="I1631" s="2">
        <v>0</v>
      </c>
      <c r="J1631" s="2">
        <v>0</v>
      </c>
      <c r="K1631" s="2">
        <v>0</v>
      </c>
      <c r="L1631" s="2">
        <v>0</v>
      </c>
      <c r="M1631" s="2">
        <v>0</v>
      </c>
      <c r="N1631" s="2">
        <v>1</v>
      </c>
      <c r="O1631" s="2" t="s">
        <v>37</v>
      </c>
      <c r="P1631" s="2" t="str" cm="1">
        <f t="array" ref="P1631">_xlfn.IFS(Table1[[#This Row],[Divorced]]=1,"Divorced",Table1[[#This Row],[Married]]=1,"Married",Table1[[#This Row],[Single]]=1,"Single",Table1[[#This Row],[Together]]=1,"Together",Table1[[#This Row],[Widow]]=1,"Widow")</f>
        <v>Single</v>
      </c>
      <c r="Q1631" s="2" t="str" cm="1">
        <f t="array" ref="Q1631">IFERROR(_xlfn.IFS(Table1[[#This Row],[Basic]]=1,"Basic",Table1[[#This Row],[Graduate]]=1,"Graduate",Table1[[#This Row],[Master]]=1,"Master",Table1[[#This Row],[PhD]]=1,"PhD"),"Other")</f>
        <v>PhD</v>
      </c>
    </row>
    <row r="1632" spans="1:17" x14ac:dyDescent="0.25">
      <c r="A1632" s="2">
        <v>2394</v>
      </c>
      <c r="B1632" s="7">
        <v>136026</v>
      </c>
      <c r="C1632" s="2">
        <v>2</v>
      </c>
      <c r="D1632" s="2">
        <v>1</v>
      </c>
      <c r="E1632" s="2">
        <v>48</v>
      </c>
      <c r="F1632" s="2">
        <v>0</v>
      </c>
      <c r="G1632" s="2">
        <v>1</v>
      </c>
      <c r="H1632" s="2">
        <v>0</v>
      </c>
      <c r="I1632" s="2">
        <v>0</v>
      </c>
      <c r="J1632" s="2">
        <v>0</v>
      </c>
      <c r="K1632" s="2">
        <v>0</v>
      </c>
      <c r="L1632" s="2">
        <v>1</v>
      </c>
      <c r="M1632" s="2">
        <v>0</v>
      </c>
      <c r="N1632" s="2">
        <v>0</v>
      </c>
      <c r="O1632" s="2" t="s">
        <v>37</v>
      </c>
      <c r="P1632" s="2" t="str" cm="1">
        <f t="array" ref="P1632">_xlfn.IFS(Table1[[#This Row],[Divorced]]=1,"Divorced",Table1[[#This Row],[Married]]=1,"Married",Table1[[#This Row],[Single]]=1,"Single",Table1[[#This Row],[Together]]=1,"Together",Table1[[#This Row],[Widow]]=1,"Widow")</f>
        <v>Married</v>
      </c>
      <c r="Q1632" s="2" t="str" cm="1">
        <f t="array" ref="Q1632">IFERROR(_xlfn.IFS(Table1[[#This Row],[Basic]]=1,"Basic",Table1[[#This Row],[Graduate]]=1,"Graduate",Table1[[#This Row],[Master]]=1,"Master",Table1[[#This Row],[PhD]]=1,"PhD"),"Other")</f>
        <v>Graduate</v>
      </c>
    </row>
    <row r="1633" spans="1:17" x14ac:dyDescent="0.25">
      <c r="A1633" s="2">
        <v>1711</v>
      </c>
      <c r="B1633" s="7">
        <v>135946</v>
      </c>
      <c r="C1633" s="2">
        <v>1</v>
      </c>
      <c r="D1633" s="2">
        <v>1</v>
      </c>
      <c r="E1633" s="2">
        <v>71</v>
      </c>
      <c r="F1633" s="2">
        <v>1</v>
      </c>
      <c r="G1633" s="2">
        <v>0</v>
      </c>
      <c r="H1633" s="2">
        <v>0</v>
      </c>
      <c r="I1633" s="2">
        <v>0</v>
      </c>
      <c r="J1633" s="2">
        <v>0</v>
      </c>
      <c r="K1633" s="2">
        <v>0</v>
      </c>
      <c r="L1633" s="2">
        <v>0</v>
      </c>
      <c r="M1633" s="2">
        <v>0</v>
      </c>
      <c r="N1633" s="2">
        <v>1</v>
      </c>
      <c r="O1633" s="2" t="s">
        <v>34</v>
      </c>
      <c r="P1633" s="2" t="str" cm="1">
        <f t="array" ref="P1633">_xlfn.IFS(Table1[[#This Row],[Divorced]]=1,"Divorced",Table1[[#This Row],[Married]]=1,"Married",Table1[[#This Row],[Single]]=1,"Single",Table1[[#This Row],[Together]]=1,"Together",Table1[[#This Row],[Widow]]=1,"Widow")</f>
        <v>Divorced</v>
      </c>
      <c r="Q1633" s="2" t="str" cm="1">
        <f t="array" ref="Q1633">IFERROR(_xlfn.IFS(Table1[[#This Row],[Basic]]=1,"Basic",Table1[[#This Row],[Graduate]]=1,"Graduate",Table1[[#This Row],[Master]]=1,"Master",Table1[[#This Row],[PhD]]=1,"PhD"),"Other")</f>
        <v>PhD</v>
      </c>
    </row>
    <row r="1634" spans="1:17" x14ac:dyDescent="0.25">
      <c r="A1634" s="2">
        <v>2616</v>
      </c>
      <c r="B1634" s="7">
        <v>135924</v>
      </c>
      <c r="C1634" s="2">
        <v>1</v>
      </c>
      <c r="D1634" s="2">
        <v>1</v>
      </c>
      <c r="E1634" s="2">
        <v>51</v>
      </c>
      <c r="F1634" s="2">
        <v>0</v>
      </c>
      <c r="G1634" s="2">
        <v>0</v>
      </c>
      <c r="H1634" s="2">
        <v>0</v>
      </c>
      <c r="I1634" s="2">
        <v>1</v>
      </c>
      <c r="J1634" s="2">
        <v>0</v>
      </c>
      <c r="K1634" s="2">
        <v>0</v>
      </c>
      <c r="L1634" s="2">
        <v>0</v>
      </c>
      <c r="M1634" s="2">
        <v>1</v>
      </c>
      <c r="N1634" s="2">
        <v>0</v>
      </c>
      <c r="O1634" s="2" t="s">
        <v>37</v>
      </c>
      <c r="P1634" s="2" t="str" cm="1">
        <f t="array" ref="P1634">_xlfn.IFS(Table1[[#This Row],[Divorced]]=1,"Divorced",Table1[[#This Row],[Married]]=1,"Married",Table1[[#This Row],[Single]]=1,"Single",Table1[[#This Row],[Together]]=1,"Together",Table1[[#This Row],[Widow]]=1,"Widow")</f>
        <v>Together</v>
      </c>
      <c r="Q1634" s="2" t="str" cm="1">
        <f t="array" ref="Q1634">IFERROR(_xlfn.IFS(Table1[[#This Row],[Basic]]=1,"Basic",Table1[[#This Row],[Graduate]]=1,"Graduate",Table1[[#This Row],[Master]]=1,"Master",Table1[[#This Row],[PhD]]=1,"PhD"),"Other")</f>
        <v>Master</v>
      </c>
    </row>
    <row r="1635" spans="1:17" x14ac:dyDescent="0.25">
      <c r="A1635" s="2">
        <v>3173</v>
      </c>
      <c r="B1635" s="7">
        <v>135893</v>
      </c>
      <c r="C1635" s="2">
        <v>1</v>
      </c>
      <c r="D1635" s="2">
        <v>1</v>
      </c>
      <c r="E1635" s="2">
        <v>52</v>
      </c>
      <c r="F1635" s="2">
        <v>0</v>
      </c>
      <c r="G1635" s="2">
        <v>0</v>
      </c>
      <c r="H1635" s="2">
        <v>1</v>
      </c>
      <c r="I1635" s="2">
        <v>0</v>
      </c>
      <c r="J1635" s="2">
        <v>0</v>
      </c>
      <c r="K1635" s="2">
        <v>0</v>
      </c>
      <c r="L1635" s="2">
        <v>1</v>
      </c>
      <c r="M1635" s="2">
        <v>0</v>
      </c>
      <c r="N1635" s="2">
        <v>0</v>
      </c>
      <c r="O1635" s="2" t="s">
        <v>38</v>
      </c>
      <c r="P1635" s="2" t="str" cm="1">
        <f t="array" ref="P1635">_xlfn.IFS(Table1[[#This Row],[Divorced]]=1,"Divorced",Table1[[#This Row],[Married]]=1,"Married",Table1[[#This Row],[Single]]=1,"Single",Table1[[#This Row],[Together]]=1,"Together",Table1[[#This Row],[Widow]]=1,"Widow")</f>
        <v>Single</v>
      </c>
      <c r="Q1635" s="2" t="str" cm="1">
        <f t="array" ref="Q1635">IFERROR(_xlfn.IFS(Table1[[#This Row],[Basic]]=1,"Basic",Table1[[#This Row],[Graduate]]=1,"Graduate",Table1[[#This Row],[Master]]=1,"Master",Table1[[#This Row],[PhD]]=1,"PhD"),"Other")</f>
        <v>Graduate</v>
      </c>
    </row>
    <row r="1636" spans="1:17" x14ac:dyDescent="0.25">
      <c r="A1636" s="2">
        <v>2317</v>
      </c>
      <c r="B1636" s="7">
        <v>135876</v>
      </c>
      <c r="C1636" s="2">
        <v>0</v>
      </c>
      <c r="D1636" s="2">
        <v>0</v>
      </c>
      <c r="E1636" s="2">
        <v>37</v>
      </c>
      <c r="F1636" s="2">
        <v>0</v>
      </c>
      <c r="G1636" s="2">
        <v>1</v>
      </c>
      <c r="H1636" s="2">
        <v>0</v>
      </c>
      <c r="I1636" s="2">
        <v>0</v>
      </c>
      <c r="J1636" s="2">
        <v>0</v>
      </c>
      <c r="K1636" s="2">
        <v>0</v>
      </c>
      <c r="L1636" s="2">
        <v>0</v>
      </c>
      <c r="M1636" s="2">
        <v>1</v>
      </c>
      <c r="N1636" s="2">
        <v>0</v>
      </c>
      <c r="O1636" s="2" t="s">
        <v>34</v>
      </c>
      <c r="P1636" s="2" t="str" cm="1">
        <f t="array" ref="P1636">_xlfn.IFS(Table1[[#This Row],[Divorced]]=1,"Divorced",Table1[[#This Row],[Married]]=1,"Married",Table1[[#This Row],[Single]]=1,"Single",Table1[[#This Row],[Together]]=1,"Together",Table1[[#This Row],[Widow]]=1,"Widow")</f>
        <v>Married</v>
      </c>
      <c r="Q1636" s="2" t="str" cm="1">
        <f t="array" ref="Q1636">IFERROR(_xlfn.IFS(Table1[[#This Row],[Basic]]=1,"Basic",Table1[[#This Row],[Graduate]]=1,"Graduate",Table1[[#This Row],[Master]]=1,"Master",Table1[[#This Row],[PhD]]=1,"PhD"),"Other")</f>
        <v>Master</v>
      </c>
    </row>
    <row r="1637" spans="1:17" x14ac:dyDescent="0.25">
      <c r="A1637" s="2">
        <v>1128</v>
      </c>
      <c r="B1637" s="7">
        <v>135860</v>
      </c>
      <c r="C1637" s="2">
        <v>1</v>
      </c>
      <c r="D1637" s="2">
        <v>1</v>
      </c>
      <c r="E1637" s="2">
        <v>47</v>
      </c>
      <c r="F1637" s="2">
        <v>0</v>
      </c>
      <c r="G1637" s="2">
        <v>0</v>
      </c>
      <c r="H1637" s="2">
        <v>1</v>
      </c>
      <c r="I1637" s="2">
        <v>0</v>
      </c>
      <c r="J1637" s="2">
        <v>0</v>
      </c>
      <c r="K1637" s="2">
        <v>0</v>
      </c>
      <c r="L1637" s="2">
        <v>0</v>
      </c>
      <c r="M1637" s="2">
        <v>0</v>
      </c>
      <c r="N1637" s="2">
        <v>1</v>
      </c>
      <c r="O1637" s="2" t="s">
        <v>37</v>
      </c>
      <c r="P1637" s="2" t="str" cm="1">
        <f t="array" ref="P1637">_xlfn.IFS(Table1[[#This Row],[Divorced]]=1,"Divorced",Table1[[#This Row],[Married]]=1,"Married",Table1[[#This Row],[Single]]=1,"Single",Table1[[#This Row],[Together]]=1,"Together",Table1[[#This Row],[Widow]]=1,"Widow")</f>
        <v>Single</v>
      </c>
      <c r="Q1637" s="2" t="str" cm="1">
        <f t="array" ref="Q1637">IFERROR(_xlfn.IFS(Table1[[#This Row],[Basic]]=1,"Basic",Table1[[#This Row],[Graduate]]=1,"Graduate",Table1[[#This Row],[Master]]=1,"Master",Table1[[#This Row],[PhD]]=1,"PhD"),"Other")</f>
        <v>PhD</v>
      </c>
    </row>
    <row r="1638" spans="1:17" x14ac:dyDescent="0.25">
      <c r="A1638" s="2">
        <v>2044</v>
      </c>
      <c r="B1638" s="7">
        <v>135860</v>
      </c>
      <c r="C1638" s="2">
        <v>1</v>
      </c>
      <c r="D1638" s="2">
        <v>1</v>
      </c>
      <c r="E1638" s="2">
        <v>47</v>
      </c>
      <c r="F1638" s="2">
        <v>1</v>
      </c>
      <c r="G1638" s="2">
        <v>0</v>
      </c>
      <c r="H1638" s="2">
        <v>0</v>
      </c>
      <c r="I1638" s="2">
        <v>0</v>
      </c>
      <c r="J1638" s="2">
        <v>0</v>
      </c>
      <c r="K1638" s="2">
        <v>0</v>
      </c>
      <c r="L1638" s="2">
        <v>0</v>
      </c>
      <c r="M1638" s="2">
        <v>0</v>
      </c>
      <c r="N1638" s="2">
        <v>1</v>
      </c>
      <c r="O1638" s="2" t="s">
        <v>36</v>
      </c>
      <c r="P1638" s="2" t="str" cm="1">
        <f t="array" ref="P1638">_xlfn.IFS(Table1[[#This Row],[Divorced]]=1,"Divorced",Table1[[#This Row],[Married]]=1,"Married",Table1[[#This Row],[Single]]=1,"Single",Table1[[#This Row],[Together]]=1,"Together",Table1[[#This Row],[Widow]]=1,"Widow")</f>
        <v>Divorced</v>
      </c>
      <c r="Q1638" s="2" t="str" cm="1">
        <f t="array" ref="Q1638">IFERROR(_xlfn.IFS(Table1[[#This Row],[Basic]]=1,"Basic",Table1[[#This Row],[Graduate]]=1,"Graduate",Table1[[#This Row],[Master]]=1,"Master",Table1[[#This Row],[PhD]]=1,"PhD"),"Other")</f>
        <v>PhD</v>
      </c>
    </row>
    <row r="1639" spans="1:17" x14ac:dyDescent="0.25">
      <c r="A1639" s="2">
        <v>2241</v>
      </c>
      <c r="B1639" s="7">
        <v>135860</v>
      </c>
      <c r="C1639" s="2">
        <v>1</v>
      </c>
      <c r="D1639" s="2">
        <v>1</v>
      </c>
      <c r="E1639" s="2">
        <v>47</v>
      </c>
      <c r="F1639" s="2">
        <v>1</v>
      </c>
      <c r="G1639" s="2">
        <v>0</v>
      </c>
      <c r="H1639" s="2">
        <v>0</v>
      </c>
      <c r="I1639" s="2">
        <v>0</v>
      </c>
      <c r="J1639" s="2">
        <v>0</v>
      </c>
      <c r="K1639" s="2">
        <v>0</v>
      </c>
      <c r="L1639" s="2">
        <v>0</v>
      </c>
      <c r="M1639" s="2">
        <v>0</v>
      </c>
      <c r="N1639" s="2">
        <v>1</v>
      </c>
      <c r="O1639" s="2" t="s">
        <v>39</v>
      </c>
      <c r="P1639" s="2" t="str" cm="1">
        <f t="array" ref="P1639">_xlfn.IFS(Table1[[#This Row],[Divorced]]=1,"Divorced",Table1[[#This Row],[Married]]=1,"Married",Table1[[#This Row],[Single]]=1,"Single",Table1[[#This Row],[Together]]=1,"Together",Table1[[#This Row],[Widow]]=1,"Widow")</f>
        <v>Divorced</v>
      </c>
      <c r="Q1639" s="2" t="str" cm="1">
        <f t="array" ref="Q1639">IFERROR(_xlfn.IFS(Table1[[#This Row],[Basic]]=1,"Basic",Table1[[#This Row],[Graduate]]=1,"Graduate",Table1[[#This Row],[Master]]=1,"Master",Table1[[#This Row],[PhD]]=1,"PhD"),"Other")</f>
        <v>PhD</v>
      </c>
    </row>
    <row r="1640" spans="1:17" x14ac:dyDescent="0.25">
      <c r="A1640" s="2">
        <v>2561</v>
      </c>
      <c r="B1640" s="7">
        <v>135860</v>
      </c>
      <c r="C1640" s="2">
        <v>1</v>
      </c>
      <c r="D1640" s="2">
        <v>1</v>
      </c>
      <c r="E1640" s="2">
        <v>47</v>
      </c>
      <c r="F1640" s="2">
        <v>1</v>
      </c>
      <c r="G1640" s="2">
        <v>0</v>
      </c>
      <c r="H1640" s="2">
        <v>0</v>
      </c>
      <c r="I1640" s="2">
        <v>0</v>
      </c>
      <c r="J1640" s="2">
        <v>0</v>
      </c>
      <c r="K1640" s="2">
        <v>0</v>
      </c>
      <c r="L1640" s="2">
        <v>0</v>
      </c>
      <c r="M1640" s="2">
        <v>0</v>
      </c>
      <c r="N1640" s="2">
        <v>1</v>
      </c>
      <c r="O1640" s="2" t="s">
        <v>38</v>
      </c>
      <c r="P1640" s="2" t="str" cm="1">
        <f t="array" ref="P1640">_xlfn.IFS(Table1[[#This Row],[Divorced]]=1,"Divorced",Table1[[#This Row],[Married]]=1,"Married",Table1[[#This Row],[Single]]=1,"Single",Table1[[#This Row],[Together]]=1,"Together",Table1[[#This Row],[Widow]]=1,"Widow")</f>
        <v>Divorced</v>
      </c>
      <c r="Q1640" s="2" t="str" cm="1">
        <f t="array" ref="Q1640">IFERROR(_xlfn.IFS(Table1[[#This Row],[Basic]]=1,"Basic",Table1[[#This Row],[Graduate]]=1,"Graduate",Table1[[#This Row],[Master]]=1,"Master",Table1[[#This Row],[PhD]]=1,"PhD"),"Other")</f>
        <v>PhD</v>
      </c>
    </row>
    <row r="1641" spans="1:17" x14ac:dyDescent="0.25">
      <c r="A1641" s="2">
        <v>1862</v>
      </c>
      <c r="B1641" s="7">
        <v>135797</v>
      </c>
      <c r="C1641" s="2">
        <v>0</v>
      </c>
      <c r="D1641" s="2">
        <v>1</v>
      </c>
      <c r="E1641" s="2">
        <v>45</v>
      </c>
      <c r="F1641" s="2">
        <v>0</v>
      </c>
      <c r="G1641" s="2">
        <v>1</v>
      </c>
      <c r="H1641" s="2">
        <v>0</v>
      </c>
      <c r="I1641" s="2">
        <v>0</v>
      </c>
      <c r="J1641" s="2">
        <v>0</v>
      </c>
      <c r="K1641" s="2">
        <v>0</v>
      </c>
      <c r="L1641" s="2">
        <v>1</v>
      </c>
      <c r="M1641" s="2">
        <v>0</v>
      </c>
      <c r="N1641" s="2">
        <v>0</v>
      </c>
      <c r="O1641" s="2" t="s">
        <v>35</v>
      </c>
      <c r="P1641" s="2" t="str" cm="1">
        <f t="array" ref="P1641">_xlfn.IFS(Table1[[#This Row],[Divorced]]=1,"Divorced",Table1[[#This Row],[Married]]=1,"Married",Table1[[#This Row],[Single]]=1,"Single",Table1[[#This Row],[Together]]=1,"Together",Table1[[#This Row],[Widow]]=1,"Widow")</f>
        <v>Married</v>
      </c>
      <c r="Q1641" s="2" t="str" cm="1">
        <f t="array" ref="Q1641">IFERROR(_xlfn.IFS(Table1[[#This Row],[Basic]]=1,"Basic",Table1[[#This Row],[Graduate]]=1,"Graduate",Table1[[#This Row],[Master]]=1,"Master",Table1[[#This Row],[PhD]]=1,"PhD"),"Other")</f>
        <v>Graduate</v>
      </c>
    </row>
    <row r="1642" spans="1:17" x14ac:dyDescent="0.25">
      <c r="A1642" s="2">
        <v>1600</v>
      </c>
      <c r="B1642" s="7">
        <v>135791</v>
      </c>
      <c r="C1642" s="2">
        <v>2</v>
      </c>
      <c r="D1642" s="2">
        <v>1</v>
      </c>
      <c r="E1642" s="2">
        <v>55</v>
      </c>
      <c r="F1642" s="2">
        <v>0</v>
      </c>
      <c r="G1642" s="2">
        <v>0</v>
      </c>
      <c r="H1642" s="2">
        <v>1</v>
      </c>
      <c r="I1642" s="2">
        <v>0</v>
      </c>
      <c r="J1642" s="2">
        <v>0</v>
      </c>
      <c r="K1642" s="2">
        <v>0</v>
      </c>
      <c r="L1642" s="2">
        <v>0</v>
      </c>
      <c r="M1642" s="2">
        <v>1</v>
      </c>
      <c r="N1642" s="2">
        <v>0</v>
      </c>
      <c r="O1642" s="2" t="s">
        <v>36</v>
      </c>
      <c r="P1642" s="2" t="str" cm="1">
        <f t="array" ref="P1642">_xlfn.IFS(Table1[[#This Row],[Divorced]]=1,"Divorced",Table1[[#This Row],[Married]]=1,"Married",Table1[[#This Row],[Single]]=1,"Single",Table1[[#This Row],[Together]]=1,"Together",Table1[[#This Row],[Widow]]=1,"Widow")</f>
        <v>Single</v>
      </c>
      <c r="Q1642" s="2" t="str" cm="1">
        <f t="array" ref="Q1642">IFERROR(_xlfn.IFS(Table1[[#This Row],[Basic]]=1,"Basic",Table1[[#This Row],[Graduate]]=1,"Graduate",Table1[[#This Row],[Master]]=1,"Master",Table1[[#This Row],[PhD]]=1,"PhD"),"Other")</f>
        <v>Master</v>
      </c>
    </row>
    <row r="1643" spans="1:17" x14ac:dyDescent="0.25">
      <c r="A1643" s="2">
        <v>2352</v>
      </c>
      <c r="B1643" s="7">
        <v>135791</v>
      </c>
      <c r="C1643" s="2">
        <v>2</v>
      </c>
      <c r="D1643" s="2">
        <v>1</v>
      </c>
      <c r="E1643" s="2">
        <v>55</v>
      </c>
      <c r="F1643" s="2">
        <v>0</v>
      </c>
      <c r="G1643" s="2">
        <v>0</v>
      </c>
      <c r="H1643" s="2">
        <v>1</v>
      </c>
      <c r="I1643" s="2">
        <v>0</v>
      </c>
      <c r="J1643" s="2">
        <v>0</v>
      </c>
      <c r="K1643" s="2">
        <v>0</v>
      </c>
      <c r="L1643" s="2">
        <v>0</v>
      </c>
      <c r="M1643" s="2">
        <v>1</v>
      </c>
      <c r="N1643" s="2">
        <v>0</v>
      </c>
      <c r="O1643" s="2" t="s">
        <v>37</v>
      </c>
      <c r="P1643" s="2" t="str" cm="1">
        <f t="array" ref="P1643">_xlfn.IFS(Table1[[#This Row],[Divorced]]=1,"Divorced",Table1[[#This Row],[Married]]=1,"Married",Table1[[#This Row],[Single]]=1,"Single",Table1[[#This Row],[Together]]=1,"Together",Table1[[#This Row],[Widow]]=1,"Widow")</f>
        <v>Single</v>
      </c>
      <c r="Q1643" s="2" t="str" cm="1">
        <f t="array" ref="Q1643">IFERROR(_xlfn.IFS(Table1[[#This Row],[Basic]]=1,"Basic",Table1[[#This Row],[Graduate]]=1,"Graduate",Table1[[#This Row],[Master]]=1,"Master",Table1[[#This Row],[PhD]]=1,"PhD"),"Other")</f>
        <v>Master</v>
      </c>
    </row>
    <row r="1644" spans="1:17" x14ac:dyDescent="0.25">
      <c r="A1644" s="2">
        <v>1049</v>
      </c>
      <c r="B1644" s="7">
        <v>135790</v>
      </c>
      <c r="C1644" s="2">
        <v>1</v>
      </c>
      <c r="D1644" s="2">
        <v>0</v>
      </c>
      <c r="E1644" s="2">
        <v>43</v>
      </c>
      <c r="F1644" s="2">
        <v>0</v>
      </c>
      <c r="G1644" s="2">
        <v>0</v>
      </c>
      <c r="H1644" s="2">
        <v>1</v>
      </c>
      <c r="I1644" s="2">
        <v>0</v>
      </c>
      <c r="J1644" s="2">
        <v>0</v>
      </c>
      <c r="K1644" s="2">
        <v>0</v>
      </c>
      <c r="L1644" s="2">
        <v>1</v>
      </c>
      <c r="M1644" s="2">
        <v>0</v>
      </c>
      <c r="N1644" s="2">
        <v>0</v>
      </c>
      <c r="O1644" s="2" t="s">
        <v>38</v>
      </c>
      <c r="P1644" s="2" t="str" cm="1">
        <f t="array" ref="P1644">_xlfn.IFS(Table1[[#This Row],[Divorced]]=1,"Divorced",Table1[[#This Row],[Married]]=1,"Married",Table1[[#This Row],[Single]]=1,"Single",Table1[[#This Row],[Together]]=1,"Together",Table1[[#This Row],[Widow]]=1,"Widow")</f>
        <v>Single</v>
      </c>
      <c r="Q1644" s="2" t="str" cm="1">
        <f t="array" ref="Q1644">IFERROR(_xlfn.IFS(Table1[[#This Row],[Basic]]=1,"Basic",Table1[[#This Row],[Graduate]]=1,"Graduate",Table1[[#This Row],[Master]]=1,"Master",Table1[[#This Row],[PhD]]=1,"PhD"),"Other")</f>
        <v>Graduate</v>
      </c>
    </row>
    <row r="1645" spans="1:17" x14ac:dyDescent="0.25">
      <c r="A1645" s="2">
        <v>3109</v>
      </c>
      <c r="B1645" s="7">
        <v>135788</v>
      </c>
      <c r="C1645" s="2">
        <v>1</v>
      </c>
      <c r="D1645" s="2">
        <v>1</v>
      </c>
      <c r="E1645" s="2">
        <v>49</v>
      </c>
      <c r="F1645" s="2">
        <v>0</v>
      </c>
      <c r="G1645" s="2">
        <v>1</v>
      </c>
      <c r="H1645" s="2">
        <v>0</v>
      </c>
      <c r="I1645" s="2">
        <v>0</v>
      </c>
      <c r="J1645" s="2">
        <v>0</v>
      </c>
      <c r="K1645" s="2">
        <v>0</v>
      </c>
      <c r="L1645" s="2">
        <v>1</v>
      </c>
      <c r="M1645" s="2">
        <v>0</v>
      </c>
      <c r="N1645" s="2">
        <v>0</v>
      </c>
      <c r="O1645" s="2" t="s">
        <v>34</v>
      </c>
      <c r="P1645" s="2" t="str" cm="1">
        <f t="array" ref="P1645">_xlfn.IFS(Table1[[#This Row],[Divorced]]=1,"Divorced",Table1[[#This Row],[Married]]=1,"Married",Table1[[#This Row],[Single]]=1,"Single",Table1[[#This Row],[Together]]=1,"Together",Table1[[#This Row],[Widow]]=1,"Widow")</f>
        <v>Married</v>
      </c>
      <c r="Q1645" s="2" t="str" cm="1">
        <f t="array" ref="Q1645">IFERROR(_xlfn.IFS(Table1[[#This Row],[Basic]]=1,"Basic",Table1[[#This Row],[Graduate]]=1,"Graduate",Table1[[#This Row],[Master]]=1,"Master",Table1[[#This Row],[PhD]]=1,"PhD"),"Other")</f>
        <v>Graduate</v>
      </c>
    </row>
    <row r="1646" spans="1:17" x14ac:dyDescent="0.25">
      <c r="A1646" s="2">
        <v>2470</v>
      </c>
      <c r="B1646" s="7">
        <v>135765</v>
      </c>
      <c r="C1646" s="2">
        <v>1</v>
      </c>
      <c r="D1646" s="2">
        <v>0</v>
      </c>
      <c r="E1646" s="2">
        <v>30</v>
      </c>
      <c r="F1646" s="2">
        <v>0</v>
      </c>
      <c r="G1646" s="2">
        <v>1</v>
      </c>
      <c r="H1646" s="2">
        <v>0</v>
      </c>
      <c r="I1646" s="2">
        <v>0</v>
      </c>
      <c r="J1646" s="2">
        <v>0</v>
      </c>
      <c r="K1646" s="2">
        <v>0</v>
      </c>
      <c r="L1646" s="2">
        <v>1</v>
      </c>
      <c r="M1646" s="2">
        <v>0</v>
      </c>
      <c r="N1646" s="2">
        <v>0</v>
      </c>
      <c r="O1646" s="2" t="s">
        <v>36</v>
      </c>
      <c r="P1646" s="2" t="str" cm="1">
        <f t="array" ref="P1646">_xlfn.IFS(Table1[[#This Row],[Divorced]]=1,"Divorced",Table1[[#This Row],[Married]]=1,"Married",Table1[[#This Row],[Single]]=1,"Single",Table1[[#This Row],[Together]]=1,"Together",Table1[[#This Row],[Widow]]=1,"Widow")</f>
        <v>Married</v>
      </c>
      <c r="Q1646" s="2" t="str" cm="1">
        <f t="array" ref="Q1646">IFERROR(_xlfn.IFS(Table1[[#This Row],[Basic]]=1,"Basic",Table1[[#This Row],[Graduate]]=1,"Graduate",Table1[[#This Row],[Master]]=1,"Master",Table1[[#This Row],[PhD]]=1,"PhD"),"Other")</f>
        <v>Graduate</v>
      </c>
    </row>
    <row r="1647" spans="1:17" x14ac:dyDescent="0.25">
      <c r="A1647" s="2">
        <v>1959</v>
      </c>
      <c r="B1647" s="7">
        <v>135704</v>
      </c>
      <c r="C1647" s="2">
        <v>1</v>
      </c>
      <c r="D1647" s="2">
        <v>1</v>
      </c>
      <c r="E1647" s="2">
        <v>68</v>
      </c>
      <c r="F1647" s="2">
        <v>0</v>
      </c>
      <c r="G1647" s="2">
        <v>1</v>
      </c>
      <c r="H1647" s="2">
        <v>0</v>
      </c>
      <c r="I1647" s="2">
        <v>0</v>
      </c>
      <c r="J1647" s="2">
        <v>0</v>
      </c>
      <c r="K1647" s="2">
        <v>0</v>
      </c>
      <c r="L1647" s="2">
        <v>1</v>
      </c>
      <c r="M1647" s="2">
        <v>0</v>
      </c>
      <c r="N1647" s="2">
        <v>0</v>
      </c>
      <c r="O1647" s="2" t="s">
        <v>39</v>
      </c>
      <c r="P1647" s="2" t="str" cm="1">
        <f t="array" ref="P1647">_xlfn.IFS(Table1[[#This Row],[Divorced]]=1,"Divorced",Table1[[#This Row],[Married]]=1,"Married",Table1[[#This Row],[Single]]=1,"Single",Table1[[#This Row],[Together]]=1,"Together",Table1[[#This Row],[Widow]]=1,"Widow")</f>
        <v>Married</v>
      </c>
      <c r="Q1647" s="2" t="str" cm="1">
        <f t="array" ref="Q1647">IFERROR(_xlfn.IFS(Table1[[#This Row],[Basic]]=1,"Basic",Table1[[#This Row],[Graduate]]=1,"Graduate",Table1[[#This Row],[Master]]=1,"Master",Table1[[#This Row],[PhD]]=1,"PhD"),"Other")</f>
        <v>Graduate</v>
      </c>
    </row>
    <row r="1648" spans="1:17" x14ac:dyDescent="0.25">
      <c r="A1648" s="2">
        <v>2883</v>
      </c>
      <c r="B1648" s="7">
        <v>135701</v>
      </c>
      <c r="C1648" s="2">
        <v>0</v>
      </c>
      <c r="D1648" s="2">
        <v>0</v>
      </c>
      <c r="E1648" s="2">
        <v>61</v>
      </c>
      <c r="F1648" s="2">
        <v>0</v>
      </c>
      <c r="G1648" s="2">
        <v>1</v>
      </c>
      <c r="H1648" s="2">
        <v>0</v>
      </c>
      <c r="I1648" s="2">
        <v>0</v>
      </c>
      <c r="J1648" s="2">
        <v>0</v>
      </c>
      <c r="K1648" s="2">
        <v>0</v>
      </c>
      <c r="L1648" s="2">
        <v>1</v>
      </c>
      <c r="M1648" s="2">
        <v>0</v>
      </c>
      <c r="N1648" s="2">
        <v>0</v>
      </c>
      <c r="O1648" s="2" t="s">
        <v>39</v>
      </c>
      <c r="P1648" s="2" t="str" cm="1">
        <f t="array" ref="P1648">_xlfn.IFS(Table1[[#This Row],[Divorced]]=1,"Divorced",Table1[[#This Row],[Married]]=1,"Married",Table1[[#This Row],[Single]]=1,"Single",Table1[[#This Row],[Together]]=1,"Together",Table1[[#This Row],[Widow]]=1,"Widow")</f>
        <v>Married</v>
      </c>
      <c r="Q1648" s="2" t="str" cm="1">
        <f t="array" ref="Q1648">IFERROR(_xlfn.IFS(Table1[[#This Row],[Basic]]=1,"Basic",Table1[[#This Row],[Graduate]]=1,"Graduate",Table1[[#This Row],[Master]]=1,"Master",Table1[[#This Row],[PhD]]=1,"PhD"),"Other")</f>
        <v>Graduate</v>
      </c>
    </row>
    <row r="1649" spans="1:17" x14ac:dyDescent="0.25">
      <c r="A1649" s="2">
        <v>1138</v>
      </c>
      <c r="B1649" s="7">
        <v>135688</v>
      </c>
      <c r="C1649" s="2">
        <v>2</v>
      </c>
      <c r="D1649" s="2">
        <v>1</v>
      </c>
      <c r="E1649" s="2">
        <v>47</v>
      </c>
      <c r="F1649" s="2">
        <v>0</v>
      </c>
      <c r="G1649" s="2">
        <v>1</v>
      </c>
      <c r="H1649" s="2">
        <v>0</v>
      </c>
      <c r="I1649" s="2">
        <v>0</v>
      </c>
      <c r="J1649" s="2">
        <v>0</v>
      </c>
      <c r="K1649" s="2">
        <v>0</v>
      </c>
      <c r="L1649" s="2">
        <v>0</v>
      </c>
      <c r="M1649" s="2">
        <v>0</v>
      </c>
      <c r="N1649" s="2">
        <v>0</v>
      </c>
      <c r="O1649" s="2" t="s">
        <v>36</v>
      </c>
      <c r="P1649" s="2" t="str" cm="1">
        <f t="array" ref="P1649">_xlfn.IFS(Table1[[#This Row],[Divorced]]=1,"Divorced",Table1[[#This Row],[Married]]=1,"Married",Table1[[#This Row],[Single]]=1,"Single",Table1[[#This Row],[Together]]=1,"Together",Table1[[#This Row],[Widow]]=1,"Widow")</f>
        <v>Married</v>
      </c>
      <c r="Q1649" s="2" t="str" cm="1">
        <f t="array" ref="Q1649">IFERROR(_xlfn.IFS(Table1[[#This Row],[Basic]]=1,"Basic",Table1[[#This Row],[Graduate]]=1,"Graduate",Table1[[#This Row],[Master]]=1,"Master",Table1[[#This Row],[PhD]]=1,"PhD"),"Other")</f>
        <v>Other</v>
      </c>
    </row>
    <row r="1650" spans="1:17" x14ac:dyDescent="0.25">
      <c r="A1650" s="2">
        <v>1367</v>
      </c>
      <c r="B1650" s="7">
        <v>135688</v>
      </c>
      <c r="C1650" s="2">
        <v>2</v>
      </c>
      <c r="D1650" s="2">
        <v>1</v>
      </c>
      <c r="E1650" s="2">
        <v>47</v>
      </c>
      <c r="F1650" s="2">
        <v>0</v>
      </c>
      <c r="G1650" s="2">
        <v>1</v>
      </c>
      <c r="H1650" s="2">
        <v>0</v>
      </c>
      <c r="I1650" s="2">
        <v>0</v>
      </c>
      <c r="J1650" s="2">
        <v>0</v>
      </c>
      <c r="K1650" s="2">
        <v>0</v>
      </c>
      <c r="L1650" s="2">
        <v>0</v>
      </c>
      <c r="M1650" s="2">
        <v>0</v>
      </c>
      <c r="N1650" s="2">
        <v>0</v>
      </c>
      <c r="O1650" s="2" t="s">
        <v>38</v>
      </c>
      <c r="P1650" s="2" t="str" cm="1">
        <f t="array" ref="P1650">_xlfn.IFS(Table1[[#This Row],[Divorced]]=1,"Divorced",Table1[[#This Row],[Married]]=1,"Married",Table1[[#This Row],[Single]]=1,"Single",Table1[[#This Row],[Together]]=1,"Together",Table1[[#This Row],[Widow]]=1,"Widow")</f>
        <v>Married</v>
      </c>
      <c r="Q1650" s="2" t="str" cm="1">
        <f t="array" ref="Q1650">IFERROR(_xlfn.IFS(Table1[[#This Row],[Basic]]=1,"Basic",Table1[[#This Row],[Graduate]]=1,"Graduate",Table1[[#This Row],[Master]]=1,"Master",Table1[[#This Row],[PhD]]=1,"PhD"),"Other")</f>
        <v>Other</v>
      </c>
    </row>
    <row r="1651" spans="1:17" x14ac:dyDescent="0.25">
      <c r="A1651" s="2">
        <v>1354</v>
      </c>
      <c r="B1651" s="7">
        <v>135684</v>
      </c>
      <c r="C1651" s="2">
        <v>1</v>
      </c>
      <c r="D1651" s="2">
        <v>0</v>
      </c>
      <c r="E1651" s="2">
        <v>36</v>
      </c>
      <c r="F1651" s="2">
        <v>0</v>
      </c>
      <c r="G1651" s="2">
        <v>1</v>
      </c>
      <c r="H1651" s="2">
        <v>0</v>
      </c>
      <c r="I1651" s="2">
        <v>0</v>
      </c>
      <c r="J1651" s="2">
        <v>0</v>
      </c>
      <c r="K1651" s="2">
        <v>0</v>
      </c>
      <c r="L1651" s="2">
        <v>0</v>
      </c>
      <c r="M1651" s="2">
        <v>0</v>
      </c>
      <c r="N1651" s="2">
        <v>0</v>
      </c>
      <c r="O1651" s="2" t="s">
        <v>36</v>
      </c>
      <c r="P1651" s="2" t="str" cm="1">
        <f t="array" ref="P1651">_xlfn.IFS(Table1[[#This Row],[Divorced]]=1,"Divorced",Table1[[#This Row],[Married]]=1,"Married",Table1[[#This Row],[Single]]=1,"Single",Table1[[#This Row],[Together]]=1,"Together",Table1[[#This Row],[Widow]]=1,"Widow")</f>
        <v>Married</v>
      </c>
      <c r="Q1651" s="2" t="str" cm="1">
        <f t="array" ref="Q1651">IFERROR(_xlfn.IFS(Table1[[#This Row],[Basic]]=1,"Basic",Table1[[#This Row],[Graduate]]=1,"Graduate",Table1[[#This Row],[Master]]=1,"Master",Table1[[#This Row],[PhD]]=1,"PhD"),"Other")</f>
        <v>Other</v>
      </c>
    </row>
    <row r="1652" spans="1:17" x14ac:dyDescent="0.25">
      <c r="A1652" s="2">
        <v>1687</v>
      </c>
      <c r="B1652" s="7">
        <v>135682</v>
      </c>
      <c r="C1652" s="2">
        <v>1</v>
      </c>
      <c r="D1652" s="2">
        <v>0</v>
      </c>
      <c r="E1652" s="2">
        <v>50</v>
      </c>
      <c r="F1652" s="2">
        <v>1</v>
      </c>
      <c r="G1652" s="2">
        <v>0</v>
      </c>
      <c r="H1652" s="2">
        <v>0</v>
      </c>
      <c r="I1652" s="2">
        <v>0</v>
      </c>
      <c r="J1652" s="2">
        <v>0</v>
      </c>
      <c r="K1652" s="2">
        <v>0</v>
      </c>
      <c r="L1652" s="2">
        <v>0</v>
      </c>
      <c r="M1652" s="2">
        <v>0</v>
      </c>
      <c r="N1652" s="2">
        <v>1</v>
      </c>
      <c r="O1652" s="2" t="s">
        <v>34</v>
      </c>
      <c r="P1652" s="2" t="str" cm="1">
        <f t="array" ref="P1652">_xlfn.IFS(Table1[[#This Row],[Divorced]]=1,"Divorced",Table1[[#This Row],[Married]]=1,"Married",Table1[[#This Row],[Single]]=1,"Single",Table1[[#This Row],[Together]]=1,"Together",Table1[[#This Row],[Widow]]=1,"Widow")</f>
        <v>Divorced</v>
      </c>
      <c r="Q1652" s="2" t="str" cm="1">
        <f t="array" ref="Q1652">IFERROR(_xlfn.IFS(Table1[[#This Row],[Basic]]=1,"Basic",Table1[[#This Row],[Graduate]]=1,"Graduate",Table1[[#This Row],[Master]]=1,"Master",Table1[[#This Row],[PhD]]=1,"PhD"),"Other")</f>
        <v>PhD</v>
      </c>
    </row>
    <row r="1653" spans="1:17" x14ac:dyDescent="0.25">
      <c r="A1653" s="2">
        <v>1894</v>
      </c>
      <c r="B1653" s="7">
        <v>135641</v>
      </c>
      <c r="C1653" s="2">
        <v>1</v>
      </c>
      <c r="D1653" s="2">
        <v>0</v>
      </c>
      <c r="E1653" s="2">
        <v>48</v>
      </c>
      <c r="F1653" s="2">
        <v>0</v>
      </c>
      <c r="G1653" s="2">
        <v>1</v>
      </c>
      <c r="H1653" s="2">
        <v>0</v>
      </c>
      <c r="I1653" s="2">
        <v>0</v>
      </c>
      <c r="J1653" s="2">
        <v>0</v>
      </c>
      <c r="K1653" s="2">
        <v>0</v>
      </c>
      <c r="L1653" s="2">
        <v>0</v>
      </c>
      <c r="M1653" s="2">
        <v>1</v>
      </c>
      <c r="N1653" s="2">
        <v>0</v>
      </c>
      <c r="O1653" s="2" t="s">
        <v>36</v>
      </c>
      <c r="P1653" s="2" t="str" cm="1">
        <f t="array" ref="P1653">_xlfn.IFS(Table1[[#This Row],[Divorced]]=1,"Divorced",Table1[[#This Row],[Married]]=1,"Married",Table1[[#This Row],[Single]]=1,"Single",Table1[[#This Row],[Together]]=1,"Together",Table1[[#This Row],[Widow]]=1,"Widow")</f>
        <v>Married</v>
      </c>
      <c r="Q1653" s="2" t="str" cm="1">
        <f t="array" ref="Q1653">IFERROR(_xlfn.IFS(Table1[[#This Row],[Basic]]=1,"Basic",Table1[[#This Row],[Graduate]]=1,"Graduate",Table1[[#This Row],[Master]]=1,"Master",Table1[[#This Row],[PhD]]=1,"PhD"),"Other")</f>
        <v>Master</v>
      </c>
    </row>
    <row r="1654" spans="1:17" x14ac:dyDescent="0.25">
      <c r="A1654" s="2">
        <v>2630</v>
      </c>
      <c r="B1654" s="7">
        <v>135544</v>
      </c>
      <c r="C1654" s="2">
        <v>1</v>
      </c>
      <c r="D1654" s="2">
        <v>0</v>
      </c>
      <c r="E1654" s="2">
        <v>42</v>
      </c>
      <c r="F1654" s="2">
        <v>0</v>
      </c>
      <c r="G1654" s="2">
        <v>0</v>
      </c>
      <c r="H1654" s="2">
        <v>1</v>
      </c>
      <c r="I1654" s="2">
        <v>0</v>
      </c>
      <c r="J1654" s="2">
        <v>0</v>
      </c>
      <c r="K1654" s="2">
        <v>0</v>
      </c>
      <c r="L1654" s="2">
        <v>0</v>
      </c>
      <c r="M1654" s="2">
        <v>1</v>
      </c>
      <c r="N1654" s="2">
        <v>0</v>
      </c>
      <c r="O1654" s="2" t="s">
        <v>35</v>
      </c>
      <c r="P1654" s="2" t="str" cm="1">
        <f t="array" ref="P1654">_xlfn.IFS(Table1[[#This Row],[Divorced]]=1,"Divorced",Table1[[#This Row],[Married]]=1,"Married",Table1[[#This Row],[Single]]=1,"Single",Table1[[#This Row],[Together]]=1,"Together",Table1[[#This Row],[Widow]]=1,"Widow")</f>
        <v>Single</v>
      </c>
      <c r="Q1654" s="2" t="str" cm="1">
        <f t="array" ref="Q1654">IFERROR(_xlfn.IFS(Table1[[#This Row],[Basic]]=1,"Basic",Table1[[#This Row],[Graduate]]=1,"Graduate",Table1[[#This Row],[Master]]=1,"Master",Table1[[#This Row],[PhD]]=1,"PhD"),"Other")</f>
        <v>Master</v>
      </c>
    </row>
    <row r="1655" spans="1:17" x14ac:dyDescent="0.25">
      <c r="A1655" s="2">
        <v>1741</v>
      </c>
      <c r="B1655" s="7">
        <v>135523</v>
      </c>
      <c r="C1655" s="2">
        <v>1</v>
      </c>
      <c r="D1655" s="2">
        <v>0</v>
      </c>
      <c r="E1655" s="2">
        <v>39</v>
      </c>
      <c r="F1655" s="2">
        <v>0</v>
      </c>
      <c r="G1655" s="2">
        <v>1</v>
      </c>
      <c r="H1655" s="2">
        <v>0</v>
      </c>
      <c r="I1655" s="2">
        <v>0</v>
      </c>
      <c r="J1655" s="2">
        <v>0</v>
      </c>
      <c r="K1655" s="2">
        <v>0</v>
      </c>
      <c r="L1655" s="2">
        <v>0</v>
      </c>
      <c r="M1655" s="2">
        <v>0</v>
      </c>
      <c r="N1655" s="2">
        <v>0</v>
      </c>
      <c r="O1655" s="2" t="s">
        <v>34</v>
      </c>
      <c r="P1655" s="2" t="str" cm="1">
        <f t="array" ref="P1655">_xlfn.IFS(Table1[[#This Row],[Divorced]]=1,"Divorced",Table1[[#This Row],[Married]]=1,"Married",Table1[[#This Row],[Single]]=1,"Single",Table1[[#This Row],[Together]]=1,"Together",Table1[[#This Row],[Widow]]=1,"Widow")</f>
        <v>Married</v>
      </c>
      <c r="Q1655" s="2" t="str" cm="1">
        <f t="array" ref="Q1655">IFERROR(_xlfn.IFS(Table1[[#This Row],[Basic]]=1,"Basic",Table1[[#This Row],[Graduate]]=1,"Graduate",Table1[[#This Row],[Master]]=1,"Master",Table1[[#This Row],[PhD]]=1,"PhD"),"Other")</f>
        <v>Other</v>
      </c>
    </row>
    <row r="1656" spans="1:17" x14ac:dyDescent="0.25">
      <c r="A1656" s="2">
        <v>1815</v>
      </c>
      <c r="B1656" s="7">
        <v>135441</v>
      </c>
      <c r="C1656" s="2">
        <v>1</v>
      </c>
      <c r="D1656" s="2">
        <v>1</v>
      </c>
      <c r="E1656" s="2">
        <v>53</v>
      </c>
      <c r="F1656" s="2">
        <v>0</v>
      </c>
      <c r="G1656" s="2">
        <v>1</v>
      </c>
      <c r="H1656" s="2">
        <v>0</v>
      </c>
      <c r="I1656" s="2">
        <v>0</v>
      </c>
      <c r="J1656" s="2">
        <v>0</v>
      </c>
      <c r="K1656" s="2">
        <v>0</v>
      </c>
      <c r="L1656" s="2">
        <v>1</v>
      </c>
      <c r="M1656" s="2">
        <v>0</v>
      </c>
      <c r="N1656" s="2">
        <v>0</v>
      </c>
      <c r="O1656" s="2" t="s">
        <v>39</v>
      </c>
      <c r="P1656" s="2" t="str" cm="1">
        <f t="array" ref="P1656">_xlfn.IFS(Table1[[#This Row],[Divorced]]=1,"Divorced",Table1[[#This Row],[Married]]=1,"Married",Table1[[#This Row],[Single]]=1,"Single",Table1[[#This Row],[Together]]=1,"Together",Table1[[#This Row],[Widow]]=1,"Widow")</f>
        <v>Married</v>
      </c>
      <c r="Q1656" s="2" t="str" cm="1">
        <f t="array" ref="Q1656">IFERROR(_xlfn.IFS(Table1[[#This Row],[Basic]]=1,"Basic",Table1[[#This Row],[Graduate]]=1,"Graduate",Table1[[#This Row],[Master]]=1,"Master",Table1[[#This Row],[PhD]]=1,"PhD"),"Other")</f>
        <v>Graduate</v>
      </c>
    </row>
    <row r="1657" spans="1:17" x14ac:dyDescent="0.25">
      <c r="A1657" s="2">
        <v>1276</v>
      </c>
      <c r="B1657" s="7">
        <v>135416</v>
      </c>
      <c r="C1657" s="2">
        <v>0</v>
      </c>
      <c r="D1657" s="2">
        <v>0</v>
      </c>
      <c r="E1657" s="2">
        <v>71</v>
      </c>
      <c r="F1657" s="2">
        <v>1</v>
      </c>
      <c r="G1657" s="2">
        <v>0</v>
      </c>
      <c r="H1657" s="2">
        <v>0</v>
      </c>
      <c r="I1657" s="2">
        <v>0</v>
      </c>
      <c r="J1657" s="2">
        <v>0</v>
      </c>
      <c r="K1657" s="2">
        <v>0</v>
      </c>
      <c r="L1657" s="2">
        <v>0</v>
      </c>
      <c r="M1657" s="2">
        <v>1</v>
      </c>
      <c r="N1657" s="2">
        <v>0</v>
      </c>
      <c r="O1657" s="2" t="s">
        <v>36</v>
      </c>
      <c r="P1657" s="2" t="str" cm="1">
        <f t="array" ref="P1657">_xlfn.IFS(Table1[[#This Row],[Divorced]]=1,"Divorced",Table1[[#This Row],[Married]]=1,"Married",Table1[[#This Row],[Single]]=1,"Single",Table1[[#This Row],[Together]]=1,"Together",Table1[[#This Row],[Widow]]=1,"Widow")</f>
        <v>Divorced</v>
      </c>
      <c r="Q1657" s="2" t="str" cm="1">
        <f t="array" ref="Q1657">IFERROR(_xlfn.IFS(Table1[[#This Row],[Basic]]=1,"Basic",Table1[[#This Row],[Graduate]]=1,"Graduate",Table1[[#This Row],[Master]]=1,"Master",Table1[[#This Row],[PhD]]=1,"PhD"),"Other")</f>
        <v>Master</v>
      </c>
    </row>
    <row r="1658" spans="1:17" x14ac:dyDescent="0.25">
      <c r="A1658" s="2">
        <v>1283</v>
      </c>
      <c r="B1658" s="7">
        <v>135388</v>
      </c>
      <c r="C1658" s="2">
        <v>1</v>
      </c>
      <c r="D1658" s="2">
        <v>0</v>
      </c>
      <c r="E1658" s="2">
        <v>32</v>
      </c>
      <c r="F1658" s="2">
        <v>1</v>
      </c>
      <c r="G1658" s="2">
        <v>0</v>
      </c>
      <c r="H1658" s="2">
        <v>0</v>
      </c>
      <c r="I1658" s="2">
        <v>0</v>
      </c>
      <c r="J1658" s="2">
        <v>0</v>
      </c>
      <c r="K1658" s="2">
        <v>0</v>
      </c>
      <c r="L1658" s="2">
        <v>0</v>
      </c>
      <c r="M1658" s="2">
        <v>0</v>
      </c>
      <c r="N1658" s="2">
        <v>0</v>
      </c>
      <c r="O1658" s="2" t="s">
        <v>38</v>
      </c>
      <c r="P1658" s="2" t="str" cm="1">
        <f t="array" ref="P1658">_xlfn.IFS(Table1[[#This Row],[Divorced]]=1,"Divorced",Table1[[#This Row],[Married]]=1,"Married",Table1[[#This Row],[Single]]=1,"Single",Table1[[#This Row],[Together]]=1,"Together",Table1[[#This Row],[Widow]]=1,"Widow")</f>
        <v>Divorced</v>
      </c>
      <c r="Q1658" s="2" t="str" cm="1">
        <f t="array" ref="Q1658">IFERROR(_xlfn.IFS(Table1[[#This Row],[Basic]]=1,"Basic",Table1[[#This Row],[Graduate]]=1,"Graduate",Table1[[#This Row],[Master]]=1,"Master",Table1[[#This Row],[PhD]]=1,"PhD"),"Other")</f>
        <v>Other</v>
      </c>
    </row>
    <row r="1659" spans="1:17" x14ac:dyDescent="0.25">
      <c r="A1659" s="2">
        <v>1970</v>
      </c>
      <c r="B1659" s="7">
        <v>135340</v>
      </c>
      <c r="C1659" s="2">
        <v>1</v>
      </c>
      <c r="D1659" s="2">
        <v>1</v>
      </c>
      <c r="E1659" s="2">
        <v>64</v>
      </c>
      <c r="F1659" s="2">
        <v>0</v>
      </c>
      <c r="G1659" s="2">
        <v>0</v>
      </c>
      <c r="H1659" s="2">
        <v>0</v>
      </c>
      <c r="I1659" s="2">
        <v>0</v>
      </c>
      <c r="J1659" s="2">
        <v>1</v>
      </c>
      <c r="K1659" s="2">
        <v>0</v>
      </c>
      <c r="L1659" s="2">
        <v>0</v>
      </c>
      <c r="M1659" s="2">
        <v>0</v>
      </c>
      <c r="N1659" s="2">
        <v>1</v>
      </c>
      <c r="O1659" s="2" t="s">
        <v>35</v>
      </c>
      <c r="P1659" s="2" t="str" cm="1">
        <f t="array" ref="P1659">_xlfn.IFS(Table1[[#This Row],[Divorced]]=1,"Divorced",Table1[[#This Row],[Married]]=1,"Married",Table1[[#This Row],[Single]]=1,"Single",Table1[[#This Row],[Together]]=1,"Together",Table1[[#This Row],[Widow]]=1,"Widow")</f>
        <v>Widow</v>
      </c>
      <c r="Q1659" s="2" t="str" cm="1">
        <f t="array" ref="Q1659">IFERROR(_xlfn.IFS(Table1[[#This Row],[Basic]]=1,"Basic",Table1[[#This Row],[Graduate]]=1,"Graduate",Table1[[#This Row],[Master]]=1,"Master",Table1[[#This Row],[PhD]]=1,"PhD"),"Other")</f>
        <v>PhD</v>
      </c>
    </row>
    <row r="1660" spans="1:17" x14ac:dyDescent="0.25">
      <c r="A1660" s="2">
        <v>2148</v>
      </c>
      <c r="B1660" s="7">
        <v>135322</v>
      </c>
      <c r="C1660" s="2">
        <v>1</v>
      </c>
      <c r="D1660" s="2">
        <v>2</v>
      </c>
      <c r="E1660" s="2">
        <v>52</v>
      </c>
      <c r="F1660" s="2">
        <v>0</v>
      </c>
      <c r="G1660" s="2">
        <v>0</v>
      </c>
      <c r="H1660" s="2">
        <v>0</v>
      </c>
      <c r="I1660" s="2">
        <v>1</v>
      </c>
      <c r="J1660" s="2">
        <v>0</v>
      </c>
      <c r="K1660" s="2">
        <v>0</v>
      </c>
      <c r="L1660" s="2">
        <v>1</v>
      </c>
      <c r="M1660" s="2">
        <v>0</v>
      </c>
      <c r="N1660" s="2">
        <v>0</v>
      </c>
      <c r="O1660" s="2" t="s">
        <v>37</v>
      </c>
      <c r="P1660" s="2" t="str" cm="1">
        <f t="array" ref="P1660">_xlfn.IFS(Table1[[#This Row],[Divorced]]=1,"Divorced",Table1[[#This Row],[Married]]=1,"Married",Table1[[#This Row],[Single]]=1,"Single",Table1[[#This Row],[Together]]=1,"Together",Table1[[#This Row],[Widow]]=1,"Widow")</f>
        <v>Together</v>
      </c>
      <c r="Q1660" s="2" t="str" cm="1">
        <f t="array" ref="Q1660">IFERROR(_xlfn.IFS(Table1[[#This Row],[Basic]]=1,"Basic",Table1[[#This Row],[Graduate]]=1,"Graduate",Table1[[#This Row],[Master]]=1,"Master",Table1[[#This Row],[PhD]]=1,"PhD"),"Other")</f>
        <v>Graduate</v>
      </c>
    </row>
    <row r="1661" spans="1:17" x14ac:dyDescent="0.25">
      <c r="A1661" s="2">
        <v>1287</v>
      </c>
      <c r="B1661" s="7">
        <v>135246</v>
      </c>
      <c r="C1661" s="2">
        <v>1</v>
      </c>
      <c r="D1661" s="2">
        <v>1</v>
      </c>
      <c r="E1661" s="2">
        <v>62</v>
      </c>
      <c r="F1661" s="2">
        <v>1</v>
      </c>
      <c r="G1661" s="2">
        <v>0</v>
      </c>
      <c r="H1661" s="2">
        <v>0</v>
      </c>
      <c r="I1661" s="2">
        <v>0</v>
      </c>
      <c r="J1661" s="2">
        <v>0</v>
      </c>
      <c r="K1661" s="2">
        <v>0</v>
      </c>
      <c r="L1661" s="2">
        <v>1</v>
      </c>
      <c r="M1661" s="2">
        <v>0</v>
      </c>
      <c r="N1661" s="2">
        <v>0</v>
      </c>
      <c r="O1661" s="2" t="s">
        <v>39</v>
      </c>
      <c r="P1661" s="2" t="str" cm="1">
        <f t="array" ref="P1661">_xlfn.IFS(Table1[[#This Row],[Divorced]]=1,"Divorced",Table1[[#This Row],[Married]]=1,"Married",Table1[[#This Row],[Single]]=1,"Single",Table1[[#This Row],[Together]]=1,"Together",Table1[[#This Row],[Widow]]=1,"Widow")</f>
        <v>Divorced</v>
      </c>
      <c r="Q1661" s="2" t="str" cm="1">
        <f t="array" ref="Q1661">IFERROR(_xlfn.IFS(Table1[[#This Row],[Basic]]=1,"Basic",Table1[[#This Row],[Graduate]]=1,"Graduate",Table1[[#This Row],[Master]]=1,"Master",Table1[[#This Row],[PhD]]=1,"PhD"),"Other")</f>
        <v>Graduate</v>
      </c>
    </row>
    <row r="1662" spans="1:17" x14ac:dyDescent="0.25">
      <c r="A1662" s="2">
        <v>2029</v>
      </c>
      <c r="B1662" s="7">
        <v>135196</v>
      </c>
      <c r="C1662" s="2">
        <v>1</v>
      </c>
      <c r="D1662" s="2">
        <v>0</v>
      </c>
      <c r="E1662" s="2">
        <v>36</v>
      </c>
      <c r="F1662" s="2">
        <v>0</v>
      </c>
      <c r="G1662" s="2">
        <v>0</v>
      </c>
      <c r="H1662" s="2">
        <v>0</v>
      </c>
      <c r="I1662" s="2">
        <v>1</v>
      </c>
      <c r="J1662" s="2">
        <v>0</v>
      </c>
      <c r="K1662" s="2">
        <v>0</v>
      </c>
      <c r="L1662" s="2">
        <v>1</v>
      </c>
      <c r="M1662" s="2">
        <v>0</v>
      </c>
      <c r="N1662" s="2">
        <v>0</v>
      </c>
      <c r="O1662" s="2" t="s">
        <v>34</v>
      </c>
      <c r="P1662" s="2" t="str" cm="1">
        <f t="array" ref="P1662">_xlfn.IFS(Table1[[#This Row],[Divorced]]=1,"Divorced",Table1[[#This Row],[Married]]=1,"Married",Table1[[#This Row],[Single]]=1,"Single",Table1[[#This Row],[Together]]=1,"Together",Table1[[#This Row],[Widow]]=1,"Widow")</f>
        <v>Together</v>
      </c>
      <c r="Q1662" s="2" t="str" cm="1">
        <f t="array" ref="Q1662">IFERROR(_xlfn.IFS(Table1[[#This Row],[Basic]]=1,"Basic",Table1[[#This Row],[Graduate]]=1,"Graduate",Table1[[#This Row],[Master]]=1,"Master",Table1[[#This Row],[PhD]]=1,"PhD"),"Other")</f>
        <v>Graduate</v>
      </c>
    </row>
    <row r="1663" spans="1:17" x14ac:dyDescent="0.25">
      <c r="A1663" s="2">
        <v>2690</v>
      </c>
      <c r="B1663" s="7">
        <v>135196</v>
      </c>
      <c r="C1663" s="2">
        <v>1</v>
      </c>
      <c r="D1663" s="2">
        <v>0</v>
      </c>
      <c r="E1663" s="2">
        <v>36</v>
      </c>
      <c r="F1663" s="2">
        <v>0</v>
      </c>
      <c r="G1663" s="2">
        <v>0</v>
      </c>
      <c r="H1663" s="2">
        <v>0</v>
      </c>
      <c r="I1663" s="2">
        <v>1</v>
      </c>
      <c r="J1663" s="2">
        <v>0</v>
      </c>
      <c r="K1663" s="2">
        <v>0</v>
      </c>
      <c r="L1663" s="2">
        <v>1</v>
      </c>
      <c r="M1663" s="2">
        <v>0</v>
      </c>
      <c r="N1663" s="2">
        <v>0</v>
      </c>
      <c r="O1663" s="2" t="s">
        <v>35</v>
      </c>
      <c r="P1663" s="2" t="str" cm="1">
        <f t="array" ref="P1663">_xlfn.IFS(Table1[[#This Row],[Divorced]]=1,"Divorced",Table1[[#This Row],[Married]]=1,"Married",Table1[[#This Row],[Single]]=1,"Single",Table1[[#This Row],[Together]]=1,"Together",Table1[[#This Row],[Widow]]=1,"Widow")</f>
        <v>Together</v>
      </c>
      <c r="Q1663" s="2" t="str" cm="1">
        <f t="array" ref="Q1663">IFERROR(_xlfn.IFS(Table1[[#This Row],[Basic]]=1,"Basic",Table1[[#This Row],[Graduate]]=1,"Graduate",Table1[[#This Row],[Master]]=1,"Master",Table1[[#This Row],[PhD]]=1,"PhD"),"Other")</f>
        <v>Graduate</v>
      </c>
    </row>
    <row r="1664" spans="1:17" x14ac:dyDescent="0.25">
      <c r="A1664" s="2">
        <v>1318</v>
      </c>
      <c r="B1664" s="7">
        <v>135178</v>
      </c>
      <c r="C1664" s="2">
        <v>1</v>
      </c>
      <c r="D1664" s="2">
        <v>0</v>
      </c>
      <c r="E1664" s="2">
        <v>49</v>
      </c>
      <c r="F1664" s="2">
        <v>0</v>
      </c>
      <c r="G1664" s="2">
        <v>1</v>
      </c>
      <c r="H1664" s="2">
        <v>0</v>
      </c>
      <c r="I1664" s="2">
        <v>0</v>
      </c>
      <c r="J1664" s="2">
        <v>0</v>
      </c>
      <c r="K1664" s="2">
        <v>0</v>
      </c>
      <c r="L1664" s="2">
        <v>0</v>
      </c>
      <c r="M1664" s="2">
        <v>1</v>
      </c>
      <c r="N1664" s="2">
        <v>0</v>
      </c>
      <c r="O1664" s="2" t="s">
        <v>36</v>
      </c>
      <c r="P1664" s="2" t="str" cm="1">
        <f t="array" ref="P1664">_xlfn.IFS(Table1[[#This Row],[Divorced]]=1,"Divorced",Table1[[#This Row],[Married]]=1,"Married",Table1[[#This Row],[Single]]=1,"Single",Table1[[#This Row],[Together]]=1,"Together",Table1[[#This Row],[Widow]]=1,"Widow")</f>
        <v>Married</v>
      </c>
      <c r="Q1664" s="2" t="str" cm="1">
        <f t="array" ref="Q1664">IFERROR(_xlfn.IFS(Table1[[#This Row],[Basic]]=1,"Basic",Table1[[#This Row],[Graduate]]=1,"Graduate",Table1[[#This Row],[Master]]=1,"Master",Table1[[#This Row],[PhD]]=1,"PhD"),"Other")</f>
        <v>Master</v>
      </c>
    </row>
    <row r="1665" spans="1:17" x14ac:dyDescent="0.25">
      <c r="A1665" s="2">
        <v>1690</v>
      </c>
      <c r="B1665" s="7">
        <v>135178</v>
      </c>
      <c r="C1665" s="2">
        <v>1</v>
      </c>
      <c r="D1665" s="2">
        <v>0</v>
      </c>
      <c r="E1665" s="2">
        <v>49</v>
      </c>
      <c r="F1665" s="2">
        <v>0</v>
      </c>
      <c r="G1665" s="2">
        <v>1</v>
      </c>
      <c r="H1665" s="2">
        <v>0</v>
      </c>
      <c r="I1665" s="2">
        <v>0</v>
      </c>
      <c r="J1665" s="2">
        <v>0</v>
      </c>
      <c r="K1665" s="2">
        <v>0</v>
      </c>
      <c r="L1665" s="2">
        <v>0</v>
      </c>
      <c r="M1665" s="2">
        <v>1</v>
      </c>
      <c r="N1665" s="2">
        <v>0</v>
      </c>
      <c r="O1665" s="2" t="s">
        <v>36</v>
      </c>
      <c r="P1665" s="2" t="str" cm="1">
        <f t="array" ref="P1665">_xlfn.IFS(Table1[[#This Row],[Divorced]]=1,"Divorced",Table1[[#This Row],[Married]]=1,"Married",Table1[[#This Row],[Single]]=1,"Single",Table1[[#This Row],[Together]]=1,"Together",Table1[[#This Row],[Widow]]=1,"Widow")</f>
        <v>Married</v>
      </c>
      <c r="Q1665" s="2" t="str" cm="1">
        <f t="array" ref="Q1665">IFERROR(_xlfn.IFS(Table1[[#This Row],[Basic]]=1,"Basic",Table1[[#This Row],[Graduate]]=1,"Graduate",Table1[[#This Row],[Master]]=1,"Master",Table1[[#This Row],[PhD]]=1,"PhD"),"Other")</f>
        <v>Master</v>
      </c>
    </row>
    <row r="1666" spans="1:17" x14ac:dyDescent="0.25">
      <c r="A1666" s="2">
        <v>2910</v>
      </c>
      <c r="B1666" s="7">
        <v>134984</v>
      </c>
      <c r="C1666" s="2">
        <v>1</v>
      </c>
      <c r="D1666" s="2">
        <v>1</v>
      </c>
      <c r="E1666" s="2">
        <v>45</v>
      </c>
      <c r="F1666" s="2">
        <v>0</v>
      </c>
      <c r="G1666" s="2">
        <v>0</v>
      </c>
      <c r="H1666" s="2">
        <v>0</v>
      </c>
      <c r="I1666" s="2">
        <v>1</v>
      </c>
      <c r="J1666" s="2">
        <v>0</v>
      </c>
      <c r="K1666" s="2">
        <v>0</v>
      </c>
      <c r="L1666" s="2">
        <v>0</v>
      </c>
      <c r="M1666" s="2">
        <v>0</v>
      </c>
      <c r="N1666" s="2">
        <v>0</v>
      </c>
      <c r="O1666" s="2" t="s">
        <v>37</v>
      </c>
      <c r="P1666" s="2" t="str" cm="1">
        <f t="array" ref="P1666">_xlfn.IFS(Table1[[#This Row],[Divorced]]=1,"Divorced",Table1[[#This Row],[Married]]=1,"Married",Table1[[#This Row],[Single]]=1,"Single",Table1[[#This Row],[Together]]=1,"Together",Table1[[#This Row],[Widow]]=1,"Widow")</f>
        <v>Together</v>
      </c>
      <c r="Q1666" s="2" t="str" cm="1">
        <f t="array" ref="Q1666">IFERROR(_xlfn.IFS(Table1[[#This Row],[Basic]]=1,"Basic",Table1[[#This Row],[Graduate]]=1,"Graduate",Table1[[#This Row],[Master]]=1,"Master",Table1[[#This Row],[PhD]]=1,"PhD"),"Other")</f>
        <v>Other</v>
      </c>
    </row>
    <row r="1667" spans="1:17" x14ac:dyDescent="0.25">
      <c r="A1667" s="2">
        <v>2564</v>
      </c>
      <c r="B1667" s="7">
        <v>134968</v>
      </c>
      <c r="C1667" s="2">
        <v>1</v>
      </c>
      <c r="D1667" s="2">
        <v>0</v>
      </c>
      <c r="E1667" s="2">
        <v>40</v>
      </c>
      <c r="F1667" s="2">
        <v>0</v>
      </c>
      <c r="G1667" s="2">
        <v>1</v>
      </c>
      <c r="H1667" s="2">
        <v>0</v>
      </c>
      <c r="I1667" s="2">
        <v>0</v>
      </c>
      <c r="J1667" s="2">
        <v>0</v>
      </c>
      <c r="K1667" s="2">
        <v>0</v>
      </c>
      <c r="L1667" s="2">
        <v>1</v>
      </c>
      <c r="M1667" s="2">
        <v>0</v>
      </c>
      <c r="N1667" s="2">
        <v>0</v>
      </c>
      <c r="O1667" s="2" t="s">
        <v>35</v>
      </c>
      <c r="P1667" s="2" t="str" cm="1">
        <f t="array" ref="P1667">_xlfn.IFS(Table1[[#This Row],[Divorced]]=1,"Divorced",Table1[[#This Row],[Married]]=1,"Married",Table1[[#This Row],[Single]]=1,"Single",Table1[[#This Row],[Together]]=1,"Together",Table1[[#This Row],[Widow]]=1,"Widow")</f>
        <v>Married</v>
      </c>
      <c r="Q1667" s="2" t="str" cm="1">
        <f t="array" ref="Q1667">IFERROR(_xlfn.IFS(Table1[[#This Row],[Basic]]=1,"Basic",Table1[[#This Row],[Graduate]]=1,"Graduate",Table1[[#This Row],[Master]]=1,"Master",Table1[[#This Row],[PhD]]=1,"PhD"),"Other")</f>
        <v>Graduate</v>
      </c>
    </row>
    <row r="1668" spans="1:17" x14ac:dyDescent="0.25">
      <c r="A1668" s="2">
        <v>2001</v>
      </c>
      <c r="B1668" s="7">
        <v>134961</v>
      </c>
      <c r="C1668" s="2">
        <v>1</v>
      </c>
      <c r="D1668" s="2">
        <v>0</v>
      </c>
      <c r="E1668" s="2">
        <v>47</v>
      </c>
      <c r="F1668" s="2">
        <v>0</v>
      </c>
      <c r="G1668" s="2">
        <v>1</v>
      </c>
      <c r="H1668" s="2">
        <v>0</v>
      </c>
      <c r="I1668" s="2">
        <v>0</v>
      </c>
      <c r="J1668" s="2">
        <v>0</v>
      </c>
      <c r="K1668" s="2">
        <v>0</v>
      </c>
      <c r="L1668" s="2">
        <v>1</v>
      </c>
      <c r="M1668" s="2">
        <v>0</v>
      </c>
      <c r="N1668" s="2">
        <v>0</v>
      </c>
      <c r="O1668" s="2" t="s">
        <v>39</v>
      </c>
      <c r="P1668" s="2" t="str" cm="1">
        <f t="array" ref="P1668">_xlfn.IFS(Table1[[#This Row],[Divorced]]=1,"Divorced",Table1[[#This Row],[Married]]=1,"Married",Table1[[#This Row],[Single]]=1,"Single",Table1[[#This Row],[Together]]=1,"Together",Table1[[#This Row],[Widow]]=1,"Widow")</f>
        <v>Married</v>
      </c>
      <c r="Q1668" s="2" t="str" cm="1">
        <f t="array" ref="Q1668">IFERROR(_xlfn.IFS(Table1[[#This Row],[Basic]]=1,"Basic",Table1[[#This Row],[Graduate]]=1,"Graduate",Table1[[#This Row],[Master]]=1,"Master",Table1[[#This Row],[PhD]]=1,"PhD"),"Other")</f>
        <v>Graduate</v>
      </c>
    </row>
    <row r="1669" spans="1:17" x14ac:dyDescent="0.25">
      <c r="A1669" s="2">
        <v>1722</v>
      </c>
      <c r="B1669" s="7">
        <v>134941</v>
      </c>
      <c r="C1669" s="2">
        <v>1</v>
      </c>
      <c r="D1669" s="2">
        <v>1</v>
      </c>
      <c r="E1669" s="2">
        <v>64</v>
      </c>
      <c r="F1669" s="2">
        <v>0</v>
      </c>
      <c r="G1669" s="2">
        <v>0</v>
      </c>
      <c r="H1669" s="2">
        <v>0</v>
      </c>
      <c r="I1669" s="2">
        <v>1</v>
      </c>
      <c r="J1669" s="2">
        <v>0</v>
      </c>
      <c r="K1669" s="2">
        <v>0</v>
      </c>
      <c r="L1669" s="2">
        <v>0</v>
      </c>
      <c r="M1669" s="2">
        <v>1</v>
      </c>
      <c r="N1669" s="2">
        <v>0</v>
      </c>
      <c r="O1669" s="2" t="s">
        <v>37</v>
      </c>
      <c r="P1669" s="2" t="str" cm="1">
        <f t="array" ref="P1669">_xlfn.IFS(Table1[[#This Row],[Divorced]]=1,"Divorced",Table1[[#This Row],[Married]]=1,"Married",Table1[[#This Row],[Single]]=1,"Single",Table1[[#This Row],[Together]]=1,"Together",Table1[[#This Row],[Widow]]=1,"Widow")</f>
        <v>Together</v>
      </c>
      <c r="Q1669" s="2" t="str" cm="1">
        <f t="array" ref="Q1669">IFERROR(_xlfn.IFS(Table1[[#This Row],[Basic]]=1,"Basic",Table1[[#This Row],[Graduate]]=1,"Graduate",Table1[[#This Row],[Master]]=1,"Master",Table1[[#This Row],[PhD]]=1,"PhD"),"Other")</f>
        <v>Master</v>
      </c>
    </row>
    <row r="1670" spans="1:17" x14ac:dyDescent="0.25">
      <c r="A1670" s="2">
        <v>1492</v>
      </c>
      <c r="B1670" s="7">
        <v>134935</v>
      </c>
      <c r="C1670" s="2">
        <v>0</v>
      </c>
      <c r="D1670" s="2">
        <v>0</v>
      </c>
      <c r="E1670" s="2">
        <v>28</v>
      </c>
      <c r="F1670" s="2">
        <v>0</v>
      </c>
      <c r="G1670" s="2">
        <v>1</v>
      </c>
      <c r="H1670" s="2">
        <v>0</v>
      </c>
      <c r="I1670" s="2">
        <v>0</v>
      </c>
      <c r="J1670" s="2">
        <v>0</v>
      </c>
      <c r="K1670" s="2">
        <v>0</v>
      </c>
      <c r="L1670" s="2">
        <v>1</v>
      </c>
      <c r="M1670" s="2">
        <v>0</v>
      </c>
      <c r="N1670" s="2">
        <v>0</v>
      </c>
      <c r="O1670" s="2" t="s">
        <v>36</v>
      </c>
      <c r="P1670" s="2" t="str" cm="1">
        <f t="array" ref="P1670">_xlfn.IFS(Table1[[#This Row],[Divorced]]=1,"Divorced",Table1[[#This Row],[Married]]=1,"Married",Table1[[#This Row],[Single]]=1,"Single",Table1[[#This Row],[Together]]=1,"Together",Table1[[#This Row],[Widow]]=1,"Widow")</f>
        <v>Married</v>
      </c>
      <c r="Q1670" s="2" t="str" cm="1">
        <f t="array" ref="Q1670">IFERROR(_xlfn.IFS(Table1[[#This Row],[Basic]]=1,"Basic",Table1[[#This Row],[Graduate]]=1,"Graduate",Table1[[#This Row],[Master]]=1,"Master",Table1[[#This Row],[PhD]]=1,"PhD"),"Other")</f>
        <v>Graduate</v>
      </c>
    </row>
    <row r="1671" spans="1:17" x14ac:dyDescent="0.25">
      <c r="A1671" s="2">
        <v>2554</v>
      </c>
      <c r="B1671" s="7">
        <v>134935</v>
      </c>
      <c r="C1671" s="2">
        <v>0</v>
      </c>
      <c r="D1671" s="2">
        <v>0</v>
      </c>
      <c r="E1671" s="2">
        <v>28</v>
      </c>
      <c r="F1671" s="2">
        <v>0</v>
      </c>
      <c r="G1671" s="2">
        <v>1</v>
      </c>
      <c r="H1671" s="2">
        <v>0</v>
      </c>
      <c r="I1671" s="2">
        <v>0</v>
      </c>
      <c r="J1671" s="2">
        <v>0</v>
      </c>
      <c r="K1671" s="2">
        <v>0</v>
      </c>
      <c r="L1671" s="2">
        <v>1</v>
      </c>
      <c r="M1671" s="2">
        <v>0</v>
      </c>
      <c r="N1671" s="2">
        <v>0</v>
      </c>
      <c r="O1671" s="2" t="s">
        <v>36</v>
      </c>
      <c r="P1671" s="2" t="str" cm="1">
        <f t="array" ref="P1671">_xlfn.IFS(Table1[[#This Row],[Divorced]]=1,"Divorced",Table1[[#This Row],[Married]]=1,"Married",Table1[[#This Row],[Single]]=1,"Single",Table1[[#This Row],[Together]]=1,"Together",Table1[[#This Row],[Widow]]=1,"Widow")</f>
        <v>Married</v>
      </c>
      <c r="Q1671" s="2" t="str" cm="1">
        <f t="array" ref="Q1671">IFERROR(_xlfn.IFS(Table1[[#This Row],[Basic]]=1,"Basic",Table1[[#This Row],[Graduate]]=1,"Graduate",Table1[[#This Row],[Master]]=1,"Master",Table1[[#This Row],[PhD]]=1,"PhD"),"Other")</f>
        <v>Graduate</v>
      </c>
    </row>
    <row r="1672" spans="1:17" x14ac:dyDescent="0.25">
      <c r="A1672" s="2">
        <v>2636</v>
      </c>
      <c r="B1672" s="7">
        <v>134916</v>
      </c>
      <c r="C1672" s="2">
        <v>2</v>
      </c>
      <c r="D1672" s="2">
        <v>0</v>
      </c>
      <c r="E1672" s="2">
        <v>52</v>
      </c>
      <c r="F1672" s="2">
        <v>0</v>
      </c>
      <c r="G1672" s="2">
        <v>0</v>
      </c>
      <c r="H1672" s="2">
        <v>0</v>
      </c>
      <c r="I1672" s="2">
        <v>1</v>
      </c>
      <c r="J1672" s="2">
        <v>0</v>
      </c>
      <c r="K1672" s="2">
        <v>0</v>
      </c>
      <c r="L1672" s="2">
        <v>1</v>
      </c>
      <c r="M1672" s="2">
        <v>0</v>
      </c>
      <c r="N1672" s="2">
        <v>0</v>
      </c>
      <c r="O1672" s="2" t="s">
        <v>35</v>
      </c>
      <c r="P1672" s="2" t="str" cm="1">
        <f t="array" ref="P1672">_xlfn.IFS(Table1[[#This Row],[Divorced]]=1,"Divorced",Table1[[#This Row],[Married]]=1,"Married",Table1[[#This Row],[Single]]=1,"Single",Table1[[#This Row],[Together]]=1,"Together",Table1[[#This Row],[Widow]]=1,"Widow")</f>
        <v>Together</v>
      </c>
      <c r="Q1672" s="2" t="str" cm="1">
        <f t="array" ref="Q1672">IFERROR(_xlfn.IFS(Table1[[#This Row],[Basic]]=1,"Basic",Table1[[#This Row],[Graduate]]=1,"Graduate",Table1[[#This Row],[Master]]=1,"Master",Table1[[#This Row],[PhD]]=1,"PhD"),"Other")</f>
        <v>Graduate</v>
      </c>
    </row>
    <row r="1673" spans="1:17" x14ac:dyDescent="0.25">
      <c r="A1673" s="2">
        <v>2409</v>
      </c>
      <c r="B1673" s="7">
        <v>134853</v>
      </c>
      <c r="C1673" s="2">
        <v>1</v>
      </c>
      <c r="D1673" s="2">
        <v>1</v>
      </c>
      <c r="E1673" s="2">
        <v>47</v>
      </c>
      <c r="F1673" s="2">
        <v>0</v>
      </c>
      <c r="G1673" s="2">
        <v>0</v>
      </c>
      <c r="H1673" s="2">
        <v>1</v>
      </c>
      <c r="I1673" s="2">
        <v>0</v>
      </c>
      <c r="J1673" s="2">
        <v>0</v>
      </c>
      <c r="K1673" s="2">
        <v>0</v>
      </c>
      <c r="L1673" s="2">
        <v>1</v>
      </c>
      <c r="M1673" s="2">
        <v>0</v>
      </c>
      <c r="N1673" s="2">
        <v>0</v>
      </c>
      <c r="O1673" s="2" t="s">
        <v>39</v>
      </c>
      <c r="P1673" s="2" t="str" cm="1">
        <f t="array" ref="P1673">_xlfn.IFS(Table1[[#This Row],[Divorced]]=1,"Divorced",Table1[[#This Row],[Married]]=1,"Married",Table1[[#This Row],[Single]]=1,"Single",Table1[[#This Row],[Together]]=1,"Together",Table1[[#This Row],[Widow]]=1,"Widow")</f>
        <v>Single</v>
      </c>
      <c r="Q1673" s="2" t="str" cm="1">
        <f t="array" ref="Q1673">IFERROR(_xlfn.IFS(Table1[[#This Row],[Basic]]=1,"Basic",Table1[[#This Row],[Graduate]]=1,"Graduate",Table1[[#This Row],[Master]]=1,"Master",Table1[[#This Row],[PhD]]=1,"PhD"),"Other")</f>
        <v>Graduate</v>
      </c>
    </row>
    <row r="1674" spans="1:17" x14ac:dyDescent="0.25">
      <c r="A1674" s="2">
        <v>1783</v>
      </c>
      <c r="B1674" s="7">
        <v>134838</v>
      </c>
      <c r="C1674" s="2">
        <v>1</v>
      </c>
      <c r="D1674" s="2">
        <v>1</v>
      </c>
      <c r="E1674" s="2">
        <v>69</v>
      </c>
      <c r="F1674" s="2">
        <v>0</v>
      </c>
      <c r="G1674" s="2">
        <v>1</v>
      </c>
      <c r="H1674" s="2">
        <v>0</v>
      </c>
      <c r="I1674" s="2">
        <v>0</v>
      </c>
      <c r="J1674" s="2">
        <v>0</v>
      </c>
      <c r="K1674" s="2">
        <v>0</v>
      </c>
      <c r="L1674" s="2">
        <v>1</v>
      </c>
      <c r="M1674" s="2">
        <v>0</v>
      </c>
      <c r="N1674" s="2">
        <v>0</v>
      </c>
      <c r="O1674" s="2" t="s">
        <v>34</v>
      </c>
      <c r="P1674" s="2" t="str" cm="1">
        <f t="array" ref="P1674">_xlfn.IFS(Table1[[#This Row],[Divorced]]=1,"Divorced",Table1[[#This Row],[Married]]=1,"Married",Table1[[#This Row],[Single]]=1,"Single",Table1[[#This Row],[Together]]=1,"Together",Table1[[#This Row],[Widow]]=1,"Widow")</f>
        <v>Married</v>
      </c>
      <c r="Q1674" s="2" t="str" cm="1">
        <f t="array" ref="Q1674">IFERROR(_xlfn.IFS(Table1[[#This Row],[Basic]]=1,"Basic",Table1[[#This Row],[Graduate]]=1,"Graduate",Table1[[#This Row],[Master]]=1,"Master",Table1[[#This Row],[PhD]]=1,"PhD"),"Other")</f>
        <v>Graduate</v>
      </c>
    </row>
    <row r="1675" spans="1:17" x14ac:dyDescent="0.25">
      <c r="A1675" s="2">
        <v>1677</v>
      </c>
      <c r="B1675" s="7">
        <v>134824</v>
      </c>
      <c r="C1675" s="2">
        <v>0</v>
      </c>
      <c r="D1675" s="2">
        <v>0</v>
      </c>
      <c r="E1675" s="2">
        <v>25</v>
      </c>
      <c r="F1675" s="2">
        <v>0</v>
      </c>
      <c r="G1675" s="2">
        <v>0</v>
      </c>
      <c r="H1675" s="2">
        <v>1</v>
      </c>
      <c r="I1675" s="2">
        <v>0</v>
      </c>
      <c r="J1675" s="2">
        <v>0</v>
      </c>
      <c r="K1675" s="2">
        <v>0</v>
      </c>
      <c r="L1675" s="2">
        <v>1</v>
      </c>
      <c r="M1675" s="2">
        <v>0</v>
      </c>
      <c r="N1675" s="2">
        <v>0</v>
      </c>
      <c r="O1675" s="2" t="s">
        <v>39</v>
      </c>
      <c r="P1675" s="2" t="str" cm="1">
        <f t="array" ref="P1675">_xlfn.IFS(Table1[[#This Row],[Divorced]]=1,"Divorced",Table1[[#This Row],[Married]]=1,"Married",Table1[[#This Row],[Single]]=1,"Single",Table1[[#This Row],[Together]]=1,"Together",Table1[[#This Row],[Widow]]=1,"Widow")</f>
        <v>Single</v>
      </c>
      <c r="Q1675" s="2" t="str" cm="1">
        <f t="array" ref="Q1675">IFERROR(_xlfn.IFS(Table1[[#This Row],[Basic]]=1,"Basic",Table1[[#This Row],[Graduate]]=1,"Graduate",Table1[[#This Row],[Master]]=1,"Master",Table1[[#This Row],[PhD]]=1,"PhD"),"Other")</f>
        <v>Graduate</v>
      </c>
    </row>
    <row r="1676" spans="1:17" x14ac:dyDescent="0.25">
      <c r="A1676" s="2">
        <v>1976</v>
      </c>
      <c r="B1676" s="7">
        <v>134824</v>
      </c>
      <c r="C1676" s="2">
        <v>0</v>
      </c>
      <c r="D1676" s="2">
        <v>0</v>
      </c>
      <c r="E1676" s="2">
        <v>25</v>
      </c>
      <c r="F1676" s="2">
        <v>0</v>
      </c>
      <c r="G1676" s="2">
        <v>0</v>
      </c>
      <c r="H1676" s="2">
        <v>1</v>
      </c>
      <c r="I1676" s="2">
        <v>0</v>
      </c>
      <c r="J1676" s="2">
        <v>0</v>
      </c>
      <c r="K1676" s="2">
        <v>0</v>
      </c>
      <c r="L1676" s="2">
        <v>1</v>
      </c>
      <c r="M1676" s="2">
        <v>0</v>
      </c>
      <c r="N1676" s="2">
        <v>0</v>
      </c>
      <c r="O1676" s="2" t="s">
        <v>35</v>
      </c>
      <c r="P1676" s="2" t="str" cm="1">
        <f t="array" ref="P1676">_xlfn.IFS(Table1[[#This Row],[Divorced]]=1,"Divorced",Table1[[#This Row],[Married]]=1,"Married",Table1[[#This Row],[Single]]=1,"Single",Table1[[#This Row],[Together]]=1,"Together",Table1[[#This Row],[Widow]]=1,"Widow")</f>
        <v>Single</v>
      </c>
      <c r="Q1676" s="2" t="str" cm="1">
        <f t="array" ref="Q1676">IFERROR(_xlfn.IFS(Table1[[#This Row],[Basic]]=1,"Basic",Table1[[#This Row],[Graduate]]=1,"Graduate",Table1[[#This Row],[Master]]=1,"Master",Table1[[#This Row],[PhD]]=1,"PhD"),"Other")</f>
        <v>Graduate</v>
      </c>
    </row>
    <row r="1677" spans="1:17" x14ac:dyDescent="0.25">
      <c r="A1677" s="2">
        <v>2842</v>
      </c>
      <c r="B1677" s="7">
        <v>134738</v>
      </c>
      <c r="C1677" s="2">
        <v>1</v>
      </c>
      <c r="D1677" s="2">
        <v>0</v>
      </c>
      <c r="E1677" s="2">
        <v>36</v>
      </c>
      <c r="F1677" s="2">
        <v>0</v>
      </c>
      <c r="G1677" s="2">
        <v>0</v>
      </c>
      <c r="H1677" s="2">
        <v>1</v>
      </c>
      <c r="I1677" s="2">
        <v>0</v>
      </c>
      <c r="J1677" s="2">
        <v>0</v>
      </c>
      <c r="K1677" s="2">
        <v>0</v>
      </c>
      <c r="L1677" s="2">
        <v>1</v>
      </c>
      <c r="M1677" s="2">
        <v>0</v>
      </c>
      <c r="N1677" s="2">
        <v>0</v>
      </c>
      <c r="O1677" s="2" t="s">
        <v>36</v>
      </c>
      <c r="P1677" s="2" t="str" cm="1">
        <f t="array" ref="P1677">_xlfn.IFS(Table1[[#This Row],[Divorced]]=1,"Divorced",Table1[[#This Row],[Married]]=1,"Married",Table1[[#This Row],[Single]]=1,"Single",Table1[[#This Row],[Together]]=1,"Together",Table1[[#This Row],[Widow]]=1,"Widow")</f>
        <v>Single</v>
      </c>
      <c r="Q1677" s="2" t="str" cm="1">
        <f t="array" ref="Q1677">IFERROR(_xlfn.IFS(Table1[[#This Row],[Basic]]=1,"Basic",Table1[[#This Row],[Graduate]]=1,"Graduate",Table1[[#This Row],[Master]]=1,"Master",Table1[[#This Row],[PhD]]=1,"PhD"),"Other")</f>
        <v>Graduate</v>
      </c>
    </row>
    <row r="1678" spans="1:17" x14ac:dyDescent="0.25">
      <c r="A1678" s="2">
        <v>2025</v>
      </c>
      <c r="B1678" s="7">
        <v>134728</v>
      </c>
      <c r="C1678" s="2">
        <v>1</v>
      </c>
      <c r="D1678" s="2">
        <v>0</v>
      </c>
      <c r="E1678" s="2">
        <v>34</v>
      </c>
      <c r="F1678" s="2">
        <v>0</v>
      </c>
      <c r="G1678" s="2">
        <v>0</v>
      </c>
      <c r="H1678" s="2">
        <v>0</v>
      </c>
      <c r="I1678" s="2">
        <v>1</v>
      </c>
      <c r="J1678" s="2">
        <v>0</v>
      </c>
      <c r="K1678" s="2">
        <v>0</v>
      </c>
      <c r="L1678" s="2">
        <v>1</v>
      </c>
      <c r="M1678" s="2">
        <v>0</v>
      </c>
      <c r="N1678" s="2">
        <v>0</v>
      </c>
      <c r="O1678" s="2" t="s">
        <v>39</v>
      </c>
      <c r="P1678" s="2" t="str" cm="1">
        <f t="array" ref="P1678">_xlfn.IFS(Table1[[#This Row],[Divorced]]=1,"Divorced",Table1[[#This Row],[Married]]=1,"Married",Table1[[#This Row],[Single]]=1,"Single",Table1[[#This Row],[Together]]=1,"Together",Table1[[#This Row],[Widow]]=1,"Widow")</f>
        <v>Together</v>
      </c>
      <c r="Q1678" s="2" t="str" cm="1">
        <f t="array" ref="Q1678">IFERROR(_xlfn.IFS(Table1[[#This Row],[Basic]]=1,"Basic",Table1[[#This Row],[Graduate]]=1,"Graduate",Table1[[#This Row],[Master]]=1,"Master",Table1[[#This Row],[PhD]]=1,"PhD"),"Other")</f>
        <v>Graduate</v>
      </c>
    </row>
    <row r="1679" spans="1:17" x14ac:dyDescent="0.25">
      <c r="A1679" s="2">
        <v>2448</v>
      </c>
      <c r="B1679" s="7">
        <v>134704</v>
      </c>
      <c r="C1679" s="2">
        <v>0</v>
      </c>
      <c r="D1679" s="2">
        <v>1</v>
      </c>
      <c r="E1679" s="2">
        <v>54</v>
      </c>
      <c r="F1679" s="2">
        <v>0</v>
      </c>
      <c r="G1679" s="2">
        <v>0</v>
      </c>
      <c r="H1679" s="2">
        <v>1</v>
      </c>
      <c r="I1679" s="2">
        <v>0</v>
      </c>
      <c r="J1679" s="2">
        <v>0</v>
      </c>
      <c r="K1679" s="2">
        <v>0</v>
      </c>
      <c r="L1679" s="2">
        <v>1</v>
      </c>
      <c r="M1679" s="2">
        <v>0</v>
      </c>
      <c r="N1679" s="2">
        <v>0</v>
      </c>
      <c r="O1679" s="2" t="s">
        <v>37</v>
      </c>
      <c r="P1679" s="2" t="str" cm="1">
        <f t="array" ref="P1679">_xlfn.IFS(Table1[[#This Row],[Divorced]]=1,"Divorced",Table1[[#This Row],[Married]]=1,"Married",Table1[[#This Row],[Single]]=1,"Single",Table1[[#This Row],[Together]]=1,"Together",Table1[[#This Row],[Widow]]=1,"Widow")</f>
        <v>Single</v>
      </c>
      <c r="Q1679" s="2" t="str" cm="1">
        <f t="array" ref="Q1679">IFERROR(_xlfn.IFS(Table1[[#This Row],[Basic]]=1,"Basic",Table1[[#This Row],[Graduate]]=1,"Graduate",Table1[[#This Row],[Master]]=1,"Master",Table1[[#This Row],[PhD]]=1,"PhD"),"Other")</f>
        <v>Graduate</v>
      </c>
    </row>
    <row r="1680" spans="1:17" x14ac:dyDescent="0.25">
      <c r="A1680" s="2">
        <v>2556</v>
      </c>
      <c r="B1680" s="7">
        <v>134633</v>
      </c>
      <c r="C1680" s="2">
        <v>2</v>
      </c>
      <c r="D1680" s="2">
        <v>1</v>
      </c>
      <c r="E1680" s="2">
        <v>64</v>
      </c>
      <c r="F1680" s="2">
        <v>0</v>
      </c>
      <c r="G1680" s="2">
        <v>0</v>
      </c>
      <c r="H1680" s="2">
        <v>0</v>
      </c>
      <c r="I1680" s="2">
        <v>1</v>
      </c>
      <c r="J1680" s="2">
        <v>0</v>
      </c>
      <c r="K1680" s="2">
        <v>0</v>
      </c>
      <c r="L1680" s="2">
        <v>1</v>
      </c>
      <c r="M1680" s="2">
        <v>0</v>
      </c>
      <c r="N1680" s="2">
        <v>0</v>
      </c>
      <c r="O1680" s="2" t="s">
        <v>37</v>
      </c>
      <c r="P1680" s="2" t="str" cm="1">
        <f t="array" ref="P1680">_xlfn.IFS(Table1[[#This Row],[Divorced]]=1,"Divorced",Table1[[#This Row],[Married]]=1,"Married",Table1[[#This Row],[Single]]=1,"Single",Table1[[#This Row],[Together]]=1,"Together",Table1[[#This Row],[Widow]]=1,"Widow")</f>
        <v>Together</v>
      </c>
      <c r="Q1680" s="2" t="str" cm="1">
        <f t="array" ref="Q1680">IFERROR(_xlfn.IFS(Table1[[#This Row],[Basic]]=1,"Basic",Table1[[#This Row],[Graduate]]=1,"Graduate",Table1[[#This Row],[Master]]=1,"Master",Table1[[#This Row],[PhD]]=1,"PhD"),"Other")</f>
        <v>Graduate</v>
      </c>
    </row>
    <row r="1681" spans="1:17" x14ac:dyDescent="0.25">
      <c r="A1681" s="2">
        <v>2759</v>
      </c>
      <c r="B1681" s="7">
        <v>134600</v>
      </c>
      <c r="C1681" s="2">
        <v>1</v>
      </c>
      <c r="D1681" s="2">
        <v>1</v>
      </c>
      <c r="E1681" s="2">
        <v>49</v>
      </c>
      <c r="F1681" s="2">
        <v>0</v>
      </c>
      <c r="G1681" s="2">
        <v>0</v>
      </c>
      <c r="H1681" s="2">
        <v>0</v>
      </c>
      <c r="I1681" s="2">
        <v>1</v>
      </c>
      <c r="J1681" s="2">
        <v>0</v>
      </c>
      <c r="K1681" s="2">
        <v>0</v>
      </c>
      <c r="L1681" s="2">
        <v>1</v>
      </c>
      <c r="M1681" s="2">
        <v>0</v>
      </c>
      <c r="N1681" s="2">
        <v>0</v>
      </c>
      <c r="O1681" s="2" t="s">
        <v>38</v>
      </c>
      <c r="P1681" s="2" t="str" cm="1">
        <f t="array" ref="P1681">_xlfn.IFS(Table1[[#This Row],[Divorced]]=1,"Divorced",Table1[[#This Row],[Married]]=1,"Married",Table1[[#This Row],[Single]]=1,"Single",Table1[[#This Row],[Together]]=1,"Together",Table1[[#This Row],[Widow]]=1,"Widow")</f>
        <v>Together</v>
      </c>
      <c r="Q1681" s="2" t="str" cm="1">
        <f t="array" ref="Q1681">IFERROR(_xlfn.IFS(Table1[[#This Row],[Basic]]=1,"Basic",Table1[[#This Row],[Graduate]]=1,"Graduate",Table1[[#This Row],[Master]]=1,"Master",Table1[[#This Row],[PhD]]=1,"PhD"),"Other")</f>
        <v>Graduate</v>
      </c>
    </row>
    <row r="1682" spans="1:17" x14ac:dyDescent="0.25">
      <c r="A1682" s="2">
        <v>2947</v>
      </c>
      <c r="B1682" s="7">
        <v>134600</v>
      </c>
      <c r="C1682" s="2">
        <v>1</v>
      </c>
      <c r="D1682" s="2">
        <v>1</v>
      </c>
      <c r="E1682" s="2">
        <v>49</v>
      </c>
      <c r="F1682" s="2">
        <v>0</v>
      </c>
      <c r="G1682" s="2">
        <v>0</v>
      </c>
      <c r="H1682" s="2">
        <v>0</v>
      </c>
      <c r="I1682" s="2">
        <v>1</v>
      </c>
      <c r="J1682" s="2">
        <v>0</v>
      </c>
      <c r="K1682" s="2">
        <v>0</v>
      </c>
      <c r="L1682" s="2">
        <v>1</v>
      </c>
      <c r="M1682" s="2">
        <v>0</v>
      </c>
      <c r="N1682" s="2">
        <v>0</v>
      </c>
      <c r="O1682" s="2" t="s">
        <v>34</v>
      </c>
      <c r="P1682" s="2" t="str" cm="1">
        <f t="array" ref="P1682">_xlfn.IFS(Table1[[#This Row],[Divorced]]=1,"Divorced",Table1[[#This Row],[Married]]=1,"Married",Table1[[#This Row],[Single]]=1,"Single",Table1[[#This Row],[Together]]=1,"Together",Table1[[#This Row],[Widow]]=1,"Widow")</f>
        <v>Together</v>
      </c>
      <c r="Q1682" s="2" t="str" cm="1">
        <f t="array" ref="Q1682">IFERROR(_xlfn.IFS(Table1[[#This Row],[Basic]]=1,"Basic",Table1[[#This Row],[Graduate]]=1,"Graduate",Table1[[#This Row],[Master]]=1,"Master",Table1[[#This Row],[PhD]]=1,"PhD"),"Other")</f>
        <v>Graduate</v>
      </c>
    </row>
    <row r="1683" spans="1:17" x14ac:dyDescent="0.25">
      <c r="A1683" s="2">
        <v>1949</v>
      </c>
      <c r="B1683" s="7">
        <v>134596</v>
      </c>
      <c r="C1683" s="2">
        <v>1</v>
      </c>
      <c r="D1683" s="2">
        <v>0</v>
      </c>
      <c r="E1683" s="2">
        <v>46</v>
      </c>
      <c r="F1683" s="2">
        <v>0</v>
      </c>
      <c r="G1683" s="2">
        <v>1</v>
      </c>
      <c r="H1683" s="2">
        <v>0</v>
      </c>
      <c r="I1683" s="2">
        <v>0</v>
      </c>
      <c r="J1683" s="2">
        <v>0</v>
      </c>
      <c r="K1683" s="2">
        <v>0</v>
      </c>
      <c r="L1683" s="2">
        <v>0</v>
      </c>
      <c r="M1683" s="2">
        <v>0</v>
      </c>
      <c r="N1683" s="2">
        <v>1</v>
      </c>
      <c r="O1683" s="2" t="s">
        <v>38</v>
      </c>
      <c r="P1683" s="2" t="str" cm="1">
        <f t="array" ref="P1683">_xlfn.IFS(Table1[[#This Row],[Divorced]]=1,"Divorced",Table1[[#This Row],[Married]]=1,"Married",Table1[[#This Row],[Single]]=1,"Single",Table1[[#This Row],[Together]]=1,"Together",Table1[[#This Row],[Widow]]=1,"Widow")</f>
        <v>Married</v>
      </c>
      <c r="Q1683" s="2" t="str" cm="1">
        <f t="array" ref="Q1683">IFERROR(_xlfn.IFS(Table1[[#This Row],[Basic]]=1,"Basic",Table1[[#This Row],[Graduate]]=1,"Graduate",Table1[[#This Row],[Master]]=1,"Master",Table1[[#This Row],[PhD]]=1,"PhD"),"Other")</f>
        <v>PhD</v>
      </c>
    </row>
    <row r="1684" spans="1:17" x14ac:dyDescent="0.25">
      <c r="A1684" s="2">
        <v>2402</v>
      </c>
      <c r="B1684" s="7">
        <v>134596</v>
      </c>
      <c r="C1684" s="2">
        <v>1</v>
      </c>
      <c r="D1684" s="2">
        <v>0</v>
      </c>
      <c r="E1684" s="2">
        <v>46</v>
      </c>
      <c r="F1684" s="2">
        <v>0</v>
      </c>
      <c r="G1684" s="2">
        <v>1</v>
      </c>
      <c r="H1684" s="2">
        <v>0</v>
      </c>
      <c r="I1684" s="2">
        <v>0</v>
      </c>
      <c r="J1684" s="2">
        <v>0</v>
      </c>
      <c r="K1684" s="2">
        <v>0</v>
      </c>
      <c r="L1684" s="2">
        <v>0</v>
      </c>
      <c r="M1684" s="2">
        <v>0</v>
      </c>
      <c r="N1684" s="2">
        <v>1</v>
      </c>
      <c r="O1684" s="2" t="s">
        <v>35</v>
      </c>
      <c r="P1684" s="2" t="str" cm="1">
        <f t="array" ref="P1684">_xlfn.IFS(Table1[[#This Row],[Divorced]]=1,"Divorced",Table1[[#This Row],[Married]]=1,"Married",Table1[[#This Row],[Single]]=1,"Single",Table1[[#This Row],[Together]]=1,"Together",Table1[[#This Row],[Widow]]=1,"Widow")</f>
        <v>Married</v>
      </c>
      <c r="Q1684" s="2" t="str" cm="1">
        <f t="array" ref="Q1684">IFERROR(_xlfn.IFS(Table1[[#This Row],[Basic]]=1,"Basic",Table1[[#This Row],[Graduate]]=1,"Graduate",Table1[[#This Row],[Master]]=1,"Master",Table1[[#This Row],[PhD]]=1,"PhD"),"Other")</f>
        <v>PhD</v>
      </c>
    </row>
    <row r="1685" spans="1:17" x14ac:dyDescent="0.25">
      <c r="A1685" s="2">
        <v>3081</v>
      </c>
      <c r="B1685" s="7">
        <v>134587</v>
      </c>
      <c r="C1685" s="2">
        <v>1</v>
      </c>
      <c r="D1685" s="2">
        <v>1</v>
      </c>
      <c r="E1685" s="2">
        <v>67</v>
      </c>
      <c r="F1685" s="2">
        <v>0</v>
      </c>
      <c r="G1685" s="2">
        <v>0</v>
      </c>
      <c r="H1685" s="2">
        <v>0</v>
      </c>
      <c r="I1685" s="2">
        <v>1</v>
      </c>
      <c r="J1685" s="2">
        <v>0</v>
      </c>
      <c r="K1685" s="2">
        <v>0</v>
      </c>
      <c r="L1685" s="2">
        <v>1</v>
      </c>
      <c r="M1685" s="2">
        <v>0</v>
      </c>
      <c r="N1685" s="2">
        <v>0</v>
      </c>
      <c r="O1685" s="2" t="s">
        <v>39</v>
      </c>
      <c r="P1685" s="2" t="str" cm="1">
        <f t="array" ref="P1685">_xlfn.IFS(Table1[[#This Row],[Divorced]]=1,"Divorced",Table1[[#This Row],[Married]]=1,"Married",Table1[[#This Row],[Single]]=1,"Single",Table1[[#This Row],[Together]]=1,"Together",Table1[[#This Row],[Widow]]=1,"Widow")</f>
        <v>Together</v>
      </c>
      <c r="Q1685" s="2" t="str" cm="1">
        <f t="array" ref="Q1685">IFERROR(_xlfn.IFS(Table1[[#This Row],[Basic]]=1,"Basic",Table1[[#This Row],[Graduate]]=1,"Graduate",Table1[[#This Row],[Master]]=1,"Master",Table1[[#This Row],[PhD]]=1,"PhD"),"Other")</f>
        <v>Graduate</v>
      </c>
    </row>
    <row r="1686" spans="1:17" x14ac:dyDescent="0.25">
      <c r="A1686" s="2">
        <v>2396</v>
      </c>
      <c r="B1686" s="7">
        <v>134578</v>
      </c>
      <c r="C1686" s="2">
        <v>2</v>
      </c>
      <c r="D1686" s="2">
        <v>1</v>
      </c>
      <c r="E1686" s="2">
        <v>48</v>
      </c>
      <c r="F1686" s="2">
        <v>0</v>
      </c>
      <c r="G1686" s="2">
        <v>0</v>
      </c>
      <c r="H1686" s="2">
        <v>0</v>
      </c>
      <c r="I1686" s="2">
        <v>1</v>
      </c>
      <c r="J1686" s="2">
        <v>0</v>
      </c>
      <c r="K1686" s="2">
        <v>0</v>
      </c>
      <c r="L1686" s="2">
        <v>0</v>
      </c>
      <c r="M1686" s="2">
        <v>0</v>
      </c>
      <c r="N1686" s="2">
        <v>1</v>
      </c>
      <c r="O1686" s="2" t="s">
        <v>35</v>
      </c>
      <c r="P1686" s="2" t="str" cm="1">
        <f t="array" ref="P1686">_xlfn.IFS(Table1[[#This Row],[Divorced]]=1,"Divorced",Table1[[#This Row],[Married]]=1,"Married",Table1[[#This Row],[Single]]=1,"Single",Table1[[#This Row],[Together]]=1,"Together",Table1[[#This Row],[Widow]]=1,"Widow")</f>
        <v>Together</v>
      </c>
      <c r="Q1686" s="2" t="str" cm="1">
        <f t="array" ref="Q1686">IFERROR(_xlfn.IFS(Table1[[#This Row],[Basic]]=1,"Basic",Table1[[#This Row],[Graduate]]=1,"Graduate",Table1[[#This Row],[Master]]=1,"Master",Table1[[#This Row],[PhD]]=1,"PhD"),"Other")</f>
        <v>PhD</v>
      </c>
    </row>
    <row r="1687" spans="1:17" x14ac:dyDescent="0.25">
      <c r="A1687" s="2">
        <v>1093</v>
      </c>
      <c r="B1687" s="7">
        <v>134554</v>
      </c>
      <c r="C1687" s="2">
        <v>0</v>
      </c>
      <c r="D1687" s="2">
        <v>1</v>
      </c>
      <c r="E1687" s="2">
        <v>61</v>
      </c>
      <c r="F1687" s="2">
        <v>0</v>
      </c>
      <c r="G1687" s="2">
        <v>0</v>
      </c>
      <c r="H1687" s="2">
        <v>1</v>
      </c>
      <c r="I1687" s="2">
        <v>0</v>
      </c>
      <c r="J1687" s="2">
        <v>0</v>
      </c>
      <c r="K1687" s="2">
        <v>0</v>
      </c>
      <c r="L1687" s="2">
        <v>0</v>
      </c>
      <c r="M1687" s="2">
        <v>0</v>
      </c>
      <c r="N1687" s="2">
        <v>1</v>
      </c>
      <c r="O1687" s="2" t="s">
        <v>34</v>
      </c>
      <c r="P1687" s="2" t="str" cm="1">
        <f t="array" ref="P1687">_xlfn.IFS(Table1[[#This Row],[Divorced]]=1,"Divorced",Table1[[#This Row],[Married]]=1,"Married",Table1[[#This Row],[Single]]=1,"Single",Table1[[#This Row],[Together]]=1,"Together",Table1[[#This Row],[Widow]]=1,"Widow")</f>
        <v>Single</v>
      </c>
      <c r="Q1687" s="2" t="str" cm="1">
        <f t="array" ref="Q1687">IFERROR(_xlfn.IFS(Table1[[#This Row],[Basic]]=1,"Basic",Table1[[#This Row],[Graduate]]=1,"Graduate",Table1[[#This Row],[Master]]=1,"Master",Table1[[#This Row],[PhD]]=1,"PhD"),"Other")</f>
        <v>PhD</v>
      </c>
    </row>
    <row r="1688" spans="1:17" x14ac:dyDescent="0.25">
      <c r="A1688" s="2">
        <v>2919</v>
      </c>
      <c r="B1688" s="7">
        <v>134529</v>
      </c>
      <c r="C1688" s="2">
        <v>1</v>
      </c>
      <c r="D1688" s="2">
        <v>0</v>
      </c>
      <c r="E1688" s="2">
        <v>44</v>
      </c>
      <c r="F1688" s="2">
        <v>0</v>
      </c>
      <c r="G1688" s="2">
        <v>1</v>
      </c>
      <c r="H1688" s="2">
        <v>0</v>
      </c>
      <c r="I1688" s="2">
        <v>0</v>
      </c>
      <c r="J1688" s="2">
        <v>0</v>
      </c>
      <c r="K1688" s="2">
        <v>0</v>
      </c>
      <c r="L1688" s="2">
        <v>0</v>
      </c>
      <c r="M1688" s="2">
        <v>1</v>
      </c>
      <c r="N1688" s="2">
        <v>0</v>
      </c>
      <c r="O1688" s="2" t="s">
        <v>39</v>
      </c>
      <c r="P1688" s="2" t="str" cm="1">
        <f t="array" ref="P1688">_xlfn.IFS(Table1[[#This Row],[Divorced]]=1,"Divorced",Table1[[#This Row],[Married]]=1,"Married",Table1[[#This Row],[Single]]=1,"Single",Table1[[#This Row],[Together]]=1,"Together",Table1[[#This Row],[Widow]]=1,"Widow")</f>
        <v>Married</v>
      </c>
      <c r="Q1688" s="2" t="str" cm="1">
        <f t="array" ref="Q1688">IFERROR(_xlfn.IFS(Table1[[#This Row],[Basic]]=1,"Basic",Table1[[#This Row],[Graduate]]=1,"Graduate",Table1[[#This Row],[Master]]=1,"Master",Table1[[#This Row],[PhD]]=1,"PhD"),"Other")</f>
        <v>Master</v>
      </c>
    </row>
    <row r="1689" spans="1:17" x14ac:dyDescent="0.25">
      <c r="A1689" s="2">
        <v>1611</v>
      </c>
      <c r="B1689" s="7">
        <v>134487</v>
      </c>
      <c r="C1689" s="2">
        <v>1</v>
      </c>
      <c r="D1689" s="2">
        <v>1</v>
      </c>
      <c r="E1689" s="2">
        <v>43</v>
      </c>
      <c r="F1689" s="2">
        <v>1</v>
      </c>
      <c r="G1689" s="2">
        <v>0</v>
      </c>
      <c r="H1689" s="2">
        <v>0</v>
      </c>
      <c r="I1689" s="2">
        <v>0</v>
      </c>
      <c r="J1689" s="2">
        <v>0</v>
      </c>
      <c r="K1689" s="2">
        <v>0</v>
      </c>
      <c r="L1689" s="2">
        <v>0</v>
      </c>
      <c r="M1689" s="2">
        <v>0</v>
      </c>
      <c r="N1689" s="2">
        <v>1</v>
      </c>
      <c r="O1689" s="2" t="s">
        <v>39</v>
      </c>
      <c r="P1689" s="2" t="str" cm="1">
        <f t="array" ref="P1689">_xlfn.IFS(Table1[[#This Row],[Divorced]]=1,"Divorced",Table1[[#This Row],[Married]]=1,"Married",Table1[[#This Row],[Single]]=1,"Single",Table1[[#This Row],[Together]]=1,"Together",Table1[[#This Row],[Widow]]=1,"Widow")</f>
        <v>Divorced</v>
      </c>
      <c r="Q1689" s="2" t="str" cm="1">
        <f t="array" ref="Q1689">IFERROR(_xlfn.IFS(Table1[[#This Row],[Basic]]=1,"Basic",Table1[[#This Row],[Graduate]]=1,"Graduate",Table1[[#This Row],[Master]]=1,"Master",Table1[[#This Row],[PhD]]=1,"PhD"),"Other")</f>
        <v>PhD</v>
      </c>
    </row>
    <row r="1690" spans="1:17" x14ac:dyDescent="0.25">
      <c r="A1690" s="2">
        <v>1904</v>
      </c>
      <c r="B1690" s="7">
        <v>134469</v>
      </c>
      <c r="C1690" s="2">
        <v>1</v>
      </c>
      <c r="D1690" s="2">
        <v>1</v>
      </c>
      <c r="E1690" s="2">
        <v>72</v>
      </c>
      <c r="F1690" s="2">
        <v>0</v>
      </c>
      <c r="G1690" s="2">
        <v>1</v>
      </c>
      <c r="H1690" s="2">
        <v>0</v>
      </c>
      <c r="I1690" s="2">
        <v>0</v>
      </c>
      <c r="J1690" s="2">
        <v>0</v>
      </c>
      <c r="K1690" s="2">
        <v>0</v>
      </c>
      <c r="L1690" s="2">
        <v>0</v>
      </c>
      <c r="M1690" s="2">
        <v>0</v>
      </c>
      <c r="N1690" s="2">
        <v>1</v>
      </c>
      <c r="O1690" s="2" t="s">
        <v>35</v>
      </c>
      <c r="P1690" s="2" t="str" cm="1">
        <f t="array" ref="P1690">_xlfn.IFS(Table1[[#This Row],[Divorced]]=1,"Divorced",Table1[[#This Row],[Married]]=1,"Married",Table1[[#This Row],[Single]]=1,"Single",Table1[[#This Row],[Together]]=1,"Together",Table1[[#This Row],[Widow]]=1,"Widow")</f>
        <v>Married</v>
      </c>
      <c r="Q1690" s="2" t="str" cm="1">
        <f t="array" ref="Q1690">IFERROR(_xlfn.IFS(Table1[[#This Row],[Basic]]=1,"Basic",Table1[[#This Row],[Graduate]]=1,"Graduate",Table1[[#This Row],[Master]]=1,"Master",Table1[[#This Row],[PhD]]=1,"PhD"),"Other")</f>
        <v>PhD</v>
      </c>
    </row>
    <row r="1691" spans="1:17" x14ac:dyDescent="0.25">
      <c r="A1691" s="2">
        <v>2988</v>
      </c>
      <c r="B1691" s="7">
        <v>134445</v>
      </c>
      <c r="C1691" s="2">
        <v>0</v>
      </c>
      <c r="D1691" s="2">
        <v>0</v>
      </c>
      <c r="E1691" s="2">
        <v>39</v>
      </c>
      <c r="F1691" s="2">
        <v>0</v>
      </c>
      <c r="G1691" s="2">
        <v>1</v>
      </c>
      <c r="H1691" s="2">
        <v>0</v>
      </c>
      <c r="I1691" s="2">
        <v>0</v>
      </c>
      <c r="J1691" s="2">
        <v>0</v>
      </c>
      <c r="K1691" s="2">
        <v>1</v>
      </c>
      <c r="L1691" s="2">
        <v>0</v>
      </c>
      <c r="M1691" s="2">
        <v>0</v>
      </c>
      <c r="N1691" s="2">
        <v>0</v>
      </c>
      <c r="O1691" s="2" t="s">
        <v>37</v>
      </c>
      <c r="P1691" s="2" t="str" cm="1">
        <f t="array" ref="P1691">_xlfn.IFS(Table1[[#This Row],[Divorced]]=1,"Divorced",Table1[[#This Row],[Married]]=1,"Married",Table1[[#This Row],[Single]]=1,"Single",Table1[[#This Row],[Together]]=1,"Together",Table1[[#This Row],[Widow]]=1,"Widow")</f>
        <v>Married</v>
      </c>
      <c r="Q1691" s="2" t="str" cm="1">
        <f t="array" ref="Q1691">IFERROR(_xlfn.IFS(Table1[[#This Row],[Basic]]=1,"Basic",Table1[[#This Row],[Graduate]]=1,"Graduate",Table1[[#This Row],[Master]]=1,"Master",Table1[[#This Row],[PhD]]=1,"PhD"),"Other")</f>
        <v>Basic</v>
      </c>
    </row>
    <row r="1692" spans="1:17" x14ac:dyDescent="0.25">
      <c r="A1692" s="2">
        <v>1306</v>
      </c>
      <c r="B1692" s="7">
        <v>134421</v>
      </c>
      <c r="C1692" s="2">
        <v>1</v>
      </c>
      <c r="D1692" s="2">
        <v>0</v>
      </c>
      <c r="E1692" s="2">
        <v>46</v>
      </c>
      <c r="F1692" s="2">
        <v>0</v>
      </c>
      <c r="G1692" s="2">
        <v>1</v>
      </c>
      <c r="H1692" s="2">
        <v>0</v>
      </c>
      <c r="I1692" s="2">
        <v>0</v>
      </c>
      <c r="J1692" s="2">
        <v>0</v>
      </c>
      <c r="K1692" s="2">
        <v>0</v>
      </c>
      <c r="L1692" s="2">
        <v>1</v>
      </c>
      <c r="M1692" s="2">
        <v>0</v>
      </c>
      <c r="N1692" s="2">
        <v>0</v>
      </c>
      <c r="O1692" s="2" t="s">
        <v>36</v>
      </c>
      <c r="P1692" s="2" t="str" cm="1">
        <f t="array" ref="P1692">_xlfn.IFS(Table1[[#This Row],[Divorced]]=1,"Divorced",Table1[[#This Row],[Married]]=1,"Married",Table1[[#This Row],[Single]]=1,"Single",Table1[[#This Row],[Together]]=1,"Together",Table1[[#This Row],[Widow]]=1,"Widow")</f>
        <v>Married</v>
      </c>
      <c r="Q1692" s="2" t="str" cm="1">
        <f t="array" ref="Q1692">IFERROR(_xlfn.IFS(Table1[[#This Row],[Basic]]=1,"Basic",Table1[[#This Row],[Graduate]]=1,"Graduate",Table1[[#This Row],[Master]]=1,"Master",Table1[[#This Row],[PhD]]=1,"PhD"),"Other")</f>
        <v>Graduate</v>
      </c>
    </row>
    <row r="1693" spans="1:17" x14ac:dyDescent="0.25">
      <c r="A1693" s="2">
        <v>3200</v>
      </c>
      <c r="B1693" s="7">
        <v>134421</v>
      </c>
      <c r="C1693" s="2">
        <v>1</v>
      </c>
      <c r="D1693" s="2">
        <v>0</v>
      </c>
      <c r="E1693" s="2">
        <v>46</v>
      </c>
      <c r="F1693" s="2">
        <v>0</v>
      </c>
      <c r="G1693" s="2">
        <v>1</v>
      </c>
      <c r="H1693" s="2">
        <v>0</v>
      </c>
      <c r="I1693" s="2">
        <v>0</v>
      </c>
      <c r="J1693" s="2">
        <v>0</v>
      </c>
      <c r="K1693" s="2">
        <v>0</v>
      </c>
      <c r="L1693" s="2">
        <v>1</v>
      </c>
      <c r="M1693" s="2">
        <v>0</v>
      </c>
      <c r="N1693" s="2">
        <v>0</v>
      </c>
      <c r="O1693" s="2" t="s">
        <v>35</v>
      </c>
      <c r="P1693" s="2" t="str" cm="1">
        <f t="array" ref="P1693">_xlfn.IFS(Table1[[#This Row],[Divorced]]=1,"Divorced",Table1[[#This Row],[Married]]=1,"Married",Table1[[#This Row],[Single]]=1,"Single",Table1[[#This Row],[Together]]=1,"Together",Table1[[#This Row],[Widow]]=1,"Widow")</f>
        <v>Married</v>
      </c>
      <c r="Q1693" s="2" t="str" cm="1">
        <f t="array" ref="Q1693">IFERROR(_xlfn.IFS(Table1[[#This Row],[Basic]]=1,"Basic",Table1[[#This Row],[Graduate]]=1,"Graduate",Table1[[#This Row],[Master]]=1,"Master",Table1[[#This Row],[PhD]]=1,"PhD"),"Other")</f>
        <v>Graduate</v>
      </c>
    </row>
    <row r="1694" spans="1:17" x14ac:dyDescent="0.25">
      <c r="A1694" s="2">
        <v>2390</v>
      </c>
      <c r="B1694" s="7">
        <v>134412</v>
      </c>
      <c r="C1694" s="2">
        <v>1</v>
      </c>
      <c r="D1694" s="2">
        <v>0</v>
      </c>
      <c r="E1694" s="2">
        <v>30</v>
      </c>
      <c r="F1694" s="2">
        <v>0</v>
      </c>
      <c r="G1694" s="2">
        <v>0</v>
      </c>
      <c r="H1694" s="2">
        <v>1</v>
      </c>
      <c r="I1694" s="2">
        <v>0</v>
      </c>
      <c r="J1694" s="2">
        <v>0</v>
      </c>
      <c r="K1694" s="2">
        <v>0</v>
      </c>
      <c r="L1694" s="2">
        <v>1</v>
      </c>
      <c r="M1694" s="2">
        <v>0</v>
      </c>
      <c r="N1694" s="2">
        <v>0</v>
      </c>
      <c r="O1694" s="2" t="s">
        <v>35</v>
      </c>
      <c r="P1694" s="2" t="str" cm="1">
        <f t="array" ref="P1694">_xlfn.IFS(Table1[[#This Row],[Divorced]]=1,"Divorced",Table1[[#This Row],[Married]]=1,"Married",Table1[[#This Row],[Single]]=1,"Single",Table1[[#This Row],[Together]]=1,"Together",Table1[[#This Row],[Widow]]=1,"Widow")</f>
        <v>Single</v>
      </c>
      <c r="Q1694" s="2" t="str" cm="1">
        <f t="array" ref="Q1694">IFERROR(_xlfn.IFS(Table1[[#This Row],[Basic]]=1,"Basic",Table1[[#This Row],[Graduate]]=1,"Graduate",Table1[[#This Row],[Master]]=1,"Master",Table1[[#This Row],[PhD]]=1,"PhD"),"Other")</f>
        <v>Graduate</v>
      </c>
    </row>
    <row r="1695" spans="1:17" x14ac:dyDescent="0.25">
      <c r="A1695" s="2">
        <v>2447</v>
      </c>
      <c r="B1695" s="7">
        <v>134380</v>
      </c>
      <c r="C1695" s="2">
        <v>1</v>
      </c>
      <c r="D1695" s="2">
        <v>0</v>
      </c>
      <c r="E1695" s="2">
        <v>43</v>
      </c>
      <c r="F1695" s="2">
        <v>0</v>
      </c>
      <c r="G1695" s="2">
        <v>1</v>
      </c>
      <c r="H1695" s="2">
        <v>0</v>
      </c>
      <c r="I1695" s="2">
        <v>0</v>
      </c>
      <c r="J1695" s="2">
        <v>0</v>
      </c>
      <c r="K1695" s="2">
        <v>0</v>
      </c>
      <c r="L1695" s="2">
        <v>1</v>
      </c>
      <c r="M1695" s="2">
        <v>0</v>
      </c>
      <c r="N1695" s="2">
        <v>0</v>
      </c>
      <c r="O1695" s="2" t="s">
        <v>38</v>
      </c>
      <c r="P1695" s="2" t="str" cm="1">
        <f t="array" ref="P1695">_xlfn.IFS(Table1[[#This Row],[Divorced]]=1,"Divorced",Table1[[#This Row],[Married]]=1,"Married",Table1[[#This Row],[Single]]=1,"Single",Table1[[#This Row],[Together]]=1,"Together",Table1[[#This Row],[Widow]]=1,"Widow")</f>
        <v>Married</v>
      </c>
      <c r="Q1695" s="2" t="str" cm="1">
        <f t="array" ref="Q1695">IFERROR(_xlfn.IFS(Table1[[#This Row],[Basic]]=1,"Basic",Table1[[#This Row],[Graduate]]=1,"Graduate",Table1[[#This Row],[Master]]=1,"Master",Table1[[#This Row],[PhD]]=1,"PhD"),"Other")</f>
        <v>Graduate</v>
      </c>
    </row>
    <row r="1696" spans="1:17" x14ac:dyDescent="0.25">
      <c r="A1696" s="2">
        <v>2200</v>
      </c>
      <c r="B1696" s="7">
        <v>134377</v>
      </c>
      <c r="C1696" s="2">
        <v>0</v>
      </c>
      <c r="D1696" s="2">
        <v>1</v>
      </c>
      <c r="E1696" s="2">
        <v>57</v>
      </c>
      <c r="F1696" s="2">
        <v>0</v>
      </c>
      <c r="G1696" s="2">
        <v>0</v>
      </c>
      <c r="H1696" s="2">
        <v>1</v>
      </c>
      <c r="I1696" s="2">
        <v>0</v>
      </c>
      <c r="J1696" s="2">
        <v>0</v>
      </c>
      <c r="K1696" s="2">
        <v>0</v>
      </c>
      <c r="L1696" s="2">
        <v>1</v>
      </c>
      <c r="M1696" s="2">
        <v>0</v>
      </c>
      <c r="N1696" s="2">
        <v>0</v>
      </c>
      <c r="O1696" s="2" t="s">
        <v>36</v>
      </c>
      <c r="P1696" s="2" t="str" cm="1">
        <f t="array" ref="P1696">_xlfn.IFS(Table1[[#This Row],[Divorced]]=1,"Divorced",Table1[[#This Row],[Married]]=1,"Married",Table1[[#This Row],[Single]]=1,"Single",Table1[[#This Row],[Together]]=1,"Together",Table1[[#This Row],[Widow]]=1,"Widow")</f>
        <v>Single</v>
      </c>
      <c r="Q1696" s="2" t="str" cm="1">
        <f t="array" ref="Q1696">IFERROR(_xlfn.IFS(Table1[[#This Row],[Basic]]=1,"Basic",Table1[[#This Row],[Graduate]]=1,"Graduate",Table1[[#This Row],[Master]]=1,"Master",Table1[[#This Row],[PhD]]=1,"PhD"),"Other")</f>
        <v>Graduate</v>
      </c>
    </row>
    <row r="1697" spans="1:17" x14ac:dyDescent="0.25">
      <c r="A1697" s="2">
        <v>3042</v>
      </c>
      <c r="B1697" s="7">
        <v>134350</v>
      </c>
      <c r="C1697" s="2">
        <v>1</v>
      </c>
      <c r="D1697" s="2">
        <v>0</v>
      </c>
      <c r="E1697" s="2">
        <v>41</v>
      </c>
      <c r="F1697" s="2">
        <v>0</v>
      </c>
      <c r="G1697" s="2">
        <v>0</v>
      </c>
      <c r="H1697" s="2">
        <v>0</v>
      </c>
      <c r="I1697" s="2">
        <v>1</v>
      </c>
      <c r="J1697" s="2">
        <v>0</v>
      </c>
      <c r="K1697" s="2">
        <v>0</v>
      </c>
      <c r="L1697" s="2">
        <v>1</v>
      </c>
      <c r="M1697" s="2">
        <v>0</v>
      </c>
      <c r="N1697" s="2">
        <v>0</v>
      </c>
      <c r="O1697" s="2" t="s">
        <v>37</v>
      </c>
      <c r="P1697" s="2" t="str" cm="1">
        <f t="array" ref="P1697">_xlfn.IFS(Table1[[#This Row],[Divorced]]=1,"Divorced",Table1[[#This Row],[Married]]=1,"Married",Table1[[#This Row],[Single]]=1,"Single",Table1[[#This Row],[Together]]=1,"Together",Table1[[#This Row],[Widow]]=1,"Widow")</f>
        <v>Together</v>
      </c>
      <c r="Q1697" s="2" t="str" cm="1">
        <f t="array" ref="Q1697">IFERROR(_xlfn.IFS(Table1[[#This Row],[Basic]]=1,"Basic",Table1[[#This Row],[Graduate]]=1,"Graduate",Table1[[#This Row],[Master]]=1,"Master",Table1[[#This Row],[PhD]]=1,"PhD"),"Other")</f>
        <v>Graduate</v>
      </c>
    </row>
    <row r="1698" spans="1:17" x14ac:dyDescent="0.25">
      <c r="A1698" s="2">
        <v>1217</v>
      </c>
      <c r="B1698" s="7">
        <v>134320</v>
      </c>
      <c r="C1698" s="2">
        <v>1</v>
      </c>
      <c r="D1698" s="2">
        <v>0</v>
      </c>
      <c r="E1698" s="2">
        <v>34</v>
      </c>
      <c r="F1698" s="2">
        <v>0</v>
      </c>
      <c r="G1698" s="2">
        <v>0</v>
      </c>
      <c r="H1698" s="2">
        <v>0</v>
      </c>
      <c r="I1698" s="2">
        <v>1</v>
      </c>
      <c r="J1698" s="2">
        <v>0</v>
      </c>
      <c r="K1698" s="2">
        <v>0</v>
      </c>
      <c r="L1698" s="2">
        <v>0</v>
      </c>
      <c r="M1698" s="2">
        <v>0</v>
      </c>
      <c r="N1698" s="2">
        <v>1</v>
      </c>
      <c r="O1698" s="2" t="s">
        <v>38</v>
      </c>
      <c r="P1698" s="2" t="str" cm="1">
        <f t="array" ref="P1698">_xlfn.IFS(Table1[[#This Row],[Divorced]]=1,"Divorced",Table1[[#This Row],[Married]]=1,"Married",Table1[[#This Row],[Single]]=1,"Single",Table1[[#This Row],[Together]]=1,"Together",Table1[[#This Row],[Widow]]=1,"Widow")</f>
        <v>Together</v>
      </c>
      <c r="Q1698" s="2" t="str" cm="1">
        <f t="array" ref="Q1698">IFERROR(_xlfn.IFS(Table1[[#This Row],[Basic]]=1,"Basic",Table1[[#This Row],[Graduate]]=1,"Graduate",Table1[[#This Row],[Master]]=1,"Master",Table1[[#This Row],[PhD]]=1,"PhD"),"Other")</f>
        <v>PhD</v>
      </c>
    </row>
    <row r="1699" spans="1:17" x14ac:dyDescent="0.25">
      <c r="A1699" s="2">
        <v>2913</v>
      </c>
      <c r="B1699" s="7">
        <v>134242</v>
      </c>
      <c r="C1699" s="2">
        <v>0</v>
      </c>
      <c r="D1699" s="2">
        <v>1</v>
      </c>
      <c r="E1699" s="2">
        <v>61</v>
      </c>
      <c r="F1699" s="2">
        <v>0</v>
      </c>
      <c r="G1699" s="2">
        <v>1</v>
      </c>
      <c r="H1699" s="2">
        <v>0</v>
      </c>
      <c r="I1699" s="2">
        <v>0</v>
      </c>
      <c r="J1699" s="2">
        <v>0</v>
      </c>
      <c r="K1699" s="2">
        <v>0</v>
      </c>
      <c r="L1699" s="2">
        <v>0</v>
      </c>
      <c r="M1699" s="2">
        <v>1</v>
      </c>
      <c r="N1699" s="2">
        <v>0</v>
      </c>
      <c r="O1699" s="2" t="s">
        <v>39</v>
      </c>
      <c r="P1699" s="2" t="str" cm="1">
        <f t="array" ref="P1699">_xlfn.IFS(Table1[[#This Row],[Divorced]]=1,"Divorced",Table1[[#This Row],[Married]]=1,"Married",Table1[[#This Row],[Single]]=1,"Single",Table1[[#This Row],[Together]]=1,"Together",Table1[[#This Row],[Widow]]=1,"Widow")</f>
        <v>Married</v>
      </c>
      <c r="Q1699" s="2" t="str" cm="1">
        <f t="array" ref="Q1699">IFERROR(_xlfn.IFS(Table1[[#This Row],[Basic]]=1,"Basic",Table1[[#This Row],[Graduate]]=1,"Graduate",Table1[[#This Row],[Master]]=1,"Master",Table1[[#This Row],[PhD]]=1,"PhD"),"Other")</f>
        <v>Master</v>
      </c>
    </row>
    <row r="1700" spans="1:17" x14ac:dyDescent="0.25">
      <c r="A1700" s="2">
        <v>2894</v>
      </c>
      <c r="B1700" s="7">
        <v>134230</v>
      </c>
      <c r="C1700" s="2">
        <v>1</v>
      </c>
      <c r="D1700" s="2">
        <v>1</v>
      </c>
      <c r="E1700" s="2">
        <v>55</v>
      </c>
      <c r="F1700" s="2">
        <v>0</v>
      </c>
      <c r="G1700" s="2">
        <v>0</v>
      </c>
      <c r="H1700" s="2">
        <v>0</v>
      </c>
      <c r="I1700" s="2">
        <v>1</v>
      </c>
      <c r="J1700" s="2">
        <v>0</v>
      </c>
      <c r="K1700" s="2">
        <v>0</v>
      </c>
      <c r="L1700" s="2">
        <v>0</v>
      </c>
      <c r="M1700" s="2">
        <v>0</v>
      </c>
      <c r="N1700" s="2">
        <v>1</v>
      </c>
      <c r="O1700" s="2" t="s">
        <v>35</v>
      </c>
      <c r="P1700" s="2" t="str" cm="1">
        <f t="array" ref="P1700">_xlfn.IFS(Table1[[#This Row],[Divorced]]=1,"Divorced",Table1[[#This Row],[Married]]=1,"Married",Table1[[#This Row],[Single]]=1,"Single",Table1[[#This Row],[Together]]=1,"Together",Table1[[#This Row],[Widow]]=1,"Widow")</f>
        <v>Together</v>
      </c>
      <c r="Q1700" s="2" t="str" cm="1">
        <f t="array" ref="Q1700">IFERROR(_xlfn.IFS(Table1[[#This Row],[Basic]]=1,"Basic",Table1[[#This Row],[Graduate]]=1,"Graduate",Table1[[#This Row],[Master]]=1,"Master",Table1[[#This Row],[PhD]]=1,"PhD"),"Other")</f>
        <v>PhD</v>
      </c>
    </row>
    <row r="1701" spans="1:17" x14ac:dyDescent="0.25">
      <c r="A1701" s="2">
        <v>2628</v>
      </c>
      <c r="B1701" s="7">
        <v>134213</v>
      </c>
      <c r="C1701" s="2">
        <v>1</v>
      </c>
      <c r="D1701" s="2">
        <v>1</v>
      </c>
      <c r="E1701" s="2">
        <v>57</v>
      </c>
      <c r="F1701" s="2">
        <v>0</v>
      </c>
      <c r="G1701" s="2">
        <v>0</v>
      </c>
      <c r="H1701" s="2">
        <v>0</v>
      </c>
      <c r="I1701" s="2">
        <v>0</v>
      </c>
      <c r="J1701" s="2">
        <v>1</v>
      </c>
      <c r="K1701" s="2">
        <v>0</v>
      </c>
      <c r="L1701" s="2">
        <v>1</v>
      </c>
      <c r="M1701" s="2">
        <v>0</v>
      </c>
      <c r="N1701" s="2">
        <v>0</v>
      </c>
      <c r="O1701" s="2" t="s">
        <v>37</v>
      </c>
      <c r="P1701" s="2" t="str" cm="1">
        <f t="array" ref="P1701">_xlfn.IFS(Table1[[#This Row],[Divorced]]=1,"Divorced",Table1[[#This Row],[Married]]=1,"Married",Table1[[#This Row],[Single]]=1,"Single",Table1[[#This Row],[Together]]=1,"Together",Table1[[#This Row],[Widow]]=1,"Widow")</f>
        <v>Widow</v>
      </c>
      <c r="Q1701" s="2" t="str" cm="1">
        <f t="array" ref="Q1701">IFERROR(_xlfn.IFS(Table1[[#This Row],[Basic]]=1,"Basic",Table1[[#This Row],[Graduate]]=1,"Graduate",Table1[[#This Row],[Master]]=1,"Master",Table1[[#This Row],[PhD]]=1,"PhD"),"Other")</f>
        <v>Graduate</v>
      </c>
    </row>
    <row r="1702" spans="1:17" x14ac:dyDescent="0.25">
      <c r="A1702" s="2">
        <v>3125</v>
      </c>
      <c r="B1702" s="7">
        <v>134176</v>
      </c>
      <c r="C1702" s="2">
        <v>0</v>
      </c>
      <c r="D1702" s="2">
        <v>1</v>
      </c>
      <c r="E1702" s="2">
        <v>45</v>
      </c>
      <c r="F1702" s="2">
        <v>0</v>
      </c>
      <c r="G1702" s="2">
        <v>0</v>
      </c>
      <c r="H1702" s="2">
        <v>0</v>
      </c>
      <c r="I1702" s="2">
        <v>1</v>
      </c>
      <c r="J1702" s="2">
        <v>0</v>
      </c>
      <c r="K1702" s="2">
        <v>0</v>
      </c>
      <c r="L1702" s="2">
        <v>0</v>
      </c>
      <c r="M1702" s="2">
        <v>1</v>
      </c>
      <c r="N1702" s="2">
        <v>0</v>
      </c>
      <c r="O1702" s="2" t="s">
        <v>38</v>
      </c>
      <c r="P1702" s="2" t="str" cm="1">
        <f t="array" ref="P1702">_xlfn.IFS(Table1[[#This Row],[Divorced]]=1,"Divorced",Table1[[#This Row],[Married]]=1,"Married",Table1[[#This Row],[Single]]=1,"Single",Table1[[#This Row],[Together]]=1,"Together",Table1[[#This Row],[Widow]]=1,"Widow")</f>
        <v>Together</v>
      </c>
      <c r="Q1702" s="2" t="str" cm="1">
        <f t="array" ref="Q1702">IFERROR(_xlfn.IFS(Table1[[#This Row],[Basic]]=1,"Basic",Table1[[#This Row],[Graduate]]=1,"Graduate",Table1[[#This Row],[Master]]=1,"Master",Table1[[#This Row],[PhD]]=1,"PhD"),"Other")</f>
        <v>Master</v>
      </c>
    </row>
    <row r="1703" spans="1:17" x14ac:dyDescent="0.25">
      <c r="A1703" s="2">
        <v>1143</v>
      </c>
      <c r="B1703" s="7">
        <v>134176</v>
      </c>
      <c r="C1703" s="2">
        <v>1</v>
      </c>
      <c r="D1703" s="2">
        <v>0</v>
      </c>
      <c r="E1703" s="2">
        <v>32</v>
      </c>
      <c r="F1703" s="2">
        <v>0</v>
      </c>
      <c r="G1703" s="2">
        <v>0</v>
      </c>
      <c r="H1703" s="2">
        <v>1</v>
      </c>
      <c r="I1703" s="2">
        <v>0</v>
      </c>
      <c r="J1703" s="2">
        <v>0</v>
      </c>
      <c r="K1703" s="2">
        <v>0</v>
      </c>
      <c r="L1703" s="2">
        <v>1</v>
      </c>
      <c r="M1703" s="2">
        <v>0</v>
      </c>
      <c r="N1703" s="2">
        <v>0</v>
      </c>
      <c r="O1703" s="2" t="s">
        <v>39</v>
      </c>
      <c r="P1703" s="2" t="str" cm="1">
        <f t="array" ref="P1703">_xlfn.IFS(Table1[[#This Row],[Divorced]]=1,"Divorced",Table1[[#This Row],[Married]]=1,"Married",Table1[[#This Row],[Single]]=1,"Single",Table1[[#This Row],[Together]]=1,"Together",Table1[[#This Row],[Widow]]=1,"Widow")</f>
        <v>Single</v>
      </c>
      <c r="Q1703" s="2" t="str" cm="1">
        <f t="array" ref="Q1703">IFERROR(_xlfn.IFS(Table1[[#This Row],[Basic]]=1,"Basic",Table1[[#This Row],[Graduate]]=1,"Graduate",Table1[[#This Row],[Master]]=1,"Master",Table1[[#This Row],[PhD]]=1,"PhD"),"Other")</f>
        <v>Graduate</v>
      </c>
    </row>
    <row r="1704" spans="1:17" x14ac:dyDescent="0.25">
      <c r="A1704" s="2">
        <v>1823</v>
      </c>
      <c r="B1704" s="7">
        <v>134176</v>
      </c>
      <c r="C1704" s="2">
        <v>1</v>
      </c>
      <c r="D1704" s="2">
        <v>0</v>
      </c>
      <c r="E1704" s="2">
        <v>32</v>
      </c>
      <c r="F1704" s="2">
        <v>0</v>
      </c>
      <c r="G1704" s="2">
        <v>0</v>
      </c>
      <c r="H1704" s="2">
        <v>1</v>
      </c>
      <c r="I1704" s="2">
        <v>0</v>
      </c>
      <c r="J1704" s="2">
        <v>0</v>
      </c>
      <c r="K1704" s="2">
        <v>0</v>
      </c>
      <c r="L1704" s="2">
        <v>1</v>
      </c>
      <c r="M1704" s="2">
        <v>0</v>
      </c>
      <c r="N1704" s="2">
        <v>0</v>
      </c>
      <c r="O1704" s="2" t="s">
        <v>38</v>
      </c>
      <c r="P1704" s="2" t="str" cm="1">
        <f t="array" ref="P1704">_xlfn.IFS(Table1[[#This Row],[Divorced]]=1,"Divorced",Table1[[#This Row],[Married]]=1,"Married",Table1[[#This Row],[Single]]=1,"Single",Table1[[#This Row],[Together]]=1,"Together",Table1[[#This Row],[Widow]]=1,"Widow")</f>
        <v>Single</v>
      </c>
      <c r="Q1704" s="2" t="str" cm="1">
        <f t="array" ref="Q1704">IFERROR(_xlfn.IFS(Table1[[#This Row],[Basic]]=1,"Basic",Table1[[#This Row],[Graduate]]=1,"Graduate",Table1[[#This Row],[Master]]=1,"Master",Table1[[#This Row],[PhD]]=1,"PhD"),"Other")</f>
        <v>Graduate</v>
      </c>
    </row>
    <row r="1705" spans="1:17" x14ac:dyDescent="0.25">
      <c r="A1705" s="2">
        <v>3058</v>
      </c>
      <c r="B1705" s="7">
        <v>134109</v>
      </c>
      <c r="C1705" s="2">
        <v>0</v>
      </c>
      <c r="D1705" s="2">
        <v>1</v>
      </c>
      <c r="E1705" s="2">
        <v>49</v>
      </c>
      <c r="F1705" s="2">
        <v>0</v>
      </c>
      <c r="G1705" s="2">
        <v>1</v>
      </c>
      <c r="H1705" s="2">
        <v>0</v>
      </c>
      <c r="I1705" s="2">
        <v>0</v>
      </c>
      <c r="J1705" s="2">
        <v>0</v>
      </c>
      <c r="K1705" s="2">
        <v>0</v>
      </c>
      <c r="L1705" s="2">
        <v>0</v>
      </c>
      <c r="M1705" s="2">
        <v>1</v>
      </c>
      <c r="N1705" s="2">
        <v>0</v>
      </c>
      <c r="O1705" s="2" t="s">
        <v>36</v>
      </c>
      <c r="P1705" s="2" t="str" cm="1">
        <f t="array" ref="P1705">_xlfn.IFS(Table1[[#This Row],[Divorced]]=1,"Divorced",Table1[[#This Row],[Married]]=1,"Married",Table1[[#This Row],[Single]]=1,"Single",Table1[[#This Row],[Together]]=1,"Together",Table1[[#This Row],[Widow]]=1,"Widow")</f>
        <v>Married</v>
      </c>
      <c r="Q1705" s="2" t="str" cm="1">
        <f t="array" ref="Q1705">IFERROR(_xlfn.IFS(Table1[[#This Row],[Basic]]=1,"Basic",Table1[[#This Row],[Graduate]]=1,"Graduate",Table1[[#This Row],[Master]]=1,"Master",Table1[[#This Row],[PhD]]=1,"PhD"),"Other")</f>
        <v>Master</v>
      </c>
    </row>
    <row r="1706" spans="1:17" x14ac:dyDescent="0.25">
      <c r="A1706" s="2">
        <v>2769</v>
      </c>
      <c r="B1706" s="7">
        <v>134074</v>
      </c>
      <c r="C1706" s="2">
        <v>1</v>
      </c>
      <c r="D1706" s="2">
        <v>1</v>
      </c>
      <c r="E1706" s="2">
        <v>68</v>
      </c>
      <c r="F1706" s="2">
        <v>0</v>
      </c>
      <c r="G1706" s="2">
        <v>0</v>
      </c>
      <c r="H1706" s="2">
        <v>0</v>
      </c>
      <c r="I1706" s="2">
        <v>1</v>
      </c>
      <c r="J1706" s="2">
        <v>0</v>
      </c>
      <c r="K1706" s="2">
        <v>0</v>
      </c>
      <c r="L1706" s="2">
        <v>1</v>
      </c>
      <c r="M1706" s="2">
        <v>0</v>
      </c>
      <c r="N1706" s="2">
        <v>0</v>
      </c>
      <c r="O1706" s="2" t="s">
        <v>39</v>
      </c>
      <c r="P1706" s="2" t="str" cm="1">
        <f t="array" ref="P1706">_xlfn.IFS(Table1[[#This Row],[Divorced]]=1,"Divorced",Table1[[#This Row],[Married]]=1,"Married",Table1[[#This Row],[Single]]=1,"Single",Table1[[#This Row],[Together]]=1,"Together",Table1[[#This Row],[Widow]]=1,"Widow")</f>
        <v>Together</v>
      </c>
      <c r="Q1706" s="2" t="str" cm="1">
        <f t="array" ref="Q1706">IFERROR(_xlfn.IFS(Table1[[#This Row],[Basic]]=1,"Basic",Table1[[#This Row],[Graduate]]=1,"Graduate",Table1[[#This Row],[Master]]=1,"Master",Table1[[#This Row],[PhD]]=1,"PhD"),"Other")</f>
        <v>Graduate</v>
      </c>
    </row>
    <row r="1707" spans="1:17" x14ac:dyDescent="0.25">
      <c r="A1707" s="2">
        <v>1994</v>
      </c>
      <c r="B1707" s="7">
        <v>134053</v>
      </c>
      <c r="C1707" s="2">
        <v>0</v>
      </c>
      <c r="D1707" s="2">
        <v>1</v>
      </c>
      <c r="E1707" s="2">
        <v>52</v>
      </c>
      <c r="F1707" s="2">
        <v>0</v>
      </c>
      <c r="G1707" s="2">
        <v>0</v>
      </c>
      <c r="H1707" s="2">
        <v>0</v>
      </c>
      <c r="I1707" s="2">
        <v>1</v>
      </c>
      <c r="J1707" s="2">
        <v>0</v>
      </c>
      <c r="K1707" s="2">
        <v>0</v>
      </c>
      <c r="L1707" s="2">
        <v>0</v>
      </c>
      <c r="M1707" s="2">
        <v>1</v>
      </c>
      <c r="N1707" s="2">
        <v>0</v>
      </c>
      <c r="O1707" s="2" t="s">
        <v>35</v>
      </c>
      <c r="P1707" s="2" t="str" cm="1">
        <f t="array" ref="P1707">_xlfn.IFS(Table1[[#This Row],[Divorced]]=1,"Divorced",Table1[[#This Row],[Married]]=1,"Married",Table1[[#This Row],[Single]]=1,"Single",Table1[[#This Row],[Together]]=1,"Together",Table1[[#This Row],[Widow]]=1,"Widow")</f>
        <v>Together</v>
      </c>
      <c r="Q1707" s="2" t="str" cm="1">
        <f t="array" ref="Q1707">IFERROR(_xlfn.IFS(Table1[[#This Row],[Basic]]=1,"Basic",Table1[[#This Row],[Graduate]]=1,"Graduate",Table1[[#This Row],[Master]]=1,"Master",Table1[[#This Row],[PhD]]=1,"PhD"),"Other")</f>
        <v>Master</v>
      </c>
    </row>
    <row r="1708" spans="1:17" x14ac:dyDescent="0.25">
      <c r="A1708" s="2">
        <v>2277</v>
      </c>
      <c r="B1708" s="7">
        <v>134043</v>
      </c>
      <c r="C1708" s="2">
        <v>1</v>
      </c>
      <c r="D1708" s="2">
        <v>0</v>
      </c>
      <c r="E1708" s="2">
        <v>42</v>
      </c>
      <c r="F1708" s="2">
        <v>0</v>
      </c>
      <c r="G1708" s="2">
        <v>0</v>
      </c>
      <c r="H1708" s="2">
        <v>0</v>
      </c>
      <c r="I1708" s="2">
        <v>1</v>
      </c>
      <c r="J1708" s="2">
        <v>0</v>
      </c>
      <c r="K1708" s="2">
        <v>0</v>
      </c>
      <c r="L1708" s="2">
        <v>0</v>
      </c>
      <c r="M1708" s="2">
        <v>0</v>
      </c>
      <c r="N1708" s="2">
        <v>1</v>
      </c>
      <c r="O1708" s="2" t="s">
        <v>39</v>
      </c>
      <c r="P1708" s="2" t="str" cm="1">
        <f t="array" ref="P1708">_xlfn.IFS(Table1[[#This Row],[Divorced]]=1,"Divorced",Table1[[#This Row],[Married]]=1,"Married",Table1[[#This Row],[Single]]=1,"Single",Table1[[#This Row],[Together]]=1,"Together",Table1[[#This Row],[Widow]]=1,"Widow")</f>
        <v>Together</v>
      </c>
      <c r="Q1708" s="2" t="str" cm="1">
        <f t="array" ref="Q1708">IFERROR(_xlfn.IFS(Table1[[#This Row],[Basic]]=1,"Basic",Table1[[#This Row],[Graduate]]=1,"Graduate",Table1[[#This Row],[Master]]=1,"Master",Table1[[#This Row],[PhD]]=1,"PhD"),"Other")</f>
        <v>PhD</v>
      </c>
    </row>
    <row r="1709" spans="1:17" x14ac:dyDescent="0.25">
      <c r="A1709" s="2">
        <v>1821</v>
      </c>
      <c r="B1709" s="7">
        <v>134026</v>
      </c>
      <c r="C1709" s="2">
        <v>1</v>
      </c>
      <c r="D1709" s="2">
        <v>1</v>
      </c>
      <c r="E1709" s="2">
        <v>70</v>
      </c>
      <c r="F1709" s="2">
        <v>0</v>
      </c>
      <c r="G1709" s="2">
        <v>0</v>
      </c>
      <c r="H1709" s="2">
        <v>0</v>
      </c>
      <c r="I1709" s="2">
        <v>1</v>
      </c>
      <c r="J1709" s="2">
        <v>0</v>
      </c>
      <c r="K1709" s="2">
        <v>0</v>
      </c>
      <c r="L1709" s="2">
        <v>1</v>
      </c>
      <c r="M1709" s="2">
        <v>0</v>
      </c>
      <c r="N1709" s="2">
        <v>0</v>
      </c>
      <c r="O1709" s="2" t="s">
        <v>39</v>
      </c>
      <c r="P1709" s="2" t="str" cm="1">
        <f t="array" ref="P1709">_xlfn.IFS(Table1[[#This Row],[Divorced]]=1,"Divorced",Table1[[#This Row],[Married]]=1,"Married",Table1[[#This Row],[Single]]=1,"Single",Table1[[#This Row],[Together]]=1,"Together",Table1[[#This Row],[Widow]]=1,"Widow")</f>
        <v>Together</v>
      </c>
      <c r="Q1709" s="2" t="str" cm="1">
        <f t="array" ref="Q1709">IFERROR(_xlfn.IFS(Table1[[#This Row],[Basic]]=1,"Basic",Table1[[#This Row],[Graduate]]=1,"Graduate",Table1[[#This Row],[Master]]=1,"Master",Table1[[#This Row],[PhD]]=1,"PhD"),"Other")</f>
        <v>Graduate</v>
      </c>
    </row>
    <row r="1710" spans="1:17" x14ac:dyDescent="0.25">
      <c r="A1710" s="2">
        <v>2765</v>
      </c>
      <c r="B1710" s="7">
        <v>134026</v>
      </c>
      <c r="C1710" s="2">
        <v>1</v>
      </c>
      <c r="D1710" s="2">
        <v>1</v>
      </c>
      <c r="E1710" s="2">
        <v>70</v>
      </c>
      <c r="F1710" s="2">
        <v>0</v>
      </c>
      <c r="G1710" s="2">
        <v>0</v>
      </c>
      <c r="H1710" s="2">
        <v>0</v>
      </c>
      <c r="I1710" s="2">
        <v>1</v>
      </c>
      <c r="J1710" s="2">
        <v>0</v>
      </c>
      <c r="K1710" s="2">
        <v>0</v>
      </c>
      <c r="L1710" s="2">
        <v>1</v>
      </c>
      <c r="M1710" s="2">
        <v>0</v>
      </c>
      <c r="N1710" s="2">
        <v>0</v>
      </c>
      <c r="O1710" s="2" t="s">
        <v>38</v>
      </c>
      <c r="P1710" s="2" t="str" cm="1">
        <f t="array" ref="P1710">_xlfn.IFS(Table1[[#This Row],[Divorced]]=1,"Divorced",Table1[[#This Row],[Married]]=1,"Married",Table1[[#This Row],[Single]]=1,"Single",Table1[[#This Row],[Together]]=1,"Together",Table1[[#This Row],[Widow]]=1,"Widow")</f>
        <v>Together</v>
      </c>
      <c r="Q1710" s="2" t="str" cm="1">
        <f t="array" ref="Q1710">IFERROR(_xlfn.IFS(Table1[[#This Row],[Basic]]=1,"Basic",Table1[[#This Row],[Graduate]]=1,"Graduate",Table1[[#This Row],[Master]]=1,"Master",Table1[[#This Row],[PhD]]=1,"PhD"),"Other")</f>
        <v>Graduate</v>
      </c>
    </row>
    <row r="1711" spans="1:17" x14ac:dyDescent="0.25">
      <c r="A1711" s="2">
        <v>1316</v>
      </c>
      <c r="B1711" s="7">
        <v>133996</v>
      </c>
      <c r="C1711" s="2">
        <v>0</v>
      </c>
      <c r="D1711" s="2">
        <v>0</v>
      </c>
      <c r="E1711" s="2">
        <v>31</v>
      </c>
      <c r="F1711" s="2">
        <v>0</v>
      </c>
      <c r="G1711" s="2">
        <v>0</v>
      </c>
      <c r="H1711" s="2">
        <v>1</v>
      </c>
      <c r="I1711" s="2">
        <v>0</v>
      </c>
      <c r="J1711" s="2">
        <v>0</v>
      </c>
      <c r="K1711" s="2">
        <v>0</v>
      </c>
      <c r="L1711" s="2">
        <v>0</v>
      </c>
      <c r="M1711" s="2">
        <v>0</v>
      </c>
      <c r="N1711" s="2">
        <v>1</v>
      </c>
      <c r="O1711" s="2" t="s">
        <v>35</v>
      </c>
      <c r="P1711" s="2" t="str" cm="1">
        <f t="array" ref="P1711">_xlfn.IFS(Table1[[#This Row],[Divorced]]=1,"Divorced",Table1[[#This Row],[Married]]=1,"Married",Table1[[#This Row],[Single]]=1,"Single",Table1[[#This Row],[Together]]=1,"Together",Table1[[#This Row],[Widow]]=1,"Widow")</f>
        <v>Single</v>
      </c>
      <c r="Q1711" s="2" t="str" cm="1">
        <f t="array" ref="Q1711">IFERROR(_xlfn.IFS(Table1[[#This Row],[Basic]]=1,"Basic",Table1[[#This Row],[Graduate]]=1,"Graduate",Table1[[#This Row],[Master]]=1,"Master",Table1[[#This Row],[PhD]]=1,"PhD"),"Other")</f>
        <v>PhD</v>
      </c>
    </row>
    <row r="1712" spans="1:17" x14ac:dyDescent="0.25">
      <c r="A1712" s="2">
        <v>2639</v>
      </c>
      <c r="B1712" s="7">
        <v>133996</v>
      </c>
      <c r="C1712" s="2">
        <v>0</v>
      </c>
      <c r="D1712" s="2">
        <v>0</v>
      </c>
      <c r="E1712" s="2">
        <v>31</v>
      </c>
      <c r="F1712" s="2">
        <v>0</v>
      </c>
      <c r="G1712" s="2">
        <v>0</v>
      </c>
      <c r="H1712" s="2">
        <v>1</v>
      </c>
      <c r="I1712" s="2">
        <v>0</v>
      </c>
      <c r="J1712" s="2">
        <v>0</v>
      </c>
      <c r="K1712" s="2">
        <v>0</v>
      </c>
      <c r="L1712" s="2">
        <v>0</v>
      </c>
      <c r="M1712" s="2">
        <v>0</v>
      </c>
      <c r="N1712" s="2">
        <v>1</v>
      </c>
      <c r="O1712" s="2" t="s">
        <v>38</v>
      </c>
      <c r="P1712" s="2" t="str" cm="1">
        <f t="array" ref="P1712">_xlfn.IFS(Table1[[#This Row],[Divorced]]=1,"Divorced",Table1[[#This Row],[Married]]=1,"Married",Table1[[#This Row],[Single]]=1,"Single",Table1[[#This Row],[Together]]=1,"Together",Table1[[#This Row],[Widow]]=1,"Widow")</f>
        <v>Single</v>
      </c>
      <c r="Q1712" s="2" t="str" cm="1">
        <f t="array" ref="Q1712">IFERROR(_xlfn.IFS(Table1[[#This Row],[Basic]]=1,"Basic",Table1[[#This Row],[Graduate]]=1,"Graduate",Table1[[#This Row],[Master]]=1,"Master",Table1[[#This Row],[PhD]]=1,"PhD"),"Other")</f>
        <v>PhD</v>
      </c>
    </row>
    <row r="1713" spans="1:17" x14ac:dyDescent="0.25">
      <c r="A1713" s="2">
        <v>2266</v>
      </c>
      <c r="B1713" s="7">
        <v>133986</v>
      </c>
      <c r="C1713" s="2">
        <v>1</v>
      </c>
      <c r="D1713" s="2">
        <v>0</v>
      </c>
      <c r="E1713" s="2">
        <v>50</v>
      </c>
      <c r="F1713" s="2">
        <v>1</v>
      </c>
      <c r="G1713" s="2">
        <v>0</v>
      </c>
      <c r="H1713" s="2">
        <v>0</v>
      </c>
      <c r="I1713" s="2">
        <v>0</v>
      </c>
      <c r="J1713" s="2">
        <v>0</v>
      </c>
      <c r="K1713" s="2">
        <v>0</v>
      </c>
      <c r="L1713" s="2">
        <v>1</v>
      </c>
      <c r="M1713" s="2">
        <v>0</v>
      </c>
      <c r="N1713" s="2">
        <v>0</v>
      </c>
      <c r="O1713" s="2" t="s">
        <v>36</v>
      </c>
      <c r="P1713" s="2" t="str" cm="1">
        <f t="array" ref="P1713">_xlfn.IFS(Table1[[#This Row],[Divorced]]=1,"Divorced",Table1[[#This Row],[Married]]=1,"Married",Table1[[#This Row],[Single]]=1,"Single",Table1[[#This Row],[Together]]=1,"Together",Table1[[#This Row],[Widow]]=1,"Widow")</f>
        <v>Divorced</v>
      </c>
      <c r="Q1713" s="2" t="str" cm="1">
        <f t="array" ref="Q1713">IFERROR(_xlfn.IFS(Table1[[#This Row],[Basic]]=1,"Basic",Table1[[#This Row],[Graduate]]=1,"Graduate",Table1[[#This Row],[Master]]=1,"Master",Table1[[#This Row],[PhD]]=1,"PhD"),"Other")</f>
        <v>Graduate</v>
      </c>
    </row>
    <row r="1714" spans="1:17" x14ac:dyDescent="0.25">
      <c r="A1714" s="2">
        <v>2589</v>
      </c>
      <c r="B1714" s="7">
        <v>133955</v>
      </c>
      <c r="C1714" s="2">
        <v>1</v>
      </c>
      <c r="D1714" s="2">
        <v>0</v>
      </c>
      <c r="E1714" s="2">
        <v>45</v>
      </c>
      <c r="F1714" s="2">
        <v>0</v>
      </c>
      <c r="G1714" s="2">
        <v>0</v>
      </c>
      <c r="H1714" s="2">
        <v>1</v>
      </c>
      <c r="I1714" s="2">
        <v>0</v>
      </c>
      <c r="J1714" s="2">
        <v>0</v>
      </c>
      <c r="K1714" s="2">
        <v>0</v>
      </c>
      <c r="L1714" s="2">
        <v>1</v>
      </c>
      <c r="M1714" s="2">
        <v>0</v>
      </c>
      <c r="N1714" s="2">
        <v>0</v>
      </c>
      <c r="O1714" s="2" t="s">
        <v>39</v>
      </c>
      <c r="P1714" s="2" t="str" cm="1">
        <f t="array" ref="P1714">_xlfn.IFS(Table1[[#This Row],[Divorced]]=1,"Divorced",Table1[[#This Row],[Married]]=1,"Married",Table1[[#This Row],[Single]]=1,"Single",Table1[[#This Row],[Together]]=1,"Together",Table1[[#This Row],[Widow]]=1,"Widow")</f>
        <v>Single</v>
      </c>
      <c r="Q1714" s="2" t="str" cm="1">
        <f t="array" ref="Q1714">IFERROR(_xlfn.IFS(Table1[[#This Row],[Basic]]=1,"Basic",Table1[[#This Row],[Graduate]]=1,"Graduate",Table1[[#This Row],[Master]]=1,"Master",Table1[[#This Row],[PhD]]=1,"PhD"),"Other")</f>
        <v>Graduate</v>
      </c>
    </row>
    <row r="1715" spans="1:17" x14ac:dyDescent="0.25">
      <c r="A1715" s="2">
        <v>1019</v>
      </c>
      <c r="B1715" s="7">
        <v>133812</v>
      </c>
      <c r="C1715" s="2">
        <v>1</v>
      </c>
      <c r="D1715" s="2">
        <v>0</v>
      </c>
      <c r="E1715" s="2">
        <v>35</v>
      </c>
      <c r="F1715" s="2">
        <v>0</v>
      </c>
      <c r="G1715" s="2">
        <v>0</v>
      </c>
      <c r="H1715" s="2">
        <v>1</v>
      </c>
      <c r="I1715" s="2">
        <v>0</v>
      </c>
      <c r="J1715" s="2">
        <v>0</v>
      </c>
      <c r="K1715" s="2">
        <v>0</v>
      </c>
      <c r="L1715" s="2">
        <v>0</v>
      </c>
      <c r="M1715" s="2">
        <v>0</v>
      </c>
      <c r="N1715" s="2">
        <v>0</v>
      </c>
      <c r="O1715" s="2" t="s">
        <v>38</v>
      </c>
      <c r="P1715" s="2" t="str" cm="1">
        <f t="array" ref="P1715">_xlfn.IFS(Table1[[#This Row],[Divorced]]=1,"Divorced",Table1[[#This Row],[Married]]=1,"Married",Table1[[#This Row],[Single]]=1,"Single",Table1[[#This Row],[Together]]=1,"Together",Table1[[#This Row],[Widow]]=1,"Widow")</f>
        <v>Single</v>
      </c>
      <c r="Q1715" s="2" t="str" cm="1">
        <f t="array" ref="Q1715">IFERROR(_xlfn.IFS(Table1[[#This Row],[Basic]]=1,"Basic",Table1[[#This Row],[Graduate]]=1,"Graduate",Table1[[#This Row],[Master]]=1,"Master",Table1[[#This Row],[PhD]]=1,"PhD"),"Other")</f>
        <v>Other</v>
      </c>
    </row>
    <row r="1716" spans="1:17" x14ac:dyDescent="0.25">
      <c r="A1716" s="2">
        <v>1127</v>
      </c>
      <c r="B1716" s="7">
        <v>133762</v>
      </c>
      <c r="C1716" s="2">
        <v>2</v>
      </c>
      <c r="D1716" s="2">
        <v>1</v>
      </c>
      <c r="E1716" s="2">
        <v>61</v>
      </c>
      <c r="F1716" s="2">
        <v>0</v>
      </c>
      <c r="G1716" s="2">
        <v>1</v>
      </c>
      <c r="H1716" s="2">
        <v>0</v>
      </c>
      <c r="I1716" s="2">
        <v>0</v>
      </c>
      <c r="J1716" s="2">
        <v>0</v>
      </c>
      <c r="K1716" s="2">
        <v>0</v>
      </c>
      <c r="L1716" s="2">
        <v>0</v>
      </c>
      <c r="M1716" s="2">
        <v>0</v>
      </c>
      <c r="N1716" s="2">
        <v>1</v>
      </c>
      <c r="O1716" s="2" t="s">
        <v>38</v>
      </c>
      <c r="P1716" s="2" t="str" cm="1">
        <f t="array" ref="P1716">_xlfn.IFS(Table1[[#This Row],[Divorced]]=1,"Divorced",Table1[[#This Row],[Married]]=1,"Married",Table1[[#This Row],[Single]]=1,"Single",Table1[[#This Row],[Together]]=1,"Together",Table1[[#This Row],[Widow]]=1,"Widow")</f>
        <v>Married</v>
      </c>
      <c r="Q1716" s="2" t="str" cm="1">
        <f t="array" ref="Q1716">IFERROR(_xlfn.IFS(Table1[[#This Row],[Basic]]=1,"Basic",Table1[[#This Row],[Graduate]]=1,"Graduate",Table1[[#This Row],[Master]]=1,"Master",Table1[[#This Row],[PhD]]=1,"PhD"),"Other")</f>
        <v>PhD</v>
      </c>
    </row>
    <row r="1717" spans="1:17" x14ac:dyDescent="0.25">
      <c r="A1717" s="2">
        <v>1729</v>
      </c>
      <c r="B1717" s="7">
        <v>133697</v>
      </c>
      <c r="C1717" s="2">
        <v>1</v>
      </c>
      <c r="D1717" s="2">
        <v>0</v>
      </c>
      <c r="E1717" s="2">
        <v>50</v>
      </c>
      <c r="F1717" s="2">
        <v>0</v>
      </c>
      <c r="G1717" s="2">
        <v>0</v>
      </c>
      <c r="H1717" s="2">
        <v>1</v>
      </c>
      <c r="I1717" s="2">
        <v>0</v>
      </c>
      <c r="J1717" s="2">
        <v>0</v>
      </c>
      <c r="K1717" s="2">
        <v>0</v>
      </c>
      <c r="L1717" s="2">
        <v>1</v>
      </c>
      <c r="M1717" s="2">
        <v>0</v>
      </c>
      <c r="N1717" s="2">
        <v>0</v>
      </c>
      <c r="O1717" s="2" t="s">
        <v>34</v>
      </c>
      <c r="P1717" s="2" t="str" cm="1">
        <f t="array" ref="P1717">_xlfn.IFS(Table1[[#This Row],[Divorced]]=1,"Divorced",Table1[[#This Row],[Married]]=1,"Married",Table1[[#This Row],[Single]]=1,"Single",Table1[[#This Row],[Together]]=1,"Together",Table1[[#This Row],[Widow]]=1,"Widow")</f>
        <v>Single</v>
      </c>
      <c r="Q1717" s="2" t="str" cm="1">
        <f t="array" ref="Q1717">IFERROR(_xlfn.IFS(Table1[[#This Row],[Basic]]=1,"Basic",Table1[[#This Row],[Graduate]]=1,"Graduate",Table1[[#This Row],[Master]]=1,"Master",Table1[[#This Row],[PhD]]=1,"PhD"),"Other")</f>
        <v>Graduate</v>
      </c>
    </row>
    <row r="1718" spans="1:17" x14ac:dyDescent="0.25">
      <c r="A1718" s="2">
        <v>2198</v>
      </c>
      <c r="B1718" s="7">
        <v>133629</v>
      </c>
      <c r="C1718" s="2">
        <v>1</v>
      </c>
      <c r="D1718" s="2">
        <v>1</v>
      </c>
      <c r="E1718" s="2">
        <v>57</v>
      </c>
      <c r="F1718" s="2">
        <v>0</v>
      </c>
      <c r="G1718" s="2">
        <v>0</v>
      </c>
      <c r="H1718" s="2">
        <v>0</v>
      </c>
      <c r="I1718" s="2">
        <v>1</v>
      </c>
      <c r="J1718" s="2">
        <v>0</v>
      </c>
      <c r="K1718" s="2">
        <v>0</v>
      </c>
      <c r="L1718" s="2">
        <v>0</v>
      </c>
      <c r="M1718" s="2">
        <v>0</v>
      </c>
      <c r="N1718" s="2">
        <v>1</v>
      </c>
      <c r="O1718" s="2" t="s">
        <v>35</v>
      </c>
      <c r="P1718" s="2" t="str" cm="1">
        <f t="array" ref="P1718">_xlfn.IFS(Table1[[#This Row],[Divorced]]=1,"Divorced",Table1[[#This Row],[Married]]=1,"Married",Table1[[#This Row],[Single]]=1,"Single",Table1[[#This Row],[Together]]=1,"Together",Table1[[#This Row],[Widow]]=1,"Widow")</f>
        <v>Together</v>
      </c>
      <c r="Q1718" s="2" t="str" cm="1">
        <f t="array" ref="Q1718">IFERROR(_xlfn.IFS(Table1[[#This Row],[Basic]]=1,"Basic",Table1[[#This Row],[Graduate]]=1,"Graduate",Table1[[#This Row],[Master]]=1,"Master",Table1[[#This Row],[PhD]]=1,"PhD"),"Other")</f>
        <v>PhD</v>
      </c>
    </row>
    <row r="1719" spans="1:17" x14ac:dyDescent="0.25">
      <c r="A1719" s="2">
        <v>1754</v>
      </c>
      <c r="B1719" s="7">
        <v>133622</v>
      </c>
      <c r="C1719" s="2">
        <v>1</v>
      </c>
      <c r="D1719" s="2">
        <v>1</v>
      </c>
      <c r="E1719" s="2">
        <v>48</v>
      </c>
      <c r="F1719" s="2">
        <v>0</v>
      </c>
      <c r="G1719" s="2">
        <v>1</v>
      </c>
      <c r="H1719" s="2">
        <v>0</v>
      </c>
      <c r="I1719" s="2">
        <v>0</v>
      </c>
      <c r="J1719" s="2">
        <v>0</v>
      </c>
      <c r="K1719" s="2">
        <v>0</v>
      </c>
      <c r="L1719" s="2">
        <v>1</v>
      </c>
      <c r="M1719" s="2">
        <v>0</v>
      </c>
      <c r="N1719" s="2">
        <v>0</v>
      </c>
      <c r="O1719" s="2" t="s">
        <v>35</v>
      </c>
      <c r="P1719" s="2" t="str" cm="1">
        <f t="array" ref="P1719">_xlfn.IFS(Table1[[#This Row],[Divorced]]=1,"Divorced",Table1[[#This Row],[Married]]=1,"Married",Table1[[#This Row],[Single]]=1,"Single",Table1[[#This Row],[Together]]=1,"Together",Table1[[#This Row],[Widow]]=1,"Widow")</f>
        <v>Married</v>
      </c>
      <c r="Q1719" s="2" t="str" cm="1">
        <f t="array" ref="Q1719">IFERROR(_xlfn.IFS(Table1[[#This Row],[Basic]]=1,"Basic",Table1[[#This Row],[Graduate]]=1,"Graduate",Table1[[#This Row],[Master]]=1,"Master",Table1[[#This Row],[PhD]]=1,"PhD"),"Other")</f>
        <v>Graduate</v>
      </c>
    </row>
    <row r="1720" spans="1:17" x14ac:dyDescent="0.25">
      <c r="A1720" s="2">
        <v>3098</v>
      </c>
      <c r="B1720" s="7">
        <v>133590</v>
      </c>
      <c r="C1720" s="2">
        <v>2</v>
      </c>
      <c r="D1720" s="2">
        <v>1</v>
      </c>
      <c r="E1720" s="2">
        <v>46</v>
      </c>
      <c r="F1720" s="2">
        <v>0</v>
      </c>
      <c r="G1720" s="2">
        <v>0</v>
      </c>
      <c r="H1720" s="2">
        <v>0</v>
      </c>
      <c r="I1720" s="2">
        <v>1</v>
      </c>
      <c r="J1720" s="2">
        <v>0</v>
      </c>
      <c r="K1720" s="2">
        <v>0</v>
      </c>
      <c r="L1720" s="2">
        <v>1</v>
      </c>
      <c r="M1720" s="2">
        <v>0</v>
      </c>
      <c r="N1720" s="2">
        <v>0</v>
      </c>
      <c r="O1720" s="2" t="s">
        <v>35</v>
      </c>
      <c r="P1720" s="2" t="str" cm="1">
        <f t="array" ref="P1720">_xlfn.IFS(Table1[[#This Row],[Divorced]]=1,"Divorced",Table1[[#This Row],[Married]]=1,"Married",Table1[[#This Row],[Single]]=1,"Single",Table1[[#This Row],[Together]]=1,"Together",Table1[[#This Row],[Widow]]=1,"Widow")</f>
        <v>Together</v>
      </c>
      <c r="Q1720" s="2" t="str" cm="1">
        <f t="array" ref="Q1720">IFERROR(_xlfn.IFS(Table1[[#This Row],[Basic]]=1,"Basic",Table1[[#This Row],[Graduate]]=1,"Graduate",Table1[[#This Row],[Master]]=1,"Master",Table1[[#This Row],[PhD]]=1,"PhD"),"Other")</f>
        <v>Graduate</v>
      </c>
    </row>
    <row r="1721" spans="1:17" x14ac:dyDescent="0.25">
      <c r="A1721" s="2">
        <v>2027</v>
      </c>
      <c r="B1721" s="7">
        <v>133585</v>
      </c>
      <c r="C1721" s="2">
        <v>0</v>
      </c>
      <c r="D1721" s="2">
        <v>1</v>
      </c>
      <c r="E1721" s="2">
        <v>54</v>
      </c>
      <c r="F1721" s="2">
        <v>0</v>
      </c>
      <c r="G1721" s="2">
        <v>1</v>
      </c>
      <c r="H1721" s="2">
        <v>0</v>
      </c>
      <c r="I1721" s="2">
        <v>0</v>
      </c>
      <c r="J1721" s="2">
        <v>0</v>
      </c>
      <c r="K1721" s="2">
        <v>0</v>
      </c>
      <c r="L1721" s="2">
        <v>0</v>
      </c>
      <c r="M1721" s="2">
        <v>1</v>
      </c>
      <c r="N1721" s="2">
        <v>0</v>
      </c>
      <c r="O1721" s="2" t="s">
        <v>38</v>
      </c>
      <c r="P1721" s="2" t="str" cm="1">
        <f t="array" ref="P1721">_xlfn.IFS(Table1[[#This Row],[Divorced]]=1,"Divorced",Table1[[#This Row],[Married]]=1,"Married",Table1[[#This Row],[Single]]=1,"Single",Table1[[#This Row],[Together]]=1,"Together",Table1[[#This Row],[Widow]]=1,"Widow")</f>
        <v>Married</v>
      </c>
      <c r="Q1721" s="2" t="str" cm="1">
        <f t="array" ref="Q1721">IFERROR(_xlfn.IFS(Table1[[#This Row],[Basic]]=1,"Basic",Table1[[#This Row],[Graduate]]=1,"Graduate",Table1[[#This Row],[Master]]=1,"Master",Table1[[#This Row],[PhD]]=1,"PhD"),"Other")</f>
        <v>Master</v>
      </c>
    </row>
    <row r="1722" spans="1:17" x14ac:dyDescent="0.25">
      <c r="A1722" s="2">
        <v>1364</v>
      </c>
      <c r="B1722" s="7">
        <v>133581</v>
      </c>
      <c r="C1722" s="2">
        <v>2</v>
      </c>
      <c r="D1722" s="2">
        <v>0</v>
      </c>
      <c r="E1722" s="2">
        <v>51</v>
      </c>
      <c r="F1722" s="2">
        <v>0</v>
      </c>
      <c r="G1722" s="2">
        <v>1</v>
      </c>
      <c r="H1722" s="2">
        <v>0</v>
      </c>
      <c r="I1722" s="2">
        <v>0</v>
      </c>
      <c r="J1722" s="2">
        <v>0</v>
      </c>
      <c r="K1722" s="2">
        <v>0</v>
      </c>
      <c r="L1722" s="2">
        <v>0</v>
      </c>
      <c r="M1722" s="2">
        <v>0</v>
      </c>
      <c r="N1722" s="2">
        <v>1</v>
      </c>
      <c r="O1722" s="2" t="s">
        <v>35</v>
      </c>
      <c r="P1722" s="2" t="str" cm="1">
        <f t="array" ref="P1722">_xlfn.IFS(Table1[[#This Row],[Divorced]]=1,"Divorced",Table1[[#This Row],[Married]]=1,"Married",Table1[[#This Row],[Single]]=1,"Single",Table1[[#This Row],[Together]]=1,"Together",Table1[[#This Row],[Widow]]=1,"Widow")</f>
        <v>Married</v>
      </c>
      <c r="Q1722" s="2" t="str" cm="1">
        <f t="array" ref="Q1722">IFERROR(_xlfn.IFS(Table1[[#This Row],[Basic]]=1,"Basic",Table1[[#This Row],[Graduate]]=1,"Graduate",Table1[[#This Row],[Master]]=1,"Master",Table1[[#This Row],[PhD]]=1,"PhD"),"Other")</f>
        <v>PhD</v>
      </c>
    </row>
    <row r="1723" spans="1:17" x14ac:dyDescent="0.25">
      <c r="A1723" s="2">
        <v>2097</v>
      </c>
      <c r="B1723" s="7">
        <v>133569</v>
      </c>
      <c r="C1723" s="2">
        <v>1</v>
      </c>
      <c r="D1723" s="2">
        <v>0</v>
      </c>
      <c r="E1723" s="2">
        <v>37</v>
      </c>
      <c r="F1723" s="2">
        <v>0</v>
      </c>
      <c r="G1723" s="2">
        <v>1</v>
      </c>
      <c r="H1723" s="2">
        <v>0</v>
      </c>
      <c r="I1723" s="2">
        <v>0</v>
      </c>
      <c r="J1723" s="2">
        <v>0</v>
      </c>
      <c r="K1723" s="2">
        <v>0</v>
      </c>
      <c r="L1723" s="2">
        <v>0</v>
      </c>
      <c r="M1723" s="2">
        <v>0</v>
      </c>
      <c r="N1723" s="2">
        <v>1</v>
      </c>
      <c r="O1723" s="2" t="s">
        <v>39</v>
      </c>
      <c r="P1723" s="2" t="str" cm="1">
        <f t="array" ref="P1723">_xlfn.IFS(Table1[[#This Row],[Divorced]]=1,"Divorced",Table1[[#This Row],[Married]]=1,"Married",Table1[[#This Row],[Single]]=1,"Single",Table1[[#This Row],[Together]]=1,"Together",Table1[[#This Row],[Widow]]=1,"Widow")</f>
        <v>Married</v>
      </c>
      <c r="Q1723" s="2" t="str" cm="1">
        <f t="array" ref="Q1723">IFERROR(_xlfn.IFS(Table1[[#This Row],[Basic]]=1,"Basic",Table1[[#This Row],[Graduate]]=1,"Graduate",Table1[[#This Row],[Master]]=1,"Master",Table1[[#This Row],[PhD]]=1,"PhD"),"Other")</f>
        <v>PhD</v>
      </c>
    </row>
    <row r="1724" spans="1:17" x14ac:dyDescent="0.25">
      <c r="A1724" s="2">
        <v>2004</v>
      </c>
      <c r="B1724" s="7">
        <v>133564</v>
      </c>
      <c r="C1724" s="2">
        <v>0</v>
      </c>
      <c r="D1724" s="2">
        <v>1</v>
      </c>
      <c r="E1724" s="2">
        <v>54</v>
      </c>
      <c r="F1724" s="2">
        <v>0</v>
      </c>
      <c r="G1724" s="2">
        <v>0</v>
      </c>
      <c r="H1724" s="2">
        <v>0</v>
      </c>
      <c r="I1724" s="2">
        <v>1</v>
      </c>
      <c r="J1724" s="2">
        <v>0</v>
      </c>
      <c r="K1724" s="2">
        <v>0</v>
      </c>
      <c r="L1724" s="2">
        <v>0</v>
      </c>
      <c r="M1724" s="2">
        <v>1</v>
      </c>
      <c r="N1724" s="2">
        <v>0</v>
      </c>
      <c r="O1724" s="2" t="s">
        <v>37</v>
      </c>
      <c r="P1724" s="2" t="str" cm="1">
        <f t="array" ref="P1724">_xlfn.IFS(Table1[[#This Row],[Divorced]]=1,"Divorced",Table1[[#This Row],[Married]]=1,"Married",Table1[[#This Row],[Single]]=1,"Single",Table1[[#This Row],[Together]]=1,"Together",Table1[[#This Row],[Widow]]=1,"Widow")</f>
        <v>Together</v>
      </c>
      <c r="Q1724" s="2" t="str" cm="1">
        <f t="array" ref="Q1724">IFERROR(_xlfn.IFS(Table1[[#This Row],[Basic]]=1,"Basic",Table1[[#This Row],[Graduate]]=1,"Graduate",Table1[[#This Row],[Master]]=1,"Master",Table1[[#This Row],[PhD]]=1,"PhD"),"Other")</f>
        <v>Master</v>
      </c>
    </row>
    <row r="1725" spans="1:17" x14ac:dyDescent="0.25">
      <c r="A1725" s="2">
        <v>3191</v>
      </c>
      <c r="B1725" s="7">
        <v>133562</v>
      </c>
      <c r="C1725" s="2">
        <v>1</v>
      </c>
      <c r="D1725" s="2">
        <v>2</v>
      </c>
      <c r="E1725" s="2">
        <v>57</v>
      </c>
      <c r="F1725" s="2">
        <v>0</v>
      </c>
      <c r="G1725" s="2">
        <v>1</v>
      </c>
      <c r="H1725" s="2">
        <v>0</v>
      </c>
      <c r="I1725" s="2">
        <v>0</v>
      </c>
      <c r="J1725" s="2">
        <v>0</v>
      </c>
      <c r="K1725" s="2">
        <v>0</v>
      </c>
      <c r="L1725" s="2">
        <v>0</v>
      </c>
      <c r="M1725" s="2">
        <v>1</v>
      </c>
      <c r="N1725" s="2">
        <v>0</v>
      </c>
      <c r="O1725" s="2" t="s">
        <v>38</v>
      </c>
      <c r="P1725" s="2" t="str" cm="1">
        <f t="array" ref="P1725">_xlfn.IFS(Table1[[#This Row],[Divorced]]=1,"Divorced",Table1[[#This Row],[Married]]=1,"Married",Table1[[#This Row],[Single]]=1,"Single",Table1[[#This Row],[Together]]=1,"Together",Table1[[#This Row],[Widow]]=1,"Widow")</f>
        <v>Married</v>
      </c>
      <c r="Q1725" s="2" t="str" cm="1">
        <f t="array" ref="Q1725">IFERROR(_xlfn.IFS(Table1[[#This Row],[Basic]]=1,"Basic",Table1[[#This Row],[Graduate]]=1,"Graduate",Table1[[#This Row],[Master]]=1,"Master",Table1[[#This Row],[PhD]]=1,"PhD"),"Other")</f>
        <v>Master</v>
      </c>
    </row>
    <row r="1726" spans="1:17" x14ac:dyDescent="0.25">
      <c r="A1726" s="2">
        <v>1948</v>
      </c>
      <c r="B1726" s="7">
        <v>133471</v>
      </c>
      <c r="C1726" s="2">
        <v>1</v>
      </c>
      <c r="D1726" s="2">
        <v>0</v>
      </c>
      <c r="E1726" s="2">
        <v>47</v>
      </c>
      <c r="F1726" s="2">
        <v>0</v>
      </c>
      <c r="G1726" s="2">
        <v>1</v>
      </c>
      <c r="H1726" s="2">
        <v>0</v>
      </c>
      <c r="I1726" s="2">
        <v>0</v>
      </c>
      <c r="J1726" s="2">
        <v>0</v>
      </c>
      <c r="K1726" s="2">
        <v>0</v>
      </c>
      <c r="L1726" s="2">
        <v>1</v>
      </c>
      <c r="M1726" s="2">
        <v>0</v>
      </c>
      <c r="N1726" s="2">
        <v>0</v>
      </c>
      <c r="O1726" s="2" t="s">
        <v>36</v>
      </c>
      <c r="P1726" s="2" t="str" cm="1">
        <f t="array" ref="P1726">_xlfn.IFS(Table1[[#This Row],[Divorced]]=1,"Divorced",Table1[[#This Row],[Married]]=1,"Married",Table1[[#This Row],[Single]]=1,"Single",Table1[[#This Row],[Together]]=1,"Together",Table1[[#This Row],[Widow]]=1,"Widow")</f>
        <v>Married</v>
      </c>
      <c r="Q1726" s="2" t="str" cm="1">
        <f t="array" ref="Q1726">IFERROR(_xlfn.IFS(Table1[[#This Row],[Basic]]=1,"Basic",Table1[[#This Row],[Graduate]]=1,"Graduate",Table1[[#This Row],[Master]]=1,"Master",Table1[[#This Row],[PhD]]=1,"PhD"),"Other")</f>
        <v>Graduate</v>
      </c>
    </row>
    <row r="1727" spans="1:17" x14ac:dyDescent="0.25">
      <c r="A1727" s="2">
        <v>1963</v>
      </c>
      <c r="B1727" s="7">
        <v>133462</v>
      </c>
      <c r="C1727" s="2">
        <v>1</v>
      </c>
      <c r="D1727" s="2">
        <v>0</v>
      </c>
      <c r="E1727" s="2">
        <v>41</v>
      </c>
      <c r="F1727" s="2">
        <v>1</v>
      </c>
      <c r="G1727" s="2">
        <v>0</v>
      </c>
      <c r="H1727" s="2">
        <v>0</v>
      </c>
      <c r="I1727" s="2">
        <v>0</v>
      </c>
      <c r="J1727" s="2">
        <v>0</v>
      </c>
      <c r="K1727" s="2">
        <v>0</v>
      </c>
      <c r="L1727" s="2">
        <v>0</v>
      </c>
      <c r="M1727" s="2">
        <v>1</v>
      </c>
      <c r="N1727" s="2">
        <v>0</v>
      </c>
      <c r="O1727" s="2" t="s">
        <v>34</v>
      </c>
      <c r="P1727" s="2" t="str" cm="1">
        <f t="array" ref="P1727">_xlfn.IFS(Table1[[#This Row],[Divorced]]=1,"Divorced",Table1[[#This Row],[Married]]=1,"Married",Table1[[#This Row],[Single]]=1,"Single",Table1[[#This Row],[Together]]=1,"Together",Table1[[#This Row],[Widow]]=1,"Widow")</f>
        <v>Divorced</v>
      </c>
      <c r="Q1727" s="2" t="str" cm="1">
        <f t="array" ref="Q1727">IFERROR(_xlfn.IFS(Table1[[#This Row],[Basic]]=1,"Basic",Table1[[#This Row],[Graduate]]=1,"Graduate",Table1[[#This Row],[Master]]=1,"Master",Table1[[#This Row],[PhD]]=1,"PhD"),"Other")</f>
        <v>Master</v>
      </c>
    </row>
    <row r="1728" spans="1:17" x14ac:dyDescent="0.25">
      <c r="A1728" s="2">
        <v>1159</v>
      </c>
      <c r="B1728" s="7">
        <v>133456</v>
      </c>
      <c r="C1728" s="2">
        <v>1</v>
      </c>
      <c r="D1728" s="2">
        <v>1</v>
      </c>
      <c r="E1728" s="2">
        <v>55</v>
      </c>
      <c r="F1728" s="2">
        <v>0</v>
      </c>
      <c r="G1728" s="2">
        <v>0</v>
      </c>
      <c r="H1728" s="2">
        <v>0</v>
      </c>
      <c r="I1728" s="2">
        <v>1</v>
      </c>
      <c r="J1728" s="2">
        <v>0</v>
      </c>
      <c r="K1728" s="2">
        <v>0</v>
      </c>
      <c r="L1728" s="2">
        <v>1</v>
      </c>
      <c r="M1728" s="2">
        <v>0</v>
      </c>
      <c r="N1728" s="2">
        <v>0</v>
      </c>
      <c r="O1728" s="2" t="s">
        <v>34</v>
      </c>
      <c r="P1728" s="2" t="str" cm="1">
        <f t="array" ref="P1728">_xlfn.IFS(Table1[[#This Row],[Divorced]]=1,"Divorced",Table1[[#This Row],[Married]]=1,"Married",Table1[[#This Row],[Single]]=1,"Single",Table1[[#This Row],[Together]]=1,"Together",Table1[[#This Row],[Widow]]=1,"Widow")</f>
        <v>Together</v>
      </c>
      <c r="Q1728" s="2" t="str" cm="1">
        <f t="array" ref="Q1728">IFERROR(_xlfn.IFS(Table1[[#This Row],[Basic]]=1,"Basic",Table1[[#This Row],[Graduate]]=1,"Graduate",Table1[[#This Row],[Master]]=1,"Master",Table1[[#This Row],[PhD]]=1,"PhD"),"Other")</f>
        <v>Graduate</v>
      </c>
    </row>
    <row r="1729" spans="1:17" x14ac:dyDescent="0.25">
      <c r="A1729" s="2">
        <v>1008</v>
      </c>
      <c r="B1729" s="7">
        <v>133454</v>
      </c>
      <c r="C1729" s="2">
        <v>1</v>
      </c>
      <c r="D1729" s="2">
        <v>0</v>
      </c>
      <c r="E1729" s="2">
        <v>35</v>
      </c>
      <c r="F1729" s="2">
        <v>0</v>
      </c>
      <c r="G1729" s="2">
        <v>1</v>
      </c>
      <c r="H1729" s="2">
        <v>0</v>
      </c>
      <c r="I1729" s="2">
        <v>0</v>
      </c>
      <c r="J1729" s="2">
        <v>0</v>
      </c>
      <c r="K1729" s="2">
        <v>0</v>
      </c>
      <c r="L1729" s="2">
        <v>0</v>
      </c>
      <c r="M1729" s="2">
        <v>0</v>
      </c>
      <c r="N1729" s="2">
        <v>1</v>
      </c>
      <c r="O1729" s="2" t="s">
        <v>37</v>
      </c>
      <c r="P1729" s="2" t="str" cm="1">
        <f t="array" ref="P1729">_xlfn.IFS(Table1[[#This Row],[Divorced]]=1,"Divorced",Table1[[#This Row],[Married]]=1,"Married",Table1[[#This Row],[Single]]=1,"Single",Table1[[#This Row],[Together]]=1,"Together",Table1[[#This Row],[Widow]]=1,"Widow")</f>
        <v>Married</v>
      </c>
      <c r="Q1729" s="2" t="str" cm="1">
        <f t="array" ref="Q1729">IFERROR(_xlfn.IFS(Table1[[#This Row],[Basic]]=1,"Basic",Table1[[#This Row],[Graduate]]=1,"Graduate",Table1[[#This Row],[Master]]=1,"Master",Table1[[#This Row],[PhD]]=1,"PhD"),"Other")</f>
        <v>PhD</v>
      </c>
    </row>
    <row r="1730" spans="1:17" x14ac:dyDescent="0.25">
      <c r="A1730" s="2">
        <v>2157</v>
      </c>
      <c r="B1730" s="7">
        <v>133444</v>
      </c>
      <c r="C1730" s="2">
        <v>1</v>
      </c>
      <c r="D1730" s="2">
        <v>1</v>
      </c>
      <c r="E1730" s="2">
        <v>68</v>
      </c>
      <c r="F1730" s="2">
        <v>0</v>
      </c>
      <c r="G1730" s="2">
        <v>1</v>
      </c>
      <c r="H1730" s="2">
        <v>0</v>
      </c>
      <c r="I1730" s="2">
        <v>0</v>
      </c>
      <c r="J1730" s="2">
        <v>0</v>
      </c>
      <c r="K1730" s="2">
        <v>0</v>
      </c>
      <c r="L1730" s="2">
        <v>0</v>
      </c>
      <c r="M1730" s="2">
        <v>1</v>
      </c>
      <c r="N1730" s="2">
        <v>0</v>
      </c>
      <c r="O1730" s="2" t="s">
        <v>39</v>
      </c>
      <c r="P1730" s="2" t="str" cm="1">
        <f t="array" ref="P1730">_xlfn.IFS(Table1[[#This Row],[Divorced]]=1,"Divorced",Table1[[#This Row],[Married]]=1,"Married",Table1[[#This Row],[Single]]=1,"Single",Table1[[#This Row],[Together]]=1,"Together",Table1[[#This Row],[Widow]]=1,"Widow")</f>
        <v>Married</v>
      </c>
      <c r="Q1730" s="2" t="str" cm="1">
        <f t="array" ref="Q1730">IFERROR(_xlfn.IFS(Table1[[#This Row],[Basic]]=1,"Basic",Table1[[#This Row],[Graduate]]=1,"Graduate",Table1[[#This Row],[Master]]=1,"Master",Table1[[#This Row],[PhD]]=1,"PhD"),"Other")</f>
        <v>Master</v>
      </c>
    </row>
    <row r="1731" spans="1:17" x14ac:dyDescent="0.25">
      <c r="A1731" s="2">
        <v>2205</v>
      </c>
      <c r="B1731" s="7">
        <v>133438</v>
      </c>
      <c r="C1731" s="2">
        <v>1</v>
      </c>
      <c r="D1731" s="2">
        <v>1</v>
      </c>
      <c r="E1731" s="2">
        <v>62</v>
      </c>
      <c r="F1731" s="2">
        <v>0</v>
      </c>
      <c r="G1731" s="2">
        <v>0</v>
      </c>
      <c r="H1731" s="2">
        <v>0</v>
      </c>
      <c r="I1731" s="2">
        <v>0</v>
      </c>
      <c r="J1731" s="2">
        <v>1</v>
      </c>
      <c r="K1731" s="2">
        <v>0</v>
      </c>
      <c r="L1731" s="2">
        <v>0</v>
      </c>
      <c r="M1731" s="2">
        <v>0</v>
      </c>
      <c r="N1731" s="2">
        <v>1</v>
      </c>
      <c r="O1731" s="2" t="s">
        <v>39</v>
      </c>
      <c r="P1731" s="2" t="str" cm="1">
        <f t="array" ref="P1731">_xlfn.IFS(Table1[[#This Row],[Divorced]]=1,"Divorced",Table1[[#This Row],[Married]]=1,"Married",Table1[[#This Row],[Single]]=1,"Single",Table1[[#This Row],[Together]]=1,"Together",Table1[[#This Row],[Widow]]=1,"Widow")</f>
        <v>Widow</v>
      </c>
      <c r="Q1731" s="2" t="str" cm="1">
        <f t="array" ref="Q1731">IFERROR(_xlfn.IFS(Table1[[#This Row],[Basic]]=1,"Basic",Table1[[#This Row],[Graduate]]=1,"Graduate",Table1[[#This Row],[Master]]=1,"Master",Table1[[#This Row],[PhD]]=1,"PhD"),"Other")</f>
        <v>PhD</v>
      </c>
    </row>
    <row r="1732" spans="1:17" x14ac:dyDescent="0.25">
      <c r="A1732" s="2">
        <v>2124</v>
      </c>
      <c r="B1732" s="7">
        <v>133419</v>
      </c>
      <c r="C1732" s="2">
        <v>0</v>
      </c>
      <c r="D1732" s="2">
        <v>1</v>
      </c>
      <c r="E1732" s="2">
        <v>58</v>
      </c>
      <c r="F1732" s="2">
        <v>0</v>
      </c>
      <c r="G1732" s="2">
        <v>0</v>
      </c>
      <c r="H1732" s="2">
        <v>1</v>
      </c>
      <c r="I1732" s="2">
        <v>0</v>
      </c>
      <c r="J1732" s="2">
        <v>0</v>
      </c>
      <c r="K1732" s="2">
        <v>0</v>
      </c>
      <c r="L1732" s="2">
        <v>0</v>
      </c>
      <c r="M1732" s="2">
        <v>0</v>
      </c>
      <c r="N1732" s="2">
        <v>1</v>
      </c>
      <c r="O1732" s="2" t="s">
        <v>37</v>
      </c>
      <c r="P1732" s="2" t="str" cm="1">
        <f t="array" ref="P1732">_xlfn.IFS(Table1[[#This Row],[Divorced]]=1,"Divorced",Table1[[#This Row],[Married]]=1,"Married",Table1[[#This Row],[Single]]=1,"Single",Table1[[#This Row],[Together]]=1,"Together",Table1[[#This Row],[Widow]]=1,"Widow")</f>
        <v>Single</v>
      </c>
      <c r="Q1732" s="2" t="str" cm="1">
        <f t="array" ref="Q1732">IFERROR(_xlfn.IFS(Table1[[#This Row],[Basic]]=1,"Basic",Table1[[#This Row],[Graduate]]=1,"Graduate",Table1[[#This Row],[Master]]=1,"Master",Table1[[#This Row],[PhD]]=1,"PhD"),"Other")</f>
        <v>PhD</v>
      </c>
    </row>
    <row r="1733" spans="1:17" x14ac:dyDescent="0.25">
      <c r="A1733" s="2">
        <v>2416</v>
      </c>
      <c r="B1733" s="7">
        <v>133402</v>
      </c>
      <c r="C1733" s="2">
        <v>1</v>
      </c>
      <c r="D1733" s="2">
        <v>1</v>
      </c>
      <c r="E1733" s="2">
        <v>68</v>
      </c>
      <c r="F1733" s="2">
        <v>0</v>
      </c>
      <c r="G1733" s="2">
        <v>0</v>
      </c>
      <c r="H1733" s="2">
        <v>0</v>
      </c>
      <c r="I1733" s="2">
        <v>1</v>
      </c>
      <c r="J1733" s="2">
        <v>0</v>
      </c>
      <c r="K1733" s="2">
        <v>0</v>
      </c>
      <c r="L1733" s="2">
        <v>1</v>
      </c>
      <c r="M1733" s="2">
        <v>0</v>
      </c>
      <c r="N1733" s="2">
        <v>0</v>
      </c>
      <c r="O1733" s="2" t="s">
        <v>36</v>
      </c>
      <c r="P1733" s="2" t="str" cm="1">
        <f t="array" ref="P1733">_xlfn.IFS(Table1[[#This Row],[Divorced]]=1,"Divorced",Table1[[#This Row],[Married]]=1,"Married",Table1[[#This Row],[Single]]=1,"Single",Table1[[#This Row],[Together]]=1,"Together",Table1[[#This Row],[Widow]]=1,"Widow")</f>
        <v>Together</v>
      </c>
      <c r="Q1733" s="2" t="str" cm="1">
        <f t="array" ref="Q1733">IFERROR(_xlfn.IFS(Table1[[#This Row],[Basic]]=1,"Basic",Table1[[#This Row],[Graduate]]=1,"Graduate",Table1[[#This Row],[Master]]=1,"Master",Table1[[#This Row],[PhD]]=1,"PhD"),"Other")</f>
        <v>Graduate</v>
      </c>
    </row>
    <row r="1734" spans="1:17" x14ac:dyDescent="0.25">
      <c r="A1734" s="2">
        <v>1261</v>
      </c>
      <c r="B1734" s="7">
        <v>133378</v>
      </c>
      <c r="C1734" s="2">
        <v>1</v>
      </c>
      <c r="D1734" s="2">
        <v>1</v>
      </c>
      <c r="E1734" s="2">
        <v>57</v>
      </c>
      <c r="F1734" s="2">
        <v>1</v>
      </c>
      <c r="G1734" s="2">
        <v>0</v>
      </c>
      <c r="H1734" s="2">
        <v>0</v>
      </c>
      <c r="I1734" s="2">
        <v>0</v>
      </c>
      <c r="J1734" s="2">
        <v>0</v>
      </c>
      <c r="K1734" s="2">
        <v>0</v>
      </c>
      <c r="L1734" s="2">
        <v>1</v>
      </c>
      <c r="M1734" s="2">
        <v>0</v>
      </c>
      <c r="N1734" s="2">
        <v>0</v>
      </c>
      <c r="O1734" s="2" t="s">
        <v>34</v>
      </c>
      <c r="P1734" s="2" t="str" cm="1">
        <f t="array" ref="P1734">_xlfn.IFS(Table1[[#This Row],[Divorced]]=1,"Divorced",Table1[[#This Row],[Married]]=1,"Married",Table1[[#This Row],[Single]]=1,"Single",Table1[[#This Row],[Together]]=1,"Together",Table1[[#This Row],[Widow]]=1,"Widow")</f>
        <v>Divorced</v>
      </c>
      <c r="Q1734" s="2" t="str" cm="1">
        <f t="array" ref="Q1734">IFERROR(_xlfn.IFS(Table1[[#This Row],[Basic]]=1,"Basic",Table1[[#This Row],[Graduate]]=1,"Graduate",Table1[[#This Row],[Master]]=1,"Master",Table1[[#This Row],[PhD]]=1,"PhD"),"Other")</f>
        <v>Graduate</v>
      </c>
    </row>
    <row r="1735" spans="1:17" x14ac:dyDescent="0.25">
      <c r="A1735" s="2">
        <v>2339</v>
      </c>
      <c r="B1735" s="7">
        <v>133316</v>
      </c>
      <c r="C1735" s="2">
        <v>1</v>
      </c>
      <c r="D1735" s="2">
        <v>1</v>
      </c>
      <c r="E1735" s="2">
        <v>49</v>
      </c>
      <c r="F1735" s="2">
        <v>0</v>
      </c>
      <c r="G1735" s="2">
        <v>0</v>
      </c>
      <c r="H1735" s="2">
        <v>1</v>
      </c>
      <c r="I1735" s="2">
        <v>0</v>
      </c>
      <c r="J1735" s="2">
        <v>0</v>
      </c>
      <c r="K1735" s="2">
        <v>0</v>
      </c>
      <c r="L1735" s="2">
        <v>0</v>
      </c>
      <c r="M1735" s="2">
        <v>1</v>
      </c>
      <c r="N1735" s="2">
        <v>0</v>
      </c>
      <c r="O1735" s="2" t="s">
        <v>38</v>
      </c>
      <c r="P1735" s="2" t="str" cm="1">
        <f t="array" ref="P1735">_xlfn.IFS(Table1[[#This Row],[Divorced]]=1,"Divorced",Table1[[#This Row],[Married]]=1,"Married",Table1[[#This Row],[Single]]=1,"Single",Table1[[#This Row],[Together]]=1,"Together",Table1[[#This Row],[Widow]]=1,"Widow")</f>
        <v>Single</v>
      </c>
      <c r="Q1735" s="2" t="str" cm="1">
        <f t="array" ref="Q1735">IFERROR(_xlfn.IFS(Table1[[#This Row],[Basic]]=1,"Basic",Table1[[#This Row],[Graduate]]=1,"Graduate",Table1[[#This Row],[Master]]=1,"Master",Table1[[#This Row],[PhD]]=1,"PhD"),"Other")</f>
        <v>Master</v>
      </c>
    </row>
    <row r="1736" spans="1:17" x14ac:dyDescent="0.25">
      <c r="A1736" s="2">
        <v>2797</v>
      </c>
      <c r="B1736" s="7">
        <v>133316</v>
      </c>
      <c r="C1736" s="2">
        <v>1</v>
      </c>
      <c r="D1736" s="2">
        <v>1</v>
      </c>
      <c r="E1736" s="2">
        <v>49</v>
      </c>
      <c r="F1736" s="2">
        <v>0</v>
      </c>
      <c r="G1736" s="2">
        <v>0</v>
      </c>
      <c r="H1736" s="2">
        <v>1</v>
      </c>
      <c r="I1736" s="2">
        <v>0</v>
      </c>
      <c r="J1736" s="2">
        <v>0</v>
      </c>
      <c r="K1736" s="2">
        <v>0</v>
      </c>
      <c r="L1736" s="2">
        <v>0</v>
      </c>
      <c r="M1736" s="2">
        <v>1</v>
      </c>
      <c r="N1736" s="2">
        <v>0</v>
      </c>
      <c r="O1736" s="2" t="s">
        <v>34</v>
      </c>
      <c r="P1736" s="2" t="str" cm="1">
        <f t="array" ref="P1736">_xlfn.IFS(Table1[[#This Row],[Divorced]]=1,"Divorced",Table1[[#This Row],[Married]]=1,"Married",Table1[[#This Row],[Single]]=1,"Single",Table1[[#This Row],[Together]]=1,"Together",Table1[[#This Row],[Widow]]=1,"Widow")</f>
        <v>Single</v>
      </c>
      <c r="Q1736" s="2" t="str" cm="1">
        <f t="array" ref="Q1736">IFERROR(_xlfn.IFS(Table1[[#This Row],[Basic]]=1,"Basic",Table1[[#This Row],[Graduate]]=1,"Graduate",Table1[[#This Row],[Master]]=1,"Master",Table1[[#This Row],[PhD]]=1,"PhD"),"Other")</f>
        <v>Master</v>
      </c>
    </row>
    <row r="1737" spans="1:17" x14ac:dyDescent="0.25">
      <c r="A1737" s="2">
        <v>2978</v>
      </c>
      <c r="B1737" s="7">
        <v>133279</v>
      </c>
      <c r="C1737" s="2">
        <v>0</v>
      </c>
      <c r="D1737" s="2">
        <v>0</v>
      </c>
      <c r="E1737" s="2">
        <v>54</v>
      </c>
      <c r="F1737" s="2">
        <v>0</v>
      </c>
      <c r="G1737" s="2">
        <v>0</v>
      </c>
      <c r="H1737" s="2">
        <v>1</v>
      </c>
      <c r="I1737" s="2">
        <v>0</v>
      </c>
      <c r="J1737" s="2">
        <v>0</v>
      </c>
      <c r="K1737" s="2">
        <v>0</v>
      </c>
      <c r="L1737" s="2">
        <v>1</v>
      </c>
      <c r="M1737" s="2">
        <v>0</v>
      </c>
      <c r="N1737" s="2">
        <v>0</v>
      </c>
      <c r="O1737" s="2" t="s">
        <v>35</v>
      </c>
      <c r="P1737" s="2" t="str" cm="1">
        <f t="array" ref="P1737">_xlfn.IFS(Table1[[#This Row],[Divorced]]=1,"Divorced",Table1[[#This Row],[Married]]=1,"Married",Table1[[#This Row],[Single]]=1,"Single",Table1[[#This Row],[Together]]=1,"Together",Table1[[#This Row],[Widow]]=1,"Widow")</f>
        <v>Single</v>
      </c>
      <c r="Q1737" s="2" t="str" cm="1">
        <f t="array" ref="Q1737">IFERROR(_xlfn.IFS(Table1[[#This Row],[Basic]]=1,"Basic",Table1[[#This Row],[Graduate]]=1,"Graduate",Table1[[#This Row],[Master]]=1,"Master",Table1[[#This Row],[PhD]]=1,"PhD"),"Other")</f>
        <v>Graduate</v>
      </c>
    </row>
    <row r="1738" spans="1:17" x14ac:dyDescent="0.25">
      <c r="A1738" s="2">
        <v>1693</v>
      </c>
      <c r="B1738" s="7">
        <v>133249</v>
      </c>
      <c r="C1738" s="2">
        <v>1</v>
      </c>
      <c r="D1738" s="2">
        <v>0</v>
      </c>
      <c r="E1738" s="2">
        <v>45</v>
      </c>
      <c r="F1738" s="2">
        <v>0</v>
      </c>
      <c r="G1738" s="2">
        <v>0</v>
      </c>
      <c r="H1738" s="2">
        <v>1</v>
      </c>
      <c r="I1738" s="2">
        <v>0</v>
      </c>
      <c r="J1738" s="2">
        <v>0</v>
      </c>
      <c r="K1738" s="2">
        <v>0</v>
      </c>
      <c r="L1738" s="2">
        <v>1</v>
      </c>
      <c r="M1738" s="2">
        <v>0</v>
      </c>
      <c r="N1738" s="2">
        <v>0</v>
      </c>
      <c r="O1738" s="2" t="s">
        <v>34</v>
      </c>
      <c r="P1738" s="2" t="str" cm="1">
        <f t="array" ref="P1738">_xlfn.IFS(Table1[[#This Row],[Divorced]]=1,"Divorced",Table1[[#This Row],[Married]]=1,"Married",Table1[[#This Row],[Single]]=1,"Single",Table1[[#This Row],[Together]]=1,"Together",Table1[[#This Row],[Widow]]=1,"Widow")</f>
        <v>Single</v>
      </c>
      <c r="Q1738" s="2" t="str" cm="1">
        <f t="array" ref="Q1738">IFERROR(_xlfn.IFS(Table1[[#This Row],[Basic]]=1,"Basic",Table1[[#This Row],[Graduate]]=1,"Graduate",Table1[[#This Row],[Master]]=1,"Master",Table1[[#This Row],[PhD]]=1,"PhD"),"Other")</f>
        <v>Graduate</v>
      </c>
    </row>
    <row r="1739" spans="1:17" x14ac:dyDescent="0.25">
      <c r="A1739" s="2">
        <v>2325</v>
      </c>
      <c r="B1739" s="7">
        <v>133249</v>
      </c>
      <c r="C1739" s="2">
        <v>1</v>
      </c>
      <c r="D1739" s="2">
        <v>0</v>
      </c>
      <c r="E1739" s="2">
        <v>45</v>
      </c>
      <c r="F1739" s="2">
        <v>0</v>
      </c>
      <c r="G1739" s="2">
        <v>0</v>
      </c>
      <c r="H1739" s="2">
        <v>1</v>
      </c>
      <c r="I1739" s="2">
        <v>0</v>
      </c>
      <c r="J1739" s="2">
        <v>0</v>
      </c>
      <c r="K1739" s="2">
        <v>0</v>
      </c>
      <c r="L1739" s="2">
        <v>1</v>
      </c>
      <c r="M1739" s="2">
        <v>0</v>
      </c>
      <c r="N1739" s="2">
        <v>0</v>
      </c>
      <c r="O1739" s="2" t="s">
        <v>39</v>
      </c>
      <c r="P1739" s="2" t="str" cm="1">
        <f t="array" ref="P1739">_xlfn.IFS(Table1[[#This Row],[Divorced]]=1,"Divorced",Table1[[#This Row],[Married]]=1,"Married",Table1[[#This Row],[Single]]=1,"Single",Table1[[#This Row],[Together]]=1,"Together",Table1[[#This Row],[Widow]]=1,"Widow")</f>
        <v>Single</v>
      </c>
      <c r="Q1739" s="2" t="str" cm="1">
        <f t="array" ref="Q1739">IFERROR(_xlfn.IFS(Table1[[#This Row],[Basic]]=1,"Basic",Table1[[#This Row],[Graduate]]=1,"Graduate",Table1[[#This Row],[Master]]=1,"Master",Table1[[#This Row],[PhD]]=1,"PhD"),"Other")</f>
        <v>Graduate</v>
      </c>
    </row>
    <row r="1740" spans="1:17" x14ac:dyDescent="0.25">
      <c r="A1740" s="2">
        <v>2882</v>
      </c>
      <c r="B1740" s="7">
        <v>133235</v>
      </c>
      <c r="C1740" s="2">
        <v>1</v>
      </c>
      <c r="D1740" s="2">
        <v>0</v>
      </c>
      <c r="E1740" s="2">
        <v>34</v>
      </c>
      <c r="F1740" s="2">
        <v>0</v>
      </c>
      <c r="G1740" s="2">
        <v>0</v>
      </c>
      <c r="H1740" s="2">
        <v>0</v>
      </c>
      <c r="I1740" s="2">
        <v>1</v>
      </c>
      <c r="J1740" s="2">
        <v>0</v>
      </c>
      <c r="K1740" s="2">
        <v>0</v>
      </c>
      <c r="L1740" s="2">
        <v>1</v>
      </c>
      <c r="M1740" s="2">
        <v>0</v>
      </c>
      <c r="N1740" s="2">
        <v>0</v>
      </c>
      <c r="O1740" s="2" t="s">
        <v>35</v>
      </c>
      <c r="P1740" s="2" t="str" cm="1">
        <f t="array" ref="P1740">_xlfn.IFS(Table1[[#This Row],[Divorced]]=1,"Divorced",Table1[[#This Row],[Married]]=1,"Married",Table1[[#This Row],[Single]]=1,"Single",Table1[[#This Row],[Together]]=1,"Together",Table1[[#This Row],[Widow]]=1,"Widow")</f>
        <v>Together</v>
      </c>
      <c r="Q1740" s="2" t="str" cm="1">
        <f t="array" ref="Q1740">IFERROR(_xlfn.IFS(Table1[[#This Row],[Basic]]=1,"Basic",Table1[[#This Row],[Graduate]]=1,"Graduate",Table1[[#This Row],[Master]]=1,"Master",Table1[[#This Row],[PhD]]=1,"PhD"),"Other")</f>
        <v>Graduate</v>
      </c>
    </row>
    <row r="1741" spans="1:17" x14ac:dyDescent="0.25">
      <c r="A1741" s="2">
        <v>2654</v>
      </c>
      <c r="B1741" s="7">
        <v>133228</v>
      </c>
      <c r="C1741" s="2">
        <v>1</v>
      </c>
      <c r="D1741" s="2">
        <v>0</v>
      </c>
      <c r="E1741" s="2">
        <v>40</v>
      </c>
      <c r="F1741" s="2">
        <v>0</v>
      </c>
      <c r="G1741" s="2">
        <v>1</v>
      </c>
      <c r="H1741" s="2">
        <v>0</v>
      </c>
      <c r="I1741" s="2">
        <v>0</v>
      </c>
      <c r="J1741" s="2">
        <v>0</v>
      </c>
      <c r="K1741" s="2">
        <v>0</v>
      </c>
      <c r="L1741" s="2">
        <v>1</v>
      </c>
      <c r="M1741" s="2">
        <v>0</v>
      </c>
      <c r="N1741" s="2">
        <v>0</v>
      </c>
      <c r="O1741" s="2" t="s">
        <v>35</v>
      </c>
      <c r="P1741" s="2" t="str" cm="1">
        <f t="array" ref="P1741">_xlfn.IFS(Table1[[#This Row],[Divorced]]=1,"Divorced",Table1[[#This Row],[Married]]=1,"Married",Table1[[#This Row],[Single]]=1,"Single",Table1[[#This Row],[Together]]=1,"Together",Table1[[#This Row],[Widow]]=1,"Widow")</f>
        <v>Married</v>
      </c>
      <c r="Q1741" s="2" t="str" cm="1">
        <f t="array" ref="Q1741">IFERROR(_xlfn.IFS(Table1[[#This Row],[Basic]]=1,"Basic",Table1[[#This Row],[Graduate]]=1,"Graduate",Table1[[#This Row],[Master]]=1,"Master",Table1[[#This Row],[PhD]]=1,"PhD"),"Other")</f>
        <v>Graduate</v>
      </c>
    </row>
    <row r="1742" spans="1:17" x14ac:dyDescent="0.25">
      <c r="A1742" s="2">
        <v>1448</v>
      </c>
      <c r="B1742" s="7">
        <v>133183</v>
      </c>
      <c r="C1742" s="2">
        <v>1</v>
      </c>
      <c r="D1742" s="2">
        <v>0</v>
      </c>
      <c r="E1742" s="2">
        <v>45</v>
      </c>
      <c r="F1742" s="2">
        <v>0</v>
      </c>
      <c r="G1742" s="2">
        <v>1</v>
      </c>
      <c r="H1742" s="2">
        <v>0</v>
      </c>
      <c r="I1742" s="2">
        <v>0</v>
      </c>
      <c r="J1742" s="2">
        <v>0</v>
      </c>
      <c r="K1742" s="2">
        <v>0</v>
      </c>
      <c r="L1742" s="2">
        <v>1</v>
      </c>
      <c r="M1742" s="2">
        <v>0</v>
      </c>
      <c r="N1742" s="2">
        <v>0</v>
      </c>
      <c r="O1742" s="2" t="s">
        <v>35</v>
      </c>
      <c r="P1742" s="2" t="str" cm="1">
        <f t="array" ref="P1742">_xlfn.IFS(Table1[[#This Row],[Divorced]]=1,"Divorced",Table1[[#This Row],[Married]]=1,"Married",Table1[[#This Row],[Single]]=1,"Single",Table1[[#This Row],[Together]]=1,"Together",Table1[[#This Row],[Widow]]=1,"Widow")</f>
        <v>Married</v>
      </c>
      <c r="Q1742" s="2" t="str" cm="1">
        <f t="array" ref="Q1742">IFERROR(_xlfn.IFS(Table1[[#This Row],[Basic]]=1,"Basic",Table1[[#This Row],[Graduate]]=1,"Graduate",Table1[[#This Row],[Master]]=1,"Master",Table1[[#This Row],[PhD]]=1,"PhD"),"Other")</f>
        <v>Graduate</v>
      </c>
    </row>
    <row r="1743" spans="1:17" x14ac:dyDescent="0.25">
      <c r="A1743" s="2">
        <v>1333</v>
      </c>
      <c r="B1743" s="7">
        <v>133181</v>
      </c>
      <c r="C1743" s="2">
        <v>1</v>
      </c>
      <c r="D1743" s="2">
        <v>0</v>
      </c>
      <c r="E1743" s="2">
        <v>44</v>
      </c>
      <c r="F1743" s="2">
        <v>0</v>
      </c>
      <c r="G1743" s="2">
        <v>1</v>
      </c>
      <c r="H1743" s="2">
        <v>0</v>
      </c>
      <c r="I1743" s="2">
        <v>0</v>
      </c>
      <c r="J1743" s="2">
        <v>0</v>
      </c>
      <c r="K1743" s="2">
        <v>0</v>
      </c>
      <c r="L1743" s="2">
        <v>0</v>
      </c>
      <c r="M1743" s="2">
        <v>1</v>
      </c>
      <c r="N1743" s="2">
        <v>0</v>
      </c>
      <c r="O1743" s="2" t="s">
        <v>34</v>
      </c>
      <c r="P1743" s="2" t="str" cm="1">
        <f t="array" ref="P1743">_xlfn.IFS(Table1[[#This Row],[Divorced]]=1,"Divorced",Table1[[#This Row],[Married]]=1,"Married",Table1[[#This Row],[Single]]=1,"Single",Table1[[#This Row],[Together]]=1,"Together",Table1[[#This Row],[Widow]]=1,"Widow")</f>
        <v>Married</v>
      </c>
      <c r="Q1743" s="2" t="str" cm="1">
        <f t="array" ref="Q1743">IFERROR(_xlfn.IFS(Table1[[#This Row],[Basic]]=1,"Basic",Table1[[#This Row],[Graduate]]=1,"Graduate",Table1[[#This Row],[Master]]=1,"Master",Table1[[#This Row],[PhD]]=1,"PhD"),"Other")</f>
        <v>Master</v>
      </c>
    </row>
    <row r="1744" spans="1:17" x14ac:dyDescent="0.25">
      <c r="A1744" s="2">
        <v>1577</v>
      </c>
      <c r="B1744" s="7">
        <v>133178</v>
      </c>
      <c r="C1744" s="2">
        <v>1</v>
      </c>
      <c r="D1744" s="2">
        <v>0</v>
      </c>
      <c r="E1744" s="2">
        <v>43</v>
      </c>
      <c r="F1744" s="2">
        <v>0</v>
      </c>
      <c r="G1744" s="2">
        <v>0</v>
      </c>
      <c r="H1744" s="2">
        <v>0</v>
      </c>
      <c r="I1744" s="2">
        <v>1</v>
      </c>
      <c r="J1744" s="2">
        <v>0</v>
      </c>
      <c r="K1744" s="2">
        <v>0</v>
      </c>
      <c r="L1744" s="2">
        <v>1</v>
      </c>
      <c r="M1744" s="2">
        <v>0</v>
      </c>
      <c r="N1744" s="2">
        <v>0</v>
      </c>
      <c r="O1744" s="2" t="s">
        <v>38</v>
      </c>
      <c r="P1744" s="2" t="str" cm="1">
        <f t="array" ref="P1744">_xlfn.IFS(Table1[[#This Row],[Divorced]]=1,"Divorced",Table1[[#This Row],[Married]]=1,"Married",Table1[[#This Row],[Single]]=1,"Single",Table1[[#This Row],[Together]]=1,"Together",Table1[[#This Row],[Widow]]=1,"Widow")</f>
        <v>Together</v>
      </c>
      <c r="Q1744" s="2" t="str" cm="1">
        <f t="array" ref="Q1744">IFERROR(_xlfn.IFS(Table1[[#This Row],[Basic]]=1,"Basic",Table1[[#This Row],[Graduate]]=1,"Graduate",Table1[[#This Row],[Master]]=1,"Master",Table1[[#This Row],[PhD]]=1,"PhD"),"Other")</f>
        <v>Graduate</v>
      </c>
    </row>
    <row r="1745" spans="1:17" x14ac:dyDescent="0.25">
      <c r="A1745" s="2">
        <v>2026</v>
      </c>
      <c r="B1745" s="7">
        <v>133168</v>
      </c>
      <c r="C1745" s="2">
        <v>0</v>
      </c>
      <c r="D1745" s="2">
        <v>1</v>
      </c>
      <c r="E1745" s="2">
        <v>55</v>
      </c>
      <c r="F1745" s="2">
        <v>0</v>
      </c>
      <c r="G1745" s="2">
        <v>0</v>
      </c>
      <c r="H1745" s="2">
        <v>1</v>
      </c>
      <c r="I1745" s="2">
        <v>0</v>
      </c>
      <c r="J1745" s="2">
        <v>0</v>
      </c>
      <c r="K1745" s="2">
        <v>0</v>
      </c>
      <c r="L1745" s="2">
        <v>0</v>
      </c>
      <c r="M1745" s="2">
        <v>1</v>
      </c>
      <c r="N1745" s="2">
        <v>0</v>
      </c>
      <c r="O1745" s="2" t="s">
        <v>36</v>
      </c>
      <c r="P1745" s="2" t="str" cm="1">
        <f t="array" ref="P1745">_xlfn.IFS(Table1[[#This Row],[Divorced]]=1,"Divorced",Table1[[#This Row],[Married]]=1,"Married",Table1[[#This Row],[Single]]=1,"Single",Table1[[#This Row],[Together]]=1,"Together",Table1[[#This Row],[Widow]]=1,"Widow")</f>
        <v>Single</v>
      </c>
      <c r="Q1745" s="2" t="str" cm="1">
        <f t="array" ref="Q1745">IFERROR(_xlfn.IFS(Table1[[#This Row],[Basic]]=1,"Basic",Table1[[#This Row],[Graduate]]=1,"Graduate",Table1[[#This Row],[Master]]=1,"Master",Table1[[#This Row],[PhD]]=1,"PhD"),"Other")</f>
        <v>Master</v>
      </c>
    </row>
    <row r="1746" spans="1:17" x14ac:dyDescent="0.25">
      <c r="A1746" s="2">
        <v>2851</v>
      </c>
      <c r="B1746" s="7">
        <v>133051</v>
      </c>
      <c r="C1746" s="2">
        <v>0</v>
      </c>
      <c r="D1746" s="2">
        <v>0</v>
      </c>
      <c r="E1746" s="2">
        <v>61</v>
      </c>
      <c r="F1746" s="2">
        <v>0</v>
      </c>
      <c r="G1746" s="2">
        <v>0</v>
      </c>
      <c r="H1746" s="2">
        <v>0</v>
      </c>
      <c r="I1746" s="2">
        <v>0</v>
      </c>
      <c r="J1746" s="2">
        <v>1</v>
      </c>
      <c r="K1746" s="2">
        <v>0</v>
      </c>
      <c r="L1746" s="2">
        <v>0</v>
      </c>
      <c r="M1746" s="2">
        <v>1</v>
      </c>
      <c r="N1746" s="2">
        <v>0</v>
      </c>
      <c r="O1746" s="2" t="s">
        <v>34</v>
      </c>
      <c r="P1746" s="2" t="str" cm="1">
        <f t="array" ref="P1746">_xlfn.IFS(Table1[[#This Row],[Divorced]]=1,"Divorced",Table1[[#This Row],[Married]]=1,"Married",Table1[[#This Row],[Single]]=1,"Single",Table1[[#This Row],[Together]]=1,"Together",Table1[[#This Row],[Widow]]=1,"Widow")</f>
        <v>Widow</v>
      </c>
      <c r="Q1746" s="2" t="str" cm="1">
        <f t="array" ref="Q1746">IFERROR(_xlfn.IFS(Table1[[#This Row],[Basic]]=1,"Basic",Table1[[#This Row],[Graduate]]=1,"Graduate",Table1[[#This Row],[Master]]=1,"Master",Table1[[#This Row],[PhD]]=1,"PhD"),"Other")</f>
        <v>Master</v>
      </c>
    </row>
    <row r="1747" spans="1:17" x14ac:dyDescent="0.25">
      <c r="A1747" s="2">
        <v>1544</v>
      </c>
      <c r="B1747" s="7">
        <v>133039</v>
      </c>
      <c r="C1747" s="2">
        <v>1</v>
      </c>
      <c r="D1747" s="2">
        <v>0</v>
      </c>
      <c r="E1747" s="2">
        <v>42</v>
      </c>
      <c r="F1747" s="2">
        <v>0</v>
      </c>
      <c r="G1747" s="2">
        <v>1</v>
      </c>
      <c r="H1747" s="2">
        <v>0</v>
      </c>
      <c r="I1747" s="2">
        <v>0</v>
      </c>
      <c r="J1747" s="2">
        <v>0</v>
      </c>
      <c r="K1747" s="2">
        <v>0</v>
      </c>
      <c r="L1747" s="2">
        <v>1</v>
      </c>
      <c r="M1747" s="2">
        <v>0</v>
      </c>
      <c r="N1747" s="2">
        <v>0</v>
      </c>
      <c r="O1747" s="2" t="s">
        <v>35</v>
      </c>
      <c r="P1747" s="2" t="str" cm="1">
        <f t="array" ref="P1747">_xlfn.IFS(Table1[[#This Row],[Divorced]]=1,"Divorced",Table1[[#This Row],[Married]]=1,"Married",Table1[[#This Row],[Single]]=1,"Single",Table1[[#This Row],[Together]]=1,"Together",Table1[[#This Row],[Widow]]=1,"Widow")</f>
        <v>Married</v>
      </c>
      <c r="Q1747" s="2" t="str" cm="1">
        <f t="array" ref="Q1747">IFERROR(_xlfn.IFS(Table1[[#This Row],[Basic]]=1,"Basic",Table1[[#This Row],[Graduate]]=1,"Graduate",Table1[[#This Row],[Master]]=1,"Master",Table1[[#This Row],[PhD]]=1,"PhD"),"Other")</f>
        <v>Graduate</v>
      </c>
    </row>
    <row r="1748" spans="1:17" x14ac:dyDescent="0.25">
      <c r="A1748" s="2">
        <v>2493</v>
      </c>
      <c r="B1748" s="7">
        <v>133039</v>
      </c>
      <c r="C1748" s="2">
        <v>1</v>
      </c>
      <c r="D1748" s="2">
        <v>0</v>
      </c>
      <c r="E1748" s="2">
        <v>42</v>
      </c>
      <c r="F1748" s="2">
        <v>0</v>
      </c>
      <c r="G1748" s="2">
        <v>1</v>
      </c>
      <c r="H1748" s="2">
        <v>0</v>
      </c>
      <c r="I1748" s="2">
        <v>0</v>
      </c>
      <c r="J1748" s="2">
        <v>0</v>
      </c>
      <c r="K1748" s="2">
        <v>0</v>
      </c>
      <c r="L1748" s="2">
        <v>1</v>
      </c>
      <c r="M1748" s="2">
        <v>0</v>
      </c>
      <c r="N1748" s="2">
        <v>0</v>
      </c>
      <c r="O1748" s="2" t="s">
        <v>39</v>
      </c>
      <c r="P1748" s="2" t="str" cm="1">
        <f t="array" ref="P1748">_xlfn.IFS(Table1[[#This Row],[Divorced]]=1,"Divorced",Table1[[#This Row],[Married]]=1,"Married",Table1[[#This Row],[Single]]=1,"Single",Table1[[#This Row],[Together]]=1,"Together",Table1[[#This Row],[Widow]]=1,"Widow")</f>
        <v>Married</v>
      </c>
      <c r="Q1748" s="2" t="str" cm="1">
        <f t="array" ref="Q1748">IFERROR(_xlfn.IFS(Table1[[#This Row],[Basic]]=1,"Basic",Table1[[#This Row],[Graduate]]=1,"Graduate",Table1[[#This Row],[Master]]=1,"Master",Table1[[#This Row],[PhD]]=1,"PhD"),"Other")</f>
        <v>Graduate</v>
      </c>
    </row>
    <row r="1749" spans="1:17" x14ac:dyDescent="0.25">
      <c r="A1749" s="2">
        <v>2472</v>
      </c>
      <c r="B1749" s="7">
        <v>132952</v>
      </c>
      <c r="C1749" s="2">
        <v>1</v>
      </c>
      <c r="D1749" s="2">
        <v>0</v>
      </c>
      <c r="E1749" s="2">
        <v>43</v>
      </c>
      <c r="F1749" s="2">
        <v>1</v>
      </c>
      <c r="G1749" s="2">
        <v>0</v>
      </c>
      <c r="H1749" s="2">
        <v>0</v>
      </c>
      <c r="I1749" s="2">
        <v>0</v>
      </c>
      <c r="J1749" s="2">
        <v>0</v>
      </c>
      <c r="K1749" s="2">
        <v>0</v>
      </c>
      <c r="L1749" s="2">
        <v>1</v>
      </c>
      <c r="M1749" s="2">
        <v>0</v>
      </c>
      <c r="N1749" s="2">
        <v>0</v>
      </c>
      <c r="O1749" s="2" t="s">
        <v>37</v>
      </c>
      <c r="P1749" s="2" t="str" cm="1">
        <f t="array" ref="P1749">_xlfn.IFS(Table1[[#This Row],[Divorced]]=1,"Divorced",Table1[[#This Row],[Married]]=1,"Married",Table1[[#This Row],[Single]]=1,"Single",Table1[[#This Row],[Together]]=1,"Together",Table1[[#This Row],[Widow]]=1,"Widow")</f>
        <v>Divorced</v>
      </c>
      <c r="Q1749" s="2" t="str" cm="1">
        <f t="array" ref="Q1749">IFERROR(_xlfn.IFS(Table1[[#This Row],[Basic]]=1,"Basic",Table1[[#This Row],[Graduate]]=1,"Graduate",Table1[[#This Row],[Master]]=1,"Master",Table1[[#This Row],[PhD]]=1,"PhD"),"Other")</f>
        <v>Graduate</v>
      </c>
    </row>
    <row r="1750" spans="1:17" x14ac:dyDescent="0.25">
      <c r="A1750" s="2">
        <v>1916</v>
      </c>
      <c r="B1750" s="7">
        <v>132892</v>
      </c>
      <c r="C1750" s="2">
        <v>1</v>
      </c>
      <c r="D1750" s="2">
        <v>0</v>
      </c>
      <c r="E1750" s="2">
        <v>49</v>
      </c>
      <c r="F1750" s="2">
        <v>0</v>
      </c>
      <c r="G1750" s="2">
        <v>0</v>
      </c>
      <c r="H1750" s="2">
        <v>0</v>
      </c>
      <c r="I1750" s="2">
        <v>1</v>
      </c>
      <c r="J1750" s="2">
        <v>0</v>
      </c>
      <c r="K1750" s="2">
        <v>0</v>
      </c>
      <c r="L1750" s="2">
        <v>0</v>
      </c>
      <c r="M1750" s="2">
        <v>0</v>
      </c>
      <c r="N1750" s="2">
        <v>1</v>
      </c>
      <c r="O1750" s="2" t="s">
        <v>35</v>
      </c>
      <c r="P1750" s="2" t="str" cm="1">
        <f t="array" ref="P1750">_xlfn.IFS(Table1[[#This Row],[Divorced]]=1,"Divorced",Table1[[#This Row],[Married]]=1,"Married",Table1[[#This Row],[Single]]=1,"Single",Table1[[#This Row],[Together]]=1,"Together",Table1[[#This Row],[Widow]]=1,"Widow")</f>
        <v>Together</v>
      </c>
      <c r="Q1750" s="2" t="str" cm="1">
        <f t="array" ref="Q1750">IFERROR(_xlfn.IFS(Table1[[#This Row],[Basic]]=1,"Basic",Table1[[#This Row],[Graduate]]=1,"Graduate",Table1[[#This Row],[Master]]=1,"Master",Table1[[#This Row],[PhD]]=1,"PhD"),"Other")</f>
        <v>PhD</v>
      </c>
    </row>
    <row r="1751" spans="1:17" x14ac:dyDescent="0.25">
      <c r="A1751" s="2">
        <v>2051</v>
      </c>
      <c r="B1751" s="7">
        <v>132892</v>
      </c>
      <c r="C1751" s="2">
        <v>1</v>
      </c>
      <c r="D1751" s="2">
        <v>0</v>
      </c>
      <c r="E1751" s="2">
        <v>49</v>
      </c>
      <c r="F1751" s="2">
        <v>0</v>
      </c>
      <c r="G1751" s="2">
        <v>0</v>
      </c>
      <c r="H1751" s="2">
        <v>0</v>
      </c>
      <c r="I1751" s="2">
        <v>1</v>
      </c>
      <c r="J1751" s="2">
        <v>0</v>
      </c>
      <c r="K1751" s="2">
        <v>0</v>
      </c>
      <c r="L1751" s="2">
        <v>0</v>
      </c>
      <c r="M1751" s="2">
        <v>0</v>
      </c>
      <c r="N1751" s="2">
        <v>1</v>
      </c>
      <c r="O1751" s="2" t="s">
        <v>38</v>
      </c>
      <c r="P1751" s="2" t="str" cm="1">
        <f t="array" ref="P1751">_xlfn.IFS(Table1[[#This Row],[Divorced]]=1,"Divorced",Table1[[#This Row],[Married]]=1,"Married",Table1[[#This Row],[Single]]=1,"Single",Table1[[#This Row],[Together]]=1,"Together",Table1[[#This Row],[Widow]]=1,"Widow")</f>
        <v>Together</v>
      </c>
      <c r="Q1751" s="2" t="str" cm="1">
        <f t="array" ref="Q1751">IFERROR(_xlfn.IFS(Table1[[#This Row],[Basic]]=1,"Basic",Table1[[#This Row],[Graduate]]=1,"Graduate",Table1[[#This Row],[Master]]=1,"Master",Table1[[#This Row],[PhD]]=1,"PhD"),"Other")</f>
        <v>PhD</v>
      </c>
    </row>
    <row r="1752" spans="1:17" x14ac:dyDescent="0.25">
      <c r="A1752" s="2">
        <v>2841</v>
      </c>
      <c r="B1752" s="7">
        <v>132889</v>
      </c>
      <c r="C1752" s="2">
        <v>1</v>
      </c>
      <c r="D1752" s="2">
        <v>1</v>
      </c>
      <c r="E1752" s="2">
        <v>52</v>
      </c>
      <c r="F1752" s="2">
        <v>0</v>
      </c>
      <c r="G1752" s="2">
        <v>0</v>
      </c>
      <c r="H1752" s="2">
        <v>0</v>
      </c>
      <c r="I1752" s="2">
        <v>1</v>
      </c>
      <c r="J1752" s="2">
        <v>0</v>
      </c>
      <c r="K1752" s="2">
        <v>0</v>
      </c>
      <c r="L1752" s="2">
        <v>0</v>
      </c>
      <c r="M1752" s="2">
        <v>1</v>
      </c>
      <c r="N1752" s="2">
        <v>0</v>
      </c>
      <c r="O1752" s="2" t="s">
        <v>39</v>
      </c>
      <c r="P1752" s="2" t="str" cm="1">
        <f t="array" ref="P1752">_xlfn.IFS(Table1[[#This Row],[Divorced]]=1,"Divorced",Table1[[#This Row],[Married]]=1,"Married",Table1[[#This Row],[Single]]=1,"Single",Table1[[#This Row],[Together]]=1,"Together",Table1[[#This Row],[Widow]]=1,"Widow")</f>
        <v>Together</v>
      </c>
      <c r="Q1752" s="2" t="str" cm="1">
        <f t="array" ref="Q1752">IFERROR(_xlfn.IFS(Table1[[#This Row],[Basic]]=1,"Basic",Table1[[#This Row],[Graduate]]=1,"Graduate",Table1[[#This Row],[Master]]=1,"Master",Table1[[#This Row],[PhD]]=1,"PhD"),"Other")</f>
        <v>Master</v>
      </c>
    </row>
    <row r="1753" spans="1:17" x14ac:dyDescent="0.25">
      <c r="A1753" s="2">
        <v>1509</v>
      </c>
      <c r="B1753" s="7">
        <v>132880</v>
      </c>
      <c r="C1753" s="2">
        <v>1</v>
      </c>
      <c r="D1753" s="2">
        <v>0</v>
      </c>
      <c r="E1753" s="2">
        <v>34</v>
      </c>
      <c r="F1753" s="2">
        <v>0</v>
      </c>
      <c r="G1753" s="2">
        <v>1</v>
      </c>
      <c r="H1753" s="2">
        <v>0</v>
      </c>
      <c r="I1753" s="2">
        <v>0</v>
      </c>
      <c r="J1753" s="2">
        <v>0</v>
      </c>
      <c r="K1753" s="2">
        <v>0</v>
      </c>
      <c r="L1753" s="2">
        <v>1</v>
      </c>
      <c r="M1753" s="2">
        <v>0</v>
      </c>
      <c r="N1753" s="2">
        <v>0</v>
      </c>
      <c r="O1753" s="2" t="s">
        <v>39</v>
      </c>
      <c r="P1753" s="2" t="str" cm="1">
        <f t="array" ref="P1753">_xlfn.IFS(Table1[[#This Row],[Divorced]]=1,"Divorced",Table1[[#This Row],[Married]]=1,"Married",Table1[[#This Row],[Single]]=1,"Single",Table1[[#This Row],[Together]]=1,"Together",Table1[[#This Row],[Widow]]=1,"Widow")</f>
        <v>Married</v>
      </c>
      <c r="Q1753" s="2" t="str" cm="1">
        <f t="array" ref="Q1753">IFERROR(_xlfn.IFS(Table1[[#This Row],[Basic]]=1,"Basic",Table1[[#This Row],[Graduate]]=1,"Graduate",Table1[[#This Row],[Master]]=1,"Master",Table1[[#This Row],[PhD]]=1,"PhD"),"Other")</f>
        <v>Graduate</v>
      </c>
    </row>
    <row r="1754" spans="1:17" x14ac:dyDescent="0.25">
      <c r="A1754" s="2">
        <v>3025</v>
      </c>
      <c r="B1754" s="7">
        <v>132871</v>
      </c>
      <c r="C1754" s="2">
        <v>1</v>
      </c>
      <c r="D1754" s="2">
        <v>1</v>
      </c>
      <c r="E1754" s="2">
        <v>69</v>
      </c>
      <c r="F1754" s="2">
        <v>0</v>
      </c>
      <c r="G1754" s="2">
        <v>1</v>
      </c>
      <c r="H1754" s="2">
        <v>0</v>
      </c>
      <c r="I1754" s="2">
        <v>0</v>
      </c>
      <c r="J1754" s="2">
        <v>0</v>
      </c>
      <c r="K1754" s="2">
        <v>0</v>
      </c>
      <c r="L1754" s="2">
        <v>1</v>
      </c>
      <c r="M1754" s="2">
        <v>0</v>
      </c>
      <c r="N1754" s="2">
        <v>0</v>
      </c>
      <c r="O1754" s="2" t="s">
        <v>34</v>
      </c>
      <c r="P1754" s="2" t="str" cm="1">
        <f t="array" ref="P1754">_xlfn.IFS(Table1[[#This Row],[Divorced]]=1,"Divorced",Table1[[#This Row],[Married]]=1,"Married",Table1[[#This Row],[Single]]=1,"Single",Table1[[#This Row],[Together]]=1,"Together",Table1[[#This Row],[Widow]]=1,"Widow")</f>
        <v>Married</v>
      </c>
      <c r="Q1754" s="2" t="str" cm="1">
        <f t="array" ref="Q1754">IFERROR(_xlfn.IFS(Table1[[#This Row],[Basic]]=1,"Basic",Table1[[#This Row],[Graduate]]=1,"Graduate",Table1[[#This Row],[Master]]=1,"Master",Table1[[#This Row],[PhD]]=1,"PhD"),"Other")</f>
        <v>Graduate</v>
      </c>
    </row>
    <row r="1755" spans="1:17" x14ac:dyDescent="0.25">
      <c r="A1755" s="2">
        <v>3000</v>
      </c>
      <c r="B1755" s="7">
        <v>132765</v>
      </c>
      <c r="C1755" s="2">
        <v>1</v>
      </c>
      <c r="D1755" s="2">
        <v>0</v>
      </c>
      <c r="E1755" s="2">
        <v>41</v>
      </c>
      <c r="F1755" s="2">
        <v>0</v>
      </c>
      <c r="G1755" s="2">
        <v>1</v>
      </c>
      <c r="H1755" s="2">
        <v>0</v>
      </c>
      <c r="I1755" s="2">
        <v>0</v>
      </c>
      <c r="J1755" s="2">
        <v>0</v>
      </c>
      <c r="K1755" s="2">
        <v>0</v>
      </c>
      <c r="L1755" s="2">
        <v>0</v>
      </c>
      <c r="M1755" s="2">
        <v>1</v>
      </c>
      <c r="N1755" s="2">
        <v>0</v>
      </c>
      <c r="O1755" s="2" t="s">
        <v>37</v>
      </c>
      <c r="P1755" s="2" t="str" cm="1">
        <f t="array" ref="P1755">_xlfn.IFS(Table1[[#This Row],[Divorced]]=1,"Divorced",Table1[[#This Row],[Married]]=1,"Married",Table1[[#This Row],[Single]]=1,"Single",Table1[[#This Row],[Together]]=1,"Together",Table1[[#This Row],[Widow]]=1,"Widow")</f>
        <v>Married</v>
      </c>
      <c r="Q1755" s="2" t="str" cm="1">
        <f t="array" ref="Q1755">IFERROR(_xlfn.IFS(Table1[[#This Row],[Basic]]=1,"Basic",Table1[[#This Row],[Graduate]]=1,"Graduate",Table1[[#This Row],[Master]]=1,"Master",Table1[[#This Row],[PhD]]=1,"PhD"),"Other")</f>
        <v>Master</v>
      </c>
    </row>
    <row r="1756" spans="1:17" x14ac:dyDescent="0.25">
      <c r="A1756" s="2">
        <v>2430</v>
      </c>
      <c r="B1756" s="7">
        <v>132727</v>
      </c>
      <c r="C1756" s="2">
        <v>0</v>
      </c>
      <c r="D1756" s="2">
        <v>0</v>
      </c>
      <c r="E1756" s="2">
        <v>55</v>
      </c>
      <c r="F1756" s="2">
        <v>0</v>
      </c>
      <c r="G1756" s="2">
        <v>0</v>
      </c>
      <c r="H1756" s="2">
        <v>0</v>
      </c>
      <c r="I1756" s="2">
        <v>1</v>
      </c>
      <c r="J1756" s="2">
        <v>0</v>
      </c>
      <c r="K1756" s="2">
        <v>0</v>
      </c>
      <c r="L1756" s="2">
        <v>0</v>
      </c>
      <c r="M1756" s="2">
        <v>0</v>
      </c>
      <c r="N1756" s="2">
        <v>1</v>
      </c>
      <c r="O1756" s="2" t="s">
        <v>37</v>
      </c>
      <c r="P1756" s="2" t="str" cm="1">
        <f t="array" ref="P1756">_xlfn.IFS(Table1[[#This Row],[Divorced]]=1,"Divorced",Table1[[#This Row],[Married]]=1,"Married",Table1[[#This Row],[Single]]=1,"Single",Table1[[#This Row],[Together]]=1,"Together",Table1[[#This Row],[Widow]]=1,"Widow")</f>
        <v>Together</v>
      </c>
      <c r="Q1756" s="2" t="str" cm="1">
        <f t="array" ref="Q1756">IFERROR(_xlfn.IFS(Table1[[#This Row],[Basic]]=1,"Basic",Table1[[#This Row],[Graduate]]=1,"Graduate",Table1[[#This Row],[Master]]=1,"Master",Table1[[#This Row],[PhD]]=1,"PhD"),"Other")</f>
        <v>PhD</v>
      </c>
    </row>
    <row r="1757" spans="1:17" x14ac:dyDescent="0.25">
      <c r="A1757" s="2">
        <v>2973</v>
      </c>
      <c r="B1757" s="7">
        <v>132644</v>
      </c>
      <c r="C1757" s="2">
        <v>1</v>
      </c>
      <c r="D1757" s="2">
        <v>0</v>
      </c>
      <c r="E1757" s="2">
        <v>47</v>
      </c>
      <c r="F1757" s="2">
        <v>0</v>
      </c>
      <c r="G1757" s="2">
        <v>1</v>
      </c>
      <c r="H1757" s="2">
        <v>0</v>
      </c>
      <c r="I1757" s="2">
        <v>0</v>
      </c>
      <c r="J1757" s="2">
        <v>0</v>
      </c>
      <c r="K1757" s="2">
        <v>0</v>
      </c>
      <c r="L1757" s="2">
        <v>0</v>
      </c>
      <c r="M1757" s="2">
        <v>0</v>
      </c>
      <c r="N1757" s="2">
        <v>1</v>
      </c>
      <c r="O1757" s="2" t="s">
        <v>39</v>
      </c>
      <c r="P1757" s="2" t="str" cm="1">
        <f t="array" ref="P1757">_xlfn.IFS(Table1[[#This Row],[Divorced]]=1,"Divorced",Table1[[#This Row],[Married]]=1,"Married",Table1[[#This Row],[Single]]=1,"Single",Table1[[#This Row],[Together]]=1,"Together",Table1[[#This Row],[Widow]]=1,"Widow")</f>
        <v>Married</v>
      </c>
      <c r="Q1757" s="2" t="str" cm="1">
        <f t="array" ref="Q1757">IFERROR(_xlfn.IFS(Table1[[#This Row],[Basic]]=1,"Basic",Table1[[#This Row],[Graduate]]=1,"Graduate",Table1[[#This Row],[Master]]=1,"Master",Table1[[#This Row],[PhD]]=1,"PhD"),"Other")</f>
        <v>PhD</v>
      </c>
    </row>
    <row r="1758" spans="1:17" x14ac:dyDescent="0.25">
      <c r="A1758" s="2">
        <v>2951</v>
      </c>
      <c r="B1758" s="7">
        <v>132632</v>
      </c>
      <c r="C1758" s="2">
        <v>0</v>
      </c>
      <c r="D1758" s="2">
        <v>0</v>
      </c>
      <c r="E1758" s="2">
        <v>57</v>
      </c>
      <c r="F1758" s="2">
        <v>0</v>
      </c>
      <c r="G1758" s="2">
        <v>1</v>
      </c>
      <c r="H1758" s="2">
        <v>0</v>
      </c>
      <c r="I1758" s="2">
        <v>0</v>
      </c>
      <c r="J1758" s="2">
        <v>0</v>
      </c>
      <c r="K1758" s="2">
        <v>0</v>
      </c>
      <c r="L1758" s="2">
        <v>0</v>
      </c>
      <c r="M1758" s="2">
        <v>0</v>
      </c>
      <c r="N1758" s="2">
        <v>0</v>
      </c>
      <c r="O1758" s="2" t="s">
        <v>38</v>
      </c>
      <c r="P1758" s="2" t="str" cm="1">
        <f t="array" ref="P1758">_xlfn.IFS(Table1[[#This Row],[Divorced]]=1,"Divorced",Table1[[#This Row],[Married]]=1,"Married",Table1[[#This Row],[Single]]=1,"Single",Table1[[#This Row],[Together]]=1,"Together",Table1[[#This Row],[Widow]]=1,"Widow")</f>
        <v>Married</v>
      </c>
      <c r="Q1758" s="2" t="str" cm="1">
        <f t="array" ref="Q1758">IFERROR(_xlfn.IFS(Table1[[#This Row],[Basic]]=1,"Basic",Table1[[#This Row],[Graduate]]=1,"Graduate",Table1[[#This Row],[Master]]=1,"Master",Table1[[#This Row],[PhD]]=1,"PhD"),"Other")</f>
        <v>Other</v>
      </c>
    </row>
    <row r="1759" spans="1:17" x14ac:dyDescent="0.25">
      <c r="A1759" s="2">
        <v>2794</v>
      </c>
      <c r="B1759" s="7">
        <v>132583</v>
      </c>
      <c r="C1759" s="2">
        <v>1</v>
      </c>
      <c r="D1759" s="2">
        <v>1</v>
      </c>
      <c r="E1759" s="2">
        <v>59</v>
      </c>
      <c r="F1759" s="2">
        <v>0</v>
      </c>
      <c r="G1759" s="2">
        <v>0</v>
      </c>
      <c r="H1759" s="2">
        <v>0</v>
      </c>
      <c r="I1759" s="2">
        <v>1</v>
      </c>
      <c r="J1759" s="2">
        <v>0</v>
      </c>
      <c r="K1759" s="2">
        <v>0</v>
      </c>
      <c r="L1759" s="2">
        <v>0</v>
      </c>
      <c r="M1759" s="2">
        <v>0</v>
      </c>
      <c r="N1759" s="2">
        <v>1</v>
      </c>
      <c r="O1759" s="2" t="s">
        <v>36</v>
      </c>
      <c r="P1759" s="2" t="str" cm="1">
        <f t="array" ref="P1759">_xlfn.IFS(Table1[[#This Row],[Divorced]]=1,"Divorced",Table1[[#This Row],[Married]]=1,"Married",Table1[[#This Row],[Single]]=1,"Single",Table1[[#This Row],[Together]]=1,"Together",Table1[[#This Row],[Widow]]=1,"Widow")</f>
        <v>Together</v>
      </c>
      <c r="Q1759" s="2" t="str" cm="1">
        <f t="array" ref="Q1759">IFERROR(_xlfn.IFS(Table1[[#This Row],[Basic]]=1,"Basic",Table1[[#This Row],[Graduate]]=1,"Graduate",Table1[[#This Row],[Master]]=1,"Master",Table1[[#This Row],[PhD]]=1,"PhD"),"Other")</f>
        <v>PhD</v>
      </c>
    </row>
    <row r="1760" spans="1:17" x14ac:dyDescent="0.25">
      <c r="A1760" s="2">
        <v>1113</v>
      </c>
      <c r="B1760" s="7">
        <v>132557</v>
      </c>
      <c r="C1760" s="2">
        <v>1</v>
      </c>
      <c r="D1760" s="2">
        <v>0</v>
      </c>
      <c r="E1760" s="2">
        <v>53</v>
      </c>
      <c r="F1760" s="2">
        <v>0</v>
      </c>
      <c r="G1760" s="2">
        <v>0</v>
      </c>
      <c r="H1760" s="2">
        <v>1</v>
      </c>
      <c r="I1760" s="2">
        <v>0</v>
      </c>
      <c r="J1760" s="2">
        <v>0</v>
      </c>
      <c r="K1760" s="2">
        <v>0</v>
      </c>
      <c r="L1760" s="2">
        <v>0</v>
      </c>
      <c r="M1760" s="2">
        <v>1</v>
      </c>
      <c r="N1760" s="2">
        <v>0</v>
      </c>
      <c r="O1760" s="2" t="s">
        <v>39</v>
      </c>
      <c r="P1760" s="2" t="str" cm="1">
        <f t="array" ref="P1760">_xlfn.IFS(Table1[[#This Row],[Divorced]]=1,"Divorced",Table1[[#This Row],[Married]]=1,"Married",Table1[[#This Row],[Single]]=1,"Single",Table1[[#This Row],[Together]]=1,"Together",Table1[[#This Row],[Widow]]=1,"Widow")</f>
        <v>Single</v>
      </c>
      <c r="Q1760" s="2" t="str" cm="1">
        <f t="array" ref="Q1760">IFERROR(_xlfn.IFS(Table1[[#This Row],[Basic]]=1,"Basic",Table1[[#This Row],[Graduate]]=1,"Graduate",Table1[[#This Row],[Master]]=1,"Master",Table1[[#This Row],[PhD]]=1,"PhD"),"Other")</f>
        <v>Master</v>
      </c>
    </row>
    <row r="1761" spans="1:17" x14ac:dyDescent="0.25">
      <c r="A1761" s="2">
        <v>1062</v>
      </c>
      <c r="B1761" s="7">
        <v>132474</v>
      </c>
      <c r="C1761" s="2">
        <v>1</v>
      </c>
      <c r="D1761" s="2">
        <v>1</v>
      </c>
      <c r="E1761" s="2">
        <v>53</v>
      </c>
      <c r="F1761" s="2">
        <v>0</v>
      </c>
      <c r="G1761" s="2">
        <v>0</v>
      </c>
      <c r="H1761" s="2">
        <v>0</v>
      </c>
      <c r="I1761" s="2">
        <v>1</v>
      </c>
      <c r="J1761" s="2">
        <v>0</v>
      </c>
      <c r="K1761" s="2">
        <v>0</v>
      </c>
      <c r="L1761" s="2">
        <v>1</v>
      </c>
      <c r="M1761" s="2">
        <v>0</v>
      </c>
      <c r="N1761" s="2">
        <v>0</v>
      </c>
      <c r="O1761" s="2" t="s">
        <v>37</v>
      </c>
      <c r="P1761" s="2" t="str" cm="1">
        <f t="array" ref="P1761">_xlfn.IFS(Table1[[#This Row],[Divorced]]=1,"Divorced",Table1[[#This Row],[Married]]=1,"Married",Table1[[#This Row],[Single]]=1,"Single",Table1[[#This Row],[Together]]=1,"Together",Table1[[#This Row],[Widow]]=1,"Widow")</f>
        <v>Together</v>
      </c>
      <c r="Q1761" s="2" t="str" cm="1">
        <f t="array" ref="Q1761">IFERROR(_xlfn.IFS(Table1[[#This Row],[Basic]]=1,"Basic",Table1[[#This Row],[Graduate]]=1,"Graduate",Table1[[#This Row],[Master]]=1,"Master",Table1[[#This Row],[PhD]]=1,"PhD"),"Other")</f>
        <v>Graduate</v>
      </c>
    </row>
    <row r="1762" spans="1:17" x14ac:dyDescent="0.25">
      <c r="A1762" s="2">
        <v>1277</v>
      </c>
      <c r="B1762" s="7">
        <v>132414</v>
      </c>
      <c r="C1762" s="2">
        <v>0</v>
      </c>
      <c r="D1762" s="2">
        <v>0</v>
      </c>
      <c r="E1762" s="2">
        <v>36</v>
      </c>
      <c r="F1762" s="2">
        <v>0</v>
      </c>
      <c r="G1762" s="2">
        <v>0</v>
      </c>
      <c r="H1762" s="2">
        <v>0</v>
      </c>
      <c r="I1762" s="2">
        <v>1</v>
      </c>
      <c r="J1762" s="2">
        <v>0</v>
      </c>
      <c r="K1762" s="2">
        <v>0</v>
      </c>
      <c r="L1762" s="2">
        <v>0</v>
      </c>
      <c r="M1762" s="2">
        <v>0</v>
      </c>
      <c r="N1762" s="2">
        <v>0</v>
      </c>
      <c r="O1762" s="2" t="s">
        <v>38</v>
      </c>
      <c r="P1762" s="2" t="str" cm="1">
        <f t="array" ref="P1762">_xlfn.IFS(Table1[[#This Row],[Divorced]]=1,"Divorced",Table1[[#This Row],[Married]]=1,"Married",Table1[[#This Row],[Single]]=1,"Single",Table1[[#This Row],[Together]]=1,"Together",Table1[[#This Row],[Widow]]=1,"Widow")</f>
        <v>Together</v>
      </c>
      <c r="Q1762" s="2" t="str" cm="1">
        <f t="array" ref="Q1762">IFERROR(_xlfn.IFS(Table1[[#This Row],[Basic]]=1,"Basic",Table1[[#This Row],[Graduate]]=1,"Graduate",Table1[[#This Row],[Master]]=1,"Master",Table1[[#This Row],[PhD]]=1,"PhD"),"Other")</f>
        <v>Other</v>
      </c>
    </row>
    <row r="1763" spans="1:17" x14ac:dyDescent="0.25">
      <c r="A1763" s="2">
        <v>2815</v>
      </c>
      <c r="B1763" s="7">
        <v>132313</v>
      </c>
      <c r="C1763" s="2">
        <v>1</v>
      </c>
      <c r="D1763" s="2">
        <v>0</v>
      </c>
      <c r="E1763" s="2">
        <v>38</v>
      </c>
      <c r="F1763" s="2">
        <v>0</v>
      </c>
      <c r="G1763" s="2">
        <v>0</v>
      </c>
      <c r="H1763" s="2">
        <v>0</v>
      </c>
      <c r="I1763" s="2">
        <v>1</v>
      </c>
      <c r="J1763" s="2">
        <v>0</v>
      </c>
      <c r="K1763" s="2">
        <v>0</v>
      </c>
      <c r="L1763" s="2">
        <v>0</v>
      </c>
      <c r="M1763" s="2">
        <v>0</v>
      </c>
      <c r="N1763" s="2">
        <v>1</v>
      </c>
      <c r="O1763" s="2" t="s">
        <v>34</v>
      </c>
      <c r="P1763" s="2" t="str" cm="1">
        <f t="array" ref="P1763">_xlfn.IFS(Table1[[#This Row],[Divorced]]=1,"Divorced",Table1[[#This Row],[Married]]=1,"Married",Table1[[#This Row],[Single]]=1,"Single",Table1[[#This Row],[Together]]=1,"Together",Table1[[#This Row],[Widow]]=1,"Widow")</f>
        <v>Together</v>
      </c>
      <c r="Q1763" s="2" t="str" cm="1">
        <f t="array" ref="Q1763">IFERROR(_xlfn.IFS(Table1[[#This Row],[Basic]]=1,"Basic",Table1[[#This Row],[Graduate]]=1,"Graduate",Table1[[#This Row],[Master]]=1,"Master",Table1[[#This Row],[PhD]]=1,"PhD"),"Other")</f>
        <v>PhD</v>
      </c>
    </row>
    <row r="1764" spans="1:17" x14ac:dyDescent="0.25">
      <c r="A1764" s="2">
        <v>1175</v>
      </c>
      <c r="B1764" s="7">
        <v>132303</v>
      </c>
      <c r="C1764" s="2">
        <v>0</v>
      </c>
      <c r="D1764" s="2">
        <v>1</v>
      </c>
      <c r="E1764" s="2">
        <v>50</v>
      </c>
      <c r="F1764" s="2">
        <v>0</v>
      </c>
      <c r="G1764" s="2">
        <v>0</v>
      </c>
      <c r="H1764" s="2">
        <v>1</v>
      </c>
      <c r="I1764" s="2">
        <v>0</v>
      </c>
      <c r="J1764" s="2">
        <v>0</v>
      </c>
      <c r="K1764" s="2">
        <v>0</v>
      </c>
      <c r="L1764" s="2">
        <v>0</v>
      </c>
      <c r="M1764" s="2">
        <v>0</v>
      </c>
      <c r="N1764" s="2">
        <v>1</v>
      </c>
      <c r="O1764" s="2" t="s">
        <v>38</v>
      </c>
      <c r="P1764" s="2" t="str" cm="1">
        <f t="array" ref="P1764">_xlfn.IFS(Table1[[#This Row],[Divorced]]=1,"Divorced",Table1[[#This Row],[Married]]=1,"Married",Table1[[#This Row],[Single]]=1,"Single",Table1[[#This Row],[Together]]=1,"Together",Table1[[#This Row],[Widow]]=1,"Widow")</f>
        <v>Single</v>
      </c>
      <c r="Q1764" s="2" t="str" cm="1">
        <f t="array" ref="Q1764">IFERROR(_xlfn.IFS(Table1[[#This Row],[Basic]]=1,"Basic",Table1[[#This Row],[Graduate]]=1,"Graduate",Table1[[#This Row],[Master]]=1,"Master",Table1[[#This Row],[PhD]]=1,"PhD"),"Other")</f>
        <v>PhD</v>
      </c>
    </row>
    <row r="1765" spans="1:17" x14ac:dyDescent="0.25">
      <c r="A1765" s="2">
        <v>1999</v>
      </c>
      <c r="B1765" s="7">
        <v>132300</v>
      </c>
      <c r="C1765" s="2">
        <v>1</v>
      </c>
      <c r="D1765" s="2">
        <v>0</v>
      </c>
      <c r="E1765" s="2">
        <v>47</v>
      </c>
      <c r="F1765" s="2">
        <v>0</v>
      </c>
      <c r="G1765" s="2">
        <v>1</v>
      </c>
      <c r="H1765" s="2">
        <v>0</v>
      </c>
      <c r="I1765" s="2">
        <v>0</v>
      </c>
      <c r="J1765" s="2">
        <v>0</v>
      </c>
      <c r="K1765" s="2">
        <v>0</v>
      </c>
      <c r="L1765" s="2">
        <v>1</v>
      </c>
      <c r="M1765" s="2">
        <v>0</v>
      </c>
      <c r="N1765" s="2">
        <v>0</v>
      </c>
      <c r="O1765" s="2" t="s">
        <v>34</v>
      </c>
      <c r="P1765" s="2" t="str" cm="1">
        <f t="array" ref="P1765">_xlfn.IFS(Table1[[#This Row],[Divorced]]=1,"Divorced",Table1[[#This Row],[Married]]=1,"Married",Table1[[#This Row],[Single]]=1,"Single",Table1[[#This Row],[Together]]=1,"Together",Table1[[#This Row],[Widow]]=1,"Widow")</f>
        <v>Married</v>
      </c>
      <c r="Q1765" s="2" t="str" cm="1">
        <f t="array" ref="Q1765">IFERROR(_xlfn.IFS(Table1[[#This Row],[Basic]]=1,"Basic",Table1[[#This Row],[Graduate]]=1,"Graduate",Table1[[#This Row],[Master]]=1,"Master",Table1[[#This Row],[PhD]]=1,"PhD"),"Other")</f>
        <v>Graduate</v>
      </c>
    </row>
    <row r="1766" spans="1:17" x14ac:dyDescent="0.25">
      <c r="A1766" s="2">
        <v>1466</v>
      </c>
      <c r="B1766" s="7">
        <v>132233</v>
      </c>
      <c r="C1766" s="2">
        <v>1</v>
      </c>
      <c r="D1766" s="2">
        <v>0</v>
      </c>
      <c r="E1766" s="2">
        <v>46</v>
      </c>
      <c r="F1766" s="2">
        <v>0</v>
      </c>
      <c r="G1766" s="2">
        <v>0</v>
      </c>
      <c r="H1766" s="2">
        <v>1</v>
      </c>
      <c r="I1766" s="2">
        <v>0</v>
      </c>
      <c r="J1766" s="2">
        <v>0</v>
      </c>
      <c r="K1766" s="2">
        <v>0</v>
      </c>
      <c r="L1766" s="2">
        <v>1</v>
      </c>
      <c r="M1766" s="2">
        <v>0</v>
      </c>
      <c r="N1766" s="2">
        <v>0</v>
      </c>
      <c r="O1766" s="2" t="s">
        <v>35</v>
      </c>
      <c r="P1766" s="2" t="str" cm="1">
        <f t="array" ref="P1766">_xlfn.IFS(Table1[[#This Row],[Divorced]]=1,"Divorced",Table1[[#This Row],[Married]]=1,"Married",Table1[[#This Row],[Single]]=1,"Single",Table1[[#This Row],[Together]]=1,"Together",Table1[[#This Row],[Widow]]=1,"Widow")</f>
        <v>Single</v>
      </c>
      <c r="Q1766" s="2" t="str" cm="1">
        <f t="array" ref="Q1766">IFERROR(_xlfn.IFS(Table1[[#This Row],[Basic]]=1,"Basic",Table1[[#This Row],[Graduate]]=1,"Graduate",Table1[[#This Row],[Master]]=1,"Master",Table1[[#This Row],[PhD]]=1,"PhD"),"Other")</f>
        <v>Graduate</v>
      </c>
    </row>
    <row r="1767" spans="1:17" x14ac:dyDescent="0.25">
      <c r="A1767" s="2">
        <v>1616</v>
      </c>
      <c r="B1767" s="7">
        <v>132218</v>
      </c>
      <c r="C1767" s="2">
        <v>0</v>
      </c>
      <c r="D1767" s="2">
        <v>0</v>
      </c>
      <c r="E1767" s="2">
        <v>60</v>
      </c>
      <c r="F1767" s="2">
        <v>0</v>
      </c>
      <c r="G1767" s="2">
        <v>0</v>
      </c>
      <c r="H1767" s="2">
        <v>1</v>
      </c>
      <c r="I1767" s="2">
        <v>0</v>
      </c>
      <c r="J1767" s="2">
        <v>0</v>
      </c>
      <c r="K1767" s="2">
        <v>0</v>
      </c>
      <c r="L1767" s="2">
        <v>0</v>
      </c>
      <c r="M1767" s="2">
        <v>0</v>
      </c>
      <c r="N1767" s="2">
        <v>0</v>
      </c>
      <c r="O1767" s="2" t="s">
        <v>35</v>
      </c>
      <c r="P1767" s="2" t="str" cm="1">
        <f t="array" ref="P1767">_xlfn.IFS(Table1[[#This Row],[Divorced]]=1,"Divorced",Table1[[#This Row],[Married]]=1,"Married",Table1[[#This Row],[Single]]=1,"Single",Table1[[#This Row],[Together]]=1,"Together",Table1[[#This Row],[Widow]]=1,"Widow")</f>
        <v>Single</v>
      </c>
      <c r="Q1767" s="2" t="str" cm="1">
        <f t="array" ref="Q1767">IFERROR(_xlfn.IFS(Table1[[#This Row],[Basic]]=1,"Basic",Table1[[#This Row],[Graduate]]=1,"Graduate",Table1[[#This Row],[Master]]=1,"Master",Table1[[#This Row],[PhD]]=1,"PhD"),"Other")</f>
        <v>Other</v>
      </c>
    </row>
    <row r="1768" spans="1:17" x14ac:dyDescent="0.25">
      <c r="A1768" s="2">
        <v>2009</v>
      </c>
      <c r="B1768" s="7">
        <v>132173</v>
      </c>
      <c r="C1768" s="2">
        <v>0</v>
      </c>
      <c r="D1768" s="2">
        <v>1</v>
      </c>
      <c r="E1768" s="2">
        <v>62</v>
      </c>
      <c r="F1768" s="2">
        <v>1</v>
      </c>
      <c r="G1768" s="2">
        <v>0</v>
      </c>
      <c r="H1768" s="2">
        <v>0</v>
      </c>
      <c r="I1768" s="2">
        <v>0</v>
      </c>
      <c r="J1768" s="2">
        <v>0</v>
      </c>
      <c r="K1768" s="2">
        <v>0</v>
      </c>
      <c r="L1768" s="2">
        <v>0</v>
      </c>
      <c r="M1768" s="2">
        <v>0</v>
      </c>
      <c r="N1768" s="2">
        <v>1</v>
      </c>
      <c r="O1768" s="2" t="s">
        <v>38</v>
      </c>
      <c r="P1768" s="2" t="str" cm="1">
        <f t="array" ref="P1768">_xlfn.IFS(Table1[[#This Row],[Divorced]]=1,"Divorced",Table1[[#This Row],[Married]]=1,"Married",Table1[[#This Row],[Single]]=1,"Single",Table1[[#This Row],[Together]]=1,"Together",Table1[[#This Row],[Widow]]=1,"Widow")</f>
        <v>Divorced</v>
      </c>
      <c r="Q1768" s="2" t="str" cm="1">
        <f t="array" ref="Q1768">IFERROR(_xlfn.IFS(Table1[[#This Row],[Basic]]=1,"Basic",Table1[[#This Row],[Graduate]]=1,"Graduate",Table1[[#This Row],[Master]]=1,"Master",Table1[[#This Row],[PhD]]=1,"PhD"),"Other")</f>
        <v>PhD</v>
      </c>
    </row>
    <row r="1769" spans="1:17" x14ac:dyDescent="0.25">
      <c r="A1769" s="2">
        <v>3123</v>
      </c>
      <c r="B1769" s="7">
        <v>132146</v>
      </c>
      <c r="C1769" s="2">
        <v>1</v>
      </c>
      <c r="D1769" s="2">
        <v>0</v>
      </c>
      <c r="E1769" s="2">
        <v>37</v>
      </c>
      <c r="F1769" s="2">
        <v>0</v>
      </c>
      <c r="G1769" s="2">
        <v>1</v>
      </c>
      <c r="H1769" s="2">
        <v>0</v>
      </c>
      <c r="I1769" s="2">
        <v>0</v>
      </c>
      <c r="J1769" s="2">
        <v>0</v>
      </c>
      <c r="K1769" s="2">
        <v>0</v>
      </c>
      <c r="L1769" s="2">
        <v>0</v>
      </c>
      <c r="M1769" s="2">
        <v>0</v>
      </c>
      <c r="N1769" s="2">
        <v>0</v>
      </c>
      <c r="O1769" s="2" t="s">
        <v>39</v>
      </c>
      <c r="P1769" s="2" t="str" cm="1">
        <f t="array" ref="P1769">_xlfn.IFS(Table1[[#This Row],[Divorced]]=1,"Divorced",Table1[[#This Row],[Married]]=1,"Married",Table1[[#This Row],[Single]]=1,"Single",Table1[[#This Row],[Together]]=1,"Together",Table1[[#This Row],[Widow]]=1,"Widow")</f>
        <v>Married</v>
      </c>
      <c r="Q1769" s="2" t="str" cm="1">
        <f t="array" ref="Q1769">IFERROR(_xlfn.IFS(Table1[[#This Row],[Basic]]=1,"Basic",Table1[[#This Row],[Graduate]]=1,"Graduate",Table1[[#This Row],[Master]]=1,"Master",Table1[[#This Row],[PhD]]=1,"PhD"),"Other")</f>
        <v>Other</v>
      </c>
    </row>
    <row r="1770" spans="1:17" x14ac:dyDescent="0.25">
      <c r="A1770" s="2">
        <v>3175</v>
      </c>
      <c r="B1770" s="7">
        <v>132144</v>
      </c>
      <c r="C1770" s="2">
        <v>1</v>
      </c>
      <c r="D1770" s="2">
        <v>1</v>
      </c>
      <c r="E1770" s="2">
        <v>66</v>
      </c>
      <c r="F1770" s="2">
        <v>0</v>
      </c>
      <c r="G1770" s="2">
        <v>0</v>
      </c>
      <c r="H1770" s="2">
        <v>0</v>
      </c>
      <c r="I1770" s="2">
        <v>1</v>
      </c>
      <c r="J1770" s="2">
        <v>0</v>
      </c>
      <c r="K1770" s="2">
        <v>0</v>
      </c>
      <c r="L1770" s="2">
        <v>1</v>
      </c>
      <c r="M1770" s="2">
        <v>0</v>
      </c>
      <c r="N1770" s="2">
        <v>0</v>
      </c>
      <c r="O1770" s="2" t="s">
        <v>34</v>
      </c>
      <c r="P1770" s="2" t="str" cm="1">
        <f t="array" ref="P1770">_xlfn.IFS(Table1[[#This Row],[Divorced]]=1,"Divorced",Table1[[#This Row],[Married]]=1,"Married",Table1[[#This Row],[Single]]=1,"Single",Table1[[#This Row],[Together]]=1,"Together",Table1[[#This Row],[Widow]]=1,"Widow")</f>
        <v>Together</v>
      </c>
      <c r="Q1770" s="2" t="str" cm="1">
        <f t="array" ref="Q1770">IFERROR(_xlfn.IFS(Table1[[#This Row],[Basic]]=1,"Basic",Table1[[#This Row],[Graduate]]=1,"Graduate",Table1[[#This Row],[Master]]=1,"Master",Table1[[#This Row],[PhD]]=1,"PhD"),"Other")</f>
        <v>Graduate</v>
      </c>
    </row>
    <row r="1771" spans="1:17" x14ac:dyDescent="0.25">
      <c r="A1771" s="2">
        <v>1422</v>
      </c>
      <c r="B1771" s="7">
        <v>132011</v>
      </c>
      <c r="C1771" s="2">
        <v>1</v>
      </c>
      <c r="D1771" s="2">
        <v>0</v>
      </c>
      <c r="E1771" s="2">
        <v>49</v>
      </c>
      <c r="F1771" s="2">
        <v>0</v>
      </c>
      <c r="G1771" s="2">
        <v>1</v>
      </c>
      <c r="H1771" s="2">
        <v>0</v>
      </c>
      <c r="I1771" s="2">
        <v>0</v>
      </c>
      <c r="J1771" s="2">
        <v>0</v>
      </c>
      <c r="K1771" s="2">
        <v>0</v>
      </c>
      <c r="L1771" s="2">
        <v>0</v>
      </c>
      <c r="M1771" s="2">
        <v>0</v>
      </c>
      <c r="N1771" s="2">
        <v>1</v>
      </c>
      <c r="O1771" s="2" t="s">
        <v>37</v>
      </c>
      <c r="P1771" s="2" t="str" cm="1">
        <f t="array" ref="P1771">_xlfn.IFS(Table1[[#This Row],[Divorced]]=1,"Divorced",Table1[[#This Row],[Married]]=1,"Married",Table1[[#This Row],[Single]]=1,"Single",Table1[[#This Row],[Together]]=1,"Together",Table1[[#This Row],[Widow]]=1,"Widow")</f>
        <v>Married</v>
      </c>
      <c r="Q1771" s="2" t="str" cm="1">
        <f t="array" ref="Q1771">IFERROR(_xlfn.IFS(Table1[[#This Row],[Basic]]=1,"Basic",Table1[[#This Row],[Graduate]]=1,"Graduate",Table1[[#This Row],[Master]]=1,"Master",Table1[[#This Row],[PhD]]=1,"PhD"),"Other")</f>
        <v>PhD</v>
      </c>
    </row>
    <row r="1772" spans="1:17" x14ac:dyDescent="0.25">
      <c r="A1772" s="2">
        <v>2516</v>
      </c>
      <c r="B1772" s="7">
        <v>131928</v>
      </c>
      <c r="C1772" s="2">
        <v>1</v>
      </c>
      <c r="D1772" s="2">
        <v>0</v>
      </c>
      <c r="E1772" s="2">
        <v>31</v>
      </c>
      <c r="F1772" s="2">
        <v>0</v>
      </c>
      <c r="G1772" s="2">
        <v>0</v>
      </c>
      <c r="H1772" s="2">
        <v>0</v>
      </c>
      <c r="I1772" s="2">
        <v>1</v>
      </c>
      <c r="J1772" s="2">
        <v>0</v>
      </c>
      <c r="K1772" s="2">
        <v>0</v>
      </c>
      <c r="L1772" s="2">
        <v>1</v>
      </c>
      <c r="M1772" s="2">
        <v>0</v>
      </c>
      <c r="N1772" s="2">
        <v>0</v>
      </c>
      <c r="O1772" s="2" t="s">
        <v>35</v>
      </c>
      <c r="P1772" s="2" t="str" cm="1">
        <f t="array" ref="P1772">_xlfn.IFS(Table1[[#This Row],[Divorced]]=1,"Divorced",Table1[[#This Row],[Married]]=1,"Married",Table1[[#This Row],[Single]]=1,"Single",Table1[[#This Row],[Together]]=1,"Together",Table1[[#This Row],[Widow]]=1,"Widow")</f>
        <v>Together</v>
      </c>
      <c r="Q1772" s="2" t="str" cm="1">
        <f t="array" ref="Q1772">IFERROR(_xlfn.IFS(Table1[[#This Row],[Basic]]=1,"Basic",Table1[[#This Row],[Graduate]]=1,"Graduate",Table1[[#This Row],[Master]]=1,"Master",Table1[[#This Row],[PhD]]=1,"PhD"),"Other")</f>
        <v>Graduate</v>
      </c>
    </row>
    <row r="1773" spans="1:17" x14ac:dyDescent="0.25">
      <c r="A1773" s="2">
        <v>2405</v>
      </c>
      <c r="B1773" s="7">
        <v>131907</v>
      </c>
      <c r="C1773" s="2">
        <v>0</v>
      </c>
      <c r="D1773" s="2">
        <v>0</v>
      </c>
      <c r="E1773" s="2">
        <v>48</v>
      </c>
      <c r="F1773" s="2">
        <v>0</v>
      </c>
      <c r="G1773" s="2">
        <v>0</v>
      </c>
      <c r="H1773" s="2">
        <v>1</v>
      </c>
      <c r="I1773" s="2">
        <v>0</v>
      </c>
      <c r="J1773" s="2">
        <v>0</v>
      </c>
      <c r="K1773" s="2">
        <v>0</v>
      </c>
      <c r="L1773" s="2">
        <v>1</v>
      </c>
      <c r="M1773" s="2">
        <v>0</v>
      </c>
      <c r="N1773" s="2">
        <v>0</v>
      </c>
      <c r="O1773" s="2" t="s">
        <v>38</v>
      </c>
      <c r="P1773" s="2" t="str" cm="1">
        <f t="array" ref="P1773">_xlfn.IFS(Table1[[#This Row],[Divorced]]=1,"Divorced",Table1[[#This Row],[Married]]=1,"Married",Table1[[#This Row],[Single]]=1,"Single",Table1[[#This Row],[Together]]=1,"Together",Table1[[#This Row],[Widow]]=1,"Widow")</f>
        <v>Single</v>
      </c>
      <c r="Q1773" s="2" t="str" cm="1">
        <f t="array" ref="Q1773">IFERROR(_xlfn.IFS(Table1[[#This Row],[Basic]]=1,"Basic",Table1[[#This Row],[Graduate]]=1,"Graduate",Table1[[#This Row],[Master]]=1,"Master",Table1[[#This Row],[PhD]]=1,"PhD"),"Other")</f>
        <v>Graduate</v>
      </c>
    </row>
    <row r="1774" spans="1:17" x14ac:dyDescent="0.25">
      <c r="A1774" s="2">
        <v>1451</v>
      </c>
      <c r="B1774" s="7">
        <v>131880</v>
      </c>
      <c r="C1774" s="2">
        <v>1</v>
      </c>
      <c r="D1774" s="2">
        <v>0</v>
      </c>
      <c r="E1774" s="2">
        <v>50</v>
      </c>
      <c r="F1774" s="2">
        <v>0</v>
      </c>
      <c r="G1774" s="2">
        <v>0</v>
      </c>
      <c r="H1774" s="2">
        <v>0</v>
      </c>
      <c r="I1774" s="2">
        <v>0</v>
      </c>
      <c r="J1774" s="2">
        <v>1</v>
      </c>
      <c r="K1774" s="2">
        <v>0</v>
      </c>
      <c r="L1774" s="2">
        <v>1</v>
      </c>
      <c r="M1774" s="2">
        <v>0</v>
      </c>
      <c r="N1774" s="2">
        <v>0</v>
      </c>
      <c r="O1774" s="2" t="s">
        <v>38</v>
      </c>
      <c r="P1774" s="2" t="str" cm="1">
        <f t="array" ref="P1774">_xlfn.IFS(Table1[[#This Row],[Divorced]]=1,"Divorced",Table1[[#This Row],[Married]]=1,"Married",Table1[[#This Row],[Single]]=1,"Single",Table1[[#This Row],[Together]]=1,"Together",Table1[[#This Row],[Widow]]=1,"Widow")</f>
        <v>Widow</v>
      </c>
      <c r="Q1774" s="2" t="str" cm="1">
        <f t="array" ref="Q1774">IFERROR(_xlfn.IFS(Table1[[#This Row],[Basic]]=1,"Basic",Table1[[#This Row],[Graduate]]=1,"Graduate",Table1[[#This Row],[Master]]=1,"Master",Table1[[#This Row],[PhD]]=1,"PhD"),"Other")</f>
        <v>Graduate</v>
      </c>
    </row>
    <row r="1775" spans="1:17" x14ac:dyDescent="0.25">
      <c r="A1775" s="2">
        <v>2895</v>
      </c>
      <c r="B1775" s="7">
        <v>131878</v>
      </c>
      <c r="C1775" s="2">
        <v>0</v>
      </c>
      <c r="D1775" s="2">
        <v>1</v>
      </c>
      <c r="E1775" s="2">
        <v>43</v>
      </c>
      <c r="F1775" s="2">
        <v>0</v>
      </c>
      <c r="G1775" s="2">
        <v>0</v>
      </c>
      <c r="H1775" s="2">
        <v>1</v>
      </c>
      <c r="I1775" s="2">
        <v>0</v>
      </c>
      <c r="J1775" s="2">
        <v>0</v>
      </c>
      <c r="K1775" s="2">
        <v>0</v>
      </c>
      <c r="L1775" s="2">
        <v>0</v>
      </c>
      <c r="M1775" s="2">
        <v>0</v>
      </c>
      <c r="N1775" s="2">
        <v>0</v>
      </c>
      <c r="O1775" s="2" t="s">
        <v>39</v>
      </c>
      <c r="P1775" s="2" t="str" cm="1">
        <f t="array" ref="P1775">_xlfn.IFS(Table1[[#This Row],[Divorced]]=1,"Divorced",Table1[[#This Row],[Married]]=1,"Married",Table1[[#This Row],[Single]]=1,"Single",Table1[[#This Row],[Together]]=1,"Together",Table1[[#This Row],[Widow]]=1,"Widow")</f>
        <v>Single</v>
      </c>
      <c r="Q1775" s="2" t="str" cm="1">
        <f t="array" ref="Q1775">IFERROR(_xlfn.IFS(Table1[[#This Row],[Basic]]=1,"Basic",Table1[[#This Row],[Graduate]]=1,"Graduate",Table1[[#This Row],[Master]]=1,"Master",Table1[[#This Row],[PhD]]=1,"PhD"),"Other")</f>
        <v>Other</v>
      </c>
    </row>
    <row r="1776" spans="1:17" x14ac:dyDescent="0.25">
      <c r="A1776" s="2">
        <v>2533</v>
      </c>
      <c r="B1776" s="7">
        <v>131859</v>
      </c>
      <c r="C1776" s="2">
        <v>1</v>
      </c>
      <c r="D1776" s="2">
        <v>0</v>
      </c>
      <c r="E1776" s="2">
        <v>44</v>
      </c>
      <c r="F1776" s="2">
        <v>1</v>
      </c>
      <c r="G1776" s="2">
        <v>0</v>
      </c>
      <c r="H1776" s="2">
        <v>0</v>
      </c>
      <c r="I1776" s="2">
        <v>0</v>
      </c>
      <c r="J1776" s="2">
        <v>0</v>
      </c>
      <c r="K1776" s="2">
        <v>0</v>
      </c>
      <c r="L1776" s="2">
        <v>1</v>
      </c>
      <c r="M1776" s="2">
        <v>0</v>
      </c>
      <c r="N1776" s="2">
        <v>0</v>
      </c>
      <c r="O1776" s="2" t="s">
        <v>34</v>
      </c>
      <c r="P1776" s="2" t="str" cm="1">
        <f t="array" ref="P1776">_xlfn.IFS(Table1[[#This Row],[Divorced]]=1,"Divorced",Table1[[#This Row],[Married]]=1,"Married",Table1[[#This Row],[Single]]=1,"Single",Table1[[#This Row],[Together]]=1,"Together",Table1[[#This Row],[Widow]]=1,"Widow")</f>
        <v>Divorced</v>
      </c>
      <c r="Q1776" s="2" t="str" cm="1">
        <f t="array" ref="Q1776">IFERROR(_xlfn.IFS(Table1[[#This Row],[Basic]]=1,"Basic",Table1[[#This Row],[Graduate]]=1,"Graduate",Table1[[#This Row],[Master]]=1,"Master",Table1[[#This Row],[PhD]]=1,"PhD"),"Other")</f>
        <v>Graduate</v>
      </c>
    </row>
    <row r="1777" spans="1:17" x14ac:dyDescent="0.25">
      <c r="A1777" s="2">
        <v>2727</v>
      </c>
      <c r="B1777" s="7">
        <v>131859</v>
      </c>
      <c r="C1777" s="2">
        <v>1</v>
      </c>
      <c r="D1777" s="2">
        <v>0</v>
      </c>
      <c r="E1777" s="2">
        <v>40</v>
      </c>
      <c r="F1777" s="2">
        <v>0</v>
      </c>
      <c r="G1777" s="2">
        <v>0</v>
      </c>
      <c r="H1777" s="2">
        <v>1</v>
      </c>
      <c r="I1777" s="2">
        <v>0</v>
      </c>
      <c r="J1777" s="2">
        <v>0</v>
      </c>
      <c r="K1777" s="2">
        <v>0</v>
      </c>
      <c r="L1777" s="2">
        <v>0</v>
      </c>
      <c r="M1777" s="2">
        <v>0</v>
      </c>
      <c r="N1777" s="2">
        <v>0</v>
      </c>
      <c r="O1777" s="2" t="s">
        <v>39</v>
      </c>
      <c r="P1777" s="2" t="str" cm="1">
        <f t="array" ref="P1777">_xlfn.IFS(Table1[[#This Row],[Divorced]]=1,"Divorced",Table1[[#This Row],[Married]]=1,"Married",Table1[[#This Row],[Single]]=1,"Single",Table1[[#This Row],[Together]]=1,"Together",Table1[[#This Row],[Widow]]=1,"Widow")</f>
        <v>Single</v>
      </c>
      <c r="Q1777" s="2" t="str" cm="1">
        <f t="array" ref="Q1777">IFERROR(_xlfn.IFS(Table1[[#This Row],[Basic]]=1,"Basic",Table1[[#This Row],[Graduate]]=1,"Graduate",Table1[[#This Row],[Master]]=1,"Master",Table1[[#This Row],[PhD]]=1,"PhD"),"Other")</f>
        <v>Other</v>
      </c>
    </row>
    <row r="1778" spans="1:17" x14ac:dyDescent="0.25">
      <c r="A1778" s="2">
        <v>1871</v>
      </c>
      <c r="B1778" s="7">
        <v>131814</v>
      </c>
      <c r="C1778" s="2">
        <v>1</v>
      </c>
      <c r="D1778" s="2">
        <v>0</v>
      </c>
      <c r="E1778" s="2">
        <v>47</v>
      </c>
      <c r="F1778" s="2">
        <v>0</v>
      </c>
      <c r="G1778" s="2">
        <v>1</v>
      </c>
      <c r="H1778" s="2">
        <v>0</v>
      </c>
      <c r="I1778" s="2">
        <v>0</v>
      </c>
      <c r="J1778" s="2">
        <v>0</v>
      </c>
      <c r="K1778" s="2">
        <v>0</v>
      </c>
      <c r="L1778" s="2">
        <v>1</v>
      </c>
      <c r="M1778" s="2">
        <v>0</v>
      </c>
      <c r="N1778" s="2">
        <v>0</v>
      </c>
      <c r="O1778" s="2" t="s">
        <v>38</v>
      </c>
      <c r="P1778" s="2" t="str" cm="1">
        <f t="array" ref="P1778">_xlfn.IFS(Table1[[#This Row],[Divorced]]=1,"Divorced",Table1[[#This Row],[Married]]=1,"Married",Table1[[#This Row],[Single]]=1,"Single",Table1[[#This Row],[Together]]=1,"Together",Table1[[#This Row],[Widow]]=1,"Widow")</f>
        <v>Married</v>
      </c>
      <c r="Q1778" s="2" t="str" cm="1">
        <f t="array" ref="Q1778">IFERROR(_xlfn.IFS(Table1[[#This Row],[Basic]]=1,"Basic",Table1[[#This Row],[Graduate]]=1,"Graduate",Table1[[#This Row],[Master]]=1,"Master",Table1[[#This Row],[PhD]]=1,"PhD"),"Other")</f>
        <v>Graduate</v>
      </c>
    </row>
    <row r="1779" spans="1:17" x14ac:dyDescent="0.25">
      <c r="A1779" s="2">
        <v>1258</v>
      </c>
      <c r="B1779" s="7">
        <v>131788</v>
      </c>
      <c r="C1779" s="2">
        <v>1</v>
      </c>
      <c r="D1779" s="2">
        <v>0</v>
      </c>
      <c r="E1779" s="2">
        <v>37</v>
      </c>
      <c r="F1779" s="2">
        <v>0</v>
      </c>
      <c r="G1779" s="2">
        <v>0</v>
      </c>
      <c r="H1779" s="2">
        <v>1</v>
      </c>
      <c r="I1779" s="2">
        <v>0</v>
      </c>
      <c r="J1779" s="2">
        <v>0</v>
      </c>
      <c r="K1779" s="2">
        <v>0</v>
      </c>
      <c r="L1779" s="2">
        <v>0</v>
      </c>
      <c r="M1779" s="2">
        <v>1</v>
      </c>
      <c r="N1779" s="2">
        <v>0</v>
      </c>
      <c r="O1779" s="2" t="s">
        <v>36</v>
      </c>
      <c r="P1779" s="2" t="str" cm="1">
        <f t="array" ref="P1779">_xlfn.IFS(Table1[[#This Row],[Divorced]]=1,"Divorced",Table1[[#This Row],[Married]]=1,"Married",Table1[[#This Row],[Single]]=1,"Single",Table1[[#This Row],[Together]]=1,"Together",Table1[[#This Row],[Widow]]=1,"Widow")</f>
        <v>Single</v>
      </c>
      <c r="Q1779" s="2" t="str" cm="1">
        <f t="array" ref="Q1779">IFERROR(_xlfn.IFS(Table1[[#This Row],[Basic]]=1,"Basic",Table1[[#This Row],[Graduate]]=1,"Graduate",Table1[[#This Row],[Master]]=1,"Master",Table1[[#This Row],[PhD]]=1,"PhD"),"Other")</f>
        <v>Master</v>
      </c>
    </row>
    <row r="1780" spans="1:17" x14ac:dyDescent="0.25">
      <c r="A1780" s="2">
        <v>3041</v>
      </c>
      <c r="B1780" s="7">
        <v>131761</v>
      </c>
      <c r="C1780" s="2">
        <v>1</v>
      </c>
      <c r="D1780" s="2">
        <v>0</v>
      </c>
      <c r="E1780" s="2">
        <v>36</v>
      </c>
      <c r="F1780" s="2">
        <v>0</v>
      </c>
      <c r="G1780" s="2">
        <v>1</v>
      </c>
      <c r="H1780" s="2">
        <v>0</v>
      </c>
      <c r="I1780" s="2">
        <v>0</v>
      </c>
      <c r="J1780" s="2">
        <v>0</v>
      </c>
      <c r="K1780" s="2">
        <v>0</v>
      </c>
      <c r="L1780" s="2">
        <v>1</v>
      </c>
      <c r="M1780" s="2">
        <v>0</v>
      </c>
      <c r="N1780" s="2">
        <v>0</v>
      </c>
      <c r="O1780" s="2" t="s">
        <v>38</v>
      </c>
      <c r="P1780" s="2" t="str" cm="1">
        <f t="array" ref="P1780">_xlfn.IFS(Table1[[#This Row],[Divorced]]=1,"Divorced",Table1[[#This Row],[Married]]=1,"Married",Table1[[#This Row],[Single]]=1,"Single",Table1[[#This Row],[Together]]=1,"Together",Table1[[#This Row],[Widow]]=1,"Widow")</f>
        <v>Married</v>
      </c>
      <c r="Q1780" s="2" t="str" cm="1">
        <f t="array" ref="Q1780">IFERROR(_xlfn.IFS(Table1[[#This Row],[Basic]]=1,"Basic",Table1[[#This Row],[Graduate]]=1,"Graduate",Table1[[#This Row],[Master]]=1,"Master",Table1[[#This Row],[PhD]]=1,"PhD"),"Other")</f>
        <v>Graduate</v>
      </c>
    </row>
    <row r="1781" spans="1:17" x14ac:dyDescent="0.25">
      <c r="A1781" s="2">
        <v>1232</v>
      </c>
      <c r="B1781" s="7">
        <v>131686</v>
      </c>
      <c r="C1781" s="2">
        <v>1</v>
      </c>
      <c r="D1781" s="2">
        <v>1</v>
      </c>
      <c r="E1781" s="2">
        <v>56</v>
      </c>
      <c r="F1781" s="2">
        <v>0</v>
      </c>
      <c r="G1781" s="2">
        <v>1</v>
      </c>
      <c r="H1781" s="2">
        <v>0</v>
      </c>
      <c r="I1781" s="2">
        <v>0</v>
      </c>
      <c r="J1781" s="2">
        <v>0</v>
      </c>
      <c r="K1781" s="2">
        <v>0</v>
      </c>
      <c r="L1781" s="2">
        <v>0</v>
      </c>
      <c r="M1781" s="2">
        <v>0</v>
      </c>
      <c r="N1781" s="2">
        <v>1</v>
      </c>
      <c r="O1781" s="2" t="s">
        <v>35</v>
      </c>
      <c r="P1781" s="2" t="str" cm="1">
        <f t="array" ref="P1781">_xlfn.IFS(Table1[[#This Row],[Divorced]]=1,"Divorced",Table1[[#This Row],[Married]]=1,"Married",Table1[[#This Row],[Single]]=1,"Single",Table1[[#This Row],[Together]]=1,"Together",Table1[[#This Row],[Widow]]=1,"Widow")</f>
        <v>Married</v>
      </c>
      <c r="Q1781" s="2" t="str" cm="1">
        <f t="array" ref="Q1781">IFERROR(_xlfn.IFS(Table1[[#This Row],[Basic]]=1,"Basic",Table1[[#This Row],[Graduate]]=1,"Graduate",Table1[[#This Row],[Master]]=1,"Master",Table1[[#This Row],[PhD]]=1,"PhD"),"Other")</f>
        <v>PhD</v>
      </c>
    </row>
    <row r="1782" spans="1:17" x14ac:dyDescent="0.25">
      <c r="A1782" s="2">
        <v>1604</v>
      </c>
      <c r="B1782" s="7">
        <v>131632</v>
      </c>
      <c r="C1782" s="2">
        <v>0</v>
      </c>
      <c r="D1782" s="2">
        <v>0</v>
      </c>
      <c r="E1782" s="2">
        <v>49</v>
      </c>
      <c r="F1782" s="2">
        <v>0</v>
      </c>
      <c r="G1782" s="2">
        <v>0</v>
      </c>
      <c r="H1782" s="2">
        <v>1</v>
      </c>
      <c r="I1782" s="2">
        <v>0</v>
      </c>
      <c r="J1782" s="2">
        <v>0</v>
      </c>
      <c r="K1782" s="2">
        <v>0</v>
      </c>
      <c r="L1782" s="2">
        <v>1</v>
      </c>
      <c r="M1782" s="2">
        <v>0</v>
      </c>
      <c r="N1782" s="2">
        <v>0</v>
      </c>
      <c r="O1782" s="2" t="s">
        <v>35</v>
      </c>
      <c r="P1782" s="2" t="str" cm="1">
        <f t="array" ref="P1782">_xlfn.IFS(Table1[[#This Row],[Divorced]]=1,"Divorced",Table1[[#This Row],[Married]]=1,"Married",Table1[[#This Row],[Single]]=1,"Single",Table1[[#This Row],[Together]]=1,"Together",Table1[[#This Row],[Widow]]=1,"Widow")</f>
        <v>Single</v>
      </c>
      <c r="Q1782" s="2" t="str" cm="1">
        <f t="array" ref="Q1782">IFERROR(_xlfn.IFS(Table1[[#This Row],[Basic]]=1,"Basic",Table1[[#This Row],[Graduate]]=1,"Graduate",Table1[[#This Row],[Master]]=1,"Master",Table1[[#This Row],[PhD]]=1,"PhD"),"Other")</f>
        <v>Graduate</v>
      </c>
    </row>
    <row r="1783" spans="1:17" x14ac:dyDescent="0.25">
      <c r="A1783" s="2">
        <v>1744</v>
      </c>
      <c r="B1783" s="7">
        <v>131626</v>
      </c>
      <c r="C1783" s="2">
        <v>1</v>
      </c>
      <c r="D1783" s="2">
        <v>0</v>
      </c>
      <c r="E1783" s="2">
        <v>42</v>
      </c>
      <c r="F1783" s="2">
        <v>0</v>
      </c>
      <c r="G1783" s="2">
        <v>0</v>
      </c>
      <c r="H1783" s="2">
        <v>1</v>
      </c>
      <c r="I1783" s="2">
        <v>0</v>
      </c>
      <c r="J1783" s="2">
        <v>0</v>
      </c>
      <c r="K1783" s="2">
        <v>0</v>
      </c>
      <c r="L1783" s="2">
        <v>0</v>
      </c>
      <c r="M1783" s="2">
        <v>0</v>
      </c>
      <c r="N1783" s="2">
        <v>1</v>
      </c>
      <c r="O1783" s="2" t="s">
        <v>36</v>
      </c>
      <c r="P1783" s="2" t="str" cm="1">
        <f t="array" ref="P1783">_xlfn.IFS(Table1[[#This Row],[Divorced]]=1,"Divorced",Table1[[#This Row],[Married]]=1,"Married",Table1[[#This Row],[Single]]=1,"Single",Table1[[#This Row],[Together]]=1,"Together",Table1[[#This Row],[Widow]]=1,"Widow")</f>
        <v>Single</v>
      </c>
      <c r="Q1783" s="2" t="str" cm="1">
        <f t="array" ref="Q1783">IFERROR(_xlfn.IFS(Table1[[#This Row],[Basic]]=1,"Basic",Table1[[#This Row],[Graduate]]=1,"Graduate",Table1[[#This Row],[Master]]=1,"Master",Table1[[#This Row],[PhD]]=1,"PhD"),"Other")</f>
        <v>PhD</v>
      </c>
    </row>
    <row r="1784" spans="1:17" x14ac:dyDescent="0.25">
      <c r="A1784" s="2">
        <v>1351</v>
      </c>
      <c r="B1784" s="7">
        <v>131615</v>
      </c>
      <c r="C1784" s="2">
        <v>1</v>
      </c>
      <c r="D1784" s="2">
        <v>0</v>
      </c>
      <c r="E1784" s="2">
        <v>44</v>
      </c>
      <c r="F1784" s="2">
        <v>1</v>
      </c>
      <c r="G1784" s="2">
        <v>0</v>
      </c>
      <c r="H1784" s="2">
        <v>0</v>
      </c>
      <c r="I1784" s="2">
        <v>0</v>
      </c>
      <c r="J1784" s="2">
        <v>0</v>
      </c>
      <c r="K1784" s="2">
        <v>0</v>
      </c>
      <c r="L1784" s="2">
        <v>1</v>
      </c>
      <c r="M1784" s="2">
        <v>0</v>
      </c>
      <c r="N1784" s="2">
        <v>0</v>
      </c>
      <c r="O1784" s="2" t="s">
        <v>34</v>
      </c>
      <c r="P1784" s="2" t="str" cm="1">
        <f t="array" ref="P1784">_xlfn.IFS(Table1[[#This Row],[Divorced]]=1,"Divorced",Table1[[#This Row],[Married]]=1,"Married",Table1[[#This Row],[Single]]=1,"Single",Table1[[#This Row],[Together]]=1,"Together",Table1[[#This Row],[Widow]]=1,"Widow")</f>
        <v>Divorced</v>
      </c>
      <c r="Q1784" s="2" t="str" cm="1">
        <f t="array" ref="Q1784">IFERROR(_xlfn.IFS(Table1[[#This Row],[Basic]]=1,"Basic",Table1[[#This Row],[Graduate]]=1,"Graduate",Table1[[#This Row],[Master]]=1,"Master",Table1[[#This Row],[PhD]]=1,"PhD"),"Other")</f>
        <v>Graduate</v>
      </c>
    </row>
    <row r="1785" spans="1:17" x14ac:dyDescent="0.25">
      <c r="A1785" s="2">
        <v>2102</v>
      </c>
      <c r="B1785" s="7">
        <v>131605</v>
      </c>
      <c r="C1785" s="2">
        <v>1</v>
      </c>
      <c r="D1785" s="2">
        <v>0</v>
      </c>
      <c r="E1785" s="2">
        <v>41</v>
      </c>
      <c r="F1785" s="2">
        <v>0</v>
      </c>
      <c r="G1785" s="2">
        <v>1</v>
      </c>
      <c r="H1785" s="2">
        <v>0</v>
      </c>
      <c r="I1785" s="2">
        <v>0</v>
      </c>
      <c r="J1785" s="2">
        <v>0</v>
      </c>
      <c r="K1785" s="2">
        <v>0</v>
      </c>
      <c r="L1785" s="2">
        <v>0</v>
      </c>
      <c r="M1785" s="2">
        <v>0</v>
      </c>
      <c r="N1785" s="2">
        <v>1</v>
      </c>
      <c r="O1785" s="2" t="s">
        <v>35</v>
      </c>
      <c r="P1785" s="2" t="str" cm="1">
        <f t="array" ref="P1785">_xlfn.IFS(Table1[[#This Row],[Divorced]]=1,"Divorced",Table1[[#This Row],[Married]]=1,"Married",Table1[[#This Row],[Single]]=1,"Single",Table1[[#This Row],[Together]]=1,"Together",Table1[[#This Row],[Widow]]=1,"Widow")</f>
        <v>Married</v>
      </c>
      <c r="Q1785" s="2" t="str" cm="1">
        <f t="array" ref="Q1785">IFERROR(_xlfn.IFS(Table1[[#This Row],[Basic]]=1,"Basic",Table1[[#This Row],[Graduate]]=1,"Graduate",Table1[[#This Row],[Master]]=1,"Master",Table1[[#This Row],[PhD]]=1,"PhD"),"Other")</f>
        <v>PhD</v>
      </c>
    </row>
    <row r="1786" spans="1:17" x14ac:dyDescent="0.25">
      <c r="A1786" s="2">
        <v>1765</v>
      </c>
      <c r="B1786" s="7">
        <v>131590</v>
      </c>
      <c r="C1786" s="2">
        <v>1</v>
      </c>
      <c r="D1786" s="2">
        <v>0</v>
      </c>
      <c r="E1786" s="2">
        <v>48</v>
      </c>
      <c r="F1786" s="2">
        <v>0</v>
      </c>
      <c r="G1786" s="2">
        <v>0</v>
      </c>
      <c r="H1786" s="2">
        <v>0</v>
      </c>
      <c r="I1786" s="2">
        <v>1</v>
      </c>
      <c r="J1786" s="2">
        <v>0</v>
      </c>
      <c r="K1786" s="2">
        <v>0</v>
      </c>
      <c r="L1786" s="2">
        <v>1</v>
      </c>
      <c r="M1786" s="2">
        <v>0</v>
      </c>
      <c r="N1786" s="2">
        <v>0</v>
      </c>
      <c r="O1786" s="2" t="s">
        <v>34</v>
      </c>
      <c r="P1786" s="2" t="str" cm="1">
        <f t="array" ref="P1786">_xlfn.IFS(Table1[[#This Row],[Divorced]]=1,"Divorced",Table1[[#This Row],[Married]]=1,"Married",Table1[[#This Row],[Single]]=1,"Single",Table1[[#This Row],[Together]]=1,"Together",Table1[[#This Row],[Widow]]=1,"Widow")</f>
        <v>Together</v>
      </c>
      <c r="Q1786" s="2" t="str" cm="1">
        <f t="array" ref="Q1786">IFERROR(_xlfn.IFS(Table1[[#This Row],[Basic]]=1,"Basic",Table1[[#This Row],[Graduate]]=1,"Graduate",Table1[[#This Row],[Master]]=1,"Master",Table1[[#This Row],[PhD]]=1,"PhD"),"Other")</f>
        <v>Graduate</v>
      </c>
    </row>
    <row r="1787" spans="1:17" x14ac:dyDescent="0.25">
      <c r="A1787" s="2">
        <v>3133</v>
      </c>
      <c r="B1787" s="7">
        <v>131560</v>
      </c>
      <c r="C1787" s="2">
        <v>1</v>
      </c>
      <c r="D1787" s="2">
        <v>0</v>
      </c>
      <c r="E1787" s="2">
        <v>46</v>
      </c>
      <c r="F1787" s="2">
        <v>0</v>
      </c>
      <c r="G1787" s="2">
        <v>0</v>
      </c>
      <c r="H1787" s="2">
        <v>1</v>
      </c>
      <c r="I1787" s="2">
        <v>0</v>
      </c>
      <c r="J1787" s="2">
        <v>0</v>
      </c>
      <c r="K1787" s="2">
        <v>0</v>
      </c>
      <c r="L1787" s="2">
        <v>0</v>
      </c>
      <c r="M1787" s="2">
        <v>0</v>
      </c>
      <c r="N1787" s="2">
        <v>1</v>
      </c>
      <c r="O1787" s="2" t="s">
        <v>34</v>
      </c>
      <c r="P1787" s="2" t="str" cm="1">
        <f t="array" ref="P1787">_xlfn.IFS(Table1[[#This Row],[Divorced]]=1,"Divorced",Table1[[#This Row],[Married]]=1,"Married",Table1[[#This Row],[Single]]=1,"Single",Table1[[#This Row],[Together]]=1,"Together",Table1[[#This Row],[Widow]]=1,"Widow")</f>
        <v>Single</v>
      </c>
      <c r="Q1787" s="2" t="str" cm="1">
        <f t="array" ref="Q1787">IFERROR(_xlfn.IFS(Table1[[#This Row],[Basic]]=1,"Basic",Table1[[#This Row],[Graduate]]=1,"Graduate",Table1[[#This Row],[Master]]=1,"Master",Table1[[#This Row],[PhD]]=1,"PhD"),"Other")</f>
        <v>PhD</v>
      </c>
    </row>
    <row r="1788" spans="1:17" x14ac:dyDescent="0.25">
      <c r="A1788" s="2">
        <v>2884</v>
      </c>
      <c r="B1788" s="7">
        <v>131535</v>
      </c>
      <c r="C1788" s="2">
        <v>1</v>
      </c>
      <c r="D1788" s="2">
        <v>0</v>
      </c>
      <c r="E1788" s="2">
        <v>40</v>
      </c>
      <c r="F1788" s="2">
        <v>0</v>
      </c>
      <c r="G1788" s="2">
        <v>1</v>
      </c>
      <c r="H1788" s="2">
        <v>0</v>
      </c>
      <c r="I1788" s="2">
        <v>0</v>
      </c>
      <c r="J1788" s="2">
        <v>0</v>
      </c>
      <c r="K1788" s="2">
        <v>0</v>
      </c>
      <c r="L1788" s="2">
        <v>0</v>
      </c>
      <c r="M1788" s="2">
        <v>1</v>
      </c>
      <c r="N1788" s="2">
        <v>0</v>
      </c>
      <c r="O1788" s="2" t="s">
        <v>36</v>
      </c>
      <c r="P1788" s="2" t="str" cm="1">
        <f t="array" ref="P1788">_xlfn.IFS(Table1[[#This Row],[Divorced]]=1,"Divorced",Table1[[#This Row],[Married]]=1,"Married",Table1[[#This Row],[Single]]=1,"Single",Table1[[#This Row],[Together]]=1,"Together",Table1[[#This Row],[Widow]]=1,"Widow")</f>
        <v>Married</v>
      </c>
      <c r="Q1788" s="2" t="str" cm="1">
        <f t="array" ref="Q1788">IFERROR(_xlfn.IFS(Table1[[#This Row],[Basic]]=1,"Basic",Table1[[#This Row],[Graduate]]=1,"Graduate",Table1[[#This Row],[Master]]=1,"Master",Table1[[#This Row],[PhD]]=1,"PhD"),"Other")</f>
        <v>Master</v>
      </c>
    </row>
    <row r="1789" spans="1:17" x14ac:dyDescent="0.25">
      <c r="A1789" s="2">
        <v>2169</v>
      </c>
      <c r="B1789" s="7">
        <v>131497</v>
      </c>
      <c r="C1789" s="2">
        <v>0</v>
      </c>
      <c r="D1789" s="2">
        <v>1</v>
      </c>
      <c r="E1789" s="2">
        <v>58</v>
      </c>
      <c r="F1789" s="2">
        <v>0</v>
      </c>
      <c r="G1789" s="2">
        <v>0</v>
      </c>
      <c r="H1789" s="2">
        <v>0</v>
      </c>
      <c r="I1789" s="2">
        <v>1</v>
      </c>
      <c r="J1789" s="2">
        <v>0</v>
      </c>
      <c r="K1789" s="2">
        <v>0</v>
      </c>
      <c r="L1789" s="2">
        <v>0</v>
      </c>
      <c r="M1789" s="2">
        <v>0</v>
      </c>
      <c r="N1789" s="2">
        <v>1</v>
      </c>
      <c r="O1789" s="2" t="s">
        <v>39</v>
      </c>
      <c r="P1789" s="2" t="str" cm="1">
        <f t="array" ref="P1789">_xlfn.IFS(Table1[[#This Row],[Divorced]]=1,"Divorced",Table1[[#This Row],[Married]]=1,"Married",Table1[[#This Row],[Single]]=1,"Single",Table1[[#This Row],[Together]]=1,"Together",Table1[[#This Row],[Widow]]=1,"Widow")</f>
        <v>Together</v>
      </c>
      <c r="Q1789" s="2" t="str" cm="1">
        <f t="array" ref="Q1789">IFERROR(_xlfn.IFS(Table1[[#This Row],[Basic]]=1,"Basic",Table1[[#This Row],[Graduate]]=1,"Graduate",Table1[[#This Row],[Master]]=1,"Master",Table1[[#This Row],[PhD]]=1,"PhD"),"Other")</f>
        <v>PhD</v>
      </c>
    </row>
    <row r="1790" spans="1:17" x14ac:dyDescent="0.25">
      <c r="A1790" s="2">
        <v>2566</v>
      </c>
      <c r="B1790" s="7">
        <v>131497</v>
      </c>
      <c r="C1790" s="2">
        <v>0</v>
      </c>
      <c r="D1790" s="2">
        <v>1</v>
      </c>
      <c r="E1790" s="2">
        <v>58</v>
      </c>
      <c r="F1790" s="2">
        <v>0</v>
      </c>
      <c r="G1790" s="2">
        <v>0</v>
      </c>
      <c r="H1790" s="2">
        <v>0</v>
      </c>
      <c r="I1790" s="2">
        <v>1</v>
      </c>
      <c r="J1790" s="2">
        <v>0</v>
      </c>
      <c r="K1790" s="2">
        <v>0</v>
      </c>
      <c r="L1790" s="2">
        <v>0</v>
      </c>
      <c r="M1790" s="2">
        <v>0</v>
      </c>
      <c r="N1790" s="2">
        <v>1</v>
      </c>
      <c r="O1790" s="2" t="s">
        <v>36</v>
      </c>
      <c r="P1790" s="2" t="str" cm="1">
        <f t="array" ref="P1790">_xlfn.IFS(Table1[[#This Row],[Divorced]]=1,"Divorced",Table1[[#This Row],[Married]]=1,"Married",Table1[[#This Row],[Single]]=1,"Single",Table1[[#This Row],[Together]]=1,"Together",Table1[[#This Row],[Widow]]=1,"Widow")</f>
        <v>Together</v>
      </c>
      <c r="Q1790" s="2" t="str" cm="1">
        <f t="array" ref="Q1790">IFERROR(_xlfn.IFS(Table1[[#This Row],[Basic]]=1,"Basic",Table1[[#This Row],[Graduate]]=1,"Graduate",Table1[[#This Row],[Master]]=1,"Master",Table1[[#This Row],[PhD]]=1,"PhD"),"Other")</f>
        <v>PhD</v>
      </c>
    </row>
    <row r="1791" spans="1:17" x14ac:dyDescent="0.25">
      <c r="A1791" s="2">
        <v>2244</v>
      </c>
      <c r="B1791" s="7">
        <v>131454</v>
      </c>
      <c r="C1791" s="2">
        <v>1</v>
      </c>
      <c r="D1791" s="2">
        <v>1</v>
      </c>
      <c r="E1791" s="2">
        <v>60</v>
      </c>
      <c r="F1791" s="2">
        <v>0</v>
      </c>
      <c r="G1791" s="2">
        <v>1</v>
      </c>
      <c r="H1791" s="2">
        <v>0</v>
      </c>
      <c r="I1791" s="2">
        <v>0</v>
      </c>
      <c r="J1791" s="2">
        <v>0</v>
      </c>
      <c r="K1791" s="2">
        <v>0</v>
      </c>
      <c r="L1791" s="2">
        <v>1</v>
      </c>
      <c r="M1791" s="2">
        <v>0</v>
      </c>
      <c r="N1791" s="2">
        <v>0</v>
      </c>
      <c r="O1791" s="2" t="s">
        <v>37</v>
      </c>
      <c r="P1791" s="2" t="str" cm="1">
        <f t="array" ref="P1791">_xlfn.IFS(Table1[[#This Row],[Divorced]]=1,"Divorced",Table1[[#This Row],[Married]]=1,"Married",Table1[[#This Row],[Single]]=1,"Single",Table1[[#This Row],[Together]]=1,"Together",Table1[[#This Row],[Widow]]=1,"Widow")</f>
        <v>Married</v>
      </c>
      <c r="Q1791" s="2" t="str" cm="1">
        <f t="array" ref="Q1791">IFERROR(_xlfn.IFS(Table1[[#This Row],[Basic]]=1,"Basic",Table1[[#This Row],[Graduate]]=1,"Graduate",Table1[[#This Row],[Master]]=1,"Master",Table1[[#This Row],[PhD]]=1,"PhD"),"Other")</f>
        <v>Graduate</v>
      </c>
    </row>
    <row r="1792" spans="1:17" x14ac:dyDescent="0.25">
      <c r="A1792" s="2">
        <v>1384</v>
      </c>
      <c r="B1792" s="7">
        <v>131395</v>
      </c>
      <c r="C1792" s="2">
        <v>1</v>
      </c>
      <c r="D1792" s="2">
        <v>1</v>
      </c>
      <c r="E1792" s="2">
        <v>64</v>
      </c>
      <c r="F1792" s="2">
        <v>1</v>
      </c>
      <c r="G1792" s="2">
        <v>0</v>
      </c>
      <c r="H1792" s="2">
        <v>0</v>
      </c>
      <c r="I1792" s="2">
        <v>0</v>
      </c>
      <c r="J1792" s="2">
        <v>0</v>
      </c>
      <c r="K1792" s="2">
        <v>0</v>
      </c>
      <c r="L1792" s="2">
        <v>0</v>
      </c>
      <c r="M1792" s="2">
        <v>0</v>
      </c>
      <c r="N1792" s="2">
        <v>0</v>
      </c>
      <c r="O1792" s="2" t="s">
        <v>36</v>
      </c>
      <c r="P1792" s="2" t="str" cm="1">
        <f t="array" ref="P1792">_xlfn.IFS(Table1[[#This Row],[Divorced]]=1,"Divorced",Table1[[#This Row],[Married]]=1,"Married",Table1[[#This Row],[Single]]=1,"Single",Table1[[#This Row],[Together]]=1,"Together",Table1[[#This Row],[Widow]]=1,"Widow")</f>
        <v>Divorced</v>
      </c>
      <c r="Q1792" s="2" t="str" cm="1">
        <f t="array" ref="Q1792">IFERROR(_xlfn.IFS(Table1[[#This Row],[Basic]]=1,"Basic",Table1[[#This Row],[Graduate]]=1,"Graduate",Table1[[#This Row],[Master]]=1,"Master",Table1[[#This Row],[PhD]]=1,"PhD"),"Other")</f>
        <v>Other</v>
      </c>
    </row>
    <row r="1793" spans="1:17" x14ac:dyDescent="0.25">
      <c r="A1793" s="2">
        <v>2954</v>
      </c>
      <c r="B1793" s="7">
        <v>131385</v>
      </c>
      <c r="C1793" s="2">
        <v>1</v>
      </c>
      <c r="D1793" s="2">
        <v>0</v>
      </c>
      <c r="E1793" s="2">
        <v>36</v>
      </c>
      <c r="F1793" s="2">
        <v>0</v>
      </c>
      <c r="G1793" s="2">
        <v>0</v>
      </c>
      <c r="H1793" s="2">
        <v>1</v>
      </c>
      <c r="I1793" s="2">
        <v>0</v>
      </c>
      <c r="J1793" s="2">
        <v>0</v>
      </c>
      <c r="K1793" s="2">
        <v>0</v>
      </c>
      <c r="L1793" s="2">
        <v>0</v>
      </c>
      <c r="M1793" s="2">
        <v>1</v>
      </c>
      <c r="N1793" s="2">
        <v>0</v>
      </c>
      <c r="O1793" s="2" t="s">
        <v>35</v>
      </c>
      <c r="P1793" s="2" t="str" cm="1">
        <f t="array" ref="P1793">_xlfn.IFS(Table1[[#This Row],[Divorced]]=1,"Divorced",Table1[[#This Row],[Married]]=1,"Married",Table1[[#This Row],[Single]]=1,"Single",Table1[[#This Row],[Together]]=1,"Together",Table1[[#This Row],[Widow]]=1,"Widow")</f>
        <v>Single</v>
      </c>
      <c r="Q1793" s="2" t="str" cm="1">
        <f t="array" ref="Q1793">IFERROR(_xlfn.IFS(Table1[[#This Row],[Basic]]=1,"Basic",Table1[[#This Row],[Graduate]]=1,"Graduate",Table1[[#This Row],[Master]]=1,"Master",Table1[[#This Row],[PhD]]=1,"PhD"),"Other")</f>
        <v>Master</v>
      </c>
    </row>
    <row r="1794" spans="1:17" x14ac:dyDescent="0.25">
      <c r="A1794" s="2">
        <v>1183</v>
      </c>
      <c r="B1794" s="7">
        <v>131353</v>
      </c>
      <c r="C1794" s="2">
        <v>1</v>
      </c>
      <c r="D1794" s="2">
        <v>1</v>
      </c>
      <c r="E1794" s="2">
        <v>43</v>
      </c>
      <c r="F1794" s="2">
        <v>0</v>
      </c>
      <c r="G1794" s="2">
        <v>1</v>
      </c>
      <c r="H1794" s="2">
        <v>0</v>
      </c>
      <c r="I1794" s="2">
        <v>0</v>
      </c>
      <c r="J1794" s="2">
        <v>0</v>
      </c>
      <c r="K1794" s="2">
        <v>0</v>
      </c>
      <c r="L1794" s="2">
        <v>1</v>
      </c>
      <c r="M1794" s="2">
        <v>0</v>
      </c>
      <c r="N1794" s="2">
        <v>0</v>
      </c>
      <c r="O1794" s="2" t="s">
        <v>34</v>
      </c>
      <c r="P1794" s="2" t="str" cm="1">
        <f t="array" ref="P1794">_xlfn.IFS(Table1[[#This Row],[Divorced]]=1,"Divorced",Table1[[#This Row],[Married]]=1,"Married",Table1[[#This Row],[Single]]=1,"Single",Table1[[#This Row],[Together]]=1,"Together",Table1[[#This Row],[Widow]]=1,"Widow")</f>
        <v>Married</v>
      </c>
      <c r="Q1794" s="2" t="str" cm="1">
        <f t="array" ref="Q1794">IFERROR(_xlfn.IFS(Table1[[#This Row],[Basic]]=1,"Basic",Table1[[#This Row],[Graduate]]=1,"Graduate",Table1[[#This Row],[Master]]=1,"Master",Table1[[#This Row],[PhD]]=1,"PhD"),"Other")</f>
        <v>Graduate</v>
      </c>
    </row>
    <row r="1795" spans="1:17" x14ac:dyDescent="0.25">
      <c r="A1795" s="2">
        <v>2590</v>
      </c>
      <c r="B1795" s="7">
        <v>131353</v>
      </c>
      <c r="C1795" s="2">
        <v>1</v>
      </c>
      <c r="D1795" s="2">
        <v>1</v>
      </c>
      <c r="E1795" s="2">
        <v>43</v>
      </c>
      <c r="F1795" s="2">
        <v>0</v>
      </c>
      <c r="G1795" s="2">
        <v>1</v>
      </c>
      <c r="H1795" s="2">
        <v>0</v>
      </c>
      <c r="I1795" s="2">
        <v>0</v>
      </c>
      <c r="J1795" s="2">
        <v>0</v>
      </c>
      <c r="K1795" s="2">
        <v>0</v>
      </c>
      <c r="L1795" s="2">
        <v>1</v>
      </c>
      <c r="M1795" s="2">
        <v>0</v>
      </c>
      <c r="N1795" s="2">
        <v>0</v>
      </c>
      <c r="O1795" s="2" t="s">
        <v>36</v>
      </c>
      <c r="P1795" s="2" t="str" cm="1">
        <f t="array" ref="P1795">_xlfn.IFS(Table1[[#This Row],[Divorced]]=1,"Divorced",Table1[[#This Row],[Married]]=1,"Married",Table1[[#This Row],[Single]]=1,"Single",Table1[[#This Row],[Together]]=1,"Together",Table1[[#This Row],[Widow]]=1,"Widow")</f>
        <v>Married</v>
      </c>
      <c r="Q1795" s="2" t="str" cm="1">
        <f t="array" ref="Q1795">IFERROR(_xlfn.IFS(Table1[[#This Row],[Basic]]=1,"Basic",Table1[[#This Row],[Graduate]]=1,"Graduate",Table1[[#This Row],[Master]]=1,"Master",Table1[[#This Row],[PhD]]=1,"PhD"),"Other")</f>
        <v>Graduate</v>
      </c>
    </row>
    <row r="1796" spans="1:17" x14ac:dyDescent="0.25">
      <c r="A1796" s="2">
        <v>2407</v>
      </c>
      <c r="B1796" s="7">
        <v>131163</v>
      </c>
      <c r="C1796" s="2">
        <v>1</v>
      </c>
      <c r="D1796" s="2">
        <v>0</v>
      </c>
      <c r="E1796" s="2">
        <v>47</v>
      </c>
      <c r="F1796" s="2">
        <v>1</v>
      </c>
      <c r="G1796" s="2">
        <v>0</v>
      </c>
      <c r="H1796" s="2">
        <v>0</v>
      </c>
      <c r="I1796" s="2">
        <v>0</v>
      </c>
      <c r="J1796" s="2">
        <v>0</v>
      </c>
      <c r="K1796" s="2">
        <v>0</v>
      </c>
      <c r="L1796" s="2">
        <v>0</v>
      </c>
      <c r="M1796" s="2">
        <v>0</v>
      </c>
      <c r="N1796" s="2">
        <v>0</v>
      </c>
      <c r="O1796" s="2" t="s">
        <v>34</v>
      </c>
      <c r="P1796" s="2" t="str" cm="1">
        <f t="array" ref="P1796">_xlfn.IFS(Table1[[#This Row],[Divorced]]=1,"Divorced",Table1[[#This Row],[Married]]=1,"Married",Table1[[#This Row],[Single]]=1,"Single",Table1[[#This Row],[Together]]=1,"Together",Table1[[#This Row],[Widow]]=1,"Widow")</f>
        <v>Divorced</v>
      </c>
      <c r="Q1796" s="2" t="str" cm="1">
        <f t="array" ref="Q1796">IFERROR(_xlfn.IFS(Table1[[#This Row],[Basic]]=1,"Basic",Table1[[#This Row],[Graduate]]=1,"Graduate",Table1[[#This Row],[Master]]=1,"Master",Table1[[#This Row],[PhD]]=1,"PhD"),"Other")</f>
        <v>Other</v>
      </c>
    </row>
    <row r="1797" spans="1:17" x14ac:dyDescent="0.25">
      <c r="A1797" s="2">
        <v>2477</v>
      </c>
      <c r="B1797" s="7">
        <v>131163</v>
      </c>
      <c r="C1797" s="2">
        <v>1</v>
      </c>
      <c r="D1797" s="2">
        <v>0</v>
      </c>
      <c r="E1797" s="2">
        <v>47</v>
      </c>
      <c r="F1797" s="2">
        <v>1</v>
      </c>
      <c r="G1797" s="2">
        <v>0</v>
      </c>
      <c r="H1797" s="2">
        <v>0</v>
      </c>
      <c r="I1797" s="2">
        <v>0</v>
      </c>
      <c r="J1797" s="2">
        <v>0</v>
      </c>
      <c r="K1797" s="2">
        <v>0</v>
      </c>
      <c r="L1797" s="2">
        <v>0</v>
      </c>
      <c r="M1797" s="2">
        <v>0</v>
      </c>
      <c r="N1797" s="2">
        <v>0</v>
      </c>
      <c r="O1797" s="2" t="s">
        <v>38</v>
      </c>
      <c r="P1797" s="2" t="str" cm="1">
        <f t="array" ref="P1797">_xlfn.IFS(Table1[[#This Row],[Divorced]]=1,"Divorced",Table1[[#This Row],[Married]]=1,"Married",Table1[[#This Row],[Single]]=1,"Single",Table1[[#This Row],[Together]]=1,"Together",Table1[[#This Row],[Widow]]=1,"Widow")</f>
        <v>Divorced</v>
      </c>
      <c r="Q1797" s="2" t="str" cm="1">
        <f t="array" ref="Q1797">IFERROR(_xlfn.IFS(Table1[[#This Row],[Basic]]=1,"Basic",Table1[[#This Row],[Graduate]]=1,"Graduate",Table1[[#This Row],[Master]]=1,"Master",Table1[[#This Row],[PhD]]=1,"PhD"),"Other")</f>
        <v>Other</v>
      </c>
    </row>
    <row r="1798" spans="1:17" x14ac:dyDescent="0.25">
      <c r="A1798" s="2">
        <v>1237</v>
      </c>
      <c r="B1798" s="7">
        <v>131160</v>
      </c>
      <c r="C1798" s="2">
        <v>1</v>
      </c>
      <c r="D1798" s="2">
        <v>0</v>
      </c>
      <c r="E1798" s="2">
        <v>45</v>
      </c>
      <c r="F1798" s="2">
        <v>0</v>
      </c>
      <c r="G1798" s="2">
        <v>0</v>
      </c>
      <c r="H1798" s="2">
        <v>1</v>
      </c>
      <c r="I1798" s="2">
        <v>0</v>
      </c>
      <c r="J1798" s="2">
        <v>0</v>
      </c>
      <c r="K1798" s="2">
        <v>0</v>
      </c>
      <c r="L1798" s="2">
        <v>0</v>
      </c>
      <c r="M1798" s="2">
        <v>1</v>
      </c>
      <c r="N1798" s="2">
        <v>0</v>
      </c>
      <c r="O1798" s="2" t="s">
        <v>34</v>
      </c>
      <c r="P1798" s="2" t="str" cm="1">
        <f t="array" ref="P1798">_xlfn.IFS(Table1[[#This Row],[Divorced]]=1,"Divorced",Table1[[#This Row],[Married]]=1,"Married",Table1[[#This Row],[Single]]=1,"Single",Table1[[#This Row],[Together]]=1,"Together",Table1[[#This Row],[Widow]]=1,"Widow")</f>
        <v>Single</v>
      </c>
      <c r="Q1798" s="2" t="str" cm="1">
        <f t="array" ref="Q1798">IFERROR(_xlfn.IFS(Table1[[#This Row],[Basic]]=1,"Basic",Table1[[#This Row],[Graduate]]=1,"Graduate",Table1[[#This Row],[Master]]=1,"Master",Table1[[#This Row],[PhD]]=1,"PhD"),"Other")</f>
        <v>Master</v>
      </c>
    </row>
    <row r="1799" spans="1:17" x14ac:dyDescent="0.25">
      <c r="A1799" s="2">
        <v>2867</v>
      </c>
      <c r="B1799" s="7">
        <v>131158</v>
      </c>
      <c r="C1799" s="2">
        <v>1</v>
      </c>
      <c r="D1799" s="2">
        <v>0</v>
      </c>
      <c r="E1799" s="2">
        <v>35</v>
      </c>
      <c r="F1799" s="2">
        <v>0</v>
      </c>
      <c r="G1799" s="2">
        <v>1</v>
      </c>
      <c r="H1799" s="2">
        <v>0</v>
      </c>
      <c r="I1799" s="2">
        <v>0</v>
      </c>
      <c r="J1799" s="2">
        <v>0</v>
      </c>
      <c r="K1799" s="2">
        <v>0</v>
      </c>
      <c r="L1799" s="2">
        <v>1</v>
      </c>
      <c r="M1799" s="2">
        <v>0</v>
      </c>
      <c r="N1799" s="2">
        <v>0</v>
      </c>
      <c r="O1799" s="2" t="s">
        <v>38</v>
      </c>
      <c r="P1799" s="2" t="str" cm="1">
        <f t="array" ref="P1799">_xlfn.IFS(Table1[[#This Row],[Divorced]]=1,"Divorced",Table1[[#This Row],[Married]]=1,"Married",Table1[[#This Row],[Single]]=1,"Single",Table1[[#This Row],[Together]]=1,"Together",Table1[[#This Row],[Widow]]=1,"Widow")</f>
        <v>Married</v>
      </c>
      <c r="Q1799" s="2" t="str" cm="1">
        <f t="array" ref="Q1799">IFERROR(_xlfn.IFS(Table1[[#This Row],[Basic]]=1,"Basic",Table1[[#This Row],[Graduate]]=1,"Graduate",Table1[[#This Row],[Master]]=1,"Master",Table1[[#This Row],[PhD]]=1,"PhD"),"Other")</f>
        <v>Graduate</v>
      </c>
    </row>
    <row r="1800" spans="1:17" x14ac:dyDescent="0.25">
      <c r="A1800" s="2">
        <v>1583</v>
      </c>
      <c r="B1800" s="7">
        <v>131089</v>
      </c>
      <c r="C1800" s="2">
        <v>1</v>
      </c>
      <c r="D1800" s="2">
        <v>0</v>
      </c>
      <c r="E1800" s="2">
        <v>39</v>
      </c>
      <c r="F1800" s="2">
        <v>0</v>
      </c>
      <c r="G1800" s="2">
        <v>0</v>
      </c>
      <c r="H1800" s="2">
        <v>0</v>
      </c>
      <c r="I1800" s="2">
        <v>1</v>
      </c>
      <c r="J1800" s="2">
        <v>0</v>
      </c>
      <c r="K1800" s="2">
        <v>0</v>
      </c>
      <c r="L1800" s="2">
        <v>1</v>
      </c>
      <c r="M1800" s="2">
        <v>0</v>
      </c>
      <c r="N1800" s="2">
        <v>0</v>
      </c>
      <c r="O1800" s="2" t="s">
        <v>38</v>
      </c>
      <c r="P1800" s="2" t="str" cm="1">
        <f t="array" ref="P1800">_xlfn.IFS(Table1[[#This Row],[Divorced]]=1,"Divorced",Table1[[#This Row],[Married]]=1,"Married",Table1[[#This Row],[Single]]=1,"Single",Table1[[#This Row],[Together]]=1,"Together",Table1[[#This Row],[Widow]]=1,"Widow")</f>
        <v>Together</v>
      </c>
      <c r="Q1800" s="2" t="str" cm="1">
        <f t="array" ref="Q1800">IFERROR(_xlfn.IFS(Table1[[#This Row],[Basic]]=1,"Basic",Table1[[#This Row],[Graduate]]=1,"Graduate",Table1[[#This Row],[Master]]=1,"Master",Table1[[#This Row],[PhD]]=1,"PhD"),"Other")</f>
        <v>Graduate</v>
      </c>
    </row>
    <row r="1801" spans="1:17" x14ac:dyDescent="0.25">
      <c r="A1801" s="2">
        <v>2411</v>
      </c>
      <c r="B1801" s="7">
        <v>131086</v>
      </c>
      <c r="C1801" s="2">
        <v>1</v>
      </c>
      <c r="D1801" s="2">
        <v>1</v>
      </c>
      <c r="E1801" s="2">
        <v>41</v>
      </c>
      <c r="F1801" s="2">
        <v>0</v>
      </c>
      <c r="G1801" s="2">
        <v>1</v>
      </c>
      <c r="H1801" s="2">
        <v>0</v>
      </c>
      <c r="I1801" s="2">
        <v>0</v>
      </c>
      <c r="J1801" s="2">
        <v>0</v>
      </c>
      <c r="K1801" s="2">
        <v>0</v>
      </c>
      <c r="L1801" s="2">
        <v>0</v>
      </c>
      <c r="M1801" s="2">
        <v>0</v>
      </c>
      <c r="N1801" s="2">
        <v>0</v>
      </c>
      <c r="O1801" s="2" t="s">
        <v>38</v>
      </c>
      <c r="P1801" s="2" t="str" cm="1">
        <f t="array" ref="P1801">_xlfn.IFS(Table1[[#This Row],[Divorced]]=1,"Divorced",Table1[[#This Row],[Married]]=1,"Married",Table1[[#This Row],[Single]]=1,"Single",Table1[[#This Row],[Together]]=1,"Together",Table1[[#This Row],[Widow]]=1,"Widow")</f>
        <v>Married</v>
      </c>
      <c r="Q1801" s="2" t="str" cm="1">
        <f t="array" ref="Q1801">IFERROR(_xlfn.IFS(Table1[[#This Row],[Basic]]=1,"Basic",Table1[[#This Row],[Graduate]]=1,"Graduate",Table1[[#This Row],[Master]]=1,"Master",Table1[[#This Row],[PhD]]=1,"PhD"),"Other")</f>
        <v>Other</v>
      </c>
    </row>
    <row r="1802" spans="1:17" x14ac:dyDescent="0.25">
      <c r="A1802" s="2">
        <v>2014</v>
      </c>
      <c r="B1802" s="7">
        <v>131056</v>
      </c>
      <c r="C1802" s="2">
        <v>1</v>
      </c>
      <c r="D1802" s="2">
        <v>0</v>
      </c>
      <c r="E1802" s="2">
        <v>43</v>
      </c>
      <c r="F1802" s="2">
        <v>0</v>
      </c>
      <c r="G1802" s="2">
        <v>1</v>
      </c>
      <c r="H1802" s="2">
        <v>0</v>
      </c>
      <c r="I1802" s="2">
        <v>0</v>
      </c>
      <c r="J1802" s="2">
        <v>0</v>
      </c>
      <c r="K1802" s="2">
        <v>0</v>
      </c>
      <c r="L1802" s="2">
        <v>0</v>
      </c>
      <c r="M1802" s="2">
        <v>0</v>
      </c>
      <c r="N1802" s="2">
        <v>0</v>
      </c>
      <c r="O1802" s="2" t="s">
        <v>36</v>
      </c>
      <c r="P1802" s="2" t="str" cm="1">
        <f t="array" ref="P1802">_xlfn.IFS(Table1[[#This Row],[Divorced]]=1,"Divorced",Table1[[#This Row],[Married]]=1,"Married",Table1[[#This Row],[Single]]=1,"Single",Table1[[#This Row],[Together]]=1,"Together",Table1[[#This Row],[Widow]]=1,"Widow")</f>
        <v>Married</v>
      </c>
      <c r="Q1802" s="2" t="str" cm="1">
        <f t="array" ref="Q1802">IFERROR(_xlfn.IFS(Table1[[#This Row],[Basic]]=1,"Basic",Table1[[#This Row],[Graduate]]=1,"Graduate",Table1[[#This Row],[Master]]=1,"Master",Table1[[#This Row],[PhD]]=1,"PhD"),"Other")</f>
        <v>Other</v>
      </c>
    </row>
    <row r="1803" spans="1:17" x14ac:dyDescent="0.25">
      <c r="A1803" s="2">
        <v>1115</v>
      </c>
      <c r="B1803" s="7">
        <v>130992</v>
      </c>
      <c r="C1803" s="2">
        <v>1</v>
      </c>
      <c r="D1803" s="2">
        <v>0</v>
      </c>
      <c r="E1803" s="2">
        <v>44</v>
      </c>
      <c r="F1803" s="2">
        <v>1</v>
      </c>
      <c r="G1803" s="2">
        <v>0</v>
      </c>
      <c r="H1803" s="2">
        <v>0</v>
      </c>
      <c r="I1803" s="2">
        <v>0</v>
      </c>
      <c r="J1803" s="2">
        <v>0</v>
      </c>
      <c r="K1803" s="2">
        <v>0</v>
      </c>
      <c r="L1803" s="2">
        <v>1</v>
      </c>
      <c r="M1803" s="2">
        <v>0</v>
      </c>
      <c r="N1803" s="2">
        <v>0</v>
      </c>
      <c r="O1803" s="2" t="s">
        <v>38</v>
      </c>
      <c r="P1803" s="2" t="str" cm="1">
        <f t="array" ref="P1803">_xlfn.IFS(Table1[[#This Row],[Divorced]]=1,"Divorced",Table1[[#This Row],[Married]]=1,"Married",Table1[[#This Row],[Single]]=1,"Single",Table1[[#This Row],[Together]]=1,"Together",Table1[[#This Row],[Widow]]=1,"Widow")</f>
        <v>Divorced</v>
      </c>
      <c r="Q1803" s="2" t="str" cm="1">
        <f t="array" ref="Q1803">IFERROR(_xlfn.IFS(Table1[[#This Row],[Basic]]=1,"Basic",Table1[[#This Row],[Graduate]]=1,"Graduate",Table1[[#This Row],[Master]]=1,"Master",Table1[[#This Row],[PhD]]=1,"PhD"),"Other")</f>
        <v>Graduate</v>
      </c>
    </row>
    <row r="1804" spans="1:17" x14ac:dyDescent="0.25">
      <c r="A1804" s="2">
        <v>3099</v>
      </c>
      <c r="B1804" s="7">
        <v>130992</v>
      </c>
      <c r="C1804" s="2">
        <v>1</v>
      </c>
      <c r="D1804" s="2">
        <v>0</v>
      </c>
      <c r="E1804" s="2">
        <v>44</v>
      </c>
      <c r="F1804" s="2">
        <v>1</v>
      </c>
      <c r="G1804" s="2">
        <v>0</v>
      </c>
      <c r="H1804" s="2">
        <v>0</v>
      </c>
      <c r="I1804" s="2">
        <v>0</v>
      </c>
      <c r="J1804" s="2">
        <v>0</v>
      </c>
      <c r="K1804" s="2">
        <v>0</v>
      </c>
      <c r="L1804" s="2">
        <v>1</v>
      </c>
      <c r="M1804" s="2">
        <v>0</v>
      </c>
      <c r="N1804" s="2">
        <v>0</v>
      </c>
      <c r="O1804" s="2" t="s">
        <v>39</v>
      </c>
      <c r="P1804" s="2" t="str" cm="1">
        <f t="array" ref="P1804">_xlfn.IFS(Table1[[#This Row],[Divorced]]=1,"Divorced",Table1[[#This Row],[Married]]=1,"Married",Table1[[#This Row],[Single]]=1,"Single",Table1[[#This Row],[Together]]=1,"Together",Table1[[#This Row],[Widow]]=1,"Widow")</f>
        <v>Divorced</v>
      </c>
      <c r="Q1804" s="2" t="str" cm="1">
        <f t="array" ref="Q1804">IFERROR(_xlfn.IFS(Table1[[#This Row],[Basic]]=1,"Basic",Table1[[#This Row],[Graduate]]=1,"Graduate",Table1[[#This Row],[Master]]=1,"Master",Table1[[#This Row],[PhD]]=1,"PhD"),"Other")</f>
        <v>Graduate</v>
      </c>
    </row>
    <row r="1805" spans="1:17" x14ac:dyDescent="0.25">
      <c r="A1805" s="2">
        <v>2523</v>
      </c>
      <c r="B1805" s="7">
        <v>130983</v>
      </c>
      <c r="C1805" s="2">
        <v>0</v>
      </c>
      <c r="D1805" s="2">
        <v>0</v>
      </c>
      <c r="E1805" s="2">
        <v>57</v>
      </c>
      <c r="F1805" s="2">
        <v>0</v>
      </c>
      <c r="G1805" s="2">
        <v>0</v>
      </c>
      <c r="H1805" s="2">
        <v>1</v>
      </c>
      <c r="I1805" s="2">
        <v>0</v>
      </c>
      <c r="J1805" s="2">
        <v>0</v>
      </c>
      <c r="K1805" s="2">
        <v>0</v>
      </c>
      <c r="L1805" s="2">
        <v>1</v>
      </c>
      <c r="M1805" s="2">
        <v>0</v>
      </c>
      <c r="N1805" s="2">
        <v>0</v>
      </c>
      <c r="O1805" s="2" t="s">
        <v>39</v>
      </c>
      <c r="P1805" s="2" t="str" cm="1">
        <f t="array" ref="P1805">_xlfn.IFS(Table1[[#This Row],[Divorced]]=1,"Divorced",Table1[[#This Row],[Married]]=1,"Married",Table1[[#This Row],[Single]]=1,"Single",Table1[[#This Row],[Together]]=1,"Together",Table1[[#This Row],[Widow]]=1,"Widow")</f>
        <v>Single</v>
      </c>
      <c r="Q1805" s="2" t="str" cm="1">
        <f t="array" ref="Q1805">IFERROR(_xlfn.IFS(Table1[[#This Row],[Basic]]=1,"Basic",Table1[[#This Row],[Graduate]]=1,"Graduate",Table1[[#This Row],[Master]]=1,"Master",Table1[[#This Row],[PhD]]=1,"PhD"),"Other")</f>
        <v>Graduate</v>
      </c>
    </row>
    <row r="1806" spans="1:17" x14ac:dyDescent="0.25">
      <c r="A1806" s="2">
        <v>1242</v>
      </c>
      <c r="B1806" s="7">
        <v>130899</v>
      </c>
      <c r="C1806" s="2">
        <v>1</v>
      </c>
      <c r="D1806" s="2">
        <v>0</v>
      </c>
      <c r="E1806" s="2">
        <v>46</v>
      </c>
      <c r="F1806" s="2">
        <v>0</v>
      </c>
      <c r="G1806" s="2">
        <v>0</v>
      </c>
      <c r="H1806" s="2">
        <v>1</v>
      </c>
      <c r="I1806" s="2">
        <v>0</v>
      </c>
      <c r="J1806" s="2">
        <v>0</v>
      </c>
      <c r="K1806" s="2">
        <v>0</v>
      </c>
      <c r="L1806" s="2">
        <v>0</v>
      </c>
      <c r="M1806" s="2">
        <v>0</v>
      </c>
      <c r="N1806" s="2">
        <v>1</v>
      </c>
      <c r="O1806" s="2" t="s">
        <v>37</v>
      </c>
      <c r="P1806" s="2" t="str" cm="1">
        <f t="array" ref="P1806">_xlfn.IFS(Table1[[#This Row],[Divorced]]=1,"Divorced",Table1[[#This Row],[Married]]=1,"Married",Table1[[#This Row],[Single]]=1,"Single",Table1[[#This Row],[Together]]=1,"Together",Table1[[#This Row],[Widow]]=1,"Widow")</f>
        <v>Single</v>
      </c>
      <c r="Q1806" s="2" t="str" cm="1">
        <f t="array" ref="Q1806">IFERROR(_xlfn.IFS(Table1[[#This Row],[Basic]]=1,"Basic",Table1[[#This Row],[Graduate]]=1,"Graduate",Table1[[#This Row],[Master]]=1,"Master",Table1[[#This Row],[PhD]]=1,"PhD"),"Other")</f>
        <v>PhD</v>
      </c>
    </row>
    <row r="1807" spans="1:17" x14ac:dyDescent="0.25">
      <c r="A1807" s="2">
        <v>1834</v>
      </c>
      <c r="B1807" s="7">
        <v>130843</v>
      </c>
      <c r="C1807" s="2">
        <v>1</v>
      </c>
      <c r="D1807" s="2">
        <v>1</v>
      </c>
      <c r="E1807" s="2">
        <v>54</v>
      </c>
      <c r="F1807" s="2">
        <v>0</v>
      </c>
      <c r="G1807" s="2">
        <v>0</v>
      </c>
      <c r="H1807" s="2">
        <v>0</v>
      </c>
      <c r="I1807" s="2">
        <v>1</v>
      </c>
      <c r="J1807" s="2">
        <v>0</v>
      </c>
      <c r="K1807" s="2">
        <v>0</v>
      </c>
      <c r="L1807" s="2">
        <v>0</v>
      </c>
      <c r="M1807" s="2">
        <v>0</v>
      </c>
      <c r="N1807" s="2">
        <v>1</v>
      </c>
      <c r="O1807" s="2" t="s">
        <v>36</v>
      </c>
      <c r="P1807" s="2" t="str" cm="1">
        <f t="array" ref="P1807">_xlfn.IFS(Table1[[#This Row],[Divorced]]=1,"Divorced",Table1[[#This Row],[Married]]=1,"Married",Table1[[#This Row],[Single]]=1,"Single",Table1[[#This Row],[Together]]=1,"Together",Table1[[#This Row],[Widow]]=1,"Widow")</f>
        <v>Together</v>
      </c>
      <c r="Q1807" s="2" t="str" cm="1">
        <f t="array" ref="Q1807">IFERROR(_xlfn.IFS(Table1[[#This Row],[Basic]]=1,"Basic",Table1[[#This Row],[Graduate]]=1,"Graduate",Table1[[#This Row],[Master]]=1,"Master",Table1[[#This Row],[PhD]]=1,"PhD"),"Other")</f>
        <v>PhD</v>
      </c>
    </row>
    <row r="1808" spans="1:17" x14ac:dyDescent="0.25">
      <c r="A1808" s="2">
        <v>1304</v>
      </c>
      <c r="B1808" s="7">
        <v>130833</v>
      </c>
      <c r="C1808" s="2">
        <v>1</v>
      </c>
      <c r="D1808" s="2">
        <v>1</v>
      </c>
      <c r="E1808" s="2">
        <v>69</v>
      </c>
      <c r="F1808" s="2">
        <v>0</v>
      </c>
      <c r="G1808" s="2">
        <v>1</v>
      </c>
      <c r="H1808" s="2">
        <v>0</v>
      </c>
      <c r="I1808" s="2">
        <v>0</v>
      </c>
      <c r="J1808" s="2">
        <v>0</v>
      </c>
      <c r="K1808" s="2">
        <v>0</v>
      </c>
      <c r="L1808" s="2">
        <v>1</v>
      </c>
      <c r="M1808" s="2">
        <v>0</v>
      </c>
      <c r="N1808" s="2">
        <v>0</v>
      </c>
      <c r="O1808" s="2" t="s">
        <v>35</v>
      </c>
      <c r="P1808" s="2" t="str" cm="1">
        <f t="array" ref="P1808">_xlfn.IFS(Table1[[#This Row],[Divorced]]=1,"Divorced",Table1[[#This Row],[Married]]=1,"Married",Table1[[#This Row],[Single]]=1,"Single",Table1[[#This Row],[Together]]=1,"Together",Table1[[#This Row],[Widow]]=1,"Widow")</f>
        <v>Married</v>
      </c>
      <c r="Q1808" s="2" t="str" cm="1">
        <f t="array" ref="Q1808">IFERROR(_xlfn.IFS(Table1[[#This Row],[Basic]]=1,"Basic",Table1[[#This Row],[Graduate]]=1,"Graduate",Table1[[#This Row],[Master]]=1,"Master",Table1[[#This Row],[PhD]]=1,"PhD"),"Other")</f>
        <v>Graduate</v>
      </c>
    </row>
    <row r="1809" spans="1:17" x14ac:dyDescent="0.25">
      <c r="A1809" s="2">
        <v>3057</v>
      </c>
      <c r="B1809" s="7">
        <v>130828</v>
      </c>
      <c r="C1809" s="2">
        <v>1</v>
      </c>
      <c r="D1809" s="2">
        <v>0</v>
      </c>
      <c r="E1809" s="2">
        <v>40</v>
      </c>
      <c r="F1809" s="2">
        <v>0</v>
      </c>
      <c r="G1809" s="2">
        <v>0</v>
      </c>
      <c r="H1809" s="2">
        <v>1</v>
      </c>
      <c r="I1809" s="2">
        <v>0</v>
      </c>
      <c r="J1809" s="2">
        <v>0</v>
      </c>
      <c r="K1809" s="2">
        <v>0</v>
      </c>
      <c r="L1809" s="2">
        <v>1</v>
      </c>
      <c r="M1809" s="2">
        <v>0</v>
      </c>
      <c r="N1809" s="2">
        <v>0</v>
      </c>
      <c r="O1809" s="2" t="s">
        <v>39</v>
      </c>
      <c r="P1809" s="2" t="str" cm="1">
        <f t="array" ref="P1809">_xlfn.IFS(Table1[[#This Row],[Divorced]]=1,"Divorced",Table1[[#This Row],[Married]]=1,"Married",Table1[[#This Row],[Single]]=1,"Single",Table1[[#This Row],[Together]]=1,"Together",Table1[[#This Row],[Widow]]=1,"Widow")</f>
        <v>Single</v>
      </c>
      <c r="Q1809" s="2" t="str" cm="1">
        <f t="array" ref="Q1809">IFERROR(_xlfn.IFS(Table1[[#This Row],[Basic]]=1,"Basic",Table1[[#This Row],[Graduate]]=1,"Graduate",Table1[[#This Row],[Master]]=1,"Master",Table1[[#This Row],[PhD]]=1,"PhD"),"Other")</f>
        <v>Graduate</v>
      </c>
    </row>
    <row r="1810" spans="1:17" x14ac:dyDescent="0.25">
      <c r="A1810" s="2">
        <v>1363</v>
      </c>
      <c r="B1810" s="7">
        <v>130822</v>
      </c>
      <c r="C1810" s="2">
        <v>1</v>
      </c>
      <c r="D1810" s="2">
        <v>0</v>
      </c>
      <c r="E1810" s="2">
        <v>51</v>
      </c>
      <c r="F1810" s="2">
        <v>0</v>
      </c>
      <c r="G1810" s="2">
        <v>0</v>
      </c>
      <c r="H1810" s="2">
        <v>1</v>
      </c>
      <c r="I1810" s="2">
        <v>0</v>
      </c>
      <c r="J1810" s="2">
        <v>0</v>
      </c>
      <c r="K1810" s="2">
        <v>0</v>
      </c>
      <c r="L1810" s="2">
        <v>1</v>
      </c>
      <c r="M1810" s="2">
        <v>0</v>
      </c>
      <c r="N1810" s="2">
        <v>0</v>
      </c>
      <c r="O1810" s="2" t="s">
        <v>34</v>
      </c>
      <c r="P1810" s="2" t="str" cm="1">
        <f t="array" ref="P1810">_xlfn.IFS(Table1[[#This Row],[Divorced]]=1,"Divorced",Table1[[#This Row],[Married]]=1,"Married",Table1[[#This Row],[Single]]=1,"Single",Table1[[#This Row],[Together]]=1,"Together",Table1[[#This Row],[Widow]]=1,"Widow")</f>
        <v>Single</v>
      </c>
      <c r="Q1810" s="2" t="str" cm="1">
        <f t="array" ref="Q1810">IFERROR(_xlfn.IFS(Table1[[#This Row],[Basic]]=1,"Basic",Table1[[#This Row],[Graduate]]=1,"Graduate",Table1[[#This Row],[Master]]=1,"Master",Table1[[#This Row],[PhD]]=1,"PhD"),"Other")</f>
        <v>Graduate</v>
      </c>
    </row>
    <row r="1811" spans="1:17" x14ac:dyDescent="0.25">
      <c r="A1811" s="2">
        <v>1592</v>
      </c>
      <c r="B1811" s="7">
        <v>130801</v>
      </c>
      <c r="C1811" s="2">
        <v>0</v>
      </c>
      <c r="D1811" s="2">
        <v>1</v>
      </c>
      <c r="E1811" s="2">
        <v>45</v>
      </c>
      <c r="F1811" s="2">
        <v>0</v>
      </c>
      <c r="G1811" s="2">
        <v>1</v>
      </c>
      <c r="H1811" s="2">
        <v>0</v>
      </c>
      <c r="I1811" s="2">
        <v>0</v>
      </c>
      <c r="J1811" s="2">
        <v>0</v>
      </c>
      <c r="K1811" s="2">
        <v>1</v>
      </c>
      <c r="L1811" s="2">
        <v>0</v>
      </c>
      <c r="M1811" s="2">
        <v>0</v>
      </c>
      <c r="N1811" s="2">
        <v>0</v>
      </c>
      <c r="O1811" s="2" t="s">
        <v>35</v>
      </c>
      <c r="P1811" s="2" t="str" cm="1">
        <f t="array" ref="P1811">_xlfn.IFS(Table1[[#This Row],[Divorced]]=1,"Divorced",Table1[[#This Row],[Married]]=1,"Married",Table1[[#This Row],[Single]]=1,"Single",Table1[[#This Row],[Together]]=1,"Together",Table1[[#This Row],[Widow]]=1,"Widow")</f>
        <v>Married</v>
      </c>
      <c r="Q1811" s="2" t="str" cm="1">
        <f t="array" ref="Q1811">IFERROR(_xlfn.IFS(Table1[[#This Row],[Basic]]=1,"Basic",Table1[[#This Row],[Graduate]]=1,"Graduate",Table1[[#This Row],[Master]]=1,"Master",Table1[[#This Row],[PhD]]=1,"PhD"),"Other")</f>
        <v>Basic</v>
      </c>
    </row>
    <row r="1812" spans="1:17" x14ac:dyDescent="0.25">
      <c r="A1812" s="2">
        <v>1797</v>
      </c>
      <c r="B1812" s="7">
        <v>130772</v>
      </c>
      <c r="C1812" s="2">
        <v>1</v>
      </c>
      <c r="D1812" s="2">
        <v>1</v>
      </c>
      <c r="E1812" s="2">
        <v>44</v>
      </c>
      <c r="F1812" s="2">
        <v>0</v>
      </c>
      <c r="G1812" s="2">
        <v>1</v>
      </c>
      <c r="H1812" s="2">
        <v>0</v>
      </c>
      <c r="I1812" s="2">
        <v>0</v>
      </c>
      <c r="J1812" s="2">
        <v>0</v>
      </c>
      <c r="K1812" s="2">
        <v>0</v>
      </c>
      <c r="L1812" s="2">
        <v>1</v>
      </c>
      <c r="M1812" s="2">
        <v>0</v>
      </c>
      <c r="N1812" s="2">
        <v>0</v>
      </c>
      <c r="O1812" s="2" t="s">
        <v>39</v>
      </c>
      <c r="P1812" s="2" t="str" cm="1">
        <f t="array" ref="P1812">_xlfn.IFS(Table1[[#This Row],[Divorced]]=1,"Divorced",Table1[[#This Row],[Married]]=1,"Married",Table1[[#This Row],[Single]]=1,"Single",Table1[[#This Row],[Together]]=1,"Together",Table1[[#This Row],[Widow]]=1,"Widow")</f>
        <v>Married</v>
      </c>
      <c r="Q1812" s="2" t="str" cm="1">
        <f t="array" ref="Q1812">IFERROR(_xlfn.IFS(Table1[[#This Row],[Basic]]=1,"Basic",Table1[[#This Row],[Graduate]]=1,"Graduate",Table1[[#This Row],[Master]]=1,"Master",Table1[[#This Row],[PhD]]=1,"PhD"),"Other")</f>
        <v>Graduate</v>
      </c>
    </row>
    <row r="1813" spans="1:17" x14ac:dyDescent="0.25">
      <c r="A1813" s="2">
        <v>1110</v>
      </c>
      <c r="B1813" s="7">
        <v>130753</v>
      </c>
      <c r="C1813" s="2">
        <v>1</v>
      </c>
      <c r="D1813" s="2">
        <v>1</v>
      </c>
      <c r="E1813" s="2">
        <v>53</v>
      </c>
      <c r="F1813" s="2">
        <v>0</v>
      </c>
      <c r="G1813" s="2">
        <v>0</v>
      </c>
      <c r="H1813" s="2">
        <v>0</v>
      </c>
      <c r="I1813" s="2">
        <v>1</v>
      </c>
      <c r="J1813" s="2">
        <v>0</v>
      </c>
      <c r="K1813" s="2">
        <v>0</v>
      </c>
      <c r="L1813" s="2">
        <v>0</v>
      </c>
      <c r="M1813" s="2">
        <v>0</v>
      </c>
      <c r="N1813" s="2">
        <v>0</v>
      </c>
      <c r="O1813" s="2" t="s">
        <v>37</v>
      </c>
      <c r="P1813" s="2" t="str" cm="1">
        <f t="array" ref="P1813">_xlfn.IFS(Table1[[#This Row],[Divorced]]=1,"Divorced",Table1[[#This Row],[Married]]=1,"Married",Table1[[#This Row],[Single]]=1,"Single",Table1[[#This Row],[Together]]=1,"Together",Table1[[#This Row],[Widow]]=1,"Widow")</f>
        <v>Together</v>
      </c>
      <c r="Q1813" s="2" t="str" cm="1">
        <f t="array" ref="Q1813">IFERROR(_xlfn.IFS(Table1[[#This Row],[Basic]]=1,"Basic",Table1[[#This Row],[Graduate]]=1,"Graduate",Table1[[#This Row],[Master]]=1,"Master",Table1[[#This Row],[PhD]]=1,"PhD"),"Other")</f>
        <v>Other</v>
      </c>
    </row>
    <row r="1814" spans="1:17" x14ac:dyDescent="0.25">
      <c r="A1814" s="2">
        <v>1211</v>
      </c>
      <c r="B1814" s="7">
        <v>130732</v>
      </c>
      <c r="C1814" s="2">
        <v>1</v>
      </c>
      <c r="D1814" s="2">
        <v>0</v>
      </c>
      <c r="E1814" s="2">
        <v>40</v>
      </c>
      <c r="F1814" s="2">
        <v>0</v>
      </c>
      <c r="G1814" s="2">
        <v>1</v>
      </c>
      <c r="H1814" s="2">
        <v>0</v>
      </c>
      <c r="I1814" s="2">
        <v>0</v>
      </c>
      <c r="J1814" s="2">
        <v>0</v>
      </c>
      <c r="K1814" s="2">
        <v>0</v>
      </c>
      <c r="L1814" s="2">
        <v>0</v>
      </c>
      <c r="M1814" s="2">
        <v>0</v>
      </c>
      <c r="N1814" s="2">
        <v>1</v>
      </c>
      <c r="O1814" s="2" t="s">
        <v>38</v>
      </c>
      <c r="P1814" s="2" t="str" cm="1">
        <f t="array" ref="P1814">_xlfn.IFS(Table1[[#This Row],[Divorced]]=1,"Divorced",Table1[[#This Row],[Married]]=1,"Married",Table1[[#This Row],[Single]]=1,"Single",Table1[[#This Row],[Together]]=1,"Together",Table1[[#This Row],[Widow]]=1,"Widow")</f>
        <v>Married</v>
      </c>
      <c r="Q1814" s="2" t="str" cm="1">
        <f t="array" ref="Q1814">IFERROR(_xlfn.IFS(Table1[[#This Row],[Basic]]=1,"Basic",Table1[[#This Row],[Graduate]]=1,"Graduate",Table1[[#This Row],[Master]]=1,"Master",Table1[[#This Row],[PhD]]=1,"PhD"),"Other")</f>
        <v>PhD</v>
      </c>
    </row>
    <row r="1815" spans="1:17" x14ac:dyDescent="0.25">
      <c r="A1815" s="2">
        <v>1322</v>
      </c>
      <c r="B1815" s="7">
        <v>130675</v>
      </c>
      <c r="C1815" s="2">
        <v>1</v>
      </c>
      <c r="D1815" s="2">
        <v>0</v>
      </c>
      <c r="E1815" s="2">
        <v>48</v>
      </c>
      <c r="F1815" s="2">
        <v>0</v>
      </c>
      <c r="G1815" s="2">
        <v>1</v>
      </c>
      <c r="H1815" s="2">
        <v>0</v>
      </c>
      <c r="I1815" s="2">
        <v>0</v>
      </c>
      <c r="J1815" s="2">
        <v>0</v>
      </c>
      <c r="K1815" s="2">
        <v>0</v>
      </c>
      <c r="L1815" s="2">
        <v>1</v>
      </c>
      <c r="M1815" s="2">
        <v>0</v>
      </c>
      <c r="N1815" s="2">
        <v>0</v>
      </c>
      <c r="O1815" s="2" t="s">
        <v>35</v>
      </c>
      <c r="P1815" s="2" t="str" cm="1">
        <f t="array" ref="P1815">_xlfn.IFS(Table1[[#This Row],[Divorced]]=1,"Divorced",Table1[[#This Row],[Married]]=1,"Married",Table1[[#This Row],[Single]]=1,"Single",Table1[[#This Row],[Together]]=1,"Together",Table1[[#This Row],[Widow]]=1,"Widow")</f>
        <v>Married</v>
      </c>
      <c r="Q1815" s="2" t="str" cm="1">
        <f t="array" ref="Q1815">IFERROR(_xlfn.IFS(Table1[[#This Row],[Basic]]=1,"Basic",Table1[[#This Row],[Graduate]]=1,"Graduate",Table1[[#This Row],[Master]]=1,"Master",Table1[[#This Row],[PhD]]=1,"PhD"),"Other")</f>
        <v>Graduate</v>
      </c>
    </row>
    <row r="1816" spans="1:17" x14ac:dyDescent="0.25">
      <c r="A1816" s="2">
        <v>1272</v>
      </c>
      <c r="B1816" s="7">
        <v>130631</v>
      </c>
      <c r="C1816" s="2">
        <v>1</v>
      </c>
      <c r="D1816" s="2">
        <v>0</v>
      </c>
      <c r="E1816" s="2">
        <v>46</v>
      </c>
      <c r="F1816" s="2">
        <v>0</v>
      </c>
      <c r="G1816" s="2">
        <v>1</v>
      </c>
      <c r="H1816" s="2">
        <v>0</v>
      </c>
      <c r="I1816" s="2">
        <v>0</v>
      </c>
      <c r="J1816" s="2">
        <v>0</v>
      </c>
      <c r="K1816" s="2">
        <v>0</v>
      </c>
      <c r="L1816" s="2">
        <v>1</v>
      </c>
      <c r="M1816" s="2">
        <v>0</v>
      </c>
      <c r="N1816" s="2">
        <v>0</v>
      </c>
      <c r="O1816" s="2" t="s">
        <v>37</v>
      </c>
      <c r="P1816" s="2" t="str" cm="1">
        <f t="array" ref="P1816">_xlfn.IFS(Table1[[#This Row],[Divorced]]=1,"Divorced",Table1[[#This Row],[Married]]=1,"Married",Table1[[#This Row],[Single]]=1,"Single",Table1[[#This Row],[Together]]=1,"Together",Table1[[#This Row],[Widow]]=1,"Widow")</f>
        <v>Married</v>
      </c>
      <c r="Q1816" s="2" t="str" cm="1">
        <f t="array" ref="Q1816">IFERROR(_xlfn.IFS(Table1[[#This Row],[Basic]]=1,"Basic",Table1[[#This Row],[Graduate]]=1,"Graduate",Table1[[#This Row],[Master]]=1,"Master",Table1[[#This Row],[PhD]]=1,"PhD"),"Other")</f>
        <v>Graduate</v>
      </c>
    </row>
    <row r="1817" spans="1:17" x14ac:dyDescent="0.25">
      <c r="A1817" s="2">
        <v>1504</v>
      </c>
      <c r="B1817" s="7">
        <v>130630</v>
      </c>
      <c r="C1817" s="2">
        <v>1</v>
      </c>
      <c r="D1817" s="2">
        <v>1</v>
      </c>
      <c r="E1817" s="2">
        <v>55</v>
      </c>
      <c r="F1817" s="2">
        <v>1</v>
      </c>
      <c r="G1817" s="2">
        <v>0</v>
      </c>
      <c r="H1817" s="2">
        <v>0</v>
      </c>
      <c r="I1817" s="2">
        <v>0</v>
      </c>
      <c r="J1817" s="2">
        <v>0</v>
      </c>
      <c r="K1817" s="2">
        <v>0</v>
      </c>
      <c r="L1817" s="2">
        <v>1</v>
      </c>
      <c r="M1817" s="2">
        <v>0</v>
      </c>
      <c r="N1817" s="2">
        <v>0</v>
      </c>
      <c r="O1817" s="2" t="s">
        <v>36</v>
      </c>
      <c r="P1817" s="2" t="str" cm="1">
        <f t="array" ref="P1817">_xlfn.IFS(Table1[[#This Row],[Divorced]]=1,"Divorced",Table1[[#This Row],[Married]]=1,"Married",Table1[[#This Row],[Single]]=1,"Single",Table1[[#This Row],[Together]]=1,"Together",Table1[[#This Row],[Widow]]=1,"Widow")</f>
        <v>Divorced</v>
      </c>
      <c r="Q1817" s="2" t="str" cm="1">
        <f t="array" ref="Q1817">IFERROR(_xlfn.IFS(Table1[[#This Row],[Basic]]=1,"Basic",Table1[[#This Row],[Graduate]]=1,"Graduate",Table1[[#This Row],[Master]]=1,"Master",Table1[[#This Row],[PhD]]=1,"PhD"),"Other")</f>
        <v>Graduate</v>
      </c>
    </row>
    <row r="1818" spans="1:17" x14ac:dyDescent="0.25">
      <c r="A1818" s="2">
        <v>2615</v>
      </c>
      <c r="B1818" s="7">
        <v>130560</v>
      </c>
      <c r="C1818" s="2">
        <v>1</v>
      </c>
      <c r="D1818" s="2">
        <v>0</v>
      </c>
      <c r="E1818" s="2">
        <v>44</v>
      </c>
      <c r="F1818" s="2">
        <v>0</v>
      </c>
      <c r="G1818" s="2">
        <v>0</v>
      </c>
      <c r="H1818" s="2">
        <v>0</v>
      </c>
      <c r="I1818" s="2">
        <v>1</v>
      </c>
      <c r="J1818" s="2">
        <v>0</v>
      </c>
      <c r="K1818" s="2">
        <v>0</v>
      </c>
      <c r="L1818" s="2">
        <v>0</v>
      </c>
      <c r="M1818" s="2">
        <v>1</v>
      </c>
      <c r="N1818" s="2">
        <v>0</v>
      </c>
      <c r="O1818" s="2" t="s">
        <v>38</v>
      </c>
      <c r="P1818" s="2" t="str" cm="1">
        <f t="array" ref="P1818">_xlfn.IFS(Table1[[#This Row],[Divorced]]=1,"Divorced",Table1[[#This Row],[Married]]=1,"Married",Table1[[#This Row],[Single]]=1,"Single",Table1[[#This Row],[Together]]=1,"Together",Table1[[#This Row],[Widow]]=1,"Widow")</f>
        <v>Together</v>
      </c>
      <c r="Q1818" s="2" t="str" cm="1">
        <f t="array" ref="Q1818">IFERROR(_xlfn.IFS(Table1[[#This Row],[Basic]]=1,"Basic",Table1[[#This Row],[Graduate]]=1,"Graduate",Table1[[#This Row],[Master]]=1,"Master",Table1[[#This Row],[PhD]]=1,"PhD"),"Other")</f>
        <v>Master</v>
      </c>
    </row>
    <row r="1819" spans="1:17" x14ac:dyDescent="0.25">
      <c r="A1819" s="2">
        <v>3122</v>
      </c>
      <c r="B1819" s="7">
        <v>130560</v>
      </c>
      <c r="C1819" s="2">
        <v>1</v>
      </c>
      <c r="D1819" s="2">
        <v>0</v>
      </c>
      <c r="E1819" s="2">
        <v>44</v>
      </c>
      <c r="F1819" s="2">
        <v>0</v>
      </c>
      <c r="G1819" s="2">
        <v>0</v>
      </c>
      <c r="H1819" s="2">
        <v>0</v>
      </c>
      <c r="I1819" s="2">
        <v>1</v>
      </c>
      <c r="J1819" s="2">
        <v>0</v>
      </c>
      <c r="K1819" s="2">
        <v>0</v>
      </c>
      <c r="L1819" s="2">
        <v>0</v>
      </c>
      <c r="M1819" s="2">
        <v>1</v>
      </c>
      <c r="N1819" s="2">
        <v>0</v>
      </c>
      <c r="O1819" s="2" t="s">
        <v>35</v>
      </c>
      <c r="P1819" s="2" t="str" cm="1">
        <f t="array" ref="P1819">_xlfn.IFS(Table1[[#This Row],[Divorced]]=1,"Divorced",Table1[[#This Row],[Married]]=1,"Married",Table1[[#This Row],[Single]]=1,"Single",Table1[[#This Row],[Together]]=1,"Together",Table1[[#This Row],[Widow]]=1,"Widow")</f>
        <v>Together</v>
      </c>
      <c r="Q1819" s="2" t="str" cm="1">
        <f t="array" ref="Q1819">IFERROR(_xlfn.IFS(Table1[[#This Row],[Basic]]=1,"Basic",Table1[[#This Row],[Graduate]]=1,"Graduate",Table1[[#This Row],[Master]]=1,"Master",Table1[[#This Row],[PhD]]=1,"PhD"),"Other")</f>
        <v>Master</v>
      </c>
    </row>
    <row r="1820" spans="1:17" x14ac:dyDescent="0.25">
      <c r="A1820" s="2">
        <v>1850</v>
      </c>
      <c r="B1820" s="7">
        <v>130545</v>
      </c>
      <c r="C1820" s="2">
        <v>1</v>
      </c>
      <c r="D1820" s="2">
        <v>0</v>
      </c>
      <c r="E1820" s="2">
        <v>41</v>
      </c>
      <c r="F1820" s="2">
        <v>0</v>
      </c>
      <c r="G1820" s="2">
        <v>0</v>
      </c>
      <c r="H1820" s="2">
        <v>0</v>
      </c>
      <c r="I1820" s="2">
        <v>1</v>
      </c>
      <c r="J1820" s="2">
        <v>0</v>
      </c>
      <c r="K1820" s="2">
        <v>0</v>
      </c>
      <c r="L1820" s="2">
        <v>1</v>
      </c>
      <c r="M1820" s="2">
        <v>0</v>
      </c>
      <c r="N1820" s="2">
        <v>0</v>
      </c>
      <c r="O1820" s="2" t="s">
        <v>35</v>
      </c>
      <c r="P1820" s="2" t="str" cm="1">
        <f t="array" ref="P1820">_xlfn.IFS(Table1[[#This Row],[Divorced]]=1,"Divorced",Table1[[#This Row],[Married]]=1,"Married",Table1[[#This Row],[Single]]=1,"Single",Table1[[#This Row],[Together]]=1,"Together",Table1[[#This Row],[Widow]]=1,"Widow")</f>
        <v>Together</v>
      </c>
      <c r="Q1820" s="2" t="str" cm="1">
        <f t="array" ref="Q1820">IFERROR(_xlfn.IFS(Table1[[#This Row],[Basic]]=1,"Basic",Table1[[#This Row],[Graduate]]=1,"Graduate",Table1[[#This Row],[Master]]=1,"Master",Table1[[#This Row],[PhD]]=1,"PhD"),"Other")</f>
        <v>Graduate</v>
      </c>
    </row>
    <row r="1821" spans="1:17" x14ac:dyDescent="0.25">
      <c r="A1821" s="2">
        <v>2843</v>
      </c>
      <c r="B1821" s="7">
        <v>130538</v>
      </c>
      <c r="C1821" s="2">
        <v>1</v>
      </c>
      <c r="D1821" s="2">
        <v>0</v>
      </c>
      <c r="E1821" s="2">
        <v>49</v>
      </c>
      <c r="F1821" s="2">
        <v>0</v>
      </c>
      <c r="G1821" s="2">
        <v>0</v>
      </c>
      <c r="H1821" s="2">
        <v>0</v>
      </c>
      <c r="I1821" s="2">
        <v>1</v>
      </c>
      <c r="J1821" s="2">
        <v>0</v>
      </c>
      <c r="K1821" s="2">
        <v>0</v>
      </c>
      <c r="L1821" s="2">
        <v>0</v>
      </c>
      <c r="M1821" s="2">
        <v>1</v>
      </c>
      <c r="N1821" s="2">
        <v>0</v>
      </c>
      <c r="O1821" s="2" t="s">
        <v>38</v>
      </c>
      <c r="P1821" s="2" t="str" cm="1">
        <f t="array" ref="P1821">_xlfn.IFS(Table1[[#This Row],[Divorced]]=1,"Divorced",Table1[[#This Row],[Married]]=1,"Married",Table1[[#This Row],[Single]]=1,"Single",Table1[[#This Row],[Together]]=1,"Together",Table1[[#This Row],[Widow]]=1,"Widow")</f>
        <v>Together</v>
      </c>
      <c r="Q1821" s="2" t="str" cm="1">
        <f t="array" ref="Q1821">IFERROR(_xlfn.IFS(Table1[[#This Row],[Basic]]=1,"Basic",Table1[[#This Row],[Graduate]]=1,"Graduate",Table1[[#This Row],[Master]]=1,"Master",Table1[[#This Row],[PhD]]=1,"PhD"),"Other")</f>
        <v>Master</v>
      </c>
    </row>
    <row r="1822" spans="1:17" x14ac:dyDescent="0.25">
      <c r="A1822" s="2">
        <v>1150</v>
      </c>
      <c r="B1822" s="7">
        <v>130523</v>
      </c>
      <c r="C1822" s="2">
        <v>2</v>
      </c>
      <c r="D1822" s="2">
        <v>1</v>
      </c>
      <c r="E1822" s="2">
        <v>62</v>
      </c>
      <c r="F1822" s="2">
        <v>0</v>
      </c>
      <c r="G1822" s="2">
        <v>0</v>
      </c>
      <c r="H1822" s="2">
        <v>1</v>
      </c>
      <c r="I1822" s="2">
        <v>0</v>
      </c>
      <c r="J1822" s="2">
        <v>0</v>
      </c>
      <c r="K1822" s="2">
        <v>0</v>
      </c>
      <c r="L1822" s="2">
        <v>0</v>
      </c>
      <c r="M1822" s="2">
        <v>1</v>
      </c>
      <c r="N1822" s="2">
        <v>0</v>
      </c>
      <c r="O1822" s="2" t="s">
        <v>36</v>
      </c>
      <c r="P1822" s="2" t="str" cm="1">
        <f t="array" ref="P1822">_xlfn.IFS(Table1[[#This Row],[Divorced]]=1,"Divorced",Table1[[#This Row],[Married]]=1,"Married",Table1[[#This Row],[Single]]=1,"Single",Table1[[#This Row],[Together]]=1,"Together",Table1[[#This Row],[Widow]]=1,"Widow")</f>
        <v>Single</v>
      </c>
      <c r="Q1822" s="2" t="str" cm="1">
        <f t="array" ref="Q1822">IFERROR(_xlfn.IFS(Table1[[#This Row],[Basic]]=1,"Basic",Table1[[#This Row],[Graduate]]=1,"Graduate",Table1[[#This Row],[Master]]=1,"Master",Table1[[#This Row],[PhD]]=1,"PhD"),"Other")</f>
        <v>Master</v>
      </c>
    </row>
    <row r="1823" spans="1:17" x14ac:dyDescent="0.25">
      <c r="A1823" s="2">
        <v>1602</v>
      </c>
      <c r="B1823" s="7">
        <v>130522</v>
      </c>
      <c r="C1823" s="2">
        <v>0</v>
      </c>
      <c r="D1823" s="2">
        <v>1</v>
      </c>
      <c r="E1823" s="2">
        <v>60</v>
      </c>
      <c r="F1823" s="2">
        <v>0</v>
      </c>
      <c r="G1823" s="2">
        <v>1</v>
      </c>
      <c r="H1823" s="2">
        <v>0</v>
      </c>
      <c r="I1823" s="2">
        <v>0</v>
      </c>
      <c r="J1823" s="2">
        <v>0</v>
      </c>
      <c r="K1823" s="2">
        <v>0</v>
      </c>
      <c r="L1823" s="2">
        <v>0</v>
      </c>
      <c r="M1823" s="2">
        <v>1</v>
      </c>
      <c r="N1823" s="2">
        <v>0</v>
      </c>
      <c r="O1823" s="2" t="s">
        <v>37</v>
      </c>
      <c r="P1823" s="2" t="str" cm="1">
        <f t="array" ref="P1823">_xlfn.IFS(Table1[[#This Row],[Divorced]]=1,"Divorced",Table1[[#This Row],[Married]]=1,"Married",Table1[[#This Row],[Single]]=1,"Single",Table1[[#This Row],[Together]]=1,"Together",Table1[[#This Row],[Widow]]=1,"Widow")</f>
        <v>Married</v>
      </c>
      <c r="Q1823" s="2" t="str" cm="1">
        <f t="array" ref="Q1823">IFERROR(_xlfn.IFS(Table1[[#This Row],[Basic]]=1,"Basic",Table1[[#This Row],[Graduate]]=1,"Graduate",Table1[[#This Row],[Master]]=1,"Master",Table1[[#This Row],[PhD]]=1,"PhD"),"Other")</f>
        <v>Master</v>
      </c>
    </row>
    <row r="1824" spans="1:17" x14ac:dyDescent="0.25">
      <c r="A1824" s="2">
        <v>1387</v>
      </c>
      <c r="B1824" s="7">
        <v>130507</v>
      </c>
      <c r="C1824" s="2">
        <v>0</v>
      </c>
      <c r="D1824" s="2">
        <v>0</v>
      </c>
      <c r="E1824" s="2">
        <v>60</v>
      </c>
      <c r="F1824" s="2">
        <v>0</v>
      </c>
      <c r="G1824" s="2">
        <v>0</v>
      </c>
      <c r="H1824" s="2">
        <v>0</v>
      </c>
      <c r="I1824" s="2">
        <v>1</v>
      </c>
      <c r="J1824" s="2">
        <v>0</v>
      </c>
      <c r="K1824" s="2">
        <v>0</v>
      </c>
      <c r="L1824" s="2">
        <v>1</v>
      </c>
      <c r="M1824" s="2">
        <v>0</v>
      </c>
      <c r="N1824" s="2">
        <v>0</v>
      </c>
      <c r="O1824" s="2" t="s">
        <v>34</v>
      </c>
      <c r="P1824" s="2" t="str" cm="1">
        <f t="array" ref="P1824">_xlfn.IFS(Table1[[#This Row],[Divorced]]=1,"Divorced",Table1[[#This Row],[Married]]=1,"Married",Table1[[#This Row],[Single]]=1,"Single",Table1[[#This Row],[Together]]=1,"Together",Table1[[#This Row],[Widow]]=1,"Widow")</f>
        <v>Together</v>
      </c>
      <c r="Q1824" s="2" t="str" cm="1">
        <f t="array" ref="Q1824">IFERROR(_xlfn.IFS(Table1[[#This Row],[Basic]]=1,"Basic",Table1[[#This Row],[Graduate]]=1,"Graduate",Table1[[#This Row],[Master]]=1,"Master",Table1[[#This Row],[PhD]]=1,"PhD"),"Other")</f>
        <v>Graduate</v>
      </c>
    </row>
    <row r="1825" spans="1:17" x14ac:dyDescent="0.25">
      <c r="A1825" s="2">
        <v>1172</v>
      </c>
      <c r="B1825" s="7">
        <v>130477</v>
      </c>
      <c r="C1825" s="2">
        <v>1</v>
      </c>
      <c r="D1825" s="2">
        <v>0</v>
      </c>
      <c r="E1825" s="2">
        <v>36</v>
      </c>
      <c r="F1825" s="2">
        <v>0</v>
      </c>
      <c r="G1825" s="2">
        <v>1</v>
      </c>
      <c r="H1825" s="2">
        <v>0</v>
      </c>
      <c r="I1825" s="2">
        <v>0</v>
      </c>
      <c r="J1825" s="2">
        <v>0</v>
      </c>
      <c r="K1825" s="2">
        <v>0</v>
      </c>
      <c r="L1825" s="2">
        <v>0</v>
      </c>
      <c r="M1825" s="2">
        <v>1</v>
      </c>
      <c r="N1825" s="2">
        <v>0</v>
      </c>
      <c r="O1825" s="2" t="s">
        <v>35</v>
      </c>
      <c r="P1825" s="2" t="str" cm="1">
        <f t="array" ref="P1825">_xlfn.IFS(Table1[[#This Row],[Divorced]]=1,"Divorced",Table1[[#This Row],[Married]]=1,"Married",Table1[[#This Row],[Single]]=1,"Single",Table1[[#This Row],[Together]]=1,"Together",Table1[[#This Row],[Widow]]=1,"Widow")</f>
        <v>Married</v>
      </c>
      <c r="Q1825" s="2" t="str" cm="1">
        <f t="array" ref="Q1825">IFERROR(_xlfn.IFS(Table1[[#This Row],[Basic]]=1,"Basic",Table1[[#This Row],[Graduate]]=1,"Graduate",Table1[[#This Row],[Master]]=1,"Master",Table1[[#This Row],[PhD]]=1,"PhD"),"Other")</f>
        <v>Master</v>
      </c>
    </row>
    <row r="1826" spans="1:17" x14ac:dyDescent="0.25">
      <c r="A1826" s="2">
        <v>1764</v>
      </c>
      <c r="B1826" s="7">
        <v>130467</v>
      </c>
      <c r="C1826" s="2">
        <v>1</v>
      </c>
      <c r="D1826" s="2">
        <v>0</v>
      </c>
      <c r="E1826" s="2">
        <v>48</v>
      </c>
      <c r="F1826" s="2">
        <v>0</v>
      </c>
      <c r="G1826" s="2">
        <v>1</v>
      </c>
      <c r="H1826" s="2">
        <v>0</v>
      </c>
      <c r="I1826" s="2">
        <v>0</v>
      </c>
      <c r="J1826" s="2">
        <v>0</v>
      </c>
      <c r="K1826" s="2">
        <v>0</v>
      </c>
      <c r="L1826" s="2">
        <v>1</v>
      </c>
      <c r="M1826" s="2">
        <v>0</v>
      </c>
      <c r="N1826" s="2">
        <v>0</v>
      </c>
      <c r="O1826" s="2" t="s">
        <v>37</v>
      </c>
      <c r="P1826" s="2" t="str" cm="1">
        <f t="array" ref="P1826">_xlfn.IFS(Table1[[#This Row],[Divorced]]=1,"Divorced",Table1[[#This Row],[Married]]=1,"Married",Table1[[#This Row],[Single]]=1,"Single",Table1[[#This Row],[Together]]=1,"Together",Table1[[#This Row],[Widow]]=1,"Widow")</f>
        <v>Married</v>
      </c>
      <c r="Q1826" s="2" t="str" cm="1">
        <f t="array" ref="Q1826">IFERROR(_xlfn.IFS(Table1[[#This Row],[Basic]]=1,"Basic",Table1[[#This Row],[Graduate]]=1,"Graduate",Table1[[#This Row],[Master]]=1,"Master",Table1[[#This Row],[PhD]]=1,"PhD"),"Other")</f>
        <v>Graduate</v>
      </c>
    </row>
    <row r="1827" spans="1:17" x14ac:dyDescent="0.25">
      <c r="A1827" s="2">
        <v>2856</v>
      </c>
      <c r="B1827" s="7">
        <v>130396</v>
      </c>
      <c r="C1827" s="2">
        <v>1</v>
      </c>
      <c r="D1827" s="2">
        <v>0</v>
      </c>
      <c r="E1827" s="2">
        <v>51</v>
      </c>
      <c r="F1827" s="2">
        <v>0</v>
      </c>
      <c r="G1827" s="2">
        <v>1</v>
      </c>
      <c r="H1827" s="2">
        <v>0</v>
      </c>
      <c r="I1827" s="2">
        <v>0</v>
      </c>
      <c r="J1827" s="2">
        <v>0</v>
      </c>
      <c r="K1827" s="2">
        <v>0</v>
      </c>
      <c r="L1827" s="2">
        <v>0</v>
      </c>
      <c r="M1827" s="2">
        <v>0</v>
      </c>
      <c r="N1827" s="2">
        <v>1</v>
      </c>
      <c r="O1827" s="2" t="s">
        <v>37</v>
      </c>
      <c r="P1827" s="2" t="str" cm="1">
        <f t="array" ref="P1827">_xlfn.IFS(Table1[[#This Row],[Divorced]]=1,"Divorced",Table1[[#This Row],[Married]]=1,"Married",Table1[[#This Row],[Single]]=1,"Single",Table1[[#This Row],[Together]]=1,"Together",Table1[[#This Row],[Widow]]=1,"Widow")</f>
        <v>Married</v>
      </c>
      <c r="Q1827" s="2" t="str" cm="1">
        <f t="array" ref="Q1827">IFERROR(_xlfn.IFS(Table1[[#This Row],[Basic]]=1,"Basic",Table1[[#This Row],[Graduate]]=1,"Graduate",Table1[[#This Row],[Master]]=1,"Master",Table1[[#This Row],[PhD]]=1,"PhD"),"Other")</f>
        <v>PhD</v>
      </c>
    </row>
    <row r="1828" spans="1:17" x14ac:dyDescent="0.25">
      <c r="A1828" s="2">
        <v>2522</v>
      </c>
      <c r="B1828" s="7">
        <v>130390</v>
      </c>
      <c r="C1828" s="2">
        <v>0</v>
      </c>
      <c r="D1828" s="2">
        <v>0</v>
      </c>
      <c r="E1828" s="2">
        <v>33</v>
      </c>
      <c r="F1828" s="2">
        <v>0</v>
      </c>
      <c r="G1828" s="2">
        <v>1</v>
      </c>
      <c r="H1828" s="2">
        <v>0</v>
      </c>
      <c r="I1828" s="2">
        <v>0</v>
      </c>
      <c r="J1828" s="2">
        <v>0</v>
      </c>
      <c r="K1828" s="2">
        <v>0</v>
      </c>
      <c r="L1828" s="2">
        <v>0</v>
      </c>
      <c r="M1828" s="2">
        <v>0</v>
      </c>
      <c r="N1828" s="2">
        <v>0</v>
      </c>
      <c r="O1828" s="2" t="s">
        <v>35</v>
      </c>
      <c r="P1828" s="2" t="str" cm="1">
        <f t="array" ref="P1828">_xlfn.IFS(Table1[[#This Row],[Divorced]]=1,"Divorced",Table1[[#This Row],[Married]]=1,"Married",Table1[[#This Row],[Single]]=1,"Single",Table1[[#This Row],[Together]]=1,"Together",Table1[[#This Row],[Widow]]=1,"Widow")</f>
        <v>Married</v>
      </c>
      <c r="Q1828" s="2" t="str" cm="1">
        <f t="array" ref="Q1828">IFERROR(_xlfn.IFS(Table1[[#This Row],[Basic]]=1,"Basic",Table1[[#This Row],[Graduate]]=1,"Graduate",Table1[[#This Row],[Master]]=1,"Master",Table1[[#This Row],[PhD]]=1,"PhD"),"Other")</f>
        <v>Other</v>
      </c>
    </row>
    <row r="1829" spans="1:17" x14ac:dyDescent="0.25">
      <c r="A1829" s="2">
        <v>1332</v>
      </c>
      <c r="B1829" s="7">
        <v>130372</v>
      </c>
      <c r="C1829" s="2">
        <v>1</v>
      </c>
      <c r="D1829" s="2">
        <v>1</v>
      </c>
      <c r="E1829" s="2">
        <v>49</v>
      </c>
      <c r="F1829" s="2">
        <v>0</v>
      </c>
      <c r="G1829" s="2">
        <v>0</v>
      </c>
      <c r="H1829" s="2">
        <v>0</v>
      </c>
      <c r="I1829" s="2">
        <v>0</v>
      </c>
      <c r="J1829" s="2">
        <v>1</v>
      </c>
      <c r="K1829" s="2">
        <v>0</v>
      </c>
      <c r="L1829" s="2">
        <v>1</v>
      </c>
      <c r="M1829" s="2">
        <v>0</v>
      </c>
      <c r="N1829" s="2">
        <v>0</v>
      </c>
      <c r="O1829" s="2" t="s">
        <v>37</v>
      </c>
      <c r="P1829" s="2" t="str" cm="1">
        <f t="array" ref="P1829">_xlfn.IFS(Table1[[#This Row],[Divorced]]=1,"Divorced",Table1[[#This Row],[Married]]=1,"Married",Table1[[#This Row],[Single]]=1,"Single",Table1[[#This Row],[Together]]=1,"Together",Table1[[#This Row],[Widow]]=1,"Widow")</f>
        <v>Widow</v>
      </c>
      <c r="Q1829" s="2" t="str" cm="1">
        <f t="array" ref="Q1829">IFERROR(_xlfn.IFS(Table1[[#This Row],[Basic]]=1,"Basic",Table1[[#This Row],[Graduate]]=1,"Graduate",Table1[[#This Row],[Master]]=1,"Master",Table1[[#This Row],[PhD]]=1,"PhD"),"Other")</f>
        <v>Graduate</v>
      </c>
    </row>
    <row r="1830" spans="1:17" x14ac:dyDescent="0.25">
      <c r="A1830" s="2">
        <v>2729</v>
      </c>
      <c r="B1830" s="7">
        <v>130372</v>
      </c>
      <c r="C1830" s="2">
        <v>1</v>
      </c>
      <c r="D1830" s="2">
        <v>1</v>
      </c>
      <c r="E1830" s="2">
        <v>49</v>
      </c>
      <c r="F1830" s="2">
        <v>0</v>
      </c>
      <c r="G1830" s="2">
        <v>0</v>
      </c>
      <c r="H1830" s="2">
        <v>0</v>
      </c>
      <c r="I1830" s="2">
        <v>0</v>
      </c>
      <c r="J1830" s="2">
        <v>1</v>
      </c>
      <c r="K1830" s="2">
        <v>0</v>
      </c>
      <c r="L1830" s="2">
        <v>1</v>
      </c>
      <c r="M1830" s="2">
        <v>0</v>
      </c>
      <c r="N1830" s="2">
        <v>0</v>
      </c>
      <c r="O1830" s="2" t="s">
        <v>38</v>
      </c>
      <c r="P1830" s="2" t="str" cm="1">
        <f t="array" ref="P1830">_xlfn.IFS(Table1[[#This Row],[Divorced]]=1,"Divorced",Table1[[#This Row],[Married]]=1,"Married",Table1[[#This Row],[Single]]=1,"Single",Table1[[#This Row],[Together]]=1,"Together",Table1[[#This Row],[Widow]]=1,"Widow")</f>
        <v>Widow</v>
      </c>
      <c r="Q1830" s="2" t="str" cm="1">
        <f t="array" ref="Q1830">IFERROR(_xlfn.IFS(Table1[[#This Row],[Basic]]=1,"Basic",Table1[[#This Row],[Graduate]]=1,"Graduate",Table1[[#This Row],[Master]]=1,"Master",Table1[[#This Row],[PhD]]=1,"PhD"),"Other")</f>
        <v>Graduate</v>
      </c>
    </row>
    <row r="1831" spans="1:17" x14ac:dyDescent="0.25">
      <c r="A1831" s="2">
        <v>2980</v>
      </c>
      <c r="B1831" s="7">
        <v>130368</v>
      </c>
      <c r="C1831" s="2">
        <v>0</v>
      </c>
      <c r="D1831" s="2">
        <v>1</v>
      </c>
      <c r="E1831" s="2">
        <v>43</v>
      </c>
      <c r="F1831" s="2">
        <v>0</v>
      </c>
      <c r="G1831" s="2">
        <v>1</v>
      </c>
      <c r="H1831" s="2">
        <v>0</v>
      </c>
      <c r="I1831" s="2">
        <v>0</v>
      </c>
      <c r="J1831" s="2">
        <v>0</v>
      </c>
      <c r="K1831" s="2">
        <v>0</v>
      </c>
      <c r="L1831" s="2">
        <v>1</v>
      </c>
      <c r="M1831" s="2">
        <v>0</v>
      </c>
      <c r="N1831" s="2">
        <v>0</v>
      </c>
      <c r="O1831" s="2" t="s">
        <v>36</v>
      </c>
      <c r="P1831" s="2" t="str" cm="1">
        <f t="array" ref="P1831">_xlfn.IFS(Table1[[#This Row],[Divorced]]=1,"Divorced",Table1[[#This Row],[Married]]=1,"Married",Table1[[#This Row],[Single]]=1,"Single",Table1[[#This Row],[Together]]=1,"Together",Table1[[#This Row],[Widow]]=1,"Widow")</f>
        <v>Married</v>
      </c>
      <c r="Q1831" s="2" t="str" cm="1">
        <f t="array" ref="Q1831">IFERROR(_xlfn.IFS(Table1[[#This Row],[Basic]]=1,"Basic",Table1[[#This Row],[Graduate]]=1,"Graduate",Table1[[#This Row],[Master]]=1,"Master",Table1[[#This Row],[PhD]]=1,"PhD"),"Other")</f>
        <v>Graduate</v>
      </c>
    </row>
    <row r="1832" spans="1:17" x14ac:dyDescent="0.25">
      <c r="A1832" s="2">
        <v>1009</v>
      </c>
      <c r="B1832" s="7">
        <v>130351</v>
      </c>
      <c r="C1832" s="2">
        <v>1</v>
      </c>
      <c r="D1832" s="2">
        <v>0</v>
      </c>
      <c r="E1832" s="2">
        <v>46</v>
      </c>
      <c r="F1832" s="2">
        <v>0</v>
      </c>
      <c r="G1832" s="2">
        <v>0</v>
      </c>
      <c r="H1832" s="2">
        <v>0</v>
      </c>
      <c r="I1832" s="2">
        <v>1</v>
      </c>
      <c r="J1832" s="2">
        <v>0</v>
      </c>
      <c r="K1832" s="2">
        <v>0</v>
      </c>
      <c r="L1832" s="2">
        <v>0</v>
      </c>
      <c r="M1832" s="2">
        <v>0</v>
      </c>
      <c r="N1832" s="2">
        <v>1</v>
      </c>
      <c r="O1832" s="2" t="s">
        <v>34</v>
      </c>
      <c r="P1832" s="2" t="str" cm="1">
        <f t="array" ref="P1832">_xlfn.IFS(Table1[[#This Row],[Divorced]]=1,"Divorced",Table1[[#This Row],[Married]]=1,"Married",Table1[[#This Row],[Single]]=1,"Single",Table1[[#This Row],[Together]]=1,"Together",Table1[[#This Row],[Widow]]=1,"Widow")</f>
        <v>Together</v>
      </c>
      <c r="Q1832" s="2" t="str" cm="1">
        <f t="array" ref="Q1832">IFERROR(_xlfn.IFS(Table1[[#This Row],[Basic]]=1,"Basic",Table1[[#This Row],[Graduate]]=1,"Graduate",Table1[[#This Row],[Master]]=1,"Master",Table1[[#This Row],[PhD]]=1,"PhD"),"Other")</f>
        <v>PhD</v>
      </c>
    </row>
    <row r="1833" spans="1:17" x14ac:dyDescent="0.25">
      <c r="A1833" s="2">
        <v>1392</v>
      </c>
      <c r="B1833" s="7">
        <v>130351</v>
      </c>
      <c r="C1833" s="2">
        <v>1</v>
      </c>
      <c r="D1833" s="2">
        <v>0</v>
      </c>
      <c r="E1833" s="2">
        <v>46</v>
      </c>
      <c r="F1833" s="2">
        <v>0</v>
      </c>
      <c r="G1833" s="2">
        <v>0</v>
      </c>
      <c r="H1833" s="2">
        <v>0</v>
      </c>
      <c r="I1833" s="2">
        <v>1</v>
      </c>
      <c r="J1833" s="2">
        <v>0</v>
      </c>
      <c r="K1833" s="2">
        <v>0</v>
      </c>
      <c r="L1833" s="2">
        <v>0</v>
      </c>
      <c r="M1833" s="2">
        <v>0</v>
      </c>
      <c r="N1833" s="2">
        <v>1</v>
      </c>
      <c r="O1833" s="2" t="s">
        <v>37</v>
      </c>
      <c r="P1833" s="2" t="str" cm="1">
        <f t="array" ref="P1833">_xlfn.IFS(Table1[[#This Row],[Divorced]]=1,"Divorced",Table1[[#This Row],[Married]]=1,"Married",Table1[[#This Row],[Single]]=1,"Single",Table1[[#This Row],[Together]]=1,"Together",Table1[[#This Row],[Widow]]=1,"Widow")</f>
        <v>Together</v>
      </c>
      <c r="Q1833" s="2" t="str" cm="1">
        <f t="array" ref="Q1833">IFERROR(_xlfn.IFS(Table1[[#This Row],[Basic]]=1,"Basic",Table1[[#This Row],[Graduate]]=1,"Graduate",Table1[[#This Row],[Master]]=1,"Master",Table1[[#This Row],[PhD]]=1,"PhD"),"Other")</f>
        <v>PhD</v>
      </c>
    </row>
    <row r="1834" spans="1:17" x14ac:dyDescent="0.25">
      <c r="A1834" s="2">
        <v>2859</v>
      </c>
      <c r="B1834" s="7">
        <v>130298</v>
      </c>
      <c r="C1834" s="2">
        <v>0</v>
      </c>
      <c r="D1834" s="2">
        <v>0</v>
      </c>
      <c r="E1834" s="2">
        <v>35</v>
      </c>
      <c r="F1834" s="2">
        <v>0</v>
      </c>
      <c r="G1834" s="2">
        <v>0</v>
      </c>
      <c r="H1834" s="2">
        <v>1</v>
      </c>
      <c r="I1834" s="2">
        <v>0</v>
      </c>
      <c r="J1834" s="2">
        <v>0</v>
      </c>
      <c r="K1834" s="2">
        <v>0</v>
      </c>
      <c r="L1834" s="2">
        <v>0</v>
      </c>
      <c r="M1834" s="2">
        <v>0</v>
      </c>
      <c r="N1834" s="2">
        <v>1</v>
      </c>
      <c r="O1834" s="2" t="s">
        <v>39</v>
      </c>
      <c r="P1834" s="2" t="str" cm="1">
        <f t="array" ref="P1834">_xlfn.IFS(Table1[[#This Row],[Divorced]]=1,"Divorced",Table1[[#This Row],[Married]]=1,"Married",Table1[[#This Row],[Single]]=1,"Single",Table1[[#This Row],[Together]]=1,"Together",Table1[[#This Row],[Widow]]=1,"Widow")</f>
        <v>Single</v>
      </c>
      <c r="Q1834" s="2" t="str" cm="1">
        <f t="array" ref="Q1834">IFERROR(_xlfn.IFS(Table1[[#This Row],[Basic]]=1,"Basic",Table1[[#This Row],[Graduate]]=1,"Graduate",Table1[[#This Row],[Master]]=1,"Master",Table1[[#This Row],[PhD]]=1,"PhD"),"Other")</f>
        <v>PhD</v>
      </c>
    </row>
    <row r="1835" spans="1:17" x14ac:dyDescent="0.25">
      <c r="A1835" s="2">
        <v>1361</v>
      </c>
      <c r="B1835" s="7">
        <v>130279</v>
      </c>
      <c r="C1835" s="2">
        <v>1</v>
      </c>
      <c r="D1835" s="2">
        <v>0</v>
      </c>
      <c r="E1835" s="2">
        <v>31</v>
      </c>
      <c r="F1835" s="2">
        <v>0</v>
      </c>
      <c r="G1835" s="2">
        <v>0</v>
      </c>
      <c r="H1835" s="2">
        <v>1</v>
      </c>
      <c r="I1835" s="2">
        <v>0</v>
      </c>
      <c r="J1835" s="2">
        <v>0</v>
      </c>
      <c r="K1835" s="2">
        <v>0</v>
      </c>
      <c r="L1835" s="2">
        <v>1</v>
      </c>
      <c r="M1835" s="2">
        <v>0</v>
      </c>
      <c r="N1835" s="2">
        <v>0</v>
      </c>
      <c r="O1835" s="2" t="s">
        <v>38</v>
      </c>
      <c r="P1835" s="2" t="str" cm="1">
        <f t="array" ref="P1835">_xlfn.IFS(Table1[[#This Row],[Divorced]]=1,"Divorced",Table1[[#This Row],[Married]]=1,"Married",Table1[[#This Row],[Single]]=1,"Single",Table1[[#This Row],[Together]]=1,"Together",Table1[[#This Row],[Widow]]=1,"Widow")</f>
        <v>Single</v>
      </c>
      <c r="Q1835" s="2" t="str" cm="1">
        <f t="array" ref="Q1835">IFERROR(_xlfn.IFS(Table1[[#This Row],[Basic]]=1,"Basic",Table1[[#This Row],[Graduate]]=1,"Graduate",Table1[[#This Row],[Master]]=1,"Master",Table1[[#This Row],[PhD]]=1,"PhD"),"Other")</f>
        <v>Graduate</v>
      </c>
    </row>
    <row r="1836" spans="1:17" x14ac:dyDescent="0.25">
      <c r="A1836" s="2">
        <v>1427</v>
      </c>
      <c r="B1836" s="7">
        <v>130279</v>
      </c>
      <c r="C1836" s="2">
        <v>1</v>
      </c>
      <c r="D1836" s="2">
        <v>0</v>
      </c>
      <c r="E1836" s="2">
        <v>31</v>
      </c>
      <c r="F1836" s="2">
        <v>0</v>
      </c>
      <c r="G1836" s="2">
        <v>0</v>
      </c>
      <c r="H1836" s="2">
        <v>1</v>
      </c>
      <c r="I1836" s="2">
        <v>0</v>
      </c>
      <c r="J1836" s="2">
        <v>0</v>
      </c>
      <c r="K1836" s="2">
        <v>0</v>
      </c>
      <c r="L1836" s="2">
        <v>1</v>
      </c>
      <c r="M1836" s="2">
        <v>0</v>
      </c>
      <c r="N1836" s="2">
        <v>0</v>
      </c>
      <c r="O1836" s="2" t="s">
        <v>38</v>
      </c>
      <c r="P1836" s="2" t="str" cm="1">
        <f t="array" ref="P1836">_xlfn.IFS(Table1[[#This Row],[Divorced]]=1,"Divorced",Table1[[#This Row],[Married]]=1,"Married",Table1[[#This Row],[Single]]=1,"Single",Table1[[#This Row],[Together]]=1,"Together",Table1[[#This Row],[Widow]]=1,"Widow")</f>
        <v>Single</v>
      </c>
      <c r="Q1836" s="2" t="str" cm="1">
        <f t="array" ref="Q1836">IFERROR(_xlfn.IFS(Table1[[#This Row],[Basic]]=1,"Basic",Table1[[#This Row],[Graduate]]=1,"Graduate",Table1[[#This Row],[Master]]=1,"Master",Table1[[#This Row],[PhD]]=1,"PhD"),"Other")</f>
        <v>Graduate</v>
      </c>
    </row>
    <row r="1837" spans="1:17" x14ac:dyDescent="0.25">
      <c r="A1837" s="2">
        <v>2994</v>
      </c>
      <c r="B1837" s="7">
        <v>130261</v>
      </c>
      <c r="C1837" s="2">
        <v>1</v>
      </c>
      <c r="D1837" s="2">
        <v>2</v>
      </c>
      <c r="E1837" s="2">
        <v>48</v>
      </c>
      <c r="F1837" s="2">
        <v>0</v>
      </c>
      <c r="G1837" s="2">
        <v>0</v>
      </c>
      <c r="H1837" s="2">
        <v>0</v>
      </c>
      <c r="I1837" s="2">
        <v>1</v>
      </c>
      <c r="J1837" s="2">
        <v>0</v>
      </c>
      <c r="K1837" s="2">
        <v>0</v>
      </c>
      <c r="L1837" s="2">
        <v>1</v>
      </c>
      <c r="M1837" s="2">
        <v>0</v>
      </c>
      <c r="N1837" s="2">
        <v>0</v>
      </c>
      <c r="O1837" s="2" t="s">
        <v>37</v>
      </c>
      <c r="P1837" s="2" t="str" cm="1">
        <f t="array" ref="P1837">_xlfn.IFS(Table1[[#This Row],[Divorced]]=1,"Divorced",Table1[[#This Row],[Married]]=1,"Married",Table1[[#This Row],[Single]]=1,"Single",Table1[[#This Row],[Together]]=1,"Together",Table1[[#This Row],[Widow]]=1,"Widow")</f>
        <v>Together</v>
      </c>
      <c r="Q1837" s="2" t="str" cm="1">
        <f t="array" ref="Q1837">IFERROR(_xlfn.IFS(Table1[[#This Row],[Basic]]=1,"Basic",Table1[[#This Row],[Graduate]]=1,"Graduate",Table1[[#This Row],[Master]]=1,"Master",Table1[[#This Row],[PhD]]=1,"PhD"),"Other")</f>
        <v>Graduate</v>
      </c>
    </row>
    <row r="1838" spans="1:17" x14ac:dyDescent="0.25">
      <c r="A1838" s="2">
        <v>1993</v>
      </c>
      <c r="B1838" s="7">
        <v>130168</v>
      </c>
      <c r="C1838" s="2">
        <v>1</v>
      </c>
      <c r="D1838" s="2">
        <v>0</v>
      </c>
      <c r="E1838" s="2">
        <v>42</v>
      </c>
      <c r="F1838" s="2">
        <v>0</v>
      </c>
      <c r="G1838" s="2">
        <v>0</v>
      </c>
      <c r="H1838" s="2">
        <v>1</v>
      </c>
      <c r="I1838" s="2">
        <v>0</v>
      </c>
      <c r="J1838" s="2">
        <v>0</v>
      </c>
      <c r="K1838" s="2">
        <v>0</v>
      </c>
      <c r="L1838" s="2">
        <v>1</v>
      </c>
      <c r="M1838" s="2">
        <v>0</v>
      </c>
      <c r="N1838" s="2">
        <v>0</v>
      </c>
      <c r="O1838" s="2" t="s">
        <v>34</v>
      </c>
      <c r="P1838" s="2" t="str" cm="1">
        <f t="array" ref="P1838">_xlfn.IFS(Table1[[#This Row],[Divorced]]=1,"Divorced",Table1[[#This Row],[Married]]=1,"Married",Table1[[#This Row],[Single]]=1,"Single",Table1[[#This Row],[Together]]=1,"Together",Table1[[#This Row],[Widow]]=1,"Widow")</f>
        <v>Single</v>
      </c>
      <c r="Q1838" s="2" t="str" cm="1">
        <f t="array" ref="Q1838">IFERROR(_xlfn.IFS(Table1[[#This Row],[Basic]]=1,"Basic",Table1[[#This Row],[Graduate]]=1,"Graduate",Table1[[#This Row],[Master]]=1,"Master",Table1[[#This Row],[PhD]]=1,"PhD"),"Other")</f>
        <v>Graduate</v>
      </c>
    </row>
    <row r="1839" spans="1:17" x14ac:dyDescent="0.25">
      <c r="A1839" s="2">
        <v>1087</v>
      </c>
      <c r="B1839" s="7">
        <v>130096</v>
      </c>
      <c r="C1839" s="2">
        <v>1</v>
      </c>
      <c r="D1839" s="2">
        <v>0</v>
      </c>
      <c r="E1839" s="2">
        <v>37</v>
      </c>
      <c r="F1839" s="2">
        <v>0</v>
      </c>
      <c r="G1839" s="2">
        <v>1</v>
      </c>
      <c r="H1839" s="2">
        <v>0</v>
      </c>
      <c r="I1839" s="2">
        <v>0</v>
      </c>
      <c r="J1839" s="2">
        <v>0</v>
      </c>
      <c r="K1839" s="2">
        <v>0</v>
      </c>
      <c r="L1839" s="2">
        <v>1</v>
      </c>
      <c r="M1839" s="2">
        <v>0</v>
      </c>
      <c r="N1839" s="2">
        <v>0</v>
      </c>
      <c r="O1839" s="2" t="s">
        <v>34</v>
      </c>
      <c r="P1839" s="2" t="str" cm="1">
        <f t="array" ref="P1839">_xlfn.IFS(Table1[[#This Row],[Divorced]]=1,"Divorced",Table1[[#This Row],[Married]]=1,"Married",Table1[[#This Row],[Single]]=1,"Single",Table1[[#This Row],[Together]]=1,"Together",Table1[[#This Row],[Widow]]=1,"Widow")</f>
        <v>Married</v>
      </c>
      <c r="Q1839" s="2" t="str" cm="1">
        <f t="array" ref="Q1839">IFERROR(_xlfn.IFS(Table1[[#This Row],[Basic]]=1,"Basic",Table1[[#This Row],[Graduate]]=1,"Graduate",Table1[[#This Row],[Master]]=1,"Master",Table1[[#This Row],[PhD]]=1,"PhD"),"Other")</f>
        <v>Graduate</v>
      </c>
    </row>
    <row r="1840" spans="1:17" x14ac:dyDescent="0.25">
      <c r="A1840" s="2">
        <v>1405</v>
      </c>
      <c r="B1840" s="7">
        <v>130096</v>
      </c>
      <c r="C1840" s="2">
        <v>1</v>
      </c>
      <c r="D1840" s="2">
        <v>0</v>
      </c>
      <c r="E1840" s="2">
        <v>37</v>
      </c>
      <c r="F1840" s="2">
        <v>0</v>
      </c>
      <c r="G1840" s="2">
        <v>1</v>
      </c>
      <c r="H1840" s="2">
        <v>0</v>
      </c>
      <c r="I1840" s="2">
        <v>0</v>
      </c>
      <c r="J1840" s="2">
        <v>0</v>
      </c>
      <c r="K1840" s="2">
        <v>0</v>
      </c>
      <c r="L1840" s="2">
        <v>1</v>
      </c>
      <c r="M1840" s="2">
        <v>0</v>
      </c>
      <c r="N1840" s="2">
        <v>0</v>
      </c>
      <c r="O1840" s="2" t="s">
        <v>34</v>
      </c>
      <c r="P1840" s="2" t="str" cm="1">
        <f t="array" ref="P1840">_xlfn.IFS(Table1[[#This Row],[Divorced]]=1,"Divorced",Table1[[#This Row],[Married]]=1,"Married",Table1[[#This Row],[Single]]=1,"Single",Table1[[#This Row],[Together]]=1,"Together",Table1[[#This Row],[Widow]]=1,"Widow")</f>
        <v>Married</v>
      </c>
      <c r="Q1840" s="2" t="str" cm="1">
        <f t="array" ref="Q1840">IFERROR(_xlfn.IFS(Table1[[#This Row],[Basic]]=1,"Basic",Table1[[#This Row],[Graduate]]=1,"Graduate",Table1[[#This Row],[Master]]=1,"Master",Table1[[#This Row],[PhD]]=1,"PhD"),"Other")</f>
        <v>Graduate</v>
      </c>
    </row>
    <row r="1841" spans="1:17" x14ac:dyDescent="0.25">
      <c r="A1841" s="2">
        <v>2822</v>
      </c>
      <c r="B1841" s="7">
        <v>130093</v>
      </c>
      <c r="C1841" s="2">
        <v>0</v>
      </c>
      <c r="D1841" s="2">
        <v>0</v>
      </c>
      <c r="E1841" s="2">
        <v>30</v>
      </c>
      <c r="F1841" s="2">
        <v>0</v>
      </c>
      <c r="G1841" s="2">
        <v>1</v>
      </c>
      <c r="H1841" s="2">
        <v>0</v>
      </c>
      <c r="I1841" s="2">
        <v>0</v>
      </c>
      <c r="J1841" s="2">
        <v>0</v>
      </c>
      <c r="K1841" s="2">
        <v>0</v>
      </c>
      <c r="L1841" s="2">
        <v>1</v>
      </c>
      <c r="M1841" s="2">
        <v>0</v>
      </c>
      <c r="N1841" s="2">
        <v>0</v>
      </c>
      <c r="O1841" s="2" t="s">
        <v>35</v>
      </c>
      <c r="P1841" s="2" t="str" cm="1">
        <f t="array" ref="P1841">_xlfn.IFS(Table1[[#This Row],[Divorced]]=1,"Divorced",Table1[[#This Row],[Married]]=1,"Married",Table1[[#This Row],[Single]]=1,"Single",Table1[[#This Row],[Together]]=1,"Together",Table1[[#This Row],[Widow]]=1,"Widow")</f>
        <v>Married</v>
      </c>
      <c r="Q1841" s="2" t="str" cm="1">
        <f t="array" ref="Q1841">IFERROR(_xlfn.IFS(Table1[[#This Row],[Basic]]=1,"Basic",Table1[[#This Row],[Graduate]]=1,"Graduate",Table1[[#This Row],[Master]]=1,"Master",Table1[[#This Row],[PhD]]=1,"PhD"),"Other")</f>
        <v>Graduate</v>
      </c>
    </row>
    <row r="1842" spans="1:17" x14ac:dyDescent="0.25">
      <c r="A1842" s="2">
        <v>1584</v>
      </c>
      <c r="B1842" s="7">
        <v>130081</v>
      </c>
      <c r="C1842" s="2">
        <v>0</v>
      </c>
      <c r="D1842" s="2">
        <v>1</v>
      </c>
      <c r="E1842" s="2">
        <v>59</v>
      </c>
      <c r="F1842" s="2">
        <v>0</v>
      </c>
      <c r="G1842" s="2">
        <v>0</v>
      </c>
      <c r="H1842" s="2">
        <v>1</v>
      </c>
      <c r="I1842" s="2">
        <v>0</v>
      </c>
      <c r="J1842" s="2">
        <v>0</v>
      </c>
      <c r="K1842" s="2">
        <v>0</v>
      </c>
      <c r="L1842" s="2">
        <v>1</v>
      </c>
      <c r="M1842" s="2">
        <v>0</v>
      </c>
      <c r="N1842" s="2">
        <v>0</v>
      </c>
      <c r="O1842" s="2" t="s">
        <v>37</v>
      </c>
      <c r="P1842" s="2" t="str" cm="1">
        <f t="array" ref="P1842">_xlfn.IFS(Table1[[#This Row],[Divorced]]=1,"Divorced",Table1[[#This Row],[Married]]=1,"Married",Table1[[#This Row],[Single]]=1,"Single",Table1[[#This Row],[Together]]=1,"Together",Table1[[#This Row],[Widow]]=1,"Widow")</f>
        <v>Single</v>
      </c>
      <c r="Q1842" s="2" t="str" cm="1">
        <f t="array" ref="Q1842">IFERROR(_xlfn.IFS(Table1[[#This Row],[Basic]]=1,"Basic",Table1[[#This Row],[Graduate]]=1,"Graduate",Table1[[#This Row],[Master]]=1,"Master",Table1[[#This Row],[PhD]]=1,"PhD"),"Other")</f>
        <v>Graduate</v>
      </c>
    </row>
    <row r="1843" spans="1:17" x14ac:dyDescent="0.25">
      <c r="A1843" s="2">
        <v>2085</v>
      </c>
      <c r="B1843" s="7">
        <v>130023</v>
      </c>
      <c r="C1843" s="2">
        <v>1</v>
      </c>
      <c r="D1843" s="2">
        <v>0</v>
      </c>
      <c r="E1843" s="2">
        <v>48</v>
      </c>
      <c r="F1843" s="2">
        <v>0</v>
      </c>
      <c r="G1843" s="2">
        <v>1</v>
      </c>
      <c r="H1843" s="2">
        <v>0</v>
      </c>
      <c r="I1843" s="2">
        <v>0</v>
      </c>
      <c r="J1843" s="2">
        <v>0</v>
      </c>
      <c r="K1843" s="2">
        <v>0</v>
      </c>
      <c r="L1843" s="2">
        <v>1</v>
      </c>
      <c r="M1843" s="2">
        <v>0</v>
      </c>
      <c r="N1843" s="2">
        <v>0</v>
      </c>
      <c r="O1843" s="2" t="s">
        <v>39</v>
      </c>
      <c r="P1843" s="2" t="str" cm="1">
        <f t="array" ref="P1843">_xlfn.IFS(Table1[[#This Row],[Divorced]]=1,"Divorced",Table1[[#This Row],[Married]]=1,"Married",Table1[[#This Row],[Single]]=1,"Single",Table1[[#This Row],[Together]]=1,"Together",Table1[[#This Row],[Widow]]=1,"Widow")</f>
        <v>Married</v>
      </c>
      <c r="Q1843" s="2" t="str" cm="1">
        <f t="array" ref="Q1843">IFERROR(_xlfn.IFS(Table1[[#This Row],[Basic]]=1,"Basic",Table1[[#This Row],[Graduate]]=1,"Graduate",Table1[[#This Row],[Master]]=1,"Master",Table1[[#This Row],[PhD]]=1,"PhD"),"Other")</f>
        <v>Graduate</v>
      </c>
    </row>
    <row r="1844" spans="1:17" x14ac:dyDescent="0.25">
      <c r="A1844" s="2">
        <v>1418</v>
      </c>
      <c r="B1844" s="7">
        <v>130015</v>
      </c>
      <c r="C1844" s="2">
        <v>1</v>
      </c>
      <c r="D1844" s="2">
        <v>0</v>
      </c>
      <c r="E1844" s="2">
        <v>50</v>
      </c>
      <c r="F1844" s="2">
        <v>0</v>
      </c>
      <c r="G1844" s="2">
        <v>0</v>
      </c>
      <c r="H1844" s="2">
        <v>1</v>
      </c>
      <c r="I1844" s="2">
        <v>0</v>
      </c>
      <c r="J1844" s="2">
        <v>0</v>
      </c>
      <c r="K1844" s="2">
        <v>0</v>
      </c>
      <c r="L1844" s="2">
        <v>1</v>
      </c>
      <c r="M1844" s="2">
        <v>0</v>
      </c>
      <c r="N1844" s="2">
        <v>0</v>
      </c>
      <c r="O1844" s="2" t="s">
        <v>35</v>
      </c>
      <c r="P1844" s="2" t="str" cm="1">
        <f t="array" ref="P1844">_xlfn.IFS(Table1[[#This Row],[Divorced]]=1,"Divorced",Table1[[#This Row],[Married]]=1,"Married",Table1[[#This Row],[Single]]=1,"Single",Table1[[#This Row],[Together]]=1,"Together",Table1[[#This Row],[Widow]]=1,"Widow")</f>
        <v>Single</v>
      </c>
      <c r="Q1844" s="2" t="str" cm="1">
        <f t="array" ref="Q1844">IFERROR(_xlfn.IFS(Table1[[#This Row],[Basic]]=1,"Basic",Table1[[#This Row],[Graduate]]=1,"Graduate",Table1[[#This Row],[Master]]=1,"Master",Table1[[#This Row],[PhD]]=1,"PhD"),"Other")</f>
        <v>Graduate</v>
      </c>
    </row>
    <row r="1845" spans="1:17" x14ac:dyDescent="0.25">
      <c r="A1845" s="2">
        <v>1314</v>
      </c>
      <c r="B1845" s="7">
        <v>129999</v>
      </c>
      <c r="C1845" s="2">
        <v>1</v>
      </c>
      <c r="D1845" s="2">
        <v>0</v>
      </c>
      <c r="E1845" s="2">
        <v>34</v>
      </c>
      <c r="F1845" s="2">
        <v>0</v>
      </c>
      <c r="G1845" s="2">
        <v>0</v>
      </c>
      <c r="H1845" s="2">
        <v>1</v>
      </c>
      <c r="I1845" s="2">
        <v>0</v>
      </c>
      <c r="J1845" s="2">
        <v>0</v>
      </c>
      <c r="K1845" s="2">
        <v>0</v>
      </c>
      <c r="L1845" s="2">
        <v>0</v>
      </c>
      <c r="M1845" s="2">
        <v>0</v>
      </c>
      <c r="N1845" s="2">
        <v>1</v>
      </c>
      <c r="O1845" s="2" t="s">
        <v>37</v>
      </c>
      <c r="P1845" s="2" t="str" cm="1">
        <f t="array" ref="P1845">_xlfn.IFS(Table1[[#This Row],[Divorced]]=1,"Divorced",Table1[[#This Row],[Married]]=1,"Married",Table1[[#This Row],[Single]]=1,"Single",Table1[[#This Row],[Together]]=1,"Together",Table1[[#This Row],[Widow]]=1,"Widow")</f>
        <v>Single</v>
      </c>
      <c r="Q1845" s="2" t="str" cm="1">
        <f t="array" ref="Q1845">IFERROR(_xlfn.IFS(Table1[[#This Row],[Basic]]=1,"Basic",Table1[[#This Row],[Graduate]]=1,"Graduate",Table1[[#This Row],[Master]]=1,"Master",Table1[[#This Row],[PhD]]=1,"PhD"),"Other")</f>
        <v>PhD</v>
      </c>
    </row>
    <row r="1846" spans="1:17" x14ac:dyDescent="0.25">
      <c r="A1846" s="2">
        <v>1238</v>
      </c>
      <c r="B1846" s="7">
        <v>129938</v>
      </c>
      <c r="C1846" s="2">
        <v>1</v>
      </c>
      <c r="D1846" s="2">
        <v>0</v>
      </c>
      <c r="E1846" s="2">
        <v>35</v>
      </c>
      <c r="F1846" s="2">
        <v>0</v>
      </c>
      <c r="G1846" s="2">
        <v>0</v>
      </c>
      <c r="H1846" s="2">
        <v>1</v>
      </c>
      <c r="I1846" s="2">
        <v>0</v>
      </c>
      <c r="J1846" s="2">
        <v>0</v>
      </c>
      <c r="K1846" s="2">
        <v>0</v>
      </c>
      <c r="L1846" s="2">
        <v>1</v>
      </c>
      <c r="M1846" s="2">
        <v>0</v>
      </c>
      <c r="N1846" s="2">
        <v>0</v>
      </c>
      <c r="O1846" s="2" t="s">
        <v>35</v>
      </c>
      <c r="P1846" s="2" t="str" cm="1">
        <f t="array" ref="P1846">_xlfn.IFS(Table1[[#This Row],[Divorced]]=1,"Divorced",Table1[[#This Row],[Married]]=1,"Married",Table1[[#This Row],[Single]]=1,"Single",Table1[[#This Row],[Together]]=1,"Together",Table1[[#This Row],[Widow]]=1,"Widow")</f>
        <v>Single</v>
      </c>
      <c r="Q1846" s="2" t="str" cm="1">
        <f t="array" ref="Q1846">IFERROR(_xlfn.IFS(Table1[[#This Row],[Basic]]=1,"Basic",Table1[[#This Row],[Graduate]]=1,"Graduate",Table1[[#This Row],[Master]]=1,"Master",Table1[[#This Row],[PhD]]=1,"PhD"),"Other")</f>
        <v>Graduate</v>
      </c>
    </row>
    <row r="1847" spans="1:17" x14ac:dyDescent="0.25">
      <c r="A1847" s="2">
        <v>2878</v>
      </c>
      <c r="B1847" s="7">
        <v>129819</v>
      </c>
      <c r="C1847" s="2">
        <v>1</v>
      </c>
      <c r="D1847" s="2">
        <v>0</v>
      </c>
      <c r="E1847" s="2">
        <v>49</v>
      </c>
      <c r="F1847" s="2">
        <v>1</v>
      </c>
      <c r="G1847" s="2">
        <v>0</v>
      </c>
      <c r="H1847" s="2">
        <v>0</v>
      </c>
      <c r="I1847" s="2">
        <v>0</v>
      </c>
      <c r="J1847" s="2">
        <v>0</v>
      </c>
      <c r="K1847" s="2">
        <v>0</v>
      </c>
      <c r="L1847" s="2">
        <v>1</v>
      </c>
      <c r="M1847" s="2">
        <v>0</v>
      </c>
      <c r="N1847" s="2">
        <v>0</v>
      </c>
      <c r="O1847" s="2" t="s">
        <v>36</v>
      </c>
      <c r="P1847" s="2" t="str" cm="1">
        <f t="array" ref="P1847">_xlfn.IFS(Table1[[#This Row],[Divorced]]=1,"Divorced",Table1[[#This Row],[Married]]=1,"Married",Table1[[#This Row],[Single]]=1,"Single",Table1[[#This Row],[Together]]=1,"Together",Table1[[#This Row],[Widow]]=1,"Widow")</f>
        <v>Divorced</v>
      </c>
      <c r="Q1847" s="2" t="str" cm="1">
        <f t="array" ref="Q1847">IFERROR(_xlfn.IFS(Table1[[#This Row],[Basic]]=1,"Basic",Table1[[#This Row],[Graduate]]=1,"Graduate",Table1[[#This Row],[Master]]=1,"Master",Table1[[#This Row],[PhD]]=1,"PhD"),"Other")</f>
        <v>Graduate</v>
      </c>
    </row>
    <row r="1848" spans="1:17" x14ac:dyDescent="0.25">
      <c r="A1848" s="2">
        <v>2370</v>
      </c>
      <c r="B1848" s="7">
        <v>129791</v>
      </c>
      <c r="C1848" s="2">
        <v>1</v>
      </c>
      <c r="D1848" s="2">
        <v>0</v>
      </c>
      <c r="E1848" s="2">
        <v>48</v>
      </c>
      <c r="F1848" s="2">
        <v>0</v>
      </c>
      <c r="G1848" s="2">
        <v>1</v>
      </c>
      <c r="H1848" s="2">
        <v>0</v>
      </c>
      <c r="I1848" s="2">
        <v>0</v>
      </c>
      <c r="J1848" s="2">
        <v>0</v>
      </c>
      <c r="K1848" s="2">
        <v>0</v>
      </c>
      <c r="L1848" s="2">
        <v>0</v>
      </c>
      <c r="M1848" s="2">
        <v>0</v>
      </c>
      <c r="N1848" s="2">
        <v>1</v>
      </c>
      <c r="O1848" s="2" t="s">
        <v>37</v>
      </c>
      <c r="P1848" s="2" t="str" cm="1">
        <f t="array" ref="P1848">_xlfn.IFS(Table1[[#This Row],[Divorced]]=1,"Divorced",Table1[[#This Row],[Married]]=1,"Married",Table1[[#This Row],[Single]]=1,"Single",Table1[[#This Row],[Together]]=1,"Together",Table1[[#This Row],[Widow]]=1,"Widow")</f>
        <v>Married</v>
      </c>
      <c r="Q1848" s="2" t="str" cm="1">
        <f t="array" ref="Q1848">IFERROR(_xlfn.IFS(Table1[[#This Row],[Basic]]=1,"Basic",Table1[[#This Row],[Graduate]]=1,"Graduate",Table1[[#This Row],[Master]]=1,"Master",Table1[[#This Row],[PhD]]=1,"PhD"),"Other")</f>
        <v>PhD</v>
      </c>
    </row>
    <row r="1849" spans="1:17" x14ac:dyDescent="0.25">
      <c r="A1849" s="2">
        <v>1075</v>
      </c>
      <c r="B1849" s="7">
        <v>129760</v>
      </c>
      <c r="C1849" s="2">
        <v>1</v>
      </c>
      <c r="D1849" s="2">
        <v>0</v>
      </c>
      <c r="E1849" s="2">
        <v>35</v>
      </c>
      <c r="F1849" s="2">
        <v>0</v>
      </c>
      <c r="G1849" s="2">
        <v>0</v>
      </c>
      <c r="H1849" s="2">
        <v>1</v>
      </c>
      <c r="I1849" s="2">
        <v>0</v>
      </c>
      <c r="J1849" s="2">
        <v>0</v>
      </c>
      <c r="K1849" s="2">
        <v>0</v>
      </c>
      <c r="L1849" s="2">
        <v>1</v>
      </c>
      <c r="M1849" s="2">
        <v>0</v>
      </c>
      <c r="N1849" s="2">
        <v>0</v>
      </c>
      <c r="O1849" s="2" t="s">
        <v>34</v>
      </c>
      <c r="P1849" s="2" t="str" cm="1">
        <f t="array" ref="P1849">_xlfn.IFS(Table1[[#This Row],[Divorced]]=1,"Divorced",Table1[[#This Row],[Married]]=1,"Married",Table1[[#This Row],[Single]]=1,"Single",Table1[[#This Row],[Together]]=1,"Together",Table1[[#This Row],[Widow]]=1,"Widow")</f>
        <v>Single</v>
      </c>
      <c r="Q1849" s="2" t="str" cm="1">
        <f t="array" ref="Q1849">IFERROR(_xlfn.IFS(Table1[[#This Row],[Basic]]=1,"Basic",Table1[[#This Row],[Graduate]]=1,"Graduate",Table1[[#This Row],[Master]]=1,"Master",Table1[[#This Row],[PhD]]=1,"PhD"),"Other")</f>
        <v>Graduate</v>
      </c>
    </row>
    <row r="1850" spans="1:17" x14ac:dyDescent="0.25">
      <c r="A1850" s="2">
        <v>2751</v>
      </c>
      <c r="B1850" s="7">
        <v>129760</v>
      </c>
      <c r="C1850" s="2">
        <v>1</v>
      </c>
      <c r="D1850" s="2">
        <v>0</v>
      </c>
      <c r="E1850" s="2">
        <v>35</v>
      </c>
      <c r="F1850" s="2">
        <v>0</v>
      </c>
      <c r="G1850" s="2">
        <v>0</v>
      </c>
      <c r="H1850" s="2">
        <v>1</v>
      </c>
      <c r="I1850" s="2">
        <v>0</v>
      </c>
      <c r="J1850" s="2">
        <v>0</v>
      </c>
      <c r="K1850" s="2">
        <v>0</v>
      </c>
      <c r="L1850" s="2">
        <v>1</v>
      </c>
      <c r="M1850" s="2">
        <v>0</v>
      </c>
      <c r="N1850" s="2">
        <v>0</v>
      </c>
      <c r="O1850" s="2" t="s">
        <v>39</v>
      </c>
      <c r="P1850" s="2" t="str" cm="1">
        <f t="array" ref="P1850">_xlfn.IFS(Table1[[#This Row],[Divorced]]=1,"Divorced",Table1[[#This Row],[Married]]=1,"Married",Table1[[#This Row],[Single]]=1,"Single",Table1[[#This Row],[Together]]=1,"Together",Table1[[#This Row],[Widow]]=1,"Widow")</f>
        <v>Single</v>
      </c>
      <c r="Q1850" s="2" t="str" cm="1">
        <f t="array" ref="Q1850">IFERROR(_xlfn.IFS(Table1[[#This Row],[Basic]]=1,"Basic",Table1[[#This Row],[Graduate]]=1,"Graduate",Table1[[#This Row],[Master]]=1,"Master",Table1[[#This Row],[PhD]]=1,"PhD"),"Other")</f>
        <v>Graduate</v>
      </c>
    </row>
    <row r="1851" spans="1:17" x14ac:dyDescent="0.25">
      <c r="A1851" s="2">
        <v>3114</v>
      </c>
      <c r="B1851" s="7">
        <v>129732</v>
      </c>
      <c r="C1851" s="2">
        <v>1</v>
      </c>
      <c r="D1851" s="2">
        <v>0</v>
      </c>
      <c r="E1851" s="2">
        <v>49</v>
      </c>
      <c r="F1851" s="2">
        <v>0</v>
      </c>
      <c r="G1851" s="2">
        <v>0</v>
      </c>
      <c r="H1851" s="2">
        <v>0</v>
      </c>
      <c r="I1851" s="2">
        <v>1</v>
      </c>
      <c r="J1851" s="2">
        <v>0</v>
      </c>
      <c r="K1851" s="2">
        <v>0</v>
      </c>
      <c r="L1851" s="2">
        <v>0</v>
      </c>
      <c r="M1851" s="2">
        <v>0</v>
      </c>
      <c r="N1851" s="2">
        <v>1</v>
      </c>
      <c r="O1851" s="2" t="s">
        <v>37</v>
      </c>
      <c r="P1851" s="2" t="str" cm="1">
        <f t="array" ref="P1851">_xlfn.IFS(Table1[[#This Row],[Divorced]]=1,"Divorced",Table1[[#This Row],[Married]]=1,"Married",Table1[[#This Row],[Single]]=1,"Single",Table1[[#This Row],[Together]]=1,"Together",Table1[[#This Row],[Widow]]=1,"Widow")</f>
        <v>Together</v>
      </c>
      <c r="Q1851" s="2" t="str" cm="1">
        <f t="array" ref="Q1851">IFERROR(_xlfn.IFS(Table1[[#This Row],[Basic]]=1,"Basic",Table1[[#This Row],[Graduate]]=1,"Graduate",Table1[[#This Row],[Master]]=1,"Master",Table1[[#This Row],[PhD]]=1,"PhD"),"Other")</f>
        <v>PhD</v>
      </c>
    </row>
    <row r="1852" spans="1:17" x14ac:dyDescent="0.25">
      <c r="A1852" s="2">
        <v>1281</v>
      </c>
      <c r="B1852" s="7">
        <v>129672</v>
      </c>
      <c r="C1852" s="2">
        <v>1</v>
      </c>
      <c r="D1852" s="2">
        <v>1</v>
      </c>
      <c r="E1852" s="2">
        <v>55</v>
      </c>
      <c r="F1852" s="2">
        <v>0</v>
      </c>
      <c r="G1852" s="2">
        <v>0</v>
      </c>
      <c r="H1852" s="2">
        <v>0</v>
      </c>
      <c r="I1852" s="2">
        <v>1</v>
      </c>
      <c r="J1852" s="2">
        <v>0</v>
      </c>
      <c r="K1852" s="2">
        <v>0</v>
      </c>
      <c r="L1852" s="2">
        <v>1</v>
      </c>
      <c r="M1852" s="2">
        <v>0</v>
      </c>
      <c r="N1852" s="2">
        <v>0</v>
      </c>
      <c r="O1852" s="2" t="s">
        <v>39</v>
      </c>
      <c r="P1852" s="2" t="str" cm="1">
        <f t="array" ref="P1852">_xlfn.IFS(Table1[[#This Row],[Divorced]]=1,"Divorced",Table1[[#This Row],[Married]]=1,"Married",Table1[[#This Row],[Single]]=1,"Single",Table1[[#This Row],[Together]]=1,"Together",Table1[[#This Row],[Widow]]=1,"Widow")</f>
        <v>Together</v>
      </c>
      <c r="Q1852" s="2" t="str" cm="1">
        <f t="array" ref="Q1852">IFERROR(_xlfn.IFS(Table1[[#This Row],[Basic]]=1,"Basic",Table1[[#This Row],[Graduate]]=1,"Graduate",Table1[[#This Row],[Master]]=1,"Master",Table1[[#This Row],[PhD]]=1,"PhD"),"Other")</f>
        <v>Graduate</v>
      </c>
    </row>
    <row r="1853" spans="1:17" x14ac:dyDescent="0.25">
      <c r="A1853" s="2">
        <v>3001</v>
      </c>
      <c r="B1853" s="7">
        <v>129672</v>
      </c>
      <c r="C1853" s="2">
        <v>1</v>
      </c>
      <c r="D1853" s="2">
        <v>1</v>
      </c>
      <c r="E1853" s="2">
        <v>55</v>
      </c>
      <c r="F1853" s="2">
        <v>0</v>
      </c>
      <c r="G1853" s="2">
        <v>0</v>
      </c>
      <c r="H1853" s="2">
        <v>0</v>
      </c>
      <c r="I1853" s="2">
        <v>1</v>
      </c>
      <c r="J1853" s="2">
        <v>0</v>
      </c>
      <c r="K1853" s="2">
        <v>0</v>
      </c>
      <c r="L1853" s="2">
        <v>1</v>
      </c>
      <c r="M1853" s="2">
        <v>0</v>
      </c>
      <c r="N1853" s="2">
        <v>0</v>
      </c>
      <c r="O1853" s="2" t="s">
        <v>34</v>
      </c>
      <c r="P1853" s="2" t="str" cm="1">
        <f t="array" ref="P1853">_xlfn.IFS(Table1[[#This Row],[Divorced]]=1,"Divorced",Table1[[#This Row],[Married]]=1,"Married",Table1[[#This Row],[Single]]=1,"Single",Table1[[#This Row],[Together]]=1,"Together",Table1[[#This Row],[Widow]]=1,"Widow")</f>
        <v>Together</v>
      </c>
      <c r="Q1853" s="2" t="str" cm="1">
        <f t="array" ref="Q1853">IFERROR(_xlfn.IFS(Table1[[#This Row],[Basic]]=1,"Basic",Table1[[#This Row],[Graduate]]=1,"Graduate",Table1[[#This Row],[Master]]=1,"Master",Table1[[#This Row],[PhD]]=1,"PhD"),"Other")</f>
        <v>Graduate</v>
      </c>
    </row>
    <row r="1854" spans="1:17" x14ac:dyDescent="0.25">
      <c r="A1854" s="2">
        <v>1194</v>
      </c>
      <c r="B1854" s="7">
        <v>129604</v>
      </c>
      <c r="C1854" s="2">
        <v>1</v>
      </c>
      <c r="D1854" s="2">
        <v>0</v>
      </c>
      <c r="E1854" s="2">
        <v>32</v>
      </c>
      <c r="F1854" s="2">
        <v>0</v>
      </c>
      <c r="G1854" s="2">
        <v>0</v>
      </c>
      <c r="H1854" s="2">
        <v>0</v>
      </c>
      <c r="I1854" s="2">
        <v>1</v>
      </c>
      <c r="J1854" s="2">
        <v>0</v>
      </c>
      <c r="K1854" s="2">
        <v>0</v>
      </c>
      <c r="L1854" s="2">
        <v>1</v>
      </c>
      <c r="M1854" s="2">
        <v>0</v>
      </c>
      <c r="N1854" s="2">
        <v>0</v>
      </c>
      <c r="O1854" s="2" t="s">
        <v>37</v>
      </c>
      <c r="P1854" s="2" t="str" cm="1">
        <f t="array" ref="P1854">_xlfn.IFS(Table1[[#This Row],[Divorced]]=1,"Divorced",Table1[[#This Row],[Married]]=1,"Married",Table1[[#This Row],[Single]]=1,"Single",Table1[[#This Row],[Together]]=1,"Together",Table1[[#This Row],[Widow]]=1,"Widow")</f>
        <v>Together</v>
      </c>
      <c r="Q1854" s="2" t="str" cm="1">
        <f t="array" ref="Q1854">IFERROR(_xlfn.IFS(Table1[[#This Row],[Basic]]=1,"Basic",Table1[[#This Row],[Graduate]]=1,"Graduate",Table1[[#This Row],[Master]]=1,"Master",Table1[[#This Row],[PhD]]=1,"PhD"),"Other")</f>
        <v>Graduate</v>
      </c>
    </row>
    <row r="1855" spans="1:17" x14ac:dyDescent="0.25">
      <c r="A1855" s="2">
        <v>1356</v>
      </c>
      <c r="B1855" s="7">
        <v>129548</v>
      </c>
      <c r="C1855" s="2">
        <v>1</v>
      </c>
      <c r="D1855" s="2">
        <v>0</v>
      </c>
      <c r="E1855" s="2">
        <v>50</v>
      </c>
      <c r="F1855" s="2">
        <v>0</v>
      </c>
      <c r="G1855" s="2">
        <v>0</v>
      </c>
      <c r="H1855" s="2">
        <v>1</v>
      </c>
      <c r="I1855" s="2">
        <v>0</v>
      </c>
      <c r="J1855" s="2">
        <v>0</v>
      </c>
      <c r="K1855" s="2">
        <v>0</v>
      </c>
      <c r="L1855" s="2">
        <v>0</v>
      </c>
      <c r="M1855" s="2">
        <v>1</v>
      </c>
      <c r="N1855" s="2">
        <v>0</v>
      </c>
      <c r="O1855" s="2" t="s">
        <v>37</v>
      </c>
      <c r="P1855" s="2" t="str" cm="1">
        <f t="array" ref="P1855">_xlfn.IFS(Table1[[#This Row],[Divorced]]=1,"Divorced",Table1[[#This Row],[Married]]=1,"Married",Table1[[#This Row],[Single]]=1,"Single",Table1[[#This Row],[Together]]=1,"Together",Table1[[#This Row],[Widow]]=1,"Widow")</f>
        <v>Single</v>
      </c>
      <c r="Q1855" s="2" t="str" cm="1">
        <f t="array" ref="Q1855">IFERROR(_xlfn.IFS(Table1[[#This Row],[Basic]]=1,"Basic",Table1[[#This Row],[Graduate]]=1,"Graduate",Table1[[#This Row],[Master]]=1,"Master",Table1[[#This Row],[PhD]]=1,"PhD"),"Other")</f>
        <v>Master</v>
      </c>
    </row>
    <row r="1856" spans="1:17" x14ac:dyDescent="0.25">
      <c r="A1856" s="2">
        <v>2908</v>
      </c>
      <c r="B1856" s="7">
        <v>129543</v>
      </c>
      <c r="C1856" s="2">
        <v>2</v>
      </c>
      <c r="D1856" s="2">
        <v>0</v>
      </c>
      <c r="E1856" s="2">
        <v>52</v>
      </c>
      <c r="F1856" s="2">
        <v>0</v>
      </c>
      <c r="G1856" s="2">
        <v>1</v>
      </c>
      <c r="H1856" s="2">
        <v>0</v>
      </c>
      <c r="I1856" s="2">
        <v>0</v>
      </c>
      <c r="J1856" s="2">
        <v>0</v>
      </c>
      <c r="K1856" s="2">
        <v>0</v>
      </c>
      <c r="L1856" s="2">
        <v>0</v>
      </c>
      <c r="M1856" s="2">
        <v>1</v>
      </c>
      <c r="N1856" s="2">
        <v>0</v>
      </c>
      <c r="O1856" s="2" t="s">
        <v>36</v>
      </c>
      <c r="P1856" s="2" t="str" cm="1">
        <f t="array" ref="P1856">_xlfn.IFS(Table1[[#This Row],[Divorced]]=1,"Divorced",Table1[[#This Row],[Married]]=1,"Married",Table1[[#This Row],[Single]]=1,"Single",Table1[[#This Row],[Together]]=1,"Together",Table1[[#This Row],[Widow]]=1,"Widow")</f>
        <v>Married</v>
      </c>
      <c r="Q1856" s="2" t="str" cm="1">
        <f t="array" ref="Q1856">IFERROR(_xlfn.IFS(Table1[[#This Row],[Basic]]=1,"Basic",Table1[[#This Row],[Graduate]]=1,"Graduate",Table1[[#This Row],[Master]]=1,"Master",Table1[[#This Row],[PhD]]=1,"PhD"),"Other")</f>
        <v>Master</v>
      </c>
    </row>
    <row r="1857" spans="1:17" x14ac:dyDescent="0.25">
      <c r="A1857" s="2">
        <v>2931</v>
      </c>
      <c r="B1857" s="7">
        <v>129478</v>
      </c>
      <c r="C1857" s="2">
        <v>1</v>
      </c>
      <c r="D1857" s="2">
        <v>0</v>
      </c>
      <c r="E1857" s="2">
        <v>44</v>
      </c>
      <c r="F1857" s="2">
        <v>0</v>
      </c>
      <c r="G1857" s="2">
        <v>0</v>
      </c>
      <c r="H1857" s="2">
        <v>0</v>
      </c>
      <c r="I1857" s="2">
        <v>1</v>
      </c>
      <c r="J1857" s="2">
        <v>0</v>
      </c>
      <c r="K1857" s="2">
        <v>0</v>
      </c>
      <c r="L1857" s="2">
        <v>1</v>
      </c>
      <c r="M1857" s="2">
        <v>0</v>
      </c>
      <c r="N1857" s="2">
        <v>0</v>
      </c>
      <c r="O1857" s="2" t="s">
        <v>39</v>
      </c>
      <c r="P1857" s="2" t="str" cm="1">
        <f t="array" ref="P1857">_xlfn.IFS(Table1[[#This Row],[Divorced]]=1,"Divorced",Table1[[#This Row],[Married]]=1,"Married",Table1[[#This Row],[Single]]=1,"Single",Table1[[#This Row],[Together]]=1,"Together",Table1[[#This Row],[Widow]]=1,"Widow")</f>
        <v>Together</v>
      </c>
      <c r="Q1857" s="2" t="str" cm="1">
        <f t="array" ref="Q1857">IFERROR(_xlfn.IFS(Table1[[#This Row],[Basic]]=1,"Basic",Table1[[#This Row],[Graduate]]=1,"Graduate",Table1[[#This Row],[Master]]=1,"Master",Table1[[#This Row],[PhD]]=1,"PhD"),"Other")</f>
        <v>Graduate</v>
      </c>
    </row>
    <row r="1858" spans="1:17" x14ac:dyDescent="0.25">
      <c r="A1858" s="2">
        <v>1080</v>
      </c>
      <c r="B1858" s="7">
        <v>129440</v>
      </c>
      <c r="C1858" s="2">
        <v>1</v>
      </c>
      <c r="D1858" s="2">
        <v>1</v>
      </c>
      <c r="E1858" s="2">
        <v>60</v>
      </c>
      <c r="F1858" s="2">
        <v>0</v>
      </c>
      <c r="G1858" s="2">
        <v>1</v>
      </c>
      <c r="H1858" s="2">
        <v>0</v>
      </c>
      <c r="I1858" s="2">
        <v>0</v>
      </c>
      <c r="J1858" s="2">
        <v>0</v>
      </c>
      <c r="K1858" s="2">
        <v>0</v>
      </c>
      <c r="L1858" s="2">
        <v>1</v>
      </c>
      <c r="M1858" s="2">
        <v>0</v>
      </c>
      <c r="N1858" s="2">
        <v>0</v>
      </c>
      <c r="O1858" s="2" t="s">
        <v>37</v>
      </c>
      <c r="P1858" s="2" t="str" cm="1">
        <f t="array" ref="P1858">_xlfn.IFS(Table1[[#This Row],[Divorced]]=1,"Divorced",Table1[[#This Row],[Married]]=1,"Married",Table1[[#This Row],[Single]]=1,"Single",Table1[[#This Row],[Together]]=1,"Together",Table1[[#This Row],[Widow]]=1,"Widow")</f>
        <v>Married</v>
      </c>
      <c r="Q1858" s="2" t="str" cm="1">
        <f t="array" ref="Q1858">IFERROR(_xlfn.IFS(Table1[[#This Row],[Basic]]=1,"Basic",Table1[[#This Row],[Graduate]]=1,"Graduate",Table1[[#This Row],[Master]]=1,"Master",Table1[[#This Row],[PhD]]=1,"PhD"),"Other")</f>
        <v>Graduate</v>
      </c>
    </row>
    <row r="1859" spans="1:17" x14ac:dyDescent="0.25">
      <c r="A1859" s="2">
        <v>3107</v>
      </c>
      <c r="B1859" s="7">
        <v>129435</v>
      </c>
      <c r="C1859" s="2">
        <v>1</v>
      </c>
      <c r="D1859" s="2">
        <v>1</v>
      </c>
      <c r="E1859" s="2">
        <v>54</v>
      </c>
      <c r="F1859" s="2">
        <v>1</v>
      </c>
      <c r="G1859" s="2">
        <v>0</v>
      </c>
      <c r="H1859" s="2">
        <v>0</v>
      </c>
      <c r="I1859" s="2">
        <v>0</v>
      </c>
      <c r="J1859" s="2">
        <v>0</v>
      </c>
      <c r="K1859" s="2">
        <v>0</v>
      </c>
      <c r="L1859" s="2">
        <v>0</v>
      </c>
      <c r="M1859" s="2">
        <v>1</v>
      </c>
      <c r="N1859" s="2">
        <v>0</v>
      </c>
      <c r="O1859" s="2" t="s">
        <v>38</v>
      </c>
      <c r="P1859" s="2" t="str" cm="1">
        <f t="array" ref="P1859">_xlfn.IFS(Table1[[#This Row],[Divorced]]=1,"Divorced",Table1[[#This Row],[Married]]=1,"Married",Table1[[#This Row],[Single]]=1,"Single",Table1[[#This Row],[Together]]=1,"Together",Table1[[#This Row],[Widow]]=1,"Widow")</f>
        <v>Divorced</v>
      </c>
      <c r="Q1859" s="2" t="str" cm="1">
        <f t="array" ref="Q1859">IFERROR(_xlfn.IFS(Table1[[#This Row],[Basic]]=1,"Basic",Table1[[#This Row],[Graduate]]=1,"Graduate",Table1[[#This Row],[Master]]=1,"Master",Table1[[#This Row],[PhD]]=1,"PhD"),"Other")</f>
        <v>Master</v>
      </c>
    </row>
    <row r="1860" spans="1:17" x14ac:dyDescent="0.25">
      <c r="A1860" s="2">
        <v>1260</v>
      </c>
      <c r="B1860" s="7">
        <v>129315</v>
      </c>
      <c r="C1860" s="2">
        <v>1</v>
      </c>
      <c r="D1860" s="2">
        <v>1</v>
      </c>
      <c r="E1860" s="2">
        <v>60</v>
      </c>
      <c r="F1860" s="2">
        <v>0</v>
      </c>
      <c r="G1860" s="2">
        <v>1</v>
      </c>
      <c r="H1860" s="2">
        <v>0</v>
      </c>
      <c r="I1860" s="2">
        <v>0</v>
      </c>
      <c r="J1860" s="2">
        <v>0</v>
      </c>
      <c r="K1860" s="2">
        <v>0</v>
      </c>
      <c r="L1860" s="2">
        <v>1</v>
      </c>
      <c r="M1860" s="2">
        <v>0</v>
      </c>
      <c r="N1860" s="2">
        <v>0</v>
      </c>
      <c r="O1860" s="2" t="s">
        <v>37</v>
      </c>
      <c r="P1860" s="2" t="str" cm="1">
        <f t="array" ref="P1860">_xlfn.IFS(Table1[[#This Row],[Divorced]]=1,"Divorced",Table1[[#This Row],[Married]]=1,"Married",Table1[[#This Row],[Single]]=1,"Single",Table1[[#This Row],[Together]]=1,"Together",Table1[[#This Row],[Widow]]=1,"Widow")</f>
        <v>Married</v>
      </c>
      <c r="Q1860" s="2" t="str" cm="1">
        <f t="array" ref="Q1860">IFERROR(_xlfn.IFS(Table1[[#This Row],[Basic]]=1,"Basic",Table1[[#This Row],[Graduate]]=1,"Graduate",Table1[[#This Row],[Master]]=1,"Master",Table1[[#This Row],[PhD]]=1,"PhD"),"Other")</f>
        <v>Graduate</v>
      </c>
    </row>
    <row r="1861" spans="1:17" x14ac:dyDescent="0.25">
      <c r="A1861" s="2">
        <v>1551</v>
      </c>
      <c r="B1861" s="7">
        <v>129298</v>
      </c>
      <c r="C1861" s="2">
        <v>1</v>
      </c>
      <c r="D1861" s="2">
        <v>1</v>
      </c>
      <c r="E1861" s="2">
        <v>69</v>
      </c>
      <c r="F1861" s="2">
        <v>0</v>
      </c>
      <c r="G1861" s="2">
        <v>0</v>
      </c>
      <c r="H1861" s="2">
        <v>0</v>
      </c>
      <c r="I1861" s="2">
        <v>1</v>
      </c>
      <c r="J1861" s="2">
        <v>0</v>
      </c>
      <c r="K1861" s="2">
        <v>0</v>
      </c>
      <c r="L1861" s="2">
        <v>0</v>
      </c>
      <c r="M1861" s="2">
        <v>1</v>
      </c>
      <c r="N1861" s="2">
        <v>0</v>
      </c>
      <c r="O1861" s="2" t="s">
        <v>39</v>
      </c>
      <c r="P1861" s="2" t="str" cm="1">
        <f t="array" ref="P1861">_xlfn.IFS(Table1[[#This Row],[Divorced]]=1,"Divorced",Table1[[#This Row],[Married]]=1,"Married",Table1[[#This Row],[Single]]=1,"Single",Table1[[#This Row],[Together]]=1,"Together",Table1[[#This Row],[Widow]]=1,"Widow")</f>
        <v>Together</v>
      </c>
      <c r="Q1861" s="2" t="str" cm="1">
        <f t="array" ref="Q1861">IFERROR(_xlfn.IFS(Table1[[#This Row],[Basic]]=1,"Basic",Table1[[#This Row],[Graduate]]=1,"Graduate",Table1[[#This Row],[Master]]=1,"Master",Table1[[#This Row],[PhD]]=1,"PhD"),"Other")</f>
        <v>Master</v>
      </c>
    </row>
    <row r="1862" spans="1:17" x14ac:dyDescent="0.25">
      <c r="A1862" s="2">
        <v>2805</v>
      </c>
      <c r="B1862" s="7">
        <v>129236</v>
      </c>
      <c r="C1862" s="2">
        <v>1</v>
      </c>
      <c r="D1862" s="2">
        <v>0</v>
      </c>
      <c r="E1862" s="2">
        <v>33</v>
      </c>
      <c r="F1862" s="2">
        <v>0</v>
      </c>
      <c r="G1862" s="2">
        <v>0</v>
      </c>
      <c r="H1862" s="2">
        <v>1</v>
      </c>
      <c r="I1862" s="2">
        <v>0</v>
      </c>
      <c r="J1862" s="2">
        <v>0</v>
      </c>
      <c r="K1862" s="2">
        <v>0</v>
      </c>
      <c r="L1862" s="2">
        <v>1</v>
      </c>
      <c r="M1862" s="2">
        <v>0</v>
      </c>
      <c r="N1862" s="2">
        <v>0</v>
      </c>
      <c r="O1862" s="2" t="s">
        <v>39</v>
      </c>
      <c r="P1862" s="2" t="str" cm="1">
        <f t="array" ref="P1862">_xlfn.IFS(Table1[[#This Row],[Divorced]]=1,"Divorced",Table1[[#This Row],[Married]]=1,"Married",Table1[[#This Row],[Single]]=1,"Single",Table1[[#This Row],[Together]]=1,"Together",Table1[[#This Row],[Widow]]=1,"Widow")</f>
        <v>Single</v>
      </c>
      <c r="Q1862" s="2" t="str" cm="1">
        <f t="array" ref="Q1862">IFERROR(_xlfn.IFS(Table1[[#This Row],[Basic]]=1,"Basic",Table1[[#This Row],[Graduate]]=1,"Graduate",Table1[[#This Row],[Master]]=1,"Master",Table1[[#This Row],[PhD]]=1,"PhD"),"Other")</f>
        <v>Graduate</v>
      </c>
    </row>
    <row r="1863" spans="1:17" x14ac:dyDescent="0.25">
      <c r="A1863" s="2">
        <v>1650</v>
      </c>
      <c r="B1863" s="7">
        <v>129187</v>
      </c>
      <c r="C1863" s="2">
        <v>1</v>
      </c>
      <c r="D1863" s="2">
        <v>0</v>
      </c>
      <c r="E1863" s="2">
        <v>52</v>
      </c>
      <c r="F1863" s="2">
        <v>0</v>
      </c>
      <c r="G1863" s="2">
        <v>1</v>
      </c>
      <c r="H1863" s="2">
        <v>0</v>
      </c>
      <c r="I1863" s="2">
        <v>0</v>
      </c>
      <c r="J1863" s="2">
        <v>0</v>
      </c>
      <c r="K1863" s="2">
        <v>0</v>
      </c>
      <c r="L1863" s="2">
        <v>0</v>
      </c>
      <c r="M1863" s="2">
        <v>0</v>
      </c>
      <c r="N1863" s="2">
        <v>1</v>
      </c>
      <c r="O1863" s="2" t="s">
        <v>37</v>
      </c>
      <c r="P1863" s="2" t="str" cm="1">
        <f t="array" ref="P1863">_xlfn.IFS(Table1[[#This Row],[Divorced]]=1,"Divorced",Table1[[#This Row],[Married]]=1,"Married",Table1[[#This Row],[Single]]=1,"Single",Table1[[#This Row],[Together]]=1,"Together",Table1[[#This Row],[Widow]]=1,"Widow")</f>
        <v>Married</v>
      </c>
      <c r="Q1863" s="2" t="str" cm="1">
        <f t="array" ref="Q1863">IFERROR(_xlfn.IFS(Table1[[#This Row],[Basic]]=1,"Basic",Table1[[#This Row],[Graduate]]=1,"Graduate",Table1[[#This Row],[Master]]=1,"Master",Table1[[#This Row],[PhD]]=1,"PhD"),"Other")</f>
        <v>PhD</v>
      </c>
    </row>
    <row r="1864" spans="1:17" x14ac:dyDescent="0.25">
      <c r="A1864" s="2">
        <v>1634</v>
      </c>
      <c r="B1864" s="7">
        <v>129103</v>
      </c>
      <c r="C1864" s="2">
        <v>1</v>
      </c>
      <c r="D1864" s="2">
        <v>0</v>
      </c>
      <c r="E1864" s="2">
        <v>35</v>
      </c>
      <c r="F1864" s="2">
        <v>0</v>
      </c>
      <c r="G1864" s="2">
        <v>0</v>
      </c>
      <c r="H1864" s="2">
        <v>0</v>
      </c>
      <c r="I1864" s="2">
        <v>1</v>
      </c>
      <c r="J1864" s="2">
        <v>0</v>
      </c>
      <c r="K1864" s="2">
        <v>0</v>
      </c>
      <c r="L1864" s="2">
        <v>1</v>
      </c>
      <c r="M1864" s="2">
        <v>0</v>
      </c>
      <c r="N1864" s="2">
        <v>0</v>
      </c>
      <c r="O1864" s="2" t="s">
        <v>35</v>
      </c>
      <c r="P1864" s="2" t="str" cm="1">
        <f t="array" ref="P1864">_xlfn.IFS(Table1[[#This Row],[Divorced]]=1,"Divorced",Table1[[#This Row],[Married]]=1,"Married",Table1[[#This Row],[Single]]=1,"Single",Table1[[#This Row],[Together]]=1,"Together",Table1[[#This Row],[Widow]]=1,"Widow")</f>
        <v>Together</v>
      </c>
      <c r="Q1864" s="2" t="str" cm="1">
        <f t="array" ref="Q1864">IFERROR(_xlfn.IFS(Table1[[#This Row],[Basic]]=1,"Basic",Table1[[#This Row],[Graduate]]=1,"Graduate",Table1[[#This Row],[Master]]=1,"Master",Table1[[#This Row],[PhD]]=1,"PhD"),"Other")</f>
        <v>Graduate</v>
      </c>
    </row>
    <row r="1865" spans="1:17" x14ac:dyDescent="0.25">
      <c r="A1865" s="2">
        <v>3017</v>
      </c>
      <c r="B1865" s="7">
        <v>129009</v>
      </c>
      <c r="C1865" s="2">
        <v>1</v>
      </c>
      <c r="D1865" s="2">
        <v>0</v>
      </c>
      <c r="E1865" s="2">
        <v>39</v>
      </c>
      <c r="F1865" s="2">
        <v>0</v>
      </c>
      <c r="G1865" s="2">
        <v>1</v>
      </c>
      <c r="H1865" s="2">
        <v>0</v>
      </c>
      <c r="I1865" s="2">
        <v>0</v>
      </c>
      <c r="J1865" s="2">
        <v>0</v>
      </c>
      <c r="K1865" s="2">
        <v>0</v>
      </c>
      <c r="L1865" s="2">
        <v>1</v>
      </c>
      <c r="M1865" s="2">
        <v>0</v>
      </c>
      <c r="N1865" s="2">
        <v>0</v>
      </c>
      <c r="O1865" s="2" t="s">
        <v>38</v>
      </c>
      <c r="P1865" s="2" t="str" cm="1">
        <f t="array" ref="P1865">_xlfn.IFS(Table1[[#This Row],[Divorced]]=1,"Divorced",Table1[[#This Row],[Married]]=1,"Married",Table1[[#This Row],[Single]]=1,"Single",Table1[[#This Row],[Together]]=1,"Together",Table1[[#This Row],[Widow]]=1,"Widow")</f>
        <v>Married</v>
      </c>
      <c r="Q1865" s="2" t="str" cm="1">
        <f t="array" ref="Q1865">IFERROR(_xlfn.IFS(Table1[[#This Row],[Basic]]=1,"Basic",Table1[[#This Row],[Graduate]]=1,"Graduate",Table1[[#This Row],[Master]]=1,"Master",Table1[[#This Row],[PhD]]=1,"PhD"),"Other")</f>
        <v>Graduate</v>
      </c>
    </row>
    <row r="1866" spans="1:17" x14ac:dyDescent="0.25">
      <c r="A1866" s="2">
        <v>2752</v>
      </c>
      <c r="B1866" s="7">
        <v>128973</v>
      </c>
      <c r="C1866" s="2">
        <v>0</v>
      </c>
      <c r="D1866" s="2">
        <v>0</v>
      </c>
      <c r="E1866" s="2">
        <v>43</v>
      </c>
      <c r="F1866" s="2">
        <v>0</v>
      </c>
      <c r="G1866" s="2">
        <v>1</v>
      </c>
      <c r="H1866" s="2">
        <v>0</v>
      </c>
      <c r="I1866" s="2">
        <v>0</v>
      </c>
      <c r="J1866" s="2">
        <v>0</v>
      </c>
      <c r="K1866" s="2">
        <v>0</v>
      </c>
      <c r="L1866" s="2">
        <v>0</v>
      </c>
      <c r="M1866" s="2">
        <v>0</v>
      </c>
      <c r="N1866" s="2">
        <v>1</v>
      </c>
      <c r="O1866" s="2" t="s">
        <v>36</v>
      </c>
      <c r="P1866" s="2" t="str" cm="1">
        <f t="array" ref="P1866">_xlfn.IFS(Table1[[#This Row],[Divorced]]=1,"Divorced",Table1[[#This Row],[Married]]=1,"Married",Table1[[#This Row],[Single]]=1,"Single",Table1[[#This Row],[Together]]=1,"Together",Table1[[#This Row],[Widow]]=1,"Widow")</f>
        <v>Married</v>
      </c>
      <c r="Q1866" s="2" t="str" cm="1">
        <f t="array" ref="Q1866">IFERROR(_xlfn.IFS(Table1[[#This Row],[Basic]]=1,"Basic",Table1[[#This Row],[Graduate]]=1,"Graduate",Table1[[#This Row],[Master]]=1,"Master",Table1[[#This Row],[PhD]]=1,"PhD"),"Other")</f>
        <v>PhD</v>
      </c>
    </row>
    <row r="1867" spans="1:17" x14ac:dyDescent="0.25">
      <c r="A1867" s="2">
        <v>1301</v>
      </c>
      <c r="B1867" s="7">
        <v>128839</v>
      </c>
      <c r="C1867" s="2">
        <v>1</v>
      </c>
      <c r="D1867" s="2">
        <v>1</v>
      </c>
      <c r="E1867" s="2">
        <v>64</v>
      </c>
      <c r="F1867" s="2">
        <v>0</v>
      </c>
      <c r="G1867" s="2">
        <v>0</v>
      </c>
      <c r="H1867" s="2">
        <v>0</v>
      </c>
      <c r="I1867" s="2">
        <v>1</v>
      </c>
      <c r="J1867" s="2">
        <v>0</v>
      </c>
      <c r="K1867" s="2">
        <v>0</v>
      </c>
      <c r="L1867" s="2">
        <v>0</v>
      </c>
      <c r="M1867" s="2">
        <v>1</v>
      </c>
      <c r="N1867" s="2">
        <v>0</v>
      </c>
      <c r="O1867" s="2" t="s">
        <v>38</v>
      </c>
      <c r="P1867" s="2" t="str" cm="1">
        <f t="array" ref="P1867">_xlfn.IFS(Table1[[#This Row],[Divorced]]=1,"Divorced",Table1[[#This Row],[Married]]=1,"Married",Table1[[#This Row],[Single]]=1,"Single",Table1[[#This Row],[Together]]=1,"Together",Table1[[#This Row],[Widow]]=1,"Widow")</f>
        <v>Together</v>
      </c>
      <c r="Q1867" s="2" t="str" cm="1">
        <f t="array" ref="Q1867">IFERROR(_xlfn.IFS(Table1[[#This Row],[Basic]]=1,"Basic",Table1[[#This Row],[Graduate]]=1,"Graduate",Table1[[#This Row],[Master]]=1,"Master",Table1[[#This Row],[PhD]]=1,"PhD"),"Other")</f>
        <v>Master</v>
      </c>
    </row>
    <row r="1868" spans="1:17" x14ac:dyDescent="0.25">
      <c r="A1868" s="2">
        <v>1612</v>
      </c>
      <c r="B1868" s="7">
        <v>128769</v>
      </c>
      <c r="C1868" s="2">
        <v>1</v>
      </c>
      <c r="D1868" s="2">
        <v>0</v>
      </c>
      <c r="E1868" s="2">
        <v>43</v>
      </c>
      <c r="F1868" s="2">
        <v>0</v>
      </c>
      <c r="G1868" s="2">
        <v>0</v>
      </c>
      <c r="H1868" s="2">
        <v>1</v>
      </c>
      <c r="I1868" s="2">
        <v>0</v>
      </c>
      <c r="J1868" s="2">
        <v>0</v>
      </c>
      <c r="K1868" s="2">
        <v>0</v>
      </c>
      <c r="L1868" s="2">
        <v>1</v>
      </c>
      <c r="M1868" s="2">
        <v>0</v>
      </c>
      <c r="N1868" s="2">
        <v>0</v>
      </c>
      <c r="O1868" s="2" t="s">
        <v>36</v>
      </c>
      <c r="P1868" s="2" t="str" cm="1">
        <f t="array" ref="P1868">_xlfn.IFS(Table1[[#This Row],[Divorced]]=1,"Divorced",Table1[[#This Row],[Married]]=1,"Married",Table1[[#This Row],[Single]]=1,"Single",Table1[[#This Row],[Together]]=1,"Together",Table1[[#This Row],[Widow]]=1,"Widow")</f>
        <v>Single</v>
      </c>
      <c r="Q1868" s="2" t="str" cm="1">
        <f t="array" ref="Q1868">IFERROR(_xlfn.IFS(Table1[[#This Row],[Basic]]=1,"Basic",Table1[[#This Row],[Graduate]]=1,"Graduate",Table1[[#This Row],[Master]]=1,"Master",Table1[[#This Row],[PhD]]=1,"PhD"),"Other")</f>
        <v>Graduate</v>
      </c>
    </row>
    <row r="1869" spans="1:17" x14ac:dyDescent="0.25">
      <c r="A1869" s="2">
        <v>2032</v>
      </c>
      <c r="B1869" s="7">
        <v>128764</v>
      </c>
      <c r="C1869" s="2">
        <v>1</v>
      </c>
      <c r="D1869" s="2">
        <v>1</v>
      </c>
      <c r="E1869" s="2">
        <v>54</v>
      </c>
      <c r="F1869" s="2">
        <v>0</v>
      </c>
      <c r="G1869" s="2">
        <v>0</v>
      </c>
      <c r="H1869" s="2">
        <v>0</v>
      </c>
      <c r="I1869" s="2">
        <v>1</v>
      </c>
      <c r="J1869" s="2">
        <v>0</v>
      </c>
      <c r="K1869" s="2">
        <v>0</v>
      </c>
      <c r="L1869" s="2">
        <v>0</v>
      </c>
      <c r="M1869" s="2">
        <v>0</v>
      </c>
      <c r="N1869" s="2">
        <v>1</v>
      </c>
      <c r="O1869" s="2" t="s">
        <v>36</v>
      </c>
      <c r="P1869" s="2" t="str" cm="1">
        <f t="array" ref="P1869">_xlfn.IFS(Table1[[#This Row],[Divorced]]=1,"Divorced",Table1[[#This Row],[Married]]=1,"Married",Table1[[#This Row],[Single]]=1,"Single",Table1[[#This Row],[Together]]=1,"Together",Table1[[#This Row],[Widow]]=1,"Widow")</f>
        <v>Together</v>
      </c>
      <c r="Q1869" s="2" t="str" cm="1">
        <f t="array" ref="Q1869">IFERROR(_xlfn.IFS(Table1[[#This Row],[Basic]]=1,"Basic",Table1[[#This Row],[Graduate]]=1,"Graduate",Table1[[#This Row],[Master]]=1,"Master",Table1[[#This Row],[PhD]]=1,"PhD"),"Other")</f>
        <v>PhD</v>
      </c>
    </row>
    <row r="1870" spans="1:17" x14ac:dyDescent="0.25">
      <c r="A1870" s="2">
        <v>1160</v>
      </c>
      <c r="B1870" s="7">
        <v>128718</v>
      </c>
      <c r="C1870" s="2">
        <v>1</v>
      </c>
      <c r="D1870" s="2">
        <v>0</v>
      </c>
      <c r="E1870" s="2">
        <v>38</v>
      </c>
      <c r="F1870" s="2">
        <v>0</v>
      </c>
      <c r="G1870" s="2">
        <v>1</v>
      </c>
      <c r="H1870" s="2">
        <v>0</v>
      </c>
      <c r="I1870" s="2">
        <v>0</v>
      </c>
      <c r="J1870" s="2">
        <v>0</v>
      </c>
      <c r="K1870" s="2">
        <v>0</v>
      </c>
      <c r="L1870" s="2">
        <v>1</v>
      </c>
      <c r="M1870" s="2">
        <v>0</v>
      </c>
      <c r="N1870" s="2">
        <v>0</v>
      </c>
      <c r="O1870" s="2" t="s">
        <v>35</v>
      </c>
      <c r="P1870" s="2" t="str" cm="1">
        <f t="array" ref="P1870">_xlfn.IFS(Table1[[#This Row],[Divorced]]=1,"Divorced",Table1[[#This Row],[Married]]=1,"Married",Table1[[#This Row],[Single]]=1,"Single",Table1[[#This Row],[Together]]=1,"Together",Table1[[#This Row],[Widow]]=1,"Widow")</f>
        <v>Married</v>
      </c>
      <c r="Q1870" s="2" t="str" cm="1">
        <f t="array" ref="Q1870">IFERROR(_xlfn.IFS(Table1[[#This Row],[Basic]]=1,"Basic",Table1[[#This Row],[Graduate]]=1,"Graduate",Table1[[#This Row],[Master]]=1,"Master",Table1[[#This Row],[PhD]]=1,"PhD"),"Other")</f>
        <v>Graduate</v>
      </c>
    </row>
    <row r="1871" spans="1:17" x14ac:dyDescent="0.25">
      <c r="A1871" s="2">
        <v>1424</v>
      </c>
      <c r="B1871" s="7">
        <v>128691</v>
      </c>
      <c r="C1871" s="2">
        <v>1</v>
      </c>
      <c r="D1871" s="2">
        <v>0</v>
      </c>
      <c r="E1871" s="2">
        <v>31</v>
      </c>
      <c r="F1871" s="2">
        <v>0</v>
      </c>
      <c r="G1871" s="2">
        <v>1</v>
      </c>
      <c r="H1871" s="2">
        <v>0</v>
      </c>
      <c r="I1871" s="2">
        <v>0</v>
      </c>
      <c r="J1871" s="2">
        <v>0</v>
      </c>
      <c r="K1871" s="2">
        <v>0</v>
      </c>
      <c r="L1871" s="2">
        <v>1</v>
      </c>
      <c r="M1871" s="2">
        <v>0</v>
      </c>
      <c r="N1871" s="2">
        <v>0</v>
      </c>
      <c r="O1871" s="2" t="s">
        <v>35</v>
      </c>
      <c r="P1871" s="2" t="str" cm="1">
        <f t="array" ref="P1871">_xlfn.IFS(Table1[[#This Row],[Divorced]]=1,"Divorced",Table1[[#This Row],[Married]]=1,"Married",Table1[[#This Row],[Single]]=1,"Single",Table1[[#This Row],[Together]]=1,"Together",Table1[[#This Row],[Widow]]=1,"Widow")</f>
        <v>Married</v>
      </c>
      <c r="Q1871" s="2" t="str" cm="1">
        <f t="array" ref="Q1871">IFERROR(_xlfn.IFS(Table1[[#This Row],[Basic]]=1,"Basic",Table1[[#This Row],[Graduate]]=1,"Graduate",Table1[[#This Row],[Master]]=1,"Master",Table1[[#This Row],[PhD]]=1,"PhD"),"Other")</f>
        <v>Graduate</v>
      </c>
    </row>
    <row r="1872" spans="1:17" x14ac:dyDescent="0.25">
      <c r="A1872" s="2">
        <v>2219</v>
      </c>
      <c r="B1872" s="7">
        <v>128691</v>
      </c>
      <c r="C1872" s="2">
        <v>1</v>
      </c>
      <c r="D1872" s="2">
        <v>0</v>
      </c>
      <c r="E1872" s="2">
        <v>31</v>
      </c>
      <c r="F1872" s="2">
        <v>0</v>
      </c>
      <c r="G1872" s="2">
        <v>1</v>
      </c>
      <c r="H1872" s="2">
        <v>0</v>
      </c>
      <c r="I1872" s="2">
        <v>0</v>
      </c>
      <c r="J1872" s="2">
        <v>0</v>
      </c>
      <c r="K1872" s="2">
        <v>0</v>
      </c>
      <c r="L1872" s="2">
        <v>1</v>
      </c>
      <c r="M1872" s="2">
        <v>0</v>
      </c>
      <c r="N1872" s="2">
        <v>0</v>
      </c>
      <c r="O1872" s="2" t="s">
        <v>38</v>
      </c>
      <c r="P1872" s="2" t="str" cm="1">
        <f t="array" ref="P1872">_xlfn.IFS(Table1[[#This Row],[Divorced]]=1,"Divorced",Table1[[#This Row],[Married]]=1,"Married",Table1[[#This Row],[Single]]=1,"Single",Table1[[#This Row],[Together]]=1,"Together",Table1[[#This Row],[Widow]]=1,"Widow")</f>
        <v>Married</v>
      </c>
      <c r="Q1872" s="2" t="str" cm="1">
        <f t="array" ref="Q1872">IFERROR(_xlfn.IFS(Table1[[#This Row],[Basic]]=1,"Basic",Table1[[#This Row],[Graduate]]=1,"Graduate",Table1[[#This Row],[Master]]=1,"Master",Table1[[#This Row],[PhD]]=1,"PhD"),"Other")</f>
        <v>Graduate</v>
      </c>
    </row>
    <row r="1873" spans="1:17" x14ac:dyDescent="0.25">
      <c r="A1873" s="2">
        <v>2007</v>
      </c>
      <c r="B1873" s="7">
        <v>128647</v>
      </c>
      <c r="C1873" s="2">
        <v>1</v>
      </c>
      <c r="D1873" s="2">
        <v>0</v>
      </c>
      <c r="E1873" s="2">
        <v>42</v>
      </c>
      <c r="F1873" s="2">
        <v>0</v>
      </c>
      <c r="G1873" s="2">
        <v>0</v>
      </c>
      <c r="H1873" s="2">
        <v>1</v>
      </c>
      <c r="I1873" s="2">
        <v>0</v>
      </c>
      <c r="J1873" s="2">
        <v>0</v>
      </c>
      <c r="K1873" s="2">
        <v>0</v>
      </c>
      <c r="L1873" s="2">
        <v>1</v>
      </c>
      <c r="M1873" s="2">
        <v>0</v>
      </c>
      <c r="N1873" s="2">
        <v>0</v>
      </c>
      <c r="O1873" s="2" t="s">
        <v>39</v>
      </c>
      <c r="P1873" s="2" t="str" cm="1">
        <f t="array" ref="P1873">_xlfn.IFS(Table1[[#This Row],[Divorced]]=1,"Divorced",Table1[[#This Row],[Married]]=1,"Married",Table1[[#This Row],[Single]]=1,"Single",Table1[[#This Row],[Together]]=1,"Together",Table1[[#This Row],[Widow]]=1,"Widow")</f>
        <v>Single</v>
      </c>
      <c r="Q1873" s="2" t="str" cm="1">
        <f t="array" ref="Q1873">IFERROR(_xlfn.IFS(Table1[[#This Row],[Basic]]=1,"Basic",Table1[[#This Row],[Graduate]]=1,"Graduate",Table1[[#This Row],[Master]]=1,"Master",Table1[[#This Row],[PhD]]=1,"PhD"),"Other")</f>
        <v>Graduate</v>
      </c>
    </row>
    <row r="1874" spans="1:17" x14ac:dyDescent="0.25">
      <c r="A1874" s="2">
        <v>2995</v>
      </c>
      <c r="B1874" s="7">
        <v>128587</v>
      </c>
      <c r="C1874" s="2">
        <v>1</v>
      </c>
      <c r="D1874" s="2">
        <v>0</v>
      </c>
      <c r="E1874" s="2">
        <v>42</v>
      </c>
      <c r="F1874" s="2">
        <v>0</v>
      </c>
      <c r="G1874" s="2">
        <v>0</v>
      </c>
      <c r="H1874" s="2">
        <v>0</v>
      </c>
      <c r="I1874" s="2">
        <v>1</v>
      </c>
      <c r="J1874" s="2">
        <v>0</v>
      </c>
      <c r="K1874" s="2">
        <v>0</v>
      </c>
      <c r="L1874" s="2">
        <v>1</v>
      </c>
      <c r="M1874" s="2">
        <v>0</v>
      </c>
      <c r="N1874" s="2">
        <v>0</v>
      </c>
      <c r="O1874" s="2" t="s">
        <v>34</v>
      </c>
      <c r="P1874" s="2" t="str" cm="1">
        <f t="array" ref="P1874">_xlfn.IFS(Table1[[#This Row],[Divorced]]=1,"Divorced",Table1[[#This Row],[Married]]=1,"Married",Table1[[#This Row],[Single]]=1,"Single",Table1[[#This Row],[Together]]=1,"Together",Table1[[#This Row],[Widow]]=1,"Widow")</f>
        <v>Together</v>
      </c>
      <c r="Q1874" s="2" t="str" cm="1">
        <f t="array" ref="Q1874">IFERROR(_xlfn.IFS(Table1[[#This Row],[Basic]]=1,"Basic",Table1[[#This Row],[Graduate]]=1,"Graduate",Table1[[#This Row],[Master]]=1,"Master",Table1[[#This Row],[PhD]]=1,"PhD"),"Other")</f>
        <v>Graduate</v>
      </c>
    </row>
    <row r="1875" spans="1:17" x14ac:dyDescent="0.25">
      <c r="A1875" s="2">
        <v>1518</v>
      </c>
      <c r="B1875" s="7">
        <v>128567</v>
      </c>
      <c r="C1875" s="2">
        <v>1</v>
      </c>
      <c r="D1875" s="2">
        <v>0</v>
      </c>
      <c r="E1875" s="2">
        <v>38</v>
      </c>
      <c r="F1875" s="2">
        <v>0</v>
      </c>
      <c r="G1875" s="2">
        <v>0</v>
      </c>
      <c r="H1875" s="2">
        <v>1</v>
      </c>
      <c r="I1875" s="2">
        <v>0</v>
      </c>
      <c r="J1875" s="2">
        <v>0</v>
      </c>
      <c r="K1875" s="2">
        <v>0</v>
      </c>
      <c r="L1875" s="2">
        <v>1</v>
      </c>
      <c r="M1875" s="2">
        <v>0</v>
      </c>
      <c r="N1875" s="2">
        <v>0</v>
      </c>
      <c r="O1875" s="2" t="s">
        <v>37</v>
      </c>
      <c r="P1875" s="2" t="str" cm="1">
        <f t="array" ref="P1875">_xlfn.IFS(Table1[[#This Row],[Divorced]]=1,"Divorced",Table1[[#This Row],[Married]]=1,"Married",Table1[[#This Row],[Single]]=1,"Single",Table1[[#This Row],[Together]]=1,"Together",Table1[[#This Row],[Widow]]=1,"Widow")</f>
        <v>Single</v>
      </c>
      <c r="Q1875" s="2" t="str" cm="1">
        <f t="array" ref="Q1875">IFERROR(_xlfn.IFS(Table1[[#This Row],[Basic]]=1,"Basic",Table1[[#This Row],[Graduate]]=1,"Graduate",Table1[[#This Row],[Master]]=1,"Master",Table1[[#This Row],[PhD]]=1,"PhD"),"Other")</f>
        <v>Graduate</v>
      </c>
    </row>
    <row r="1876" spans="1:17" x14ac:dyDescent="0.25">
      <c r="A1876" s="2">
        <v>2770</v>
      </c>
      <c r="B1876" s="7">
        <v>128520</v>
      </c>
      <c r="C1876" s="2">
        <v>1</v>
      </c>
      <c r="D1876" s="2">
        <v>1</v>
      </c>
      <c r="E1876" s="2">
        <v>60</v>
      </c>
      <c r="F1876" s="2">
        <v>0</v>
      </c>
      <c r="G1876" s="2">
        <v>1</v>
      </c>
      <c r="H1876" s="2">
        <v>0</v>
      </c>
      <c r="I1876" s="2">
        <v>0</v>
      </c>
      <c r="J1876" s="2">
        <v>0</v>
      </c>
      <c r="K1876" s="2">
        <v>0</v>
      </c>
      <c r="L1876" s="2">
        <v>0</v>
      </c>
      <c r="M1876" s="2">
        <v>1</v>
      </c>
      <c r="N1876" s="2">
        <v>0</v>
      </c>
      <c r="O1876" s="2" t="s">
        <v>36</v>
      </c>
      <c r="P1876" s="2" t="str" cm="1">
        <f t="array" ref="P1876">_xlfn.IFS(Table1[[#This Row],[Divorced]]=1,"Divorced",Table1[[#This Row],[Married]]=1,"Married",Table1[[#This Row],[Single]]=1,"Single",Table1[[#This Row],[Together]]=1,"Together",Table1[[#This Row],[Widow]]=1,"Widow")</f>
        <v>Married</v>
      </c>
      <c r="Q1876" s="2" t="str" cm="1">
        <f t="array" ref="Q1876">IFERROR(_xlfn.IFS(Table1[[#This Row],[Basic]]=1,"Basic",Table1[[#This Row],[Graduate]]=1,"Graduate",Table1[[#This Row],[Master]]=1,"Master",Table1[[#This Row],[PhD]]=1,"PhD"),"Other")</f>
        <v>Master</v>
      </c>
    </row>
    <row r="1877" spans="1:17" x14ac:dyDescent="0.25">
      <c r="A1877" s="2">
        <v>2159</v>
      </c>
      <c r="B1877" s="7">
        <v>128510</v>
      </c>
      <c r="C1877" s="2">
        <v>1</v>
      </c>
      <c r="D1877" s="2">
        <v>1</v>
      </c>
      <c r="E1877" s="2">
        <v>39</v>
      </c>
      <c r="F1877" s="2">
        <v>1</v>
      </c>
      <c r="G1877" s="2">
        <v>0</v>
      </c>
      <c r="H1877" s="2">
        <v>0</v>
      </c>
      <c r="I1877" s="2">
        <v>0</v>
      </c>
      <c r="J1877" s="2">
        <v>0</v>
      </c>
      <c r="K1877" s="2">
        <v>0</v>
      </c>
      <c r="L1877" s="2">
        <v>1</v>
      </c>
      <c r="M1877" s="2">
        <v>0</v>
      </c>
      <c r="N1877" s="2">
        <v>0</v>
      </c>
      <c r="O1877" s="2" t="s">
        <v>38</v>
      </c>
      <c r="P1877" s="2" t="str" cm="1">
        <f t="array" ref="P1877">_xlfn.IFS(Table1[[#This Row],[Divorced]]=1,"Divorced",Table1[[#This Row],[Married]]=1,"Married",Table1[[#This Row],[Single]]=1,"Single",Table1[[#This Row],[Together]]=1,"Together",Table1[[#This Row],[Widow]]=1,"Widow")</f>
        <v>Divorced</v>
      </c>
      <c r="Q1877" s="2" t="str" cm="1">
        <f t="array" ref="Q1877">IFERROR(_xlfn.IFS(Table1[[#This Row],[Basic]]=1,"Basic",Table1[[#This Row],[Graduate]]=1,"Graduate",Table1[[#This Row],[Master]]=1,"Master",Table1[[#This Row],[PhD]]=1,"PhD"),"Other")</f>
        <v>Graduate</v>
      </c>
    </row>
    <row r="1878" spans="1:17" x14ac:dyDescent="0.25">
      <c r="A1878" s="2">
        <v>1473</v>
      </c>
      <c r="B1878" s="7">
        <v>128457</v>
      </c>
      <c r="C1878" s="2">
        <v>0</v>
      </c>
      <c r="D1878" s="2">
        <v>0</v>
      </c>
      <c r="E1878" s="2">
        <v>68</v>
      </c>
      <c r="F1878" s="2">
        <v>0</v>
      </c>
      <c r="G1878" s="2">
        <v>0</v>
      </c>
      <c r="H1878" s="2">
        <v>0</v>
      </c>
      <c r="I1878" s="2">
        <v>0</v>
      </c>
      <c r="J1878" s="2">
        <v>1</v>
      </c>
      <c r="K1878" s="2">
        <v>0</v>
      </c>
      <c r="L1878" s="2">
        <v>0</v>
      </c>
      <c r="M1878" s="2">
        <v>0</v>
      </c>
      <c r="N1878" s="2">
        <v>0</v>
      </c>
      <c r="O1878" s="2" t="s">
        <v>39</v>
      </c>
      <c r="P1878" s="2" t="str" cm="1">
        <f t="array" ref="P1878">_xlfn.IFS(Table1[[#This Row],[Divorced]]=1,"Divorced",Table1[[#This Row],[Married]]=1,"Married",Table1[[#This Row],[Single]]=1,"Single",Table1[[#This Row],[Together]]=1,"Together",Table1[[#This Row],[Widow]]=1,"Widow")</f>
        <v>Widow</v>
      </c>
      <c r="Q1878" s="2" t="str" cm="1">
        <f t="array" ref="Q1878">IFERROR(_xlfn.IFS(Table1[[#This Row],[Basic]]=1,"Basic",Table1[[#This Row],[Graduate]]=1,"Graduate",Table1[[#This Row],[Master]]=1,"Master",Table1[[#This Row],[PhD]]=1,"PhD"),"Other")</f>
        <v>Other</v>
      </c>
    </row>
    <row r="1879" spans="1:17" x14ac:dyDescent="0.25">
      <c r="A1879" s="2">
        <v>1346</v>
      </c>
      <c r="B1879" s="7">
        <v>128442</v>
      </c>
      <c r="C1879" s="2">
        <v>2</v>
      </c>
      <c r="D1879" s="2">
        <v>0</v>
      </c>
      <c r="E1879" s="2">
        <v>42</v>
      </c>
      <c r="F1879" s="2">
        <v>0</v>
      </c>
      <c r="G1879" s="2">
        <v>1</v>
      </c>
      <c r="H1879" s="2">
        <v>0</v>
      </c>
      <c r="I1879" s="2">
        <v>0</v>
      </c>
      <c r="J1879" s="2">
        <v>0</v>
      </c>
      <c r="K1879" s="2">
        <v>0</v>
      </c>
      <c r="L1879" s="2">
        <v>1</v>
      </c>
      <c r="M1879" s="2">
        <v>0</v>
      </c>
      <c r="N1879" s="2">
        <v>0</v>
      </c>
      <c r="O1879" s="2" t="s">
        <v>35</v>
      </c>
      <c r="P1879" s="2" t="str" cm="1">
        <f t="array" ref="P1879">_xlfn.IFS(Table1[[#This Row],[Divorced]]=1,"Divorced",Table1[[#This Row],[Married]]=1,"Married",Table1[[#This Row],[Single]]=1,"Single",Table1[[#This Row],[Together]]=1,"Together",Table1[[#This Row],[Widow]]=1,"Widow")</f>
        <v>Married</v>
      </c>
      <c r="Q1879" s="2" t="str" cm="1">
        <f t="array" ref="Q1879">IFERROR(_xlfn.IFS(Table1[[#This Row],[Basic]]=1,"Basic",Table1[[#This Row],[Graduate]]=1,"Graduate",Table1[[#This Row],[Master]]=1,"Master",Table1[[#This Row],[PhD]]=1,"PhD"),"Other")</f>
        <v>Graduate</v>
      </c>
    </row>
    <row r="1880" spans="1:17" x14ac:dyDescent="0.25">
      <c r="A1880" s="2">
        <v>2002</v>
      </c>
      <c r="B1880" s="7">
        <v>128440</v>
      </c>
      <c r="C1880" s="2">
        <v>1</v>
      </c>
      <c r="D1880" s="2">
        <v>0</v>
      </c>
      <c r="E1880" s="2">
        <v>46</v>
      </c>
      <c r="F1880" s="2">
        <v>0</v>
      </c>
      <c r="G1880" s="2">
        <v>0</v>
      </c>
      <c r="H1880" s="2">
        <v>0</v>
      </c>
      <c r="I1880" s="2">
        <v>1</v>
      </c>
      <c r="J1880" s="2">
        <v>0</v>
      </c>
      <c r="K1880" s="2">
        <v>0</v>
      </c>
      <c r="L1880" s="2">
        <v>0</v>
      </c>
      <c r="M1880" s="2">
        <v>0</v>
      </c>
      <c r="N1880" s="2">
        <v>1</v>
      </c>
      <c r="O1880" s="2" t="s">
        <v>36</v>
      </c>
      <c r="P1880" s="2" t="str" cm="1">
        <f t="array" ref="P1880">_xlfn.IFS(Table1[[#This Row],[Divorced]]=1,"Divorced",Table1[[#This Row],[Married]]=1,"Married",Table1[[#This Row],[Single]]=1,"Single",Table1[[#This Row],[Together]]=1,"Together",Table1[[#This Row],[Widow]]=1,"Widow")</f>
        <v>Together</v>
      </c>
      <c r="Q1880" s="2" t="str" cm="1">
        <f t="array" ref="Q1880">IFERROR(_xlfn.IFS(Table1[[#This Row],[Basic]]=1,"Basic",Table1[[#This Row],[Graduate]]=1,"Graduate",Table1[[#This Row],[Master]]=1,"Master",Table1[[#This Row],[PhD]]=1,"PhD"),"Other")</f>
        <v>PhD</v>
      </c>
    </row>
    <row r="1881" spans="1:17" x14ac:dyDescent="0.25">
      <c r="A1881" s="2">
        <v>2214</v>
      </c>
      <c r="B1881" s="7">
        <v>128427</v>
      </c>
      <c r="C1881" s="2">
        <v>1</v>
      </c>
      <c r="D1881" s="2">
        <v>0</v>
      </c>
      <c r="E1881" s="2">
        <v>37</v>
      </c>
      <c r="F1881" s="2">
        <v>0</v>
      </c>
      <c r="G1881" s="2">
        <v>0</v>
      </c>
      <c r="H1881" s="2">
        <v>0</v>
      </c>
      <c r="I1881" s="2">
        <v>1</v>
      </c>
      <c r="J1881" s="2">
        <v>0</v>
      </c>
      <c r="K1881" s="2">
        <v>0</v>
      </c>
      <c r="L1881" s="2">
        <v>1</v>
      </c>
      <c r="M1881" s="2">
        <v>0</v>
      </c>
      <c r="N1881" s="2">
        <v>0</v>
      </c>
      <c r="O1881" s="2" t="s">
        <v>37</v>
      </c>
      <c r="P1881" s="2" t="str" cm="1">
        <f t="array" ref="P1881">_xlfn.IFS(Table1[[#This Row],[Divorced]]=1,"Divorced",Table1[[#This Row],[Married]]=1,"Married",Table1[[#This Row],[Single]]=1,"Single",Table1[[#This Row],[Together]]=1,"Together",Table1[[#This Row],[Widow]]=1,"Widow")</f>
        <v>Together</v>
      </c>
      <c r="Q1881" s="2" t="str" cm="1">
        <f t="array" ref="Q1881">IFERROR(_xlfn.IFS(Table1[[#This Row],[Basic]]=1,"Basic",Table1[[#This Row],[Graduate]]=1,"Graduate",Table1[[#This Row],[Master]]=1,"Master",Table1[[#This Row],[PhD]]=1,"PhD"),"Other")</f>
        <v>Graduate</v>
      </c>
    </row>
    <row r="1882" spans="1:17" x14ac:dyDescent="0.25">
      <c r="A1882" s="2">
        <v>3184</v>
      </c>
      <c r="B1882" s="7">
        <v>128427</v>
      </c>
      <c r="C1882" s="2">
        <v>1</v>
      </c>
      <c r="D1882" s="2">
        <v>0</v>
      </c>
      <c r="E1882" s="2">
        <v>37</v>
      </c>
      <c r="F1882" s="2">
        <v>0</v>
      </c>
      <c r="G1882" s="2">
        <v>0</v>
      </c>
      <c r="H1882" s="2">
        <v>0</v>
      </c>
      <c r="I1882" s="2">
        <v>1</v>
      </c>
      <c r="J1882" s="2">
        <v>0</v>
      </c>
      <c r="K1882" s="2">
        <v>0</v>
      </c>
      <c r="L1882" s="2">
        <v>1</v>
      </c>
      <c r="M1882" s="2">
        <v>0</v>
      </c>
      <c r="N1882" s="2">
        <v>0</v>
      </c>
      <c r="O1882" s="2" t="s">
        <v>36</v>
      </c>
      <c r="P1882" s="2" t="str" cm="1">
        <f t="array" ref="P1882">_xlfn.IFS(Table1[[#This Row],[Divorced]]=1,"Divorced",Table1[[#This Row],[Married]]=1,"Married",Table1[[#This Row],[Single]]=1,"Single",Table1[[#This Row],[Together]]=1,"Together",Table1[[#This Row],[Widow]]=1,"Widow")</f>
        <v>Together</v>
      </c>
      <c r="Q1882" s="2" t="str" cm="1">
        <f t="array" ref="Q1882">IFERROR(_xlfn.IFS(Table1[[#This Row],[Basic]]=1,"Basic",Table1[[#This Row],[Graduate]]=1,"Graduate",Table1[[#This Row],[Master]]=1,"Master",Table1[[#This Row],[PhD]]=1,"PhD"),"Other")</f>
        <v>Graduate</v>
      </c>
    </row>
    <row r="1883" spans="1:17" x14ac:dyDescent="0.25">
      <c r="A1883" s="2">
        <v>2976</v>
      </c>
      <c r="B1883" s="7">
        <v>128420</v>
      </c>
      <c r="C1883" s="2">
        <v>1</v>
      </c>
      <c r="D1883" s="2">
        <v>0</v>
      </c>
      <c r="E1883" s="2">
        <v>53</v>
      </c>
      <c r="F1883" s="2">
        <v>1</v>
      </c>
      <c r="G1883" s="2">
        <v>0</v>
      </c>
      <c r="H1883" s="2">
        <v>0</v>
      </c>
      <c r="I1883" s="2">
        <v>0</v>
      </c>
      <c r="J1883" s="2">
        <v>0</v>
      </c>
      <c r="K1883" s="2">
        <v>0</v>
      </c>
      <c r="L1883" s="2">
        <v>0</v>
      </c>
      <c r="M1883" s="2">
        <v>0</v>
      </c>
      <c r="N1883" s="2">
        <v>1</v>
      </c>
      <c r="O1883" s="2" t="s">
        <v>37</v>
      </c>
      <c r="P1883" s="2" t="str" cm="1">
        <f t="array" ref="P1883">_xlfn.IFS(Table1[[#This Row],[Divorced]]=1,"Divorced",Table1[[#This Row],[Married]]=1,"Married",Table1[[#This Row],[Single]]=1,"Single",Table1[[#This Row],[Together]]=1,"Together",Table1[[#This Row],[Widow]]=1,"Widow")</f>
        <v>Divorced</v>
      </c>
      <c r="Q1883" s="2" t="str" cm="1">
        <f t="array" ref="Q1883">IFERROR(_xlfn.IFS(Table1[[#This Row],[Basic]]=1,"Basic",Table1[[#This Row],[Graduate]]=1,"Graduate",Table1[[#This Row],[Master]]=1,"Master",Table1[[#This Row],[PhD]]=1,"PhD"),"Other")</f>
        <v>PhD</v>
      </c>
    </row>
    <row r="1884" spans="1:17" x14ac:dyDescent="0.25">
      <c r="A1884" s="2">
        <v>2721</v>
      </c>
      <c r="B1884" s="7">
        <v>128389</v>
      </c>
      <c r="C1884" s="2">
        <v>0</v>
      </c>
      <c r="D1884" s="2">
        <v>0</v>
      </c>
      <c r="E1884" s="2">
        <v>73</v>
      </c>
      <c r="F1884" s="2">
        <v>0</v>
      </c>
      <c r="G1884" s="2">
        <v>0</v>
      </c>
      <c r="H1884" s="2">
        <v>0</v>
      </c>
      <c r="I1884" s="2">
        <v>1</v>
      </c>
      <c r="J1884" s="2">
        <v>0</v>
      </c>
      <c r="K1884" s="2">
        <v>1</v>
      </c>
      <c r="L1884" s="2">
        <v>0</v>
      </c>
      <c r="M1884" s="2">
        <v>0</v>
      </c>
      <c r="N1884" s="2">
        <v>0</v>
      </c>
      <c r="O1884" s="2" t="s">
        <v>39</v>
      </c>
      <c r="P1884" s="2" t="str" cm="1">
        <f t="array" ref="P1884">_xlfn.IFS(Table1[[#This Row],[Divorced]]=1,"Divorced",Table1[[#This Row],[Married]]=1,"Married",Table1[[#This Row],[Single]]=1,"Single",Table1[[#This Row],[Together]]=1,"Together",Table1[[#This Row],[Widow]]=1,"Widow")</f>
        <v>Together</v>
      </c>
      <c r="Q1884" s="2" t="str" cm="1">
        <f t="array" ref="Q1884">IFERROR(_xlfn.IFS(Table1[[#This Row],[Basic]]=1,"Basic",Table1[[#This Row],[Graduate]]=1,"Graduate",Table1[[#This Row],[Master]]=1,"Master",Table1[[#This Row],[PhD]]=1,"PhD"),"Other")</f>
        <v>Basic</v>
      </c>
    </row>
    <row r="1885" spans="1:17" x14ac:dyDescent="0.25">
      <c r="A1885" s="2">
        <v>2592</v>
      </c>
      <c r="B1885" s="7">
        <v>128359</v>
      </c>
      <c r="C1885" s="2">
        <v>1</v>
      </c>
      <c r="D1885" s="2">
        <v>0</v>
      </c>
      <c r="E1885" s="2">
        <v>37</v>
      </c>
      <c r="F1885" s="2">
        <v>0</v>
      </c>
      <c r="G1885" s="2">
        <v>0</v>
      </c>
      <c r="H1885" s="2">
        <v>0</v>
      </c>
      <c r="I1885" s="2">
        <v>1</v>
      </c>
      <c r="J1885" s="2">
        <v>0</v>
      </c>
      <c r="K1885" s="2">
        <v>0</v>
      </c>
      <c r="L1885" s="2">
        <v>1</v>
      </c>
      <c r="M1885" s="2">
        <v>0</v>
      </c>
      <c r="N1885" s="2">
        <v>0</v>
      </c>
      <c r="O1885" s="2" t="s">
        <v>37</v>
      </c>
      <c r="P1885" s="2" t="str" cm="1">
        <f t="array" ref="P1885">_xlfn.IFS(Table1[[#This Row],[Divorced]]=1,"Divorced",Table1[[#This Row],[Married]]=1,"Married",Table1[[#This Row],[Single]]=1,"Single",Table1[[#This Row],[Together]]=1,"Together",Table1[[#This Row],[Widow]]=1,"Widow")</f>
        <v>Together</v>
      </c>
      <c r="Q1885" s="2" t="str" cm="1">
        <f t="array" ref="Q1885">IFERROR(_xlfn.IFS(Table1[[#This Row],[Basic]]=1,"Basic",Table1[[#This Row],[Graduate]]=1,"Graduate",Table1[[#This Row],[Master]]=1,"Master",Table1[[#This Row],[PhD]]=1,"PhD"),"Other")</f>
        <v>Graduate</v>
      </c>
    </row>
    <row r="1886" spans="1:17" x14ac:dyDescent="0.25">
      <c r="A1886" s="2">
        <v>1069</v>
      </c>
      <c r="B1886" s="7">
        <v>128332</v>
      </c>
      <c r="C1886" s="2">
        <v>0</v>
      </c>
      <c r="D1886" s="2">
        <v>0</v>
      </c>
      <c r="E1886" s="2">
        <v>68</v>
      </c>
      <c r="F1886" s="2">
        <v>0</v>
      </c>
      <c r="G1886" s="2">
        <v>1</v>
      </c>
      <c r="H1886" s="2">
        <v>0</v>
      </c>
      <c r="I1886" s="2">
        <v>0</v>
      </c>
      <c r="J1886" s="2">
        <v>0</v>
      </c>
      <c r="K1886" s="2">
        <v>0</v>
      </c>
      <c r="L1886" s="2">
        <v>1</v>
      </c>
      <c r="M1886" s="2">
        <v>0</v>
      </c>
      <c r="N1886" s="2">
        <v>0</v>
      </c>
      <c r="O1886" s="2" t="s">
        <v>34</v>
      </c>
      <c r="P1886" s="2" t="str" cm="1">
        <f t="array" ref="P1886">_xlfn.IFS(Table1[[#This Row],[Divorced]]=1,"Divorced",Table1[[#This Row],[Married]]=1,"Married",Table1[[#This Row],[Single]]=1,"Single",Table1[[#This Row],[Together]]=1,"Together",Table1[[#This Row],[Widow]]=1,"Widow")</f>
        <v>Married</v>
      </c>
      <c r="Q1886" s="2" t="str" cm="1">
        <f t="array" ref="Q1886">IFERROR(_xlfn.IFS(Table1[[#This Row],[Basic]]=1,"Basic",Table1[[#This Row],[Graduate]]=1,"Graduate",Table1[[#This Row],[Master]]=1,"Master",Table1[[#This Row],[PhD]]=1,"PhD"),"Other")</f>
        <v>Graduate</v>
      </c>
    </row>
    <row r="1887" spans="1:17" x14ac:dyDescent="0.25">
      <c r="A1887" s="2">
        <v>2916</v>
      </c>
      <c r="B1887" s="7">
        <v>128320</v>
      </c>
      <c r="C1887" s="2">
        <v>0</v>
      </c>
      <c r="D1887" s="2">
        <v>1</v>
      </c>
      <c r="E1887" s="2">
        <v>70</v>
      </c>
      <c r="F1887" s="2">
        <v>0</v>
      </c>
      <c r="G1887" s="2">
        <v>0</v>
      </c>
      <c r="H1887" s="2">
        <v>0</v>
      </c>
      <c r="I1887" s="2">
        <v>1</v>
      </c>
      <c r="J1887" s="2">
        <v>0</v>
      </c>
      <c r="K1887" s="2">
        <v>0</v>
      </c>
      <c r="L1887" s="2">
        <v>1</v>
      </c>
      <c r="M1887" s="2">
        <v>0</v>
      </c>
      <c r="N1887" s="2">
        <v>0</v>
      </c>
      <c r="O1887" s="2" t="s">
        <v>37</v>
      </c>
      <c r="P1887" s="2" t="str" cm="1">
        <f t="array" ref="P1887">_xlfn.IFS(Table1[[#This Row],[Divorced]]=1,"Divorced",Table1[[#This Row],[Married]]=1,"Married",Table1[[#This Row],[Single]]=1,"Single",Table1[[#This Row],[Together]]=1,"Together",Table1[[#This Row],[Widow]]=1,"Widow")</f>
        <v>Together</v>
      </c>
      <c r="Q1887" s="2" t="str" cm="1">
        <f t="array" ref="Q1887">IFERROR(_xlfn.IFS(Table1[[#This Row],[Basic]]=1,"Basic",Table1[[#This Row],[Graduate]]=1,"Graduate",Table1[[#This Row],[Master]]=1,"Master",Table1[[#This Row],[PhD]]=1,"PhD"),"Other")</f>
        <v>Graduate</v>
      </c>
    </row>
    <row r="1888" spans="1:17" x14ac:dyDescent="0.25">
      <c r="A1888" s="2">
        <v>1173</v>
      </c>
      <c r="B1888" s="7">
        <v>128249</v>
      </c>
      <c r="C1888" s="2">
        <v>0</v>
      </c>
      <c r="D1888" s="2">
        <v>0</v>
      </c>
      <c r="E1888" s="2">
        <v>59</v>
      </c>
      <c r="F1888" s="2">
        <v>0</v>
      </c>
      <c r="G1888" s="2">
        <v>1</v>
      </c>
      <c r="H1888" s="2">
        <v>0</v>
      </c>
      <c r="I1888" s="2">
        <v>0</v>
      </c>
      <c r="J1888" s="2">
        <v>0</v>
      </c>
      <c r="K1888" s="2">
        <v>1</v>
      </c>
      <c r="L1888" s="2">
        <v>0</v>
      </c>
      <c r="M1888" s="2">
        <v>0</v>
      </c>
      <c r="N1888" s="2">
        <v>0</v>
      </c>
      <c r="O1888" s="2" t="s">
        <v>39</v>
      </c>
      <c r="P1888" s="2" t="str" cm="1">
        <f t="array" ref="P1888">_xlfn.IFS(Table1[[#This Row],[Divorced]]=1,"Divorced",Table1[[#This Row],[Married]]=1,"Married",Table1[[#This Row],[Single]]=1,"Single",Table1[[#This Row],[Together]]=1,"Together",Table1[[#This Row],[Widow]]=1,"Widow")</f>
        <v>Married</v>
      </c>
      <c r="Q1888" s="2" t="str" cm="1">
        <f t="array" ref="Q1888">IFERROR(_xlfn.IFS(Table1[[#This Row],[Basic]]=1,"Basic",Table1[[#This Row],[Graduate]]=1,"Graduate",Table1[[#This Row],[Master]]=1,"Master",Table1[[#This Row],[PhD]]=1,"PhD"),"Other")</f>
        <v>Basic</v>
      </c>
    </row>
    <row r="1889" spans="1:17" x14ac:dyDescent="0.25">
      <c r="A1889" s="2">
        <v>2743</v>
      </c>
      <c r="B1889" s="7">
        <v>128249</v>
      </c>
      <c r="C1889" s="2">
        <v>0</v>
      </c>
      <c r="D1889" s="2">
        <v>0</v>
      </c>
      <c r="E1889" s="2">
        <v>59</v>
      </c>
      <c r="F1889" s="2">
        <v>0</v>
      </c>
      <c r="G1889" s="2">
        <v>1</v>
      </c>
      <c r="H1889" s="2">
        <v>0</v>
      </c>
      <c r="I1889" s="2">
        <v>0</v>
      </c>
      <c r="J1889" s="2">
        <v>0</v>
      </c>
      <c r="K1889" s="2">
        <v>1</v>
      </c>
      <c r="L1889" s="2">
        <v>0</v>
      </c>
      <c r="M1889" s="2">
        <v>0</v>
      </c>
      <c r="N1889" s="2">
        <v>0</v>
      </c>
      <c r="O1889" s="2" t="s">
        <v>34</v>
      </c>
      <c r="P1889" s="2" t="str" cm="1">
        <f t="array" ref="P1889">_xlfn.IFS(Table1[[#This Row],[Divorced]]=1,"Divorced",Table1[[#This Row],[Married]]=1,"Married",Table1[[#This Row],[Single]]=1,"Single",Table1[[#This Row],[Together]]=1,"Together",Table1[[#This Row],[Widow]]=1,"Widow")</f>
        <v>Married</v>
      </c>
      <c r="Q1889" s="2" t="str" cm="1">
        <f t="array" ref="Q1889">IFERROR(_xlfn.IFS(Table1[[#This Row],[Basic]]=1,"Basic",Table1[[#This Row],[Graduate]]=1,"Graduate",Table1[[#This Row],[Master]]=1,"Master",Table1[[#This Row],[PhD]]=1,"PhD"),"Other")</f>
        <v>Basic</v>
      </c>
    </row>
    <row r="1890" spans="1:17" x14ac:dyDescent="0.25">
      <c r="A1890" s="2">
        <v>2401</v>
      </c>
      <c r="B1890" s="7">
        <v>128164</v>
      </c>
      <c r="C1890" s="2">
        <v>1</v>
      </c>
      <c r="D1890" s="2">
        <v>0</v>
      </c>
      <c r="E1890" s="2">
        <v>50</v>
      </c>
      <c r="F1890" s="2">
        <v>0</v>
      </c>
      <c r="G1890" s="2">
        <v>1</v>
      </c>
      <c r="H1890" s="2">
        <v>0</v>
      </c>
      <c r="I1890" s="2">
        <v>0</v>
      </c>
      <c r="J1890" s="2">
        <v>0</v>
      </c>
      <c r="K1890" s="2">
        <v>0</v>
      </c>
      <c r="L1890" s="2">
        <v>1</v>
      </c>
      <c r="M1890" s="2">
        <v>0</v>
      </c>
      <c r="N1890" s="2">
        <v>0</v>
      </c>
      <c r="O1890" s="2" t="s">
        <v>34</v>
      </c>
      <c r="P1890" s="2" t="str" cm="1">
        <f t="array" ref="P1890">_xlfn.IFS(Table1[[#This Row],[Divorced]]=1,"Divorced",Table1[[#This Row],[Married]]=1,"Married",Table1[[#This Row],[Single]]=1,"Single",Table1[[#This Row],[Together]]=1,"Together",Table1[[#This Row],[Widow]]=1,"Widow")</f>
        <v>Married</v>
      </c>
      <c r="Q1890" s="2" t="str" cm="1">
        <f t="array" ref="Q1890">IFERROR(_xlfn.IFS(Table1[[#This Row],[Basic]]=1,"Basic",Table1[[#This Row],[Graduate]]=1,"Graduate",Table1[[#This Row],[Master]]=1,"Master",Table1[[#This Row],[PhD]]=1,"PhD"),"Other")</f>
        <v>Graduate</v>
      </c>
    </row>
    <row r="1891" spans="1:17" x14ac:dyDescent="0.25">
      <c r="A1891" s="2">
        <v>2503</v>
      </c>
      <c r="B1891" s="7">
        <v>128087</v>
      </c>
      <c r="C1891" s="2">
        <v>1</v>
      </c>
      <c r="D1891" s="2">
        <v>1</v>
      </c>
      <c r="E1891" s="2">
        <v>62</v>
      </c>
      <c r="F1891" s="2">
        <v>0</v>
      </c>
      <c r="G1891" s="2">
        <v>0</v>
      </c>
      <c r="H1891" s="2">
        <v>0</v>
      </c>
      <c r="I1891" s="2">
        <v>1</v>
      </c>
      <c r="J1891" s="2">
        <v>0</v>
      </c>
      <c r="K1891" s="2">
        <v>0</v>
      </c>
      <c r="L1891" s="2">
        <v>1</v>
      </c>
      <c r="M1891" s="2">
        <v>0</v>
      </c>
      <c r="N1891" s="2">
        <v>0</v>
      </c>
      <c r="O1891" s="2" t="s">
        <v>34</v>
      </c>
      <c r="P1891" s="2" t="str" cm="1">
        <f t="array" ref="P1891">_xlfn.IFS(Table1[[#This Row],[Divorced]]=1,"Divorced",Table1[[#This Row],[Married]]=1,"Married",Table1[[#This Row],[Single]]=1,"Single",Table1[[#This Row],[Together]]=1,"Together",Table1[[#This Row],[Widow]]=1,"Widow")</f>
        <v>Together</v>
      </c>
      <c r="Q1891" s="2" t="str" cm="1">
        <f t="array" ref="Q1891">IFERROR(_xlfn.IFS(Table1[[#This Row],[Basic]]=1,"Basic",Table1[[#This Row],[Graduate]]=1,"Graduate",Table1[[#This Row],[Master]]=1,"Master",Table1[[#This Row],[PhD]]=1,"PhD"),"Other")</f>
        <v>Graduate</v>
      </c>
    </row>
    <row r="1892" spans="1:17" x14ac:dyDescent="0.25">
      <c r="A1892" s="2">
        <v>2440</v>
      </c>
      <c r="B1892" s="7">
        <v>128072</v>
      </c>
      <c r="C1892" s="2">
        <v>1</v>
      </c>
      <c r="D1892" s="2">
        <v>0</v>
      </c>
      <c r="E1892" s="2">
        <v>34</v>
      </c>
      <c r="F1892" s="2">
        <v>0</v>
      </c>
      <c r="G1892" s="2">
        <v>1</v>
      </c>
      <c r="H1892" s="2">
        <v>0</v>
      </c>
      <c r="I1892" s="2">
        <v>0</v>
      </c>
      <c r="J1892" s="2">
        <v>0</v>
      </c>
      <c r="K1892" s="2">
        <v>0</v>
      </c>
      <c r="L1892" s="2">
        <v>0</v>
      </c>
      <c r="M1892" s="2">
        <v>1</v>
      </c>
      <c r="N1892" s="2">
        <v>0</v>
      </c>
      <c r="O1892" s="2" t="s">
        <v>36</v>
      </c>
      <c r="P1892" s="2" t="str" cm="1">
        <f t="array" ref="P1892">_xlfn.IFS(Table1[[#This Row],[Divorced]]=1,"Divorced",Table1[[#This Row],[Married]]=1,"Married",Table1[[#This Row],[Single]]=1,"Single",Table1[[#This Row],[Together]]=1,"Together",Table1[[#This Row],[Widow]]=1,"Widow")</f>
        <v>Married</v>
      </c>
      <c r="Q1892" s="2" t="str" cm="1">
        <f t="array" ref="Q1892">IFERROR(_xlfn.IFS(Table1[[#This Row],[Basic]]=1,"Basic",Table1[[#This Row],[Graduate]]=1,"Graduate",Table1[[#This Row],[Master]]=1,"Master",Table1[[#This Row],[PhD]]=1,"PhD"),"Other")</f>
        <v>Master</v>
      </c>
    </row>
    <row r="1893" spans="1:17" x14ac:dyDescent="0.25">
      <c r="A1893" s="2">
        <v>2016</v>
      </c>
      <c r="B1893" s="7">
        <v>128071</v>
      </c>
      <c r="C1893" s="2">
        <v>0</v>
      </c>
      <c r="D1893" s="2">
        <v>0</v>
      </c>
      <c r="E1893" s="2">
        <v>40</v>
      </c>
      <c r="F1893" s="2">
        <v>0</v>
      </c>
      <c r="G1893" s="2">
        <v>0</v>
      </c>
      <c r="H1893" s="2">
        <v>1</v>
      </c>
      <c r="I1893" s="2">
        <v>0</v>
      </c>
      <c r="J1893" s="2">
        <v>0</v>
      </c>
      <c r="K1893" s="2">
        <v>0</v>
      </c>
      <c r="L1893" s="2">
        <v>1</v>
      </c>
      <c r="M1893" s="2">
        <v>0</v>
      </c>
      <c r="N1893" s="2">
        <v>0</v>
      </c>
      <c r="O1893" s="2" t="s">
        <v>37</v>
      </c>
      <c r="P1893" s="2" t="str" cm="1">
        <f t="array" ref="P1893">_xlfn.IFS(Table1[[#This Row],[Divorced]]=1,"Divorced",Table1[[#This Row],[Married]]=1,"Married",Table1[[#This Row],[Single]]=1,"Single",Table1[[#This Row],[Together]]=1,"Together",Table1[[#This Row],[Widow]]=1,"Widow")</f>
        <v>Single</v>
      </c>
      <c r="Q1893" s="2" t="str" cm="1">
        <f t="array" ref="Q1893">IFERROR(_xlfn.IFS(Table1[[#This Row],[Basic]]=1,"Basic",Table1[[#This Row],[Graduate]]=1,"Graduate",Table1[[#This Row],[Master]]=1,"Master",Table1[[#This Row],[PhD]]=1,"PhD"),"Other")</f>
        <v>Graduate</v>
      </c>
    </row>
    <row r="1894" spans="1:17" x14ac:dyDescent="0.25">
      <c r="A1894" s="2">
        <v>2992</v>
      </c>
      <c r="B1894" s="7">
        <v>127943</v>
      </c>
      <c r="C1894" s="2">
        <v>1</v>
      </c>
      <c r="D1894" s="2">
        <v>1</v>
      </c>
      <c r="E1894" s="2">
        <v>53</v>
      </c>
      <c r="F1894" s="2">
        <v>0</v>
      </c>
      <c r="G1894" s="2">
        <v>0</v>
      </c>
      <c r="H1894" s="2">
        <v>0</v>
      </c>
      <c r="I1894" s="2">
        <v>1</v>
      </c>
      <c r="J1894" s="2">
        <v>0</v>
      </c>
      <c r="K1894" s="2">
        <v>0</v>
      </c>
      <c r="L1894" s="2">
        <v>1</v>
      </c>
      <c r="M1894" s="2">
        <v>0</v>
      </c>
      <c r="N1894" s="2">
        <v>0</v>
      </c>
      <c r="O1894" s="2" t="s">
        <v>36</v>
      </c>
      <c r="P1894" s="2" t="str" cm="1">
        <f t="array" ref="P1894">_xlfn.IFS(Table1[[#This Row],[Divorced]]=1,"Divorced",Table1[[#This Row],[Married]]=1,"Married",Table1[[#This Row],[Single]]=1,"Single",Table1[[#This Row],[Together]]=1,"Together",Table1[[#This Row],[Widow]]=1,"Widow")</f>
        <v>Together</v>
      </c>
      <c r="Q1894" s="2" t="str" cm="1">
        <f t="array" ref="Q1894">IFERROR(_xlfn.IFS(Table1[[#This Row],[Basic]]=1,"Basic",Table1[[#This Row],[Graduate]]=1,"Graduate",Table1[[#This Row],[Master]]=1,"Master",Table1[[#This Row],[PhD]]=1,"PhD"),"Other")</f>
        <v>Graduate</v>
      </c>
    </row>
    <row r="1895" spans="1:17" x14ac:dyDescent="0.25">
      <c r="A1895" s="2">
        <v>1054</v>
      </c>
      <c r="B1895" s="7">
        <v>127938</v>
      </c>
      <c r="C1895" s="2">
        <v>1</v>
      </c>
      <c r="D1895" s="2">
        <v>0</v>
      </c>
      <c r="E1895" s="2">
        <v>32</v>
      </c>
      <c r="F1895" s="2">
        <v>0</v>
      </c>
      <c r="G1895" s="2">
        <v>0</v>
      </c>
      <c r="H1895" s="2">
        <v>1</v>
      </c>
      <c r="I1895" s="2">
        <v>0</v>
      </c>
      <c r="J1895" s="2">
        <v>0</v>
      </c>
      <c r="K1895" s="2">
        <v>0</v>
      </c>
      <c r="L1895" s="2">
        <v>1</v>
      </c>
      <c r="M1895" s="2">
        <v>0</v>
      </c>
      <c r="N1895" s="2">
        <v>0</v>
      </c>
      <c r="O1895" s="2" t="s">
        <v>36</v>
      </c>
      <c r="P1895" s="2" t="str" cm="1">
        <f t="array" ref="P1895">_xlfn.IFS(Table1[[#This Row],[Divorced]]=1,"Divorced",Table1[[#This Row],[Married]]=1,"Married",Table1[[#This Row],[Single]]=1,"Single",Table1[[#This Row],[Together]]=1,"Together",Table1[[#This Row],[Widow]]=1,"Widow")</f>
        <v>Single</v>
      </c>
      <c r="Q1895" s="2" t="str" cm="1">
        <f t="array" ref="Q1895">IFERROR(_xlfn.IFS(Table1[[#This Row],[Basic]]=1,"Basic",Table1[[#This Row],[Graduate]]=1,"Graduate",Table1[[#This Row],[Master]]=1,"Master",Table1[[#This Row],[PhD]]=1,"PhD"),"Other")</f>
        <v>Graduate</v>
      </c>
    </row>
    <row r="1896" spans="1:17" x14ac:dyDescent="0.25">
      <c r="A1896" s="2">
        <v>1931</v>
      </c>
      <c r="B1896" s="7">
        <v>127922</v>
      </c>
      <c r="C1896" s="2">
        <v>1</v>
      </c>
      <c r="D1896" s="2">
        <v>0</v>
      </c>
      <c r="E1896" s="2">
        <v>41</v>
      </c>
      <c r="F1896" s="2">
        <v>0</v>
      </c>
      <c r="G1896" s="2">
        <v>0</v>
      </c>
      <c r="H1896" s="2">
        <v>0</v>
      </c>
      <c r="I1896" s="2">
        <v>1</v>
      </c>
      <c r="J1896" s="2">
        <v>0</v>
      </c>
      <c r="K1896" s="2">
        <v>0</v>
      </c>
      <c r="L1896" s="2">
        <v>0</v>
      </c>
      <c r="M1896" s="2">
        <v>0</v>
      </c>
      <c r="N1896" s="2">
        <v>1</v>
      </c>
      <c r="O1896" s="2" t="s">
        <v>38</v>
      </c>
      <c r="P1896" s="2" t="str" cm="1">
        <f t="array" ref="P1896">_xlfn.IFS(Table1[[#This Row],[Divorced]]=1,"Divorced",Table1[[#This Row],[Married]]=1,"Married",Table1[[#This Row],[Single]]=1,"Single",Table1[[#This Row],[Together]]=1,"Together",Table1[[#This Row],[Widow]]=1,"Widow")</f>
        <v>Together</v>
      </c>
      <c r="Q1896" s="2" t="str" cm="1">
        <f t="array" ref="Q1896">IFERROR(_xlfn.IFS(Table1[[#This Row],[Basic]]=1,"Basic",Table1[[#This Row],[Graduate]]=1,"Graduate",Table1[[#This Row],[Master]]=1,"Master",Table1[[#This Row],[PhD]]=1,"PhD"),"Other")</f>
        <v>PhD</v>
      </c>
    </row>
    <row r="1897" spans="1:17" x14ac:dyDescent="0.25">
      <c r="A1897" s="2">
        <v>3049</v>
      </c>
      <c r="B1897" s="7">
        <v>127889</v>
      </c>
      <c r="C1897" s="2">
        <v>1</v>
      </c>
      <c r="D1897" s="2">
        <v>0</v>
      </c>
      <c r="E1897" s="2">
        <v>43</v>
      </c>
      <c r="F1897" s="2">
        <v>0</v>
      </c>
      <c r="G1897" s="2">
        <v>1</v>
      </c>
      <c r="H1897" s="2">
        <v>0</v>
      </c>
      <c r="I1897" s="2">
        <v>0</v>
      </c>
      <c r="J1897" s="2">
        <v>0</v>
      </c>
      <c r="K1897" s="2">
        <v>0</v>
      </c>
      <c r="L1897" s="2">
        <v>0</v>
      </c>
      <c r="M1897" s="2">
        <v>1</v>
      </c>
      <c r="N1897" s="2">
        <v>0</v>
      </c>
      <c r="O1897" s="2" t="s">
        <v>34</v>
      </c>
      <c r="P1897" s="2" t="str" cm="1">
        <f t="array" ref="P1897">_xlfn.IFS(Table1[[#This Row],[Divorced]]=1,"Divorced",Table1[[#This Row],[Married]]=1,"Married",Table1[[#This Row],[Single]]=1,"Single",Table1[[#This Row],[Together]]=1,"Together",Table1[[#This Row],[Widow]]=1,"Widow")</f>
        <v>Married</v>
      </c>
      <c r="Q1897" s="2" t="str" cm="1">
        <f t="array" ref="Q1897">IFERROR(_xlfn.IFS(Table1[[#This Row],[Basic]]=1,"Basic",Table1[[#This Row],[Graduate]]=1,"Graduate",Table1[[#This Row],[Master]]=1,"Master",Table1[[#This Row],[PhD]]=1,"PhD"),"Other")</f>
        <v>Master</v>
      </c>
    </row>
    <row r="1898" spans="1:17" x14ac:dyDescent="0.25">
      <c r="A1898" s="2">
        <v>3051</v>
      </c>
      <c r="B1898" s="7">
        <v>127803</v>
      </c>
      <c r="C1898" s="2">
        <v>1</v>
      </c>
      <c r="D1898" s="2">
        <v>0</v>
      </c>
      <c r="E1898" s="2">
        <v>47</v>
      </c>
      <c r="F1898" s="2">
        <v>0</v>
      </c>
      <c r="G1898" s="2">
        <v>1</v>
      </c>
      <c r="H1898" s="2">
        <v>0</v>
      </c>
      <c r="I1898" s="2">
        <v>0</v>
      </c>
      <c r="J1898" s="2">
        <v>0</v>
      </c>
      <c r="K1898" s="2">
        <v>0</v>
      </c>
      <c r="L1898" s="2">
        <v>1</v>
      </c>
      <c r="M1898" s="2">
        <v>0</v>
      </c>
      <c r="N1898" s="2">
        <v>0</v>
      </c>
      <c r="O1898" s="2" t="s">
        <v>39</v>
      </c>
      <c r="P1898" s="2" t="str" cm="1">
        <f t="array" ref="P1898">_xlfn.IFS(Table1[[#This Row],[Divorced]]=1,"Divorced",Table1[[#This Row],[Married]]=1,"Married",Table1[[#This Row],[Single]]=1,"Single",Table1[[#This Row],[Together]]=1,"Together",Table1[[#This Row],[Widow]]=1,"Widow")</f>
        <v>Married</v>
      </c>
      <c r="Q1898" s="2" t="str" cm="1">
        <f t="array" ref="Q1898">IFERROR(_xlfn.IFS(Table1[[#This Row],[Basic]]=1,"Basic",Table1[[#This Row],[Graduate]]=1,"Graduate",Table1[[#This Row],[Master]]=1,"Master",Table1[[#This Row],[PhD]]=1,"PhD"),"Other")</f>
        <v>Graduate</v>
      </c>
    </row>
    <row r="1899" spans="1:17" x14ac:dyDescent="0.25">
      <c r="A1899" s="2">
        <v>3085</v>
      </c>
      <c r="B1899" s="7">
        <v>127733</v>
      </c>
      <c r="C1899" s="2">
        <v>1</v>
      </c>
      <c r="D1899" s="2">
        <v>0</v>
      </c>
      <c r="E1899" s="2">
        <v>39</v>
      </c>
      <c r="F1899" s="2">
        <v>0</v>
      </c>
      <c r="G1899" s="2">
        <v>1</v>
      </c>
      <c r="H1899" s="2">
        <v>0</v>
      </c>
      <c r="I1899" s="2">
        <v>0</v>
      </c>
      <c r="J1899" s="2">
        <v>0</v>
      </c>
      <c r="K1899" s="2">
        <v>0</v>
      </c>
      <c r="L1899" s="2">
        <v>0</v>
      </c>
      <c r="M1899" s="2">
        <v>0</v>
      </c>
      <c r="N1899" s="2">
        <v>0</v>
      </c>
      <c r="O1899" s="2" t="s">
        <v>34</v>
      </c>
      <c r="P1899" s="2" t="str" cm="1">
        <f t="array" ref="P1899">_xlfn.IFS(Table1[[#This Row],[Divorced]]=1,"Divorced",Table1[[#This Row],[Married]]=1,"Married",Table1[[#This Row],[Single]]=1,"Single",Table1[[#This Row],[Together]]=1,"Together",Table1[[#This Row],[Widow]]=1,"Widow")</f>
        <v>Married</v>
      </c>
      <c r="Q1899" s="2" t="str" cm="1">
        <f t="array" ref="Q1899">IFERROR(_xlfn.IFS(Table1[[#This Row],[Basic]]=1,"Basic",Table1[[#This Row],[Graduate]]=1,"Graduate",Table1[[#This Row],[Master]]=1,"Master",Table1[[#This Row],[PhD]]=1,"PhD"),"Other")</f>
        <v>Other</v>
      </c>
    </row>
    <row r="1900" spans="1:17" x14ac:dyDescent="0.25">
      <c r="A1900" s="2">
        <v>2225</v>
      </c>
      <c r="B1900" s="7">
        <v>127683</v>
      </c>
      <c r="C1900" s="2">
        <v>1</v>
      </c>
      <c r="D1900" s="2">
        <v>0</v>
      </c>
      <c r="E1900" s="2">
        <v>42</v>
      </c>
      <c r="F1900" s="2">
        <v>0</v>
      </c>
      <c r="G1900" s="2">
        <v>0</v>
      </c>
      <c r="H1900" s="2">
        <v>0</v>
      </c>
      <c r="I1900" s="2">
        <v>1</v>
      </c>
      <c r="J1900" s="2">
        <v>0</v>
      </c>
      <c r="K1900" s="2">
        <v>0</v>
      </c>
      <c r="L1900" s="2">
        <v>0</v>
      </c>
      <c r="M1900" s="2">
        <v>0</v>
      </c>
      <c r="N1900" s="2">
        <v>1</v>
      </c>
      <c r="O1900" s="2" t="s">
        <v>38</v>
      </c>
      <c r="P1900" s="2" t="str" cm="1">
        <f t="array" ref="P1900">_xlfn.IFS(Table1[[#This Row],[Divorced]]=1,"Divorced",Table1[[#This Row],[Married]]=1,"Married",Table1[[#This Row],[Single]]=1,"Single",Table1[[#This Row],[Together]]=1,"Together",Table1[[#This Row],[Widow]]=1,"Widow")</f>
        <v>Together</v>
      </c>
      <c r="Q1900" s="2" t="str" cm="1">
        <f t="array" ref="Q1900">IFERROR(_xlfn.IFS(Table1[[#This Row],[Basic]]=1,"Basic",Table1[[#This Row],[Graduate]]=1,"Graduate",Table1[[#This Row],[Master]]=1,"Master",Table1[[#This Row],[PhD]]=1,"PhD"),"Other")</f>
        <v>PhD</v>
      </c>
    </row>
    <row r="1901" spans="1:17" x14ac:dyDescent="0.25">
      <c r="A1901" s="2">
        <v>2079</v>
      </c>
      <c r="B1901" s="7">
        <v>127590</v>
      </c>
      <c r="C1901" s="2">
        <v>1</v>
      </c>
      <c r="D1901" s="2">
        <v>0</v>
      </c>
      <c r="E1901" s="2">
        <v>38</v>
      </c>
      <c r="F1901" s="2">
        <v>0</v>
      </c>
      <c r="G1901" s="2">
        <v>0</v>
      </c>
      <c r="H1901" s="2">
        <v>0</v>
      </c>
      <c r="I1901" s="2">
        <v>1</v>
      </c>
      <c r="J1901" s="2">
        <v>0</v>
      </c>
      <c r="K1901" s="2">
        <v>0</v>
      </c>
      <c r="L1901" s="2">
        <v>0</v>
      </c>
      <c r="M1901" s="2">
        <v>1</v>
      </c>
      <c r="N1901" s="2">
        <v>0</v>
      </c>
      <c r="O1901" s="2" t="s">
        <v>39</v>
      </c>
      <c r="P1901" s="2" t="str" cm="1">
        <f t="array" ref="P1901">_xlfn.IFS(Table1[[#This Row],[Divorced]]=1,"Divorced",Table1[[#This Row],[Married]]=1,"Married",Table1[[#This Row],[Single]]=1,"Single",Table1[[#This Row],[Together]]=1,"Together",Table1[[#This Row],[Widow]]=1,"Widow")</f>
        <v>Together</v>
      </c>
      <c r="Q1901" s="2" t="str" cm="1">
        <f t="array" ref="Q1901">IFERROR(_xlfn.IFS(Table1[[#This Row],[Basic]]=1,"Basic",Table1[[#This Row],[Graduate]]=1,"Graduate",Table1[[#This Row],[Master]]=1,"Master",Table1[[#This Row],[PhD]]=1,"PhD"),"Other")</f>
        <v>Master</v>
      </c>
    </row>
    <row r="1902" spans="1:17" x14ac:dyDescent="0.25">
      <c r="A1902" s="2">
        <v>2651</v>
      </c>
      <c r="B1902" s="7">
        <v>127573</v>
      </c>
      <c r="C1902" s="2">
        <v>1</v>
      </c>
      <c r="D1902" s="2">
        <v>0</v>
      </c>
      <c r="E1902" s="2">
        <v>45</v>
      </c>
      <c r="F1902" s="2">
        <v>0</v>
      </c>
      <c r="G1902" s="2">
        <v>1</v>
      </c>
      <c r="H1902" s="2">
        <v>0</v>
      </c>
      <c r="I1902" s="2">
        <v>0</v>
      </c>
      <c r="J1902" s="2">
        <v>0</v>
      </c>
      <c r="K1902" s="2">
        <v>0</v>
      </c>
      <c r="L1902" s="2">
        <v>1</v>
      </c>
      <c r="M1902" s="2">
        <v>0</v>
      </c>
      <c r="N1902" s="2">
        <v>0</v>
      </c>
      <c r="O1902" s="2" t="s">
        <v>38</v>
      </c>
      <c r="P1902" s="2" t="str" cm="1">
        <f t="array" ref="P1902">_xlfn.IFS(Table1[[#This Row],[Divorced]]=1,"Divorced",Table1[[#This Row],[Married]]=1,"Married",Table1[[#This Row],[Single]]=1,"Single",Table1[[#This Row],[Together]]=1,"Together",Table1[[#This Row],[Widow]]=1,"Widow")</f>
        <v>Married</v>
      </c>
      <c r="Q1902" s="2" t="str" cm="1">
        <f t="array" ref="Q1902">IFERROR(_xlfn.IFS(Table1[[#This Row],[Basic]]=1,"Basic",Table1[[#This Row],[Graduate]]=1,"Graduate",Table1[[#This Row],[Master]]=1,"Master",Table1[[#This Row],[PhD]]=1,"PhD"),"Other")</f>
        <v>Graduate</v>
      </c>
    </row>
    <row r="1903" spans="1:17" x14ac:dyDescent="0.25">
      <c r="A1903" s="2">
        <v>3160</v>
      </c>
      <c r="B1903" s="7">
        <v>127469</v>
      </c>
      <c r="C1903" s="2">
        <v>0</v>
      </c>
      <c r="D1903" s="2">
        <v>0</v>
      </c>
      <c r="E1903" s="2">
        <v>73</v>
      </c>
      <c r="F1903" s="2">
        <v>0</v>
      </c>
      <c r="G1903" s="2">
        <v>1</v>
      </c>
      <c r="H1903" s="2">
        <v>0</v>
      </c>
      <c r="I1903" s="2">
        <v>0</v>
      </c>
      <c r="J1903" s="2">
        <v>0</v>
      </c>
      <c r="K1903" s="2">
        <v>0</v>
      </c>
      <c r="L1903" s="2">
        <v>1</v>
      </c>
      <c r="M1903" s="2">
        <v>0</v>
      </c>
      <c r="N1903" s="2">
        <v>0</v>
      </c>
      <c r="O1903" s="2" t="s">
        <v>36</v>
      </c>
      <c r="P1903" s="2" t="str" cm="1">
        <f t="array" ref="P1903">_xlfn.IFS(Table1[[#This Row],[Divorced]]=1,"Divorced",Table1[[#This Row],[Married]]=1,"Married",Table1[[#This Row],[Single]]=1,"Single",Table1[[#This Row],[Together]]=1,"Together",Table1[[#This Row],[Widow]]=1,"Widow")</f>
        <v>Married</v>
      </c>
      <c r="Q1903" s="2" t="str" cm="1">
        <f t="array" ref="Q1903">IFERROR(_xlfn.IFS(Table1[[#This Row],[Basic]]=1,"Basic",Table1[[#This Row],[Graduate]]=1,"Graduate",Table1[[#This Row],[Master]]=1,"Master",Table1[[#This Row],[PhD]]=1,"PhD"),"Other")</f>
        <v>Graduate</v>
      </c>
    </row>
    <row r="1904" spans="1:17" x14ac:dyDescent="0.25">
      <c r="A1904" s="2">
        <v>1567</v>
      </c>
      <c r="B1904" s="7">
        <v>127450</v>
      </c>
      <c r="C1904" s="2">
        <v>0</v>
      </c>
      <c r="D1904" s="2">
        <v>0</v>
      </c>
      <c r="E1904" s="2">
        <v>69</v>
      </c>
      <c r="F1904" s="2">
        <v>0</v>
      </c>
      <c r="G1904" s="2">
        <v>1</v>
      </c>
      <c r="H1904" s="2">
        <v>0</v>
      </c>
      <c r="I1904" s="2">
        <v>0</v>
      </c>
      <c r="J1904" s="2">
        <v>0</v>
      </c>
      <c r="K1904" s="2">
        <v>0</v>
      </c>
      <c r="L1904" s="2">
        <v>0</v>
      </c>
      <c r="M1904" s="2">
        <v>1</v>
      </c>
      <c r="N1904" s="2">
        <v>0</v>
      </c>
      <c r="O1904" s="2" t="s">
        <v>34</v>
      </c>
      <c r="P1904" s="2" t="str" cm="1">
        <f t="array" ref="P1904">_xlfn.IFS(Table1[[#This Row],[Divorced]]=1,"Divorced",Table1[[#This Row],[Married]]=1,"Married",Table1[[#This Row],[Single]]=1,"Single",Table1[[#This Row],[Together]]=1,"Together",Table1[[#This Row],[Widow]]=1,"Widow")</f>
        <v>Married</v>
      </c>
      <c r="Q1904" s="2" t="str" cm="1">
        <f t="array" ref="Q1904">IFERROR(_xlfn.IFS(Table1[[#This Row],[Basic]]=1,"Basic",Table1[[#This Row],[Graduate]]=1,"Graduate",Table1[[#This Row],[Master]]=1,"Master",Table1[[#This Row],[PhD]]=1,"PhD"),"Other")</f>
        <v>Master</v>
      </c>
    </row>
    <row r="1905" spans="1:17" x14ac:dyDescent="0.25">
      <c r="A1905" s="2">
        <v>1366</v>
      </c>
      <c r="B1905" s="7">
        <v>127421</v>
      </c>
      <c r="C1905" s="2">
        <v>0</v>
      </c>
      <c r="D1905" s="2">
        <v>0</v>
      </c>
      <c r="E1905" s="2">
        <v>66</v>
      </c>
      <c r="F1905" s="2">
        <v>0</v>
      </c>
      <c r="G1905" s="2">
        <v>0</v>
      </c>
      <c r="H1905" s="2">
        <v>0</v>
      </c>
      <c r="I1905" s="2">
        <v>0</v>
      </c>
      <c r="J1905" s="2">
        <v>1</v>
      </c>
      <c r="K1905" s="2">
        <v>0</v>
      </c>
      <c r="L1905" s="2">
        <v>1</v>
      </c>
      <c r="M1905" s="2">
        <v>0</v>
      </c>
      <c r="N1905" s="2">
        <v>0</v>
      </c>
      <c r="O1905" s="2" t="s">
        <v>36</v>
      </c>
      <c r="P1905" s="2" t="str" cm="1">
        <f t="array" ref="P1905">_xlfn.IFS(Table1[[#This Row],[Divorced]]=1,"Divorced",Table1[[#This Row],[Married]]=1,"Married",Table1[[#This Row],[Single]]=1,"Single",Table1[[#This Row],[Together]]=1,"Together",Table1[[#This Row],[Widow]]=1,"Widow")</f>
        <v>Widow</v>
      </c>
      <c r="Q1905" s="2" t="str" cm="1">
        <f t="array" ref="Q1905">IFERROR(_xlfn.IFS(Table1[[#This Row],[Basic]]=1,"Basic",Table1[[#This Row],[Graduate]]=1,"Graduate",Table1[[#This Row],[Master]]=1,"Master",Table1[[#This Row],[PhD]]=1,"PhD"),"Other")</f>
        <v>Graduate</v>
      </c>
    </row>
    <row r="1906" spans="1:17" x14ac:dyDescent="0.25">
      <c r="A1906" s="2">
        <v>1312</v>
      </c>
      <c r="B1906" s="7">
        <v>127255</v>
      </c>
      <c r="C1906" s="2">
        <v>1</v>
      </c>
      <c r="D1906" s="2">
        <v>0</v>
      </c>
      <c r="E1906" s="2">
        <v>36</v>
      </c>
      <c r="F1906" s="2">
        <v>0</v>
      </c>
      <c r="G1906" s="2">
        <v>1</v>
      </c>
      <c r="H1906" s="2">
        <v>0</v>
      </c>
      <c r="I1906" s="2">
        <v>0</v>
      </c>
      <c r="J1906" s="2">
        <v>0</v>
      </c>
      <c r="K1906" s="2">
        <v>0</v>
      </c>
      <c r="L1906" s="2">
        <v>1</v>
      </c>
      <c r="M1906" s="2">
        <v>0</v>
      </c>
      <c r="N1906" s="2">
        <v>0</v>
      </c>
      <c r="O1906" s="2" t="s">
        <v>36</v>
      </c>
      <c r="P1906" s="2" t="str" cm="1">
        <f t="array" ref="P1906">_xlfn.IFS(Table1[[#This Row],[Divorced]]=1,"Divorced",Table1[[#This Row],[Married]]=1,"Married",Table1[[#This Row],[Single]]=1,"Single",Table1[[#This Row],[Together]]=1,"Together",Table1[[#This Row],[Widow]]=1,"Widow")</f>
        <v>Married</v>
      </c>
      <c r="Q1906" s="2" t="str" cm="1">
        <f t="array" ref="Q1906">IFERROR(_xlfn.IFS(Table1[[#This Row],[Basic]]=1,"Basic",Table1[[#This Row],[Graduate]]=1,"Graduate",Table1[[#This Row],[Master]]=1,"Master",Table1[[#This Row],[PhD]]=1,"PhD"),"Other")</f>
        <v>Graduate</v>
      </c>
    </row>
    <row r="1907" spans="1:17" x14ac:dyDescent="0.25">
      <c r="A1907" s="2">
        <v>2310</v>
      </c>
      <c r="B1907" s="7">
        <v>127244</v>
      </c>
      <c r="C1907" s="2">
        <v>1</v>
      </c>
      <c r="D1907" s="2">
        <v>0</v>
      </c>
      <c r="E1907" s="2">
        <v>41</v>
      </c>
      <c r="F1907" s="2">
        <v>0</v>
      </c>
      <c r="G1907" s="2">
        <v>1</v>
      </c>
      <c r="H1907" s="2">
        <v>0</v>
      </c>
      <c r="I1907" s="2">
        <v>0</v>
      </c>
      <c r="J1907" s="2">
        <v>0</v>
      </c>
      <c r="K1907" s="2">
        <v>0</v>
      </c>
      <c r="L1907" s="2">
        <v>1</v>
      </c>
      <c r="M1907" s="2">
        <v>0</v>
      </c>
      <c r="N1907" s="2">
        <v>0</v>
      </c>
      <c r="O1907" s="2" t="s">
        <v>37</v>
      </c>
      <c r="P1907" s="2" t="str" cm="1">
        <f t="array" ref="P1907">_xlfn.IFS(Table1[[#This Row],[Divorced]]=1,"Divorced",Table1[[#This Row],[Married]]=1,"Married",Table1[[#This Row],[Single]]=1,"Single",Table1[[#This Row],[Together]]=1,"Together",Table1[[#This Row],[Widow]]=1,"Widow")</f>
        <v>Married</v>
      </c>
      <c r="Q1907" s="2" t="str" cm="1">
        <f t="array" ref="Q1907">IFERROR(_xlfn.IFS(Table1[[#This Row],[Basic]]=1,"Basic",Table1[[#This Row],[Graduate]]=1,"Graduate",Table1[[#This Row],[Master]]=1,"Master",Table1[[#This Row],[PhD]]=1,"PhD"),"Other")</f>
        <v>Graduate</v>
      </c>
    </row>
    <row r="1908" spans="1:17" x14ac:dyDescent="0.25">
      <c r="A1908" s="2">
        <v>2495</v>
      </c>
      <c r="B1908" s="7">
        <v>127242</v>
      </c>
      <c r="C1908" s="2">
        <v>1</v>
      </c>
      <c r="D1908" s="2">
        <v>0</v>
      </c>
      <c r="E1908" s="2">
        <v>50</v>
      </c>
      <c r="F1908" s="2">
        <v>0</v>
      </c>
      <c r="G1908" s="2">
        <v>0</v>
      </c>
      <c r="H1908" s="2">
        <v>1</v>
      </c>
      <c r="I1908" s="2">
        <v>0</v>
      </c>
      <c r="J1908" s="2">
        <v>0</v>
      </c>
      <c r="K1908" s="2">
        <v>0</v>
      </c>
      <c r="L1908" s="2">
        <v>1</v>
      </c>
      <c r="M1908" s="2">
        <v>0</v>
      </c>
      <c r="N1908" s="2">
        <v>0</v>
      </c>
      <c r="O1908" s="2" t="s">
        <v>38</v>
      </c>
      <c r="P1908" s="2" t="str" cm="1">
        <f t="array" ref="P1908">_xlfn.IFS(Table1[[#This Row],[Divorced]]=1,"Divorced",Table1[[#This Row],[Married]]=1,"Married",Table1[[#This Row],[Single]]=1,"Single",Table1[[#This Row],[Together]]=1,"Together",Table1[[#This Row],[Widow]]=1,"Widow")</f>
        <v>Single</v>
      </c>
      <c r="Q1908" s="2" t="str" cm="1">
        <f t="array" ref="Q1908">IFERROR(_xlfn.IFS(Table1[[#This Row],[Basic]]=1,"Basic",Table1[[#This Row],[Graduate]]=1,"Graduate",Table1[[#This Row],[Master]]=1,"Master",Table1[[#This Row],[PhD]]=1,"PhD"),"Other")</f>
        <v>Graduate</v>
      </c>
    </row>
    <row r="1909" spans="1:17" x14ac:dyDescent="0.25">
      <c r="A1909" s="2">
        <v>2295</v>
      </c>
      <c r="B1909" s="7">
        <v>127238</v>
      </c>
      <c r="C1909" s="2">
        <v>1</v>
      </c>
      <c r="D1909" s="2">
        <v>1</v>
      </c>
      <c r="E1909" s="2">
        <v>58</v>
      </c>
      <c r="F1909" s="2">
        <v>0</v>
      </c>
      <c r="G1909" s="2">
        <v>0</v>
      </c>
      <c r="H1909" s="2">
        <v>1</v>
      </c>
      <c r="I1909" s="2">
        <v>0</v>
      </c>
      <c r="J1909" s="2">
        <v>0</v>
      </c>
      <c r="K1909" s="2">
        <v>0</v>
      </c>
      <c r="L1909" s="2">
        <v>0</v>
      </c>
      <c r="M1909" s="2">
        <v>0</v>
      </c>
      <c r="N1909" s="2">
        <v>1</v>
      </c>
      <c r="O1909" s="2" t="s">
        <v>39</v>
      </c>
      <c r="P1909" s="2" t="str" cm="1">
        <f t="array" ref="P1909">_xlfn.IFS(Table1[[#This Row],[Divorced]]=1,"Divorced",Table1[[#This Row],[Married]]=1,"Married",Table1[[#This Row],[Single]]=1,"Single",Table1[[#This Row],[Together]]=1,"Together",Table1[[#This Row],[Widow]]=1,"Widow")</f>
        <v>Single</v>
      </c>
      <c r="Q1909" s="2" t="str" cm="1">
        <f t="array" ref="Q1909">IFERROR(_xlfn.IFS(Table1[[#This Row],[Basic]]=1,"Basic",Table1[[#This Row],[Graduate]]=1,"Graduate",Table1[[#This Row],[Master]]=1,"Master",Table1[[#This Row],[PhD]]=1,"PhD"),"Other")</f>
        <v>PhD</v>
      </c>
    </row>
    <row r="1910" spans="1:17" x14ac:dyDescent="0.25">
      <c r="A1910" s="2">
        <v>2534</v>
      </c>
      <c r="B1910" s="7">
        <v>127215</v>
      </c>
      <c r="C1910" s="2">
        <v>2</v>
      </c>
      <c r="D1910" s="2">
        <v>1</v>
      </c>
      <c r="E1910" s="2">
        <v>59</v>
      </c>
      <c r="F1910" s="2">
        <v>1</v>
      </c>
      <c r="G1910" s="2">
        <v>0</v>
      </c>
      <c r="H1910" s="2">
        <v>0</v>
      </c>
      <c r="I1910" s="2">
        <v>0</v>
      </c>
      <c r="J1910" s="2">
        <v>0</v>
      </c>
      <c r="K1910" s="2">
        <v>0</v>
      </c>
      <c r="L1910" s="2">
        <v>1</v>
      </c>
      <c r="M1910" s="2">
        <v>0</v>
      </c>
      <c r="N1910" s="2">
        <v>0</v>
      </c>
      <c r="O1910" s="2" t="s">
        <v>35</v>
      </c>
      <c r="P1910" s="2" t="str" cm="1">
        <f t="array" ref="P1910">_xlfn.IFS(Table1[[#This Row],[Divorced]]=1,"Divorced",Table1[[#This Row],[Married]]=1,"Married",Table1[[#This Row],[Single]]=1,"Single",Table1[[#This Row],[Together]]=1,"Together",Table1[[#This Row],[Widow]]=1,"Widow")</f>
        <v>Divorced</v>
      </c>
      <c r="Q1910" s="2" t="str" cm="1">
        <f t="array" ref="Q1910">IFERROR(_xlfn.IFS(Table1[[#This Row],[Basic]]=1,"Basic",Table1[[#This Row],[Graduate]]=1,"Graduate",Table1[[#This Row],[Master]]=1,"Master",Table1[[#This Row],[PhD]]=1,"PhD"),"Other")</f>
        <v>Graduate</v>
      </c>
    </row>
    <row r="1911" spans="1:17" x14ac:dyDescent="0.25">
      <c r="A1911" s="2">
        <v>1390</v>
      </c>
      <c r="B1911" s="7">
        <v>127213</v>
      </c>
      <c r="C1911" s="2">
        <v>1</v>
      </c>
      <c r="D1911" s="2">
        <v>0</v>
      </c>
      <c r="E1911" s="2">
        <v>48</v>
      </c>
      <c r="F1911" s="2">
        <v>0</v>
      </c>
      <c r="G1911" s="2">
        <v>0</v>
      </c>
      <c r="H1911" s="2">
        <v>1</v>
      </c>
      <c r="I1911" s="2">
        <v>0</v>
      </c>
      <c r="J1911" s="2">
        <v>0</v>
      </c>
      <c r="K1911" s="2">
        <v>0</v>
      </c>
      <c r="L1911" s="2">
        <v>0</v>
      </c>
      <c r="M1911" s="2">
        <v>0</v>
      </c>
      <c r="N1911" s="2">
        <v>1</v>
      </c>
      <c r="O1911" s="2" t="s">
        <v>36</v>
      </c>
      <c r="P1911" s="2" t="str" cm="1">
        <f t="array" ref="P1911">_xlfn.IFS(Table1[[#This Row],[Divorced]]=1,"Divorced",Table1[[#This Row],[Married]]=1,"Married",Table1[[#This Row],[Single]]=1,"Single",Table1[[#This Row],[Together]]=1,"Together",Table1[[#This Row],[Widow]]=1,"Widow")</f>
        <v>Single</v>
      </c>
      <c r="Q1911" s="2" t="str" cm="1">
        <f t="array" ref="Q1911">IFERROR(_xlfn.IFS(Table1[[#This Row],[Basic]]=1,"Basic",Table1[[#This Row],[Graduate]]=1,"Graduate",Table1[[#This Row],[Master]]=1,"Master",Table1[[#This Row],[PhD]]=1,"PhD"),"Other")</f>
        <v>PhD</v>
      </c>
    </row>
    <row r="1912" spans="1:17" x14ac:dyDescent="0.25">
      <c r="A1912" s="2">
        <v>1484</v>
      </c>
      <c r="B1912" s="7">
        <v>127203</v>
      </c>
      <c r="C1912" s="2">
        <v>1</v>
      </c>
      <c r="D1912" s="2">
        <v>1</v>
      </c>
      <c r="E1912" s="2">
        <v>70</v>
      </c>
      <c r="F1912" s="2">
        <v>0</v>
      </c>
      <c r="G1912" s="2">
        <v>0</v>
      </c>
      <c r="H1912" s="2">
        <v>0</v>
      </c>
      <c r="I1912" s="2">
        <v>1</v>
      </c>
      <c r="J1912" s="2">
        <v>0</v>
      </c>
      <c r="K1912" s="2">
        <v>0</v>
      </c>
      <c r="L1912" s="2">
        <v>1</v>
      </c>
      <c r="M1912" s="2">
        <v>0</v>
      </c>
      <c r="N1912" s="2">
        <v>0</v>
      </c>
      <c r="O1912" s="2" t="s">
        <v>35</v>
      </c>
      <c r="P1912" s="2" t="str" cm="1">
        <f t="array" ref="P1912">_xlfn.IFS(Table1[[#This Row],[Divorced]]=1,"Divorced",Table1[[#This Row],[Married]]=1,"Married",Table1[[#This Row],[Single]]=1,"Single",Table1[[#This Row],[Together]]=1,"Together",Table1[[#This Row],[Widow]]=1,"Widow")</f>
        <v>Together</v>
      </c>
      <c r="Q1912" s="2" t="str" cm="1">
        <f t="array" ref="Q1912">IFERROR(_xlfn.IFS(Table1[[#This Row],[Basic]]=1,"Basic",Table1[[#This Row],[Graduate]]=1,"Graduate",Table1[[#This Row],[Master]]=1,"Master",Table1[[#This Row],[PhD]]=1,"PhD"),"Other")</f>
        <v>Graduate</v>
      </c>
    </row>
    <row r="1913" spans="1:17" x14ac:dyDescent="0.25">
      <c r="A1913" s="2">
        <v>1328</v>
      </c>
      <c r="B1913" s="7">
        <v>127190</v>
      </c>
      <c r="C1913" s="2">
        <v>1</v>
      </c>
      <c r="D1913" s="2">
        <v>0</v>
      </c>
      <c r="E1913" s="2">
        <v>47</v>
      </c>
      <c r="F1913" s="2">
        <v>0</v>
      </c>
      <c r="G1913" s="2">
        <v>0</v>
      </c>
      <c r="H1913" s="2">
        <v>0</v>
      </c>
      <c r="I1913" s="2">
        <v>1</v>
      </c>
      <c r="J1913" s="2">
        <v>0</v>
      </c>
      <c r="K1913" s="2">
        <v>1</v>
      </c>
      <c r="L1913" s="2">
        <v>0</v>
      </c>
      <c r="M1913" s="2">
        <v>0</v>
      </c>
      <c r="N1913" s="2">
        <v>0</v>
      </c>
      <c r="O1913" s="2" t="s">
        <v>35</v>
      </c>
      <c r="P1913" s="2" t="str" cm="1">
        <f t="array" ref="P1913">_xlfn.IFS(Table1[[#This Row],[Divorced]]=1,"Divorced",Table1[[#This Row],[Married]]=1,"Married",Table1[[#This Row],[Single]]=1,"Single",Table1[[#This Row],[Together]]=1,"Together",Table1[[#This Row],[Widow]]=1,"Widow")</f>
        <v>Together</v>
      </c>
      <c r="Q1913" s="2" t="str" cm="1">
        <f t="array" ref="Q1913">IFERROR(_xlfn.IFS(Table1[[#This Row],[Basic]]=1,"Basic",Table1[[#This Row],[Graduate]]=1,"Graduate",Table1[[#This Row],[Master]]=1,"Master",Table1[[#This Row],[PhD]]=1,"PhD"),"Other")</f>
        <v>Basic</v>
      </c>
    </row>
    <row r="1914" spans="1:17" x14ac:dyDescent="0.25">
      <c r="A1914" s="2">
        <v>2549</v>
      </c>
      <c r="B1914" s="7">
        <v>127161</v>
      </c>
      <c r="C1914" s="2">
        <v>1</v>
      </c>
      <c r="D1914" s="2">
        <v>0</v>
      </c>
      <c r="E1914" s="2">
        <v>34</v>
      </c>
      <c r="F1914" s="2">
        <v>0</v>
      </c>
      <c r="G1914" s="2">
        <v>1</v>
      </c>
      <c r="H1914" s="2">
        <v>0</v>
      </c>
      <c r="I1914" s="2">
        <v>0</v>
      </c>
      <c r="J1914" s="2">
        <v>0</v>
      </c>
      <c r="K1914" s="2">
        <v>0</v>
      </c>
      <c r="L1914" s="2">
        <v>0</v>
      </c>
      <c r="M1914" s="2">
        <v>1</v>
      </c>
      <c r="N1914" s="2">
        <v>0</v>
      </c>
      <c r="O1914" s="2" t="s">
        <v>38</v>
      </c>
      <c r="P1914" s="2" t="str" cm="1">
        <f t="array" ref="P1914">_xlfn.IFS(Table1[[#This Row],[Divorced]]=1,"Divorced",Table1[[#This Row],[Married]]=1,"Married",Table1[[#This Row],[Single]]=1,"Single",Table1[[#This Row],[Together]]=1,"Together",Table1[[#This Row],[Widow]]=1,"Widow")</f>
        <v>Married</v>
      </c>
      <c r="Q1914" s="2" t="str" cm="1">
        <f t="array" ref="Q1914">IFERROR(_xlfn.IFS(Table1[[#This Row],[Basic]]=1,"Basic",Table1[[#This Row],[Graduate]]=1,"Graduate",Table1[[#This Row],[Master]]=1,"Master",Table1[[#This Row],[PhD]]=1,"PhD"),"Other")</f>
        <v>Master</v>
      </c>
    </row>
    <row r="1915" spans="1:17" x14ac:dyDescent="0.25">
      <c r="A1915" s="2">
        <v>1533</v>
      </c>
      <c r="B1915" s="7">
        <v>127159</v>
      </c>
      <c r="C1915" s="2">
        <v>1</v>
      </c>
      <c r="D1915" s="2">
        <v>1</v>
      </c>
      <c r="E1915" s="2">
        <v>47</v>
      </c>
      <c r="F1915" s="2">
        <v>0</v>
      </c>
      <c r="G1915" s="2">
        <v>1</v>
      </c>
      <c r="H1915" s="2">
        <v>0</v>
      </c>
      <c r="I1915" s="2">
        <v>0</v>
      </c>
      <c r="J1915" s="2">
        <v>0</v>
      </c>
      <c r="K1915" s="2">
        <v>0</v>
      </c>
      <c r="L1915" s="2">
        <v>0</v>
      </c>
      <c r="M1915" s="2">
        <v>1</v>
      </c>
      <c r="N1915" s="2">
        <v>0</v>
      </c>
      <c r="O1915" s="2" t="s">
        <v>39</v>
      </c>
      <c r="P1915" s="2" t="str" cm="1">
        <f t="array" ref="P1915">_xlfn.IFS(Table1[[#This Row],[Divorced]]=1,"Divorced",Table1[[#This Row],[Married]]=1,"Married",Table1[[#This Row],[Single]]=1,"Single",Table1[[#This Row],[Together]]=1,"Together",Table1[[#This Row],[Widow]]=1,"Widow")</f>
        <v>Married</v>
      </c>
      <c r="Q1915" s="2" t="str" cm="1">
        <f t="array" ref="Q1915">IFERROR(_xlfn.IFS(Table1[[#This Row],[Basic]]=1,"Basic",Table1[[#This Row],[Graduate]]=1,"Graduate",Table1[[#This Row],[Master]]=1,"Master",Table1[[#This Row],[PhD]]=1,"PhD"),"Other")</f>
        <v>Master</v>
      </c>
    </row>
    <row r="1916" spans="1:17" x14ac:dyDescent="0.25">
      <c r="A1916" s="2">
        <v>2580</v>
      </c>
      <c r="B1916" s="7">
        <v>127116</v>
      </c>
      <c r="C1916" s="2">
        <v>1</v>
      </c>
      <c r="D1916" s="2">
        <v>1</v>
      </c>
      <c r="E1916" s="2">
        <v>59</v>
      </c>
      <c r="F1916" s="2">
        <v>0</v>
      </c>
      <c r="G1916" s="2">
        <v>1</v>
      </c>
      <c r="H1916" s="2">
        <v>0</v>
      </c>
      <c r="I1916" s="2">
        <v>0</v>
      </c>
      <c r="J1916" s="2">
        <v>0</v>
      </c>
      <c r="K1916" s="2">
        <v>0</v>
      </c>
      <c r="L1916" s="2">
        <v>1</v>
      </c>
      <c r="M1916" s="2">
        <v>0</v>
      </c>
      <c r="N1916" s="2">
        <v>0</v>
      </c>
      <c r="O1916" s="2" t="s">
        <v>37</v>
      </c>
      <c r="P1916" s="2" t="str" cm="1">
        <f t="array" ref="P1916">_xlfn.IFS(Table1[[#This Row],[Divorced]]=1,"Divorced",Table1[[#This Row],[Married]]=1,"Married",Table1[[#This Row],[Single]]=1,"Single",Table1[[#This Row],[Together]]=1,"Together",Table1[[#This Row],[Widow]]=1,"Widow")</f>
        <v>Married</v>
      </c>
      <c r="Q1916" s="2" t="str" cm="1">
        <f t="array" ref="Q1916">IFERROR(_xlfn.IFS(Table1[[#This Row],[Basic]]=1,"Basic",Table1[[#This Row],[Graduate]]=1,"Graduate",Table1[[#This Row],[Master]]=1,"Master",Table1[[#This Row],[PhD]]=1,"PhD"),"Other")</f>
        <v>Graduate</v>
      </c>
    </row>
    <row r="1917" spans="1:17" x14ac:dyDescent="0.25">
      <c r="A1917" s="2">
        <v>2035</v>
      </c>
      <c r="B1917" s="7">
        <v>127100</v>
      </c>
      <c r="C1917" s="2">
        <v>1</v>
      </c>
      <c r="D1917" s="2">
        <v>0</v>
      </c>
      <c r="E1917" s="2">
        <v>37</v>
      </c>
      <c r="F1917" s="2">
        <v>0</v>
      </c>
      <c r="G1917" s="2">
        <v>1</v>
      </c>
      <c r="H1917" s="2">
        <v>0</v>
      </c>
      <c r="I1917" s="2">
        <v>0</v>
      </c>
      <c r="J1917" s="2">
        <v>0</v>
      </c>
      <c r="K1917" s="2">
        <v>0</v>
      </c>
      <c r="L1917" s="2">
        <v>0</v>
      </c>
      <c r="M1917" s="2">
        <v>1</v>
      </c>
      <c r="N1917" s="2">
        <v>0</v>
      </c>
      <c r="O1917" s="2" t="s">
        <v>34</v>
      </c>
      <c r="P1917" s="2" t="str" cm="1">
        <f t="array" ref="P1917">_xlfn.IFS(Table1[[#This Row],[Divorced]]=1,"Divorced",Table1[[#This Row],[Married]]=1,"Married",Table1[[#This Row],[Single]]=1,"Single",Table1[[#This Row],[Together]]=1,"Together",Table1[[#This Row],[Widow]]=1,"Widow")</f>
        <v>Married</v>
      </c>
      <c r="Q1917" s="2" t="str" cm="1">
        <f t="array" ref="Q1917">IFERROR(_xlfn.IFS(Table1[[#This Row],[Basic]]=1,"Basic",Table1[[#This Row],[Graduate]]=1,"Graduate",Table1[[#This Row],[Master]]=1,"Master",Table1[[#This Row],[PhD]]=1,"PhD"),"Other")</f>
        <v>Master</v>
      </c>
    </row>
    <row r="1918" spans="1:17" x14ac:dyDescent="0.25">
      <c r="A1918" s="2">
        <v>2406</v>
      </c>
      <c r="B1918" s="7">
        <v>127100</v>
      </c>
      <c r="C1918" s="2">
        <v>1</v>
      </c>
      <c r="D1918" s="2">
        <v>0</v>
      </c>
      <c r="E1918" s="2">
        <v>37</v>
      </c>
      <c r="F1918" s="2">
        <v>0</v>
      </c>
      <c r="G1918" s="2">
        <v>1</v>
      </c>
      <c r="H1918" s="2">
        <v>0</v>
      </c>
      <c r="I1918" s="2">
        <v>0</v>
      </c>
      <c r="J1918" s="2">
        <v>0</v>
      </c>
      <c r="K1918" s="2">
        <v>0</v>
      </c>
      <c r="L1918" s="2">
        <v>0</v>
      </c>
      <c r="M1918" s="2">
        <v>1</v>
      </c>
      <c r="N1918" s="2">
        <v>0</v>
      </c>
      <c r="O1918" s="2" t="s">
        <v>37</v>
      </c>
      <c r="P1918" s="2" t="str" cm="1">
        <f t="array" ref="P1918">_xlfn.IFS(Table1[[#This Row],[Divorced]]=1,"Divorced",Table1[[#This Row],[Married]]=1,"Married",Table1[[#This Row],[Single]]=1,"Single",Table1[[#This Row],[Together]]=1,"Together",Table1[[#This Row],[Widow]]=1,"Widow")</f>
        <v>Married</v>
      </c>
      <c r="Q1918" s="2" t="str" cm="1">
        <f t="array" ref="Q1918">IFERROR(_xlfn.IFS(Table1[[#This Row],[Basic]]=1,"Basic",Table1[[#This Row],[Graduate]]=1,"Graduate",Table1[[#This Row],[Master]]=1,"Master",Table1[[#This Row],[PhD]]=1,"PhD"),"Other")</f>
        <v>Master</v>
      </c>
    </row>
    <row r="1919" spans="1:17" x14ac:dyDescent="0.25">
      <c r="A1919" s="2">
        <v>2817</v>
      </c>
      <c r="B1919" s="7">
        <v>127071</v>
      </c>
      <c r="C1919" s="2">
        <v>1</v>
      </c>
      <c r="D1919" s="2">
        <v>0</v>
      </c>
      <c r="E1919" s="2">
        <v>52</v>
      </c>
      <c r="F1919" s="2">
        <v>1</v>
      </c>
      <c r="G1919" s="2">
        <v>0</v>
      </c>
      <c r="H1919" s="2">
        <v>0</v>
      </c>
      <c r="I1919" s="2">
        <v>0</v>
      </c>
      <c r="J1919" s="2">
        <v>0</v>
      </c>
      <c r="K1919" s="2">
        <v>0</v>
      </c>
      <c r="L1919" s="2">
        <v>0</v>
      </c>
      <c r="M1919" s="2">
        <v>1</v>
      </c>
      <c r="N1919" s="2">
        <v>0</v>
      </c>
      <c r="O1919" s="2" t="s">
        <v>39</v>
      </c>
      <c r="P1919" s="2" t="str" cm="1">
        <f t="array" ref="P1919">_xlfn.IFS(Table1[[#This Row],[Divorced]]=1,"Divorced",Table1[[#This Row],[Married]]=1,"Married",Table1[[#This Row],[Single]]=1,"Single",Table1[[#This Row],[Together]]=1,"Together",Table1[[#This Row],[Widow]]=1,"Widow")</f>
        <v>Divorced</v>
      </c>
      <c r="Q1919" s="2" t="str" cm="1">
        <f t="array" ref="Q1919">IFERROR(_xlfn.IFS(Table1[[#This Row],[Basic]]=1,"Basic",Table1[[#This Row],[Graduate]]=1,"Graduate",Table1[[#This Row],[Master]]=1,"Master",Table1[[#This Row],[PhD]]=1,"PhD"),"Other")</f>
        <v>Master</v>
      </c>
    </row>
    <row r="1920" spans="1:17" x14ac:dyDescent="0.25">
      <c r="A1920" s="2">
        <v>1293</v>
      </c>
      <c r="B1920" s="7">
        <v>127038</v>
      </c>
      <c r="C1920" s="2">
        <v>0</v>
      </c>
      <c r="D1920" s="2">
        <v>0</v>
      </c>
      <c r="E1920" s="2">
        <v>54</v>
      </c>
      <c r="F1920" s="2">
        <v>0</v>
      </c>
      <c r="G1920" s="2">
        <v>0</v>
      </c>
      <c r="H1920" s="2">
        <v>0</v>
      </c>
      <c r="I1920" s="2">
        <v>0</v>
      </c>
      <c r="J1920" s="2">
        <v>1</v>
      </c>
      <c r="K1920" s="2">
        <v>0</v>
      </c>
      <c r="L1920" s="2">
        <v>1</v>
      </c>
      <c r="M1920" s="2">
        <v>0</v>
      </c>
      <c r="N1920" s="2">
        <v>0</v>
      </c>
      <c r="O1920" s="2" t="s">
        <v>39</v>
      </c>
      <c r="P1920" s="2" t="str" cm="1">
        <f t="array" ref="P1920">_xlfn.IFS(Table1[[#This Row],[Divorced]]=1,"Divorced",Table1[[#This Row],[Married]]=1,"Married",Table1[[#This Row],[Single]]=1,"Single",Table1[[#This Row],[Together]]=1,"Together",Table1[[#This Row],[Widow]]=1,"Widow")</f>
        <v>Widow</v>
      </c>
      <c r="Q1920" s="2" t="str" cm="1">
        <f t="array" ref="Q1920">IFERROR(_xlfn.IFS(Table1[[#This Row],[Basic]]=1,"Basic",Table1[[#This Row],[Graduate]]=1,"Graduate",Table1[[#This Row],[Master]]=1,"Master",Table1[[#This Row],[PhD]]=1,"PhD"),"Other")</f>
        <v>Graduate</v>
      </c>
    </row>
    <row r="1921" spans="1:17" x14ac:dyDescent="0.25">
      <c r="A1921" s="2">
        <v>2265</v>
      </c>
      <c r="B1921" s="7">
        <v>126997</v>
      </c>
      <c r="C1921" s="2">
        <v>0</v>
      </c>
      <c r="D1921" s="2">
        <v>0</v>
      </c>
      <c r="E1921" s="2">
        <v>69</v>
      </c>
      <c r="F1921" s="2">
        <v>0</v>
      </c>
      <c r="G1921" s="2">
        <v>1</v>
      </c>
      <c r="H1921" s="2">
        <v>0</v>
      </c>
      <c r="I1921" s="2">
        <v>0</v>
      </c>
      <c r="J1921" s="2">
        <v>0</v>
      </c>
      <c r="K1921" s="2">
        <v>1</v>
      </c>
      <c r="L1921" s="2">
        <v>0</v>
      </c>
      <c r="M1921" s="2">
        <v>0</v>
      </c>
      <c r="N1921" s="2">
        <v>0</v>
      </c>
      <c r="O1921" s="2" t="s">
        <v>39</v>
      </c>
      <c r="P1921" s="2" t="str" cm="1">
        <f t="array" ref="P1921">_xlfn.IFS(Table1[[#This Row],[Divorced]]=1,"Divorced",Table1[[#This Row],[Married]]=1,"Married",Table1[[#This Row],[Single]]=1,"Single",Table1[[#This Row],[Together]]=1,"Together",Table1[[#This Row],[Widow]]=1,"Widow")</f>
        <v>Married</v>
      </c>
      <c r="Q1921" s="2" t="str" cm="1">
        <f t="array" ref="Q1921">IFERROR(_xlfn.IFS(Table1[[#This Row],[Basic]]=1,"Basic",Table1[[#This Row],[Graduate]]=1,"Graduate",Table1[[#This Row],[Master]]=1,"Master",Table1[[#This Row],[PhD]]=1,"PhD"),"Other")</f>
        <v>Basic</v>
      </c>
    </row>
    <row r="1922" spans="1:17" x14ac:dyDescent="0.25">
      <c r="A1922" s="2">
        <v>2165</v>
      </c>
      <c r="B1922" s="7">
        <v>126954</v>
      </c>
      <c r="C1922" s="2">
        <v>1</v>
      </c>
      <c r="D1922" s="2">
        <v>0</v>
      </c>
      <c r="E1922" s="2">
        <v>49</v>
      </c>
      <c r="F1922" s="2">
        <v>0</v>
      </c>
      <c r="G1922" s="2">
        <v>0</v>
      </c>
      <c r="H1922" s="2">
        <v>1</v>
      </c>
      <c r="I1922" s="2">
        <v>0</v>
      </c>
      <c r="J1922" s="2">
        <v>0</v>
      </c>
      <c r="K1922" s="2">
        <v>0</v>
      </c>
      <c r="L1922" s="2">
        <v>1</v>
      </c>
      <c r="M1922" s="2">
        <v>0</v>
      </c>
      <c r="N1922" s="2">
        <v>0</v>
      </c>
      <c r="O1922" s="2" t="s">
        <v>38</v>
      </c>
      <c r="P1922" s="2" t="str" cm="1">
        <f t="array" ref="P1922">_xlfn.IFS(Table1[[#This Row],[Divorced]]=1,"Divorced",Table1[[#This Row],[Married]]=1,"Married",Table1[[#This Row],[Single]]=1,"Single",Table1[[#This Row],[Together]]=1,"Together",Table1[[#This Row],[Widow]]=1,"Widow")</f>
        <v>Single</v>
      </c>
      <c r="Q1922" s="2" t="str" cm="1">
        <f t="array" ref="Q1922">IFERROR(_xlfn.IFS(Table1[[#This Row],[Basic]]=1,"Basic",Table1[[#This Row],[Graduate]]=1,"Graduate",Table1[[#This Row],[Master]]=1,"Master",Table1[[#This Row],[PhD]]=1,"PhD"),"Other")</f>
        <v>Graduate</v>
      </c>
    </row>
    <row r="1923" spans="1:17" x14ac:dyDescent="0.25">
      <c r="A1923" s="2">
        <v>2058</v>
      </c>
      <c r="B1923" s="7">
        <v>126907</v>
      </c>
      <c r="C1923" s="2">
        <v>1</v>
      </c>
      <c r="D1923" s="2">
        <v>1</v>
      </c>
      <c r="E1923" s="2">
        <v>44</v>
      </c>
      <c r="F1923" s="2">
        <v>0</v>
      </c>
      <c r="G1923" s="2">
        <v>0</v>
      </c>
      <c r="H1923" s="2">
        <v>0</v>
      </c>
      <c r="I1923" s="2">
        <v>1</v>
      </c>
      <c r="J1923" s="2">
        <v>0</v>
      </c>
      <c r="K1923" s="2">
        <v>0</v>
      </c>
      <c r="L1923" s="2">
        <v>0</v>
      </c>
      <c r="M1923" s="2">
        <v>0</v>
      </c>
      <c r="N1923" s="2">
        <v>0</v>
      </c>
      <c r="O1923" s="2" t="s">
        <v>37</v>
      </c>
      <c r="P1923" s="2" t="str" cm="1">
        <f t="array" ref="P1923">_xlfn.IFS(Table1[[#This Row],[Divorced]]=1,"Divorced",Table1[[#This Row],[Married]]=1,"Married",Table1[[#This Row],[Single]]=1,"Single",Table1[[#This Row],[Together]]=1,"Together",Table1[[#This Row],[Widow]]=1,"Widow")</f>
        <v>Together</v>
      </c>
      <c r="Q1923" s="2" t="str" cm="1">
        <f t="array" ref="Q1923">IFERROR(_xlfn.IFS(Table1[[#This Row],[Basic]]=1,"Basic",Table1[[#This Row],[Graduate]]=1,"Graduate",Table1[[#This Row],[Master]]=1,"Master",Table1[[#This Row],[PhD]]=1,"PhD"),"Other")</f>
        <v>Other</v>
      </c>
    </row>
    <row r="1924" spans="1:17" x14ac:dyDescent="0.25">
      <c r="A1924" s="2">
        <v>2363</v>
      </c>
      <c r="B1924" s="7">
        <v>126907</v>
      </c>
      <c r="C1924" s="2">
        <v>1</v>
      </c>
      <c r="D1924" s="2">
        <v>1</v>
      </c>
      <c r="E1924" s="2">
        <v>44</v>
      </c>
      <c r="F1924" s="2">
        <v>0</v>
      </c>
      <c r="G1924" s="2">
        <v>0</v>
      </c>
      <c r="H1924" s="2">
        <v>0</v>
      </c>
      <c r="I1924" s="2">
        <v>1</v>
      </c>
      <c r="J1924" s="2">
        <v>0</v>
      </c>
      <c r="K1924" s="2">
        <v>0</v>
      </c>
      <c r="L1924" s="2">
        <v>0</v>
      </c>
      <c r="M1924" s="2">
        <v>0</v>
      </c>
      <c r="N1924" s="2">
        <v>0</v>
      </c>
      <c r="O1924" s="2" t="s">
        <v>38</v>
      </c>
      <c r="P1924" s="2" t="str" cm="1">
        <f t="array" ref="P1924">_xlfn.IFS(Table1[[#This Row],[Divorced]]=1,"Divorced",Table1[[#This Row],[Married]]=1,"Married",Table1[[#This Row],[Single]]=1,"Single",Table1[[#This Row],[Together]]=1,"Together",Table1[[#This Row],[Widow]]=1,"Widow")</f>
        <v>Together</v>
      </c>
      <c r="Q1924" s="2" t="str" cm="1">
        <f t="array" ref="Q1924">IFERROR(_xlfn.IFS(Table1[[#This Row],[Basic]]=1,"Basic",Table1[[#This Row],[Graduate]]=1,"Graduate",Table1[[#This Row],[Master]]=1,"Master",Table1[[#This Row],[PhD]]=1,"PhD"),"Other")</f>
        <v>Other</v>
      </c>
    </row>
    <row r="1925" spans="1:17" x14ac:dyDescent="0.25">
      <c r="A1925" s="2">
        <v>2326</v>
      </c>
      <c r="B1925" s="7">
        <v>126887</v>
      </c>
      <c r="C1925" s="2">
        <v>0</v>
      </c>
      <c r="D1925" s="2">
        <v>1</v>
      </c>
      <c r="E1925" s="2">
        <v>61</v>
      </c>
      <c r="F1925" s="2">
        <v>0</v>
      </c>
      <c r="G1925" s="2">
        <v>1</v>
      </c>
      <c r="H1925" s="2">
        <v>0</v>
      </c>
      <c r="I1925" s="2">
        <v>0</v>
      </c>
      <c r="J1925" s="2">
        <v>0</v>
      </c>
      <c r="K1925" s="2">
        <v>0</v>
      </c>
      <c r="L1925" s="2">
        <v>0</v>
      </c>
      <c r="M1925" s="2">
        <v>0</v>
      </c>
      <c r="N1925" s="2">
        <v>0</v>
      </c>
      <c r="O1925" s="2" t="s">
        <v>36</v>
      </c>
      <c r="P1925" s="2" t="str" cm="1">
        <f t="array" ref="P1925">_xlfn.IFS(Table1[[#This Row],[Divorced]]=1,"Divorced",Table1[[#This Row],[Married]]=1,"Married",Table1[[#This Row],[Single]]=1,"Single",Table1[[#This Row],[Together]]=1,"Together",Table1[[#This Row],[Widow]]=1,"Widow")</f>
        <v>Married</v>
      </c>
      <c r="Q1925" s="2" t="str" cm="1">
        <f t="array" ref="Q1925">IFERROR(_xlfn.IFS(Table1[[#This Row],[Basic]]=1,"Basic",Table1[[#This Row],[Graduate]]=1,"Graduate",Table1[[#This Row],[Master]]=1,"Master",Table1[[#This Row],[PhD]]=1,"PhD"),"Other")</f>
        <v>Other</v>
      </c>
    </row>
    <row r="1926" spans="1:17" x14ac:dyDescent="0.25">
      <c r="A1926" s="2">
        <v>1594</v>
      </c>
      <c r="B1926" s="7">
        <v>126877</v>
      </c>
      <c r="C1926" s="2">
        <v>0</v>
      </c>
      <c r="D1926" s="2">
        <v>0</v>
      </c>
      <c r="E1926" s="2">
        <v>51</v>
      </c>
      <c r="F1926" s="2">
        <v>0</v>
      </c>
      <c r="G1926" s="2">
        <v>0</v>
      </c>
      <c r="H1926" s="2">
        <v>1</v>
      </c>
      <c r="I1926" s="2">
        <v>0</v>
      </c>
      <c r="J1926" s="2">
        <v>0</v>
      </c>
      <c r="K1926" s="2">
        <v>0</v>
      </c>
      <c r="L1926" s="2">
        <v>0</v>
      </c>
      <c r="M1926" s="2">
        <v>1</v>
      </c>
      <c r="N1926" s="2">
        <v>0</v>
      </c>
      <c r="O1926" s="2" t="s">
        <v>36</v>
      </c>
      <c r="P1926" s="2" t="str" cm="1">
        <f t="array" ref="P1926">_xlfn.IFS(Table1[[#This Row],[Divorced]]=1,"Divorced",Table1[[#This Row],[Married]]=1,"Married",Table1[[#This Row],[Single]]=1,"Single",Table1[[#This Row],[Together]]=1,"Together",Table1[[#This Row],[Widow]]=1,"Widow")</f>
        <v>Single</v>
      </c>
      <c r="Q1926" s="2" t="str" cm="1">
        <f t="array" ref="Q1926">IFERROR(_xlfn.IFS(Table1[[#This Row],[Basic]]=1,"Basic",Table1[[#This Row],[Graduate]]=1,"Graduate",Table1[[#This Row],[Master]]=1,"Master",Table1[[#This Row],[PhD]]=1,"PhD"),"Other")</f>
        <v>Master</v>
      </c>
    </row>
    <row r="1927" spans="1:17" x14ac:dyDescent="0.25">
      <c r="A1927" s="2">
        <v>1791</v>
      </c>
      <c r="B1927" s="7">
        <v>126872</v>
      </c>
      <c r="C1927" s="2">
        <v>0</v>
      </c>
      <c r="D1927" s="2">
        <v>0</v>
      </c>
      <c r="E1927" s="2">
        <v>39</v>
      </c>
      <c r="F1927" s="2">
        <v>0</v>
      </c>
      <c r="G1927" s="2">
        <v>1</v>
      </c>
      <c r="H1927" s="2">
        <v>0</v>
      </c>
      <c r="I1927" s="2">
        <v>0</v>
      </c>
      <c r="J1927" s="2">
        <v>0</v>
      </c>
      <c r="K1927" s="2">
        <v>0</v>
      </c>
      <c r="L1927" s="2">
        <v>1</v>
      </c>
      <c r="M1927" s="2">
        <v>0</v>
      </c>
      <c r="N1927" s="2">
        <v>0</v>
      </c>
      <c r="O1927" s="2" t="s">
        <v>39</v>
      </c>
      <c r="P1927" s="2" t="str" cm="1">
        <f t="array" ref="P1927">_xlfn.IFS(Table1[[#This Row],[Divorced]]=1,"Divorced",Table1[[#This Row],[Married]]=1,"Married",Table1[[#This Row],[Single]]=1,"Single",Table1[[#This Row],[Together]]=1,"Together",Table1[[#This Row],[Widow]]=1,"Widow")</f>
        <v>Married</v>
      </c>
      <c r="Q1927" s="2" t="str" cm="1">
        <f t="array" ref="Q1927">IFERROR(_xlfn.IFS(Table1[[#This Row],[Basic]]=1,"Basic",Table1[[#This Row],[Graduate]]=1,"Graduate",Table1[[#This Row],[Master]]=1,"Master",Table1[[#This Row],[PhD]]=1,"PhD"),"Other")</f>
        <v>Graduate</v>
      </c>
    </row>
    <row r="1928" spans="1:17" x14ac:dyDescent="0.25">
      <c r="A1928" s="2">
        <v>1874</v>
      </c>
      <c r="B1928" s="7">
        <v>126868</v>
      </c>
      <c r="C1928" s="2">
        <v>1</v>
      </c>
      <c r="D1928" s="2">
        <v>0</v>
      </c>
      <c r="E1928" s="2">
        <v>29</v>
      </c>
      <c r="F1928" s="2">
        <v>0</v>
      </c>
      <c r="G1928" s="2">
        <v>0</v>
      </c>
      <c r="H1928" s="2">
        <v>1</v>
      </c>
      <c r="I1928" s="2">
        <v>0</v>
      </c>
      <c r="J1928" s="2">
        <v>0</v>
      </c>
      <c r="K1928" s="2">
        <v>1</v>
      </c>
      <c r="L1928" s="2">
        <v>0</v>
      </c>
      <c r="M1928" s="2">
        <v>0</v>
      </c>
      <c r="N1928" s="2">
        <v>0</v>
      </c>
      <c r="O1928" s="2" t="s">
        <v>35</v>
      </c>
      <c r="P1928" s="2" t="str" cm="1">
        <f t="array" ref="P1928">_xlfn.IFS(Table1[[#This Row],[Divorced]]=1,"Divorced",Table1[[#This Row],[Married]]=1,"Married",Table1[[#This Row],[Single]]=1,"Single",Table1[[#This Row],[Together]]=1,"Together",Table1[[#This Row],[Widow]]=1,"Widow")</f>
        <v>Single</v>
      </c>
      <c r="Q1928" s="2" t="str" cm="1">
        <f t="array" ref="Q1928">IFERROR(_xlfn.IFS(Table1[[#This Row],[Basic]]=1,"Basic",Table1[[#This Row],[Graduate]]=1,"Graduate",Table1[[#This Row],[Master]]=1,"Master",Table1[[#This Row],[PhD]]=1,"PhD"),"Other")</f>
        <v>Basic</v>
      </c>
    </row>
    <row r="1929" spans="1:17" x14ac:dyDescent="0.25">
      <c r="A1929" s="2">
        <v>1569</v>
      </c>
      <c r="B1929" s="7">
        <v>126850</v>
      </c>
      <c r="C1929" s="2">
        <v>1</v>
      </c>
      <c r="D1929" s="2">
        <v>1</v>
      </c>
      <c r="E1929" s="2">
        <v>49</v>
      </c>
      <c r="F1929" s="2">
        <v>0</v>
      </c>
      <c r="G1929" s="2">
        <v>0</v>
      </c>
      <c r="H1929" s="2">
        <v>0</v>
      </c>
      <c r="I1929" s="2">
        <v>1</v>
      </c>
      <c r="J1929" s="2">
        <v>0</v>
      </c>
      <c r="K1929" s="2">
        <v>0</v>
      </c>
      <c r="L1929" s="2">
        <v>0</v>
      </c>
      <c r="M1929" s="2">
        <v>0</v>
      </c>
      <c r="N1929" s="2">
        <v>0</v>
      </c>
      <c r="O1929" s="2" t="s">
        <v>39</v>
      </c>
      <c r="P1929" s="2" t="str" cm="1">
        <f t="array" ref="P1929">_xlfn.IFS(Table1[[#This Row],[Divorced]]=1,"Divorced",Table1[[#This Row],[Married]]=1,"Married",Table1[[#This Row],[Single]]=1,"Single",Table1[[#This Row],[Together]]=1,"Together",Table1[[#This Row],[Widow]]=1,"Widow")</f>
        <v>Together</v>
      </c>
      <c r="Q1929" s="2" t="str" cm="1">
        <f t="array" ref="Q1929">IFERROR(_xlfn.IFS(Table1[[#This Row],[Basic]]=1,"Basic",Table1[[#This Row],[Graduate]]=1,"Graduate",Table1[[#This Row],[Master]]=1,"Master",Table1[[#This Row],[PhD]]=1,"PhD"),"Other")</f>
        <v>Other</v>
      </c>
    </row>
    <row r="1930" spans="1:17" x14ac:dyDescent="0.25">
      <c r="A1930" s="2">
        <v>3199</v>
      </c>
      <c r="B1930" s="7">
        <v>126816</v>
      </c>
      <c r="C1930" s="2">
        <v>0</v>
      </c>
      <c r="D1930" s="2">
        <v>0</v>
      </c>
      <c r="E1930" s="2">
        <v>34</v>
      </c>
      <c r="F1930" s="2">
        <v>0</v>
      </c>
      <c r="G1930" s="2">
        <v>0</v>
      </c>
      <c r="H1930" s="2">
        <v>1</v>
      </c>
      <c r="I1930" s="2">
        <v>0</v>
      </c>
      <c r="J1930" s="2">
        <v>0</v>
      </c>
      <c r="K1930" s="2">
        <v>0</v>
      </c>
      <c r="L1930" s="2">
        <v>1</v>
      </c>
      <c r="M1930" s="2">
        <v>0</v>
      </c>
      <c r="N1930" s="2">
        <v>0</v>
      </c>
      <c r="O1930" s="2" t="s">
        <v>34</v>
      </c>
      <c r="P1930" s="2" t="str" cm="1">
        <f t="array" ref="P1930">_xlfn.IFS(Table1[[#This Row],[Divorced]]=1,"Divorced",Table1[[#This Row],[Married]]=1,"Married",Table1[[#This Row],[Single]]=1,"Single",Table1[[#This Row],[Together]]=1,"Together",Table1[[#This Row],[Widow]]=1,"Widow")</f>
        <v>Single</v>
      </c>
      <c r="Q1930" s="2" t="str" cm="1">
        <f t="array" ref="Q1930">IFERROR(_xlfn.IFS(Table1[[#This Row],[Basic]]=1,"Basic",Table1[[#This Row],[Graduate]]=1,"Graduate",Table1[[#This Row],[Master]]=1,"Master",Table1[[#This Row],[PhD]]=1,"PhD"),"Other")</f>
        <v>Graduate</v>
      </c>
    </row>
    <row r="1931" spans="1:17" x14ac:dyDescent="0.25">
      <c r="A1931" s="2">
        <v>2373</v>
      </c>
      <c r="B1931" s="7">
        <v>126759</v>
      </c>
      <c r="C1931" s="2">
        <v>1</v>
      </c>
      <c r="D1931" s="2">
        <v>0</v>
      </c>
      <c r="E1931" s="2">
        <v>48</v>
      </c>
      <c r="F1931" s="2">
        <v>1</v>
      </c>
      <c r="G1931" s="2">
        <v>0</v>
      </c>
      <c r="H1931" s="2">
        <v>0</v>
      </c>
      <c r="I1931" s="2">
        <v>0</v>
      </c>
      <c r="J1931" s="2">
        <v>0</v>
      </c>
      <c r="K1931" s="2">
        <v>0</v>
      </c>
      <c r="L1931" s="2">
        <v>1</v>
      </c>
      <c r="M1931" s="2">
        <v>0</v>
      </c>
      <c r="N1931" s="2">
        <v>0</v>
      </c>
      <c r="O1931" s="2" t="s">
        <v>39</v>
      </c>
      <c r="P1931" s="2" t="str" cm="1">
        <f t="array" ref="P1931">_xlfn.IFS(Table1[[#This Row],[Divorced]]=1,"Divorced",Table1[[#This Row],[Married]]=1,"Married",Table1[[#This Row],[Single]]=1,"Single",Table1[[#This Row],[Together]]=1,"Together",Table1[[#This Row],[Widow]]=1,"Widow")</f>
        <v>Divorced</v>
      </c>
      <c r="Q1931" s="2" t="str" cm="1">
        <f t="array" ref="Q1931">IFERROR(_xlfn.IFS(Table1[[#This Row],[Basic]]=1,"Basic",Table1[[#This Row],[Graduate]]=1,"Graduate",Table1[[#This Row],[Master]]=1,"Master",Table1[[#This Row],[PhD]]=1,"PhD"),"Other")</f>
        <v>Graduate</v>
      </c>
    </row>
    <row r="1932" spans="1:17" x14ac:dyDescent="0.25">
      <c r="A1932" s="2">
        <v>1657</v>
      </c>
      <c r="B1932" s="7">
        <v>126751</v>
      </c>
      <c r="C1932" s="2">
        <v>2</v>
      </c>
      <c r="D1932" s="2">
        <v>0</v>
      </c>
      <c r="E1932" s="2">
        <v>46</v>
      </c>
      <c r="F1932" s="2">
        <v>0</v>
      </c>
      <c r="G1932" s="2">
        <v>1</v>
      </c>
      <c r="H1932" s="2">
        <v>0</v>
      </c>
      <c r="I1932" s="2">
        <v>0</v>
      </c>
      <c r="J1932" s="2">
        <v>0</v>
      </c>
      <c r="K1932" s="2">
        <v>0</v>
      </c>
      <c r="L1932" s="2">
        <v>1</v>
      </c>
      <c r="M1932" s="2">
        <v>0</v>
      </c>
      <c r="N1932" s="2">
        <v>0</v>
      </c>
      <c r="O1932" s="2" t="s">
        <v>34</v>
      </c>
      <c r="P1932" s="2" t="str" cm="1">
        <f t="array" ref="P1932">_xlfn.IFS(Table1[[#This Row],[Divorced]]=1,"Divorced",Table1[[#This Row],[Married]]=1,"Married",Table1[[#This Row],[Single]]=1,"Single",Table1[[#This Row],[Together]]=1,"Together",Table1[[#This Row],[Widow]]=1,"Widow")</f>
        <v>Married</v>
      </c>
      <c r="Q1932" s="2" t="str" cm="1">
        <f t="array" ref="Q1932">IFERROR(_xlfn.IFS(Table1[[#This Row],[Basic]]=1,"Basic",Table1[[#This Row],[Graduate]]=1,"Graduate",Table1[[#This Row],[Master]]=1,"Master",Table1[[#This Row],[PhD]]=1,"PhD"),"Other")</f>
        <v>Graduate</v>
      </c>
    </row>
    <row r="1933" spans="1:17" x14ac:dyDescent="0.25">
      <c r="A1933" s="2">
        <v>1004</v>
      </c>
      <c r="B1933" s="7">
        <v>126646</v>
      </c>
      <c r="C1933" s="2">
        <v>1</v>
      </c>
      <c r="D1933" s="2">
        <v>0</v>
      </c>
      <c r="E1933" s="2">
        <v>36</v>
      </c>
      <c r="F1933" s="2">
        <v>0</v>
      </c>
      <c r="G1933" s="2">
        <v>0</v>
      </c>
      <c r="H1933" s="2">
        <v>0</v>
      </c>
      <c r="I1933" s="2">
        <v>1</v>
      </c>
      <c r="J1933" s="2">
        <v>0</v>
      </c>
      <c r="K1933" s="2">
        <v>0</v>
      </c>
      <c r="L1933" s="2">
        <v>1</v>
      </c>
      <c r="M1933" s="2">
        <v>0</v>
      </c>
      <c r="N1933" s="2">
        <v>0</v>
      </c>
      <c r="O1933" s="2" t="s">
        <v>35</v>
      </c>
      <c r="P1933" s="2" t="str" cm="1">
        <f t="array" ref="P1933">_xlfn.IFS(Table1[[#This Row],[Divorced]]=1,"Divorced",Table1[[#This Row],[Married]]=1,"Married",Table1[[#This Row],[Single]]=1,"Single",Table1[[#This Row],[Together]]=1,"Together",Table1[[#This Row],[Widow]]=1,"Widow")</f>
        <v>Together</v>
      </c>
      <c r="Q1933" s="2" t="str" cm="1">
        <f t="array" ref="Q1933">IFERROR(_xlfn.IFS(Table1[[#This Row],[Basic]]=1,"Basic",Table1[[#This Row],[Graduate]]=1,"Graduate",Table1[[#This Row],[Master]]=1,"Master",Table1[[#This Row],[PhD]]=1,"PhD"),"Other")</f>
        <v>Graduate</v>
      </c>
    </row>
    <row r="1934" spans="1:17" x14ac:dyDescent="0.25">
      <c r="A1934" s="2">
        <v>2845</v>
      </c>
      <c r="B1934" s="7">
        <v>126642</v>
      </c>
      <c r="C1934" s="2">
        <v>1</v>
      </c>
      <c r="D1934" s="2">
        <v>0</v>
      </c>
      <c r="E1934" s="2">
        <v>53</v>
      </c>
      <c r="F1934" s="2">
        <v>1</v>
      </c>
      <c r="G1934" s="2">
        <v>0</v>
      </c>
      <c r="H1934" s="2">
        <v>0</v>
      </c>
      <c r="I1934" s="2">
        <v>0</v>
      </c>
      <c r="J1934" s="2">
        <v>0</v>
      </c>
      <c r="K1934" s="2">
        <v>0</v>
      </c>
      <c r="L1934" s="2">
        <v>0</v>
      </c>
      <c r="M1934" s="2">
        <v>0</v>
      </c>
      <c r="N1934" s="2">
        <v>1</v>
      </c>
      <c r="O1934" s="2" t="s">
        <v>34</v>
      </c>
      <c r="P1934" s="2" t="str" cm="1">
        <f t="array" ref="P1934">_xlfn.IFS(Table1[[#This Row],[Divorced]]=1,"Divorced",Table1[[#This Row],[Married]]=1,"Married",Table1[[#This Row],[Single]]=1,"Single",Table1[[#This Row],[Together]]=1,"Together",Table1[[#This Row],[Widow]]=1,"Widow")</f>
        <v>Divorced</v>
      </c>
      <c r="Q1934" s="2" t="str" cm="1">
        <f t="array" ref="Q1934">IFERROR(_xlfn.IFS(Table1[[#This Row],[Basic]]=1,"Basic",Table1[[#This Row],[Graduate]]=1,"Graduate",Table1[[#This Row],[Master]]=1,"Master",Table1[[#This Row],[PhD]]=1,"PhD"),"Other")</f>
        <v>PhD</v>
      </c>
    </row>
    <row r="1935" spans="1:17" x14ac:dyDescent="0.25">
      <c r="A1935" s="2">
        <v>2130</v>
      </c>
      <c r="B1935" s="7">
        <v>126576</v>
      </c>
      <c r="C1935" s="2">
        <v>1</v>
      </c>
      <c r="D1935" s="2">
        <v>0</v>
      </c>
      <c r="E1935" s="2">
        <v>34</v>
      </c>
      <c r="F1935" s="2">
        <v>0</v>
      </c>
      <c r="G1935" s="2">
        <v>0</v>
      </c>
      <c r="H1935" s="2">
        <v>1</v>
      </c>
      <c r="I1935" s="2">
        <v>0</v>
      </c>
      <c r="J1935" s="2">
        <v>0</v>
      </c>
      <c r="K1935" s="2">
        <v>0</v>
      </c>
      <c r="L1935" s="2">
        <v>1</v>
      </c>
      <c r="M1935" s="2">
        <v>0</v>
      </c>
      <c r="N1935" s="2">
        <v>0</v>
      </c>
      <c r="O1935" s="2" t="s">
        <v>37</v>
      </c>
      <c r="P1935" s="2" t="str" cm="1">
        <f t="array" ref="P1935">_xlfn.IFS(Table1[[#This Row],[Divorced]]=1,"Divorced",Table1[[#This Row],[Married]]=1,"Married",Table1[[#This Row],[Single]]=1,"Single",Table1[[#This Row],[Together]]=1,"Together",Table1[[#This Row],[Widow]]=1,"Widow")</f>
        <v>Single</v>
      </c>
      <c r="Q1935" s="2" t="str" cm="1">
        <f t="array" ref="Q1935">IFERROR(_xlfn.IFS(Table1[[#This Row],[Basic]]=1,"Basic",Table1[[#This Row],[Graduate]]=1,"Graduate",Table1[[#This Row],[Master]]=1,"Master",Table1[[#This Row],[PhD]]=1,"PhD"),"Other")</f>
        <v>Graduate</v>
      </c>
    </row>
    <row r="1936" spans="1:17" x14ac:dyDescent="0.25">
      <c r="A1936" s="2">
        <v>1678</v>
      </c>
      <c r="B1936" s="7">
        <v>126518</v>
      </c>
      <c r="C1936" s="2">
        <v>1</v>
      </c>
      <c r="D1936" s="2">
        <v>1</v>
      </c>
      <c r="E1936" s="2">
        <v>71</v>
      </c>
      <c r="F1936" s="2">
        <v>0</v>
      </c>
      <c r="G1936" s="2">
        <v>0</v>
      </c>
      <c r="H1936" s="2">
        <v>1</v>
      </c>
      <c r="I1936" s="2">
        <v>0</v>
      </c>
      <c r="J1936" s="2">
        <v>0</v>
      </c>
      <c r="K1936" s="2">
        <v>0</v>
      </c>
      <c r="L1936" s="2">
        <v>0</v>
      </c>
      <c r="M1936" s="2">
        <v>0</v>
      </c>
      <c r="N1936" s="2">
        <v>1</v>
      </c>
      <c r="O1936" s="2" t="s">
        <v>36</v>
      </c>
      <c r="P1936" s="2" t="str" cm="1">
        <f t="array" ref="P1936">_xlfn.IFS(Table1[[#This Row],[Divorced]]=1,"Divorced",Table1[[#This Row],[Married]]=1,"Married",Table1[[#This Row],[Single]]=1,"Single",Table1[[#This Row],[Together]]=1,"Together",Table1[[#This Row],[Widow]]=1,"Widow")</f>
        <v>Single</v>
      </c>
      <c r="Q1936" s="2" t="str" cm="1">
        <f t="array" ref="Q1936">IFERROR(_xlfn.IFS(Table1[[#This Row],[Basic]]=1,"Basic",Table1[[#This Row],[Graduate]]=1,"Graduate",Table1[[#This Row],[Master]]=1,"Master",Table1[[#This Row],[PhD]]=1,"PhD"),"Other")</f>
        <v>PhD</v>
      </c>
    </row>
    <row r="1937" spans="1:17" x14ac:dyDescent="0.25">
      <c r="A1937" s="2">
        <v>1240</v>
      </c>
      <c r="B1937" s="7">
        <v>126490</v>
      </c>
      <c r="C1937" s="2">
        <v>0</v>
      </c>
      <c r="D1937" s="2">
        <v>0</v>
      </c>
      <c r="E1937" s="2">
        <v>62</v>
      </c>
      <c r="F1937" s="2">
        <v>0</v>
      </c>
      <c r="G1937" s="2">
        <v>0</v>
      </c>
      <c r="H1937" s="2">
        <v>0</v>
      </c>
      <c r="I1937" s="2">
        <v>1</v>
      </c>
      <c r="J1937" s="2">
        <v>0</v>
      </c>
      <c r="K1937" s="2">
        <v>0</v>
      </c>
      <c r="L1937" s="2">
        <v>0</v>
      </c>
      <c r="M1937" s="2">
        <v>0</v>
      </c>
      <c r="N1937" s="2">
        <v>0</v>
      </c>
      <c r="O1937" s="2" t="s">
        <v>36</v>
      </c>
      <c r="P1937" s="2" t="str" cm="1">
        <f t="array" ref="P1937">_xlfn.IFS(Table1[[#This Row],[Divorced]]=1,"Divorced",Table1[[#This Row],[Married]]=1,"Married",Table1[[#This Row],[Single]]=1,"Single",Table1[[#This Row],[Together]]=1,"Together",Table1[[#This Row],[Widow]]=1,"Widow")</f>
        <v>Together</v>
      </c>
      <c r="Q1937" s="2" t="str" cm="1">
        <f t="array" ref="Q1937">IFERROR(_xlfn.IFS(Table1[[#This Row],[Basic]]=1,"Basic",Table1[[#This Row],[Graduate]]=1,"Graduate",Table1[[#This Row],[Master]]=1,"Master",Table1[[#This Row],[PhD]]=1,"PhD"),"Other")</f>
        <v>Other</v>
      </c>
    </row>
    <row r="1938" spans="1:17" x14ac:dyDescent="0.25">
      <c r="A1938" s="2">
        <v>1639</v>
      </c>
      <c r="B1938" s="7">
        <v>126490</v>
      </c>
      <c r="C1938" s="2">
        <v>0</v>
      </c>
      <c r="D1938" s="2">
        <v>0</v>
      </c>
      <c r="E1938" s="2">
        <v>62</v>
      </c>
      <c r="F1938" s="2">
        <v>0</v>
      </c>
      <c r="G1938" s="2">
        <v>0</v>
      </c>
      <c r="H1938" s="2">
        <v>0</v>
      </c>
      <c r="I1938" s="2">
        <v>1</v>
      </c>
      <c r="J1938" s="2">
        <v>0</v>
      </c>
      <c r="K1938" s="2">
        <v>0</v>
      </c>
      <c r="L1938" s="2">
        <v>0</v>
      </c>
      <c r="M1938" s="2">
        <v>0</v>
      </c>
      <c r="N1938" s="2">
        <v>0</v>
      </c>
      <c r="O1938" s="2" t="s">
        <v>34</v>
      </c>
      <c r="P1938" s="2" t="str" cm="1">
        <f t="array" ref="P1938">_xlfn.IFS(Table1[[#This Row],[Divorced]]=1,"Divorced",Table1[[#This Row],[Married]]=1,"Married",Table1[[#This Row],[Single]]=1,"Single",Table1[[#This Row],[Together]]=1,"Together",Table1[[#This Row],[Widow]]=1,"Widow")</f>
        <v>Together</v>
      </c>
      <c r="Q1938" s="2" t="str" cm="1">
        <f t="array" ref="Q1938">IFERROR(_xlfn.IFS(Table1[[#This Row],[Basic]]=1,"Basic",Table1[[#This Row],[Graduate]]=1,"Graduate",Table1[[#This Row],[Master]]=1,"Master",Table1[[#This Row],[PhD]]=1,"PhD"),"Other")</f>
        <v>Other</v>
      </c>
    </row>
    <row r="1939" spans="1:17" x14ac:dyDescent="0.25">
      <c r="A1939" s="2">
        <v>3151</v>
      </c>
      <c r="B1939" s="7">
        <v>126487</v>
      </c>
      <c r="C1939" s="2">
        <v>1</v>
      </c>
      <c r="D1939" s="2">
        <v>0</v>
      </c>
      <c r="E1939" s="2">
        <v>42</v>
      </c>
      <c r="F1939" s="2">
        <v>0</v>
      </c>
      <c r="G1939" s="2">
        <v>0</v>
      </c>
      <c r="H1939" s="2">
        <v>1</v>
      </c>
      <c r="I1939" s="2">
        <v>0</v>
      </c>
      <c r="J1939" s="2">
        <v>0</v>
      </c>
      <c r="K1939" s="2">
        <v>1</v>
      </c>
      <c r="L1939" s="2">
        <v>0</v>
      </c>
      <c r="M1939" s="2">
        <v>0</v>
      </c>
      <c r="N1939" s="2">
        <v>0</v>
      </c>
      <c r="O1939" s="2" t="s">
        <v>34</v>
      </c>
      <c r="P1939" s="2" t="str" cm="1">
        <f t="array" ref="P1939">_xlfn.IFS(Table1[[#This Row],[Divorced]]=1,"Divorced",Table1[[#This Row],[Married]]=1,"Married",Table1[[#This Row],[Single]]=1,"Single",Table1[[#This Row],[Together]]=1,"Together",Table1[[#This Row],[Widow]]=1,"Widow")</f>
        <v>Single</v>
      </c>
      <c r="Q1939" s="2" t="str" cm="1">
        <f t="array" ref="Q1939">IFERROR(_xlfn.IFS(Table1[[#This Row],[Basic]]=1,"Basic",Table1[[#This Row],[Graduate]]=1,"Graduate",Table1[[#This Row],[Master]]=1,"Master",Table1[[#This Row],[PhD]]=1,"PhD"),"Other")</f>
        <v>Basic</v>
      </c>
    </row>
    <row r="1940" spans="1:17" x14ac:dyDescent="0.25">
      <c r="A1940" s="2">
        <v>1073</v>
      </c>
      <c r="B1940" s="7">
        <v>126326</v>
      </c>
      <c r="C1940" s="2">
        <v>0</v>
      </c>
      <c r="D1940" s="2">
        <v>0</v>
      </c>
      <c r="E1940" s="2">
        <v>44</v>
      </c>
      <c r="F1940" s="2">
        <v>0</v>
      </c>
      <c r="G1940" s="2">
        <v>0</v>
      </c>
      <c r="H1940" s="2">
        <v>0</v>
      </c>
      <c r="I1940" s="2">
        <v>1</v>
      </c>
      <c r="J1940" s="2">
        <v>0</v>
      </c>
      <c r="K1940" s="2">
        <v>0</v>
      </c>
      <c r="L1940" s="2">
        <v>0</v>
      </c>
      <c r="M1940" s="2">
        <v>0</v>
      </c>
      <c r="N1940" s="2">
        <v>0</v>
      </c>
      <c r="O1940" s="2" t="s">
        <v>38</v>
      </c>
      <c r="P1940" s="2" t="str" cm="1">
        <f t="array" ref="P1940">_xlfn.IFS(Table1[[#This Row],[Divorced]]=1,"Divorced",Table1[[#This Row],[Married]]=1,"Married",Table1[[#This Row],[Single]]=1,"Single",Table1[[#This Row],[Together]]=1,"Together",Table1[[#This Row],[Widow]]=1,"Widow")</f>
        <v>Together</v>
      </c>
      <c r="Q1940" s="2" t="str" cm="1">
        <f t="array" ref="Q1940">IFERROR(_xlfn.IFS(Table1[[#This Row],[Basic]]=1,"Basic",Table1[[#This Row],[Graduate]]=1,"Graduate",Table1[[#This Row],[Master]]=1,"Master",Table1[[#This Row],[PhD]]=1,"PhD"),"Other")</f>
        <v>Other</v>
      </c>
    </row>
    <row r="1941" spans="1:17" x14ac:dyDescent="0.25">
      <c r="A1941" s="2">
        <v>1076</v>
      </c>
      <c r="B1941" s="7">
        <v>126304</v>
      </c>
      <c r="C1941" s="2">
        <v>1</v>
      </c>
      <c r="D1941" s="2">
        <v>0</v>
      </c>
      <c r="E1941" s="2">
        <v>51</v>
      </c>
      <c r="F1941" s="2">
        <v>0</v>
      </c>
      <c r="G1941" s="2">
        <v>1</v>
      </c>
      <c r="H1941" s="2">
        <v>0</v>
      </c>
      <c r="I1941" s="2">
        <v>0</v>
      </c>
      <c r="J1941" s="2">
        <v>0</v>
      </c>
      <c r="K1941" s="2">
        <v>0</v>
      </c>
      <c r="L1941" s="2">
        <v>1</v>
      </c>
      <c r="M1941" s="2">
        <v>0</v>
      </c>
      <c r="N1941" s="2">
        <v>0</v>
      </c>
      <c r="O1941" s="2" t="s">
        <v>35</v>
      </c>
      <c r="P1941" s="2" t="str" cm="1">
        <f t="array" ref="P1941">_xlfn.IFS(Table1[[#This Row],[Divorced]]=1,"Divorced",Table1[[#This Row],[Married]]=1,"Married",Table1[[#This Row],[Single]]=1,"Single",Table1[[#This Row],[Together]]=1,"Together",Table1[[#This Row],[Widow]]=1,"Widow")</f>
        <v>Married</v>
      </c>
      <c r="Q1941" s="2" t="str" cm="1">
        <f t="array" ref="Q1941">IFERROR(_xlfn.IFS(Table1[[#This Row],[Basic]]=1,"Basic",Table1[[#This Row],[Graduate]]=1,"Graduate",Table1[[#This Row],[Master]]=1,"Master",Table1[[#This Row],[PhD]]=1,"PhD"),"Other")</f>
        <v>Graduate</v>
      </c>
    </row>
    <row r="1942" spans="1:17" x14ac:dyDescent="0.25">
      <c r="A1942" s="2">
        <v>2433</v>
      </c>
      <c r="B1942" s="7">
        <v>126290</v>
      </c>
      <c r="C1942" s="2">
        <v>1</v>
      </c>
      <c r="D1942" s="2">
        <v>1</v>
      </c>
      <c r="E1942" s="2">
        <v>48</v>
      </c>
      <c r="F1942" s="2">
        <v>0</v>
      </c>
      <c r="G1942" s="2">
        <v>0</v>
      </c>
      <c r="H1942" s="2">
        <v>0</v>
      </c>
      <c r="I1942" s="2">
        <v>1</v>
      </c>
      <c r="J1942" s="2">
        <v>0</v>
      </c>
      <c r="K1942" s="2">
        <v>0</v>
      </c>
      <c r="L1942" s="2">
        <v>1</v>
      </c>
      <c r="M1942" s="2">
        <v>0</v>
      </c>
      <c r="N1942" s="2">
        <v>0</v>
      </c>
      <c r="O1942" s="2" t="s">
        <v>39</v>
      </c>
      <c r="P1942" s="2" t="str" cm="1">
        <f t="array" ref="P1942">_xlfn.IFS(Table1[[#This Row],[Divorced]]=1,"Divorced",Table1[[#This Row],[Married]]=1,"Married",Table1[[#This Row],[Single]]=1,"Single",Table1[[#This Row],[Together]]=1,"Together",Table1[[#This Row],[Widow]]=1,"Widow")</f>
        <v>Together</v>
      </c>
      <c r="Q1942" s="2" t="str" cm="1">
        <f t="array" ref="Q1942">IFERROR(_xlfn.IFS(Table1[[#This Row],[Basic]]=1,"Basic",Table1[[#This Row],[Graduate]]=1,"Graduate",Table1[[#This Row],[Master]]=1,"Master",Table1[[#This Row],[PhD]]=1,"PhD"),"Other")</f>
        <v>Graduate</v>
      </c>
    </row>
    <row r="1943" spans="1:17" x14ac:dyDescent="0.25">
      <c r="A1943" s="2">
        <v>2202</v>
      </c>
      <c r="B1943" s="7">
        <v>126228</v>
      </c>
      <c r="C1943" s="2">
        <v>1</v>
      </c>
      <c r="D1943" s="2">
        <v>0</v>
      </c>
      <c r="E1943" s="2">
        <v>47</v>
      </c>
      <c r="F1943" s="2">
        <v>0</v>
      </c>
      <c r="G1943" s="2">
        <v>1</v>
      </c>
      <c r="H1943" s="2">
        <v>0</v>
      </c>
      <c r="I1943" s="2">
        <v>0</v>
      </c>
      <c r="J1943" s="2">
        <v>0</v>
      </c>
      <c r="K1943" s="2">
        <v>0</v>
      </c>
      <c r="L1943" s="2">
        <v>1</v>
      </c>
      <c r="M1943" s="2">
        <v>0</v>
      </c>
      <c r="N1943" s="2">
        <v>0</v>
      </c>
      <c r="O1943" s="2" t="s">
        <v>37</v>
      </c>
      <c r="P1943" s="2" t="str" cm="1">
        <f t="array" ref="P1943">_xlfn.IFS(Table1[[#This Row],[Divorced]]=1,"Divorced",Table1[[#This Row],[Married]]=1,"Married",Table1[[#This Row],[Single]]=1,"Single",Table1[[#This Row],[Together]]=1,"Together",Table1[[#This Row],[Widow]]=1,"Widow")</f>
        <v>Married</v>
      </c>
      <c r="Q1943" s="2" t="str" cm="1">
        <f t="array" ref="Q1943">IFERROR(_xlfn.IFS(Table1[[#This Row],[Basic]]=1,"Basic",Table1[[#This Row],[Graduate]]=1,"Graduate",Table1[[#This Row],[Master]]=1,"Master",Table1[[#This Row],[PhD]]=1,"PhD"),"Other")</f>
        <v>Graduate</v>
      </c>
    </row>
    <row r="1944" spans="1:17" x14ac:dyDescent="0.25">
      <c r="A1944" s="2">
        <v>1582</v>
      </c>
      <c r="B1944" s="7">
        <v>126224</v>
      </c>
      <c r="C1944" s="2">
        <v>1</v>
      </c>
      <c r="D1944" s="2">
        <v>0</v>
      </c>
      <c r="E1944" s="2">
        <v>42</v>
      </c>
      <c r="F1944" s="2">
        <v>0</v>
      </c>
      <c r="G1944" s="2">
        <v>1</v>
      </c>
      <c r="H1944" s="2">
        <v>0</v>
      </c>
      <c r="I1944" s="2">
        <v>0</v>
      </c>
      <c r="J1944" s="2">
        <v>0</v>
      </c>
      <c r="K1944" s="2">
        <v>0</v>
      </c>
      <c r="L1944" s="2">
        <v>0</v>
      </c>
      <c r="M1944" s="2">
        <v>0</v>
      </c>
      <c r="N1944" s="2">
        <v>0</v>
      </c>
      <c r="O1944" s="2" t="s">
        <v>36</v>
      </c>
      <c r="P1944" s="2" t="str" cm="1">
        <f t="array" ref="P1944">_xlfn.IFS(Table1[[#This Row],[Divorced]]=1,"Divorced",Table1[[#This Row],[Married]]=1,"Married",Table1[[#This Row],[Single]]=1,"Single",Table1[[#This Row],[Together]]=1,"Together",Table1[[#This Row],[Widow]]=1,"Widow")</f>
        <v>Married</v>
      </c>
      <c r="Q1944" s="2" t="str" cm="1">
        <f t="array" ref="Q1944">IFERROR(_xlfn.IFS(Table1[[#This Row],[Basic]]=1,"Basic",Table1[[#This Row],[Graduate]]=1,"Graduate",Table1[[#This Row],[Master]]=1,"Master",Table1[[#This Row],[PhD]]=1,"PhD"),"Other")</f>
        <v>Other</v>
      </c>
    </row>
    <row r="1945" spans="1:17" x14ac:dyDescent="0.25">
      <c r="A1945" s="2">
        <v>1591</v>
      </c>
      <c r="B1945" s="7">
        <v>126150</v>
      </c>
      <c r="C1945" s="2">
        <v>2</v>
      </c>
      <c r="D1945" s="2">
        <v>1</v>
      </c>
      <c r="E1945" s="2">
        <v>64</v>
      </c>
      <c r="F1945" s="2">
        <v>1</v>
      </c>
      <c r="G1945" s="2">
        <v>0</v>
      </c>
      <c r="H1945" s="2">
        <v>0</v>
      </c>
      <c r="I1945" s="2">
        <v>0</v>
      </c>
      <c r="J1945" s="2">
        <v>0</v>
      </c>
      <c r="K1945" s="2">
        <v>0</v>
      </c>
      <c r="L1945" s="2">
        <v>1</v>
      </c>
      <c r="M1945" s="2">
        <v>0</v>
      </c>
      <c r="N1945" s="2">
        <v>0</v>
      </c>
      <c r="O1945" s="2" t="s">
        <v>34</v>
      </c>
      <c r="P1945" s="2" t="str" cm="1">
        <f t="array" ref="P1945">_xlfn.IFS(Table1[[#This Row],[Divorced]]=1,"Divorced",Table1[[#This Row],[Married]]=1,"Married",Table1[[#This Row],[Single]]=1,"Single",Table1[[#This Row],[Together]]=1,"Together",Table1[[#This Row],[Widow]]=1,"Widow")</f>
        <v>Divorced</v>
      </c>
      <c r="Q1945" s="2" t="str" cm="1">
        <f t="array" ref="Q1945">IFERROR(_xlfn.IFS(Table1[[#This Row],[Basic]]=1,"Basic",Table1[[#This Row],[Graduate]]=1,"Graduate",Table1[[#This Row],[Master]]=1,"Master",Table1[[#This Row],[PhD]]=1,"PhD"),"Other")</f>
        <v>Graduate</v>
      </c>
    </row>
    <row r="1946" spans="1:17" x14ac:dyDescent="0.25">
      <c r="A1946" s="2">
        <v>1501</v>
      </c>
      <c r="B1946" s="7">
        <v>126095</v>
      </c>
      <c r="C1946" s="2">
        <v>1</v>
      </c>
      <c r="D1946" s="2">
        <v>0</v>
      </c>
      <c r="E1946" s="2">
        <v>30</v>
      </c>
      <c r="F1946" s="2">
        <v>0</v>
      </c>
      <c r="G1946" s="2">
        <v>0</v>
      </c>
      <c r="H1946" s="2">
        <v>1</v>
      </c>
      <c r="I1946" s="2">
        <v>0</v>
      </c>
      <c r="J1946" s="2">
        <v>0</v>
      </c>
      <c r="K1946" s="2">
        <v>0</v>
      </c>
      <c r="L1946" s="2">
        <v>1</v>
      </c>
      <c r="M1946" s="2">
        <v>0</v>
      </c>
      <c r="N1946" s="2">
        <v>0</v>
      </c>
      <c r="O1946" s="2" t="s">
        <v>34</v>
      </c>
      <c r="P1946" s="2" t="str" cm="1">
        <f t="array" ref="P1946">_xlfn.IFS(Table1[[#This Row],[Divorced]]=1,"Divorced",Table1[[#This Row],[Married]]=1,"Married",Table1[[#This Row],[Single]]=1,"Single",Table1[[#This Row],[Together]]=1,"Together",Table1[[#This Row],[Widow]]=1,"Widow")</f>
        <v>Single</v>
      </c>
      <c r="Q1946" s="2" t="str" cm="1">
        <f t="array" ref="Q1946">IFERROR(_xlfn.IFS(Table1[[#This Row],[Basic]]=1,"Basic",Table1[[#This Row],[Graduate]]=1,"Graduate",Table1[[#This Row],[Master]]=1,"Master",Table1[[#This Row],[PhD]]=1,"PhD"),"Other")</f>
        <v>Graduate</v>
      </c>
    </row>
    <row r="1947" spans="1:17" x14ac:dyDescent="0.25">
      <c r="A1947" s="2">
        <v>1158</v>
      </c>
      <c r="B1947" s="7">
        <v>126091</v>
      </c>
      <c r="C1947" s="2">
        <v>1</v>
      </c>
      <c r="D1947" s="2">
        <v>1</v>
      </c>
      <c r="E1947" s="2">
        <v>63</v>
      </c>
      <c r="F1947" s="2">
        <v>0</v>
      </c>
      <c r="G1947" s="2">
        <v>0</v>
      </c>
      <c r="H1947" s="2">
        <v>0</v>
      </c>
      <c r="I1947" s="2">
        <v>1</v>
      </c>
      <c r="J1947" s="2">
        <v>0</v>
      </c>
      <c r="K1947" s="2">
        <v>0</v>
      </c>
      <c r="L1947" s="2">
        <v>1</v>
      </c>
      <c r="M1947" s="2">
        <v>0</v>
      </c>
      <c r="N1947" s="2">
        <v>0</v>
      </c>
      <c r="O1947" s="2" t="s">
        <v>37</v>
      </c>
      <c r="P1947" s="2" t="str" cm="1">
        <f t="array" ref="P1947">_xlfn.IFS(Table1[[#This Row],[Divorced]]=1,"Divorced",Table1[[#This Row],[Married]]=1,"Married",Table1[[#This Row],[Single]]=1,"Single",Table1[[#This Row],[Together]]=1,"Together",Table1[[#This Row],[Widow]]=1,"Widow")</f>
        <v>Together</v>
      </c>
      <c r="Q1947" s="2" t="str" cm="1">
        <f t="array" ref="Q1947">IFERROR(_xlfn.IFS(Table1[[#This Row],[Basic]]=1,"Basic",Table1[[#This Row],[Graduate]]=1,"Graduate",Table1[[#This Row],[Master]]=1,"Master",Table1[[#This Row],[PhD]]=1,"PhD"),"Other")</f>
        <v>Graduate</v>
      </c>
    </row>
    <row r="1948" spans="1:17" x14ac:dyDescent="0.25">
      <c r="A1948" s="2">
        <v>1978</v>
      </c>
      <c r="B1948" s="7">
        <v>126091</v>
      </c>
      <c r="C1948" s="2">
        <v>1</v>
      </c>
      <c r="D1948" s="2">
        <v>1</v>
      </c>
      <c r="E1948" s="2">
        <v>63</v>
      </c>
      <c r="F1948" s="2">
        <v>0</v>
      </c>
      <c r="G1948" s="2">
        <v>0</v>
      </c>
      <c r="H1948" s="2">
        <v>0</v>
      </c>
      <c r="I1948" s="2">
        <v>1</v>
      </c>
      <c r="J1948" s="2">
        <v>0</v>
      </c>
      <c r="K1948" s="2">
        <v>0</v>
      </c>
      <c r="L1948" s="2">
        <v>1</v>
      </c>
      <c r="M1948" s="2">
        <v>0</v>
      </c>
      <c r="N1948" s="2">
        <v>0</v>
      </c>
      <c r="O1948" s="2" t="s">
        <v>36</v>
      </c>
      <c r="P1948" s="2" t="str" cm="1">
        <f t="array" ref="P1948">_xlfn.IFS(Table1[[#This Row],[Divorced]]=1,"Divorced",Table1[[#This Row],[Married]]=1,"Married",Table1[[#This Row],[Single]]=1,"Single",Table1[[#This Row],[Together]]=1,"Together",Table1[[#This Row],[Widow]]=1,"Widow")</f>
        <v>Together</v>
      </c>
      <c r="Q1948" s="2" t="str" cm="1">
        <f t="array" ref="Q1948">IFERROR(_xlfn.IFS(Table1[[#This Row],[Basic]]=1,"Basic",Table1[[#This Row],[Graduate]]=1,"Graduate",Table1[[#This Row],[Master]]=1,"Master",Table1[[#This Row],[PhD]]=1,"PhD"),"Other")</f>
        <v>Graduate</v>
      </c>
    </row>
    <row r="1949" spans="1:17" x14ac:dyDescent="0.25">
      <c r="A1949" s="2">
        <v>3148</v>
      </c>
      <c r="B1949" s="7">
        <v>126067</v>
      </c>
      <c r="C1949" s="2">
        <v>1</v>
      </c>
      <c r="D1949" s="2">
        <v>0</v>
      </c>
      <c r="E1949" s="2">
        <v>46</v>
      </c>
      <c r="F1949" s="2">
        <v>0</v>
      </c>
      <c r="G1949" s="2">
        <v>1</v>
      </c>
      <c r="H1949" s="2">
        <v>0</v>
      </c>
      <c r="I1949" s="2">
        <v>0</v>
      </c>
      <c r="J1949" s="2">
        <v>0</v>
      </c>
      <c r="K1949" s="2">
        <v>0</v>
      </c>
      <c r="L1949" s="2">
        <v>1</v>
      </c>
      <c r="M1949" s="2">
        <v>0</v>
      </c>
      <c r="N1949" s="2">
        <v>0</v>
      </c>
      <c r="O1949" s="2" t="s">
        <v>36</v>
      </c>
      <c r="P1949" s="2" t="str" cm="1">
        <f t="array" ref="P1949">_xlfn.IFS(Table1[[#This Row],[Divorced]]=1,"Divorced",Table1[[#This Row],[Married]]=1,"Married",Table1[[#This Row],[Single]]=1,"Single",Table1[[#This Row],[Together]]=1,"Together",Table1[[#This Row],[Widow]]=1,"Widow")</f>
        <v>Married</v>
      </c>
      <c r="Q1949" s="2" t="str" cm="1">
        <f t="array" ref="Q1949">IFERROR(_xlfn.IFS(Table1[[#This Row],[Basic]]=1,"Basic",Table1[[#This Row],[Graduate]]=1,"Graduate",Table1[[#This Row],[Master]]=1,"Master",Table1[[#This Row],[PhD]]=1,"PhD"),"Other")</f>
        <v>Graduate</v>
      </c>
    </row>
    <row r="1950" spans="1:17" x14ac:dyDescent="0.25">
      <c r="A1950" s="2">
        <v>1645</v>
      </c>
      <c r="B1950" s="7">
        <v>125965</v>
      </c>
      <c r="C1950" s="2">
        <v>0</v>
      </c>
      <c r="D1950" s="2">
        <v>0</v>
      </c>
      <c r="E1950" s="2">
        <v>40</v>
      </c>
      <c r="F1950" s="2">
        <v>0</v>
      </c>
      <c r="G1950" s="2">
        <v>1</v>
      </c>
      <c r="H1950" s="2">
        <v>0</v>
      </c>
      <c r="I1950" s="2">
        <v>0</v>
      </c>
      <c r="J1950" s="2">
        <v>0</v>
      </c>
      <c r="K1950" s="2">
        <v>1</v>
      </c>
      <c r="L1950" s="2">
        <v>0</v>
      </c>
      <c r="M1950" s="2">
        <v>0</v>
      </c>
      <c r="N1950" s="2">
        <v>0</v>
      </c>
      <c r="O1950" s="2" t="s">
        <v>34</v>
      </c>
      <c r="P1950" s="2" t="str" cm="1">
        <f t="array" ref="P1950">_xlfn.IFS(Table1[[#This Row],[Divorced]]=1,"Divorced",Table1[[#This Row],[Married]]=1,"Married",Table1[[#This Row],[Single]]=1,"Single",Table1[[#This Row],[Together]]=1,"Together",Table1[[#This Row],[Widow]]=1,"Widow")</f>
        <v>Married</v>
      </c>
      <c r="Q1950" s="2" t="str" cm="1">
        <f t="array" ref="Q1950">IFERROR(_xlfn.IFS(Table1[[#This Row],[Basic]]=1,"Basic",Table1[[#This Row],[Graduate]]=1,"Graduate",Table1[[#This Row],[Master]]=1,"Master",Table1[[#This Row],[PhD]]=1,"PhD"),"Other")</f>
        <v>Basic</v>
      </c>
    </row>
    <row r="1951" spans="1:17" x14ac:dyDescent="0.25">
      <c r="A1951" s="2">
        <v>2034</v>
      </c>
      <c r="B1951" s="7">
        <v>125959</v>
      </c>
      <c r="C1951" s="2">
        <v>1</v>
      </c>
      <c r="D1951" s="2">
        <v>1</v>
      </c>
      <c r="E1951" s="2">
        <v>50</v>
      </c>
      <c r="F1951" s="2">
        <v>1</v>
      </c>
      <c r="G1951" s="2">
        <v>0</v>
      </c>
      <c r="H1951" s="2">
        <v>0</v>
      </c>
      <c r="I1951" s="2">
        <v>0</v>
      </c>
      <c r="J1951" s="2">
        <v>0</v>
      </c>
      <c r="K1951" s="2">
        <v>0</v>
      </c>
      <c r="L1951" s="2">
        <v>0</v>
      </c>
      <c r="M1951" s="2">
        <v>0</v>
      </c>
      <c r="N1951" s="2">
        <v>0</v>
      </c>
      <c r="O1951" s="2" t="s">
        <v>37</v>
      </c>
      <c r="P1951" s="2" t="str" cm="1">
        <f t="array" ref="P1951">_xlfn.IFS(Table1[[#This Row],[Divorced]]=1,"Divorced",Table1[[#This Row],[Married]]=1,"Married",Table1[[#This Row],[Single]]=1,"Single",Table1[[#This Row],[Together]]=1,"Together",Table1[[#This Row],[Widow]]=1,"Widow")</f>
        <v>Divorced</v>
      </c>
      <c r="Q1951" s="2" t="str" cm="1">
        <f t="array" ref="Q1951">IFERROR(_xlfn.IFS(Table1[[#This Row],[Basic]]=1,"Basic",Table1[[#This Row],[Graduate]]=1,"Graduate",Table1[[#This Row],[Master]]=1,"Master",Table1[[#This Row],[PhD]]=1,"PhD"),"Other")</f>
        <v>Other</v>
      </c>
    </row>
    <row r="1952" spans="1:17" x14ac:dyDescent="0.25">
      <c r="A1952" s="2">
        <v>2112</v>
      </c>
      <c r="B1952" s="7">
        <v>125930</v>
      </c>
      <c r="C1952" s="2">
        <v>1</v>
      </c>
      <c r="D1952" s="2">
        <v>1</v>
      </c>
      <c r="E1952" s="2">
        <v>53</v>
      </c>
      <c r="F1952" s="2">
        <v>0</v>
      </c>
      <c r="G1952" s="2">
        <v>0</v>
      </c>
      <c r="H1952" s="2">
        <v>1</v>
      </c>
      <c r="I1952" s="2">
        <v>0</v>
      </c>
      <c r="J1952" s="2">
        <v>0</v>
      </c>
      <c r="K1952" s="2">
        <v>0</v>
      </c>
      <c r="L1952" s="2">
        <v>1</v>
      </c>
      <c r="M1952" s="2">
        <v>0</v>
      </c>
      <c r="N1952" s="2">
        <v>0</v>
      </c>
      <c r="O1952" s="2" t="s">
        <v>37</v>
      </c>
      <c r="P1952" s="2" t="str" cm="1">
        <f t="array" ref="P1952">_xlfn.IFS(Table1[[#This Row],[Divorced]]=1,"Divorced",Table1[[#This Row],[Married]]=1,"Married",Table1[[#This Row],[Single]]=1,"Single",Table1[[#This Row],[Together]]=1,"Together",Table1[[#This Row],[Widow]]=1,"Widow")</f>
        <v>Single</v>
      </c>
      <c r="Q1952" s="2" t="str" cm="1">
        <f t="array" ref="Q1952">IFERROR(_xlfn.IFS(Table1[[#This Row],[Basic]]=1,"Basic",Table1[[#This Row],[Graduate]]=1,"Graduate",Table1[[#This Row],[Master]]=1,"Master",Table1[[#This Row],[PhD]]=1,"PhD"),"Other")</f>
        <v>Graduate</v>
      </c>
    </row>
    <row r="1953" spans="1:17" x14ac:dyDescent="0.25">
      <c r="A1953" s="2">
        <v>1698</v>
      </c>
      <c r="B1953" s="7">
        <v>125851</v>
      </c>
      <c r="C1953" s="2">
        <v>1</v>
      </c>
      <c r="D1953" s="2">
        <v>0</v>
      </c>
      <c r="E1953" s="2">
        <v>42</v>
      </c>
      <c r="F1953" s="2">
        <v>0</v>
      </c>
      <c r="G1953" s="2">
        <v>0</v>
      </c>
      <c r="H1953" s="2">
        <v>0</v>
      </c>
      <c r="I1953" s="2">
        <v>1</v>
      </c>
      <c r="J1953" s="2">
        <v>0</v>
      </c>
      <c r="K1953" s="2">
        <v>0</v>
      </c>
      <c r="L1953" s="2">
        <v>1</v>
      </c>
      <c r="M1953" s="2">
        <v>0</v>
      </c>
      <c r="N1953" s="2">
        <v>0</v>
      </c>
      <c r="O1953" s="2" t="s">
        <v>37</v>
      </c>
      <c r="P1953" s="2" t="str" cm="1">
        <f t="array" ref="P1953">_xlfn.IFS(Table1[[#This Row],[Divorced]]=1,"Divorced",Table1[[#This Row],[Married]]=1,"Married",Table1[[#This Row],[Single]]=1,"Single",Table1[[#This Row],[Together]]=1,"Together",Table1[[#This Row],[Widow]]=1,"Widow")</f>
        <v>Together</v>
      </c>
      <c r="Q1953" s="2" t="str" cm="1">
        <f t="array" ref="Q1953">IFERROR(_xlfn.IFS(Table1[[#This Row],[Basic]]=1,"Basic",Table1[[#This Row],[Graduate]]=1,"Graduate",Table1[[#This Row],[Master]]=1,"Master",Table1[[#This Row],[PhD]]=1,"PhD"),"Other")</f>
        <v>Graduate</v>
      </c>
    </row>
    <row r="1954" spans="1:17" x14ac:dyDescent="0.25">
      <c r="A1954" s="2">
        <v>3088</v>
      </c>
      <c r="B1954" s="7">
        <v>125818</v>
      </c>
      <c r="C1954" s="2">
        <v>1</v>
      </c>
      <c r="D1954" s="2">
        <v>0</v>
      </c>
      <c r="E1954" s="2">
        <v>49</v>
      </c>
      <c r="F1954" s="2">
        <v>1</v>
      </c>
      <c r="G1954" s="2">
        <v>0</v>
      </c>
      <c r="H1954" s="2">
        <v>0</v>
      </c>
      <c r="I1954" s="2">
        <v>0</v>
      </c>
      <c r="J1954" s="2">
        <v>0</v>
      </c>
      <c r="K1954" s="2">
        <v>0</v>
      </c>
      <c r="L1954" s="2">
        <v>1</v>
      </c>
      <c r="M1954" s="2">
        <v>0</v>
      </c>
      <c r="N1954" s="2">
        <v>0</v>
      </c>
      <c r="O1954" s="2" t="s">
        <v>36</v>
      </c>
      <c r="P1954" s="2" t="str" cm="1">
        <f t="array" ref="P1954">_xlfn.IFS(Table1[[#This Row],[Divorced]]=1,"Divorced",Table1[[#This Row],[Married]]=1,"Married",Table1[[#This Row],[Single]]=1,"Single",Table1[[#This Row],[Together]]=1,"Together",Table1[[#This Row],[Widow]]=1,"Widow")</f>
        <v>Divorced</v>
      </c>
      <c r="Q1954" s="2" t="str" cm="1">
        <f t="array" ref="Q1954">IFERROR(_xlfn.IFS(Table1[[#This Row],[Basic]]=1,"Basic",Table1[[#This Row],[Graduate]]=1,"Graduate",Table1[[#This Row],[Master]]=1,"Master",Table1[[#This Row],[PhD]]=1,"PhD"),"Other")</f>
        <v>Graduate</v>
      </c>
    </row>
    <row r="1955" spans="1:17" x14ac:dyDescent="0.25">
      <c r="A1955" s="2">
        <v>1800</v>
      </c>
      <c r="B1955" s="7">
        <v>125804</v>
      </c>
      <c r="C1955" s="2">
        <v>1</v>
      </c>
      <c r="D1955" s="2">
        <v>0</v>
      </c>
      <c r="E1955" s="2">
        <v>42</v>
      </c>
      <c r="F1955" s="2">
        <v>0</v>
      </c>
      <c r="G1955" s="2">
        <v>1</v>
      </c>
      <c r="H1955" s="2">
        <v>0</v>
      </c>
      <c r="I1955" s="2">
        <v>0</v>
      </c>
      <c r="J1955" s="2">
        <v>0</v>
      </c>
      <c r="K1955" s="2">
        <v>0</v>
      </c>
      <c r="L1955" s="2">
        <v>0</v>
      </c>
      <c r="M1955" s="2">
        <v>0</v>
      </c>
      <c r="N1955" s="2">
        <v>0</v>
      </c>
      <c r="O1955" s="2" t="s">
        <v>37</v>
      </c>
      <c r="P1955" s="2" t="str" cm="1">
        <f t="array" ref="P1955">_xlfn.IFS(Table1[[#This Row],[Divorced]]=1,"Divorced",Table1[[#This Row],[Married]]=1,"Married",Table1[[#This Row],[Single]]=1,"Single",Table1[[#This Row],[Together]]=1,"Together",Table1[[#This Row],[Widow]]=1,"Widow")</f>
        <v>Married</v>
      </c>
      <c r="Q1955" s="2" t="str" cm="1">
        <f t="array" ref="Q1955">IFERROR(_xlfn.IFS(Table1[[#This Row],[Basic]]=1,"Basic",Table1[[#This Row],[Graduate]]=1,"Graduate",Table1[[#This Row],[Master]]=1,"Master",Table1[[#This Row],[PhD]]=1,"PhD"),"Other")</f>
        <v>Other</v>
      </c>
    </row>
    <row r="1956" spans="1:17" x14ac:dyDescent="0.25">
      <c r="A1956" s="2">
        <v>1061</v>
      </c>
      <c r="B1956" s="7">
        <v>125721</v>
      </c>
      <c r="C1956" s="2">
        <v>1</v>
      </c>
      <c r="D1956" s="2">
        <v>0</v>
      </c>
      <c r="E1956" s="2">
        <v>49</v>
      </c>
      <c r="F1956" s="2">
        <v>0</v>
      </c>
      <c r="G1956" s="2">
        <v>1</v>
      </c>
      <c r="H1956" s="2">
        <v>0</v>
      </c>
      <c r="I1956" s="2">
        <v>0</v>
      </c>
      <c r="J1956" s="2">
        <v>0</v>
      </c>
      <c r="K1956" s="2">
        <v>0</v>
      </c>
      <c r="L1956" s="2">
        <v>1</v>
      </c>
      <c r="M1956" s="2">
        <v>0</v>
      </c>
      <c r="N1956" s="2">
        <v>0</v>
      </c>
      <c r="O1956" s="2" t="s">
        <v>38</v>
      </c>
      <c r="P1956" s="2" t="str" cm="1">
        <f t="array" ref="P1956">_xlfn.IFS(Table1[[#This Row],[Divorced]]=1,"Divorced",Table1[[#This Row],[Married]]=1,"Married",Table1[[#This Row],[Single]]=1,"Single",Table1[[#This Row],[Together]]=1,"Together",Table1[[#This Row],[Widow]]=1,"Widow")</f>
        <v>Married</v>
      </c>
      <c r="Q1956" s="2" t="str" cm="1">
        <f t="array" ref="Q1956">IFERROR(_xlfn.IFS(Table1[[#This Row],[Basic]]=1,"Basic",Table1[[#This Row],[Graduate]]=1,"Graduate",Table1[[#This Row],[Master]]=1,"Master",Table1[[#This Row],[PhD]]=1,"PhD"),"Other")</f>
        <v>Graduate</v>
      </c>
    </row>
    <row r="1957" spans="1:17" x14ac:dyDescent="0.25">
      <c r="A1957" s="2">
        <v>2221</v>
      </c>
      <c r="B1957" s="7">
        <v>125707</v>
      </c>
      <c r="C1957" s="2">
        <v>1</v>
      </c>
      <c r="D1957" s="2">
        <v>0</v>
      </c>
      <c r="E1957" s="2">
        <v>36</v>
      </c>
      <c r="F1957" s="2">
        <v>0</v>
      </c>
      <c r="G1957" s="2">
        <v>0</v>
      </c>
      <c r="H1957" s="2">
        <v>1</v>
      </c>
      <c r="I1957" s="2">
        <v>0</v>
      </c>
      <c r="J1957" s="2">
        <v>0</v>
      </c>
      <c r="K1957" s="2">
        <v>1</v>
      </c>
      <c r="L1957" s="2">
        <v>0</v>
      </c>
      <c r="M1957" s="2">
        <v>0</v>
      </c>
      <c r="N1957" s="2">
        <v>0</v>
      </c>
      <c r="O1957" s="2" t="s">
        <v>34</v>
      </c>
      <c r="P1957" s="2" t="str" cm="1">
        <f t="array" ref="P1957">_xlfn.IFS(Table1[[#This Row],[Divorced]]=1,"Divorced",Table1[[#This Row],[Married]]=1,"Married",Table1[[#This Row],[Single]]=1,"Single",Table1[[#This Row],[Together]]=1,"Together",Table1[[#This Row],[Widow]]=1,"Widow")</f>
        <v>Single</v>
      </c>
      <c r="Q1957" s="2" t="str" cm="1">
        <f t="array" ref="Q1957">IFERROR(_xlfn.IFS(Table1[[#This Row],[Basic]]=1,"Basic",Table1[[#This Row],[Graduate]]=1,"Graduate",Table1[[#This Row],[Master]]=1,"Master",Table1[[#This Row],[PhD]]=1,"PhD"),"Other")</f>
        <v>Basic</v>
      </c>
    </row>
    <row r="1958" spans="1:17" x14ac:dyDescent="0.25">
      <c r="A1958" s="2">
        <v>1508</v>
      </c>
      <c r="B1958" s="7">
        <v>125545</v>
      </c>
      <c r="C1958" s="2">
        <v>1</v>
      </c>
      <c r="D1958" s="2">
        <v>0</v>
      </c>
      <c r="E1958" s="2">
        <v>33</v>
      </c>
      <c r="F1958" s="2">
        <v>0</v>
      </c>
      <c r="G1958" s="2">
        <v>1</v>
      </c>
      <c r="H1958" s="2">
        <v>0</v>
      </c>
      <c r="I1958" s="2">
        <v>0</v>
      </c>
      <c r="J1958" s="2">
        <v>0</v>
      </c>
      <c r="K1958" s="2">
        <v>0</v>
      </c>
      <c r="L1958" s="2">
        <v>1</v>
      </c>
      <c r="M1958" s="2">
        <v>0</v>
      </c>
      <c r="N1958" s="2">
        <v>0</v>
      </c>
      <c r="O1958" s="2" t="s">
        <v>35</v>
      </c>
      <c r="P1958" s="2" t="str" cm="1">
        <f t="array" ref="P1958">_xlfn.IFS(Table1[[#This Row],[Divorced]]=1,"Divorced",Table1[[#This Row],[Married]]=1,"Married",Table1[[#This Row],[Single]]=1,"Single",Table1[[#This Row],[Together]]=1,"Together",Table1[[#This Row],[Widow]]=1,"Widow")</f>
        <v>Married</v>
      </c>
      <c r="Q1958" s="2" t="str" cm="1">
        <f t="array" ref="Q1958">IFERROR(_xlfn.IFS(Table1[[#This Row],[Basic]]=1,"Basic",Table1[[#This Row],[Graduate]]=1,"Graduate",Table1[[#This Row],[Master]]=1,"Master",Table1[[#This Row],[PhD]]=1,"PhD"),"Other")</f>
        <v>Graduate</v>
      </c>
    </row>
    <row r="1959" spans="1:17" x14ac:dyDescent="0.25">
      <c r="A1959" s="2">
        <v>2745</v>
      </c>
      <c r="B1959" s="7">
        <v>125509</v>
      </c>
      <c r="C1959" s="2">
        <v>1</v>
      </c>
      <c r="D1959" s="2">
        <v>0</v>
      </c>
      <c r="E1959" s="2">
        <v>46</v>
      </c>
      <c r="F1959" s="2">
        <v>1</v>
      </c>
      <c r="G1959" s="2">
        <v>0</v>
      </c>
      <c r="H1959" s="2">
        <v>0</v>
      </c>
      <c r="I1959" s="2">
        <v>0</v>
      </c>
      <c r="J1959" s="2">
        <v>0</v>
      </c>
      <c r="K1959" s="2">
        <v>0</v>
      </c>
      <c r="L1959" s="2">
        <v>0</v>
      </c>
      <c r="M1959" s="2">
        <v>0</v>
      </c>
      <c r="N1959" s="2">
        <v>1</v>
      </c>
      <c r="O1959" s="2" t="s">
        <v>39</v>
      </c>
      <c r="P1959" s="2" t="str" cm="1">
        <f t="array" ref="P1959">_xlfn.IFS(Table1[[#This Row],[Divorced]]=1,"Divorced",Table1[[#This Row],[Married]]=1,"Married",Table1[[#This Row],[Single]]=1,"Single",Table1[[#This Row],[Together]]=1,"Together",Table1[[#This Row],[Widow]]=1,"Widow")</f>
        <v>Divorced</v>
      </c>
      <c r="Q1959" s="2" t="str" cm="1">
        <f t="array" ref="Q1959">IFERROR(_xlfn.IFS(Table1[[#This Row],[Basic]]=1,"Basic",Table1[[#This Row],[Graduate]]=1,"Graduate",Table1[[#This Row],[Master]]=1,"Master",Table1[[#This Row],[PhD]]=1,"PhD"),"Other")</f>
        <v>PhD</v>
      </c>
    </row>
    <row r="1960" spans="1:17" x14ac:dyDescent="0.25">
      <c r="A1960" s="2">
        <v>2956</v>
      </c>
      <c r="B1960" s="7">
        <v>125509</v>
      </c>
      <c r="C1960" s="2">
        <v>1</v>
      </c>
      <c r="D1960" s="2">
        <v>0</v>
      </c>
      <c r="E1960" s="2">
        <v>46</v>
      </c>
      <c r="F1960" s="2">
        <v>1</v>
      </c>
      <c r="G1960" s="2">
        <v>0</v>
      </c>
      <c r="H1960" s="2">
        <v>0</v>
      </c>
      <c r="I1960" s="2">
        <v>0</v>
      </c>
      <c r="J1960" s="2">
        <v>0</v>
      </c>
      <c r="K1960" s="2">
        <v>0</v>
      </c>
      <c r="L1960" s="2">
        <v>0</v>
      </c>
      <c r="M1960" s="2">
        <v>0</v>
      </c>
      <c r="N1960" s="2">
        <v>1</v>
      </c>
      <c r="O1960" s="2" t="s">
        <v>36</v>
      </c>
      <c r="P1960" s="2" t="str" cm="1">
        <f t="array" ref="P1960">_xlfn.IFS(Table1[[#This Row],[Divorced]]=1,"Divorced",Table1[[#This Row],[Married]]=1,"Married",Table1[[#This Row],[Single]]=1,"Single",Table1[[#This Row],[Together]]=1,"Together",Table1[[#This Row],[Widow]]=1,"Widow")</f>
        <v>Divorced</v>
      </c>
      <c r="Q1960" s="2" t="str" cm="1">
        <f t="array" ref="Q1960">IFERROR(_xlfn.IFS(Table1[[#This Row],[Basic]]=1,"Basic",Table1[[#This Row],[Graduate]]=1,"Graduate",Table1[[#This Row],[Master]]=1,"Master",Table1[[#This Row],[PhD]]=1,"PhD"),"Other")</f>
        <v>PhD</v>
      </c>
    </row>
    <row r="1961" spans="1:17" x14ac:dyDescent="0.25">
      <c r="A1961" s="2">
        <v>1914</v>
      </c>
      <c r="B1961" s="7">
        <v>125443</v>
      </c>
      <c r="C1961" s="2">
        <v>1</v>
      </c>
      <c r="D1961" s="2">
        <v>0</v>
      </c>
      <c r="E1961" s="2">
        <v>31</v>
      </c>
      <c r="F1961" s="2">
        <v>0</v>
      </c>
      <c r="G1961" s="2">
        <v>1</v>
      </c>
      <c r="H1961" s="2">
        <v>0</v>
      </c>
      <c r="I1961" s="2">
        <v>0</v>
      </c>
      <c r="J1961" s="2">
        <v>0</v>
      </c>
      <c r="K1961" s="2">
        <v>1</v>
      </c>
      <c r="L1961" s="2">
        <v>0</v>
      </c>
      <c r="M1961" s="2">
        <v>0</v>
      </c>
      <c r="N1961" s="2">
        <v>0</v>
      </c>
      <c r="O1961" s="2" t="s">
        <v>37</v>
      </c>
      <c r="P1961" s="2" t="str" cm="1">
        <f t="array" ref="P1961">_xlfn.IFS(Table1[[#This Row],[Divorced]]=1,"Divorced",Table1[[#This Row],[Married]]=1,"Married",Table1[[#This Row],[Single]]=1,"Single",Table1[[#This Row],[Together]]=1,"Together",Table1[[#This Row],[Widow]]=1,"Widow")</f>
        <v>Married</v>
      </c>
      <c r="Q1961" s="2" t="str" cm="1">
        <f t="array" ref="Q1961">IFERROR(_xlfn.IFS(Table1[[#This Row],[Basic]]=1,"Basic",Table1[[#This Row],[Graduate]]=1,"Graduate",Table1[[#This Row],[Master]]=1,"Master",Table1[[#This Row],[PhD]]=1,"PhD"),"Other")</f>
        <v>Basic</v>
      </c>
    </row>
    <row r="1962" spans="1:17" x14ac:dyDescent="0.25">
      <c r="A1962" s="2">
        <v>2914</v>
      </c>
      <c r="B1962" s="7">
        <v>125410</v>
      </c>
      <c r="C1962" s="2">
        <v>1</v>
      </c>
      <c r="D1962" s="2">
        <v>0</v>
      </c>
      <c r="E1962" s="2">
        <v>47</v>
      </c>
      <c r="F1962" s="2">
        <v>0</v>
      </c>
      <c r="G1962" s="2">
        <v>1</v>
      </c>
      <c r="H1962" s="2">
        <v>0</v>
      </c>
      <c r="I1962" s="2">
        <v>0</v>
      </c>
      <c r="J1962" s="2">
        <v>0</v>
      </c>
      <c r="K1962" s="2">
        <v>0</v>
      </c>
      <c r="L1962" s="2">
        <v>1</v>
      </c>
      <c r="M1962" s="2">
        <v>0</v>
      </c>
      <c r="N1962" s="2">
        <v>0</v>
      </c>
      <c r="O1962" s="2" t="s">
        <v>36</v>
      </c>
      <c r="P1962" s="2" t="str" cm="1">
        <f t="array" ref="P1962">_xlfn.IFS(Table1[[#This Row],[Divorced]]=1,"Divorced",Table1[[#This Row],[Married]]=1,"Married",Table1[[#This Row],[Single]]=1,"Single",Table1[[#This Row],[Together]]=1,"Together",Table1[[#This Row],[Widow]]=1,"Widow")</f>
        <v>Married</v>
      </c>
      <c r="Q1962" s="2" t="str" cm="1">
        <f t="array" ref="Q1962">IFERROR(_xlfn.IFS(Table1[[#This Row],[Basic]]=1,"Basic",Table1[[#This Row],[Graduate]]=1,"Graduate",Table1[[#This Row],[Master]]=1,"Master",Table1[[#This Row],[PhD]]=1,"PhD"),"Other")</f>
        <v>Graduate</v>
      </c>
    </row>
    <row r="1963" spans="1:17" x14ac:dyDescent="0.25">
      <c r="A1963" s="2">
        <v>2629</v>
      </c>
      <c r="B1963" s="7">
        <v>125358</v>
      </c>
      <c r="C1963" s="2">
        <v>0</v>
      </c>
      <c r="D1963" s="2">
        <v>1</v>
      </c>
      <c r="E1963" s="2">
        <v>73</v>
      </c>
      <c r="F1963" s="2">
        <v>0</v>
      </c>
      <c r="G1963" s="2">
        <v>0</v>
      </c>
      <c r="H1963" s="2">
        <v>0</v>
      </c>
      <c r="I1963" s="2">
        <v>0</v>
      </c>
      <c r="J1963" s="2">
        <v>1</v>
      </c>
      <c r="K1963" s="2">
        <v>0</v>
      </c>
      <c r="L1963" s="2">
        <v>0</v>
      </c>
      <c r="M1963" s="2">
        <v>0</v>
      </c>
      <c r="N1963" s="2">
        <v>1</v>
      </c>
      <c r="O1963" s="2" t="s">
        <v>34</v>
      </c>
      <c r="P1963" s="2" t="str" cm="1">
        <f t="array" ref="P1963">_xlfn.IFS(Table1[[#This Row],[Divorced]]=1,"Divorced",Table1[[#This Row],[Married]]=1,"Married",Table1[[#This Row],[Single]]=1,"Single",Table1[[#This Row],[Together]]=1,"Together",Table1[[#This Row],[Widow]]=1,"Widow")</f>
        <v>Widow</v>
      </c>
      <c r="Q1963" s="2" t="str" cm="1">
        <f t="array" ref="Q1963">IFERROR(_xlfn.IFS(Table1[[#This Row],[Basic]]=1,"Basic",Table1[[#This Row],[Graduate]]=1,"Graduate",Table1[[#This Row],[Master]]=1,"Master",Table1[[#This Row],[PhD]]=1,"PhD"),"Other")</f>
        <v>PhD</v>
      </c>
    </row>
    <row r="1964" spans="1:17" x14ac:dyDescent="0.25">
      <c r="A1964" s="2">
        <v>1524</v>
      </c>
      <c r="B1964" s="7">
        <v>125315</v>
      </c>
      <c r="C1964" s="2">
        <v>1</v>
      </c>
      <c r="D1964" s="2">
        <v>0</v>
      </c>
      <c r="E1964" s="2">
        <v>43</v>
      </c>
      <c r="F1964" s="2">
        <v>0</v>
      </c>
      <c r="G1964" s="2">
        <v>0</v>
      </c>
      <c r="H1964" s="2">
        <v>0</v>
      </c>
      <c r="I1964" s="2">
        <v>1</v>
      </c>
      <c r="J1964" s="2">
        <v>0</v>
      </c>
      <c r="K1964" s="2">
        <v>0</v>
      </c>
      <c r="L1964" s="2">
        <v>0</v>
      </c>
      <c r="M1964" s="2">
        <v>0</v>
      </c>
      <c r="N1964" s="2">
        <v>0</v>
      </c>
      <c r="O1964" s="2" t="s">
        <v>37</v>
      </c>
      <c r="P1964" s="2" t="str" cm="1">
        <f t="array" ref="P1964">_xlfn.IFS(Table1[[#This Row],[Divorced]]=1,"Divorced",Table1[[#This Row],[Married]]=1,"Married",Table1[[#This Row],[Single]]=1,"Single",Table1[[#This Row],[Together]]=1,"Together",Table1[[#This Row],[Widow]]=1,"Widow")</f>
        <v>Together</v>
      </c>
      <c r="Q1964" s="2" t="str" cm="1">
        <f t="array" ref="Q1964">IFERROR(_xlfn.IFS(Table1[[#This Row],[Basic]]=1,"Basic",Table1[[#This Row],[Graduate]]=1,"Graduate",Table1[[#This Row],[Master]]=1,"Master",Table1[[#This Row],[PhD]]=1,"PhD"),"Other")</f>
        <v>Other</v>
      </c>
    </row>
    <row r="1965" spans="1:17" x14ac:dyDescent="0.25">
      <c r="A1965" s="2">
        <v>2800</v>
      </c>
      <c r="B1965" s="7">
        <v>125293</v>
      </c>
      <c r="C1965" s="2">
        <v>1</v>
      </c>
      <c r="D1965" s="2">
        <v>0</v>
      </c>
      <c r="E1965" s="2">
        <v>51</v>
      </c>
      <c r="F1965" s="2">
        <v>0</v>
      </c>
      <c r="G1965" s="2">
        <v>1</v>
      </c>
      <c r="H1965" s="2">
        <v>0</v>
      </c>
      <c r="I1965" s="2">
        <v>0</v>
      </c>
      <c r="J1965" s="2">
        <v>0</v>
      </c>
      <c r="K1965" s="2">
        <v>0</v>
      </c>
      <c r="L1965" s="2">
        <v>1</v>
      </c>
      <c r="M1965" s="2">
        <v>0</v>
      </c>
      <c r="N1965" s="2">
        <v>0</v>
      </c>
      <c r="O1965" s="2" t="s">
        <v>36</v>
      </c>
      <c r="P1965" s="2" t="str" cm="1">
        <f t="array" ref="P1965">_xlfn.IFS(Table1[[#This Row],[Divorced]]=1,"Divorced",Table1[[#This Row],[Married]]=1,"Married",Table1[[#This Row],[Single]]=1,"Single",Table1[[#This Row],[Together]]=1,"Together",Table1[[#This Row],[Widow]]=1,"Widow")</f>
        <v>Married</v>
      </c>
      <c r="Q1965" s="2" t="str" cm="1">
        <f t="array" ref="Q1965">IFERROR(_xlfn.IFS(Table1[[#This Row],[Basic]]=1,"Basic",Table1[[#This Row],[Graduate]]=1,"Graduate",Table1[[#This Row],[Master]]=1,"Master",Table1[[#This Row],[PhD]]=1,"PhD"),"Other")</f>
        <v>Graduate</v>
      </c>
    </row>
    <row r="1966" spans="1:17" x14ac:dyDescent="0.25">
      <c r="A1966" s="2">
        <v>3045</v>
      </c>
      <c r="B1966" s="7">
        <v>125293</v>
      </c>
      <c r="C1966" s="2">
        <v>1</v>
      </c>
      <c r="D1966" s="2">
        <v>0</v>
      </c>
      <c r="E1966" s="2">
        <v>51</v>
      </c>
      <c r="F1966" s="2">
        <v>0</v>
      </c>
      <c r="G1966" s="2">
        <v>1</v>
      </c>
      <c r="H1966" s="2">
        <v>0</v>
      </c>
      <c r="I1966" s="2">
        <v>0</v>
      </c>
      <c r="J1966" s="2">
        <v>0</v>
      </c>
      <c r="K1966" s="2">
        <v>0</v>
      </c>
      <c r="L1966" s="2">
        <v>1</v>
      </c>
      <c r="M1966" s="2">
        <v>0</v>
      </c>
      <c r="N1966" s="2">
        <v>0</v>
      </c>
      <c r="O1966" s="2" t="s">
        <v>39</v>
      </c>
      <c r="P1966" s="2" t="str" cm="1">
        <f t="array" ref="P1966">_xlfn.IFS(Table1[[#This Row],[Divorced]]=1,"Divorced",Table1[[#This Row],[Married]]=1,"Married",Table1[[#This Row],[Single]]=1,"Single",Table1[[#This Row],[Together]]=1,"Together",Table1[[#This Row],[Widow]]=1,"Widow")</f>
        <v>Married</v>
      </c>
      <c r="Q1966" s="2" t="str" cm="1">
        <f t="array" ref="Q1966">IFERROR(_xlfn.IFS(Table1[[#This Row],[Basic]]=1,"Basic",Table1[[#This Row],[Graduate]]=1,"Graduate",Table1[[#This Row],[Master]]=1,"Master",Table1[[#This Row],[PhD]]=1,"PhD"),"Other")</f>
        <v>Graduate</v>
      </c>
    </row>
    <row r="1967" spans="1:17" x14ac:dyDescent="0.25">
      <c r="A1967" s="2">
        <v>1174</v>
      </c>
      <c r="B1967" s="7">
        <v>125271</v>
      </c>
      <c r="C1967" s="2">
        <v>1</v>
      </c>
      <c r="D1967" s="2">
        <v>0</v>
      </c>
      <c r="E1967" s="2">
        <v>37</v>
      </c>
      <c r="F1967" s="2">
        <v>0</v>
      </c>
      <c r="G1967" s="2">
        <v>1</v>
      </c>
      <c r="H1967" s="2">
        <v>0</v>
      </c>
      <c r="I1967" s="2">
        <v>0</v>
      </c>
      <c r="J1967" s="2">
        <v>0</v>
      </c>
      <c r="K1967" s="2">
        <v>0</v>
      </c>
      <c r="L1967" s="2">
        <v>1</v>
      </c>
      <c r="M1967" s="2">
        <v>0</v>
      </c>
      <c r="N1967" s="2">
        <v>0</v>
      </c>
      <c r="O1967" s="2" t="s">
        <v>36</v>
      </c>
      <c r="P1967" s="2" t="str" cm="1">
        <f t="array" ref="P1967">_xlfn.IFS(Table1[[#This Row],[Divorced]]=1,"Divorced",Table1[[#This Row],[Married]]=1,"Married",Table1[[#This Row],[Single]]=1,"Single",Table1[[#This Row],[Together]]=1,"Together",Table1[[#This Row],[Widow]]=1,"Widow")</f>
        <v>Married</v>
      </c>
      <c r="Q1967" s="2" t="str" cm="1">
        <f t="array" ref="Q1967">IFERROR(_xlfn.IFS(Table1[[#This Row],[Basic]]=1,"Basic",Table1[[#This Row],[Graduate]]=1,"Graduate",Table1[[#This Row],[Master]]=1,"Master",Table1[[#This Row],[PhD]]=1,"PhD"),"Other")</f>
        <v>Graduate</v>
      </c>
    </row>
    <row r="1968" spans="1:17" x14ac:dyDescent="0.25">
      <c r="A1968" s="2">
        <v>1691</v>
      </c>
      <c r="B1968" s="7">
        <v>125252</v>
      </c>
      <c r="C1968" s="2">
        <v>1</v>
      </c>
      <c r="D1968" s="2">
        <v>0</v>
      </c>
      <c r="E1968" s="2">
        <v>34</v>
      </c>
      <c r="F1968" s="2">
        <v>0</v>
      </c>
      <c r="G1968" s="2">
        <v>1</v>
      </c>
      <c r="H1968" s="2">
        <v>0</v>
      </c>
      <c r="I1968" s="2">
        <v>0</v>
      </c>
      <c r="J1968" s="2">
        <v>0</v>
      </c>
      <c r="K1968" s="2">
        <v>0</v>
      </c>
      <c r="L1968" s="2">
        <v>1</v>
      </c>
      <c r="M1968" s="2">
        <v>0</v>
      </c>
      <c r="N1968" s="2">
        <v>0</v>
      </c>
      <c r="O1968" s="2" t="s">
        <v>38</v>
      </c>
      <c r="P1968" s="2" t="str" cm="1">
        <f t="array" ref="P1968">_xlfn.IFS(Table1[[#This Row],[Divorced]]=1,"Divorced",Table1[[#This Row],[Married]]=1,"Married",Table1[[#This Row],[Single]]=1,"Single",Table1[[#This Row],[Together]]=1,"Together",Table1[[#This Row],[Widow]]=1,"Widow")</f>
        <v>Married</v>
      </c>
      <c r="Q1968" s="2" t="str" cm="1">
        <f t="array" ref="Q1968">IFERROR(_xlfn.IFS(Table1[[#This Row],[Basic]]=1,"Basic",Table1[[#This Row],[Graduate]]=1,"Graduate",Table1[[#This Row],[Master]]=1,"Master",Table1[[#This Row],[PhD]]=1,"PhD"),"Other")</f>
        <v>Graduate</v>
      </c>
    </row>
    <row r="1969" spans="1:17" x14ac:dyDescent="0.25">
      <c r="A1969" s="2">
        <v>3157</v>
      </c>
      <c r="B1969" s="7">
        <v>125224</v>
      </c>
      <c r="C1969" s="2">
        <v>1</v>
      </c>
      <c r="D1969" s="2">
        <v>0</v>
      </c>
      <c r="E1969" s="2">
        <v>48</v>
      </c>
      <c r="F1969" s="2">
        <v>0</v>
      </c>
      <c r="G1969" s="2">
        <v>1</v>
      </c>
      <c r="H1969" s="2">
        <v>0</v>
      </c>
      <c r="I1969" s="2">
        <v>0</v>
      </c>
      <c r="J1969" s="2">
        <v>0</v>
      </c>
      <c r="K1969" s="2">
        <v>1</v>
      </c>
      <c r="L1969" s="2">
        <v>0</v>
      </c>
      <c r="M1969" s="2">
        <v>0</v>
      </c>
      <c r="N1969" s="2">
        <v>0</v>
      </c>
      <c r="O1969" s="2" t="s">
        <v>34</v>
      </c>
      <c r="P1969" s="2" t="str" cm="1">
        <f t="array" ref="P1969">_xlfn.IFS(Table1[[#This Row],[Divorced]]=1,"Divorced",Table1[[#This Row],[Married]]=1,"Married",Table1[[#This Row],[Single]]=1,"Single",Table1[[#This Row],[Together]]=1,"Together",Table1[[#This Row],[Widow]]=1,"Widow")</f>
        <v>Married</v>
      </c>
      <c r="Q1969" s="2" t="str" cm="1">
        <f t="array" ref="Q1969">IFERROR(_xlfn.IFS(Table1[[#This Row],[Basic]]=1,"Basic",Table1[[#This Row],[Graduate]]=1,"Graduate",Table1[[#This Row],[Master]]=1,"Master",Table1[[#This Row],[PhD]]=1,"PhD"),"Other")</f>
        <v>Basic</v>
      </c>
    </row>
    <row r="1970" spans="1:17" x14ac:dyDescent="0.25">
      <c r="A1970" s="2">
        <v>3090</v>
      </c>
      <c r="B1970" s="7">
        <v>125176</v>
      </c>
      <c r="C1970" s="2">
        <v>1</v>
      </c>
      <c r="D1970" s="2">
        <v>1</v>
      </c>
      <c r="E1970" s="2">
        <v>44</v>
      </c>
      <c r="F1970" s="2">
        <v>0</v>
      </c>
      <c r="G1970" s="2">
        <v>0</v>
      </c>
      <c r="H1970" s="2">
        <v>0</v>
      </c>
      <c r="I1970" s="2">
        <v>1</v>
      </c>
      <c r="J1970" s="2">
        <v>0</v>
      </c>
      <c r="K1970" s="2">
        <v>0</v>
      </c>
      <c r="L1970" s="2">
        <v>0</v>
      </c>
      <c r="M1970" s="2">
        <v>0</v>
      </c>
      <c r="N1970" s="2">
        <v>0</v>
      </c>
      <c r="O1970" s="2" t="s">
        <v>37</v>
      </c>
      <c r="P1970" s="2" t="str" cm="1">
        <f t="array" ref="P1970">_xlfn.IFS(Table1[[#This Row],[Divorced]]=1,"Divorced",Table1[[#This Row],[Married]]=1,"Married",Table1[[#This Row],[Single]]=1,"Single",Table1[[#This Row],[Together]]=1,"Together",Table1[[#This Row],[Widow]]=1,"Widow")</f>
        <v>Together</v>
      </c>
      <c r="Q1970" s="2" t="str" cm="1">
        <f t="array" ref="Q1970">IFERROR(_xlfn.IFS(Table1[[#This Row],[Basic]]=1,"Basic",Table1[[#This Row],[Graduate]]=1,"Graduate",Table1[[#This Row],[Master]]=1,"Master",Table1[[#This Row],[PhD]]=1,"PhD"),"Other")</f>
        <v>Other</v>
      </c>
    </row>
    <row r="1971" spans="1:17" x14ac:dyDescent="0.25">
      <c r="A1971" s="2">
        <v>1814</v>
      </c>
      <c r="B1971" s="7">
        <v>125130</v>
      </c>
      <c r="C1971" s="2">
        <v>1</v>
      </c>
      <c r="D1971" s="2">
        <v>0</v>
      </c>
      <c r="E1971" s="2">
        <v>40</v>
      </c>
      <c r="F1971" s="2">
        <v>0</v>
      </c>
      <c r="G1971" s="2">
        <v>0</v>
      </c>
      <c r="H1971" s="2">
        <v>0</v>
      </c>
      <c r="I1971" s="2">
        <v>1</v>
      </c>
      <c r="J1971" s="2">
        <v>0</v>
      </c>
      <c r="K1971" s="2">
        <v>0</v>
      </c>
      <c r="L1971" s="2">
        <v>0</v>
      </c>
      <c r="M1971" s="2">
        <v>0</v>
      </c>
      <c r="N1971" s="2">
        <v>0</v>
      </c>
      <c r="O1971" s="2" t="s">
        <v>35</v>
      </c>
      <c r="P1971" s="2" t="str" cm="1">
        <f t="array" ref="P1971">_xlfn.IFS(Table1[[#This Row],[Divorced]]=1,"Divorced",Table1[[#This Row],[Married]]=1,"Married",Table1[[#This Row],[Single]]=1,"Single",Table1[[#This Row],[Together]]=1,"Together",Table1[[#This Row],[Widow]]=1,"Widow")</f>
        <v>Together</v>
      </c>
      <c r="Q1971" s="2" t="str" cm="1">
        <f t="array" ref="Q1971">IFERROR(_xlfn.IFS(Table1[[#This Row],[Basic]]=1,"Basic",Table1[[#This Row],[Graduate]]=1,"Graduate",Table1[[#This Row],[Master]]=1,"Master",Table1[[#This Row],[PhD]]=1,"PhD"),"Other")</f>
        <v>Other</v>
      </c>
    </row>
    <row r="1972" spans="1:17" x14ac:dyDescent="0.25">
      <c r="A1972" s="2">
        <v>2824</v>
      </c>
      <c r="B1972" s="7">
        <v>125008</v>
      </c>
      <c r="C1972" s="2">
        <v>1</v>
      </c>
      <c r="D1972" s="2">
        <v>0</v>
      </c>
      <c r="E1972" s="2">
        <v>32</v>
      </c>
      <c r="F1972" s="2">
        <v>0</v>
      </c>
      <c r="G1972" s="2">
        <v>0</v>
      </c>
      <c r="H1972" s="2">
        <v>1</v>
      </c>
      <c r="I1972" s="2">
        <v>0</v>
      </c>
      <c r="J1972" s="2">
        <v>0</v>
      </c>
      <c r="K1972" s="2">
        <v>0</v>
      </c>
      <c r="L1972" s="2">
        <v>1</v>
      </c>
      <c r="M1972" s="2">
        <v>0</v>
      </c>
      <c r="N1972" s="2">
        <v>0</v>
      </c>
      <c r="O1972" s="2" t="s">
        <v>36</v>
      </c>
      <c r="P1972" s="2" t="str" cm="1">
        <f t="array" ref="P1972">_xlfn.IFS(Table1[[#This Row],[Divorced]]=1,"Divorced",Table1[[#This Row],[Married]]=1,"Married",Table1[[#This Row],[Single]]=1,"Single",Table1[[#This Row],[Together]]=1,"Together",Table1[[#This Row],[Widow]]=1,"Widow")</f>
        <v>Single</v>
      </c>
      <c r="Q1972" s="2" t="str" cm="1">
        <f t="array" ref="Q1972">IFERROR(_xlfn.IFS(Table1[[#This Row],[Basic]]=1,"Basic",Table1[[#This Row],[Graduate]]=1,"Graduate",Table1[[#This Row],[Master]]=1,"Master",Table1[[#This Row],[PhD]]=1,"PhD"),"Other")</f>
        <v>Graduate</v>
      </c>
    </row>
    <row r="1973" spans="1:17" x14ac:dyDescent="0.25">
      <c r="A1973" s="2">
        <v>1972</v>
      </c>
      <c r="B1973" s="7">
        <v>124884</v>
      </c>
      <c r="C1973" s="2">
        <v>1</v>
      </c>
      <c r="D1973" s="2">
        <v>0</v>
      </c>
      <c r="E1973" s="2">
        <v>48</v>
      </c>
      <c r="F1973" s="2">
        <v>0</v>
      </c>
      <c r="G1973" s="2">
        <v>1</v>
      </c>
      <c r="H1973" s="2">
        <v>0</v>
      </c>
      <c r="I1973" s="2">
        <v>0</v>
      </c>
      <c r="J1973" s="2">
        <v>0</v>
      </c>
      <c r="K1973" s="2">
        <v>0</v>
      </c>
      <c r="L1973" s="2">
        <v>0</v>
      </c>
      <c r="M1973" s="2">
        <v>0</v>
      </c>
      <c r="N1973" s="2">
        <v>0</v>
      </c>
      <c r="O1973" s="2" t="s">
        <v>36</v>
      </c>
      <c r="P1973" s="2" t="str" cm="1">
        <f t="array" ref="P1973">_xlfn.IFS(Table1[[#This Row],[Divorced]]=1,"Divorced",Table1[[#This Row],[Married]]=1,"Married",Table1[[#This Row],[Single]]=1,"Single",Table1[[#This Row],[Together]]=1,"Together",Table1[[#This Row],[Widow]]=1,"Widow")</f>
        <v>Married</v>
      </c>
      <c r="Q1973" s="2" t="str" cm="1">
        <f t="array" ref="Q1973">IFERROR(_xlfn.IFS(Table1[[#This Row],[Basic]]=1,"Basic",Table1[[#This Row],[Graduate]]=1,"Graduate",Table1[[#This Row],[Master]]=1,"Master",Table1[[#This Row],[PhD]]=1,"PhD"),"Other")</f>
        <v>Other</v>
      </c>
    </row>
    <row r="1974" spans="1:17" x14ac:dyDescent="0.25">
      <c r="A1974" s="2">
        <v>1179</v>
      </c>
      <c r="B1974" s="7">
        <v>124882</v>
      </c>
      <c r="C1974" s="2">
        <v>1</v>
      </c>
      <c r="D1974" s="2">
        <v>0</v>
      </c>
      <c r="E1974" s="2">
        <v>42</v>
      </c>
      <c r="F1974" s="2">
        <v>0</v>
      </c>
      <c r="G1974" s="2">
        <v>0</v>
      </c>
      <c r="H1974" s="2">
        <v>0</v>
      </c>
      <c r="I1974" s="2">
        <v>1</v>
      </c>
      <c r="J1974" s="2">
        <v>0</v>
      </c>
      <c r="K1974" s="2">
        <v>1</v>
      </c>
      <c r="L1974" s="2">
        <v>0</v>
      </c>
      <c r="M1974" s="2">
        <v>0</v>
      </c>
      <c r="N1974" s="2">
        <v>0</v>
      </c>
      <c r="O1974" s="2" t="s">
        <v>39</v>
      </c>
      <c r="P1974" s="2" t="str" cm="1">
        <f t="array" ref="P1974">_xlfn.IFS(Table1[[#This Row],[Divorced]]=1,"Divorced",Table1[[#This Row],[Married]]=1,"Married",Table1[[#This Row],[Single]]=1,"Single",Table1[[#This Row],[Together]]=1,"Together",Table1[[#This Row],[Widow]]=1,"Widow")</f>
        <v>Together</v>
      </c>
      <c r="Q1974" s="2" t="str" cm="1">
        <f t="array" ref="Q1974">IFERROR(_xlfn.IFS(Table1[[#This Row],[Basic]]=1,"Basic",Table1[[#This Row],[Graduate]]=1,"Graduate",Table1[[#This Row],[Master]]=1,"Master",Table1[[#This Row],[PhD]]=1,"PhD"),"Other")</f>
        <v>Basic</v>
      </c>
    </row>
    <row r="1975" spans="1:17" x14ac:dyDescent="0.25">
      <c r="A1975" s="2">
        <v>2871</v>
      </c>
      <c r="B1975" s="7">
        <v>124882</v>
      </c>
      <c r="C1975" s="2">
        <v>1</v>
      </c>
      <c r="D1975" s="2">
        <v>0</v>
      </c>
      <c r="E1975" s="2">
        <v>42</v>
      </c>
      <c r="F1975" s="2">
        <v>0</v>
      </c>
      <c r="G1975" s="2">
        <v>0</v>
      </c>
      <c r="H1975" s="2">
        <v>0</v>
      </c>
      <c r="I1975" s="2">
        <v>1</v>
      </c>
      <c r="J1975" s="2">
        <v>0</v>
      </c>
      <c r="K1975" s="2">
        <v>1</v>
      </c>
      <c r="L1975" s="2">
        <v>0</v>
      </c>
      <c r="M1975" s="2">
        <v>0</v>
      </c>
      <c r="N1975" s="2">
        <v>0</v>
      </c>
      <c r="O1975" s="2" t="s">
        <v>39</v>
      </c>
      <c r="P1975" s="2" t="str" cm="1">
        <f t="array" ref="P1975">_xlfn.IFS(Table1[[#This Row],[Divorced]]=1,"Divorced",Table1[[#This Row],[Married]]=1,"Married",Table1[[#This Row],[Single]]=1,"Single",Table1[[#This Row],[Together]]=1,"Together",Table1[[#This Row],[Widow]]=1,"Widow")</f>
        <v>Together</v>
      </c>
      <c r="Q1975" s="2" t="str" cm="1">
        <f t="array" ref="Q1975">IFERROR(_xlfn.IFS(Table1[[#This Row],[Basic]]=1,"Basic",Table1[[#This Row],[Graduate]]=1,"Graduate",Table1[[#This Row],[Master]]=1,"Master",Table1[[#This Row],[PhD]]=1,"PhD"),"Other")</f>
        <v>Basic</v>
      </c>
    </row>
    <row r="1976" spans="1:17" x14ac:dyDescent="0.25">
      <c r="A1976" s="2">
        <v>1861</v>
      </c>
      <c r="B1976" s="7">
        <v>124762</v>
      </c>
      <c r="C1976" s="2">
        <v>1</v>
      </c>
      <c r="D1976" s="2">
        <v>0</v>
      </c>
      <c r="E1976" s="2">
        <v>48</v>
      </c>
      <c r="F1976" s="2">
        <v>0</v>
      </c>
      <c r="G1976" s="2">
        <v>0</v>
      </c>
      <c r="H1976" s="2">
        <v>1</v>
      </c>
      <c r="I1976" s="2">
        <v>0</v>
      </c>
      <c r="J1976" s="2">
        <v>0</v>
      </c>
      <c r="K1976" s="2">
        <v>0</v>
      </c>
      <c r="L1976" s="2">
        <v>1</v>
      </c>
      <c r="M1976" s="2">
        <v>0</v>
      </c>
      <c r="N1976" s="2">
        <v>0</v>
      </c>
      <c r="O1976" s="2" t="s">
        <v>34</v>
      </c>
      <c r="P1976" s="2" t="str" cm="1">
        <f t="array" ref="P1976">_xlfn.IFS(Table1[[#This Row],[Divorced]]=1,"Divorced",Table1[[#This Row],[Married]]=1,"Married",Table1[[#This Row],[Single]]=1,"Single",Table1[[#This Row],[Together]]=1,"Together",Table1[[#This Row],[Widow]]=1,"Widow")</f>
        <v>Single</v>
      </c>
      <c r="Q1976" s="2" t="str" cm="1">
        <f t="array" ref="Q1976">IFERROR(_xlfn.IFS(Table1[[#This Row],[Basic]]=1,"Basic",Table1[[#This Row],[Graduate]]=1,"Graduate",Table1[[#This Row],[Master]]=1,"Master",Table1[[#This Row],[PhD]]=1,"PhD"),"Other")</f>
        <v>Graduate</v>
      </c>
    </row>
    <row r="1977" spans="1:17" x14ac:dyDescent="0.25">
      <c r="A1977" s="2">
        <v>2306</v>
      </c>
      <c r="B1977" s="7">
        <v>124711</v>
      </c>
      <c r="C1977" s="2">
        <v>0</v>
      </c>
      <c r="D1977" s="2">
        <v>0</v>
      </c>
      <c r="E1977" s="2">
        <v>38</v>
      </c>
      <c r="F1977" s="2">
        <v>0</v>
      </c>
      <c r="G1977" s="2">
        <v>1</v>
      </c>
      <c r="H1977" s="2">
        <v>0</v>
      </c>
      <c r="I1977" s="2">
        <v>0</v>
      </c>
      <c r="J1977" s="2">
        <v>0</v>
      </c>
      <c r="K1977" s="2">
        <v>0</v>
      </c>
      <c r="L1977" s="2">
        <v>1</v>
      </c>
      <c r="M1977" s="2">
        <v>0</v>
      </c>
      <c r="N1977" s="2">
        <v>0</v>
      </c>
      <c r="O1977" s="2" t="s">
        <v>35</v>
      </c>
      <c r="P1977" s="2" t="str" cm="1">
        <f t="array" ref="P1977">_xlfn.IFS(Table1[[#This Row],[Divorced]]=1,"Divorced",Table1[[#This Row],[Married]]=1,"Married",Table1[[#This Row],[Single]]=1,"Single",Table1[[#This Row],[Together]]=1,"Together",Table1[[#This Row],[Widow]]=1,"Widow")</f>
        <v>Married</v>
      </c>
      <c r="Q1977" s="2" t="str" cm="1">
        <f t="array" ref="Q1977">IFERROR(_xlfn.IFS(Table1[[#This Row],[Basic]]=1,"Basic",Table1[[#This Row],[Graduate]]=1,"Graduate",Table1[[#This Row],[Master]]=1,"Master",Table1[[#This Row],[PhD]]=1,"PhD"),"Other")</f>
        <v>Graduate</v>
      </c>
    </row>
    <row r="1978" spans="1:17" x14ac:dyDescent="0.25">
      <c r="A1978" s="2">
        <v>1529</v>
      </c>
      <c r="B1978" s="7">
        <v>124683</v>
      </c>
      <c r="C1978" s="2">
        <v>1</v>
      </c>
      <c r="D1978" s="2">
        <v>0</v>
      </c>
      <c r="E1978" s="2">
        <v>30</v>
      </c>
      <c r="F1978" s="2">
        <v>0</v>
      </c>
      <c r="G1978" s="2">
        <v>1</v>
      </c>
      <c r="H1978" s="2">
        <v>0</v>
      </c>
      <c r="I1978" s="2">
        <v>0</v>
      </c>
      <c r="J1978" s="2">
        <v>0</v>
      </c>
      <c r="K1978" s="2">
        <v>0</v>
      </c>
      <c r="L1978" s="2">
        <v>0</v>
      </c>
      <c r="M1978" s="2">
        <v>0</v>
      </c>
      <c r="N1978" s="2">
        <v>0</v>
      </c>
      <c r="O1978" s="2" t="s">
        <v>38</v>
      </c>
      <c r="P1978" s="2" t="str" cm="1">
        <f t="array" ref="P1978">_xlfn.IFS(Table1[[#This Row],[Divorced]]=1,"Divorced",Table1[[#This Row],[Married]]=1,"Married",Table1[[#This Row],[Single]]=1,"Single",Table1[[#This Row],[Together]]=1,"Together",Table1[[#This Row],[Widow]]=1,"Widow")</f>
        <v>Married</v>
      </c>
      <c r="Q1978" s="2" t="str" cm="1">
        <f t="array" ref="Q1978">IFERROR(_xlfn.IFS(Table1[[#This Row],[Basic]]=1,"Basic",Table1[[#This Row],[Graduate]]=1,"Graduate",Table1[[#This Row],[Master]]=1,"Master",Table1[[#This Row],[PhD]]=1,"PhD"),"Other")</f>
        <v>Other</v>
      </c>
    </row>
    <row r="1979" spans="1:17" x14ac:dyDescent="0.25">
      <c r="A1979" s="2">
        <v>2538</v>
      </c>
      <c r="B1979" s="7">
        <v>124645</v>
      </c>
      <c r="C1979" s="2">
        <v>1</v>
      </c>
      <c r="D1979" s="2">
        <v>0</v>
      </c>
      <c r="E1979" s="2">
        <v>32</v>
      </c>
      <c r="F1979" s="2">
        <v>0</v>
      </c>
      <c r="G1979" s="2">
        <v>1</v>
      </c>
      <c r="H1979" s="2">
        <v>0</v>
      </c>
      <c r="I1979" s="2">
        <v>0</v>
      </c>
      <c r="J1979" s="2">
        <v>0</v>
      </c>
      <c r="K1979" s="2">
        <v>0</v>
      </c>
      <c r="L1979" s="2">
        <v>1</v>
      </c>
      <c r="M1979" s="2">
        <v>0</v>
      </c>
      <c r="N1979" s="2">
        <v>0</v>
      </c>
      <c r="O1979" s="2" t="s">
        <v>37</v>
      </c>
      <c r="P1979" s="2" t="str" cm="1">
        <f t="array" ref="P1979">_xlfn.IFS(Table1[[#This Row],[Divorced]]=1,"Divorced",Table1[[#This Row],[Married]]=1,"Married",Table1[[#This Row],[Single]]=1,"Single",Table1[[#This Row],[Together]]=1,"Together",Table1[[#This Row],[Widow]]=1,"Widow")</f>
        <v>Married</v>
      </c>
      <c r="Q1979" s="2" t="str" cm="1">
        <f t="array" ref="Q1979">IFERROR(_xlfn.IFS(Table1[[#This Row],[Basic]]=1,"Basic",Table1[[#This Row],[Graduate]]=1,"Graduate",Table1[[#This Row],[Master]]=1,"Master",Table1[[#This Row],[PhD]]=1,"PhD"),"Other")</f>
        <v>Graduate</v>
      </c>
    </row>
    <row r="1980" spans="1:17" x14ac:dyDescent="0.25">
      <c r="A1980" s="2">
        <v>2395</v>
      </c>
      <c r="B1980" s="7">
        <v>124639</v>
      </c>
      <c r="C1980" s="2">
        <v>1</v>
      </c>
      <c r="D1980" s="2">
        <v>1</v>
      </c>
      <c r="E1980" s="2">
        <v>47</v>
      </c>
      <c r="F1980" s="2">
        <v>0</v>
      </c>
      <c r="G1980" s="2">
        <v>1</v>
      </c>
      <c r="H1980" s="2">
        <v>0</v>
      </c>
      <c r="I1980" s="2">
        <v>0</v>
      </c>
      <c r="J1980" s="2">
        <v>0</v>
      </c>
      <c r="K1980" s="2">
        <v>0</v>
      </c>
      <c r="L1980" s="2">
        <v>1</v>
      </c>
      <c r="M1980" s="2">
        <v>0</v>
      </c>
      <c r="N1980" s="2">
        <v>0</v>
      </c>
      <c r="O1980" s="2" t="s">
        <v>34</v>
      </c>
      <c r="P1980" s="2" t="str" cm="1">
        <f t="array" ref="P1980">_xlfn.IFS(Table1[[#This Row],[Divorced]]=1,"Divorced",Table1[[#This Row],[Married]]=1,"Married",Table1[[#This Row],[Single]]=1,"Single",Table1[[#This Row],[Together]]=1,"Together",Table1[[#This Row],[Widow]]=1,"Widow")</f>
        <v>Married</v>
      </c>
      <c r="Q1980" s="2" t="str" cm="1">
        <f t="array" ref="Q1980">IFERROR(_xlfn.IFS(Table1[[#This Row],[Basic]]=1,"Basic",Table1[[#This Row],[Graduate]]=1,"Graduate",Table1[[#This Row],[Master]]=1,"Master",Table1[[#This Row],[PhD]]=1,"PhD"),"Other")</f>
        <v>Graduate</v>
      </c>
    </row>
    <row r="1981" spans="1:17" x14ac:dyDescent="0.25">
      <c r="A1981" s="2">
        <v>1097</v>
      </c>
      <c r="B1981" s="7">
        <v>124594</v>
      </c>
      <c r="C1981" s="2">
        <v>1</v>
      </c>
      <c r="D1981" s="2">
        <v>0</v>
      </c>
      <c r="E1981" s="2">
        <v>41</v>
      </c>
      <c r="F1981" s="2">
        <v>0</v>
      </c>
      <c r="G1981" s="2">
        <v>0</v>
      </c>
      <c r="H1981" s="2">
        <v>0</v>
      </c>
      <c r="I1981" s="2">
        <v>1</v>
      </c>
      <c r="J1981" s="2">
        <v>0</v>
      </c>
      <c r="K1981" s="2">
        <v>1</v>
      </c>
      <c r="L1981" s="2">
        <v>0</v>
      </c>
      <c r="M1981" s="2">
        <v>0</v>
      </c>
      <c r="N1981" s="2">
        <v>0</v>
      </c>
      <c r="O1981" s="2" t="s">
        <v>38</v>
      </c>
      <c r="P1981" s="2" t="str" cm="1">
        <f t="array" ref="P1981">_xlfn.IFS(Table1[[#This Row],[Divorced]]=1,"Divorced",Table1[[#This Row],[Married]]=1,"Married",Table1[[#This Row],[Single]]=1,"Single",Table1[[#This Row],[Together]]=1,"Together",Table1[[#This Row],[Widow]]=1,"Widow")</f>
        <v>Together</v>
      </c>
      <c r="Q1981" s="2" t="str" cm="1">
        <f t="array" ref="Q1981">IFERROR(_xlfn.IFS(Table1[[#This Row],[Basic]]=1,"Basic",Table1[[#This Row],[Graduate]]=1,"Graduate",Table1[[#This Row],[Master]]=1,"Master",Table1[[#This Row],[PhD]]=1,"PhD"),"Other")</f>
        <v>Basic</v>
      </c>
    </row>
    <row r="1982" spans="1:17" x14ac:dyDescent="0.25">
      <c r="A1982" s="2">
        <v>2619</v>
      </c>
      <c r="B1982" s="7">
        <v>124594</v>
      </c>
      <c r="C1982" s="2">
        <v>1</v>
      </c>
      <c r="D1982" s="2">
        <v>0</v>
      </c>
      <c r="E1982" s="2">
        <v>41</v>
      </c>
      <c r="F1982" s="2">
        <v>0</v>
      </c>
      <c r="G1982" s="2">
        <v>0</v>
      </c>
      <c r="H1982" s="2">
        <v>0</v>
      </c>
      <c r="I1982" s="2">
        <v>1</v>
      </c>
      <c r="J1982" s="2">
        <v>0</v>
      </c>
      <c r="K1982" s="2">
        <v>1</v>
      </c>
      <c r="L1982" s="2">
        <v>0</v>
      </c>
      <c r="M1982" s="2">
        <v>0</v>
      </c>
      <c r="N1982" s="2">
        <v>0</v>
      </c>
      <c r="O1982" s="2" t="s">
        <v>39</v>
      </c>
      <c r="P1982" s="2" t="str" cm="1">
        <f t="array" ref="P1982">_xlfn.IFS(Table1[[#This Row],[Divorced]]=1,"Divorced",Table1[[#This Row],[Married]]=1,"Married",Table1[[#This Row],[Single]]=1,"Single",Table1[[#This Row],[Together]]=1,"Together",Table1[[#This Row],[Widow]]=1,"Widow")</f>
        <v>Together</v>
      </c>
      <c r="Q1982" s="2" t="str" cm="1">
        <f t="array" ref="Q1982">IFERROR(_xlfn.IFS(Table1[[#This Row],[Basic]]=1,"Basic",Table1[[#This Row],[Graduate]]=1,"Graduate",Table1[[#This Row],[Master]]=1,"Master",Table1[[#This Row],[PhD]]=1,"PhD"),"Other")</f>
        <v>Basic</v>
      </c>
    </row>
    <row r="1983" spans="1:17" x14ac:dyDescent="0.25">
      <c r="A1983" s="2">
        <v>2955</v>
      </c>
      <c r="B1983" s="7">
        <v>124570</v>
      </c>
      <c r="C1983" s="2">
        <v>1</v>
      </c>
      <c r="D1983" s="2">
        <v>0</v>
      </c>
      <c r="E1983" s="2">
        <v>36</v>
      </c>
      <c r="F1983" s="2">
        <v>0</v>
      </c>
      <c r="G1983" s="2">
        <v>1</v>
      </c>
      <c r="H1983" s="2">
        <v>0</v>
      </c>
      <c r="I1983" s="2">
        <v>0</v>
      </c>
      <c r="J1983" s="2">
        <v>0</v>
      </c>
      <c r="K1983" s="2">
        <v>0</v>
      </c>
      <c r="L1983" s="2">
        <v>1</v>
      </c>
      <c r="M1983" s="2">
        <v>0</v>
      </c>
      <c r="N1983" s="2">
        <v>0</v>
      </c>
      <c r="O1983" s="2" t="s">
        <v>39</v>
      </c>
      <c r="P1983" s="2" t="str" cm="1">
        <f t="array" ref="P1983">_xlfn.IFS(Table1[[#This Row],[Divorced]]=1,"Divorced",Table1[[#This Row],[Married]]=1,"Married",Table1[[#This Row],[Single]]=1,"Single",Table1[[#This Row],[Together]]=1,"Together",Table1[[#This Row],[Widow]]=1,"Widow")</f>
        <v>Married</v>
      </c>
      <c r="Q1983" s="2" t="str" cm="1">
        <f t="array" ref="Q1983">IFERROR(_xlfn.IFS(Table1[[#This Row],[Basic]]=1,"Basic",Table1[[#This Row],[Graduate]]=1,"Graduate",Table1[[#This Row],[Master]]=1,"Master",Table1[[#This Row],[PhD]]=1,"PhD"),"Other")</f>
        <v>Graduate</v>
      </c>
    </row>
    <row r="1984" spans="1:17" x14ac:dyDescent="0.25">
      <c r="A1984" s="2">
        <v>1267</v>
      </c>
      <c r="B1984" s="7">
        <v>124480</v>
      </c>
      <c r="C1984" s="2">
        <v>1</v>
      </c>
      <c r="D1984" s="2">
        <v>0</v>
      </c>
      <c r="E1984" s="2">
        <v>39</v>
      </c>
      <c r="F1984" s="2">
        <v>0</v>
      </c>
      <c r="G1984" s="2">
        <v>1</v>
      </c>
      <c r="H1984" s="2">
        <v>0</v>
      </c>
      <c r="I1984" s="2">
        <v>0</v>
      </c>
      <c r="J1984" s="2">
        <v>0</v>
      </c>
      <c r="K1984" s="2">
        <v>1</v>
      </c>
      <c r="L1984" s="2">
        <v>0</v>
      </c>
      <c r="M1984" s="2">
        <v>0</v>
      </c>
      <c r="N1984" s="2">
        <v>0</v>
      </c>
      <c r="O1984" s="2" t="s">
        <v>34</v>
      </c>
      <c r="P1984" s="2" t="str" cm="1">
        <f t="array" ref="P1984">_xlfn.IFS(Table1[[#This Row],[Divorced]]=1,"Divorced",Table1[[#This Row],[Married]]=1,"Married",Table1[[#This Row],[Single]]=1,"Single",Table1[[#This Row],[Together]]=1,"Together",Table1[[#This Row],[Widow]]=1,"Widow")</f>
        <v>Married</v>
      </c>
      <c r="Q1984" s="2" t="str" cm="1">
        <f t="array" ref="Q1984">IFERROR(_xlfn.IFS(Table1[[#This Row],[Basic]]=1,"Basic",Table1[[#This Row],[Graduate]]=1,"Graduate",Table1[[#This Row],[Master]]=1,"Master",Table1[[#This Row],[PhD]]=1,"PhD"),"Other")</f>
        <v>Basic</v>
      </c>
    </row>
    <row r="1985" spans="1:17" x14ac:dyDescent="0.25">
      <c r="A1985" s="2">
        <v>3196</v>
      </c>
      <c r="B1985" s="7">
        <v>124434</v>
      </c>
      <c r="C1985" s="2">
        <v>2</v>
      </c>
      <c r="D1985" s="2">
        <v>0</v>
      </c>
      <c r="E1985" s="2">
        <v>48</v>
      </c>
      <c r="F1985" s="2">
        <v>0</v>
      </c>
      <c r="G1985" s="2">
        <v>1</v>
      </c>
      <c r="H1985" s="2">
        <v>0</v>
      </c>
      <c r="I1985" s="2">
        <v>0</v>
      </c>
      <c r="J1985" s="2">
        <v>0</v>
      </c>
      <c r="K1985" s="2">
        <v>0</v>
      </c>
      <c r="L1985" s="2">
        <v>1</v>
      </c>
      <c r="M1985" s="2">
        <v>0</v>
      </c>
      <c r="N1985" s="2">
        <v>0</v>
      </c>
      <c r="O1985" s="2" t="s">
        <v>36</v>
      </c>
      <c r="P1985" s="2" t="str" cm="1">
        <f t="array" ref="P1985">_xlfn.IFS(Table1[[#This Row],[Divorced]]=1,"Divorced",Table1[[#This Row],[Married]]=1,"Married",Table1[[#This Row],[Single]]=1,"Single",Table1[[#This Row],[Together]]=1,"Together",Table1[[#This Row],[Widow]]=1,"Widow")</f>
        <v>Married</v>
      </c>
      <c r="Q1985" s="2" t="str" cm="1">
        <f t="array" ref="Q1985">IFERROR(_xlfn.IFS(Table1[[#This Row],[Basic]]=1,"Basic",Table1[[#This Row],[Graduate]]=1,"Graduate",Table1[[#This Row],[Master]]=1,"Master",Table1[[#This Row],[PhD]]=1,"PhD"),"Other")</f>
        <v>Graduate</v>
      </c>
    </row>
    <row r="1986" spans="1:17" x14ac:dyDescent="0.25">
      <c r="A1986" s="2">
        <v>1906</v>
      </c>
      <c r="B1986" s="7">
        <v>124401</v>
      </c>
      <c r="C1986" s="2">
        <v>0</v>
      </c>
      <c r="D1986" s="2">
        <v>0</v>
      </c>
      <c r="E1986" s="2">
        <v>41</v>
      </c>
      <c r="F1986" s="2">
        <v>0</v>
      </c>
      <c r="G1986" s="2">
        <v>0</v>
      </c>
      <c r="H1986" s="2">
        <v>0</v>
      </c>
      <c r="I1986" s="2">
        <v>1</v>
      </c>
      <c r="J1986" s="2">
        <v>0</v>
      </c>
      <c r="K1986" s="2">
        <v>0</v>
      </c>
      <c r="L1986" s="2">
        <v>0</v>
      </c>
      <c r="M1986" s="2">
        <v>1</v>
      </c>
      <c r="N1986" s="2">
        <v>0</v>
      </c>
      <c r="O1986" s="2" t="s">
        <v>36</v>
      </c>
      <c r="P1986" s="2" t="str" cm="1">
        <f t="array" ref="P1986">_xlfn.IFS(Table1[[#This Row],[Divorced]]=1,"Divorced",Table1[[#This Row],[Married]]=1,"Married",Table1[[#This Row],[Single]]=1,"Single",Table1[[#This Row],[Together]]=1,"Together",Table1[[#This Row],[Widow]]=1,"Widow")</f>
        <v>Together</v>
      </c>
      <c r="Q1986" s="2" t="str" cm="1">
        <f t="array" ref="Q1986">IFERROR(_xlfn.IFS(Table1[[#This Row],[Basic]]=1,"Basic",Table1[[#This Row],[Graduate]]=1,"Graduate",Table1[[#This Row],[Master]]=1,"Master",Table1[[#This Row],[PhD]]=1,"PhD"),"Other")</f>
        <v>Master</v>
      </c>
    </row>
    <row r="1987" spans="1:17" x14ac:dyDescent="0.25">
      <c r="A1987" s="2">
        <v>2324</v>
      </c>
      <c r="B1987" s="7">
        <v>124367</v>
      </c>
      <c r="C1987" s="2">
        <v>1</v>
      </c>
      <c r="D1987" s="2">
        <v>0</v>
      </c>
      <c r="E1987" s="2">
        <v>38</v>
      </c>
      <c r="F1987" s="2">
        <v>0</v>
      </c>
      <c r="G1987" s="2">
        <v>0</v>
      </c>
      <c r="H1987" s="2">
        <v>1</v>
      </c>
      <c r="I1987" s="2">
        <v>0</v>
      </c>
      <c r="J1987" s="2">
        <v>0</v>
      </c>
      <c r="K1987" s="2">
        <v>1</v>
      </c>
      <c r="L1987" s="2">
        <v>0</v>
      </c>
      <c r="M1987" s="2">
        <v>0</v>
      </c>
      <c r="N1987" s="2">
        <v>0</v>
      </c>
      <c r="O1987" s="2" t="s">
        <v>35</v>
      </c>
      <c r="P1987" s="2" t="str" cm="1">
        <f t="array" ref="P1987">_xlfn.IFS(Table1[[#This Row],[Divorced]]=1,"Divorced",Table1[[#This Row],[Married]]=1,"Married",Table1[[#This Row],[Single]]=1,"Single",Table1[[#This Row],[Together]]=1,"Together",Table1[[#This Row],[Widow]]=1,"Widow")</f>
        <v>Single</v>
      </c>
      <c r="Q1987" s="2" t="str" cm="1">
        <f t="array" ref="Q1987">IFERROR(_xlfn.IFS(Table1[[#This Row],[Basic]]=1,"Basic",Table1[[#This Row],[Graduate]]=1,"Graduate",Table1[[#This Row],[Master]]=1,"Master",Table1[[#This Row],[PhD]]=1,"PhD"),"Other")</f>
        <v>Basic</v>
      </c>
    </row>
    <row r="1988" spans="1:17" x14ac:dyDescent="0.25">
      <c r="A1988" s="2">
        <v>2668</v>
      </c>
      <c r="B1988" s="7">
        <v>124336</v>
      </c>
      <c r="C1988" s="2">
        <v>1</v>
      </c>
      <c r="D1988" s="2">
        <v>0</v>
      </c>
      <c r="E1988" s="2">
        <v>39</v>
      </c>
      <c r="F1988" s="2">
        <v>0</v>
      </c>
      <c r="G1988" s="2">
        <v>0</v>
      </c>
      <c r="H1988" s="2">
        <v>1</v>
      </c>
      <c r="I1988" s="2">
        <v>0</v>
      </c>
      <c r="J1988" s="2">
        <v>0</v>
      </c>
      <c r="K1988" s="2">
        <v>0</v>
      </c>
      <c r="L1988" s="2">
        <v>0</v>
      </c>
      <c r="M1988" s="2">
        <v>0</v>
      </c>
      <c r="N1988" s="2">
        <v>0</v>
      </c>
      <c r="O1988" s="2" t="s">
        <v>36</v>
      </c>
      <c r="P1988" s="2" t="str" cm="1">
        <f t="array" ref="P1988">_xlfn.IFS(Table1[[#This Row],[Divorced]]=1,"Divorced",Table1[[#This Row],[Married]]=1,"Married",Table1[[#This Row],[Single]]=1,"Single",Table1[[#This Row],[Together]]=1,"Together",Table1[[#This Row],[Widow]]=1,"Widow")</f>
        <v>Single</v>
      </c>
      <c r="Q1988" s="2" t="str" cm="1">
        <f t="array" ref="Q1988">IFERROR(_xlfn.IFS(Table1[[#This Row],[Basic]]=1,"Basic",Table1[[#This Row],[Graduate]]=1,"Graduate",Table1[[#This Row],[Master]]=1,"Master",Table1[[#This Row],[PhD]]=1,"PhD"),"Other")</f>
        <v>Other</v>
      </c>
    </row>
    <row r="1989" spans="1:17" x14ac:dyDescent="0.25">
      <c r="A1989" s="2">
        <v>1486</v>
      </c>
      <c r="B1989" s="7">
        <v>124279</v>
      </c>
      <c r="C1989" s="2">
        <v>0</v>
      </c>
      <c r="D1989" s="2">
        <v>0</v>
      </c>
      <c r="E1989" s="2">
        <v>30</v>
      </c>
      <c r="F1989" s="2">
        <v>0</v>
      </c>
      <c r="G1989" s="2">
        <v>1</v>
      </c>
      <c r="H1989" s="2">
        <v>0</v>
      </c>
      <c r="I1989" s="2">
        <v>0</v>
      </c>
      <c r="J1989" s="2">
        <v>0</v>
      </c>
      <c r="K1989" s="2">
        <v>1</v>
      </c>
      <c r="L1989" s="2">
        <v>0</v>
      </c>
      <c r="M1989" s="2">
        <v>0</v>
      </c>
      <c r="N1989" s="2">
        <v>0</v>
      </c>
      <c r="O1989" s="2" t="s">
        <v>36</v>
      </c>
      <c r="P1989" s="2" t="str" cm="1">
        <f t="array" ref="P1989">_xlfn.IFS(Table1[[#This Row],[Divorced]]=1,"Divorced",Table1[[#This Row],[Married]]=1,"Married",Table1[[#This Row],[Single]]=1,"Single",Table1[[#This Row],[Together]]=1,"Together",Table1[[#This Row],[Widow]]=1,"Widow")</f>
        <v>Married</v>
      </c>
      <c r="Q1989" s="2" t="str" cm="1">
        <f t="array" ref="Q1989">IFERROR(_xlfn.IFS(Table1[[#This Row],[Basic]]=1,"Basic",Table1[[#This Row],[Graduate]]=1,"Graduate",Table1[[#This Row],[Master]]=1,"Master",Table1[[#This Row],[PhD]]=1,"PhD"),"Other")</f>
        <v>Basic</v>
      </c>
    </row>
    <row r="1990" spans="1:17" x14ac:dyDescent="0.25">
      <c r="A1990" s="2">
        <v>1573</v>
      </c>
      <c r="B1990" s="7">
        <v>124221</v>
      </c>
      <c r="C1990" s="2">
        <v>0</v>
      </c>
      <c r="D1990" s="2">
        <v>0</v>
      </c>
      <c r="E1990" s="2">
        <v>61</v>
      </c>
      <c r="F1990" s="2">
        <v>0</v>
      </c>
      <c r="G1990" s="2">
        <v>0</v>
      </c>
      <c r="H1990" s="2">
        <v>0</v>
      </c>
      <c r="I1990" s="2">
        <v>1</v>
      </c>
      <c r="J1990" s="2">
        <v>0</v>
      </c>
      <c r="K1990" s="2">
        <v>0</v>
      </c>
      <c r="L1990" s="2">
        <v>1</v>
      </c>
      <c r="M1990" s="2">
        <v>0</v>
      </c>
      <c r="N1990" s="2">
        <v>0</v>
      </c>
      <c r="O1990" s="2" t="s">
        <v>34</v>
      </c>
      <c r="P1990" s="2" t="str" cm="1">
        <f t="array" ref="P1990">_xlfn.IFS(Table1[[#This Row],[Divorced]]=1,"Divorced",Table1[[#This Row],[Married]]=1,"Married",Table1[[#This Row],[Single]]=1,"Single",Table1[[#This Row],[Together]]=1,"Together",Table1[[#This Row],[Widow]]=1,"Widow")</f>
        <v>Together</v>
      </c>
      <c r="Q1990" s="2" t="str" cm="1">
        <f t="array" ref="Q1990">IFERROR(_xlfn.IFS(Table1[[#This Row],[Basic]]=1,"Basic",Table1[[#This Row],[Graduate]]=1,"Graduate",Table1[[#This Row],[Master]]=1,"Master",Table1[[#This Row],[PhD]]=1,"PhD"),"Other")</f>
        <v>Graduate</v>
      </c>
    </row>
    <row r="1991" spans="1:17" x14ac:dyDescent="0.25">
      <c r="A1991" s="2">
        <v>2975</v>
      </c>
      <c r="B1991" s="7">
        <v>124206</v>
      </c>
      <c r="C1991" s="2">
        <v>1</v>
      </c>
      <c r="D1991" s="2">
        <v>0</v>
      </c>
      <c r="E1991" s="2">
        <v>50</v>
      </c>
      <c r="F1991" s="2">
        <v>0</v>
      </c>
      <c r="G1991" s="2">
        <v>0</v>
      </c>
      <c r="H1991" s="2">
        <v>1</v>
      </c>
      <c r="I1991" s="2">
        <v>0</v>
      </c>
      <c r="J1991" s="2">
        <v>0</v>
      </c>
      <c r="K1991" s="2">
        <v>0</v>
      </c>
      <c r="L1991" s="2">
        <v>1</v>
      </c>
      <c r="M1991" s="2">
        <v>0</v>
      </c>
      <c r="N1991" s="2">
        <v>0</v>
      </c>
      <c r="O1991" s="2" t="s">
        <v>38</v>
      </c>
      <c r="P1991" s="2" t="str" cm="1">
        <f t="array" ref="P1991">_xlfn.IFS(Table1[[#This Row],[Divorced]]=1,"Divorced",Table1[[#This Row],[Married]]=1,"Married",Table1[[#This Row],[Single]]=1,"Single",Table1[[#This Row],[Together]]=1,"Together",Table1[[#This Row],[Widow]]=1,"Widow")</f>
        <v>Single</v>
      </c>
      <c r="Q1991" s="2" t="str" cm="1">
        <f t="array" ref="Q1991">IFERROR(_xlfn.IFS(Table1[[#This Row],[Basic]]=1,"Basic",Table1[[#This Row],[Graduate]]=1,"Graduate",Table1[[#This Row],[Master]]=1,"Master",Table1[[#This Row],[PhD]]=1,"PhD"),"Other")</f>
        <v>Graduate</v>
      </c>
    </row>
    <row r="1992" spans="1:17" x14ac:dyDescent="0.25">
      <c r="A1992" s="2">
        <v>2067</v>
      </c>
      <c r="B1992" s="7">
        <v>124163</v>
      </c>
      <c r="C1992" s="2">
        <v>1</v>
      </c>
      <c r="D1992" s="2">
        <v>1</v>
      </c>
      <c r="E1992" s="2">
        <v>50</v>
      </c>
      <c r="F1992" s="2">
        <v>0</v>
      </c>
      <c r="G1992" s="2">
        <v>0</v>
      </c>
      <c r="H1992" s="2">
        <v>1</v>
      </c>
      <c r="I1992" s="2">
        <v>0</v>
      </c>
      <c r="J1992" s="2">
        <v>0</v>
      </c>
      <c r="K1992" s="2">
        <v>0</v>
      </c>
      <c r="L1992" s="2">
        <v>1</v>
      </c>
      <c r="M1992" s="2">
        <v>0</v>
      </c>
      <c r="N1992" s="2">
        <v>0</v>
      </c>
      <c r="O1992" s="2" t="s">
        <v>39</v>
      </c>
      <c r="P1992" s="2" t="str" cm="1">
        <f t="array" ref="P1992">_xlfn.IFS(Table1[[#This Row],[Divorced]]=1,"Divorced",Table1[[#This Row],[Married]]=1,"Married",Table1[[#This Row],[Single]]=1,"Single",Table1[[#This Row],[Together]]=1,"Together",Table1[[#This Row],[Widow]]=1,"Widow")</f>
        <v>Single</v>
      </c>
      <c r="Q1992" s="2" t="str" cm="1">
        <f t="array" ref="Q1992">IFERROR(_xlfn.IFS(Table1[[#This Row],[Basic]]=1,"Basic",Table1[[#This Row],[Graduate]]=1,"Graduate",Table1[[#This Row],[Master]]=1,"Master",Table1[[#This Row],[PhD]]=1,"PhD"),"Other")</f>
        <v>Graduate</v>
      </c>
    </row>
    <row r="1993" spans="1:17" x14ac:dyDescent="0.25">
      <c r="A1993" s="2">
        <v>1315</v>
      </c>
      <c r="B1993" s="7">
        <v>124072</v>
      </c>
      <c r="C1993" s="2">
        <v>1</v>
      </c>
      <c r="D1993" s="2">
        <v>0</v>
      </c>
      <c r="E1993" s="2">
        <v>37</v>
      </c>
      <c r="F1993" s="2">
        <v>0</v>
      </c>
      <c r="G1993" s="2">
        <v>0</v>
      </c>
      <c r="H1993" s="2">
        <v>1</v>
      </c>
      <c r="I1993" s="2">
        <v>0</v>
      </c>
      <c r="J1993" s="2">
        <v>0</v>
      </c>
      <c r="K1993" s="2">
        <v>0</v>
      </c>
      <c r="L1993" s="2">
        <v>1</v>
      </c>
      <c r="M1993" s="2">
        <v>0</v>
      </c>
      <c r="N1993" s="2">
        <v>0</v>
      </c>
      <c r="O1993" s="2" t="s">
        <v>34</v>
      </c>
      <c r="P1993" s="2" t="str" cm="1">
        <f t="array" ref="P1993">_xlfn.IFS(Table1[[#This Row],[Divorced]]=1,"Divorced",Table1[[#This Row],[Married]]=1,"Married",Table1[[#This Row],[Single]]=1,"Single",Table1[[#This Row],[Together]]=1,"Together",Table1[[#This Row],[Widow]]=1,"Widow")</f>
        <v>Single</v>
      </c>
      <c r="Q1993" s="2" t="str" cm="1">
        <f t="array" ref="Q1993">IFERROR(_xlfn.IFS(Table1[[#This Row],[Basic]]=1,"Basic",Table1[[#This Row],[Graduate]]=1,"Graduate",Table1[[#This Row],[Master]]=1,"Master",Table1[[#This Row],[PhD]]=1,"PhD"),"Other")</f>
        <v>Graduate</v>
      </c>
    </row>
    <row r="1994" spans="1:17" x14ac:dyDescent="0.25">
      <c r="A1994" s="2">
        <v>1432</v>
      </c>
      <c r="B1994" s="7">
        <v>124027</v>
      </c>
      <c r="C1994" s="2">
        <v>1</v>
      </c>
      <c r="D1994" s="2">
        <v>0</v>
      </c>
      <c r="E1994" s="2">
        <v>44</v>
      </c>
      <c r="F1994" s="2">
        <v>0</v>
      </c>
      <c r="G1994" s="2">
        <v>1</v>
      </c>
      <c r="H1994" s="2">
        <v>0</v>
      </c>
      <c r="I1994" s="2">
        <v>0</v>
      </c>
      <c r="J1994" s="2">
        <v>0</v>
      </c>
      <c r="K1994" s="2">
        <v>0</v>
      </c>
      <c r="L1994" s="2">
        <v>1</v>
      </c>
      <c r="M1994" s="2">
        <v>0</v>
      </c>
      <c r="N1994" s="2">
        <v>0</v>
      </c>
      <c r="O1994" s="2" t="s">
        <v>36</v>
      </c>
      <c r="P1994" s="2" t="str" cm="1">
        <f t="array" ref="P1994">_xlfn.IFS(Table1[[#This Row],[Divorced]]=1,"Divorced",Table1[[#This Row],[Married]]=1,"Married",Table1[[#This Row],[Single]]=1,"Single",Table1[[#This Row],[Together]]=1,"Together",Table1[[#This Row],[Widow]]=1,"Widow")</f>
        <v>Married</v>
      </c>
      <c r="Q1994" s="2" t="str" cm="1">
        <f t="array" ref="Q1994">IFERROR(_xlfn.IFS(Table1[[#This Row],[Basic]]=1,"Basic",Table1[[#This Row],[Graduate]]=1,"Graduate",Table1[[#This Row],[Master]]=1,"Master",Table1[[#This Row],[PhD]]=1,"PhD"),"Other")</f>
        <v>Graduate</v>
      </c>
    </row>
    <row r="1995" spans="1:17" x14ac:dyDescent="0.25">
      <c r="A1995" s="2">
        <v>1291</v>
      </c>
      <c r="B1995" s="7">
        <v>123976</v>
      </c>
      <c r="C1995" s="2">
        <v>1</v>
      </c>
      <c r="D1995" s="2">
        <v>0</v>
      </c>
      <c r="E1995" s="2">
        <v>36</v>
      </c>
      <c r="F1995" s="2">
        <v>0</v>
      </c>
      <c r="G1995" s="2">
        <v>0</v>
      </c>
      <c r="H1995" s="2">
        <v>0</v>
      </c>
      <c r="I1995" s="2">
        <v>1</v>
      </c>
      <c r="J1995" s="2">
        <v>0</v>
      </c>
      <c r="K1995" s="2">
        <v>0</v>
      </c>
      <c r="L1995" s="2">
        <v>1</v>
      </c>
      <c r="M1995" s="2">
        <v>0</v>
      </c>
      <c r="N1995" s="2">
        <v>0</v>
      </c>
      <c r="O1995" s="2" t="s">
        <v>34</v>
      </c>
      <c r="P1995" s="2" t="str" cm="1">
        <f t="array" ref="P1995">_xlfn.IFS(Table1[[#This Row],[Divorced]]=1,"Divorced",Table1[[#This Row],[Married]]=1,"Married",Table1[[#This Row],[Single]]=1,"Single",Table1[[#This Row],[Together]]=1,"Together",Table1[[#This Row],[Widow]]=1,"Widow")</f>
        <v>Together</v>
      </c>
      <c r="Q1995" s="2" t="str" cm="1">
        <f t="array" ref="Q1995">IFERROR(_xlfn.IFS(Table1[[#This Row],[Basic]]=1,"Basic",Table1[[#This Row],[Graduate]]=1,"Graduate",Table1[[#This Row],[Master]]=1,"Master",Table1[[#This Row],[PhD]]=1,"PhD"),"Other")</f>
        <v>Graduate</v>
      </c>
    </row>
    <row r="1996" spans="1:17" x14ac:dyDescent="0.25">
      <c r="A1996" s="2">
        <v>1136</v>
      </c>
      <c r="B1996" s="7">
        <v>123957</v>
      </c>
      <c r="C1996" s="2">
        <v>1</v>
      </c>
      <c r="D1996" s="2">
        <v>0</v>
      </c>
      <c r="E1996" s="2">
        <v>45</v>
      </c>
      <c r="F1996" s="2">
        <v>0</v>
      </c>
      <c r="G1996" s="2">
        <v>1</v>
      </c>
      <c r="H1996" s="2">
        <v>0</v>
      </c>
      <c r="I1996" s="2">
        <v>0</v>
      </c>
      <c r="J1996" s="2">
        <v>0</v>
      </c>
      <c r="K1996" s="2">
        <v>0</v>
      </c>
      <c r="L1996" s="2">
        <v>1</v>
      </c>
      <c r="M1996" s="2">
        <v>0</v>
      </c>
      <c r="N1996" s="2">
        <v>0</v>
      </c>
      <c r="O1996" s="2" t="s">
        <v>35</v>
      </c>
      <c r="P1996" s="2" t="str" cm="1">
        <f t="array" ref="P1996">_xlfn.IFS(Table1[[#This Row],[Divorced]]=1,"Divorced",Table1[[#This Row],[Married]]=1,"Married",Table1[[#This Row],[Single]]=1,"Single",Table1[[#This Row],[Together]]=1,"Together",Table1[[#This Row],[Widow]]=1,"Widow")</f>
        <v>Married</v>
      </c>
      <c r="Q1996" s="2" t="str" cm="1">
        <f t="array" ref="Q1996">IFERROR(_xlfn.IFS(Table1[[#This Row],[Basic]]=1,"Basic",Table1[[#This Row],[Graduate]]=1,"Graduate",Table1[[#This Row],[Master]]=1,"Master",Table1[[#This Row],[PhD]]=1,"PhD"),"Other")</f>
        <v>Graduate</v>
      </c>
    </row>
    <row r="1997" spans="1:17" x14ac:dyDescent="0.25">
      <c r="A1997" s="2">
        <v>1580</v>
      </c>
      <c r="B1997" s="7">
        <v>123910</v>
      </c>
      <c r="C1997" s="2">
        <v>1</v>
      </c>
      <c r="D1997" s="2">
        <v>0</v>
      </c>
      <c r="E1997" s="2">
        <v>51</v>
      </c>
      <c r="F1997" s="2">
        <v>1</v>
      </c>
      <c r="G1997" s="2">
        <v>0</v>
      </c>
      <c r="H1997" s="2">
        <v>0</v>
      </c>
      <c r="I1997" s="2">
        <v>0</v>
      </c>
      <c r="J1997" s="2">
        <v>0</v>
      </c>
      <c r="K1997" s="2">
        <v>0</v>
      </c>
      <c r="L1997" s="2">
        <v>1</v>
      </c>
      <c r="M1997" s="2">
        <v>0</v>
      </c>
      <c r="N1997" s="2">
        <v>0</v>
      </c>
      <c r="O1997" s="2" t="s">
        <v>35</v>
      </c>
      <c r="P1997" s="2" t="str" cm="1">
        <f t="array" ref="P1997">_xlfn.IFS(Table1[[#This Row],[Divorced]]=1,"Divorced",Table1[[#This Row],[Married]]=1,"Married",Table1[[#This Row],[Single]]=1,"Single",Table1[[#This Row],[Together]]=1,"Together",Table1[[#This Row],[Widow]]=1,"Widow")</f>
        <v>Divorced</v>
      </c>
      <c r="Q1997" s="2" t="str" cm="1">
        <f t="array" ref="Q1997">IFERROR(_xlfn.IFS(Table1[[#This Row],[Basic]]=1,"Basic",Table1[[#This Row],[Graduate]]=1,"Graduate",Table1[[#This Row],[Master]]=1,"Master",Table1[[#This Row],[PhD]]=1,"PhD"),"Other")</f>
        <v>Graduate</v>
      </c>
    </row>
    <row r="1998" spans="1:17" x14ac:dyDescent="0.25">
      <c r="A1998" s="2">
        <v>2850</v>
      </c>
      <c r="B1998" s="7">
        <v>123830</v>
      </c>
      <c r="C1998" s="2">
        <v>0</v>
      </c>
      <c r="D1998" s="2">
        <v>0</v>
      </c>
      <c r="E1998" s="2">
        <v>33</v>
      </c>
      <c r="F1998" s="2">
        <v>0</v>
      </c>
      <c r="G1998" s="2">
        <v>0</v>
      </c>
      <c r="H1998" s="2">
        <v>1</v>
      </c>
      <c r="I1998" s="2">
        <v>0</v>
      </c>
      <c r="J1998" s="2">
        <v>0</v>
      </c>
      <c r="K1998" s="2">
        <v>0</v>
      </c>
      <c r="L1998" s="2">
        <v>0</v>
      </c>
      <c r="M1998" s="2">
        <v>0</v>
      </c>
      <c r="N1998" s="2">
        <v>0</v>
      </c>
      <c r="O1998" s="2" t="s">
        <v>37</v>
      </c>
      <c r="P1998" s="2" t="str" cm="1">
        <f t="array" ref="P1998">_xlfn.IFS(Table1[[#This Row],[Divorced]]=1,"Divorced",Table1[[#This Row],[Married]]=1,"Married",Table1[[#This Row],[Single]]=1,"Single",Table1[[#This Row],[Together]]=1,"Together",Table1[[#This Row],[Widow]]=1,"Widow")</f>
        <v>Single</v>
      </c>
      <c r="Q1998" s="2" t="str" cm="1">
        <f t="array" ref="Q1998">IFERROR(_xlfn.IFS(Table1[[#This Row],[Basic]]=1,"Basic",Table1[[#This Row],[Graduate]]=1,"Graduate",Table1[[#This Row],[Master]]=1,"Master",Table1[[#This Row],[PhD]]=1,"PhD"),"Other")</f>
        <v>Other</v>
      </c>
    </row>
    <row r="1999" spans="1:17" x14ac:dyDescent="0.25">
      <c r="A1999" s="2">
        <v>2917</v>
      </c>
      <c r="B1999" s="7">
        <v>123763</v>
      </c>
      <c r="C1999" s="2">
        <v>1</v>
      </c>
      <c r="D1999" s="2">
        <v>0</v>
      </c>
      <c r="E1999" s="2">
        <v>43</v>
      </c>
      <c r="F1999" s="2">
        <v>0</v>
      </c>
      <c r="G1999" s="2">
        <v>0</v>
      </c>
      <c r="H1999" s="2">
        <v>1</v>
      </c>
      <c r="I1999" s="2">
        <v>0</v>
      </c>
      <c r="J1999" s="2">
        <v>0</v>
      </c>
      <c r="K1999" s="2">
        <v>0</v>
      </c>
      <c r="L1999" s="2">
        <v>1</v>
      </c>
      <c r="M1999" s="2">
        <v>0</v>
      </c>
      <c r="N1999" s="2">
        <v>0</v>
      </c>
      <c r="O1999" s="2" t="s">
        <v>34</v>
      </c>
      <c r="P1999" s="2" t="str" cm="1">
        <f t="array" ref="P1999">_xlfn.IFS(Table1[[#This Row],[Divorced]]=1,"Divorced",Table1[[#This Row],[Married]]=1,"Married",Table1[[#This Row],[Single]]=1,"Single",Table1[[#This Row],[Together]]=1,"Together",Table1[[#This Row],[Widow]]=1,"Widow")</f>
        <v>Single</v>
      </c>
      <c r="Q1999" s="2" t="str" cm="1">
        <f t="array" ref="Q1999">IFERROR(_xlfn.IFS(Table1[[#This Row],[Basic]]=1,"Basic",Table1[[#This Row],[Graduate]]=1,"Graduate",Table1[[#This Row],[Master]]=1,"Master",Table1[[#This Row],[PhD]]=1,"PhD"),"Other")</f>
        <v>Graduate</v>
      </c>
    </row>
    <row r="2000" spans="1:17" x14ac:dyDescent="0.25">
      <c r="A2000" s="2">
        <v>2255</v>
      </c>
      <c r="B2000" s="7">
        <v>123748</v>
      </c>
      <c r="C2000" s="2">
        <v>1</v>
      </c>
      <c r="D2000" s="2">
        <v>0</v>
      </c>
      <c r="E2000" s="2">
        <v>52</v>
      </c>
      <c r="F2000" s="2">
        <v>1</v>
      </c>
      <c r="G2000" s="2">
        <v>0</v>
      </c>
      <c r="H2000" s="2">
        <v>0</v>
      </c>
      <c r="I2000" s="2">
        <v>0</v>
      </c>
      <c r="J2000" s="2">
        <v>0</v>
      </c>
      <c r="K2000" s="2">
        <v>0</v>
      </c>
      <c r="L2000" s="2">
        <v>0</v>
      </c>
      <c r="M2000" s="2">
        <v>1</v>
      </c>
      <c r="N2000" s="2">
        <v>0</v>
      </c>
      <c r="O2000" s="2" t="s">
        <v>38</v>
      </c>
      <c r="P2000" s="2" t="str" cm="1">
        <f t="array" ref="P2000">_xlfn.IFS(Table1[[#This Row],[Divorced]]=1,"Divorced",Table1[[#This Row],[Married]]=1,"Married",Table1[[#This Row],[Single]]=1,"Single",Table1[[#This Row],[Together]]=1,"Together",Table1[[#This Row],[Widow]]=1,"Widow")</f>
        <v>Divorced</v>
      </c>
      <c r="Q2000" s="2" t="str" cm="1">
        <f t="array" ref="Q2000">IFERROR(_xlfn.IFS(Table1[[#This Row],[Basic]]=1,"Basic",Table1[[#This Row],[Graduate]]=1,"Graduate",Table1[[#This Row],[Master]]=1,"Master",Table1[[#This Row],[PhD]]=1,"PhD"),"Other")</f>
        <v>Master</v>
      </c>
    </row>
    <row r="2001" spans="1:17" x14ac:dyDescent="0.25">
      <c r="A2001" s="2">
        <v>2155</v>
      </c>
      <c r="B2001" s="7">
        <v>123724</v>
      </c>
      <c r="C2001" s="2">
        <v>1</v>
      </c>
      <c r="D2001" s="2">
        <v>0</v>
      </c>
      <c r="E2001" s="2">
        <v>41</v>
      </c>
      <c r="F2001" s="2">
        <v>0</v>
      </c>
      <c r="G2001" s="2">
        <v>0</v>
      </c>
      <c r="H2001" s="2">
        <v>0</v>
      </c>
      <c r="I2001" s="2">
        <v>1</v>
      </c>
      <c r="J2001" s="2">
        <v>0</v>
      </c>
      <c r="K2001" s="2">
        <v>1</v>
      </c>
      <c r="L2001" s="2">
        <v>0</v>
      </c>
      <c r="M2001" s="2">
        <v>0</v>
      </c>
      <c r="N2001" s="2">
        <v>0</v>
      </c>
      <c r="O2001" s="2" t="s">
        <v>34</v>
      </c>
      <c r="P2001" s="2" t="str" cm="1">
        <f t="array" ref="P2001">_xlfn.IFS(Table1[[#This Row],[Divorced]]=1,"Divorced",Table1[[#This Row],[Married]]=1,"Married",Table1[[#This Row],[Single]]=1,"Single",Table1[[#This Row],[Together]]=1,"Together",Table1[[#This Row],[Widow]]=1,"Widow")</f>
        <v>Together</v>
      </c>
      <c r="Q2001" s="2" t="str" cm="1">
        <f t="array" ref="Q2001">IFERROR(_xlfn.IFS(Table1[[#This Row],[Basic]]=1,"Basic",Table1[[#This Row],[Graduate]]=1,"Graduate",Table1[[#This Row],[Master]]=1,"Master",Table1[[#This Row],[PhD]]=1,"PhD"),"Other")</f>
        <v>Basic</v>
      </c>
    </row>
    <row r="2002" spans="1:17" x14ac:dyDescent="0.25">
      <c r="A2002" s="2">
        <v>1036</v>
      </c>
      <c r="B2002" s="7">
        <v>123718</v>
      </c>
      <c r="C2002" s="2">
        <v>1</v>
      </c>
      <c r="D2002" s="2">
        <v>0</v>
      </c>
      <c r="E2002" s="2">
        <v>44</v>
      </c>
      <c r="F2002" s="2">
        <v>0</v>
      </c>
      <c r="G2002" s="2">
        <v>1</v>
      </c>
      <c r="H2002" s="2">
        <v>0</v>
      </c>
      <c r="I2002" s="2">
        <v>0</v>
      </c>
      <c r="J2002" s="2">
        <v>0</v>
      </c>
      <c r="K2002" s="2">
        <v>0</v>
      </c>
      <c r="L2002" s="2">
        <v>0</v>
      </c>
      <c r="M2002" s="2">
        <v>0</v>
      </c>
      <c r="N2002" s="2">
        <v>0</v>
      </c>
      <c r="O2002" s="2" t="s">
        <v>36</v>
      </c>
      <c r="P2002" s="2" t="str" cm="1">
        <f t="array" ref="P2002">_xlfn.IFS(Table1[[#This Row],[Divorced]]=1,"Divorced",Table1[[#This Row],[Married]]=1,"Married",Table1[[#This Row],[Single]]=1,"Single",Table1[[#This Row],[Together]]=1,"Together",Table1[[#This Row],[Widow]]=1,"Widow")</f>
        <v>Married</v>
      </c>
      <c r="Q2002" s="2" t="str" cm="1">
        <f t="array" ref="Q2002">IFERROR(_xlfn.IFS(Table1[[#This Row],[Basic]]=1,"Basic",Table1[[#This Row],[Graduate]]=1,"Graduate",Table1[[#This Row],[Master]]=1,"Master",Table1[[#This Row],[PhD]]=1,"PhD"),"Other")</f>
        <v>Other</v>
      </c>
    </row>
    <row r="2003" spans="1:17" x14ac:dyDescent="0.25">
      <c r="A2003" s="2">
        <v>1224</v>
      </c>
      <c r="B2003" s="7">
        <v>123661</v>
      </c>
      <c r="C2003" s="2">
        <v>1</v>
      </c>
      <c r="D2003" s="2">
        <v>0</v>
      </c>
      <c r="E2003" s="2">
        <v>38</v>
      </c>
      <c r="F2003" s="2">
        <v>0</v>
      </c>
      <c r="G2003" s="2">
        <v>0</v>
      </c>
      <c r="H2003" s="2">
        <v>0</v>
      </c>
      <c r="I2003" s="2">
        <v>1</v>
      </c>
      <c r="J2003" s="2">
        <v>0</v>
      </c>
      <c r="K2003" s="2">
        <v>0</v>
      </c>
      <c r="L2003" s="2">
        <v>0</v>
      </c>
      <c r="M2003" s="2">
        <v>1</v>
      </c>
      <c r="N2003" s="2">
        <v>0</v>
      </c>
      <c r="O2003" s="2" t="s">
        <v>37</v>
      </c>
      <c r="P2003" s="2" t="str" cm="1">
        <f t="array" ref="P2003">_xlfn.IFS(Table1[[#This Row],[Divorced]]=1,"Divorced",Table1[[#This Row],[Married]]=1,"Married",Table1[[#This Row],[Single]]=1,"Single",Table1[[#This Row],[Together]]=1,"Together",Table1[[#This Row],[Widow]]=1,"Widow")</f>
        <v>Together</v>
      </c>
      <c r="Q2003" s="2" t="str" cm="1">
        <f t="array" ref="Q2003">IFERROR(_xlfn.IFS(Table1[[#This Row],[Basic]]=1,"Basic",Table1[[#This Row],[Graduate]]=1,"Graduate",Table1[[#This Row],[Master]]=1,"Master",Table1[[#This Row],[PhD]]=1,"PhD"),"Other")</f>
        <v>Master</v>
      </c>
    </row>
    <row r="2004" spans="1:17" x14ac:dyDescent="0.25">
      <c r="A2004" s="2">
        <v>1086</v>
      </c>
      <c r="B2004" s="7">
        <v>123626</v>
      </c>
      <c r="C2004" s="2">
        <v>1</v>
      </c>
      <c r="D2004" s="2">
        <v>0</v>
      </c>
      <c r="E2004" s="2">
        <v>50</v>
      </c>
      <c r="F2004" s="2">
        <v>0</v>
      </c>
      <c r="G2004" s="2">
        <v>1</v>
      </c>
      <c r="H2004" s="2">
        <v>0</v>
      </c>
      <c r="I2004" s="2">
        <v>0</v>
      </c>
      <c r="J2004" s="2">
        <v>0</v>
      </c>
      <c r="K2004" s="2">
        <v>0</v>
      </c>
      <c r="L2004" s="2">
        <v>0</v>
      </c>
      <c r="M2004" s="2">
        <v>0</v>
      </c>
      <c r="N2004" s="2">
        <v>1</v>
      </c>
      <c r="O2004" s="2" t="s">
        <v>37</v>
      </c>
      <c r="P2004" s="2" t="str" cm="1">
        <f t="array" ref="P2004">_xlfn.IFS(Table1[[#This Row],[Divorced]]=1,"Divorced",Table1[[#This Row],[Married]]=1,"Married",Table1[[#This Row],[Single]]=1,"Single",Table1[[#This Row],[Together]]=1,"Together",Table1[[#This Row],[Widow]]=1,"Widow")</f>
        <v>Married</v>
      </c>
      <c r="Q2004" s="2" t="str" cm="1">
        <f t="array" ref="Q2004">IFERROR(_xlfn.IFS(Table1[[#This Row],[Basic]]=1,"Basic",Table1[[#This Row],[Graduate]]=1,"Graduate",Table1[[#This Row],[Master]]=1,"Master",Table1[[#This Row],[PhD]]=1,"PhD"),"Other")</f>
        <v>PhD</v>
      </c>
    </row>
    <row r="2005" spans="1:17" x14ac:dyDescent="0.25">
      <c r="A2005" s="2">
        <v>1394</v>
      </c>
      <c r="B2005" s="7">
        <v>123616</v>
      </c>
      <c r="C2005" s="2">
        <v>1</v>
      </c>
      <c r="D2005" s="2">
        <v>0</v>
      </c>
      <c r="E2005" s="2">
        <v>38</v>
      </c>
      <c r="F2005" s="2">
        <v>0</v>
      </c>
      <c r="G2005" s="2">
        <v>0</v>
      </c>
      <c r="H2005" s="2">
        <v>1</v>
      </c>
      <c r="I2005" s="2">
        <v>0</v>
      </c>
      <c r="J2005" s="2">
        <v>0</v>
      </c>
      <c r="K2005" s="2">
        <v>0</v>
      </c>
      <c r="L2005" s="2">
        <v>0</v>
      </c>
      <c r="M2005" s="2">
        <v>0</v>
      </c>
      <c r="N2005" s="2">
        <v>0</v>
      </c>
      <c r="O2005" s="2" t="s">
        <v>35</v>
      </c>
      <c r="P2005" s="2" t="str" cm="1">
        <f t="array" ref="P2005">_xlfn.IFS(Table1[[#This Row],[Divorced]]=1,"Divorced",Table1[[#This Row],[Married]]=1,"Married",Table1[[#This Row],[Single]]=1,"Single",Table1[[#This Row],[Together]]=1,"Together",Table1[[#This Row],[Widow]]=1,"Widow")</f>
        <v>Single</v>
      </c>
      <c r="Q2005" s="2" t="str" cm="1">
        <f t="array" ref="Q2005">IFERROR(_xlfn.IFS(Table1[[#This Row],[Basic]]=1,"Basic",Table1[[#This Row],[Graduate]]=1,"Graduate",Table1[[#This Row],[Master]]=1,"Master",Table1[[#This Row],[PhD]]=1,"PhD"),"Other")</f>
        <v>Other</v>
      </c>
    </row>
    <row r="2006" spans="1:17" x14ac:dyDescent="0.25">
      <c r="A2006" s="2">
        <v>1077</v>
      </c>
      <c r="B2006" s="7">
        <v>123559</v>
      </c>
      <c r="C2006" s="2">
        <v>1</v>
      </c>
      <c r="D2006" s="2">
        <v>0</v>
      </c>
      <c r="E2006" s="2">
        <v>47</v>
      </c>
      <c r="F2006" s="2">
        <v>0</v>
      </c>
      <c r="G2006" s="2">
        <v>1</v>
      </c>
      <c r="H2006" s="2">
        <v>0</v>
      </c>
      <c r="I2006" s="2">
        <v>0</v>
      </c>
      <c r="J2006" s="2">
        <v>0</v>
      </c>
      <c r="K2006" s="2">
        <v>0</v>
      </c>
      <c r="L2006" s="2">
        <v>0</v>
      </c>
      <c r="M2006" s="2">
        <v>0</v>
      </c>
      <c r="N2006" s="2">
        <v>0</v>
      </c>
      <c r="O2006" s="2" t="s">
        <v>39</v>
      </c>
      <c r="P2006" s="2" t="str" cm="1">
        <f t="array" ref="P2006">_xlfn.IFS(Table1[[#This Row],[Divorced]]=1,"Divorced",Table1[[#This Row],[Married]]=1,"Married",Table1[[#This Row],[Single]]=1,"Single",Table1[[#This Row],[Together]]=1,"Together",Table1[[#This Row],[Widow]]=1,"Widow")</f>
        <v>Married</v>
      </c>
      <c r="Q2006" s="2" t="str" cm="1">
        <f t="array" ref="Q2006">IFERROR(_xlfn.IFS(Table1[[#This Row],[Basic]]=1,"Basic",Table1[[#This Row],[Graduate]]=1,"Graduate",Table1[[#This Row],[Master]]=1,"Master",Table1[[#This Row],[PhD]]=1,"PhD"),"Other")</f>
        <v>Other</v>
      </c>
    </row>
    <row r="2007" spans="1:17" x14ac:dyDescent="0.25">
      <c r="A2007" s="2">
        <v>3111</v>
      </c>
      <c r="B2007" s="7">
        <v>123539</v>
      </c>
      <c r="C2007" s="2">
        <v>0</v>
      </c>
      <c r="D2007" s="2">
        <v>0</v>
      </c>
      <c r="E2007" s="2">
        <v>63</v>
      </c>
      <c r="F2007" s="2">
        <v>0</v>
      </c>
      <c r="G2007" s="2">
        <v>1</v>
      </c>
      <c r="H2007" s="2">
        <v>0</v>
      </c>
      <c r="I2007" s="2">
        <v>0</v>
      </c>
      <c r="J2007" s="2">
        <v>0</v>
      </c>
      <c r="K2007" s="2">
        <v>0</v>
      </c>
      <c r="L2007" s="2">
        <v>1</v>
      </c>
      <c r="M2007" s="2">
        <v>0</v>
      </c>
      <c r="N2007" s="2">
        <v>0</v>
      </c>
      <c r="O2007" s="2" t="s">
        <v>39</v>
      </c>
      <c r="P2007" s="2" t="str" cm="1">
        <f t="array" ref="P2007">_xlfn.IFS(Table1[[#This Row],[Divorced]]=1,"Divorced",Table1[[#This Row],[Married]]=1,"Married",Table1[[#This Row],[Single]]=1,"Single",Table1[[#This Row],[Together]]=1,"Together",Table1[[#This Row],[Widow]]=1,"Widow")</f>
        <v>Married</v>
      </c>
      <c r="Q2007" s="2" t="str" cm="1">
        <f t="array" ref="Q2007">IFERROR(_xlfn.IFS(Table1[[#This Row],[Basic]]=1,"Basic",Table1[[#This Row],[Graduate]]=1,"Graduate",Table1[[#This Row],[Master]]=1,"Master",Table1[[#This Row],[PhD]]=1,"PhD"),"Other")</f>
        <v>Graduate</v>
      </c>
    </row>
    <row r="2008" spans="1:17" x14ac:dyDescent="0.25">
      <c r="A2008" s="2">
        <v>2658</v>
      </c>
      <c r="B2008" s="7">
        <v>123536</v>
      </c>
      <c r="C2008" s="2">
        <v>1</v>
      </c>
      <c r="D2008" s="2">
        <v>0</v>
      </c>
      <c r="E2008" s="2">
        <v>37</v>
      </c>
      <c r="F2008" s="2">
        <v>0</v>
      </c>
      <c r="G2008" s="2">
        <v>1</v>
      </c>
      <c r="H2008" s="2">
        <v>0</v>
      </c>
      <c r="I2008" s="2">
        <v>0</v>
      </c>
      <c r="J2008" s="2">
        <v>0</v>
      </c>
      <c r="K2008" s="2">
        <v>0</v>
      </c>
      <c r="L2008" s="2">
        <v>0</v>
      </c>
      <c r="M2008" s="2">
        <v>0</v>
      </c>
      <c r="N2008" s="2">
        <v>1</v>
      </c>
      <c r="O2008" s="2" t="s">
        <v>37</v>
      </c>
      <c r="P2008" s="2" t="str" cm="1">
        <f t="array" ref="P2008">_xlfn.IFS(Table1[[#This Row],[Divorced]]=1,"Divorced",Table1[[#This Row],[Married]]=1,"Married",Table1[[#This Row],[Single]]=1,"Single",Table1[[#This Row],[Together]]=1,"Together",Table1[[#This Row],[Widow]]=1,"Widow")</f>
        <v>Married</v>
      </c>
      <c r="Q2008" s="2" t="str" cm="1">
        <f t="array" ref="Q2008">IFERROR(_xlfn.IFS(Table1[[#This Row],[Basic]]=1,"Basic",Table1[[#This Row],[Graduate]]=1,"Graduate",Table1[[#This Row],[Master]]=1,"Master",Table1[[#This Row],[PhD]]=1,"PhD"),"Other")</f>
        <v>PhD</v>
      </c>
    </row>
    <row r="2009" spans="1:17" x14ac:dyDescent="0.25">
      <c r="A2009" s="2">
        <v>2702</v>
      </c>
      <c r="B2009" s="7">
        <v>123529</v>
      </c>
      <c r="C2009" s="2">
        <v>0</v>
      </c>
      <c r="D2009" s="2">
        <v>1</v>
      </c>
      <c r="E2009" s="2">
        <v>55</v>
      </c>
      <c r="F2009" s="2">
        <v>0</v>
      </c>
      <c r="G2009" s="2">
        <v>0</v>
      </c>
      <c r="H2009" s="2">
        <v>1</v>
      </c>
      <c r="I2009" s="2">
        <v>0</v>
      </c>
      <c r="J2009" s="2">
        <v>0</v>
      </c>
      <c r="K2009" s="2">
        <v>1</v>
      </c>
      <c r="L2009" s="2">
        <v>0</v>
      </c>
      <c r="M2009" s="2">
        <v>0</v>
      </c>
      <c r="N2009" s="2">
        <v>0</v>
      </c>
      <c r="O2009" s="2" t="s">
        <v>35</v>
      </c>
      <c r="P2009" s="2" t="str" cm="1">
        <f t="array" ref="P2009">_xlfn.IFS(Table1[[#This Row],[Divorced]]=1,"Divorced",Table1[[#This Row],[Married]]=1,"Married",Table1[[#This Row],[Single]]=1,"Single",Table1[[#This Row],[Together]]=1,"Together",Table1[[#This Row],[Widow]]=1,"Widow")</f>
        <v>Single</v>
      </c>
      <c r="Q2009" s="2" t="str" cm="1">
        <f t="array" ref="Q2009">IFERROR(_xlfn.IFS(Table1[[#This Row],[Basic]]=1,"Basic",Table1[[#This Row],[Graduate]]=1,"Graduate",Table1[[#This Row],[Master]]=1,"Master",Table1[[#This Row],[PhD]]=1,"PhD"),"Other")</f>
        <v>Basic</v>
      </c>
    </row>
    <row r="2010" spans="1:17" x14ac:dyDescent="0.25">
      <c r="A2010" s="2">
        <v>3030</v>
      </c>
      <c r="B2010" s="7">
        <v>123478</v>
      </c>
      <c r="C2010" s="2">
        <v>0</v>
      </c>
      <c r="D2010" s="2">
        <v>0</v>
      </c>
      <c r="E2010" s="2">
        <v>55</v>
      </c>
      <c r="F2010" s="2">
        <v>0</v>
      </c>
      <c r="G2010" s="2">
        <v>0</v>
      </c>
      <c r="H2010" s="2">
        <v>1</v>
      </c>
      <c r="I2010" s="2">
        <v>0</v>
      </c>
      <c r="J2010" s="2">
        <v>0</v>
      </c>
      <c r="K2010" s="2">
        <v>0</v>
      </c>
      <c r="L2010" s="2">
        <v>1</v>
      </c>
      <c r="M2010" s="2">
        <v>0</v>
      </c>
      <c r="N2010" s="2">
        <v>0</v>
      </c>
      <c r="O2010" s="2" t="s">
        <v>37</v>
      </c>
      <c r="P2010" s="2" t="str" cm="1">
        <f t="array" ref="P2010">_xlfn.IFS(Table1[[#This Row],[Divorced]]=1,"Divorced",Table1[[#This Row],[Married]]=1,"Married",Table1[[#This Row],[Single]]=1,"Single",Table1[[#This Row],[Together]]=1,"Together",Table1[[#This Row],[Widow]]=1,"Widow")</f>
        <v>Single</v>
      </c>
      <c r="Q2010" s="2" t="str" cm="1">
        <f t="array" ref="Q2010">IFERROR(_xlfn.IFS(Table1[[#This Row],[Basic]]=1,"Basic",Table1[[#This Row],[Graduate]]=1,"Graduate",Table1[[#This Row],[Master]]=1,"Master",Table1[[#This Row],[PhD]]=1,"PhD"),"Other")</f>
        <v>Graduate</v>
      </c>
    </row>
    <row r="2011" spans="1:17" x14ac:dyDescent="0.25">
      <c r="A2011" s="2">
        <v>2963</v>
      </c>
      <c r="B2011" s="7">
        <v>123477</v>
      </c>
      <c r="C2011" s="2">
        <v>1</v>
      </c>
      <c r="D2011" s="2">
        <v>0</v>
      </c>
      <c r="E2011" s="2">
        <v>34</v>
      </c>
      <c r="F2011" s="2">
        <v>0</v>
      </c>
      <c r="G2011" s="2">
        <v>1</v>
      </c>
      <c r="H2011" s="2">
        <v>0</v>
      </c>
      <c r="I2011" s="2">
        <v>0</v>
      </c>
      <c r="J2011" s="2">
        <v>0</v>
      </c>
      <c r="K2011" s="2">
        <v>0</v>
      </c>
      <c r="L2011" s="2">
        <v>1</v>
      </c>
      <c r="M2011" s="2">
        <v>0</v>
      </c>
      <c r="N2011" s="2">
        <v>0</v>
      </c>
      <c r="O2011" s="2" t="s">
        <v>38</v>
      </c>
      <c r="P2011" s="2" t="str" cm="1">
        <f t="array" ref="P2011">_xlfn.IFS(Table1[[#This Row],[Divorced]]=1,"Divorced",Table1[[#This Row],[Married]]=1,"Married",Table1[[#This Row],[Single]]=1,"Single",Table1[[#This Row],[Together]]=1,"Together",Table1[[#This Row],[Widow]]=1,"Widow")</f>
        <v>Married</v>
      </c>
      <c r="Q2011" s="2" t="str" cm="1">
        <f t="array" ref="Q2011">IFERROR(_xlfn.IFS(Table1[[#This Row],[Basic]]=1,"Basic",Table1[[#This Row],[Graduate]]=1,"Graduate",Table1[[#This Row],[Master]]=1,"Master",Table1[[#This Row],[PhD]]=1,"PhD"),"Other")</f>
        <v>Graduate</v>
      </c>
    </row>
    <row r="2012" spans="1:17" x14ac:dyDescent="0.25">
      <c r="A2012" s="2">
        <v>1382</v>
      </c>
      <c r="B2012" s="7">
        <v>123442</v>
      </c>
      <c r="C2012" s="2">
        <v>1</v>
      </c>
      <c r="D2012" s="2">
        <v>0</v>
      </c>
      <c r="E2012" s="2">
        <v>33</v>
      </c>
      <c r="F2012" s="2">
        <v>0</v>
      </c>
      <c r="G2012" s="2">
        <v>0</v>
      </c>
      <c r="H2012" s="2">
        <v>1</v>
      </c>
      <c r="I2012" s="2">
        <v>0</v>
      </c>
      <c r="J2012" s="2">
        <v>0</v>
      </c>
      <c r="K2012" s="2">
        <v>0</v>
      </c>
      <c r="L2012" s="2">
        <v>1</v>
      </c>
      <c r="M2012" s="2">
        <v>0</v>
      </c>
      <c r="N2012" s="2">
        <v>0</v>
      </c>
      <c r="O2012" s="2" t="s">
        <v>35</v>
      </c>
      <c r="P2012" s="2" t="str" cm="1">
        <f t="array" ref="P2012">_xlfn.IFS(Table1[[#This Row],[Divorced]]=1,"Divorced",Table1[[#This Row],[Married]]=1,"Married",Table1[[#This Row],[Single]]=1,"Single",Table1[[#This Row],[Together]]=1,"Together",Table1[[#This Row],[Widow]]=1,"Widow")</f>
        <v>Single</v>
      </c>
      <c r="Q2012" s="2" t="str" cm="1">
        <f t="array" ref="Q2012">IFERROR(_xlfn.IFS(Table1[[#This Row],[Basic]]=1,"Basic",Table1[[#This Row],[Graduate]]=1,"Graduate",Table1[[#This Row],[Master]]=1,"Master",Table1[[#This Row],[PhD]]=1,"PhD"),"Other")</f>
        <v>Graduate</v>
      </c>
    </row>
    <row r="2013" spans="1:17" x14ac:dyDescent="0.25">
      <c r="A2013" s="2">
        <v>2510</v>
      </c>
      <c r="B2013" s="7">
        <v>123331</v>
      </c>
      <c r="C2013" s="2">
        <v>1</v>
      </c>
      <c r="D2013" s="2">
        <v>0</v>
      </c>
      <c r="E2013" s="2">
        <v>32</v>
      </c>
      <c r="F2013" s="2">
        <v>0</v>
      </c>
      <c r="G2013" s="2">
        <v>1</v>
      </c>
      <c r="H2013" s="2">
        <v>0</v>
      </c>
      <c r="I2013" s="2">
        <v>0</v>
      </c>
      <c r="J2013" s="2">
        <v>0</v>
      </c>
      <c r="K2013" s="2">
        <v>0</v>
      </c>
      <c r="L2013" s="2">
        <v>0</v>
      </c>
      <c r="M2013" s="2">
        <v>0</v>
      </c>
      <c r="N2013" s="2">
        <v>0</v>
      </c>
      <c r="O2013" s="2" t="s">
        <v>35</v>
      </c>
      <c r="P2013" s="2" t="str" cm="1">
        <f t="array" ref="P2013">_xlfn.IFS(Table1[[#This Row],[Divorced]]=1,"Divorced",Table1[[#This Row],[Married]]=1,"Married",Table1[[#This Row],[Single]]=1,"Single",Table1[[#This Row],[Together]]=1,"Together",Table1[[#This Row],[Widow]]=1,"Widow")</f>
        <v>Married</v>
      </c>
      <c r="Q2013" s="2" t="str" cm="1">
        <f t="array" ref="Q2013">IFERROR(_xlfn.IFS(Table1[[#This Row],[Basic]]=1,"Basic",Table1[[#This Row],[Graduate]]=1,"Graduate",Table1[[#This Row],[Master]]=1,"Master",Table1[[#This Row],[PhD]]=1,"PhD"),"Other")</f>
        <v>Other</v>
      </c>
    </row>
    <row r="2014" spans="1:17" x14ac:dyDescent="0.25">
      <c r="A2014" s="2">
        <v>2511</v>
      </c>
      <c r="B2014" s="7">
        <v>123331</v>
      </c>
      <c r="C2014" s="2">
        <v>1</v>
      </c>
      <c r="D2014" s="2">
        <v>0</v>
      </c>
      <c r="E2014" s="2">
        <v>32</v>
      </c>
      <c r="F2014" s="2">
        <v>0</v>
      </c>
      <c r="G2014" s="2">
        <v>0</v>
      </c>
      <c r="H2014" s="2">
        <v>1</v>
      </c>
      <c r="I2014" s="2">
        <v>0</v>
      </c>
      <c r="J2014" s="2">
        <v>0</v>
      </c>
      <c r="K2014" s="2">
        <v>0</v>
      </c>
      <c r="L2014" s="2">
        <v>0</v>
      </c>
      <c r="M2014" s="2">
        <v>0</v>
      </c>
      <c r="N2014" s="2">
        <v>0</v>
      </c>
      <c r="O2014" s="2" t="s">
        <v>39</v>
      </c>
      <c r="P2014" s="2" t="str" cm="1">
        <f t="array" ref="P2014">_xlfn.IFS(Table1[[#This Row],[Divorced]]=1,"Divorced",Table1[[#This Row],[Married]]=1,"Married",Table1[[#This Row],[Single]]=1,"Single",Table1[[#This Row],[Together]]=1,"Together",Table1[[#This Row],[Widow]]=1,"Widow")</f>
        <v>Single</v>
      </c>
      <c r="Q2014" s="2" t="str" cm="1">
        <f t="array" ref="Q2014">IFERROR(_xlfn.IFS(Table1[[#This Row],[Basic]]=1,"Basic",Table1[[#This Row],[Graduate]]=1,"Graduate",Table1[[#This Row],[Master]]=1,"Master",Table1[[#This Row],[PhD]]=1,"PhD"),"Other")</f>
        <v>Other</v>
      </c>
    </row>
    <row r="2015" spans="1:17" x14ac:dyDescent="0.25">
      <c r="A2015" s="2">
        <v>1429</v>
      </c>
      <c r="B2015" s="7">
        <v>123295</v>
      </c>
      <c r="C2015" s="2">
        <v>0</v>
      </c>
      <c r="D2015" s="2">
        <v>0</v>
      </c>
      <c r="E2015" s="2">
        <v>61</v>
      </c>
      <c r="F2015" s="2">
        <v>1</v>
      </c>
      <c r="G2015" s="2">
        <v>0</v>
      </c>
      <c r="H2015" s="2">
        <v>0</v>
      </c>
      <c r="I2015" s="2">
        <v>0</v>
      </c>
      <c r="J2015" s="2">
        <v>0</v>
      </c>
      <c r="K2015" s="2">
        <v>0</v>
      </c>
      <c r="L2015" s="2">
        <v>1</v>
      </c>
      <c r="M2015" s="2">
        <v>0</v>
      </c>
      <c r="N2015" s="2">
        <v>0</v>
      </c>
      <c r="O2015" s="2" t="s">
        <v>34</v>
      </c>
      <c r="P2015" s="2" t="str" cm="1">
        <f t="array" ref="P2015">_xlfn.IFS(Table1[[#This Row],[Divorced]]=1,"Divorced",Table1[[#This Row],[Married]]=1,"Married",Table1[[#This Row],[Single]]=1,"Single",Table1[[#This Row],[Together]]=1,"Together",Table1[[#This Row],[Widow]]=1,"Widow")</f>
        <v>Divorced</v>
      </c>
      <c r="Q2015" s="2" t="str" cm="1">
        <f t="array" ref="Q2015">IFERROR(_xlfn.IFS(Table1[[#This Row],[Basic]]=1,"Basic",Table1[[#This Row],[Graduate]]=1,"Graduate",Table1[[#This Row],[Master]]=1,"Master",Table1[[#This Row],[PhD]]=1,"PhD"),"Other")</f>
        <v>Graduate</v>
      </c>
    </row>
    <row r="2016" spans="1:17" x14ac:dyDescent="0.25">
      <c r="A2016" s="2">
        <v>3002</v>
      </c>
      <c r="B2016" s="7">
        <v>123272</v>
      </c>
      <c r="C2016" s="2">
        <v>0</v>
      </c>
      <c r="D2016" s="2">
        <v>0</v>
      </c>
      <c r="E2016" s="2">
        <v>67</v>
      </c>
      <c r="F2016" s="2">
        <v>1</v>
      </c>
      <c r="G2016" s="2">
        <v>0</v>
      </c>
      <c r="H2016" s="2">
        <v>0</v>
      </c>
      <c r="I2016" s="2">
        <v>0</v>
      </c>
      <c r="J2016" s="2">
        <v>0</v>
      </c>
      <c r="K2016" s="2">
        <v>0</v>
      </c>
      <c r="L2016" s="2">
        <v>1</v>
      </c>
      <c r="M2016" s="2">
        <v>0</v>
      </c>
      <c r="N2016" s="2">
        <v>0</v>
      </c>
      <c r="O2016" s="2" t="s">
        <v>35</v>
      </c>
      <c r="P2016" s="2" t="str" cm="1">
        <f t="array" ref="P2016">_xlfn.IFS(Table1[[#This Row],[Divorced]]=1,"Divorced",Table1[[#This Row],[Married]]=1,"Married",Table1[[#This Row],[Single]]=1,"Single",Table1[[#This Row],[Together]]=1,"Together",Table1[[#This Row],[Widow]]=1,"Widow")</f>
        <v>Divorced</v>
      </c>
      <c r="Q2016" s="2" t="str" cm="1">
        <f t="array" ref="Q2016">IFERROR(_xlfn.IFS(Table1[[#This Row],[Basic]]=1,"Basic",Table1[[#This Row],[Graduate]]=1,"Graduate",Table1[[#This Row],[Master]]=1,"Master",Table1[[#This Row],[PhD]]=1,"PhD"),"Other")</f>
        <v>Graduate</v>
      </c>
    </row>
    <row r="2017" spans="1:17" x14ac:dyDescent="0.25">
      <c r="A2017" s="2">
        <v>1841</v>
      </c>
      <c r="B2017" s="7">
        <v>123228</v>
      </c>
      <c r="C2017" s="2">
        <v>1</v>
      </c>
      <c r="D2017" s="2">
        <v>0</v>
      </c>
      <c r="E2017" s="2">
        <v>51</v>
      </c>
      <c r="F2017" s="2">
        <v>0</v>
      </c>
      <c r="G2017" s="2">
        <v>0</v>
      </c>
      <c r="H2017" s="2">
        <v>0</v>
      </c>
      <c r="I2017" s="2">
        <v>1</v>
      </c>
      <c r="J2017" s="2">
        <v>0</v>
      </c>
      <c r="K2017" s="2">
        <v>0</v>
      </c>
      <c r="L2017" s="2">
        <v>1</v>
      </c>
      <c r="M2017" s="2">
        <v>0</v>
      </c>
      <c r="N2017" s="2">
        <v>0</v>
      </c>
      <c r="O2017" s="2" t="s">
        <v>38</v>
      </c>
      <c r="P2017" s="2" t="str" cm="1">
        <f t="array" ref="P2017">_xlfn.IFS(Table1[[#This Row],[Divorced]]=1,"Divorced",Table1[[#This Row],[Married]]=1,"Married",Table1[[#This Row],[Single]]=1,"Single",Table1[[#This Row],[Together]]=1,"Together",Table1[[#This Row],[Widow]]=1,"Widow")</f>
        <v>Together</v>
      </c>
      <c r="Q2017" s="2" t="str" cm="1">
        <f t="array" ref="Q2017">IFERROR(_xlfn.IFS(Table1[[#This Row],[Basic]]=1,"Basic",Table1[[#This Row],[Graduate]]=1,"Graduate",Table1[[#This Row],[Master]]=1,"Master",Table1[[#This Row],[PhD]]=1,"PhD"),"Other")</f>
        <v>Graduate</v>
      </c>
    </row>
    <row r="2018" spans="1:17" x14ac:dyDescent="0.25">
      <c r="A2018" s="2">
        <v>1152</v>
      </c>
      <c r="B2018" s="7">
        <v>123228</v>
      </c>
      <c r="C2018" s="2">
        <v>1</v>
      </c>
      <c r="D2018" s="2">
        <v>0</v>
      </c>
      <c r="E2018" s="2">
        <v>36</v>
      </c>
      <c r="F2018" s="2">
        <v>0</v>
      </c>
      <c r="G2018" s="2">
        <v>1</v>
      </c>
      <c r="H2018" s="2">
        <v>0</v>
      </c>
      <c r="I2018" s="2">
        <v>0</v>
      </c>
      <c r="J2018" s="2">
        <v>0</v>
      </c>
      <c r="K2018" s="2">
        <v>0</v>
      </c>
      <c r="L2018" s="2">
        <v>1</v>
      </c>
      <c r="M2018" s="2">
        <v>0</v>
      </c>
      <c r="N2018" s="2">
        <v>0</v>
      </c>
      <c r="O2018" s="2" t="s">
        <v>37</v>
      </c>
      <c r="P2018" s="2" t="str" cm="1">
        <f t="array" ref="P2018">_xlfn.IFS(Table1[[#This Row],[Divorced]]=1,"Divorced",Table1[[#This Row],[Married]]=1,"Married",Table1[[#This Row],[Single]]=1,"Single",Table1[[#This Row],[Together]]=1,"Together",Table1[[#This Row],[Widow]]=1,"Widow")</f>
        <v>Married</v>
      </c>
      <c r="Q2018" s="2" t="str" cm="1">
        <f t="array" ref="Q2018">IFERROR(_xlfn.IFS(Table1[[#This Row],[Basic]]=1,"Basic",Table1[[#This Row],[Graduate]]=1,"Graduate",Table1[[#This Row],[Master]]=1,"Master",Table1[[#This Row],[PhD]]=1,"PhD"),"Other")</f>
        <v>Graduate</v>
      </c>
    </row>
    <row r="2019" spans="1:17" x14ac:dyDescent="0.25">
      <c r="A2019" s="2">
        <v>2446</v>
      </c>
      <c r="B2019" s="7">
        <v>123162</v>
      </c>
      <c r="C2019" s="2">
        <v>1</v>
      </c>
      <c r="D2019" s="2">
        <v>1</v>
      </c>
      <c r="E2019" s="2">
        <v>50</v>
      </c>
      <c r="F2019" s="2">
        <v>0</v>
      </c>
      <c r="G2019" s="2">
        <v>1</v>
      </c>
      <c r="H2019" s="2">
        <v>0</v>
      </c>
      <c r="I2019" s="2">
        <v>0</v>
      </c>
      <c r="J2019" s="2">
        <v>0</v>
      </c>
      <c r="K2019" s="2">
        <v>0</v>
      </c>
      <c r="L2019" s="2">
        <v>0</v>
      </c>
      <c r="M2019" s="2">
        <v>0</v>
      </c>
      <c r="N2019" s="2">
        <v>0</v>
      </c>
      <c r="O2019" s="2" t="s">
        <v>36</v>
      </c>
      <c r="P2019" s="2" t="str" cm="1">
        <f t="array" ref="P2019">_xlfn.IFS(Table1[[#This Row],[Divorced]]=1,"Divorced",Table1[[#This Row],[Married]]=1,"Married",Table1[[#This Row],[Single]]=1,"Single",Table1[[#This Row],[Together]]=1,"Together",Table1[[#This Row],[Widow]]=1,"Widow")</f>
        <v>Married</v>
      </c>
      <c r="Q2019" s="2" t="str" cm="1">
        <f t="array" ref="Q2019">IFERROR(_xlfn.IFS(Table1[[#This Row],[Basic]]=1,"Basic",Table1[[#This Row],[Graduate]]=1,"Graduate",Table1[[#This Row],[Master]]=1,"Master",Table1[[#This Row],[PhD]]=1,"PhD"),"Other")</f>
        <v>Other</v>
      </c>
    </row>
    <row r="2020" spans="1:17" x14ac:dyDescent="0.25">
      <c r="A2020" s="2">
        <v>2282</v>
      </c>
      <c r="B2020" s="7">
        <v>123148</v>
      </c>
      <c r="C2020" s="2">
        <v>0</v>
      </c>
      <c r="D2020" s="2">
        <v>0</v>
      </c>
      <c r="E2020" s="2">
        <v>35</v>
      </c>
      <c r="F2020" s="2">
        <v>0</v>
      </c>
      <c r="G2020" s="2">
        <v>1</v>
      </c>
      <c r="H2020" s="2">
        <v>0</v>
      </c>
      <c r="I2020" s="2">
        <v>0</v>
      </c>
      <c r="J2020" s="2">
        <v>0</v>
      </c>
      <c r="K2020" s="2">
        <v>0</v>
      </c>
      <c r="L2020" s="2">
        <v>0</v>
      </c>
      <c r="M2020" s="2">
        <v>0</v>
      </c>
      <c r="N2020" s="2">
        <v>0</v>
      </c>
      <c r="O2020" s="2" t="s">
        <v>35</v>
      </c>
      <c r="P2020" s="2" t="str" cm="1">
        <f t="array" ref="P2020">_xlfn.IFS(Table1[[#This Row],[Divorced]]=1,"Divorced",Table1[[#This Row],[Married]]=1,"Married",Table1[[#This Row],[Single]]=1,"Single",Table1[[#This Row],[Together]]=1,"Together",Table1[[#This Row],[Widow]]=1,"Widow")</f>
        <v>Married</v>
      </c>
      <c r="Q2020" s="2" t="str" cm="1">
        <f t="array" ref="Q2020">IFERROR(_xlfn.IFS(Table1[[#This Row],[Basic]]=1,"Basic",Table1[[#This Row],[Graduate]]=1,"Graduate",Table1[[#This Row],[Master]]=1,"Master",Table1[[#This Row],[PhD]]=1,"PhD"),"Other")</f>
        <v>Other</v>
      </c>
    </row>
    <row r="2021" spans="1:17" x14ac:dyDescent="0.25">
      <c r="A2021" s="2">
        <v>2136</v>
      </c>
      <c r="B2021" s="7">
        <v>123091</v>
      </c>
      <c r="C2021" s="2">
        <v>1</v>
      </c>
      <c r="D2021" s="2">
        <v>1</v>
      </c>
      <c r="E2021" s="2">
        <v>57</v>
      </c>
      <c r="F2021" s="2">
        <v>0</v>
      </c>
      <c r="G2021" s="2">
        <v>0</v>
      </c>
      <c r="H2021" s="2">
        <v>1</v>
      </c>
      <c r="I2021" s="2">
        <v>0</v>
      </c>
      <c r="J2021" s="2">
        <v>0</v>
      </c>
      <c r="K2021" s="2">
        <v>0</v>
      </c>
      <c r="L2021" s="2">
        <v>0</v>
      </c>
      <c r="M2021" s="2">
        <v>0</v>
      </c>
      <c r="N2021" s="2">
        <v>1</v>
      </c>
      <c r="O2021" s="2" t="s">
        <v>37</v>
      </c>
      <c r="P2021" s="2" t="str" cm="1">
        <f t="array" ref="P2021">_xlfn.IFS(Table1[[#This Row],[Divorced]]=1,"Divorced",Table1[[#This Row],[Married]]=1,"Married",Table1[[#This Row],[Single]]=1,"Single",Table1[[#This Row],[Together]]=1,"Together",Table1[[#This Row],[Widow]]=1,"Widow")</f>
        <v>Single</v>
      </c>
      <c r="Q2021" s="2" t="str" cm="1">
        <f t="array" ref="Q2021">IFERROR(_xlfn.IFS(Table1[[#This Row],[Basic]]=1,"Basic",Table1[[#This Row],[Graduate]]=1,"Graduate",Table1[[#This Row],[Master]]=1,"Master",Table1[[#This Row],[PhD]]=1,"PhD"),"Other")</f>
        <v>PhD</v>
      </c>
    </row>
    <row r="2022" spans="1:17" x14ac:dyDescent="0.25">
      <c r="A2022" s="2">
        <v>2977</v>
      </c>
      <c r="B2022" s="7">
        <v>122979</v>
      </c>
      <c r="C2022" s="2">
        <v>1</v>
      </c>
      <c r="D2022" s="2">
        <v>0</v>
      </c>
      <c r="E2022" s="2">
        <v>50</v>
      </c>
      <c r="F2022" s="2">
        <v>0</v>
      </c>
      <c r="G2022" s="2">
        <v>1</v>
      </c>
      <c r="H2022" s="2">
        <v>0</v>
      </c>
      <c r="I2022" s="2">
        <v>0</v>
      </c>
      <c r="J2022" s="2">
        <v>0</v>
      </c>
      <c r="K2022" s="2">
        <v>0</v>
      </c>
      <c r="L2022" s="2">
        <v>1</v>
      </c>
      <c r="M2022" s="2">
        <v>0</v>
      </c>
      <c r="N2022" s="2">
        <v>0</v>
      </c>
      <c r="O2022" s="2" t="s">
        <v>34</v>
      </c>
      <c r="P2022" s="2" t="str" cm="1">
        <f t="array" ref="P2022">_xlfn.IFS(Table1[[#This Row],[Divorced]]=1,"Divorced",Table1[[#This Row],[Married]]=1,"Married",Table1[[#This Row],[Single]]=1,"Single",Table1[[#This Row],[Together]]=1,"Together",Table1[[#This Row],[Widow]]=1,"Widow")</f>
        <v>Married</v>
      </c>
      <c r="Q2022" s="2" t="str" cm="1">
        <f t="array" ref="Q2022">IFERROR(_xlfn.IFS(Table1[[#This Row],[Basic]]=1,"Basic",Table1[[#This Row],[Graduate]]=1,"Graduate",Table1[[#This Row],[Master]]=1,"Master",Table1[[#This Row],[PhD]]=1,"PhD"),"Other")</f>
        <v>Graduate</v>
      </c>
    </row>
    <row r="2023" spans="1:17" x14ac:dyDescent="0.25">
      <c r="A2023" s="2">
        <v>1523</v>
      </c>
      <c r="B2023" s="7">
        <v>122944</v>
      </c>
      <c r="C2023" s="2">
        <v>1</v>
      </c>
      <c r="D2023" s="2">
        <v>0</v>
      </c>
      <c r="E2023" s="2">
        <v>39</v>
      </c>
      <c r="F2023" s="2">
        <v>0</v>
      </c>
      <c r="G2023" s="2">
        <v>0</v>
      </c>
      <c r="H2023" s="2">
        <v>1</v>
      </c>
      <c r="I2023" s="2">
        <v>0</v>
      </c>
      <c r="J2023" s="2">
        <v>0</v>
      </c>
      <c r="K2023" s="2">
        <v>0</v>
      </c>
      <c r="L2023" s="2">
        <v>0</v>
      </c>
      <c r="M2023" s="2">
        <v>1</v>
      </c>
      <c r="N2023" s="2">
        <v>0</v>
      </c>
      <c r="O2023" s="2" t="s">
        <v>38</v>
      </c>
      <c r="P2023" s="2" t="str" cm="1">
        <f t="array" ref="P2023">_xlfn.IFS(Table1[[#This Row],[Divorced]]=1,"Divorced",Table1[[#This Row],[Married]]=1,"Married",Table1[[#This Row],[Single]]=1,"Single",Table1[[#This Row],[Together]]=1,"Together",Table1[[#This Row],[Widow]]=1,"Widow")</f>
        <v>Single</v>
      </c>
      <c r="Q2023" s="2" t="str" cm="1">
        <f t="array" ref="Q2023">IFERROR(_xlfn.IFS(Table1[[#This Row],[Basic]]=1,"Basic",Table1[[#This Row],[Graduate]]=1,"Graduate",Table1[[#This Row],[Master]]=1,"Master",Table1[[#This Row],[PhD]]=1,"PhD"),"Other")</f>
        <v>Master</v>
      </c>
    </row>
    <row r="2024" spans="1:17" x14ac:dyDescent="0.25">
      <c r="A2024" s="2">
        <v>1229</v>
      </c>
      <c r="B2024" s="7">
        <v>122804</v>
      </c>
      <c r="C2024" s="2">
        <v>1</v>
      </c>
      <c r="D2024" s="2">
        <v>0</v>
      </c>
      <c r="E2024" s="2">
        <v>49</v>
      </c>
      <c r="F2024" s="2">
        <v>0</v>
      </c>
      <c r="G2024" s="2">
        <v>0</v>
      </c>
      <c r="H2024" s="2">
        <v>1</v>
      </c>
      <c r="I2024" s="2">
        <v>0</v>
      </c>
      <c r="J2024" s="2">
        <v>0</v>
      </c>
      <c r="K2024" s="2">
        <v>0</v>
      </c>
      <c r="L2024" s="2">
        <v>1</v>
      </c>
      <c r="M2024" s="2">
        <v>0</v>
      </c>
      <c r="N2024" s="2">
        <v>0</v>
      </c>
      <c r="O2024" s="2" t="s">
        <v>38</v>
      </c>
      <c r="P2024" s="2" t="str" cm="1">
        <f t="array" ref="P2024">_xlfn.IFS(Table1[[#This Row],[Divorced]]=1,"Divorced",Table1[[#This Row],[Married]]=1,"Married",Table1[[#This Row],[Single]]=1,"Single",Table1[[#This Row],[Together]]=1,"Together",Table1[[#This Row],[Widow]]=1,"Widow")</f>
        <v>Single</v>
      </c>
      <c r="Q2024" s="2" t="str" cm="1">
        <f t="array" ref="Q2024">IFERROR(_xlfn.IFS(Table1[[#This Row],[Basic]]=1,"Basic",Table1[[#This Row],[Graduate]]=1,"Graduate",Table1[[#This Row],[Master]]=1,"Master",Table1[[#This Row],[PhD]]=1,"PhD"),"Other")</f>
        <v>Graduate</v>
      </c>
    </row>
    <row r="2025" spans="1:17" x14ac:dyDescent="0.25">
      <c r="A2025" s="2">
        <v>2272</v>
      </c>
      <c r="B2025" s="7">
        <v>122804</v>
      </c>
      <c r="C2025" s="2">
        <v>1</v>
      </c>
      <c r="D2025" s="2">
        <v>0</v>
      </c>
      <c r="E2025" s="2">
        <v>49</v>
      </c>
      <c r="F2025" s="2">
        <v>0</v>
      </c>
      <c r="G2025" s="2">
        <v>0</v>
      </c>
      <c r="H2025" s="2">
        <v>1</v>
      </c>
      <c r="I2025" s="2">
        <v>0</v>
      </c>
      <c r="J2025" s="2">
        <v>0</v>
      </c>
      <c r="K2025" s="2">
        <v>0</v>
      </c>
      <c r="L2025" s="2">
        <v>1</v>
      </c>
      <c r="M2025" s="2">
        <v>0</v>
      </c>
      <c r="N2025" s="2">
        <v>0</v>
      </c>
      <c r="O2025" s="2" t="s">
        <v>36</v>
      </c>
      <c r="P2025" s="2" t="str" cm="1">
        <f t="array" ref="P2025">_xlfn.IFS(Table1[[#This Row],[Divorced]]=1,"Divorced",Table1[[#This Row],[Married]]=1,"Married",Table1[[#This Row],[Single]]=1,"Single",Table1[[#This Row],[Together]]=1,"Together",Table1[[#This Row],[Widow]]=1,"Widow")</f>
        <v>Single</v>
      </c>
      <c r="Q2025" s="2" t="str" cm="1">
        <f t="array" ref="Q2025">IFERROR(_xlfn.IFS(Table1[[#This Row],[Basic]]=1,"Basic",Table1[[#This Row],[Graduate]]=1,"Graduate",Table1[[#This Row],[Master]]=1,"Master",Table1[[#This Row],[PhD]]=1,"PhD"),"Other")</f>
        <v>Graduate</v>
      </c>
    </row>
    <row r="2026" spans="1:17" x14ac:dyDescent="0.25">
      <c r="A2026" s="2">
        <v>2609</v>
      </c>
      <c r="B2026" s="7">
        <v>122775</v>
      </c>
      <c r="C2026" s="2">
        <v>1</v>
      </c>
      <c r="D2026" s="2">
        <v>0</v>
      </c>
      <c r="E2026" s="2">
        <v>42</v>
      </c>
      <c r="F2026" s="2">
        <v>0</v>
      </c>
      <c r="G2026" s="2">
        <v>0</v>
      </c>
      <c r="H2026" s="2">
        <v>0</v>
      </c>
      <c r="I2026" s="2">
        <v>1</v>
      </c>
      <c r="J2026" s="2">
        <v>0</v>
      </c>
      <c r="K2026" s="2">
        <v>0</v>
      </c>
      <c r="L2026" s="2">
        <v>1</v>
      </c>
      <c r="M2026" s="2">
        <v>0</v>
      </c>
      <c r="N2026" s="2">
        <v>0</v>
      </c>
      <c r="O2026" s="2" t="s">
        <v>38</v>
      </c>
      <c r="P2026" s="2" t="str" cm="1">
        <f t="array" ref="P2026">_xlfn.IFS(Table1[[#This Row],[Divorced]]=1,"Divorced",Table1[[#This Row],[Married]]=1,"Married",Table1[[#This Row],[Single]]=1,"Single",Table1[[#This Row],[Together]]=1,"Together",Table1[[#This Row],[Widow]]=1,"Widow")</f>
        <v>Together</v>
      </c>
      <c r="Q2026" s="2" t="str" cm="1">
        <f t="array" ref="Q2026">IFERROR(_xlfn.IFS(Table1[[#This Row],[Basic]]=1,"Basic",Table1[[#This Row],[Graduate]]=1,"Graduate",Table1[[#This Row],[Master]]=1,"Master",Table1[[#This Row],[PhD]]=1,"PhD"),"Other")</f>
        <v>Graduate</v>
      </c>
    </row>
    <row r="2027" spans="1:17" x14ac:dyDescent="0.25">
      <c r="A2027" s="2">
        <v>3186</v>
      </c>
      <c r="B2027" s="7">
        <v>122775</v>
      </c>
      <c r="C2027" s="2">
        <v>1</v>
      </c>
      <c r="D2027" s="2">
        <v>0</v>
      </c>
      <c r="E2027" s="2">
        <v>42</v>
      </c>
      <c r="F2027" s="2">
        <v>0</v>
      </c>
      <c r="G2027" s="2">
        <v>0</v>
      </c>
      <c r="H2027" s="2">
        <v>0</v>
      </c>
      <c r="I2027" s="2">
        <v>1</v>
      </c>
      <c r="J2027" s="2">
        <v>0</v>
      </c>
      <c r="K2027" s="2">
        <v>0</v>
      </c>
      <c r="L2027" s="2">
        <v>1</v>
      </c>
      <c r="M2027" s="2">
        <v>0</v>
      </c>
      <c r="N2027" s="2">
        <v>0</v>
      </c>
      <c r="O2027" s="2" t="s">
        <v>37</v>
      </c>
      <c r="P2027" s="2" t="str" cm="1">
        <f t="array" ref="P2027">_xlfn.IFS(Table1[[#This Row],[Divorced]]=1,"Divorced",Table1[[#This Row],[Married]]=1,"Married",Table1[[#This Row],[Single]]=1,"Single",Table1[[#This Row],[Together]]=1,"Together",Table1[[#This Row],[Widow]]=1,"Widow")</f>
        <v>Together</v>
      </c>
      <c r="Q2027" s="2" t="str" cm="1">
        <f t="array" ref="Q2027">IFERROR(_xlfn.IFS(Table1[[#This Row],[Basic]]=1,"Basic",Table1[[#This Row],[Graduate]]=1,"Graduate",Table1[[#This Row],[Master]]=1,"Master",Table1[[#This Row],[PhD]]=1,"PhD"),"Other")</f>
        <v>Graduate</v>
      </c>
    </row>
    <row r="2028" spans="1:17" x14ac:dyDescent="0.25">
      <c r="A2028" s="2">
        <v>2900</v>
      </c>
      <c r="B2028" s="7">
        <v>122701</v>
      </c>
      <c r="C2028" s="2">
        <v>1</v>
      </c>
      <c r="D2028" s="2">
        <v>0</v>
      </c>
      <c r="E2028" s="2">
        <v>43</v>
      </c>
      <c r="F2028" s="2">
        <v>0</v>
      </c>
      <c r="G2028" s="2">
        <v>1</v>
      </c>
      <c r="H2028" s="2">
        <v>0</v>
      </c>
      <c r="I2028" s="2">
        <v>0</v>
      </c>
      <c r="J2028" s="2">
        <v>0</v>
      </c>
      <c r="K2028" s="2">
        <v>0</v>
      </c>
      <c r="L2028" s="2">
        <v>0</v>
      </c>
      <c r="M2028" s="2">
        <v>1</v>
      </c>
      <c r="N2028" s="2">
        <v>0</v>
      </c>
      <c r="O2028" s="2" t="s">
        <v>35</v>
      </c>
      <c r="P2028" s="2" t="str" cm="1">
        <f t="array" ref="P2028">_xlfn.IFS(Table1[[#This Row],[Divorced]]=1,"Divorced",Table1[[#This Row],[Married]]=1,"Married",Table1[[#This Row],[Single]]=1,"Single",Table1[[#This Row],[Together]]=1,"Together",Table1[[#This Row],[Widow]]=1,"Widow")</f>
        <v>Married</v>
      </c>
      <c r="Q2028" s="2" t="str" cm="1">
        <f t="array" ref="Q2028">IFERROR(_xlfn.IFS(Table1[[#This Row],[Basic]]=1,"Basic",Table1[[#This Row],[Graduate]]=1,"Graduate",Table1[[#This Row],[Master]]=1,"Master",Table1[[#This Row],[PhD]]=1,"PhD"),"Other")</f>
        <v>Master</v>
      </c>
    </row>
    <row r="2029" spans="1:17" x14ac:dyDescent="0.25">
      <c r="A2029" s="2">
        <v>2367</v>
      </c>
      <c r="B2029" s="7">
        <v>122682</v>
      </c>
      <c r="C2029" s="2">
        <v>1</v>
      </c>
      <c r="D2029" s="2">
        <v>0</v>
      </c>
      <c r="E2029" s="2">
        <v>47</v>
      </c>
      <c r="F2029" s="2">
        <v>0</v>
      </c>
      <c r="G2029" s="2">
        <v>0</v>
      </c>
      <c r="H2029" s="2">
        <v>0</v>
      </c>
      <c r="I2029" s="2">
        <v>1</v>
      </c>
      <c r="J2029" s="2">
        <v>0</v>
      </c>
      <c r="K2029" s="2">
        <v>0</v>
      </c>
      <c r="L2029" s="2">
        <v>1</v>
      </c>
      <c r="M2029" s="2">
        <v>0</v>
      </c>
      <c r="N2029" s="2">
        <v>0</v>
      </c>
      <c r="O2029" s="2" t="s">
        <v>39</v>
      </c>
      <c r="P2029" s="2" t="str" cm="1">
        <f t="array" ref="P2029">_xlfn.IFS(Table1[[#This Row],[Divorced]]=1,"Divorced",Table1[[#This Row],[Married]]=1,"Married",Table1[[#This Row],[Single]]=1,"Single",Table1[[#This Row],[Together]]=1,"Together",Table1[[#This Row],[Widow]]=1,"Widow")</f>
        <v>Together</v>
      </c>
      <c r="Q2029" s="2" t="str" cm="1">
        <f t="array" ref="Q2029">IFERROR(_xlfn.IFS(Table1[[#This Row],[Basic]]=1,"Basic",Table1[[#This Row],[Graduate]]=1,"Graduate",Table1[[#This Row],[Master]]=1,"Master",Table1[[#This Row],[PhD]]=1,"PhD"),"Other")</f>
        <v>Graduate</v>
      </c>
    </row>
    <row r="2030" spans="1:17" x14ac:dyDescent="0.25">
      <c r="A2030" s="2">
        <v>2804</v>
      </c>
      <c r="B2030" s="7">
        <v>122669</v>
      </c>
      <c r="C2030" s="2">
        <v>1</v>
      </c>
      <c r="D2030" s="2">
        <v>0</v>
      </c>
      <c r="E2030" s="2">
        <v>45</v>
      </c>
      <c r="F2030" s="2">
        <v>0</v>
      </c>
      <c r="G2030" s="2">
        <v>0</v>
      </c>
      <c r="H2030" s="2">
        <v>0</v>
      </c>
      <c r="I2030" s="2">
        <v>1</v>
      </c>
      <c r="J2030" s="2">
        <v>0</v>
      </c>
      <c r="K2030" s="2">
        <v>0</v>
      </c>
      <c r="L2030" s="2">
        <v>0</v>
      </c>
      <c r="M2030" s="2">
        <v>1</v>
      </c>
      <c r="N2030" s="2">
        <v>0</v>
      </c>
      <c r="O2030" s="2" t="s">
        <v>35</v>
      </c>
      <c r="P2030" s="2" t="str" cm="1">
        <f t="array" ref="P2030">_xlfn.IFS(Table1[[#This Row],[Divorced]]=1,"Divorced",Table1[[#This Row],[Married]]=1,"Married",Table1[[#This Row],[Single]]=1,"Single",Table1[[#This Row],[Together]]=1,"Together",Table1[[#This Row],[Widow]]=1,"Widow")</f>
        <v>Together</v>
      </c>
      <c r="Q2030" s="2" t="str" cm="1">
        <f t="array" ref="Q2030">IFERROR(_xlfn.IFS(Table1[[#This Row],[Basic]]=1,"Basic",Table1[[#This Row],[Graduate]]=1,"Graduate",Table1[[#This Row],[Master]]=1,"Master",Table1[[#This Row],[PhD]]=1,"PhD"),"Other")</f>
        <v>Master</v>
      </c>
    </row>
    <row r="2031" spans="1:17" x14ac:dyDescent="0.25">
      <c r="A2031" s="2">
        <v>2099</v>
      </c>
      <c r="B2031" s="7">
        <v>122634</v>
      </c>
      <c r="C2031" s="2">
        <v>0</v>
      </c>
      <c r="D2031" s="2">
        <v>0</v>
      </c>
      <c r="E2031" s="2">
        <v>54</v>
      </c>
      <c r="F2031" s="2">
        <v>0</v>
      </c>
      <c r="G2031" s="2">
        <v>0</v>
      </c>
      <c r="H2031" s="2">
        <v>0</v>
      </c>
      <c r="I2031" s="2">
        <v>1</v>
      </c>
      <c r="J2031" s="2">
        <v>0</v>
      </c>
      <c r="K2031" s="2">
        <v>1</v>
      </c>
      <c r="L2031" s="2">
        <v>0</v>
      </c>
      <c r="M2031" s="2">
        <v>0</v>
      </c>
      <c r="N2031" s="2">
        <v>0</v>
      </c>
      <c r="O2031" s="2" t="s">
        <v>38</v>
      </c>
      <c r="P2031" s="2" t="str" cm="1">
        <f t="array" ref="P2031">_xlfn.IFS(Table1[[#This Row],[Divorced]]=1,"Divorced",Table1[[#This Row],[Married]]=1,"Married",Table1[[#This Row],[Single]]=1,"Single",Table1[[#This Row],[Together]]=1,"Together",Table1[[#This Row],[Widow]]=1,"Widow")</f>
        <v>Together</v>
      </c>
      <c r="Q2031" s="2" t="str" cm="1">
        <f t="array" ref="Q2031">IFERROR(_xlfn.IFS(Table1[[#This Row],[Basic]]=1,"Basic",Table1[[#This Row],[Graduate]]=1,"Graduate",Table1[[#This Row],[Master]]=1,"Master",Table1[[#This Row],[PhD]]=1,"PhD"),"Other")</f>
        <v>Basic</v>
      </c>
    </row>
    <row r="2032" spans="1:17" x14ac:dyDescent="0.25">
      <c r="A2032" s="2">
        <v>2392</v>
      </c>
      <c r="B2032" s="7">
        <v>122634</v>
      </c>
      <c r="C2032" s="2">
        <v>0</v>
      </c>
      <c r="D2032" s="2">
        <v>0</v>
      </c>
      <c r="E2032" s="2">
        <v>54</v>
      </c>
      <c r="F2032" s="2">
        <v>0</v>
      </c>
      <c r="G2032" s="2">
        <v>0</v>
      </c>
      <c r="H2032" s="2">
        <v>0</v>
      </c>
      <c r="I2032" s="2">
        <v>1</v>
      </c>
      <c r="J2032" s="2">
        <v>0</v>
      </c>
      <c r="K2032" s="2">
        <v>1</v>
      </c>
      <c r="L2032" s="2">
        <v>0</v>
      </c>
      <c r="M2032" s="2">
        <v>0</v>
      </c>
      <c r="N2032" s="2">
        <v>0</v>
      </c>
      <c r="O2032" s="2" t="s">
        <v>36</v>
      </c>
      <c r="P2032" s="2" t="str" cm="1">
        <f t="array" ref="P2032">_xlfn.IFS(Table1[[#This Row],[Divorced]]=1,"Divorced",Table1[[#This Row],[Married]]=1,"Married",Table1[[#This Row],[Single]]=1,"Single",Table1[[#This Row],[Together]]=1,"Together",Table1[[#This Row],[Widow]]=1,"Widow")</f>
        <v>Together</v>
      </c>
      <c r="Q2032" s="2" t="str" cm="1">
        <f t="array" ref="Q2032">IFERROR(_xlfn.IFS(Table1[[#This Row],[Basic]]=1,"Basic",Table1[[#This Row],[Graduate]]=1,"Graduate",Table1[[#This Row],[Master]]=1,"Master",Table1[[#This Row],[PhD]]=1,"PhD"),"Other")</f>
        <v>Basic</v>
      </c>
    </row>
    <row r="2033" spans="1:17" x14ac:dyDescent="0.25">
      <c r="A2033" s="2">
        <v>1360</v>
      </c>
      <c r="B2033" s="7">
        <v>122585</v>
      </c>
      <c r="C2033" s="2">
        <v>0</v>
      </c>
      <c r="D2033" s="2">
        <v>0</v>
      </c>
      <c r="E2033" s="2">
        <v>50</v>
      </c>
      <c r="F2033" s="2">
        <v>0</v>
      </c>
      <c r="G2033" s="2">
        <v>0</v>
      </c>
      <c r="H2033" s="2">
        <v>1</v>
      </c>
      <c r="I2033" s="2">
        <v>0</v>
      </c>
      <c r="J2033" s="2">
        <v>0</v>
      </c>
      <c r="K2033" s="2">
        <v>0</v>
      </c>
      <c r="L2033" s="2">
        <v>1</v>
      </c>
      <c r="M2033" s="2">
        <v>0</v>
      </c>
      <c r="N2033" s="2">
        <v>0</v>
      </c>
      <c r="O2033" s="2" t="s">
        <v>36</v>
      </c>
      <c r="P2033" s="2" t="str" cm="1">
        <f t="array" ref="P2033">_xlfn.IFS(Table1[[#This Row],[Divorced]]=1,"Divorced",Table1[[#This Row],[Married]]=1,"Married",Table1[[#This Row],[Single]]=1,"Single",Table1[[#This Row],[Together]]=1,"Together",Table1[[#This Row],[Widow]]=1,"Widow")</f>
        <v>Single</v>
      </c>
      <c r="Q2033" s="2" t="str" cm="1">
        <f t="array" ref="Q2033">IFERROR(_xlfn.IFS(Table1[[#This Row],[Basic]]=1,"Basic",Table1[[#This Row],[Graduate]]=1,"Graduate",Table1[[#This Row],[Master]]=1,"Master",Table1[[#This Row],[PhD]]=1,"PhD"),"Other")</f>
        <v>Graduate</v>
      </c>
    </row>
    <row r="2034" spans="1:17" x14ac:dyDescent="0.25">
      <c r="A2034" s="2">
        <v>1298</v>
      </c>
      <c r="B2034" s="7">
        <v>122574</v>
      </c>
      <c r="C2034" s="2">
        <v>2</v>
      </c>
      <c r="D2034" s="2">
        <v>1</v>
      </c>
      <c r="E2034" s="2">
        <v>53</v>
      </c>
      <c r="F2034" s="2">
        <v>0</v>
      </c>
      <c r="G2034" s="2">
        <v>1</v>
      </c>
      <c r="H2034" s="2">
        <v>0</v>
      </c>
      <c r="I2034" s="2">
        <v>0</v>
      </c>
      <c r="J2034" s="2">
        <v>0</v>
      </c>
      <c r="K2034" s="2">
        <v>0</v>
      </c>
      <c r="L2034" s="2">
        <v>1</v>
      </c>
      <c r="M2034" s="2">
        <v>0</v>
      </c>
      <c r="N2034" s="2">
        <v>0</v>
      </c>
      <c r="O2034" s="2" t="s">
        <v>35</v>
      </c>
      <c r="P2034" s="2" t="str" cm="1">
        <f t="array" ref="P2034">_xlfn.IFS(Table1[[#This Row],[Divorced]]=1,"Divorced",Table1[[#This Row],[Married]]=1,"Married",Table1[[#This Row],[Single]]=1,"Single",Table1[[#This Row],[Together]]=1,"Together",Table1[[#This Row],[Widow]]=1,"Widow")</f>
        <v>Married</v>
      </c>
      <c r="Q2034" s="2" t="str" cm="1">
        <f t="array" ref="Q2034">IFERROR(_xlfn.IFS(Table1[[#This Row],[Basic]]=1,"Basic",Table1[[#This Row],[Graduate]]=1,"Graduate",Table1[[#This Row],[Master]]=1,"Master",Table1[[#This Row],[PhD]]=1,"PhD"),"Other")</f>
        <v>Graduate</v>
      </c>
    </row>
    <row r="2035" spans="1:17" x14ac:dyDescent="0.25">
      <c r="A2035" s="2">
        <v>1597</v>
      </c>
      <c r="B2035" s="7">
        <v>122574</v>
      </c>
      <c r="C2035" s="2">
        <v>2</v>
      </c>
      <c r="D2035" s="2">
        <v>1</v>
      </c>
      <c r="E2035" s="2">
        <v>53</v>
      </c>
      <c r="F2035" s="2">
        <v>0</v>
      </c>
      <c r="G2035" s="2">
        <v>1</v>
      </c>
      <c r="H2035" s="2">
        <v>0</v>
      </c>
      <c r="I2035" s="2">
        <v>0</v>
      </c>
      <c r="J2035" s="2">
        <v>0</v>
      </c>
      <c r="K2035" s="2">
        <v>0</v>
      </c>
      <c r="L2035" s="2">
        <v>1</v>
      </c>
      <c r="M2035" s="2">
        <v>0</v>
      </c>
      <c r="N2035" s="2">
        <v>0</v>
      </c>
      <c r="O2035" s="2" t="s">
        <v>34</v>
      </c>
      <c r="P2035" s="2" t="str" cm="1">
        <f t="array" ref="P2035">_xlfn.IFS(Table1[[#This Row],[Divorced]]=1,"Divorced",Table1[[#This Row],[Married]]=1,"Married",Table1[[#This Row],[Single]]=1,"Single",Table1[[#This Row],[Together]]=1,"Together",Table1[[#This Row],[Widow]]=1,"Widow")</f>
        <v>Married</v>
      </c>
      <c r="Q2035" s="2" t="str" cm="1">
        <f t="array" ref="Q2035">IFERROR(_xlfn.IFS(Table1[[#This Row],[Basic]]=1,"Basic",Table1[[#This Row],[Graduate]]=1,"Graduate",Table1[[#This Row],[Master]]=1,"Master",Table1[[#This Row],[PhD]]=1,"PhD"),"Other")</f>
        <v>Graduate</v>
      </c>
    </row>
    <row r="2036" spans="1:17" x14ac:dyDescent="0.25">
      <c r="A2036" s="2">
        <v>2657</v>
      </c>
      <c r="B2036" s="7">
        <v>122554</v>
      </c>
      <c r="C2036" s="2">
        <v>1</v>
      </c>
      <c r="D2036" s="2">
        <v>1</v>
      </c>
      <c r="E2036" s="2">
        <v>65</v>
      </c>
      <c r="F2036" s="2">
        <v>0</v>
      </c>
      <c r="G2036" s="2">
        <v>1</v>
      </c>
      <c r="H2036" s="2">
        <v>0</v>
      </c>
      <c r="I2036" s="2">
        <v>0</v>
      </c>
      <c r="J2036" s="2">
        <v>0</v>
      </c>
      <c r="K2036" s="2">
        <v>0</v>
      </c>
      <c r="L2036" s="2">
        <v>0</v>
      </c>
      <c r="M2036" s="2">
        <v>0</v>
      </c>
      <c r="N2036" s="2">
        <v>1</v>
      </c>
      <c r="O2036" s="2" t="s">
        <v>38</v>
      </c>
      <c r="P2036" s="2" t="str" cm="1">
        <f t="array" ref="P2036">_xlfn.IFS(Table1[[#This Row],[Divorced]]=1,"Divorced",Table1[[#This Row],[Married]]=1,"Married",Table1[[#This Row],[Single]]=1,"Single",Table1[[#This Row],[Together]]=1,"Together",Table1[[#This Row],[Widow]]=1,"Widow")</f>
        <v>Married</v>
      </c>
      <c r="Q2036" s="2" t="str" cm="1">
        <f t="array" ref="Q2036">IFERROR(_xlfn.IFS(Table1[[#This Row],[Basic]]=1,"Basic",Table1[[#This Row],[Graduate]]=1,"Graduate",Table1[[#This Row],[Master]]=1,"Master",Table1[[#This Row],[PhD]]=1,"PhD"),"Other")</f>
        <v>PhD</v>
      </c>
    </row>
    <row r="2037" spans="1:17" x14ac:dyDescent="0.25">
      <c r="A2037" s="2">
        <v>2208</v>
      </c>
      <c r="B2037" s="7">
        <v>122518</v>
      </c>
      <c r="C2037" s="2">
        <v>1</v>
      </c>
      <c r="D2037" s="2">
        <v>0</v>
      </c>
      <c r="E2037" s="2">
        <v>34</v>
      </c>
      <c r="F2037" s="2">
        <v>0</v>
      </c>
      <c r="G2037" s="2">
        <v>1</v>
      </c>
      <c r="H2037" s="2">
        <v>0</v>
      </c>
      <c r="I2037" s="2">
        <v>0</v>
      </c>
      <c r="J2037" s="2">
        <v>0</v>
      </c>
      <c r="K2037" s="2">
        <v>0</v>
      </c>
      <c r="L2037" s="2">
        <v>1</v>
      </c>
      <c r="M2037" s="2">
        <v>0</v>
      </c>
      <c r="N2037" s="2">
        <v>0</v>
      </c>
      <c r="O2037" s="2" t="s">
        <v>37</v>
      </c>
      <c r="P2037" s="2" t="str" cm="1">
        <f t="array" ref="P2037">_xlfn.IFS(Table1[[#This Row],[Divorced]]=1,"Divorced",Table1[[#This Row],[Married]]=1,"Married",Table1[[#This Row],[Single]]=1,"Single",Table1[[#This Row],[Together]]=1,"Together",Table1[[#This Row],[Widow]]=1,"Widow")</f>
        <v>Married</v>
      </c>
      <c r="Q2037" s="2" t="str" cm="1">
        <f t="array" ref="Q2037">IFERROR(_xlfn.IFS(Table1[[#This Row],[Basic]]=1,"Basic",Table1[[#This Row],[Graduate]]=1,"Graduate",Table1[[#This Row],[Master]]=1,"Master",Table1[[#This Row],[PhD]]=1,"PhD"),"Other")</f>
        <v>Graduate</v>
      </c>
    </row>
    <row r="2038" spans="1:17" x14ac:dyDescent="0.25">
      <c r="A2038" s="2">
        <v>1798</v>
      </c>
      <c r="B2038" s="7">
        <v>122507</v>
      </c>
      <c r="C2038" s="2">
        <v>0</v>
      </c>
      <c r="D2038" s="2">
        <v>0</v>
      </c>
      <c r="E2038" s="2">
        <v>66</v>
      </c>
      <c r="F2038" s="2">
        <v>0</v>
      </c>
      <c r="G2038" s="2">
        <v>0</v>
      </c>
      <c r="H2038" s="2">
        <v>1</v>
      </c>
      <c r="I2038" s="2">
        <v>0</v>
      </c>
      <c r="J2038" s="2">
        <v>0</v>
      </c>
      <c r="K2038" s="2">
        <v>0</v>
      </c>
      <c r="L2038" s="2">
        <v>1</v>
      </c>
      <c r="M2038" s="2">
        <v>0</v>
      </c>
      <c r="N2038" s="2">
        <v>0</v>
      </c>
      <c r="O2038" s="2" t="s">
        <v>36</v>
      </c>
      <c r="P2038" s="2" t="str" cm="1">
        <f t="array" ref="P2038">_xlfn.IFS(Table1[[#This Row],[Divorced]]=1,"Divorced",Table1[[#This Row],[Married]]=1,"Married",Table1[[#This Row],[Single]]=1,"Single",Table1[[#This Row],[Together]]=1,"Together",Table1[[#This Row],[Widow]]=1,"Widow")</f>
        <v>Single</v>
      </c>
      <c r="Q2038" s="2" t="str" cm="1">
        <f t="array" ref="Q2038">IFERROR(_xlfn.IFS(Table1[[#This Row],[Basic]]=1,"Basic",Table1[[#This Row],[Graduate]]=1,"Graduate",Table1[[#This Row],[Master]]=1,"Master",Table1[[#This Row],[PhD]]=1,"PhD"),"Other")</f>
        <v>Graduate</v>
      </c>
    </row>
    <row r="2039" spans="1:17" x14ac:dyDescent="0.25">
      <c r="A2039" s="2">
        <v>2626</v>
      </c>
      <c r="B2039" s="7">
        <v>122448</v>
      </c>
      <c r="C2039" s="2">
        <v>1</v>
      </c>
      <c r="D2039" s="2">
        <v>0</v>
      </c>
      <c r="E2039" s="2">
        <v>38</v>
      </c>
      <c r="F2039" s="2">
        <v>0</v>
      </c>
      <c r="G2039" s="2">
        <v>1</v>
      </c>
      <c r="H2039" s="2">
        <v>0</v>
      </c>
      <c r="I2039" s="2">
        <v>0</v>
      </c>
      <c r="J2039" s="2">
        <v>0</v>
      </c>
      <c r="K2039" s="2">
        <v>0</v>
      </c>
      <c r="L2039" s="2">
        <v>1</v>
      </c>
      <c r="M2039" s="2">
        <v>0</v>
      </c>
      <c r="N2039" s="2">
        <v>0</v>
      </c>
      <c r="O2039" s="2" t="s">
        <v>36</v>
      </c>
      <c r="P2039" s="2" t="str" cm="1">
        <f t="array" ref="P2039">_xlfn.IFS(Table1[[#This Row],[Divorced]]=1,"Divorced",Table1[[#This Row],[Married]]=1,"Married",Table1[[#This Row],[Single]]=1,"Single",Table1[[#This Row],[Together]]=1,"Together",Table1[[#This Row],[Widow]]=1,"Widow")</f>
        <v>Married</v>
      </c>
      <c r="Q2039" s="2" t="str" cm="1">
        <f t="array" ref="Q2039">IFERROR(_xlfn.IFS(Table1[[#This Row],[Basic]]=1,"Basic",Table1[[#This Row],[Graduate]]=1,"Graduate",Table1[[#This Row],[Master]]=1,"Master",Table1[[#This Row],[PhD]]=1,"PhD"),"Other")</f>
        <v>Graduate</v>
      </c>
    </row>
    <row r="2040" spans="1:17" x14ac:dyDescent="0.25">
      <c r="A2040" s="2">
        <v>1984</v>
      </c>
      <c r="B2040" s="7">
        <v>122434</v>
      </c>
      <c r="C2040" s="2">
        <v>1</v>
      </c>
      <c r="D2040" s="2">
        <v>0</v>
      </c>
      <c r="E2040" s="2">
        <v>33</v>
      </c>
      <c r="F2040" s="2">
        <v>0</v>
      </c>
      <c r="G2040" s="2">
        <v>0</v>
      </c>
      <c r="H2040" s="2">
        <v>0</v>
      </c>
      <c r="I2040" s="2">
        <v>1</v>
      </c>
      <c r="J2040" s="2">
        <v>0</v>
      </c>
      <c r="K2040" s="2">
        <v>0</v>
      </c>
      <c r="L2040" s="2">
        <v>1</v>
      </c>
      <c r="M2040" s="2">
        <v>0</v>
      </c>
      <c r="N2040" s="2">
        <v>0</v>
      </c>
      <c r="O2040" s="2" t="s">
        <v>36</v>
      </c>
      <c r="P2040" s="2" t="str" cm="1">
        <f t="array" ref="P2040">_xlfn.IFS(Table1[[#This Row],[Divorced]]=1,"Divorced",Table1[[#This Row],[Married]]=1,"Married",Table1[[#This Row],[Single]]=1,"Single",Table1[[#This Row],[Together]]=1,"Together",Table1[[#This Row],[Widow]]=1,"Widow")</f>
        <v>Together</v>
      </c>
      <c r="Q2040" s="2" t="str" cm="1">
        <f t="array" ref="Q2040">IFERROR(_xlfn.IFS(Table1[[#This Row],[Basic]]=1,"Basic",Table1[[#This Row],[Graduate]]=1,"Graduate",Table1[[#This Row],[Master]]=1,"Master",Table1[[#This Row],[PhD]]=1,"PhD"),"Other")</f>
        <v>Graduate</v>
      </c>
    </row>
    <row r="2041" spans="1:17" x14ac:dyDescent="0.25">
      <c r="A2041" s="2">
        <v>1537</v>
      </c>
      <c r="B2041" s="7">
        <v>122419</v>
      </c>
      <c r="C2041" s="2">
        <v>0</v>
      </c>
      <c r="D2041" s="2">
        <v>0</v>
      </c>
      <c r="E2041" s="2">
        <v>57</v>
      </c>
      <c r="F2041" s="2">
        <v>0</v>
      </c>
      <c r="G2041" s="2">
        <v>1</v>
      </c>
      <c r="H2041" s="2">
        <v>0</v>
      </c>
      <c r="I2041" s="2">
        <v>0</v>
      </c>
      <c r="J2041" s="2">
        <v>0</v>
      </c>
      <c r="K2041" s="2">
        <v>0</v>
      </c>
      <c r="L2041" s="2">
        <v>1</v>
      </c>
      <c r="M2041" s="2">
        <v>0</v>
      </c>
      <c r="N2041" s="2">
        <v>0</v>
      </c>
      <c r="O2041" s="2" t="s">
        <v>34</v>
      </c>
      <c r="P2041" s="2" t="str" cm="1">
        <f t="array" ref="P2041">_xlfn.IFS(Table1[[#This Row],[Divorced]]=1,"Divorced",Table1[[#This Row],[Married]]=1,"Married",Table1[[#This Row],[Single]]=1,"Single",Table1[[#This Row],[Together]]=1,"Together",Table1[[#This Row],[Widow]]=1,"Widow")</f>
        <v>Married</v>
      </c>
      <c r="Q2041" s="2" t="str" cm="1">
        <f t="array" ref="Q2041">IFERROR(_xlfn.IFS(Table1[[#This Row],[Basic]]=1,"Basic",Table1[[#This Row],[Graduate]]=1,"Graduate",Table1[[#This Row],[Master]]=1,"Master",Table1[[#This Row],[PhD]]=1,"PhD"),"Other")</f>
        <v>Graduate</v>
      </c>
    </row>
    <row r="2042" spans="1:17" x14ac:dyDescent="0.25">
      <c r="A2042" s="2">
        <v>1804</v>
      </c>
      <c r="B2042" s="7">
        <v>122419</v>
      </c>
      <c r="C2042" s="2">
        <v>0</v>
      </c>
      <c r="D2042" s="2">
        <v>0</v>
      </c>
      <c r="E2042" s="2">
        <v>57</v>
      </c>
      <c r="F2042" s="2">
        <v>0</v>
      </c>
      <c r="G2042" s="2">
        <v>1</v>
      </c>
      <c r="H2042" s="2">
        <v>0</v>
      </c>
      <c r="I2042" s="2">
        <v>0</v>
      </c>
      <c r="J2042" s="2">
        <v>0</v>
      </c>
      <c r="K2042" s="2">
        <v>0</v>
      </c>
      <c r="L2042" s="2">
        <v>1</v>
      </c>
      <c r="M2042" s="2">
        <v>0</v>
      </c>
      <c r="N2042" s="2">
        <v>0</v>
      </c>
      <c r="O2042" s="2" t="s">
        <v>36</v>
      </c>
      <c r="P2042" s="2" t="str" cm="1">
        <f t="array" ref="P2042">_xlfn.IFS(Table1[[#This Row],[Divorced]]=1,"Divorced",Table1[[#This Row],[Married]]=1,"Married",Table1[[#This Row],[Single]]=1,"Single",Table1[[#This Row],[Together]]=1,"Together",Table1[[#This Row],[Widow]]=1,"Widow")</f>
        <v>Married</v>
      </c>
      <c r="Q2042" s="2" t="str" cm="1">
        <f t="array" ref="Q2042">IFERROR(_xlfn.IFS(Table1[[#This Row],[Basic]]=1,"Basic",Table1[[#This Row],[Graduate]]=1,"Graduate",Table1[[#This Row],[Master]]=1,"Master",Table1[[#This Row],[PhD]]=1,"PhD"),"Other")</f>
        <v>Graduate</v>
      </c>
    </row>
    <row r="2043" spans="1:17" x14ac:dyDescent="0.25">
      <c r="A2043" s="2">
        <v>3060</v>
      </c>
      <c r="B2043" s="7">
        <v>122390</v>
      </c>
      <c r="C2043" s="2">
        <v>0</v>
      </c>
      <c r="D2043" s="2">
        <v>0</v>
      </c>
      <c r="E2043" s="2">
        <v>51</v>
      </c>
      <c r="F2043" s="2">
        <v>0</v>
      </c>
      <c r="G2043" s="2">
        <v>0</v>
      </c>
      <c r="H2043" s="2">
        <v>0</v>
      </c>
      <c r="I2043" s="2">
        <v>1</v>
      </c>
      <c r="J2043" s="2">
        <v>0</v>
      </c>
      <c r="K2043" s="2">
        <v>1</v>
      </c>
      <c r="L2043" s="2">
        <v>0</v>
      </c>
      <c r="M2043" s="2">
        <v>0</v>
      </c>
      <c r="N2043" s="2">
        <v>0</v>
      </c>
      <c r="O2043" s="2" t="s">
        <v>37</v>
      </c>
      <c r="P2043" s="2" t="str" cm="1">
        <f t="array" ref="P2043">_xlfn.IFS(Table1[[#This Row],[Divorced]]=1,"Divorced",Table1[[#This Row],[Married]]=1,"Married",Table1[[#This Row],[Single]]=1,"Single",Table1[[#This Row],[Together]]=1,"Together",Table1[[#This Row],[Widow]]=1,"Widow")</f>
        <v>Together</v>
      </c>
      <c r="Q2043" s="2" t="str" cm="1">
        <f t="array" ref="Q2043">IFERROR(_xlfn.IFS(Table1[[#This Row],[Basic]]=1,"Basic",Table1[[#This Row],[Graduate]]=1,"Graduate",Table1[[#This Row],[Master]]=1,"Master",Table1[[#This Row],[PhD]]=1,"PhD"),"Other")</f>
        <v>Basic</v>
      </c>
    </row>
    <row r="2044" spans="1:17" x14ac:dyDescent="0.25">
      <c r="A2044" s="2">
        <v>2166</v>
      </c>
      <c r="B2044" s="7">
        <v>122327</v>
      </c>
      <c r="C2044" s="2">
        <v>1</v>
      </c>
      <c r="D2044" s="2">
        <v>0</v>
      </c>
      <c r="E2044" s="2">
        <v>35</v>
      </c>
      <c r="F2044" s="2">
        <v>0</v>
      </c>
      <c r="G2044" s="2">
        <v>0</v>
      </c>
      <c r="H2044" s="2">
        <v>1</v>
      </c>
      <c r="I2044" s="2">
        <v>0</v>
      </c>
      <c r="J2044" s="2">
        <v>0</v>
      </c>
      <c r="K2044" s="2">
        <v>0</v>
      </c>
      <c r="L2044" s="2">
        <v>1</v>
      </c>
      <c r="M2044" s="2">
        <v>0</v>
      </c>
      <c r="N2044" s="2">
        <v>0</v>
      </c>
      <c r="O2044" s="2" t="s">
        <v>37</v>
      </c>
      <c r="P2044" s="2" t="str" cm="1">
        <f t="array" ref="P2044">_xlfn.IFS(Table1[[#This Row],[Divorced]]=1,"Divorced",Table1[[#This Row],[Married]]=1,"Married",Table1[[#This Row],[Single]]=1,"Single",Table1[[#This Row],[Together]]=1,"Together",Table1[[#This Row],[Widow]]=1,"Widow")</f>
        <v>Single</v>
      </c>
      <c r="Q2044" s="2" t="str" cm="1">
        <f t="array" ref="Q2044">IFERROR(_xlfn.IFS(Table1[[#This Row],[Basic]]=1,"Basic",Table1[[#This Row],[Graduate]]=1,"Graduate",Table1[[#This Row],[Master]]=1,"Master",Table1[[#This Row],[PhD]]=1,"PhD"),"Other")</f>
        <v>Graduate</v>
      </c>
    </row>
    <row r="2045" spans="1:17" x14ac:dyDescent="0.25">
      <c r="A2045" s="2">
        <v>2049</v>
      </c>
      <c r="B2045" s="7">
        <v>122304</v>
      </c>
      <c r="C2045" s="2">
        <v>0</v>
      </c>
      <c r="D2045" s="2">
        <v>0</v>
      </c>
      <c r="E2045" s="2">
        <v>64</v>
      </c>
      <c r="F2045" s="2">
        <v>1</v>
      </c>
      <c r="G2045" s="2">
        <v>0</v>
      </c>
      <c r="H2045" s="2">
        <v>0</v>
      </c>
      <c r="I2045" s="2">
        <v>0</v>
      </c>
      <c r="J2045" s="2">
        <v>0</v>
      </c>
      <c r="K2045" s="2">
        <v>0</v>
      </c>
      <c r="L2045" s="2">
        <v>1</v>
      </c>
      <c r="M2045" s="2">
        <v>0</v>
      </c>
      <c r="N2045" s="2">
        <v>0</v>
      </c>
      <c r="O2045" s="2" t="s">
        <v>39</v>
      </c>
      <c r="P2045" s="2" t="str" cm="1">
        <f t="array" ref="P2045">_xlfn.IFS(Table1[[#This Row],[Divorced]]=1,"Divorced",Table1[[#This Row],[Married]]=1,"Married",Table1[[#This Row],[Single]]=1,"Single",Table1[[#This Row],[Together]]=1,"Together",Table1[[#This Row],[Widow]]=1,"Widow")</f>
        <v>Divorced</v>
      </c>
      <c r="Q2045" s="2" t="str" cm="1">
        <f t="array" ref="Q2045">IFERROR(_xlfn.IFS(Table1[[#This Row],[Basic]]=1,"Basic",Table1[[#This Row],[Graduate]]=1,"Graduate",Table1[[#This Row],[Master]]=1,"Master",Table1[[#This Row],[PhD]]=1,"PhD"),"Other")</f>
        <v>Graduate</v>
      </c>
    </row>
    <row r="2046" spans="1:17" x14ac:dyDescent="0.25">
      <c r="A2046" s="2">
        <v>2826</v>
      </c>
      <c r="B2046" s="7">
        <v>122280</v>
      </c>
      <c r="C2046" s="2">
        <v>1</v>
      </c>
      <c r="D2046" s="2">
        <v>0</v>
      </c>
      <c r="E2046" s="2">
        <v>45</v>
      </c>
      <c r="F2046" s="2">
        <v>0</v>
      </c>
      <c r="G2046" s="2">
        <v>0</v>
      </c>
      <c r="H2046" s="2">
        <v>0</v>
      </c>
      <c r="I2046" s="2">
        <v>1</v>
      </c>
      <c r="J2046" s="2">
        <v>0</v>
      </c>
      <c r="K2046" s="2">
        <v>0</v>
      </c>
      <c r="L2046" s="2">
        <v>1</v>
      </c>
      <c r="M2046" s="2">
        <v>0</v>
      </c>
      <c r="N2046" s="2">
        <v>0</v>
      </c>
      <c r="O2046" s="2" t="s">
        <v>37</v>
      </c>
      <c r="P2046" s="2" t="str" cm="1">
        <f t="array" ref="P2046">_xlfn.IFS(Table1[[#This Row],[Divorced]]=1,"Divorced",Table1[[#This Row],[Married]]=1,"Married",Table1[[#This Row],[Single]]=1,"Single",Table1[[#This Row],[Together]]=1,"Together",Table1[[#This Row],[Widow]]=1,"Widow")</f>
        <v>Together</v>
      </c>
      <c r="Q2046" s="2" t="str" cm="1">
        <f t="array" ref="Q2046">IFERROR(_xlfn.IFS(Table1[[#This Row],[Basic]]=1,"Basic",Table1[[#This Row],[Graduate]]=1,"Graduate",Table1[[#This Row],[Master]]=1,"Master",Table1[[#This Row],[PhD]]=1,"PhD"),"Other")</f>
        <v>Graduate</v>
      </c>
    </row>
    <row r="2047" spans="1:17" x14ac:dyDescent="0.25">
      <c r="A2047" s="2">
        <v>2993</v>
      </c>
      <c r="B2047" s="7">
        <v>122263</v>
      </c>
      <c r="C2047" s="2">
        <v>1</v>
      </c>
      <c r="D2047" s="2">
        <v>1</v>
      </c>
      <c r="E2047" s="2">
        <v>69</v>
      </c>
      <c r="F2047" s="2">
        <v>1</v>
      </c>
      <c r="G2047" s="2">
        <v>0</v>
      </c>
      <c r="H2047" s="2">
        <v>0</v>
      </c>
      <c r="I2047" s="2">
        <v>0</v>
      </c>
      <c r="J2047" s="2">
        <v>0</v>
      </c>
      <c r="K2047" s="2">
        <v>0</v>
      </c>
      <c r="L2047" s="2">
        <v>1</v>
      </c>
      <c r="M2047" s="2">
        <v>0</v>
      </c>
      <c r="N2047" s="2">
        <v>0</v>
      </c>
      <c r="O2047" s="2" t="s">
        <v>38</v>
      </c>
      <c r="P2047" s="2" t="str" cm="1">
        <f t="array" ref="P2047">_xlfn.IFS(Table1[[#This Row],[Divorced]]=1,"Divorced",Table1[[#This Row],[Married]]=1,"Married",Table1[[#This Row],[Single]]=1,"Single",Table1[[#This Row],[Together]]=1,"Together",Table1[[#This Row],[Widow]]=1,"Widow")</f>
        <v>Divorced</v>
      </c>
      <c r="Q2047" s="2" t="str" cm="1">
        <f t="array" ref="Q2047">IFERROR(_xlfn.IFS(Table1[[#This Row],[Basic]]=1,"Basic",Table1[[#This Row],[Graduate]]=1,"Graduate",Table1[[#This Row],[Master]]=1,"Master",Table1[[#This Row],[PhD]]=1,"PhD"),"Other")</f>
        <v>Graduate</v>
      </c>
    </row>
    <row r="2048" spans="1:17" x14ac:dyDescent="0.25">
      <c r="A2048" s="2">
        <v>1223</v>
      </c>
      <c r="B2048" s="7">
        <v>122212</v>
      </c>
      <c r="C2048" s="2">
        <v>1</v>
      </c>
      <c r="D2048" s="2">
        <v>0</v>
      </c>
      <c r="E2048" s="2">
        <v>45</v>
      </c>
      <c r="F2048" s="2">
        <v>0</v>
      </c>
      <c r="G2048" s="2">
        <v>1</v>
      </c>
      <c r="H2048" s="2">
        <v>0</v>
      </c>
      <c r="I2048" s="2">
        <v>0</v>
      </c>
      <c r="J2048" s="2">
        <v>0</v>
      </c>
      <c r="K2048" s="2">
        <v>0</v>
      </c>
      <c r="L2048" s="2">
        <v>0</v>
      </c>
      <c r="M2048" s="2">
        <v>0</v>
      </c>
      <c r="N2048" s="2">
        <v>0</v>
      </c>
      <c r="O2048" s="2" t="s">
        <v>38</v>
      </c>
      <c r="P2048" s="2" t="str" cm="1">
        <f t="array" ref="P2048">_xlfn.IFS(Table1[[#This Row],[Divorced]]=1,"Divorced",Table1[[#This Row],[Married]]=1,"Married",Table1[[#This Row],[Single]]=1,"Single",Table1[[#This Row],[Together]]=1,"Together",Table1[[#This Row],[Widow]]=1,"Widow")</f>
        <v>Married</v>
      </c>
      <c r="Q2048" s="2" t="str" cm="1">
        <f t="array" ref="Q2048">IFERROR(_xlfn.IFS(Table1[[#This Row],[Basic]]=1,"Basic",Table1[[#This Row],[Graduate]]=1,"Graduate",Table1[[#This Row],[Master]]=1,"Master",Table1[[#This Row],[PhD]]=1,"PhD"),"Other")</f>
        <v>Other</v>
      </c>
    </row>
    <row r="2049" spans="1:17" x14ac:dyDescent="0.25">
      <c r="A2049" s="2">
        <v>2876</v>
      </c>
      <c r="B2049" s="7">
        <v>122148</v>
      </c>
      <c r="C2049" s="2">
        <v>0</v>
      </c>
      <c r="D2049" s="2">
        <v>0</v>
      </c>
      <c r="E2049" s="2">
        <v>37</v>
      </c>
      <c r="F2049" s="2">
        <v>0</v>
      </c>
      <c r="G2049" s="2">
        <v>0</v>
      </c>
      <c r="H2049" s="2">
        <v>1</v>
      </c>
      <c r="I2049" s="2">
        <v>0</v>
      </c>
      <c r="J2049" s="2">
        <v>0</v>
      </c>
      <c r="K2049" s="2">
        <v>0</v>
      </c>
      <c r="L2049" s="2">
        <v>1</v>
      </c>
      <c r="M2049" s="2">
        <v>0</v>
      </c>
      <c r="N2049" s="2">
        <v>0</v>
      </c>
      <c r="O2049" s="2" t="s">
        <v>35</v>
      </c>
      <c r="P2049" s="2" t="str" cm="1">
        <f t="array" ref="P2049">_xlfn.IFS(Table1[[#This Row],[Divorced]]=1,"Divorced",Table1[[#This Row],[Married]]=1,"Married",Table1[[#This Row],[Single]]=1,"Single",Table1[[#This Row],[Together]]=1,"Together",Table1[[#This Row],[Widow]]=1,"Widow")</f>
        <v>Single</v>
      </c>
      <c r="Q2049" s="2" t="str" cm="1">
        <f t="array" ref="Q2049">IFERROR(_xlfn.IFS(Table1[[#This Row],[Basic]]=1,"Basic",Table1[[#This Row],[Graduate]]=1,"Graduate",Table1[[#This Row],[Master]]=1,"Master",Table1[[#This Row],[PhD]]=1,"PhD"),"Other")</f>
        <v>Graduate</v>
      </c>
    </row>
    <row r="2050" spans="1:17" x14ac:dyDescent="0.25">
      <c r="A2050" s="2">
        <v>3050</v>
      </c>
      <c r="B2050" s="7">
        <v>122123</v>
      </c>
      <c r="C2050" s="2">
        <v>0</v>
      </c>
      <c r="D2050" s="2">
        <v>0</v>
      </c>
      <c r="E2050" s="2">
        <v>60</v>
      </c>
      <c r="F2050" s="2">
        <v>0</v>
      </c>
      <c r="G2050" s="2">
        <v>0</v>
      </c>
      <c r="H2050" s="2">
        <v>0</v>
      </c>
      <c r="I2050" s="2">
        <v>0</v>
      </c>
      <c r="J2050" s="2">
        <v>1</v>
      </c>
      <c r="K2050" s="2">
        <v>1</v>
      </c>
      <c r="L2050" s="2">
        <v>0</v>
      </c>
      <c r="M2050" s="2">
        <v>0</v>
      </c>
      <c r="N2050" s="2">
        <v>0</v>
      </c>
      <c r="O2050" s="2" t="s">
        <v>35</v>
      </c>
      <c r="P2050" s="2" t="str" cm="1">
        <f t="array" ref="P2050">_xlfn.IFS(Table1[[#This Row],[Divorced]]=1,"Divorced",Table1[[#This Row],[Married]]=1,"Married",Table1[[#This Row],[Single]]=1,"Single",Table1[[#This Row],[Together]]=1,"Together",Table1[[#This Row],[Widow]]=1,"Widow")</f>
        <v>Widow</v>
      </c>
      <c r="Q2050" s="2" t="str" cm="1">
        <f t="array" ref="Q2050">IFERROR(_xlfn.IFS(Table1[[#This Row],[Basic]]=1,"Basic",Table1[[#This Row],[Graduate]]=1,"Graduate",Table1[[#This Row],[Master]]=1,"Master",Table1[[#This Row],[PhD]]=1,"PhD"),"Other")</f>
        <v>Basic</v>
      </c>
    </row>
    <row r="2051" spans="1:17" x14ac:dyDescent="0.25">
      <c r="A2051" s="2">
        <v>2692</v>
      </c>
      <c r="B2051" s="7">
        <v>122108</v>
      </c>
      <c r="C2051" s="2">
        <v>1</v>
      </c>
      <c r="D2051" s="2">
        <v>1</v>
      </c>
      <c r="E2051" s="2">
        <v>43</v>
      </c>
      <c r="F2051" s="2">
        <v>0</v>
      </c>
      <c r="G2051" s="2">
        <v>1</v>
      </c>
      <c r="H2051" s="2">
        <v>0</v>
      </c>
      <c r="I2051" s="2">
        <v>0</v>
      </c>
      <c r="J2051" s="2">
        <v>0</v>
      </c>
      <c r="K2051" s="2">
        <v>0</v>
      </c>
      <c r="L2051" s="2">
        <v>1</v>
      </c>
      <c r="M2051" s="2">
        <v>0</v>
      </c>
      <c r="N2051" s="2">
        <v>0</v>
      </c>
      <c r="O2051" s="2" t="s">
        <v>36</v>
      </c>
      <c r="P2051" s="2" t="str" cm="1">
        <f t="array" ref="P2051">_xlfn.IFS(Table1[[#This Row],[Divorced]]=1,"Divorced",Table1[[#This Row],[Married]]=1,"Married",Table1[[#This Row],[Single]]=1,"Single",Table1[[#This Row],[Together]]=1,"Together",Table1[[#This Row],[Widow]]=1,"Widow")</f>
        <v>Married</v>
      </c>
      <c r="Q2051" s="2" t="str" cm="1">
        <f t="array" ref="Q2051">IFERROR(_xlfn.IFS(Table1[[#This Row],[Basic]]=1,"Basic",Table1[[#This Row],[Graduate]]=1,"Graduate",Table1[[#This Row],[Master]]=1,"Master",Table1[[#This Row],[PhD]]=1,"PhD"),"Other")</f>
        <v>Graduate</v>
      </c>
    </row>
    <row r="2052" spans="1:17" x14ac:dyDescent="0.25">
      <c r="A2052" s="2">
        <v>1256</v>
      </c>
      <c r="B2052" s="7">
        <v>122070</v>
      </c>
      <c r="C2052" s="2">
        <v>1</v>
      </c>
      <c r="D2052" s="2">
        <v>0</v>
      </c>
      <c r="E2052" s="2">
        <v>50</v>
      </c>
      <c r="F2052" s="2">
        <v>0</v>
      </c>
      <c r="G2052" s="2">
        <v>0</v>
      </c>
      <c r="H2052" s="2">
        <v>0</v>
      </c>
      <c r="I2052" s="2">
        <v>1</v>
      </c>
      <c r="J2052" s="2">
        <v>0</v>
      </c>
      <c r="K2052" s="2">
        <v>0</v>
      </c>
      <c r="L2052" s="2">
        <v>1</v>
      </c>
      <c r="M2052" s="2">
        <v>0</v>
      </c>
      <c r="N2052" s="2">
        <v>0</v>
      </c>
      <c r="O2052" s="2" t="s">
        <v>35</v>
      </c>
      <c r="P2052" s="2" t="str" cm="1">
        <f t="array" ref="P2052">_xlfn.IFS(Table1[[#This Row],[Divorced]]=1,"Divorced",Table1[[#This Row],[Married]]=1,"Married",Table1[[#This Row],[Single]]=1,"Single",Table1[[#This Row],[Together]]=1,"Together",Table1[[#This Row],[Widow]]=1,"Widow")</f>
        <v>Together</v>
      </c>
      <c r="Q2052" s="2" t="str" cm="1">
        <f t="array" ref="Q2052">IFERROR(_xlfn.IFS(Table1[[#This Row],[Basic]]=1,"Basic",Table1[[#This Row],[Graduate]]=1,"Graduate",Table1[[#This Row],[Master]]=1,"Master",Table1[[#This Row],[PhD]]=1,"PhD"),"Other")</f>
        <v>Graduate</v>
      </c>
    </row>
    <row r="2053" spans="1:17" x14ac:dyDescent="0.25">
      <c r="A2053" s="2">
        <v>1802</v>
      </c>
      <c r="B2053" s="7">
        <v>122063</v>
      </c>
      <c r="C2053" s="2">
        <v>1</v>
      </c>
      <c r="D2053" s="2">
        <v>0</v>
      </c>
      <c r="E2053" s="2">
        <v>48</v>
      </c>
      <c r="F2053" s="2">
        <v>0</v>
      </c>
      <c r="G2053" s="2">
        <v>1</v>
      </c>
      <c r="H2053" s="2">
        <v>0</v>
      </c>
      <c r="I2053" s="2">
        <v>0</v>
      </c>
      <c r="J2053" s="2">
        <v>0</v>
      </c>
      <c r="K2053" s="2">
        <v>0</v>
      </c>
      <c r="L2053" s="2">
        <v>1</v>
      </c>
      <c r="M2053" s="2">
        <v>0</v>
      </c>
      <c r="N2053" s="2">
        <v>0</v>
      </c>
      <c r="O2053" s="2" t="s">
        <v>35</v>
      </c>
      <c r="P2053" s="2" t="str" cm="1">
        <f t="array" ref="P2053">_xlfn.IFS(Table1[[#This Row],[Divorced]]=1,"Divorced",Table1[[#This Row],[Married]]=1,"Married",Table1[[#This Row],[Single]]=1,"Single",Table1[[#This Row],[Together]]=1,"Together",Table1[[#This Row],[Widow]]=1,"Widow")</f>
        <v>Married</v>
      </c>
      <c r="Q2053" s="2" t="str" cm="1">
        <f t="array" ref="Q2053">IFERROR(_xlfn.IFS(Table1[[#This Row],[Basic]]=1,"Basic",Table1[[#This Row],[Graduate]]=1,"Graduate",Table1[[#This Row],[Master]]=1,"Master",Table1[[#This Row],[PhD]]=1,"PhD"),"Other")</f>
        <v>Graduate</v>
      </c>
    </row>
    <row r="2054" spans="1:17" x14ac:dyDescent="0.25">
      <c r="A2054" s="2">
        <v>1319</v>
      </c>
      <c r="B2054" s="7">
        <v>122010</v>
      </c>
      <c r="C2054" s="2">
        <v>1</v>
      </c>
      <c r="D2054" s="2">
        <v>0</v>
      </c>
      <c r="E2054" s="2">
        <v>37</v>
      </c>
      <c r="F2054" s="2">
        <v>0</v>
      </c>
      <c r="G2054" s="2">
        <v>0</v>
      </c>
      <c r="H2054" s="2">
        <v>0</v>
      </c>
      <c r="I2054" s="2">
        <v>1</v>
      </c>
      <c r="J2054" s="2">
        <v>0</v>
      </c>
      <c r="K2054" s="2">
        <v>0</v>
      </c>
      <c r="L2054" s="2">
        <v>1</v>
      </c>
      <c r="M2054" s="2">
        <v>0</v>
      </c>
      <c r="N2054" s="2">
        <v>0</v>
      </c>
      <c r="O2054" s="2" t="s">
        <v>38</v>
      </c>
      <c r="P2054" s="2" t="str" cm="1">
        <f t="array" ref="P2054">_xlfn.IFS(Table1[[#This Row],[Divorced]]=1,"Divorced",Table1[[#This Row],[Married]]=1,"Married",Table1[[#This Row],[Single]]=1,"Single",Table1[[#This Row],[Together]]=1,"Together",Table1[[#This Row],[Widow]]=1,"Widow")</f>
        <v>Together</v>
      </c>
      <c r="Q2054" s="2" t="str" cm="1">
        <f t="array" ref="Q2054">IFERROR(_xlfn.IFS(Table1[[#This Row],[Basic]]=1,"Basic",Table1[[#This Row],[Graduate]]=1,"Graduate",Table1[[#This Row],[Master]]=1,"Master",Table1[[#This Row],[PhD]]=1,"PhD"),"Other")</f>
        <v>Graduate</v>
      </c>
    </row>
    <row r="2055" spans="1:17" x14ac:dyDescent="0.25">
      <c r="A2055" s="2">
        <v>1041</v>
      </c>
      <c r="B2055" s="7">
        <v>121994</v>
      </c>
      <c r="C2055" s="2">
        <v>0</v>
      </c>
      <c r="D2055" s="2">
        <v>1</v>
      </c>
      <c r="E2055" s="2">
        <v>63</v>
      </c>
      <c r="F2055" s="2">
        <v>0</v>
      </c>
      <c r="G2055" s="2">
        <v>0</v>
      </c>
      <c r="H2055" s="2">
        <v>0</v>
      </c>
      <c r="I2055" s="2">
        <v>1</v>
      </c>
      <c r="J2055" s="2">
        <v>0</v>
      </c>
      <c r="K2055" s="2">
        <v>0</v>
      </c>
      <c r="L2055" s="2">
        <v>1</v>
      </c>
      <c r="M2055" s="2">
        <v>0</v>
      </c>
      <c r="N2055" s="2">
        <v>0</v>
      </c>
      <c r="O2055" s="2" t="s">
        <v>39</v>
      </c>
      <c r="P2055" s="2" t="str" cm="1">
        <f t="array" ref="P2055">_xlfn.IFS(Table1[[#This Row],[Divorced]]=1,"Divorced",Table1[[#This Row],[Married]]=1,"Married",Table1[[#This Row],[Single]]=1,"Single",Table1[[#This Row],[Together]]=1,"Together",Table1[[#This Row],[Widow]]=1,"Widow")</f>
        <v>Together</v>
      </c>
      <c r="Q2055" s="2" t="str" cm="1">
        <f t="array" ref="Q2055">IFERROR(_xlfn.IFS(Table1[[#This Row],[Basic]]=1,"Basic",Table1[[#This Row],[Graduate]]=1,"Graduate",Table1[[#This Row],[Master]]=1,"Master",Table1[[#This Row],[PhD]]=1,"PhD"),"Other")</f>
        <v>Graduate</v>
      </c>
    </row>
    <row r="2056" spans="1:17" x14ac:dyDescent="0.25">
      <c r="A2056" s="2">
        <v>2960</v>
      </c>
      <c r="B2056" s="7">
        <v>121994</v>
      </c>
      <c r="C2056" s="2">
        <v>0</v>
      </c>
      <c r="D2056" s="2">
        <v>1</v>
      </c>
      <c r="E2056" s="2">
        <v>63</v>
      </c>
      <c r="F2056" s="2">
        <v>0</v>
      </c>
      <c r="G2056" s="2">
        <v>0</v>
      </c>
      <c r="H2056" s="2">
        <v>0</v>
      </c>
      <c r="I2056" s="2">
        <v>1</v>
      </c>
      <c r="J2056" s="2">
        <v>0</v>
      </c>
      <c r="K2056" s="2">
        <v>0</v>
      </c>
      <c r="L2056" s="2">
        <v>1</v>
      </c>
      <c r="M2056" s="2">
        <v>0</v>
      </c>
      <c r="N2056" s="2">
        <v>0</v>
      </c>
      <c r="O2056" s="2" t="s">
        <v>35</v>
      </c>
      <c r="P2056" s="2" t="str" cm="1">
        <f t="array" ref="P2056">_xlfn.IFS(Table1[[#This Row],[Divorced]]=1,"Divorced",Table1[[#This Row],[Married]]=1,"Married",Table1[[#This Row],[Single]]=1,"Single",Table1[[#This Row],[Together]]=1,"Together",Table1[[#This Row],[Widow]]=1,"Widow")</f>
        <v>Together</v>
      </c>
      <c r="Q2056" s="2" t="str" cm="1">
        <f t="array" ref="Q2056">IFERROR(_xlfn.IFS(Table1[[#This Row],[Basic]]=1,"Basic",Table1[[#This Row],[Graduate]]=1,"Graduate",Table1[[#This Row],[Master]]=1,"Master",Table1[[#This Row],[PhD]]=1,"PhD"),"Other")</f>
        <v>Graduate</v>
      </c>
    </row>
    <row r="2057" spans="1:17" x14ac:dyDescent="0.25">
      <c r="A2057" s="2">
        <v>2739</v>
      </c>
      <c r="B2057" s="7">
        <v>121955</v>
      </c>
      <c r="C2057" s="2">
        <v>1</v>
      </c>
      <c r="D2057" s="2">
        <v>0</v>
      </c>
      <c r="E2057" s="2">
        <v>34</v>
      </c>
      <c r="F2057" s="2">
        <v>0</v>
      </c>
      <c r="G2057" s="2">
        <v>1</v>
      </c>
      <c r="H2057" s="2">
        <v>0</v>
      </c>
      <c r="I2057" s="2">
        <v>0</v>
      </c>
      <c r="J2057" s="2">
        <v>0</v>
      </c>
      <c r="K2057" s="2">
        <v>0</v>
      </c>
      <c r="L2057" s="2">
        <v>0</v>
      </c>
      <c r="M2057" s="2">
        <v>0</v>
      </c>
      <c r="N2057" s="2">
        <v>0</v>
      </c>
      <c r="O2057" s="2" t="s">
        <v>39</v>
      </c>
      <c r="P2057" s="2" t="str" cm="1">
        <f t="array" ref="P2057">_xlfn.IFS(Table1[[#This Row],[Divorced]]=1,"Divorced",Table1[[#This Row],[Married]]=1,"Married",Table1[[#This Row],[Single]]=1,"Single",Table1[[#This Row],[Together]]=1,"Together",Table1[[#This Row],[Widow]]=1,"Widow")</f>
        <v>Married</v>
      </c>
      <c r="Q2057" s="2" t="str" cm="1">
        <f t="array" ref="Q2057">IFERROR(_xlfn.IFS(Table1[[#This Row],[Basic]]=1,"Basic",Table1[[#This Row],[Graduate]]=1,"Graduate",Table1[[#This Row],[Master]]=1,"Master",Table1[[#This Row],[PhD]]=1,"PhD"),"Other")</f>
        <v>Other</v>
      </c>
    </row>
    <row r="2058" spans="1:17" x14ac:dyDescent="0.25">
      <c r="A2058" s="2">
        <v>1111</v>
      </c>
      <c r="B2058" s="7">
        <v>121918</v>
      </c>
      <c r="C2058" s="2">
        <v>1</v>
      </c>
      <c r="D2058" s="2">
        <v>0</v>
      </c>
      <c r="E2058" s="2">
        <v>51</v>
      </c>
      <c r="F2058" s="2">
        <v>0</v>
      </c>
      <c r="G2058" s="2">
        <v>0</v>
      </c>
      <c r="H2058" s="2">
        <v>0</v>
      </c>
      <c r="I2058" s="2">
        <v>1</v>
      </c>
      <c r="J2058" s="2">
        <v>0</v>
      </c>
      <c r="K2058" s="2">
        <v>0</v>
      </c>
      <c r="L2058" s="2">
        <v>1</v>
      </c>
      <c r="M2058" s="2">
        <v>0</v>
      </c>
      <c r="N2058" s="2">
        <v>0</v>
      </c>
      <c r="O2058" s="2" t="s">
        <v>34</v>
      </c>
      <c r="P2058" s="2" t="str" cm="1">
        <f t="array" ref="P2058">_xlfn.IFS(Table1[[#This Row],[Divorced]]=1,"Divorced",Table1[[#This Row],[Married]]=1,"Married",Table1[[#This Row],[Single]]=1,"Single",Table1[[#This Row],[Together]]=1,"Together",Table1[[#This Row],[Widow]]=1,"Widow")</f>
        <v>Together</v>
      </c>
      <c r="Q2058" s="2" t="str" cm="1">
        <f t="array" ref="Q2058">IFERROR(_xlfn.IFS(Table1[[#This Row],[Basic]]=1,"Basic",Table1[[#This Row],[Graduate]]=1,"Graduate",Table1[[#This Row],[Master]]=1,"Master",Table1[[#This Row],[PhD]]=1,"PhD"),"Other")</f>
        <v>Graduate</v>
      </c>
    </row>
    <row r="2059" spans="1:17" x14ac:dyDescent="0.25">
      <c r="A2059" s="2">
        <v>1589</v>
      </c>
      <c r="B2059" s="7">
        <v>121888</v>
      </c>
      <c r="C2059" s="2">
        <v>1</v>
      </c>
      <c r="D2059" s="2">
        <v>0</v>
      </c>
      <c r="E2059" s="2">
        <v>34</v>
      </c>
      <c r="F2059" s="2">
        <v>0</v>
      </c>
      <c r="G2059" s="2">
        <v>0</v>
      </c>
      <c r="H2059" s="2">
        <v>1</v>
      </c>
      <c r="I2059" s="2">
        <v>0</v>
      </c>
      <c r="J2059" s="2">
        <v>0</v>
      </c>
      <c r="K2059" s="2">
        <v>0</v>
      </c>
      <c r="L2059" s="2">
        <v>0</v>
      </c>
      <c r="M2059" s="2">
        <v>1</v>
      </c>
      <c r="N2059" s="2">
        <v>0</v>
      </c>
      <c r="O2059" s="2" t="s">
        <v>38</v>
      </c>
      <c r="P2059" s="2" t="str" cm="1">
        <f t="array" ref="P2059">_xlfn.IFS(Table1[[#This Row],[Divorced]]=1,"Divorced",Table1[[#This Row],[Married]]=1,"Married",Table1[[#This Row],[Single]]=1,"Single",Table1[[#This Row],[Together]]=1,"Together",Table1[[#This Row],[Widow]]=1,"Widow")</f>
        <v>Single</v>
      </c>
      <c r="Q2059" s="2" t="str" cm="1">
        <f t="array" ref="Q2059">IFERROR(_xlfn.IFS(Table1[[#This Row],[Basic]]=1,"Basic",Table1[[#This Row],[Graduate]]=1,"Graduate",Table1[[#This Row],[Master]]=1,"Master",Table1[[#This Row],[PhD]]=1,"PhD"),"Other")</f>
        <v>Master</v>
      </c>
    </row>
    <row r="2060" spans="1:17" x14ac:dyDescent="0.25">
      <c r="A2060" s="2">
        <v>1880</v>
      </c>
      <c r="B2060" s="7">
        <v>121846</v>
      </c>
      <c r="C2060" s="2">
        <v>1</v>
      </c>
      <c r="D2060" s="2">
        <v>0</v>
      </c>
      <c r="E2060" s="2">
        <v>34</v>
      </c>
      <c r="F2060" s="2">
        <v>1</v>
      </c>
      <c r="G2060" s="2">
        <v>0</v>
      </c>
      <c r="H2060" s="2">
        <v>0</v>
      </c>
      <c r="I2060" s="2">
        <v>0</v>
      </c>
      <c r="J2060" s="2">
        <v>0</v>
      </c>
      <c r="K2060" s="2">
        <v>0</v>
      </c>
      <c r="L2060" s="2">
        <v>1</v>
      </c>
      <c r="M2060" s="2">
        <v>0</v>
      </c>
      <c r="N2060" s="2">
        <v>0</v>
      </c>
      <c r="O2060" s="2" t="s">
        <v>35</v>
      </c>
      <c r="P2060" s="2" t="str" cm="1">
        <f t="array" ref="P2060">_xlfn.IFS(Table1[[#This Row],[Divorced]]=1,"Divorced",Table1[[#This Row],[Married]]=1,"Married",Table1[[#This Row],[Single]]=1,"Single",Table1[[#This Row],[Together]]=1,"Together",Table1[[#This Row],[Widow]]=1,"Widow")</f>
        <v>Divorced</v>
      </c>
      <c r="Q2060" s="2" t="str" cm="1">
        <f t="array" ref="Q2060">IFERROR(_xlfn.IFS(Table1[[#This Row],[Basic]]=1,"Basic",Table1[[#This Row],[Graduate]]=1,"Graduate",Table1[[#This Row],[Master]]=1,"Master",Table1[[#This Row],[PhD]]=1,"PhD"),"Other")</f>
        <v>Graduate</v>
      </c>
    </row>
    <row r="2061" spans="1:17" x14ac:dyDescent="0.25">
      <c r="A2061" s="2">
        <v>2790</v>
      </c>
      <c r="B2061" s="7">
        <v>121840</v>
      </c>
      <c r="C2061" s="2">
        <v>1</v>
      </c>
      <c r="D2061" s="2">
        <v>0</v>
      </c>
      <c r="E2061" s="2">
        <v>37</v>
      </c>
      <c r="F2061" s="2">
        <v>0</v>
      </c>
      <c r="G2061" s="2">
        <v>0</v>
      </c>
      <c r="H2061" s="2">
        <v>0</v>
      </c>
      <c r="I2061" s="2">
        <v>1</v>
      </c>
      <c r="J2061" s="2">
        <v>0</v>
      </c>
      <c r="K2061" s="2">
        <v>0</v>
      </c>
      <c r="L2061" s="2">
        <v>0</v>
      </c>
      <c r="M2061" s="2">
        <v>0</v>
      </c>
      <c r="N2061" s="2">
        <v>1</v>
      </c>
      <c r="O2061" s="2" t="s">
        <v>37</v>
      </c>
      <c r="P2061" s="2" t="str" cm="1">
        <f t="array" ref="P2061">_xlfn.IFS(Table1[[#This Row],[Divorced]]=1,"Divorced",Table1[[#This Row],[Married]]=1,"Married",Table1[[#This Row],[Single]]=1,"Single",Table1[[#This Row],[Together]]=1,"Together",Table1[[#This Row],[Widow]]=1,"Widow")</f>
        <v>Together</v>
      </c>
      <c r="Q2061" s="2" t="str" cm="1">
        <f t="array" ref="Q2061">IFERROR(_xlfn.IFS(Table1[[#This Row],[Basic]]=1,"Basic",Table1[[#This Row],[Graduate]]=1,"Graduate",Table1[[#This Row],[Master]]=1,"Master",Table1[[#This Row],[PhD]]=1,"PhD"),"Other")</f>
        <v>PhD</v>
      </c>
    </row>
    <row r="2062" spans="1:17" x14ac:dyDescent="0.25">
      <c r="A2062" s="2">
        <v>1853</v>
      </c>
      <c r="B2062" s="7">
        <v>121675</v>
      </c>
      <c r="C2062" s="2">
        <v>1</v>
      </c>
      <c r="D2062" s="2">
        <v>0</v>
      </c>
      <c r="E2062" s="2">
        <v>44</v>
      </c>
      <c r="F2062" s="2">
        <v>0</v>
      </c>
      <c r="G2062" s="2">
        <v>0</v>
      </c>
      <c r="H2062" s="2">
        <v>0</v>
      </c>
      <c r="I2062" s="2">
        <v>1</v>
      </c>
      <c r="J2062" s="2">
        <v>0</v>
      </c>
      <c r="K2062" s="2">
        <v>0</v>
      </c>
      <c r="L2062" s="2">
        <v>1</v>
      </c>
      <c r="M2062" s="2">
        <v>0</v>
      </c>
      <c r="N2062" s="2">
        <v>0</v>
      </c>
      <c r="O2062" s="2" t="s">
        <v>38</v>
      </c>
      <c r="P2062" s="2" t="str" cm="1">
        <f t="array" ref="P2062">_xlfn.IFS(Table1[[#This Row],[Divorced]]=1,"Divorced",Table1[[#This Row],[Married]]=1,"Married",Table1[[#This Row],[Single]]=1,"Single",Table1[[#This Row],[Together]]=1,"Together",Table1[[#This Row],[Widow]]=1,"Widow")</f>
        <v>Together</v>
      </c>
      <c r="Q2062" s="2" t="str" cm="1">
        <f t="array" ref="Q2062">IFERROR(_xlfn.IFS(Table1[[#This Row],[Basic]]=1,"Basic",Table1[[#This Row],[Graduate]]=1,"Graduate",Table1[[#This Row],[Master]]=1,"Master",Table1[[#This Row],[PhD]]=1,"PhD"),"Other")</f>
        <v>Graduate</v>
      </c>
    </row>
    <row r="2063" spans="1:17" x14ac:dyDescent="0.25">
      <c r="A2063" s="2">
        <v>2418</v>
      </c>
      <c r="B2063" s="7">
        <v>121645</v>
      </c>
      <c r="C2063" s="2">
        <v>1</v>
      </c>
      <c r="D2063" s="2">
        <v>0</v>
      </c>
      <c r="E2063" s="2">
        <v>41</v>
      </c>
      <c r="F2063" s="2">
        <v>0</v>
      </c>
      <c r="G2063" s="2">
        <v>0</v>
      </c>
      <c r="H2063" s="2">
        <v>0</v>
      </c>
      <c r="I2063" s="2">
        <v>1</v>
      </c>
      <c r="J2063" s="2">
        <v>0</v>
      </c>
      <c r="K2063" s="2">
        <v>0</v>
      </c>
      <c r="L2063" s="2">
        <v>1</v>
      </c>
      <c r="M2063" s="2">
        <v>0</v>
      </c>
      <c r="N2063" s="2">
        <v>0</v>
      </c>
      <c r="O2063" s="2" t="s">
        <v>37</v>
      </c>
      <c r="P2063" s="2" t="str" cm="1">
        <f t="array" ref="P2063">_xlfn.IFS(Table1[[#This Row],[Divorced]]=1,"Divorced",Table1[[#This Row],[Married]]=1,"Married",Table1[[#This Row],[Single]]=1,"Single",Table1[[#This Row],[Together]]=1,"Together",Table1[[#This Row],[Widow]]=1,"Widow")</f>
        <v>Together</v>
      </c>
      <c r="Q2063" s="2" t="str" cm="1">
        <f t="array" ref="Q2063">IFERROR(_xlfn.IFS(Table1[[#This Row],[Basic]]=1,"Basic",Table1[[#This Row],[Graduate]]=1,"Graduate",Table1[[#This Row],[Master]]=1,"Master",Table1[[#This Row],[PhD]]=1,"PhD"),"Other")</f>
        <v>Graduate</v>
      </c>
    </row>
    <row r="2064" spans="1:17" x14ac:dyDescent="0.25">
      <c r="A2064" s="2">
        <v>1535</v>
      </c>
      <c r="B2064" s="7">
        <v>121474</v>
      </c>
      <c r="C2064" s="2">
        <v>1</v>
      </c>
      <c r="D2064" s="2">
        <v>0</v>
      </c>
      <c r="E2064" s="2">
        <v>31</v>
      </c>
      <c r="F2064" s="2">
        <v>0</v>
      </c>
      <c r="G2064" s="2">
        <v>0</v>
      </c>
      <c r="H2064" s="2">
        <v>1</v>
      </c>
      <c r="I2064" s="2">
        <v>0</v>
      </c>
      <c r="J2064" s="2">
        <v>0</v>
      </c>
      <c r="K2064" s="2">
        <v>0</v>
      </c>
      <c r="L2064" s="2">
        <v>1</v>
      </c>
      <c r="M2064" s="2">
        <v>0</v>
      </c>
      <c r="N2064" s="2">
        <v>0</v>
      </c>
      <c r="O2064" s="2" t="s">
        <v>38</v>
      </c>
      <c r="P2064" s="2" t="str" cm="1">
        <f t="array" ref="P2064">_xlfn.IFS(Table1[[#This Row],[Divorced]]=1,"Divorced",Table1[[#This Row],[Married]]=1,"Married",Table1[[#This Row],[Single]]=1,"Single",Table1[[#This Row],[Together]]=1,"Together",Table1[[#This Row],[Widow]]=1,"Widow")</f>
        <v>Single</v>
      </c>
      <c r="Q2064" s="2" t="str" cm="1">
        <f t="array" ref="Q2064">IFERROR(_xlfn.IFS(Table1[[#This Row],[Basic]]=1,"Basic",Table1[[#This Row],[Graduate]]=1,"Graduate",Table1[[#This Row],[Master]]=1,"Master",Table1[[#This Row],[PhD]]=1,"PhD"),"Other")</f>
        <v>Graduate</v>
      </c>
    </row>
    <row r="2065" spans="1:17" x14ac:dyDescent="0.25">
      <c r="A2065" s="2">
        <v>1792</v>
      </c>
      <c r="B2065" s="7">
        <v>121359</v>
      </c>
      <c r="C2065" s="2">
        <v>1</v>
      </c>
      <c r="D2065" s="2">
        <v>0</v>
      </c>
      <c r="E2065" s="2">
        <v>48</v>
      </c>
      <c r="F2065" s="2">
        <v>0</v>
      </c>
      <c r="G2065" s="2">
        <v>0</v>
      </c>
      <c r="H2065" s="2">
        <v>1</v>
      </c>
      <c r="I2065" s="2">
        <v>0</v>
      </c>
      <c r="J2065" s="2">
        <v>0</v>
      </c>
      <c r="K2065" s="2">
        <v>0</v>
      </c>
      <c r="L2065" s="2">
        <v>1</v>
      </c>
      <c r="M2065" s="2">
        <v>0</v>
      </c>
      <c r="N2065" s="2">
        <v>0</v>
      </c>
      <c r="O2065" s="2" t="s">
        <v>36</v>
      </c>
      <c r="P2065" s="2" t="str" cm="1">
        <f t="array" ref="P2065">_xlfn.IFS(Table1[[#This Row],[Divorced]]=1,"Divorced",Table1[[#This Row],[Married]]=1,"Married",Table1[[#This Row],[Single]]=1,"Single",Table1[[#This Row],[Together]]=1,"Together",Table1[[#This Row],[Widow]]=1,"Widow")</f>
        <v>Single</v>
      </c>
      <c r="Q2065" s="2" t="str" cm="1">
        <f t="array" ref="Q2065">IFERROR(_xlfn.IFS(Table1[[#This Row],[Basic]]=1,"Basic",Table1[[#This Row],[Graduate]]=1,"Graduate",Table1[[#This Row],[Master]]=1,"Master",Table1[[#This Row],[PhD]]=1,"PhD"),"Other")</f>
        <v>Graduate</v>
      </c>
    </row>
    <row r="2066" spans="1:17" x14ac:dyDescent="0.25">
      <c r="A2066" s="2">
        <v>2357</v>
      </c>
      <c r="B2066" s="7">
        <v>121355</v>
      </c>
      <c r="C2066" s="2">
        <v>1</v>
      </c>
      <c r="D2066" s="2">
        <v>0</v>
      </c>
      <c r="E2066" s="2">
        <v>35</v>
      </c>
      <c r="F2066" s="2">
        <v>0</v>
      </c>
      <c r="G2066" s="2">
        <v>1</v>
      </c>
      <c r="H2066" s="2">
        <v>0</v>
      </c>
      <c r="I2066" s="2">
        <v>0</v>
      </c>
      <c r="J2066" s="2">
        <v>0</v>
      </c>
      <c r="K2066" s="2">
        <v>0</v>
      </c>
      <c r="L2066" s="2">
        <v>1</v>
      </c>
      <c r="M2066" s="2">
        <v>0</v>
      </c>
      <c r="N2066" s="2">
        <v>0</v>
      </c>
      <c r="O2066" s="2" t="s">
        <v>38</v>
      </c>
      <c r="P2066" s="2" t="str" cm="1">
        <f t="array" ref="P2066">_xlfn.IFS(Table1[[#This Row],[Divorced]]=1,"Divorced",Table1[[#This Row],[Married]]=1,"Married",Table1[[#This Row],[Single]]=1,"Single",Table1[[#This Row],[Together]]=1,"Together",Table1[[#This Row],[Widow]]=1,"Widow")</f>
        <v>Married</v>
      </c>
      <c r="Q2066" s="2" t="str" cm="1">
        <f t="array" ref="Q2066">IFERROR(_xlfn.IFS(Table1[[#This Row],[Basic]]=1,"Basic",Table1[[#This Row],[Graduate]]=1,"Graduate",Table1[[#This Row],[Master]]=1,"Master",Table1[[#This Row],[PhD]]=1,"PhD"),"Other")</f>
        <v>Graduate</v>
      </c>
    </row>
    <row r="2067" spans="1:17" x14ac:dyDescent="0.25">
      <c r="A2067" s="2">
        <v>2123</v>
      </c>
      <c r="B2067" s="7">
        <v>121282</v>
      </c>
      <c r="C2067" s="2">
        <v>1</v>
      </c>
      <c r="D2067" s="2">
        <v>0</v>
      </c>
      <c r="E2067" s="2">
        <v>42</v>
      </c>
      <c r="F2067" s="2">
        <v>1</v>
      </c>
      <c r="G2067" s="2">
        <v>0</v>
      </c>
      <c r="H2067" s="2">
        <v>0</v>
      </c>
      <c r="I2067" s="2">
        <v>0</v>
      </c>
      <c r="J2067" s="2">
        <v>0</v>
      </c>
      <c r="K2067" s="2">
        <v>0</v>
      </c>
      <c r="L2067" s="2">
        <v>0</v>
      </c>
      <c r="M2067" s="2">
        <v>0</v>
      </c>
      <c r="N2067" s="2">
        <v>0</v>
      </c>
      <c r="O2067" s="2" t="s">
        <v>38</v>
      </c>
      <c r="P2067" s="2" t="str" cm="1">
        <f t="array" ref="P2067">_xlfn.IFS(Table1[[#This Row],[Divorced]]=1,"Divorced",Table1[[#This Row],[Married]]=1,"Married",Table1[[#This Row],[Single]]=1,"Single",Table1[[#This Row],[Together]]=1,"Together",Table1[[#This Row],[Widow]]=1,"Widow")</f>
        <v>Divorced</v>
      </c>
      <c r="Q2067" s="2" t="str" cm="1">
        <f t="array" ref="Q2067">IFERROR(_xlfn.IFS(Table1[[#This Row],[Basic]]=1,"Basic",Table1[[#This Row],[Graduate]]=1,"Graduate",Table1[[#This Row],[Master]]=1,"Master",Table1[[#This Row],[PhD]]=1,"PhD"),"Other")</f>
        <v>Other</v>
      </c>
    </row>
    <row r="2068" spans="1:17" x14ac:dyDescent="0.25">
      <c r="A2068" s="2">
        <v>2126</v>
      </c>
      <c r="B2068" s="7">
        <v>121255</v>
      </c>
      <c r="C2068" s="2">
        <v>1</v>
      </c>
      <c r="D2068" s="2">
        <v>0</v>
      </c>
      <c r="E2068" s="2">
        <v>46</v>
      </c>
      <c r="F2068" s="2">
        <v>0</v>
      </c>
      <c r="G2068" s="2">
        <v>0</v>
      </c>
      <c r="H2068" s="2">
        <v>0</v>
      </c>
      <c r="I2068" s="2">
        <v>1</v>
      </c>
      <c r="J2068" s="2">
        <v>0</v>
      </c>
      <c r="K2068" s="2">
        <v>0</v>
      </c>
      <c r="L2068" s="2">
        <v>0</v>
      </c>
      <c r="M2068" s="2">
        <v>1</v>
      </c>
      <c r="N2068" s="2">
        <v>0</v>
      </c>
      <c r="O2068" s="2" t="s">
        <v>35</v>
      </c>
      <c r="P2068" s="2" t="str" cm="1">
        <f t="array" ref="P2068">_xlfn.IFS(Table1[[#This Row],[Divorced]]=1,"Divorced",Table1[[#This Row],[Married]]=1,"Married",Table1[[#This Row],[Single]]=1,"Single",Table1[[#This Row],[Together]]=1,"Together",Table1[[#This Row],[Widow]]=1,"Widow")</f>
        <v>Together</v>
      </c>
      <c r="Q2068" s="2" t="str" cm="1">
        <f t="array" ref="Q2068">IFERROR(_xlfn.IFS(Table1[[#This Row],[Basic]]=1,"Basic",Table1[[#This Row],[Graduate]]=1,"Graduate",Table1[[#This Row],[Master]]=1,"Master",Table1[[#This Row],[PhD]]=1,"PhD"),"Other")</f>
        <v>Master</v>
      </c>
    </row>
    <row r="2069" spans="1:17" x14ac:dyDescent="0.25">
      <c r="A2069" s="2">
        <v>1649</v>
      </c>
      <c r="B2069" s="7">
        <v>121063</v>
      </c>
      <c r="C2069" s="2">
        <v>1</v>
      </c>
      <c r="D2069" s="2">
        <v>0</v>
      </c>
      <c r="E2069" s="2">
        <v>33</v>
      </c>
      <c r="F2069" s="2">
        <v>0</v>
      </c>
      <c r="G2069" s="2">
        <v>0</v>
      </c>
      <c r="H2069" s="2">
        <v>1</v>
      </c>
      <c r="I2069" s="2">
        <v>0</v>
      </c>
      <c r="J2069" s="2">
        <v>0</v>
      </c>
      <c r="K2069" s="2">
        <v>1</v>
      </c>
      <c r="L2069" s="2">
        <v>0</v>
      </c>
      <c r="M2069" s="2">
        <v>0</v>
      </c>
      <c r="N2069" s="2">
        <v>0</v>
      </c>
      <c r="O2069" s="2" t="s">
        <v>38</v>
      </c>
      <c r="P2069" s="2" t="str" cm="1">
        <f t="array" ref="P2069">_xlfn.IFS(Table1[[#This Row],[Divorced]]=1,"Divorced",Table1[[#This Row],[Married]]=1,"Married",Table1[[#This Row],[Single]]=1,"Single",Table1[[#This Row],[Together]]=1,"Together",Table1[[#This Row],[Widow]]=1,"Widow")</f>
        <v>Single</v>
      </c>
      <c r="Q2069" s="2" t="str" cm="1">
        <f t="array" ref="Q2069">IFERROR(_xlfn.IFS(Table1[[#This Row],[Basic]]=1,"Basic",Table1[[#This Row],[Graduate]]=1,"Graduate",Table1[[#This Row],[Master]]=1,"Master",Table1[[#This Row],[PhD]]=1,"PhD"),"Other")</f>
        <v>Basic</v>
      </c>
    </row>
    <row r="2070" spans="1:17" x14ac:dyDescent="0.25">
      <c r="A2070" s="2">
        <v>2907</v>
      </c>
      <c r="B2070" s="7">
        <v>121059</v>
      </c>
      <c r="C2070" s="2">
        <v>1</v>
      </c>
      <c r="D2070" s="2">
        <v>0</v>
      </c>
      <c r="E2070" s="2">
        <v>38</v>
      </c>
      <c r="F2070" s="2">
        <v>0</v>
      </c>
      <c r="G2070" s="2">
        <v>1</v>
      </c>
      <c r="H2070" s="2">
        <v>0</v>
      </c>
      <c r="I2070" s="2">
        <v>0</v>
      </c>
      <c r="J2070" s="2">
        <v>0</v>
      </c>
      <c r="K2070" s="2">
        <v>0</v>
      </c>
      <c r="L2070" s="2">
        <v>0</v>
      </c>
      <c r="M2070" s="2">
        <v>1</v>
      </c>
      <c r="N2070" s="2">
        <v>0</v>
      </c>
      <c r="O2070" s="2" t="s">
        <v>39</v>
      </c>
      <c r="P2070" s="2" t="str" cm="1">
        <f t="array" ref="P2070">_xlfn.IFS(Table1[[#This Row],[Divorced]]=1,"Divorced",Table1[[#This Row],[Married]]=1,"Married",Table1[[#This Row],[Single]]=1,"Single",Table1[[#This Row],[Together]]=1,"Together",Table1[[#This Row],[Widow]]=1,"Widow")</f>
        <v>Married</v>
      </c>
      <c r="Q2070" s="2" t="str" cm="1">
        <f t="array" ref="Q2070">IFERROR(_xlfn.IFS(Table1[[#This Row],[Basic]]=1,"Basic",Table1[[#This Row],[Graduate]]=1,"Graduate",Table1[[#This Row],[Master]]=1,"Master",Table1[[#This Row],[PhD]]=1,"PhD"),"Other")</f>
        <v>Master</v>
      </c>
    </row>
    <row r="2071" spans="1:17" x14ac:dyDescent="0.25">
      <c r="A2071" s="2">
        <v>2832</v>
      </c>
      <c r="B2071" s="7">
        <v>121024</v>
      </c>
      <c r="C2071" s="2">
        <v>0</v>
      </c>
      <c r="D2071" s="2">
        <v>0</v>
      </c>
      <c r="E2071" s="2">
        <v>44</v>
      </c>
      <c r="F2071" s="2">
        <v>0</v>
      </c>
      <c r="G2071" s="2">
        <v>0</v>
      </c>
      <c r="H2071" s="2">
        <v>0</v>
      </c>
      <c r="I2071" s="2">
        <v>1</v>
      </c>
      <c r="J2071" s="2">
        <v>0</v>
      </c>
      <c r="K2071" s="2">
        <v>0</v>
      </c>
      <c r="L2071" s="2">
        <v>0</v>
      </c>
      <c r="M2071" s="2">
        <v>1</v>
      </c>
      <c r="N2071" s="2">
        <v>0</v>
      </c>
      <c r="O2071" s="2" t="s">
        <v>37</v>
      </c>
      <c r="P2071" s="2" t="str" cm="1">
        <f t="array" ref="P2071">_xlfn.IFS(Table1[[#This Row],[Divorced]]=1,"Divorced",Table1[[#This Row],[Married]]=1,"Married",Table1[[#This Row],[Single]]=1,"Single",Table1[[#This Row],[Together]]=1,"Together",Table1[[#This Row],[Widow]]=1,"Widow")</f>
        <v>Together</v>
      </c>
      <c r="Q2071" s="2" t="str" cm="1">
        <f t="array" ref="Q2071">IFERROR(_xlfn.IFS(Table1[[#This Row],[Basic]]=1,"Basic",Table1[[#This Row],[Graduate]]=1,"Graduate",Table1[[#This Row],[Master]]=1,"Master",Table1[[#This Row],[PhD]]=1,"PhD"),"Other")</f>
        <v>Master</v>
      </c>
    </row>
    <row r="2072" spans="1:17" x14ac:dyDescent="0.25">
      <c r="A2072" s="2">
        <v>2490</v>
      </c>
      <c r="B2072" s="7">
        <v>120981</v>
      </c>
      <c r="C2072" s="2">
        <v>0</v>
      </c>
      <c r="D2072" s="2">
        <v>0</v>
      </c>
      <c r="E2072" s="2">
        <v>43</v>
      </c>
      <c r="F2072" s="2">
        <v>0</v>
      </c>
      <c r="G2072" s="2">
        <v>0</v>
      </c>
      <c r="H2072" s="2">
        <v>0</v>
      </c>
      <c r="I2072" s="2">
        <v>1</v>
      </c>
      <c r="J2072" s="2">
        <v>0</v>
      </c>
      <c r="K2072" s="2">
        <v>0</v>
      </c>
      <c r="L2072" s="2">
        <v>0</v>
      </c>
      <c r="M2072" s="2">
        <v>0</v>
      </c>
      <c r="N2072" s="2">
        <v>0</v>
      </c>
      <c r="O2072" s="2" t="s">
        <v>37</v>
      </c>
      <c r="P2072" s="2" t="str" cm="1">
        <f t="array" ref="P2072">_xlfn.IFS(Table1[[#This Row],[Divorced]]=1,"Divorced",Table1[[#This Row],[Married]]=1,"Married",Table1[[#This Row],[Single]]=1,"Single",Table1[[#This Row],[Together]]=1,"Together",Table1[[#This Row],[Widow]]=1,"Widow")</f>
        <v>Together</v>
      </c>
      <c r="Q2072" s="2" t="str" cm="1">
        <f t="array" ref="Q2072">IFERROR(_xlfn.IFS(Table1[[#This Row],[Basic]]=1,"Basic",Table1[[#This Row],[Graduate]]=1,"Graduate",Table1[[#This Row],[Master]]=1,"Master",Table1[[#This Row],[PhD]]=1,"PhD"),"Other")</f>
        <v>Other</v>
      </c>
    </row>
    <row r="2073" spans="1:17" x14ac:dyDescent="0.25">
      <c r="A2073" s="2">
        <v>2361</v>
      </c>
      <c r="B2073" s="7">
        <v>120895</v>
      </c>
      <c r="C2073" s="2">
        <v>1</v>
      </c>
      <c r="D2073" s="2">
        <v>0</v>
      </c>
      <c r="E2073" s="2">
        <v>47</v>
      </c>
      <c r="F2073" s="2">
        <v>0</v>
      </c>
      <c r="G2073" s="2">
        <v>1</v>
      </c>
      <c r="H2073" s="2">
        <v>0</v>
      </c>
      <c r="I2073" s="2">
        <v>0</v>
      </c>
      <c r="J2073" s="2">
        <v>0</v>
      </c>
      <c r="K2073" s="2">
        <v>0</v>
      </c>
      <c r="L2073" s="2">
        <v>1</v>
      </c>
      <c r="M2073" s="2">
        <v>0</v>
      </c>
      <c r="N2073" s="2">
        <v>0</v>
      </c>
      <c r="O2073" s="2" t="s">
        <v>39</v>
      </c>
      <c r="P2073" s="2" t="str" cm="1">
        <f t="array" ref="P2073">_xlfn.IFS(Table1[[#This Row],[Divorced]]=1,"Divorced",Table1[[#This Row],[Married]]=1,"Married",Table1[[#This Row],[Single]]=1,"Single",Table1[[#This Row],[Together]]=1,"Together",Table1[[#This Row],[Widow]]=1,"Widow")</f>
        <v>Married</v>
      </c>
      <c r="Q2073" s="2" t="str" cm="1">
        <f t="array" ref="Q2073">IFERROR(_xlfn.IFS(Table1[[#This Row],[Basic]]=1,"Basic",Table1[[#This Row],[Graduate]]=1,"Graduate",Table1[[#This Row],[Master]]=1,"Master",Table1[[#This Row],[PhD]]=1,"PhD"),"Other")</f>
        <v>Graduate</v>
      </c>
    </row>
    <row r="2074" spans="1:17" x14ac:dyDescent="0.25">
      <c r="A2074" s="2">
        <v>1763</v>
      </c>
      <c r="B2074" s="7">
        <v>120587</v>
      </c>
      <c r="C2074" s="2">
        <v>1</v>
      </c>
      <c r="D2074" s="2">
        <v>0</v>
      </c>
      <c r="E2074" s="2">
        <v>50</v>
      </c>
      <c r="F2074" s="2">
        <v>0</v>
      </c>
      <c r="G2074" s="2">
        <v>0</v>
      </c>
      <c r="H2074" s="2">
        <v>1</v>
      </c>
      <c r="I2074" s="2">
        <v>0</v>
      </c>
      <c r="J2074" s="2">
        <v>0</v>
      </c>
      <c r="K2074" s="2">
        <v>0</v>
      </c>
      <c r="L2074" s="2">
        <v>1</v>
      </c>
      <c r="M2074" s="2">
        <v>0</v>
      </c>
      <c r="N2074" s="2">
        <v>0</v>
      </c>
      <c r="O2074" s="2" t="s">
        <v>38</v>
      </c>
      <c r="P2074" s="2" t="str" cm="1">
        <f t="array" ref="P2074">_xlfn.IFS(Table1[[#This Row],[Divorced]]=1,"Divorced",Table1[[#This Row],[Married]]=1,"Married",Table1[[#This Row],[Single]]=1,"Single",Table1[[#This Row],[Together]]=1,"Together",Table1[[#This Row],[Widow]]=1,"Widow")</f>
        <v>Single</v>
      </c>
      <c r="Q2074" s="2" t="str" cm="1">
        <f t="array" ref="Q2074">IFERROR(_xlfn.IFS(Table1[[#This Row],[Basic]]=1,"Basic",Table1[[#This Row],[Graduate]]=1,"Graduate",Table1[[#This Row],[Master]]=1,"Master",Table1[[#This Row],[PhD]]=1,"PhD"),"Other")</f>
        <v>Graduate</v>
      </c>
    </row>
    <row r="2075" spans="1:17" x14ac:dyDescent="0.25">
      <c r="A2075" s="2">
        <v>3105</v>
      </c>
      <c r="B2075" s="7">
        <v>120587</v>
      </c>
      <c r="C2075" s="2">
        <v>1</v>
      </c>
      <c r="D2075" s="2">
        <v>0</v>
      </c>
      <c r="E2075" s="2">
        <v>50</v>
      </c>
      <c r="F2075" s="2">
        <v>0</v>
      </c>
      <c r="G2075" s="2">
        <v>0</v>
      </c>
      <c r="H2075" s="2">
        <v>1</v>
      </c>
      <c r="I2075" s="2">
        <v>0</v>
      </c>
      <c r="J2075" s="2">
        <v>0</v>
      </c>
      <c r="K2075" s="2">
        <v>0</v>
      </c>
      <c r="L2075" s="2">
        <v>1</v>
      </c>
      <c r="M2075" s="2">
        <v>0</v>
      </c>
      <c r="N2075" s="2">
        <v>0</v>
      </c>
      <c r="O2075" s="2" t="s">
        <v>39</v>
      </c>
      <c r="P2075" s="2" t="str" cm="1">
        <f t="array" ref="P2075">_xlfn.IFS(Table1[[#This Row],[Divorced]]=1,"Divorced",Table1[[#This Row],[Married]]=1,"Married",Table1[[#This Row],[Single]]=1,"Single",Table1[[#This Row],[Together]]=1,"Together",Table1[[#This Row],[Widow]]=1,"Widow")</f>
        <v>Single</v>
      </c>
      <c r="Q2075" s="2" t="str" cm="1">
        <f t="array" ref="Q2075">IFERROR(_xlfn.IFS(Table1[[#This Row],[Basic]]=1,"Basic",Table1[[#This Row],[Graduate]]=1,"Graduate",Table1[[#This Row],[Master]]=1,"Master",Table1[[#This Row],[PhD]]=1,"PhD"),"Other")</f>
        <v>Graduate</v>
      </c>
    </row>
    <row r="2076" spans="1:17" x14ac:dyDescent="0.25">
      <c r="A2076" s="2">
        <v>1040</v>
      </c>
      <c r="B2076" s="7">
        <v>120559</v>
      </c>
      <c r="C2076" s="2">
        <v>1</v>
      </c>
      <c r="D2076" s="2">
        <v>0</v>
      </c>
      <c r="E2076" s="2">
        <v>35</v>
      </c>
      <c r="F2076" s="2">
        <v>0</v>
      </c>
      <c r="G2076" s="2">
        <v>1</v>
      </c>
      <c r="H2076" s="2">
        <v>0</v>
      </c>
      <c r="I2076" s="2">
        <v>0</v>
      </c>
      <c r="J2076" s="2">
        <v>0</v>
      </c>
      <c r="K2076" s="2">
        <v>0</v>
      </c>
      <c r="L2076" s="2">
        <v>0</v>
      </c>
      <c r="M2076" s="2">
        <v>1</v>
      </c>
      <c r="N2076" s="2">
        <v>0</v>
      </c>
      <c r="O2076" s="2" t="s">
        <v>35</v>
      </c>
      <c r="P2076" s="2" t="str" cm="1">
        <f t="array" ref="P2076">_xlfn.IFS(Table1[[#This Row],[Divorced]]=1,"Divorced",Table1[[#This Row],[Married]]=1,"Married",Table1[[#This Row],[Single]]=1,"Single",Table1[[#This Row],[Together]]=1,"Together",Table1[[#This Row],[Widow]]=1,"Widow")</f>
        <v>Married</v>
      </c>
      <c r="Q2076" s="2" t="str" cm="1">
        <f t="array" ref="Q2076">IFERROR(_xlfn.IFS(Table1[[#This Row],[Basic]]=1,"Basic",Table1[[#This Row],[Graduate]]=1,"Graduate",Table1[[#This Row],[Master]]=1,"Master",Table1[[#This Row],[PhD]]=1,"PhD"),"Other")</f>
        <v>Master</v>
      </c>
    </row>
    <row r="2077" spans="1:17" x14ac:dyDescent="0.25">
      <c r="A2077" s="2">
        <v>1458</v>
      </c>
      <c r="B2077" s="7">
        <v>120518</v>
      </c>
      <c r="C2077" s="2">
        <v>1</v>
      </c>
      <c r="D2077" s="2">
        <v>0</v>
      </c>
      <c r="E2077" s="2">
        <v>32</v>
      </c>
      <c r="F2077" s="2">
        <v>0</v>
      </c>
      <c r="G2077" s="2">
        <v>0</v>
      </c>
      <c r="H2077" s="2">
        <v>1</v>
      </c>
      <c r="I2077" s="2">
        <v>0</v>
      </c>
      <c r="J2077" s="2">
        <v>0</v>
      </c>
      <c r="K2077" s="2">
        <v>0</v>
      </c>
      <c r="L2077" s="2">
        <v>1</v>
      </c>
      <c r="M2077" s="2">
        <v>0</v>
      </c>
      <c r="N2077" s="2">
        <v>0</v>
      </c>
      <c r="O2077" s="2" t="s">
        <v>37</v>
      </c>
      <c r="P2077" s="2" t="str" cm="1">
        <f t="array" ref="P2077">_xlfn.IFS(Table1[[#This Row],[Divorced]]=1,"Divorced",Table1[[#This Row],[Married]]=1,"Married",Table1[[#This Row],[Single]]=1,"Single",Table1[[#This Row],[Together]]=1,"Together",Table1[[#This Row],[Widow]]=1,"Widow")</f>
        <v>Single</v>
      </c>
      <c r="Q2077" s="2" t="str" cm="1">
        <f t="array" ref="Q2077">IFERROR(_xlfn.IFS(Table1[[#This Row],[Basic]]=1,"Basic",Table1[[#This Row],[Graduate]]=1,"Graduate",Table1[[#This Row],[Master]]=1,"Master",Table1[[#This Row],[PhD]]=1,"PhD"),"Other")</f>
        <v>Graduate</v>
      </c>
    </row>
    <row r="2078" spans="1:17" x14ac:dyDescent="0.25">
      <c r="A2078" s="2">
        <v>2413</v>
      </c>
      <c r="B2078" s="7">
        <v>120491</v>
      </c>
      <c r="C2078" s="2">
        <v>0</v>
      </c>
      <c r="D2078" s="2">
        <v>0</v>
      </c>
      <c r="E2078" s="2">
        <v>34</v>
      </c>
      <c r="F2078" s="2">
        <v>0</v>
      </c>
      <c r="G2078" s="2">
        <v>0</v>
      </c>
      <c r="H2078" s="2">
        <v>0</v>
      </c>
      <c r="I2078" s="2">
        <v>1</v>
      </c>
      <c r="J2078" s="2">
        <v>0</v>
      </c>
      <c r="K2078" s="2">
        <v>0</v>
      </c>
      <c r="L2078" s="2">
        <v>0</v>
      </c>
      <c r="M2078" s="2">
        <v>0</v>
      </c>
      <c r="N2078" s="2">
        <v>0</v>
      </c>
      <c r="O2078" s="2" t="s">
        <v>34</v>
      </c>
      <c r="P2078" s="2" t="str" cm="1">
        <f t="array" ref="P2078">_xlfn.IFS(Table1[[#This Row],[Divorced]]=1,"Divorced",Table1[[#This Row],[Married]]=1,"Married",Table1[[#This Row],[Single]]=1,"Single",Table1[[#This Row],[Together]]=1,"Together",Table1[[#This Row],[Widow]]=1,"Widow")</f>
        <v>Together</v>
      </c>
      <c r="Q2078" s="2" t="str" cm="1">
        <f t="array" ref="Q2078">IFERROR(_xlfn.IFS(Table1[[#This Row],[Basic]]=1,"Basic",Table1[[#This Row],[Graduate]]=1,"Graduate",Table1[[#This Row],[Master]]=1,"Master",Table1[[#This Row],[PhD]]=1,"PhD"),"Other")</f>
        <v>Other</v>
      </c>
    </row>
    <row r="2079" spans="1:17" x14ac:dyDescent="0.25">
      <c r="A2079" s="2">
        <v>2229</v>
      </c>
      <c r="B2079" s="7">
        <v>120427</v>
      </c>
      <c r="C2079" s="2">
        <v>1</v>
      </c>
      <c r="D2079" s="2">
        <v>0</v>
      </c>
      <c r="E2079" s="2">
        <v>47</v>
      </c>
      <c r="F2079" s="2">
        <v>0</v>
      </c>
      <c r="G2079" s="2">
        <v>0</v>
      </c>
      <c r="H2079" s="2">
        <v>0</v>
      </c>
      <c r="I2079" s="2">
        <v>1</v>
      </c>
      <c r="J2079" s="2">
        <v>0</v>
      </c>
      <c r="K2079" s="2">
        <v>0</v>
      </c>
      <c r="L2079" s="2">
        <v>0</v>
      </c>
      <c r="M2079" s="2">
        <v>0</v>
      </c>
      <c r="N2079" s="2">
        <v>1</v>
      </c>
      <c r="O2079" s="2" t="s">
        <v>39</v>
      </c>
      <c r="P2079" s="2" t="str" cm="1">
        <f t="array" ref="P2079">_xlfn.IFS(Table1[[#This Row],[Divorced]]=1,"Divorced",Table1[[#This Row],[Married]]=1,"Married",Table1[[#This Row],[Single]]=1,"Single",Table1[[#This Row],[Together]]=1,"Together",Table1[[#This Row],[Widow]]=1,"Widow")</f>
        <v>Together</v>
      </c>
      <c r="Q2079" s="2" t="str" cm="1">
        <f t="array" ref="Q2079">IFERROR(_xlfn.IFS(Table1[[#This Row],[Basic]]=1,"Basic",Table1[[#This Row],[Graduate]]=1,"Graduate",Table1[[#This Row],[Master]]=1,"Master",Table1[[#This Row],[PhD]]=1,"PhD"),"Other")</f>
        <v>PhD</v>
      </c>
    </row>
    <row r="2080" spans="1:17" x14ac:dyDescent="0.25">
      <c r="A2080" s="2">
        <v>1766</v>
      </c>
      <c r="B2080" s="7">
        <v>120425</v>
      </c>
      <c r="C2080" s="2">
        <v>1</v>
      </c>
      <c r="D2080" s="2">
        <v>0</v>
      </c>
      <c r="E2080" s="2">
        <v>34</v>
      </c>
      <c r="F2080" s="2">
        <v>0</v>
      </c>
      <c r="G2080" s="2">
        <v>1</v>
      </c>
      <c r="H2080" s="2">
        <v>0</v>
      </c>
      <c r="I2080" s="2">
        <v>0</v>
      </c>
      <c r="J2080" s="2">
        <v>0</v>
      </c>
      <c r="K2080" s="2">
        <v>1</v>
      </c>
      <c r="L2080" s="2">
        <v>0</v>
      </c>
      <c r="M2080" s="2">
        <v>0</v>
      </c>
      <c r="N2080" s="2">
        <v>0</v>
      </c>
      <c r="O2080" s="2" t="s">
        <v>35</v>
      </c>
      <c r="P2080" s="2" t="str" cm="1">
        <f t="array" ref="P2080">_xlfn.IFS(Table1[[#This Row],[Divorced]]=1,"Divorced",Table1[[#This Row],[Married]]=1,"Married",Table1[[#This Row],[Single]]=1,"Single",Table1[[#This Row],[Together]]=1,"Together",Table1[[#This Row],[Widow]]=1,"Widow")</f>
        <v>Married</v>
      </c>
      <c r="Q2080" s="2" t="str" cm="1">
        <f t="array" ref="Q2080">IFERROR(_xlfn.IFS(Table1[[#This Row],[Basic]]=1,"Basic",Table1[[#This Row],[Graduate]]=1,"Graduate",Table1[[#This Row],[Master]]=1,"Master",Table1[[#This Row],[PhD]]=1,"PhD"),"Other")</f>
        <v>Basic</v>
      </c>
    </row>
    <row r="2081" spans="1:17" x14ac:dyDescent="0.25">
      <c r="A2081" s="2">
        <v>3074</v>
      </c>
      <c r="B2081" s="7">
        <v>120425</v>
      </c>
      <c r="C2081" s="2">
        <v>1</v>
      </c>
      <c r="D2081" s="2">
        <v>0</v>
      </c>
      <c r="E2081" s="2">
        <v>34</v>
      </c>
      <c r="F2081" s="2">
        <v>0</v>
      </c>
      <c r="G2081" s="2">
        <v>1</v>
      </c>
      <c r="H2081" s="2">
        <v>0</v>
      </c>
      <c r="I2081" s="2">
        <v>0</v>
      </c>
      <c r="J2081" s="2">
        <v>0</v>
      </c>
      <c r="K2081" s="2">
        <v>1</v>
      </c>
      <c r="L2081" s="2">
        <v>0</v>
      </c>
      <c r="M2081" s="2">
        <v>0</v>
      </c>
      <c r="N2081" s="2">
        <v>0</v>
      </c>
      <c r="O2081" s="2" t="s">
        <v>35</v>
      </c>
      <c r="P2081" s="2" t="str" cm="1">
        <f t="array" ref="P2081">_xlfn.IFS(Table1[[#This Row],[Divorced]]=1,"Divorced",Table1[[#This Row],[Married]]=1,"Married",Table1[[#This Row],[Single]]=1,"Single",Table1[[#This Row],[Together]]=1,"Together",Table1[[#This Row],[Widow]]=1,"Widow")</f>
        <v>Married</v>
      </c>
      <c r="Q2081" s="2" t="str" cm="1">
        <f t="array" ref="Q2081">IFERROR(_xlfn.IFS(Table1[[#This Row],[Basic]]=1,"Basic",Table1[[#This Row],[Graduate]]=1,"Graduate",Table1[[#This Row],[Master]]=1,"Master",Table1[[#This Row],[PhD]]=1,"PhD"),"Other")</f>
        <v>Basic</v>
      </c>
    </row>
    <row r="2082" spans="1:17" x14ac:dyDescent="0.25">
      <c r="A2082" s="2">
        <v>2755</v>
      </c>
      <c r="B2082" s="7">
        <v>120194</v>
      </c>
      <c r="C2082" s="2">
        <v>1</v>
      </c>
      <c r="D2082" s="2">
        <v>0</v>
      </c>
      <c r="E2082" s="2">
        <v>41</v>
      </c>
      <c r="F2082" s="2">
        <v>0</v>
      </c>
      <c r="G2082" s="2">
        <v>0</v>
      </c>
      <c r="H2082" s="2">
        <v>1</v>
      </c>
      <c r="I2082" s="2">
        <v>0</v>
      </c>
      <c r="J2082" s="2">
        <v>0</v>
      </c>
      <c r="K2082" s="2">
        <v>1</v>
      </c>
      <c r="L2082" s="2">
        <v>0</v>
      </c>
      <c r="M2082" s="2">
        <v>0</v>
      </c>
      <c r="N2082" s="2">
        <v>0</v>
      </c>
      <c r="O2082" s="2" t="s">
        <v>34</v>
      </c>
      <c r="P2082" s="2" t="str" cm="1">
        <f t="array" ref="P2082">_xlfn.IFS(Table1[[#This Row],[Divorced]]=1,"Divorced",Table1[[#This Row],[Married]]=1,"Married",Table1[[#This Row],[Single]]=1,"Single",Table1[[#This Row],[Together]]=1,"Together",Table1[[#This Row],[Widow]]=1,"Widow")</f>
        <v>Single</v>
      </c>
      <c r="Q2082" s="2" t="str" cm="1">
        <f t="array" ref="Q2082">IFERROR(_xlfn.IFS(Table1[[#This Row],[Basic]]=1,"Basic",Table1[[#This Row],[Graduate]]=1,"Graduate",Table1[[#This Row],[Master]]=1,"Master",Table1[[#This Row],[PhD]]=1,"PhD"),"Other")</f>
        <v>Basic</v>
      </c>
    </row>
    <row r="2083" spans="1:17" x14ac:dyDescent="0.25">
      <c r="A2083" s="2">
        <v>2650</v>
      </c>
      <c r="B2083" s="7">
        <v>120193</v>
      </c>
      <c r="C2083" s="2">
        <v>0</v>
      </c>
      <c r="D2083" s="2">
        <v>0</v>
      </c>
      <c r="E2083" s="2">
        <v>29</v>
      </c>
      <c r="F2083" s="2">
        <v>0</v>
      </c>
      <c r="G2083" s="2">
        <v>0</v>
      </c>
      <c r="H2083" s="2">
        <v>0</v>
      </c>
      <c r="I2083" s="2">
        <v>1</v>
      </c>
      <c r="J2083" s="2">
        <v>0</v>
      </c>
      <c r="K2083" s="2">
        <v>0</v>
      </c>
      <c r="L2083" s="2">
        <v>0</v>
      </c>
      <c r="M2083" s="2">
        <v>0</v>
      </c>
      <c r="N2083" s="2">
        <v>0</v>
      </c>
      <c r="O2083" s="2" t="s">
        <v>36</v>
      </c>
      <c r="P2083" s="2" t="str" cm="1">
        <f t="array" ref="P2083">_xlfn.IFS(Table1[[#This Row],[Divorced]]=1,"Divorced",Table1[[#This Row],[Married]]=1,"Married",Table1[[#This Row],[Single]]=1,"Single",Table1[[#This Row],[Together]]=1,"Together",Table1[[#This Row],[Widow]]=1,"Widow")</f>
        <v>Together</v>
      </c>
      <c r="Q2083" s="2" t="str" cm="1">
        <f t="array" ref="Q2083">IFERROR(_xlfn.IFS(Table1[[#This Row],[Basic]]=1,"Basic",Table1[[#This Row],[Graduate]]=1,"Graduate",Table1[[#This Row],[Master]]=1,"Master",Table1[[#This Row],[PhD]]=1,"PhD"),"Other")</f>
        <v>Other</v>
      </c>
    </row>
    <row r="2084" spans="1:17" x14ac:dyDescent="0.25">
      <c r="A2084" s="2">
        <v>2000</v>
      </c>
      <c r="B2084" s="7">
        <v>120180</v>
      </c>
      <c r="C2084" s="2">
        <v>0</v>
      </c>
      <c r="D2084" s="2">
        <v>0</v>
      </c>
      <c r="E2084" s="2">
        <v>44</v>
      </c>
      <c r="F2084" s="2">
        <v>0</v>
      </c>
      <c r="G2084" s="2">
        <v>0</v>
      </c>
      <c r="H2084" s="2">
        <v>1</v>
      </c>
      <c r="I2084" s="2">
        <v>0</v>
      </c>
      <c r="J2084" s="2">
        <v>0</v>
      </c>
      <c r="K2084" s="2">
        <v>0</v>
      </c>
      <c r="L2084" s="2">
        <v>1</v>
      </c>
      <c r="M2084" s="2">
        <v>0</v>
      </c>
      <c r="N2084" s="2">
        <v>0</v>
      </c>
      <c r="O2084" s="2" t="s">
        <v>35</v>
      </c>
      <c r="P2084" s="2" t="str" cm="1">
        <f t="array" ref="P2084">_xlfn.IFS(Table1[[#This Row],[Divorced]]=1,"Divorced",Table1[[#This Row],[Married]]=1,"Married",Table1[[#This Row],[Single]]=1,"Single",Table1[[#This Row],[Together]]=1,"Together",Table1[[#This Row],[Widow]]=1,"Widow")</f>
        <v>Single</v>
      </c>
      <c r="Q2084" s="2" t="str" cm="1">
        <f t="array" ref="Q2084">IFERROR(_xlfn.IFS(Table1[[#This Row],[Basic]]=1,"Basic",Table1[[#This Row],[Graduate]]=1,"Graduate",Table1[[#This Row],[Master]]=1,"Master",Table1[[#This Row],[PhD]]=1,"PhD"),"Other")</f>
        <v>Graduate</v>
      </c>
    </row>
    <row r="2085" spans="1:17" x14ac:dyDescent="0.25">
      <c r="A2085" s="2">
        <v>2893</v>
      </c>
      <c r="B2085" s="7">
        <v>120180</v>
      </c>
      <c r="C2085" s="2">
        <v>0</v>
      </c>
      <c r="D2085" s="2">
        <v>0</v>
      </c>
      <c r="E2085" s="2">
        <v>44</v>
      </c>
      <c r="F2085" s="2">
        <v>0</v>
      </c>
      <c r="G2085" s="2">
        <v>0</v>
      </c>
      <c r="H2085" s="2">
        <v>1</v>
      </c>
      <c r="I2085" s="2">
        <v>0</v>
      </c>
      <c r="J2085" s="2">
        <v>0</v>
      </c>
      <c r="K2085" s="2">
        <v>0</v>
      </c>
      <c r="L2085" s="2">
        <v>1</v>
      </c>
      <c r="M2085" s="2">
        <v>0</v>
      </c>
      <c r="N2085" s="2">
        <v>0</v>
      </c>
      <c r="O2085" s="2" t="s">
        <v>34</v>
      </c>
      <c r="P2085" s="2" t="str" cm="1">
        <f t="array" ref="P2085">_xlfn.IFS(Table1[[#This Row],[Divorced]]=1,"Divorced",Table1[[#This Row],[Married]]=1,"Married",Table1[[#This Row],[Single]]=1,"Single",Table1[[#This Row],[Together]]=1,"Together",Table1[[#This Row],[Widow]]=1,"Widow")</f>
        <v>Single</v>
      </c>
      <c r="Q2085" s="2" t="str" cm="1">
        <f t="array" ref="Q2085">IFERROR(_xlfn.IFS(Table1[[#This Row],[Basic]]=1,"Basic",Table1[[#This Row],[Graduate]]=1,"Graduate",Table1[[#This Row],[Master]]=1,"Master",Table1[[#This Row],[PhD]]=1,"PhD"),"Other")</f>
        <v>Graduate</v>
      </c>
    </row>
    <row r="2086" spans="1:17" x14ac:dyDescent="0.25">
      <c r="A2086" s="2">
        <v>1428</v>
      </c>
      <c r="B2086" s="7">
        <v>120130</v>
      </c>
      <c r="C2086" s="2">
        <v>0</v>
      </c>
      <c r="D2086" s="2">
        <v>0</v>
      </c>
      <c r="E2086" s="2">
        <v>46</v>
      </c>
      <c r="F2086" s="2">
        <v>0</v>
      </c>
      <c r="G2086" s="2">
        <v>1</v>
      </c>
      <c r="H2086" s="2">
        <v>0</v>
      </c>
      <c r="I2086" s="2">
        <v>0</v>
      </c>
      <c r="J2086" s="2">
        <v>0</v>
      </c>
      <c r="K2086" s="2">
        <v>0</v>
      </c>
      <c r="L2086" s="2">
        <v>0</v>
      </c>
      <c r="M2086" s="2">
        <v>0</v>
      </c>
      <c r="N2086" s="2">
        <v>0</v>
      </c>
      <c r="O2086" s="2" t="s">
        <v>37</v>
      </c>
      <c r="P2086" s="2" t="str" cm="1">
        <f t="array" ref="P2086">_xlfn.IFS(Table1[[#This Row],[Divorced]]=1,"Divorced",Table1[[#This Row],[Married]]=1,"Married",Table1[[#This Row],[Single]]=1,"Single",Table1[[#This Row],[Together]]=1,"Together",Table1[[#This Row],[Widow]]=1,"Widow")</f>
        <v>Married</v>
      </c>
      <c r="Q2086" s="2" t="str" cm="1">
        <f t="array" ref="Q2086">IFERROR(_xlfn.IFS(Table1[[#This Row],[Basic]]=1,"Basic",Table1[[#This Row],[Graduate]]=1,"Graduate",Table1[[#This Row],[Master]]=1,"Master",Table1[[#This Row],[PhD]]=1,"PhD"),"Other")</f>
        <v>Other</v>
      </c>
    </row>
    <row r="2087" spans="1:17" x14ac:dyDescent="0.25">
      <c r="A2087" s="2">
        <v>2152</v>
      </c>
      <c r="B2087" s="7">
        <v>120130</v>
      </c>
      <c r="C2087" s="2">
        <v>0</v>
      </c>
      <c r="D2087" s="2">
        <v>0</v>
      </c>
      <c r="E2087" s="2">
        <v>46</v>
      </c>
      <c r="F2087" s="2">
        <v>0</v>
      </c>
      <c r="G2087" s="2">
        <v>1</v>
      </c>
      <c r="H2087" s="2">
        <v>0</v>
      </c>
      <c r="I2087" s="2">
        <v>0</v>
      </c>
      <c r="J2087" s="2">
        <v>0</v>
      </c>
      <c r="K2087" s="2">
        <v>0</v>
      </c>
      <c r="L2087" s="2">
        <v>0</v>
      </c>
      <c r="M2087" s="2">
        <v>0</v>
      </c>
      <c r="N2087" s="2">
        <v>0</v>
      </c>
      <c r="O2087" s="2" t="s">
        <v>36</v>
      </c>
      <c r="P2087" s="2" t="str" cm="1">
        <f t="array" ref="P2087">_xlfn.IFS(Table1[[#This Row],[Divorced]]=1,"Divorced",Table1[[#This Row],[Married]]=1,"Married",Table1[[#This Row],[Single]]=1,"Single",Table1[[#This Row],[Together]]=1,"Together",Table1[[#This Row],[Widow]]=1,"Widow")</f>
        <v>Married</v>
      </c>
      <c r="Q2087" s="2" t="str" cm="1">
        <f t="array" ref="Q2087">IFERROR(_xlfn.IFS(Table1[[#This Row],[Basic]]=1,"Basic",Table1[[#This Row],[Graduate]]=1,"Graduate",Table1[[#This Row],[Master]]=1,"Master",Table1[[#This Row],[PhD]]=1,"PhD"),"Other")</f>
        <v>Other</v>
      </c>
    </row>
    <row r="2088" spans="1:17" x14ac:dyDescent="0.25">
      <c r="A2088" s="2">
        <v>1365</v>
      </c>
      <c r="B2088" s="7">
        <v>119986</v>
      </c>
      <c r="C2088" s="2">
        <v>1</v>
      </c>
      <c r="D2088" s="2">
        <v>0</v>
      </c>
      <c r="E2088" s="2">
        <v>35</v>
      </c>
      <c r="F2088" s="2">
        <v>0</v>
      </c>
      <c r="G2088" s="2">
        <v>1</v>
      </c>
      <c r="H2088" s="2">
        <v>0</v>
      </c>
      <c r="I2088" s="2">
        <v>0</v>
      </c>
      <c r="J2088" s="2">
        <v>0</v>
      </c>
      <c r="K2088" s="2">
        <v>0</v>
      </c>
      <c r="L2088" s="2">
        <v>1</v>
      </c>
      <c r="M2088" s="2">
        <v>0</v>
      </c>
      <c r="N2088" s="2">
        <v>0</v>
      </c>
      <c r="O2088" s="2" t="s">
        <v>39</v>
      </c>
      <c r="P2088" s="2" t="str" cm="1">
        <f t="array" ref="P2088">_xlfn.IFS(Table1[[#This Row],[Divorced]]=1,"Divorced",Table1[[#This Row],[Married]]=1,"Married",Table1[[#This Row],[Single]]=1,"Single",Table1[[#This Row],[Together]]=1,"Together",Table1[[#This Row],[Widow]]=1,"Widow")</f>
        <v>Married</v>
      </c>
      <c r="Q2088" s="2" t="str" cm="1">
        <f t="array" ref="Q2088">IFERROR(_xlfn.IFS(Table1[[#This Row],[Basic]]=1,"Basic",Table1[[#This Row],[Graduate]]=1,"Graduate",Table1[[#This Row],[Master]]=1,"Master",Table1[[#This Row],[PhD]]=1,"PhD"),"Other")</f>
        <v>Graduate</v>
      </c>
    </row>
    <row r="2089" spans="1:17" x14ac:dyDescent="0.25">
      <c r="A2089" s="2">
        <v>1643</v>
      </c>
      <c r="B2089" s="7">
        <v>119986</v>
      </c>
      <c r="C2089" s="2">
        <v>1</v>
      </c>
      <c r="D2089" s="2">
        <v>0</v>
      </c>
      <c r="E2089" s="2">
        <v>35</v>
      </c>
      <c r="F2089" s="2">
        <v>0</v>
      </c>
      <c r="G2089" s="2">
        <v>1</v>
      </c>
      <c r="H2089" s="2">
        <v>0</v>
      </c>
      <c r="I2089" s="2">
        <v>0</v>
      </c>
      <c r="J2089" s="2">
        <v>0</v>
      </c>
      <c r="K2089" s="2">
        <v>0</v>
      </c>
      <c r="L2089" s="2">
        <v>1</v>
      </c>
      <c r="M2089" s="2">
        <v>0</v>
      </c>
      <c r="N2089" s="2">
        <v>0</v>
      </c>
      <c r="O2089" s="2" t="s">
        <v>38</v>
      </c>
      <c r="P2089" s="2" t="str" cm="1">
        <f t="array" ref="P2089">_xlfn.IFS(Table1[[#This Row],[Divorced]]=1,"Divorced",Table1[[#This Row],[Married]]=1,"Married",Table1[[#This Row],[Single]]=1,"Single",Table1[[#This Row],[Together]]=1,"Together",Table1[[#This Row],[Widow]]=1,"Widow")</f>
        <v>Married</v>
      </c>
      <c r="Q2089" s="2" t="str" cm="1">
        <f t="array" ref="Q2089">IFERROR(_xlfn.IFS(Table1[[#This Row],[Basic]]=1,"Basic",Table1[[#This Row],[Graduate]]=1,"Graduate",Table1[[#This Row],[Master]]=1,"Master",Table1[[#This Row],[PhD]]=1,"PhD"),"Other")</f>
        <v>Graduate</v>
      </c>
    </row>
    <row r="2090" spans="1:17" x14ac:dyDescent="0.25">
      <c r="A2090" s="2">
        <v>1400</v>
      </c>
      <c r="B2090" s="7">
        <v>119789</v>
      </c>
      <c r="C2090" s="2">
        <v>1</v>
      </c>
      <c r="D2090" s="2">
        <v>0</v>
      </c>
      <c r="E2090" s="2">
        <v>45</v>
      </c>
      <c r="F2090" s="2">
        <v>0</v>
      </c>
      <c r="G2090" s="2">
        <v>0</v>
      </c>
      <c r="H2090" s="2">
        <v>0</v>
      </c>
      <c r="I2090" s="2">
        <v>1</v>
      </c>
      <c r="J2090" s="2">
        <v>0</v>
      </c>
      <c r="K2090" s="2">
        <v>0</v>
      </c>
      <c r="L2090" s="2">
        <v>0</v>
      </c>
      <c r="M2090" s="2">
        <v>0</v>
      </c>
      <c r="N2090" s="2">
        <v>0</v>
      </c>
      <c r="O2090" s="2" t="s">
        <v>35</v>
      </c>
      <c r="P2090" s="2" t="str" cm="1">
        <f t="array" ref="P2090">_xlfn.IFS(Table1[[#This Row],[Divorced]]=1,"Divorced",Table1[[#This Row],[Married]]=1,"Married",Table1[[#This Row],[Single]]=1,"Single",Table1[[#This Row],[Together]]=1,"Together",Table1[[#This Row],[Widow]]=1,"Widow")</f>
        <v>Together</v>
      </c>
      <c r="Q2090" s="2" t="str" cm="1">
        <f t="array" ref="Q2090">IFERROR(_xlfn.IFS(Table1[[#This Row],[Basic]]=1,"Basic",Table1[[#This Row],[Graduate]]=1,"Graduate",Table1[[#This Row],[Master]]=1,"Master",Table1[[#This Row],[PhD]]=1,"PhD"),"Other")</f>
        <v>Other</v>
      </c>
    </row>
    <row r="2091" spans="1:17" x14ac:dyDescent="0.25">
      <c r="A2091" s="2">
        <v>2505</v>
      </c>
      <c r="B2091" s="7">
        <v>119740</v>
      </c>
      <c r="C2091" s="2">
        <v>0</v>
      </c>
      <c r="D2091" s="2">
        <v>1</v>
      </c>
      <c r="E2091" s="2">
        <v>60</v>
      </c>
      <c r="F2091" s="2">
        <v>0</v>
      </c>
      <c r="G2091" s="2">
        <v>0</v>
      </c>
      <c r="H2091" s="2">
        <v>0</v>
      </c>
      <c r="I2091" s="2">
        <v>1</v>
      </c>
      <c r="J2091" s="2">
        <v>0</v>
      </c>
      <c r="K2091" s="2">
        <v>0</v>
      </c>
      <c r="L2091" s="2">
        <v>1</v>
      </c>
      <c r="M2091" s="2">
        <v>0</v>
      </c>
      <c r="N2091" s="2">
        <v>0</v>
      </c>
      <c r="O2091" s="2" t="s">
        <v>39</v>
      </c>
      <c r="P2091" s="2" t="str" cm="1">
        <f t="array" ref="P2091">_xlfn.IFS(Table1[[#This Row],[Divorced]]=1,"Divorced",Table1[[#This Row],[Married]]=1,"Married",Table1[[#This Row],[Single]]=1,"Single",Table1[[#This Row],[Together]]=1,"Together",Table1[[#This Row],[Widow]]=1,"Widow")</f>
        <v>Together</v>
      </c>
      <c r="Q2091" s="2" t="str" cm="1">
        <f t="array" ref="Q2091">IFERROR(_xlfn.IFS(Table1[[#This Row],[Basic]]=1,"Basic",Table1[[#This Row],[Graduate]]=1,"Graduate",Table1[[#This Row],[Master]]=1,"Master",Table1[[#This Row],[PhD]]=1,"PhD"),"Other")</f>
        <v>Graduate</v>
      </c>
    </row>
    <row r="2092" spans="1:17" x14ac:dyDescent="0.25">
      <c r="A2092" s="2">
        <v>2248</v>
      </c>
      <c r="B2092" s="7">
        <v>119656</v>
      </c>
      <c r="C2092" s="2">
        <v>1</v>
      </c>
      <c r="D2092" s="2">
        <v>0</v>
      </c>
      <c r="E2092" s="2">
        <v>50</v>
      </c>
      <c r="F2092" s="2">
        <v>0</v>
      </c>
      <c r="G2092" s="2">
        <v>0</v>
      </c>
      <c r="H2092" s="2">
        <v>0</v>
      </c>
      <c r="I2092" s="2">
        <v>1</v>
      </c>
      <c r="J2092" s="2">
        <v>0</v>
      </c>
      <c r="K2092" s="2">
        <v>0</v>
      </c>
      <c r="L2092" s="2">
        <v>1</v>
      </c>
      <c r="M2092" s="2">
        <v>0</v>
      </c>
      <c r="N2092" s="2">
        <v>0</v>
      </c>
      <c r="O2092" s="2" t="s">
        <v>36</v>
      </c>
      <c r="P2092" s="2" t="str" cm="1">
        <f t="array" ref="P2092">_xlfn.IFS(Table1[[#This Row],[Divorced]]=1,"Divorced",Table1[[#This Row],[Married]]=1,"Married",Table1[[#This Row],[Single]]=1,"Single",Table1[[#This Row],[Together]]=1,"Together",Table1[[#This Row],[Widow]]=1,"Widow")</f>
        <v>Together</v>
      </c>
      <c r="Q2092" s="2" t="str" cm="1">
        <f t="array" ref="Q2092">IFERROR(_xlfn.IFS(Table1[[#This Row],[Basic]]=1,"Basic",Table1[[#This Row],[Graduate]]=1,"Graduate",Table1[[#This Row],[Master]]=1,"Master",Table1[[#This Row],[PhD]]=1,"PhD"),"Other")</f>
        <v>Graduate</v>
      </c>
    </row>
    <row r="2093" spans="1:17" x14ac:dyDescent="0.25">
      <c r="A2093" s="2">
        <v>1532</v>
      </c>
      <c r="B2093" s="7">
        <v>119514</v>
      </c>
      <c r="C2093" s="2">
        <v>1</v>
      </c>
      <c r="D2093" s="2">
        <v>1</v>
      </c>
      <c r="E2093" s="2">
        <v>52</v>
      </c>
      <c r="F2093" s="2">
        <v>0</v>
      </c>
      <c r="G2093" s="2">
        <v>1</v>
      </c>
      <c r="H2093" s="2">
        <v>0</v>
      </c>
      <c r="I2093" s="2">
        <v>0</v>
      </c>
      <c r="J2093" s="2">
        <v>0</v>
      </c>
      <c r="K2093" s="2">
        <v>0</v>
      </c>
      <c r="L2093" s="2">
        <v>1</v>
      </c>
      <c r="M2093" s="2">
        <v>0</v>
      </c>
      <c r="N2093" s="2">
        <v>0</v>
      </c>
      <c r="O2093" s="2" t="s">
        <v>35</v>
      </c>
      <c r="P2093" s="2" t="str" cm="1">
        <f t="array" ref="P2093">_xlfn.IFS(Table1[[#This Row],[Divorced]]=1,"Divorced",Table1[[#This Row],[Married]]=1,"Married",Table1[[#This Row],[Single]]=1,"Single",Table1[[#This Row],[Together]]=1,"Together",Table1[[#This Row],[Widow]]=1,"Widow")</f>
        <v>Married</v>
      </c>
      <c r="Q2093" s="2" t="str" cm="1">
        <f t="array" ref="Q2093">IFERROR(_xlfn.IFS(Table1[[#This Row],[Basic]]=1,"Basic",Table1[[#This Row],[Graduate]]=1,"Graduate",Table1[[#This Row],[Master]]=1,"Master",Table1[[#This Row],[PhD]]=1,"PhD"),"Other")</f>
        <v>Graduate</v>
      </c>
    </row>
    <row r="2094" spans="1:17" x14ac:dyDescent="0.25">
      <c r="A2094" s="2">
        <v>1989</v>
      </c>
      <c r="B2094" s="7">
        <v>119514</v>
      </c>
      <c r="C2094" s="2">
        <v>1</v>
      </c>
      <c r="D2094" s="2">
        <v>1</v>
      </c>
      <c r="E2094" s="2">
        <v>52</v>
      </c>
      <c r="F2094" s="2">
        <v>0</v>
      </c>
      <c r="G2094" s="2">
        <v>1</v>
      </c>
      <c r="H2094" s="2">
        <v>0</v>
      </c>
      <c r="I2094" s="2">
        <v>0</v>
      </c>
      <c r="J2094" s="2">
        <v>0</v>
      </c>
      <c r="K2094" s="2">
        <v>0</v>
      </c>
      <c r="L2094" s="2">
        <v>1</v>
      </c>
      <c r="M2094" s="2">
        <v>0</v>
      </c>
      <c r="N2094" s="2">
        <v>0</v>
      </c>
      <c r="O2094" s="2" t="s">
        <v>39</v>
      </c>
      <c r="P2094" s="2" t="str" cm="1">
        <f t="array" ref="P2094">_xlfn.IFS(Table1[[#This Row],[Divorced]]=1,"Divorced",Table1[[#This Row],[Married]]=1,"Married",Table1[[#This Row],[Single]]=1,"Single",Table1[[#This Row],[Together]]=1,"Together",Table1[[#This Row],[Widow]]=1,"Widow")</f>
        <v>Married</v>
      </c>
      <c r="Q2094" s="2" t="str" cm="1">
        <f t="array" ref="Q2094">IFERROR(_xlfn.IFS(Table1[[#This Row],[Basic]]=1,"Basic",Table1[[#This Row],[Graduate]]=1,"Graduate",Table1[[#This Row],[Master]]=1,"Master",Table1[[#This Row],[PhD]]=1,"PhD"),"Other")</f>
        <v>Graduate</v>
      </c>
    </row>
    <row r="2095" spans="1:17" x14ac:dyDescent="0.25">
      <c r="A2095" s="2">
        <v>1114</v>
      </c>
      <c r="B2095" s="7">
        <v>119510</v>
      </c>
      <c r="C2095" s="2">
        <v>2</v>
      </c>
      <c r="D2095" s="2">
        <v>0</v>
      </c>
      <c r="E2095" s="2">
        <v>35</v>
      </c>
      <c r="F2095" s="2">
        <v>0</v>
      </c>
      <c r="G2095" s="2">
        <v>1</v>
      </c>
      <c r="H2095" s="2">
        <v>0</v>
      </c>
      <c r="I2095" s="2">
        <v>0</v>
      </c>
      <c r="J2095" s="2">
        <v>0</v>
      </c>
      <c r="K2095" s="2">
        <v>0</v>
      </c>
      <c r="L2095" s="2">
        <v>0</v>
      </c>
      <c r="M2095" s="2">
        <v>1</v>
      </c>
      <c r="N2095" s="2">
        <v>0</v>
      </c>
      <c r="O2095" s="2" t="s">
        <v>36</v>
      </c>
      <c r="P2095" s="2" t="str" cm="1">
        <f t="array" ref="P2095">_xlfn.IFS(Table1[[#This Row],[Divorced]]=1,"Divorced",Table1[[#This Row],[Married]]=1,"Married",Table1[[#This Row],[Single]]=1,"Single",Table1[[#This Row],[Together]]=1,"Together",Table1[[#This Row],[Widow]]=1,"Widow")</f>
        <v>Married</v>
      </c>
      <c r="Q2095" s="2" t="str" cm="1">
        <f t="array" ref="Q2095">IFERROR(_xlfn.IFS(Table1[[#This Row],[Basic]]=1,"Basic",Table1[[#This Row],[Graduate]]=1,"Graduate",Table1[[#This Row],[Master]]=1,"Master",Table1[[#This Row],[PhD]]=1,"PhD"),"Other")</f>
        <v>Master</v>
      </c>
    </row>
    <row r="2096" spans="1:17" x14ac:dyDescent="0.25">
      <c r="A2096" s="2">
        <v>1848</v>
      </c>
      <c r="B2096" s="7">
        <v>119485</v>
      </c>
      <c r="C2096" s="2">
        <v>2</v>
      </c>
      <c r="D2096" s="2">
        <v>0</v>
      </c>
      <c r="E2096" s="2">
        <v>34</v>
      </c>
      <c r="F2096" s="2">
        <v>0</v>
      </c>
      <c r="G2096" s="2">
        <v>0</v>
      </c>
      <c r="H2096" s="2">
        <v>1</v>
      </c>
      <c r="I2096" s="2">
        <v>0</v>
      </c>
      <c r="J2096" s="2">
        <v>0</v>
      </c>
      <c r="K2096" s="2">
        <v>0</v>
      </c>
      <c r="L2096" s="2">
        <v>0</v>
      </c>
      <c r="M2096" s="2">
        <v>1</v>
      </c>
      <c r="N2096" s="2">
        <v>0</v>
      </c>
      <c r="O2096" s="2" t="s">
        <v>37</v>
      </c>
      <c r="P2096" s="2" t="str" cm="1">
        <f t="array" ref="P2096">_xlfn.IFS(Table1[[#This Row],[Divorced]]=1,"Divorced",Table1[[#This Row],[Married]]=1,"Married",Table1[[#This Row],[Single]]=1,"Single",Table1[[#This Row],[Together]]=1,"Together",Table1[[#This Row],[Widow]]=1,"Widow")</f>
        <v>Single</v>
      </c>
      <c r="Q2096" s="2" t="str" cm="1">
        <f t="array" ref="Q2096">IFERROR(_xlfn.IFS(Table1[[#This Row],[Basic]]=1,"Basic",Table1[[#This Row],[Graduate]]=1,"Graduate",Table1[[#This Row],[Master]]=1,"Master",Table1[[#This Row],[PhD]]=1,"PhD"),"Other")</f>
        <v>Master</v>
      </c>
    </row>
    <row r="2097" spans="1:17" x14ac:dyDescent="0.25">
      <c r="A2097" s="2">
        <v>2604</v>
      </c>
      <c r="B2097" s="7">
        <v>119444</v>
      </c>
      <c r="C2097" s="2">
        <v>1</v>
      </c>
      <c r="D2097" s="2">
        <v>0</v>
      </c>
      <c r="E2097" s="2">
        <v>38</v>
      </c>
      <c r="F2097" s="2">
        <v>0</v>
      </c>
      <c r="G2097" s="2">
        <v>0</v>
      </c>
      <c r="H2097" s="2">
        <v>0</v>
      </c>
      <c r="I2097" s="2">
        <v>1</v>
      </c>
      <c r="J2097" s="2">
        <v>0</v>
      </c>
      <c r="K2097" s="2">
        <v>0</v>
      </c>
      <c r="L2097" s="2">
        <v>1</v>
      </c>
      <c r="M2097" s="2">
        <v>0</v>
      </c>
      <c r="N2097" s="2">
        <v>0</v>
      </c>
      <c r="O2097" s="2" t="s">
        <v>37</v>
      </c>
      <c r="P2097" s="2" t="str" cm="1">
        <f t="array" ref="P2097">_xlfn.IFS(Table1[[#This Row],[Divorced]]=1,"Divorced",Table1[[#This Row],[Married]]=1,"Married",Table1[[#This Row],[Single]]=1,"Single",Table1[[#This Row],[Together]]=1,"Together",Table1[[#This Row],[Widow]]=1,"Widow")</f>
        <v>Together</v>
      </c>
      <c r="Q2097" s="2" t="str" cm="1">
        <f t="array" ref="Q2097">IFERROR(_xlfn.IFS(Table1[[#This Row],[Basic]]=1,"Basic",Table1[[#This Row],[Graduate]]=1,"Graduate",Table1[[#This Row],[Master]]=1,"Master",Table1[[#This Row],[PhD]]=1,"PhD"),"Other")</f>
        <v>Graduate</v>
      </c>
    </row>
    <row r="2098" spans="1:17" x14ac:dyDescent="0.25">
      <c r="A2098" s="2">
        <v>1824</v>
      </c>
      <c r="B2098" s="7">
        <v>119419</v>
      </c>
      <c r="C2098" s="2">
        <v>1</v>
      </c>
      <c r="D2098" s="2">
        <v>0</v>
      </c>
      <c r="E2098" s="2">
        <v>39</v>
      </c>
      <c r="F2098" s="2">
        <v>0</v>
      </c>
      <c r="G2098" s="2">
        <v>1</v>
      </c>
      <c r="H2098" s="2">
        <v>0</v>
      </c>
      <c r="I2098" s="2">
        <v>0</v>
      </c>
      <c r="J2098" s="2">
        <v>0</v>
      </c>
      <c r="K2098" s="2">
        <v>0</v>
      </c>
      <c r="L2098" s="2">
        <v>1</v>
      </c>
      <c r="M2098" s="2">
        <v>0</v>
      </c>
      <c r="N2098" s="2">
        <v>0</v>
      </c>
      <c r="O2098" s="2" t="s">
        <v>37</v>
      </c>
      <c r="P2098" s="2" t="str" cm="1">
        <f t="array" ref="P2098">_xlfn.IFS(Table1[[#This Row],[Divorced]]=1,"Divorced",Table1[[#This Row],[Married]]=1,"Married",Table1[[#This Row],[Single]]=1,"Single",Table1[[#This Row],[Together]]=1,"Together",Table1[[#This Row],[Widow]]=1,"Widow")</f>
        <v>Married</v>
      </c>
      <c r="Q2098" s="2" t="str" cm="1">
        <f t="array" ref="Q2098">IFERROR(_xlfn.IFS(Table1[[#This Row],[Basic]]=1,"Basic",Table1[[#This Row],[Graduate]]=1,"Graduate",Table1[[#This Row],[Master]]=1,"Master",Table1[[#This Row],[PhD]]=1,"PhD"),"Other")</f>
        <v>Graduate</v>
      </c>
    </row>
    <row r="2099" spans="1:17" x14ac:dyDescent="0.25">
      <c r="A2099" s="2">
        <v>2458</v>
      </c>
      <c r="B2099" s="7">
        <v>119414</v>
      </c>
      <c r="C2099" s="2">
        <v>1</v>
      </c>
      <c r="D2099" s="2">
        <v>0</v>
      </c>
      <c r="E2099" s="2">
        <v>39</v>
      </c>
      <c r="F2099" s="2">
        <v>0</v>
      </c>
      <c r="G2099" s="2">
        <v>0</v>
      </c>
      <c r="H2099" s="2">
        <v>0</v>
      </c>
      <c r="I2099" s="2">
        <v>1</v>
      </c>
      <c r="J2099" s="2">
        <v>0</v>
      </c>
      <c r="K2099" s="2">
        <v>0</v>
      </c>
      <c r="L2099" s="2">
        <v>0</v>
      </c>
      <c r="M2099" s="2">
        <v>0</v>
      </c>
      <c r="N2099" s="2">
        <v>0</v>
      </c>
      <c r="O2099" s="2" t="s">
        <v>36</v>
      </c>
      <c r="P2099" s="2" t="str" cm="1">
        <f t="array" ref="P2099">_xlfn.IFS(Table1[[#This Row],[Divorced]]=1,"Divorced",Table1[[#This Row],[Married]]=1,"Married",Table1[[#This Row],[Single]]=1,"Single",Table1[[#This Row],[Together]]=1,"Together",Table1[[#This Row],[Widow]]=1,"Widow")</f>
        <v>Together</v>
      </c>
      <c r="Q2099" s="2" t="str" cm="1">
        <f t="array" ref="Q2099">IFERROR(_xlfn.IFS(Table1[[#This Row],[Basic]]=1,"Basic",Table1[[#This Row],[Graduate]]=1,"Graduate",Table1[[#This Row],[Master]]=1,"Master",Table1[[#This Row],[PhD]]=1,"PhD"),"Other")</f>
        <v>Other</v>
      </c>
    </row>
    <row r="2100" spans="1:17" x14ac:dyDescent="0.25">
      <c r="A2100" s="2">
        <v>3108</v>
      </c>
      <c r="B2100" s="7">
        <v>119346</v>
      </c>
      <c r="C2100" s="2">
        <v>1</v>
      </c>
      <c r="D2100" s="2">
        <v>0</v>
      </c>
      <c r="E2100" s="2">
        <v>46</v>
      </c>
      <c r="F2100" s="2">
        <v>1</v>
      </c>
      <c r="G2100" s="2">
        <v>0</v>
      </c>
      <c r="H2100" s="2">
        <v>0</v>
      </c>
      <c r="I2100" s="2">
        <v>0</v>
      </c>
      <c r="J2100" s="2">
        <v>0</v>
      </c>
      <c r="K2100" s="2">
        <v>0</v>
      </c>
      <c r="L2100" s="2">
        <v>1</v>
      </c>
      <c r="M2100" s="2">
        <v>0</v>
      </c>
      <c r="N2100" s="2">
        <v>0</v>
      </c>
      <c r="O2100" s="2" t="s">
        <v>37</v>
      </c>
      <c r="P2100" s="2" t="str" cm="1">
        <f t="array" ref="P2100">_xlfn.IFS(Table1[[#This Row],[Divorced]]=1,"Divorced",Table1[[#This Row],[Married]]=1,"Married",Table1[[#This Row],[Single]]=1,"Single",Table1[[#This Row],[Together]]=1,"Together",Table1[[#This Row],[Widow]]=1,"Widow")</f>
        <v>Divorced</v>
      </c>
      <c r="Q2100" s="2" t="str" cm="1">
        <f t="array" ref="Q2100">IFERROR(_xlfn.IFS(Table1[[#This Row],[Basic]]=1,"Basic",Table1[[#This Row],[Graduate]]=1,"Graduate",Table1[[#This Row],[Master]]=1,"Master",Table1[[#This Row],[PhD]]=1,"PhD"),"Other")</f>
        <v>Graduate</v>
      </c>
    </row>
    <row r="2101" spans="1:17" x14ac:dyDescent="0.25">
      <c r="A2101" s="2">
        <v>1780</v>
      </c>
      <c r="B2101" s="7">
        <v>119329</v>
      </c>
      <c r="C2101" s="2">
        <v>1</v>
      </c>
      <c r="D2101" s="2">
        <v>0</v>
      </c>
      <c r="E2101" s="2">
        <v>52</v>
      </c>
      <c r="F2101" s="2">
        <v>0</v>
      </c>
      <c r="G2101" s="2">
        <v>1</v>
      </c>
      <c r="H2101" s="2">
        <v>0</v>
      </c>
      <c r="I2101" s="2">
        <v>0</v>
      </c>
      <c r="J2101" s="2">
        <v>0</v>
      </c>
      <c r="K2101" s="2">
        <v>0</v>
      </c>
      <c r="L2101" s="2">
        <v>1</v>
      </c>
      <c r="M2101" s="2">
        <v>0</v>
      </c>
      <c r="N2101" s="2">
        <v>0</v>
      </c>
      <c r="O2101" s="2" t="s">
        <v>36</v>
      </c>
      <c r="P2101" s="2" t="str" cm="1">
        <f t="array" ref="P2101">_xlfn.IFS(Table1[[#This Row],[Divorced]]=1,"Divorced",Table1[[#This Row],[Married]]=1,"Married",Table1[[#This Row],[Single]]=1,"Single",Table1[[#This Row],[Together]]=1,"Together",Table1[[#This Row],[Widow]]=1,"Widow")</f>
        <v>Married</v>
      </c>
      <c r="Q2101" s="2" t="str" cm="1">
        <f t="array" ref="Q2101">IFERROR(_xlfn.IFS(Table1[[#This Row],[Basic]]=1,"Basic",Table1[[#This Row],[Graduate]]=1,"Graduate",Table1[[#This Row],[Master]]=1,"Master",Table1[[#This Row],[PhD]]=1,"PhD"),"Other")</f>
        <v>Graduate</v>
      </c>
    </row>
    <row r="2102" spans="1:17" x14ac:dyDescent="0.25">
      <c r="A2102" s="2">
        <v>2459</v>
      </c>
      <c r="B2102" s="7">
        <v>119107</v>
      </c>
      <c r="C2102" s="2">
        <v>1</v>
      </c>
      <c r="D2102" s="2">
        <v>0</v>
      </c>
      <c r="E2102" s="2">
        <v>40</v>
      </c>
      <c r="F2102" s="2">
        <v>0</v>
      </c>
      <c r="G2102" s="2">
        <v>1</v>
      </c>
      <c r="H2102" s="2">
        <v>0</v>
      </c>
      <c r="I2102" s="2">
        <v>0</v>
      </c>
      <c r="J2102" s="2">
        <v>0</v>
      </c>
      <c r="K2102" s="2">
        <v>0</v>
      </c>
      <c r="L2102" s="2">
        <v>1</v>
      </c>
      <c r="M2102" s="2">
        <v>0</v>
      </c>
      <c r="N2102" s="2">
        <v>0</v>
      </c>
      <c r="O2102" s="2" t="s">
        <v>38</v>
      </c>
      <c r="P2102" s="2" t="str" cm="1">
        <f t="array" ref="P2102">_xlfn.IFS(Table1[[#This Row],[Divorced]]=1,"Divorced",Table1[[#This Row],[Married]]=1,"Married",Table1[[#This Row],[Single]]=1,"Single",Table1[[#This Row],[Together]]=1,"Together",Table1[[#This Row],[Widow]]=1,"Widow")</f>
        <v>Married</v>
      </c>
      <c r="Q2102" s="2" t="str" cm="1">
        <f t="array" ref="Q2102">IFERROR(_xlfn.IFS(Table1[[#This Row],[Basic]]=1,"Basic",Table1[[#This Row],[Graduate]]=1,"Graduate",Table1[[#This Row],[Master]]=1,"Master",Table1[[#This Row],[PhD]]=1,"PhD"),"Other")</f>
        <v>Graduate</v>
      </c>
    </row>
    <row r="2103" spans="1:17" x14ac:dyDescent="0.25">
      <c r="A2103" s="2">
        <v>1703</v>
      </c>
      <c r="B2103" s="7">
        <v>118988</v>
      </c>
      <c r="C2103" s="2">
        <v>1</v>
      </c>
      <c r="D2103" s="2">
        <v>0</v>
      </c>
      <c r="E2103" s="2">
        <v>36</v>
      </c>
      <c r="F2103" s="2">
        <v>0</v>
      </c>
      <c r="G2103" s="2">
        <v>1</v>
      </c>
      <c r="H2103" s="2">
        <v>0</v>
      </c>
      <c r="I2103" s="2">
        <v>0</v>
      </c>
      <c r="J2103" s="2">
        <v>0</v>
      </c>
      <c r="K2103" s="2">
        <v>0</v>
      </c>
      <c r="L2103" s="2">
        <v>0</v>
      </c>
      <c r="M2103" s="2">
        <v>0</v>
      </c>
      <c r="N2103" s="2">
        <v>1</v>
      </c>
      <c r="O2103" s="2" t="s">
        <v>38</v>
      </c>
      <c r="P2103" s="2" t="str" cm="1">
        <f t="array" ref="P2103">_xlfn.IFS(Table1[[#This Row],[Divorced]]=1,"Divorced",Table1[[#This Row],[Married]]=1,"Married",Table1[[#This Row],[Single]]=1,"Single",Table1[[#This Row],[Together]]=1,"Together",Table1[[#This Row],[Widow]]=1,"Widow")</f>
        <v>Married</v>
      </c>
      <c r="Q2103" s="2" t="str" cm="1">
        <f t="array" ref="Q2103">IFERROR(_xlfn.IFS(Table1[[#This Row],[Basic]]=1,"Basic",Table1[[#This Row],[Graduate]]=1,"Graduate",Table1[[#This Row],[Master]]=1,"Master",Table1[[#This Row],[PhD]]=1,"PhD"),"Other")</f>
        <v>PhD</v>
      </c>
    </row>
    <row r="2104" spans="1:17" x14ac:dyDescent="0.25">
      <c r="A2104" s="2">
        <v>1596</v>
      </c>
      <c r="B2104" s="7">
        <v>118978</v>
      </c>
      <c r="C2104" s="2">
        <v>1</v>
      </c>
      <c r="D2104" s="2">
        <v>0</v>
      </c>
      <c r="E2104" s="2">
        <v>47</v>
      </c>
      <c r="F2104" s="2">
        <v>0</v>
      </c>
      <c r="G2104" s="2">
        <v>1</v>
      </c>
      <c r="H2104" s="2">
        <v>0</v>
      </c>
      <c r="I2104" s="2">
        <v>0</v>
      </c>
      <c r="J2104" s="2">
        <v>0</v>
      </c>
      <c r="K2104" s="2">
        <v>1</v>
      </c>
      <c r="L2104" s="2">
        <v>0</v>
      </c>
      <c r="M2104" s="2">
        <v>0</v>
      </c>
      <c r="N2104" s="2">
        <v>0</v>
      </c>
      <c r="O2104" s="2" t="s">
        <v>37</v>
      </c>
      <c r="P2104" s="2" t="str" cm="1">
        <f t="array" ref="P2104">_xlfn.IFS(Table1[[#This Row],[Divorced]]=1,"Divorced",Table1[[#This Row],[Married]]=1,"Married",Table1[[#This Row],[Single]]=1,"Single",Table1[[#This Row],[Together]]=1,"Together",Table1[[#This Row],[Widow]]=1,"Widow")</f>
        <v>Married</v>
      </c>
      <c r="Q2104" s="2" t="str" cm="1">
        <f t="array" ref="Q2104">IFERROR(_xlfn.IFS(Table1[[#This Row],[Basic]]=1,"Basic",Table1[[#This Row],[Graduate]]=1,"Graduate",Table1[[#This Row],[Master]]=1,"Master",Table1[[#This Row],[PhD]]=1,"PhD"),"Other")</f>
        <v>Basic</v>
      </c>
    </row>
    <row r="2105" spans="1:17" x14ac:dyDescent="0.25">
      <c r="A2105" s="2">
        <v>2323</v>
      </c>
      <c r="B2105" s="7">
        <v>118929</v>
      </c>
      <c r="C2105" s="2">
        <v>0</v>
      </c>
      <c r="D2105" s="2">
        <v>0</v>
      </c>
      <c r="E2105" s="2">
        <v>30</v>
      </c>
      <c r="F2105" s="2">
        <v>0</v>
      </c>
      <c r="G2105" s="2">
        <v>1</v>
      </c>
      <c r="H2105" s="2">
        <v>0</v>
      </c>
      <c r="I2105" s="2">
        <v>0</v>
      </c>
      <c r="J2105" s="2">
        <v>0</v>
      </c>
      <c r="K2105" s="2">
        <v>0</v>
      </c>
      <c r="L2105" s="2">
        <v>1</v>
      </c>
      <c r="M2105" s="2">
        <v>0</v>
      </c>
      <c r="N2105" s="2">
        <v>0</v>
      </c>
      <c r="O2105" s="2" t="s">
        <v>34</v>
      </c>
      <c r="P2105" s="2" t="str" cm="1">
        <f t="array" ref="P2105">_xlfn.IFS(Table1[[#This Row],[Divorced]]=1,"Divorced",Table1[[#This Row],[Married]]=1,"Married",Table1[[#This Row],[Single]]=1,"Single",Table1[[#This Row],[Together]]=1,"Together",Table1[[#This Row],[Widow]]=1,"Widow")</f>
        <v>Married</v>
      </c>
      <c r="Q2105" s="2" t="str" cm="1">
        <f t="array" ref="Q2105">IFERROR(_xlfn.IFS(Table1[[#This Row],[Basic]]=1,"Basic",Table1[[#This Row],[Graduate]]=1,"Graduate",Table1[[#This Row],[Master]]=1,"Master",Table1[[#This Row],[PhD]]=1,"PhD"),"Other")</f>
        <v>Graduate</v>
      </c>
    </row>
    <row r="2106" spans="1:17" x14ac:dyDescent="0.25">
      <c r="A2106" s="2">
        <v>2891</v>
      </c>
      <c r="B2106" s="7">
        <v>118929</v>
      </c>
      <c r="C2106" s="2">
        <v>0</v>
      </c>
      <c r="D2106" s="2">
        <v>0</v>
      </c>
      <c r="E2106" s="2">
        <v>30</v>
      </c>
      <c r="F2106" s="2">
        <v>0</v>
      </c>
      <c r="G2106" s="2">
        <v>1</v>
      </c>
      <c r="H2106" s="2">
        <v>0</v>
      </c>
      <c r="I2106" s="2">
        <v>0</v>
      </c>
      <c r="J2106" s="2">
        <v>0</v>
      </c>
      <c r="K2106" s="2">
        <v>0</v>
      </c>
      <c r="L2106" s="2">
        <v>1</v>
      </c>
      <c r="M2106" s="2">
        <v>0</v>
      </c>
      <c r="N2106" s="2">
        <v>0</v>
      </c>
      <c r="O2106" s="2" t="s">
        <v>38</v>
      </c>
      <c r="P2106" s="2" t="str" cm="1">
        <f t="array" ref="P2106">_xlfn.IFS(Table1[[#This Row],[Divorced]]=1,"Divorced",Table1[[#This Row],[Married]]=1,"Married",Table1[[#This Row],[Single]]=1,"Single",Table1[[#This Row],[Together]]=1,"Together",Table1[[#This Row],[Widow]]=1,"Widow")</f>
        <v>Married</v>
      </c>
      <c r="Q2106" s="2" t="str" cm="1">
        <f t="array" ref="Q2106">IFERROR(_xlfn.IFS(Table1[[#This Row],[Basic]]=1,"Basic",Table1[[#This Row],[Graduate]]=1,"Graduate",Table1[[#This Row],[Master]]=1,"Master",Table1[[#This Row],[PhD]]=1,"PhD"),"Other")</f>
        <v>Graduate</v>
      </c>
    </row>
    <row r="2107" spans="1:17" x14ac:dyDescent="0.25">
      <c r="A2107" s="2">
        <v>3172</v>
      </c>
      <c r="B2107" s="7">
        <v>118929</v>
      </c>
      <c r="C2107" s="2">
        <v>0</v>
      </c>
      <c r="D2107" s="2">
        <v>0</v>
      </c>
      <c r="E2107" s="2">
        <v>30</v>
      </c>
      <c r="F2107" s="2">
        <v>0</v>
      </c>
      <c r="G2107" s="2">
        <v>1</v>
      </c>
      <c r="H2107" s="2">
        <v>0</v>
      </c>
      <c r="I2107" s="2">
        <v>0</v>
      </c>
      <c r="J2107" s="2">
        <v>0</v>
      </c>
      <c r="K2107" s="2">
        <v>0</v>
      </c>
      <c r="L2107" s="2">
        <v>1</v>
      </c>
      <c r="M2107" s="2">
        <v>0</v>
      </c>
      <c r="N2107" s="2">
        <v>0</v>
      </c>
      <c r="O2107" s="2" t="s">
        <v>36</v>
      </c>
      <c r="P2107" s="2" t="str" cm="1">
        <f t="array" ref="P2107">_xlfn.IFS(Table1[[#This Row],[Divorced]]=1,"Divorced",Table1[[#This Row],[Married]]=1,"Married",Table1[[#This Row],[Single]]=1,"Single",Table1[[#This Row],[Together]]=1,"Together",Table1[[#This Row],[Widow]]=1,"Widow")</f>
        <v>Married</v>
      </c>
      <c r="Q2107" s="2" t="str" cm="1">
        <f t="array" ref="Q2107">IFERROR(_xlfn.IFS(Table1[[#This Row],[Basic]]=1,"Basic",Table1[[#This Row],[Graduate]]=1,"Graduate",Table1[[#This Row],[Master]]=1,"Master",Table1[[#This Row],[PhD]]=1,"PhD"),"Other")</f>
        <v>Graduate</v>
      </c>
    </row>
    <row r="2108" spans="1:17" x14ac:dyDescent="0.25">
      <c r="A2108" s="2">
        <v>1193</v>
      </c>
      <c r="B2108" s="7">
        <v>118890</v>
      </c>
      <c r="C2108" s="2">
        <v>0</v>
      </c>
      <c r="D2108" s="2">
        <v>0</v>
      </c>
      <c r="E2108" s="2">
        <v>36</v>
      </c>
      <c r="F2108" s="2">
        <v>0</v>
      </c>
      <c r="G2108" s="2">
        <v>0</v>
      </c>
      <c r="H2108" s="2">
        <v>1</v>
      </c>
      <c r="I2108" s="2">
        <v>0</v>
      </c>
      <c r="J2108" s="2">
        <v>0</v>
      </c>
      <c r="K2108" s="2">
        <v>0</v>
      </c>
      <c r="L2108" s="2">
        <v>0</v>
      </c>
      <c r="M2108" s="2">
        <v>1</v>
      </c>
      <c r="N2108" s="2">
        <v>0</v>
      </c>
      <c r="O2108" s="2" t="s">
        <v>38</v>
      </c>
      <c r="P2108" s="2" t="str" cm="1">
        <f t="array" ref="P2108">_xlfn.IFS(Table1[[#This Row],[Divorced]]=1,"Divorced",Table1[[#This Row],[Married]]=1,"Married",Table1[[#This Row],[Single]]=1,"Single",Table1[[#This Row],[Together]]=1,"Together",Table1[[#This Row],[Widow]]=1,"Widow")</f>
        <v>Single</v>
      </c>
      <c r="Q2108" s="2" t="str" cm="1">
        <f t="array" ref="Q2108">IFERROR(_xlfn.IFS(Table1[[#This Row],[Basic]]=1,"Basic",Table1[[#This Row],[Graduate]]=1,"Graduate",Table1[[#This Row],[Master]]=1,"Master",Table1[[#This Row],[PhD]]=1,"PhD"),"Other")</f>
        <v>Master</v>
      </c>
    </row>
    <row r="2109" spans="1:17" x14ac:dyDescent="0.25">
      <c r="A2109" s="2">
        <v>2597</v>
      </c>
      <c r="B2109" s="7">
        <v>118793</v>
      </c>
      <c r="C2109" s="2">
        <v>1</v>
      </c>
      <c r="D2109" s="2">
        <v>0</v>
      </c>
      <c r="E2109" s="2">
        <v>49</v>
      </c>
      <c r="F2109" s="2">
        <v>0</v>
      </c>
      <c r="G2109" s="2">
        <v>1</v>
      </c>
      <c r="H2109" s="2">
        <v>0</v>
      </c>
      <c r="I2109" s="2">
        <v>0</v>
      </c>
      <c r="J2109" s="2">
        <v>0</v>
      </c>
      <c r="K2109" s="2">
        <v>0</v>
      </c>
      <c r="L2109" s="2">
        <v>1</v>
      </c>
      <c r="M2109" s="2">
        <v>0</v>
      </c>
      <c r="N2109" s="2">
        <v>0</v>
      </c>
      <c r="O2109" s="2" t="s">
        <v>38</v>
      </c>
      <c r="P2109" s="2" t="str" cm="1">
        <f t="array" ref="P2109">_xlfn.IFS(Table1[[#This Row],[Divorced]]=1,"Divorced",Table1[[#This Row],[Married]]=1,"Married",Table1[[#This Row],[Single]]=1,"Single",Table1[[#This Row],[Together]]=1,"Together",Table1[[#This Row],[Widow]]=1,"Widow")</f>
        <v>Married</v>
      </c>
      <c r="Q2109" s="2" t="str" cm="1">
        <f t="array" ref="Q2109">IFERROR(_xlfn.IFS(Table1[[#This Row],[Basic]]=1,"Basic",Table1[[#This Row],[Graduate]]=1,"Graduate",Table1[[#This Row],[Master]]=1,"Master",Table1[[#This Row],[PhD]]=1,"PhD"),"Other")</f>
        <v>Graduate</v>
      </c>
    </row>
    <row r="2110" spans="1:17" x14ac:dyDescent="0.25">
      <c r="A2110" s="2">
        <v>2689</v>
      </c>
      <c r="B2110" s="7">
        <v>118746</v>
      </c>
      <c r="C2110" s="2">
        <v>1</v>
      </c>
      <c r="D2110" s="2">
        <v>0</v>
      </c>
      <c r="E2110" s="2">
        <v>28</v>
      </c>
      <c r="F2110" s="2">
        <v>0</v>
      </c>
      <c r="G2110" s="2">
        <v>0</v>
      </c>
      <c r="H2110" s="2">
        <v>1</v>
      </c>
      <c r="I2110" s="2">
        <v>0</v>
      </c>
      <c r="J2110" s="2">
        <v>0</v>
      </c>
      <c r="K2110" s="2">
        <v>1</v>
      </c>
      <c r="L2110" s="2">
        <v>0</v>
      </c>
      <c r="M2110" s="2">
        <v>0</v>
      </c>
      <c r="N2110" s="2">
        <v>0</v>
      </c>
      <c r="O2110" s="2" t="s">
        <v>34</v>
      </c>
      <c r="P2110" s="2" t="str" cm="1">
        <f t="array" ref="P2110">_xlfn.IFS(Table1[[#This Row],[Divorced]]=1,"Divorced",Table1[[#This Row],[Married]]=1,"Married",Table1[[#This Row],[Single]]=1,"Single",Table1[[#This Row],[Together]]=1,"Together",Table1[[#This Row],[Widow]]=1,"Widow")</f>
        <v>Single</v>
      </c>
      <c r="Q2110" s="2" t="str" cm="1">
        <f t="array" ref="Q2110">IFERROR(_xlfn.IFS(Table1[[#This Row],[Basic]]=1,"Basic",Table1[[#This Row],[Graduate]]=1,"Graduate",Table1[[#This Row],[Master]]=1,"Master",Table1[[#This Row],[PhD]]=1,"PhD"),"Other")</f>
        <v>Basic</v>
      </c>
    </row>
    <row r="2111" spans="1:17" x14ac:dyDescent="0.25">
      <c r="A2111" s="2">
        <v>1245</v>
      </c>
      <c r="B2111" s="7">
        <v>118701</v>
      </c>
      <c r="C2111" s="2">
        <v>1</v>
      </c>
      <c r="D2111" s="2">
        <v>1</v>
      </c>
      <c r="E2111" s="2">
        <v>56</v>
      </c>
      <c r="F2111" s="2">
        <v>0</v>
      </c>
      <c r="G2111" s="2">
        <v>0</v>
      </c>
      <c r="H2111" s="2">
        <v>1</v>
      </c>
      <c r="I2111" s="2">
        <v>0</v>
      </c>
      <c r="J2111" s="2">
        <v>0</v>
      </c>
      <c r="K2111" s="2">
        <v>0</v>
      </c>
      <c r="L2111" s="2">
        <v>1</v>
      </c>
      <c r="M2111" s="2">
        <v>0</v>
      </c>
      <c r="N2111" s="2">
        <v>0</v>
      </c>
      <c r="O2111" s="2" t="s">
        <v>39</v>
      </c>
      <c r="P2111" s="2" t="str" cm="1">
        <f t="array" ref="P2111">_xlfn.IFS(Table1[[#This Row],[Divorced]]=1,"Divorced",Table1[[#This Row],[Married]]=1,"Married",Table1[[#This Row],[Single]]=1,"Single",Table1[[#This Row],[Together]]=1,"Together",Table1[[#This Row],[Widow]]=1,"Widow")</f>
        <v>Single</v>
      </c>
      <c r="Q2111" s="2" t="str" cm="1">
        <f t="array" ref="Q2111">IFERROR(_xlfn.IFS(Table1[[#This Row],[Basic]]=1,"Basic",Table1[[#This Row],[Graduate]]=1,"Graduate",Table1[[#This Row],[Master]]=1,"Master",Table1[[#This Row],[PhD]]=1,"PhD"),"Other")</f>
        <v>Graduate</v>
      </c>
    </row>
    <row r="2112" spans="1:17" x14ac:dyDescent="0.25">
      <c r="A2112" s="2">
        <v>2782</v>
      </c>
      <c r="B2112" s="7">
        <v>118701</v>
      </c>
      <c r="C2112" s="2">
        <v>1</v>
      </c>
      <c r="D2112" s="2">
        <v>1</v>
      </c>
      <c r="E2112" s="2">
        <v>56</v>
      </c>
      <c r="F2112" s="2">
        <v>0</v>
      </c>
      <c r="G2112" s="2">
        <v>0</v>
      </c>
      <c r="H2112" s="2">
        <v>1</v>
      </c>
      <c r="I2112" s="2">
        <v>0</v>
      </c>
      <c r="J2112" s="2">
        <v>0</v>
      </c>
      <c r="K2112" s="2">
        <v>0</v>
      </c>
      <c r="L2112" s="2">
        <v>1</v>
      </c>
      <c r="M2112" s="2">
        <v>0</v>
      </c>
      <c r="N2112" s="2">
        <v>0</v>
      </c>
      <c r="O2112" s="2" t="s">
        <v>36</v>
      </c>
      <c r="P2112" s="2" t="str" cm="1">
        <f t="array" ref="P2112">_xlfn.IFS(Table1[[#This Row],[Divorced]]=1,"Divorced",Table1[[#This Row],[Married]]=1,"Married",Table1[[#This Row],[Single]]=1,"Single",Table1[[#This Row],[Together]]=1,"Together",Table1[[#This Row],[Widow]]=1,"Widow")</f>
        <v>Single</v>
      </c>
      <c r="Q2112" s="2" t="str" cm="1">
        <f t="array" ref="Q2112">IFERROR(_xlfn.IFS(Table1[[#This Row],[Basic]]=1,"Basic",Table1[[#This Row],[Graduate]]=1,"Graduate",Table1[[#This Row],[Master]]=1,"Master",Table1[[#This Row],[PhD]]=1,"PhD"),"Other")</f>
        <v>Graduate</v>
      </c>
    </row>
    <row r="2113" spans="1:17" x14ac:dyDescent="0.25">
      <c r="A2113" s="2">
        <v>1647</v>
      </c>
      <c r="B2113" s="7">
        <v>118690</v>
      </c>
      <c r="C2113" s="2">
        <v>0</v>
      </c>
      <c r="D2113" s="2">
        <v>0</v>
      </c>
      <c r="E2113" s="2">
        <v>61</v>
      </c>
      <c r="F2113" s="2">
        <v>0</v>
      </c>
      <c r="G2113" s="2">
        <v>1</v>
      </c>
      <c r="H2113" s="2">
        <v>0</v>
      </c>
      <c r="I2113" s="2">
        <v>0</v>
      </c>
      <c r="J2113" s="2">
        <v>0</v>
      </c>
      <c r="K2113" s="2">
        <v>0</v>
      </c>
      <c r="L2113" s="2">
        <v>1</v>
      </c>
      <c r="M2113" s="2">
        <v>0</v>
      </c>
      <c r="N2113" s="2">
        <v>0</v>
      </c>
      <c r="O2113" s="2" t="s">
        <v>39</v>
      </c>
      <c r="P2113" s="2" t="str" cm="1">
        <f t="array" ref="P2113">_xlfn.IFS(Table1[[#This Row],[Divorced]]=1,"Divorced",Table1[[#This Row],[Married]]=1,"Married",Table1[[#This Row],[Single]]=1,"Single",Table1[[#This Row],[Together]]=1,"Together",Table1[[#This Row],[Widow]]=1,"Widow")</f>
        <v>Married</v>
      </c>
      <c r="Q2113" s="2" t="str" cm="1">
        <f t="array" ref="Q2113">IFERROR(_xlfn.IFS(Table1[[#This Row],[Basic]]=1,"Basic",Table1[[#This Row],[Graduate]]=1,"Graduate",Table1[[#This Row],[Master]]=1,"Master",Table1[[#This Row],[PhD]]=1,"PhD"),"Other")</f>
        <v>Graduate</v>
      </c>
    </row>
    <row r="2114" spans="1:17" x14ac:dyDescent="0.25">
      <c r="A2114" s="2">
        <v>2400</v>
      </c>
      <c r="B2114" s="7">
        <v>118690</v>
      </c>
      <c r="C2114" s="2">
        <v>0</v>
      </c>
      <c r="D2114" s="2">
        <v>0</v>
      </c>
      <c r="E2114" s="2">
        <v>61</v>
      </c>
      <c r="F2114" s="2">
        <v>0</v>
      </c>
      <c r="G2114" s="2">
        <v>1</v>
      </c>
      <c r="H2114" s="2">
        <v>0</v>
      </c>
      <c r="I2114" s="2">
        <v>0</v>
      </c>
      <c r="J2114" s="2">
        <v>0</v>
      </c>
      <c r="K2114" s="2">
        <v>0</v>
      </c>
      <c r="L2114" s="2">
        <v>1</v>
      </c>
      <c r="M2114" s="2">
        <v>0</v>
      </c>
      <c r="N2114" s="2">
        <v>0</v>
      </c>
      <c r="O2114" s="2" t="s">
        <v>37</v>
      </c>
      <c r="P2114" s="2" t="str" cm="1">
        <f t="array" ref="P2114">_xlfn.IFS(Table1[[#This Row],[Divorced]]=1,"Divorced",Table1[[#This Row],[Married]]=1,"Married",Table1[[#This Row],[Single]]=1,"Single",Table1[[#This Row],[Together]]=1,"Together",Table1[[#This Row],[Widow]]=1,"Widow")</f>
        <v>Married</v>
      </c>
      <c r="Q2114" s="2" t="str" cm="1">
        <f t="array" ref="Q2114">IFERROR(_xlfn.IFS(Table1[[#This Row],[Basic]]=1,"Basic",Table1[[#This Row],[Graduate]]=1,"Graduate",Table1[[#This Row],[Master]]=1,"Master",Table1[[#This Row],[PhD]]=1,"PhD"),"Other")</f>
        <v>Graduate</v>
      </c>
    </row>
    <row r="2115" spans="1:17" x14ac:dyDescent="0.25">
      <c r="A2115" s="2">
        <v>2706</v>
      </c>
      <c r="B2115" s="7">
        <v>118690</v>
      </c>
      <c r="C2115" s="2">
        <v>0</v>
      </c>
      <c r="D2115" s="2">
        <v>0</v>
      </c>
      <c r="E2115" s="2">
        <v>61</v>
      </c>
      <c r="F2115" s="2">
        <v>0</v>
      </c>
      <c r="G2115" s="2">
        <v>1</v>
      </c>
      <c r="H2115" s="2">
        <v>0</v>
      </c>
      <c r="I2115" s="2">
        <v>0</v>
      </c>
      <c r="J2115" s="2">
        <v>0</v>
      </c>
      <c r="K2115" s="2">
        <v>0</v>
      </c>
      <c r="L2115" s="2">
        <v>1</v>
      </c>
      <c r="M2115" s="2">
        <v>0</v>
      </c>
      <c r="N2115" s="2">
        <v>0</v>
      </c>
      <c r="O2115" s="2" t="s">
        <v>37</v>
      </c>
      <c r="P2115" s="2" t="str" cm="1">
        <f t="array" ref="P2115">_xlfn.IFS(Table1[[#This Row],[Divorced]]=1,"Divorced",Table1[[#This Row],[Married]]=1,"Married",Table1[[#This Row],[Single]]=1,"Single",Table1[[#This Row],[Together]]=1,"Together",Table1[[#This Row],[Widow]]=1,"Widow")</f>
        <v>Married</v>
      </c>
      <c r="Q2115" s="2" t="str" cm="1">
        <f t="array" ref="Q2115">IFERROR(_xlfn.IFS(Table1[[#This Row],[Basic]]=1,"Basic",Table1[[#This Row],[Graduate]]=1,"Graduate",Table1[[#This Row],[Master]]=1,"Master",Table1[[#This Row],[PhD]]=1,"PhD"),"Other")</f>
        <v>Graduate</v>
      </c>
    </row>
    <row r="2116" spans="1:17" x14ac:dyDescent="0.25">
      <c r="A2116" s="2">
        <v>1025</v>
      </c>
      <c r="B2116" s="7">
        <v>118589</v>
      </c>
      <c r="C2116" s="2">
        <v>0</v>
      </c>
      <c r="D2116" s="2">
        <v>0</v>
      </c>
      <c r="E2116" s="2">
        <v>51</v>
      </c>
      <c r="F2116" s="2">
        <v>0</v>
      </c>
      <c r="G2116" s="2">
        <v>0</v>
      </c>
      <c r="H2116" s="2">
        <v>1</v>
      </c>
      <c r="I2116" s="2">
        <v>0</v>
      </c>
      <c r="J2116" s="2">
        <v>0</v>
      </c>
      <c r="K2116" s="2">
        <v>0</v>
      </c>
      <c r="L2116" s="2">
        <v>1</v>
      </c>
      <c r="M2116" s="2">
        <v>0</v>
      </c>
      <c r="N2116" s="2">
        <v>0</v>
      </c>
      <c r="O2116" s="2" t="s">
        <v>38</v>
      </c>
      <c r="P2116" s="2" t="str" cm="1">
        <f t="array" ref="P2116">_xlfn.IFS(Table1[[#This Row],[Divorced]]=1,"Divorced",Table1[[#This Row],[Married]]=1,"Married",Table1[[#This Row],[Single]]=1,"Single",Table1[[#This Row],[Together]]=1,"Together",Table1[[#This Row],[Widow]]=1,"Widow")</f>
        <v>Single</v>
      </c>
      <c r="Q2116" s="2" t="str" cm="1">
        <f t="array" ref="Q2116">IFERROR(_xlfn.IFS(Table1[[#This Row],[Basic]]=1,"Basic",Table1[[#This Row],[Graduate]]=1,"Graduate",Table1[[#This Row],[Master]]=1,"Master",Table1[[#This Row],[PhD]]=1,"PhD"),"Other")</f>
        <v>Graduate</v>
      </c>
    </row>
    <row r="2117" spans="1:17" x14ac:dyDescent="0.25">
      <c r="A2117" s="2">
        <v>1406</v>
      </c>
      <c r="B2117" s="7">
        <v>118492</v>
      </c>
      <c r="C2117" s="2">
        <v>1</v>
      </c>
      <c r="D2117" s="2">
        <v>0</v>
      </c>
      <c r="E2117" s="2">
        <v>38</v>
      </c>
      <c r="F2117" s="2">
        <v>0</v>
      </c>
      <c r="G2117" s="2">
        <v>0</v>
      </c>
      <c r="H2117" s="2">
        <v>0</v>
      </c>
      <c r="I2117" s="2">
        <v>1</v>
      </c>
      <c r="J2117" s="2">
        <v>0</v>
      </c>
      <c r="K2117" s="2">
        <v>0</v>
      </c>
      <c r="L2117" s="2">
        <v>0</v>
      </c>
      <c r="M2117" s="2">
        <v>1</v>
      </c>
      <c r="N2117" s="2">
        <v>0</v>
      </c>
      <c r="O2117" s="2" t="s">
        <v>35</v>
      </c>
      <c r="P2117" s="2" t="str" cm="1">
        <f t="array" ref="P2117">_xlfn.IFS(Table1[[#This Row],[Divorced]]=1,"Divorced",Table1[[#This Row],[Married]]=1,"Married",Table1[[#This Row],[Single]]=1,"Single",Table1[[#This Row],[Together]]=1,"Together",Table1[[#This Row],[Widow]]=1,"Widow")</f>
        <v>Together</v>
      </c>
      <c r="Q2117" s="2" t="str" cm="1">
        <f t="array" ref="Q2117">IFERROR(_xlfn.IFS(Table1[[#This Row],[Basic]]=1,"Basic",Table1[[#This Row],[Graduate]]=1,"Graduate",Table1[[#This Row],[Master]]=1,"Master",Table1[[#This Row],[PhD]]=1,"PhD"),"Other")</f>
        <v>Master</v>
      </c>
    </row>
    <row r="2118" spans="1:17" x14ac:dyDescent="0.25">
      <c r="A2118" s="2">
        <v>2304</v>
      </c>
      <c r="B2118" s="7">
        <v>118393</v>
      </c>
      <c r="C2118" s="2">
        <v>1</v>
      </c>
      <c r="D2118" s="2">
        <v>0</v>
      </c>
      <c r="E2118" s="2">
        <v>46</v>
      </c>
      <c r="F2118" s="2">
        <v>0</v>
      </c>
      <c r="G2118" s="2">
        <v>1</v>
      </c>
      <c r="H2118" s="2">
        <v>0</v>
      </c>
      <c r="I2118" s="2">
        <v>0</v>
      </c>
      <c r="J2118" s="2">
        <v>0</v>
      </c>
      <c r="K2118" s="2">
        <v>1</v>
      </c>
      <c r="L2118" s="2">
        <v>0</v>
      </c>
      <c r="M2118" s="2">
        <v>0</v>
      </c>
      <c r="N2118" s="2">
        <v>0</v>
      </c>
      <c r="O2118" s="2" t="s">
        <v>37</v>
      </c>
      <c r="P2118" s="2" t="str" cm="1">
        <f t="array" ref="P2118">_xlfn.IFS(Table1[[#This Row],[Divorced]]=1,"Divorced",Table1[[#This Row],[Married]]=1,"Married",Table1[[#This Row],[Single]]=1,"Single",Table1[[#This Row],[Together]]=1,"Together",Table1[[#This Row],[Widow]]=1,"Widow")</f>
        <v>Married</v>
      </c>
      <c r="Q2118" s="2" t="str" cm="1">
        <f t="array" ref="Q2118">IFERROR(_xlfn.IFS(Table1[[#This Row],[Basic]]=1,"Basic",Table1[[#This Row],[Graduate]]=1,"Graduate",Table1[[#This Row],[Master]]=1,"Master",Table1[[#This Row],[PhD]]=1,"PhD"),"Other")</f>
        <v>Basic</v>
      </c>
    </row>
    <row r="2119" spans="1:17" x14ac:dyDescent="0.25">
      <c r="A2119" s="2">
        <v>2677</v>
      </c>
      <c r="B2119" s="7">
        <v>118358</v>
      </c>
      <c r="C2119" s="2">
        <v>1</v>
      </c>
      <c r="D2119" s="2">
        <v>0</v>
      </c>
      <c r="E2119" s="2">
        <v>31</v>
      </c>
      <c r="F2119" s="2">
        <v>0</v>
      </c>
      <c r="G2119" s="2">
        <v>0</v>
      </c>
      <c r="H2119" s="2">
        <v>1</v>
      </c>
      <c r="I2119" s="2">
        <v>0</v>
      </c>
      <c r="J2119" s="2">
        <v>0</v>
      </c>
      <c r="K2119" s="2">
        <v>0</v>
      </c>
      <c r="L2119" s="2">
        <v>1</v>
      </c>
      <c r="M2119" s="2">
        <v>0</v>
      </c>
      <c r="N2119" s="2">
        <v>0</v>
      </c>
      <c r="O2119" s="2" t="s">
        <v>34</v>
      </c>
      <c r="P2119" s="2" t="str" cm="1">
        <f t="array" ref="P2119">_xlfn.IFS(Table1[[#This Row],[Divorced]]=1,"Divorced",Table1[[#This Row],[Married]]=1,"Married",Table1[[#This Row],[Single]]=1,"Single",Table1[[#This Row],[Together]]=1,"Together",Table1[[#This Row],[Widow]]=1,"Widow")</f>
        <v>Single</v>
      </c>
      <c r="Q2119" s="2" t="str" cm="1">
        <f t="array" ref="Q2119">IFERROR(_xlfn.IFS(Table1[[#This Row],[Basic]]=1,"Basic",Table1[[#This Row],[Graduate]]=1,"Graduate",Table1[[#This Row],[Master]]=1,"Master",Table1[[#This Row],[PhD]]=1,"PhD"),"Other")</f>
        <v>Graduate</v>
      </c>
    </row>
    <row r="2120" spans="1:17" x14ac:dyDescent="0.25">
      <c r="A2120" s="2">
        <v>2188</v>
      </c>
      <c r="B2120" s="7">
        <v>118351</v>
      </c>
      <c r="C2120" s="2">
        <v>0</v>
      </c>
      <c r="D2120" s="2">
        <v>0</v>
      </c>
      <c r="E2120" s="2">
        <v>30</v>
      </c>
      <c r="F2120" s="2">
        <v>0</v>
      </c>
      <c r="G2120" s="2">
        <v>1</v>
      </c>
      <c r="H2120" s="2">
        <v>0</v>
      </c>
      <c r="I2120" s="2">
        <v>0</v>
      </c>
      <c r="J2120" s="2">
        <v>0</v>
      </c>
      <c r="K2120" s="2">
        <v>0</v>
      </c>
      <c r="L2120" s="2">
        <v>1</v>
      </c>
      <c r="M2120" s="2">
        <v>0</v>
      </c>
      <c r="N2120" s="2">
        <v>0</v>
      </c>
      <c r="O2120" s="2" t="s">
        <v>36</v>
      </c>
      <c r="P2120" s="2" t="str" cm="1">
        <f t="array" ref="P2120">_xlfn.IFS(Table1[[#This Row],[Divorced]]=1,"Divorced",Table1[[#This Row],[Married]]=1,"Married",Table1[[#This Row],[Single]]=1,"Single",Table1[[#This Row],[Together]]=1,"Together",Table1[[#This Row],[Widow]]=1,"Widow")</f>
        <v>Married</v>
      </c>
      <c r="Q2120" s="2" t="str" cm="1">
        <f t="array" ref="Q2120">IFERROR(_xlfn.IFS(Table1[[#This Row],[Basic]]=1,"Basic",Table1[[#This Row],[Graduate]]=1,"Graduate",Table1[[#This Row],[Master]]=1,"Master",Table1[[#This Row],[PhD]]=1,"PhD"),"Other")</f>
        <v>Graduate</v>
      </c>
    </row>
    <row r="2121" spans="1:17" x14ac:dyDescent="0.25">
      <c r="A2121" s="2">
        <v>2332</v>
      </c>
      <c r="B2121" s="7">
        <v>118227</v>
      </c>
      <c r="C2121" s="2">
        <v>1</v>
      </c>
      <c r="D2121" s="2">
        <v>0</v>
      </c>
      <c r="E2121" s="2">
        <v>33</v>
      </c>
      <c r="F2121" s="2">
        <v>0</v>
      </c>
      <c r="G2121" s="2">
        <v>0</v>
      </c>
      <c r="H2121" s="2">
        <v>0</v>
      </c>
      <c r="I2121" s="2">
        <v>1</v>
      </c>
      <c r="J2121" s="2">
        <v>0</v>
      </c>
      <c r="K2121" s="2">
        <v>0</v>
      </c>
      <c r="L2121" s="2">
        <v>1</v>
      </c>
      <c r="M2121" s="2">
        <v>0</v>
      </c>
      <c r="N2121" s="2">
        <v>0</v>
      </c>
      <c r="O2121" s="2" t="s">
        <v>36</v>
      </c>
      <c r="P2121" s="2" t="str" cm="1">
        <f t="array" ref="P2121">_xlfn.IFS(Table1[[#This Row],[Divorced]]=1,"Divorced",Table1[[#This Row],[Married]]=1,"Married",Table1[[#This Row],[Single]]=1,"Single",Table1[[#This Row],[Together]]=1,"Together",Table1[[#This Row],[Widow]]=1,"Widow")</f>
        <v>Together</v>
      </c>
      <c r="Q2121" s="2" t="str" cm="1">
        <f t="array" ref="Q2121">IFERROR(_xlfn.IFS(Table1[[#This Row],[Basic]]=1,"Basic",Table1[[#This Row],[Graduate]]=1,"Graduate",Table1[[#This Row],[Master]]=1,"Master",Table1[[#This Row],[PhD]]=1,"PhD"),"Other")</f>
        <v>Graduate</v>
      </c>
    </row>
    <row r="2122" spans="1:17" x14ac:dyDescent="0.25">
      <c r="A2122" s="2">
        <v>2669</v>
      </c>
      <c r="B2122" s="7">
        <v>118222</v>
      </c>
      <c r="C2122" s="2">
        <v>0</v>
      </c>
      <c r="D2122" s="2">
        <v>0</v>
      </c>
      <c r="E2122" s="2">
        <v>30</v>
      </c>
      <c r="F2122" s="2">
        <v>0</v>
      </c>
      <c r="G2122" s="2">
        <v>1</v>
      </c>
      <c r="H2122" s="2">
        <v>0</v>
      </c>
      <c r="I2122" s="2">
        <v>0</v>
      </c>
      <c r="J2122" s="2">
        <v>0</v>
      </c>
      <c r="K2122" s="2">
        <v>0</v>
      </c>
      <c r="L2122" s="2">
        <v>1</v>
      </c>
      <c r="M2122" s="2">
        <v>0</v>
      </c>
      <c r="N2122" s="2">
        <v>0</v>
      </c>
      <c r="O2122" s="2" t="s">
        <v>38</v>
      </c>
      <c r="P2122" s="2" t="str" cm="1">
        <f t="array" ref="P2122">_xlfn.IFS(Table1[[#This Row],[Divorced]]=1,"Divorced",Table1[[#This Row],[Married]]=1,"Married",Table1[[#This Row],[Single]]=1,"Single",Table1[[#This Row],[Together]]=1,"Together",Table1[[#This Row],[Widow]]=1,"Widow")</f>
        <v>Married</v>
      </c>
      <c r="Q2122" s="2" t="str" cm="1">
        <f t="array" ref="Q2122">IFERROR(_xlfn.IFS(Table1[[#This Row],[Basic]]=1,"Basic",Table1[[#This Row],[Graduate]]=1,"Graduate",Table1[[#This Row],[Master]]=1,"Master",Table1[[#This Row],[PhD]]=1,"PhD"),"Other")</f>
        <v>Graduate</v>
      </c>
    </row>
    <row r="2123" spans="1:17" x14ac:dyDescent="0.25">
      <c r="A2123" s="2">
        <v>2667</v>
      </c>
      <c r="B2123" s="7">
        <v>118169</v>
      </c>
      <c r="C2123" s="2">
        <v>1</v>
      </c>
      <c r="D2123" s="2">
        <v>0</v>
      </c>
      <c r="E2123" s="2">
        <v>35</v>
      </c>
      <c r="F2123" s="2">
        <v>0</v>
      </c>
      <c r="G2123" s="2">
        <v>1</v>
      </c>
      <c r="H2123" s="2">
        <v>0</v>
      </c>
      <c r="I2123" s="2">
        <v>0</v>
      </c>
      <c r="J2123" s="2">
        <v>0</v>
      </c>
      <c r="K2123" s="2">
        <v>0</v>
      </c>
      <c r="L2123" s="2">
        <v>0</v>
      </c>
      <c r="M2123" s="2">
        <v>0</v>
      </c>
      <c r="N2123" s="2">
        <v>1</v>
      </c>
      <c r="O2123" s="2" t="s">
        <v>39</v>
      </c>
      <c r="P2123" s="2" t="str" cm="1">
        <f t="array" ref="P2123">_xlfn.IFS(Table1[[#This Row],[Divorced]]=1,"Divorced",Table1[[#This Row],[Married]]=1,"Married",Table1[[#This Row],[Single]]=1,"Single",Table1[[#This Row],[Together]]=1,"Together",Table1[[#This Row],[Widow]]=1,"Widow")</f>
        <v>Married</v>
      </c>
      <c r="Q2123" s="2" t="str" cm="1">
        <f t="array" ref="Q2123">IFERROR(_xlfn.IFS(Table1[[#This Row],[Basic]]=1,"Basic",Table1[[#This Row],[Graduate]]=1,"Graduate",Table1[[#This Row],[Master]]=1,"Master",Table1[[#This Row],[PhD]]=1,"PhD"),"Other")</f>
        <v>PhD</v>
      </c>
    </row>
    <row r="2124" spans="1:17" x14ac:dyDescent="0.25">
      <c r="A2124" s="2">
        <v>1426</v>
      </c>
      <c r="B2124" s="7">
        <v>118100</v>
      </c>
      <c r="C2124" s="2">
        <v>0</v>
      </c>
      <c r="D2124" s="2">
        <v>0</v>
      </c>
      <c r="E2124" s="2">
        <v>74</v>
      </c>
      <c r="F2124" s="2">
        <v>0</v>
      </c>
      <c r="G2124" s="2">
        <v>1</v>
      </c>
      <c r="H2124" s="2">
        <v>0</v>
      </c>
      <c r="I2124" s="2">
        <v>0</v>
      </c>
      <c r="J2124" s="2">
        <v>0</v>
      </c>
      <c r="K2124" s="2">
        <v>0</v>
      </c>
      <c r="L2124" s="2">
        <v>1</v>
      </c>
      <c r="M2124" s="2">
        <v>0</v>
      </c>
      <c r="N2124" s="2">
        <v>0</v>
      </c>
      <c r="O2124" s="2" t="s">
        <v>36</v>
      </c>
      <c r="P2124" s="2" t="str" cm="1">
        <f t="array" ref="P2124">_xlfn.IFS(Table1[[#This Row],[Divorced]]=1,"Divorced",Table1[[#This Row],[Married]]=1,"Married",Table1[[#This Row],[Single]]=1,"Single",Table1[[#This Row],[Together]]=1,"Together",Table1[[#This Row],[Widow]]=1,"Widow")</f>
        <v>Married</v>
      </c>
      <c r="Q2124" s="2" t="str" cm="1">
        <f t="array" ref="Q2124">IFERROR(_xlfn.IFS(Table1[[#This Row],[Basic]]=1,"Basic",Table1[[#This Row],[Graduate]]=1,"Graduate",Table1[[#This Row],[Master]]=1,"Master",Table1[[#This Row],[PhD]]=1,"PhD"),"Other")</f>
        <v>Graduate</v>
      </c>
    </row>
    <row r="2125" spans="1:17" x14ac:dyDescent="0.25">
      <c r="A2125" s="2">
        <v>2695</v>
      </c>
      <c r="B2125" s="7">
        <v>117688</v>
      </c>
      <c r="C2125" s="2">
        <v>1</v>
      </c>
      <c r="D2125" s="2">
        <v>0</v>
      </c>
      <c r="E2125" s="2">
        <v>41</v>
      </c>
      <c r="F2125" s="2">
        <v>0</v>
      </c>
      <c r="G2125" s="2">
        <v>1</v>
      </c>
      <c r="H2125" s="2">
        <v>0</v>
      </c>
      <c r="I2125" s="2">
        <v>0</v>
      </c>
      <c r="J2125" s="2">
        <v>0</v>
      </c>
      <c r="K2125" s="2">
        <v>0</v>
      </c>
      <c r="L2125" s="2">
        <v>1</v>
      </c>
      <c r="M2125" s="2">
        <v>0</v>
      </c>
      <c r="N2125" s="2">
        <v>0</v>
      </c>
      <c r="O2125" s="2" t="s">
        <v>34</v>
      </c>
      <c r="P2125" s="2" t="str" cm="1">
        <f t="array" ref="P2125">_xlfn.IFS(Table1[[#This Row],[Divorced]]=1,"Divorced",Table1[[#This Row],[Married]]=1,"Married",Table1[[#This Row],[Single]]=1,"Single",Table1[[#This Row],[Together]]=1,"Together",Table1[[#This Row],[Widow]]=1,"Widow")</f>
        <v>Married</v>
      </c>
      <c r="Q2125" s="2" t="str" cm="1">
        <f t="array" ref="Q2125">IFERROR(_xlfn.IFS(Table1[[#This Row],[Basic]]=1,"Basic",Table1[[#This Row],[Graduate]]=1,"Graduate",Table1[[#This Row],[Master]]=1,"Master",Table1[[#This Row],[PhD]]=1,"PhD"),"Other")</f>
        <v>Graduate</v>
      </c>
    </row>
    <row r="2126" spans="1:17" x14ac:dyDescent="0.25">
      <c r="A2126" s="2">
        <v>3007</v>
      </c>
      <c r="B2126" s="7">
        <v>117649</v>
      </c>
      <c r="C2126" s="2">
        <v>1</v>
      </c>
      <c r="D2126" s="2">
        <v>0</v>
      </c>
      <c r="E2126" s="2">
        <v>44</v>
      </c>
      <c r="F2126" s="2">
        <v>0</v>
      </c>
      <c r="G2126" s="2">
        <v>1</v>
      </c>
      <c r="H2126" s="2">
        <v>0</v>
      </c>
      <c r="I2126" s="2">
        <v>0</v>
      </c>
      <c r="J2126" s="2">
        <v>0</v>
      </c>
      <c r="K2126" s="2">
        <v>0</v>
      </c>
      <c r="L2126" s="2">
        <v>1</v>
      </c>
      <c r="M2126" s="2">
        <v>0</v>
      </c>
      <c r="N2126" s="2">
        <v>0</v>
      </c>
      <c r="O2126" s="2" t="s">
        <v>34</v>
      </c>
      <c r="P2126" s="2" t="str" cm="1">
        <f t="array" ref="P2126">_xlfn.IFS(Table1[[#This Row],[Divorced]]=1,"Divorced",Table1[[#This Row],[Married]]=1,"Married",Table1[[#This Row],[Single]]=1,"Single",Table1[[#This Row],[Together]]=1,"Together",Table1[[#This Row],[Widow]]=1,"Widow")</f>
        <v>Married</v>
      </c>
      <c r="Q2126" s="2" t="str" cm="1">
        <f t="array" ref="Q2126">IFERROR(_xlfn.IFS(Table1[[#This Row],[Basic]]=1,"Basic",Table1[[#This Row],[Graduate]]=1,"Graduate",Table1[[#This Row],[Master]]=1,"Master",Table1[[#This Row],[PhD]]=1,"PhD"),"Other")</f>
        <v>Graduate</v>
      </c>
    </row>
    <row r="2127" spans="1:17" x14ac:dyDescent="0.25">
      <c r="A2127" s="2">
        <v>1719</v>
      </c>
      <c r="B2127" s="7">
        <v>117487</v>
      </c>
      <c r="C2127" s="2">
        <v>1</v>
      </c>
      <c r="D2127" s="2">
        <v>0</v>
      </c>
      <c r="E2127" s="2">
        <v>31</v>
      </c>
      <c r="F2127" s="2">
        <v>0</v>
      </c>
      <c r="G2127" s="2">
        <v>1</v>
      </c>
      <c r="H2127" s="2">
        <v>0</v>
      </c>
      <c r="I2127" s="2">
        <v>0</v>
      </c>
      <c r="J2127" s="2">
        <v>0</v>
      </c>
      <c r="K2127" s="2">
        <v>1</v>
      </c>
      <c r="L2127" s="2">
        <v>0</v>
      </c>
      <c r="M2127" s="2">
        <v>0</v>
      </c>
      <c r="N2127" s="2">
        <v>0</v>
      </c>
      <c r="O2127" s="2" t="s">
        <v>39</v>
      </c>
      <c r="P2127" s="2" t="str" cm="1">
        <f t="array" ref="P2127">_xlfn.IFS(Table1[[#This Row],[Divorced]]=1,"Divorced",Table1[[#This Row],[Married]]=1,"Married",Table1[[#This Row],[Single]]=1,"Single",Table1[[#This Row],[Together]]=1,"Together",Table1[[#This Row],[Widow]]=1,"Widow")</f>
        <v>Married</v>
      </c>
      <c r="Q2127" s="2" t="str" cm="1">
        <f t="array" ref="Q2127">IFERROR(_xlfn.IFS(Table1[[#This Row],[Basic]]=1,"Basic",Table1[[#This Row],[Graduate]]=1,"Graduate",Table1[[#This Row],[Master]]=1,"Master",Table1[[#This Row],[PhD]]=1,"PhD"),"Other")</f>
        <v>Basic</v>
      </c>
    </row>
    <row r="2128" spans="1:17" x14ac:dyDescent="0.25">
      <c r="A2128" s="2">
        <v>1579</v>
      </c>
      <c r="B2128" s="7">
        <v>117459</v>
      </c>
      <c r="C2128" s="2">
        <v>1</v>
      </c>
      <c r="D2128" s="2">
        <v>0</v>
      </c>
      <c r="E2128" s="2">
        <v>45</v>
      </c>
      <c r="F2128" s="2">
        <v>0</v>
      </c>
      <c r="G2128" s="2">
        <v>0</v>
      </c>
      <c r="H2128" s="2">
        <v>0</v>
      </c>
      <c r="I2128" s="2">
        <v>1</v>
      </c>
      <c r="J2128" s="2">
        <v>0</v>
      </c>
      <c r="K2128" s="2">
        <v>0</v>
      </c>
      <c r="L2128" s="2">
        <v>0</v>
      </c>
      <c r="M2128" s="2">
        <v>1</v>
      </c>
      <c r="N2128" s="2">
        <v>0</v>
      </c>
      <c r="O2128" s="2" t="s">
        <v>34</v>
      </c>
      <c r="P2128" s="2" t="str" cm="1">
        <f t="array" ref="P2128">_xlfn.IFS(Table1[[#This Row],[Divorced]]=1,"Divorced",Table1[[#This Row],[Married]]=1,"Married",Table1[[#This Row],[Single]]=1,"Single",Table1[[#This Row],[Together]]=1,"Together",Table1[[#This Row],[Widow]]=1,"Widow")</f>
        <v>Together</v>
      </c>
      <c r="Q2128" s="2" t="str" cm="1">
        <f t="array" ref="Q2128">IFERROR(_xlfn.IFS(Table1[[#This Row],[Basic]]=1,"Basic",Table1[[#This Row],[Graduate]]=1,"Graduate",Table1[[#This Row],[Master]]=1,"Master",Table1[[#This Row],[PhD]]=1,"PhD"),"Other")</f>
        <v>Master</v>
      </c>
    </row>
    <row r="2129" spans="1:17" x14ac:dyDescent="0.25">
      <c r="A2129" s="2">
        <v>2005</v>
      </c>
      <c r="B2129" s="7">
        <v>117345</v>
      </c>
      <c r="C2129" s="2">
        <v>1</v>
      </c>
      <c r="D2129" s="2">
        <v>0</v>
      </c>
      <c r="E2129" s="2">
        <v>42</v>
      </c>
      <c r="F2129" s="2">
        <v>0</v>
      </c>
      <c r="G2129" s="2">
        <v>1</v>
      </c>
      <c r="H2129" s="2">
        <v>0</v>
      </c>
      <c r="I2129" s="2">
        <v>0</v>
      </c>
      <c r="J2129" s="2">
        <v>0</v>
      </c>
      <c r="K2129" s="2">
        <v>0</v>
      </c>
      <c r="L2129" s="2">
        <v>1</v>
      </c>
      <c r="M2129" s="2">
        <v>0</v>
      </c>
      <c r="N2129" s="2">
        <v>0</v>
      </c>
      <c r="O2129" s="2" t="s">
        <v>34</v>
      </c>
      <c r="P2129" s="2" t="str" cm="1">
        <f t="array" ref="P2129">_xlfn.IFS(Table1[[#This Row],[Divorced]]=1,"Divorced",Table1[[#This Row],[Married]]=1,"Married",Table1[[#This Row],[Single]]=1,"Single",Table1[[#This Row],[Together]]=1,"Together",Table1[[#This Row],[Widow]]=1,"Widow")</f>
        <v>Married</v>
      </c>
      <c r="Q2129" s="2" t="str" cm="1">
        <f t="array" ref="Q2129">IFERROR(_xlfn.IFS(Table1[[#This Row],[Basic]]=1,"Basic",Table1[[#This Row],[Graduate]]=1,"Graduate",Table1[[#This Row],[Master]]=1,"Master",Table1[[#This Row],[PhD]]=1,"PhD"),"Other")</f>
        <v>Graduate</v>
      </c>
    </row>
    <row r="2130" spans="1:17" x14ac:dyDescent="0.25">
      <c r="A2130" s="2">
        <v>1014</v>
      </c>
      <c r="B2130" s="7">
        <v>117323</v>
      </c>
      <c r="C2130" s="2">
        <v>0</v>
      </c>
      <c r="D2130" s="2">
        <v>0</v>
      </c>
      <c r="E2130" s="2">
        <v>33</v>
      </c>
      <c r="F2130" s="2">
        <v>0</v>
      </c>
      <c r="G2130" s="2">
        <v>1</v>
      </c>
      <c r="H2130" s="2">
        <v>0</v>
      </c>
      <c r="I2130" s="2">
        <v>0</v>
      </c>
      <c r="J2130" s="2">
        <v>0</v>
      </c>
      <c r="K2130" s="2">
        <v>0</v>
      </c>
      <c r="L2130" s="2">
        <v>1</v>
      </c>
      <c r="M2130" s="2">
        <v>0</v>
      </c>
      <c r="N2130" s="2">
        <v>0</v>
      </c>
      <c r="O2130" s="2" t="s">
        <v>37</v>
      </c>
      <c r="P2130" s="2" t="str" cm="1">
        <f t="array" ref="P2130">_xlfn.IFS(Table1[[#This Row],[Divorced]]=1,"Divorced",Table1[[#This Row],[Married]]=1,"Married",Table1[[#This Row],[Single]]=1,"Single",Table1[[#This Row],[Together]]=1,"Together",Table1[[#This Row],[Widow]]=1,"Widow")</f>
        <v>Married</v>
      </c>
      <c r="Q2130" s="2" t="str" cm="1">
        <f t="array" ref="Q2130">IFERROR(_xlfn.IFS(Table1[[#This Row],[Basic]]=1,"Basic",Table1[[#This Row],[Graduate]]=1,"Graduate",Table1[[#This Row],[Master]]=1,"Master",Table1[[#This Row],[PhD]]=1,"PhD"),"Other")</f>
        <v>Graduate</v>
      </c>
    </row>
    <row r="2131" spans="1:17" x14ac:dyDescent="0.25">
      <c r="A2131" s="2">
        <v>2341</v>
      </c>
      <c r="B2131" s="7">
        <v>117256</v>
      </c>
      <c r="C2131" s="2">
        <v>1</v>
      </c>
      <c r="D2131" s="2">
        <v>0</v>
      </c>
      <c r="E2131" s="2">
        <v>28</v>
      </c>
      <c r="F2131" s="2">
        <v>0</v>
      </c>
      <c r="G2131" s="2">
        <v>1</v>
      </c>
      <c r="H2131" s="2">
        <v>0</v>
      </c>
      <c r="I2131" s="2">
        <v>0</v>
      </c>
      <c r="J2131" s="2">
        <v>0</v>
      </c>
      <c r="K2131" s="2">
        <v>1</v>
      </c>
      <c r="L2131" s="2">
        <v>0</v>
      </c>
      <c r="M2131" s="2">
        <v>0</v>
      </c>
      <c r="N2131" s="2">
        <v>0</v>
      </c>
      <c r="O2131" s="2" t="s">
        <v>34</v>
      </c>
      <c r="P2131" s="2" t="str" cm="1">
        <f t="array" ref="P2131">_xlfn.IFS(Table1[[#This Row],[Divorced]]=1,"Divorced",Table1[[#This Row],[Married]]=1,"Married",Table1[[#This Row],[Single]]=1,"Single",Table1[[#This Row],[Together]]=1,"Together",Table1[[#This Row],[Widow]]=1,"Widow")</f>
        <v>Married</v>
      </c>
      <c r="Q2131" s="2" t="str" cm="1">
        <f t="array" ref="Q2131">IFERROR(_xlfn.IFS(Table1[[#This Row],[Basic]]=1,"Basic",Table1[[#This Row],[Graduate]]=1,"Graduate",Table1[[#This Row],[Master]]=1,"Master",Table1[[#This Row],[PhD]]=1,"PhD"),"Other")</f>
        <v>Basic</v>
      </c>
    </row>
    <row r="2132" spans="1:17" x14ac:dyDescent="0.25">
      <c r="A2132" s="2">
        <v>3120</v>
      </c>
      <c r="B2132" s="7">
        <v>117148</v>
      </c>
      <c r="C2132" s="2">
        <v>1</v>
      </c>
      <c r="D2132" s="2">
        <v>0</v>
      </c>
      <c r="E2132" s="2">
        <v>44</v>
      </c>
      <c r="F2132" s="2">
        <v>0</v>
      </c>
      <c r="G2132" s="2">
        <v>1</v>
      </c>
      <c r="H2132" s="2">
        <v>0</v>
      </c>
      <c r="I2132" s="2">
        <v>0</v>
      </c>
      <c r="J2132" s="2">
        <v>0</v>
      </c>
      <c r="K2132" s="2">
        <v>0</v>
      </c>
      <c r="L2132" s="2">
        <v>1</v>
      </c>
      <c r="M2132" s="2">
        <v>0</v>
      </c>
      <c r="N2132" s="2">
        <v>0</v>
      </c>
      <c r="O2132" s="2" t="s">
        <v>37</v>
      </c>
      <c r="P2132" s="2" t="str" cm="1">
        <f t="array" ref="P2132">_xlfn.IFS(Table1[[#This Row],[Divorced]]=1,"Divorced",Table1[[#This Row],[Married]]=1,"Married",Table1[[#This Row],[Single]]=1,"Single",Table1[[#This Row],[Together]]=1,"Together",Table1[[#This Row],[Widow]]=1,"Widow")</f>
        <v>Married</v>
      </c>
      <c r="Q2132" s="2" t="str" cm="1">
        <f t="array" ref="Q2132">IFERROR(_xlfn.IFS(Table1[[#This Row],[Basic]]=1,"Basic",Table1[[#This Row],[Graduate]]=1,"Graduate",Table1[[#This Row],[Master]]=1,"Master",Table1[[#This Row],[PhD]]=1,"PhD"),"Other")</f>
        <v>Graduate</v>
      </c>
    </row>
    <row r="2133" spans="1:17" x14ac:dyDescent="0.25">
      <c r="A2133" s="2">
        <v>1767</v>
      </c>
      <c r="B2133" s="7">
        <v>117144</v>
      </c>
      <c r="C2133" s="2">
        <v>1</v>
      </c>
      <c r="D2133" s="2">
        <v>1</v>
      </c>
      <c r="E2133" s="2">
        <v>60</v>
      </c>
      <c r="F2133" s="2">
        <v>0</v>
      </c>
      <c r="G2133" s="2">
        <v>0</v>
      </c>
      <c r="H2133" s="2">
        <v>0</v>
      </c>
      <c r="I2133" s="2">
        <v>1</v>
      </c>
      <c r="J2133" s="2">
        <v>0</v>
      </c>
      <c r="K2133" s="2">
        <v>0</v>
      </c>
      <c r="L2133" s="2">
        <v>0</v>
      </c>
      <c r="M2133" s="2">
        <v>1</v>
      </c>
      <c r="N2133" s="2">
        <v>0</v>
      </c>
      <c r="O2133" s="2" t="s">
        <v>39</v>
      </c>
      <c r="P2133" s="2" t="str" cm="1">
        <f t="array" ref="P2133">_xlfn.IFS(Table1[[#This Row],[Divorced]]=1,"Divorced",Table1[[#This Row],[Married]]=1,"Married",Table1[[#This Row],[Single]]=1,"Single",Table1[[#This Row],[Together]]=1,"Together",Table1[[#This Row],[Widow]]=1,"Widow")</f>
        <v>Together</v>
      </c>
      <c r="Q2133" s="2" t="str" cm="1">
        <f t="array" ref="Q2133">IFERROR(_xlfn.IFS(Table1[[#This Row],[Basic]]=1,"Basic",Table1[[#This Row],[Graduate]]=1,"Graduate",Table1[[#This Row],[Master]]=1,"Master",Table1[[#This Row],[PhD]]=1,"PhD"),"Other")</f>
        <v>Master</v>
      </c>
    </row>
    <row r="2134" spans="1:17" x14ac:dyDescent="0.25">
      <c r="A2134" s="2">
        <v>2572</v>
      </c>
      <c r="B2134" s="7">
        <v>117144</v>
      </c>
      <c r="C2134" s="2">
        <v>1</v>
      </c>
      <c r="D2134" s="2">
        <v>1</v>
      </c>
      <c r="E2134" s="2">
        <v>60</v>
      </c>
      <c r="F2134" s="2">
        <v>0</v>
      </c>
      <c r="G2134" s="2">
        <v>0</v>
      </c>
      <c r="H2134" s="2">
        <v>0</v>
      </c>
      <c r="I2134" s="2">
        <v>1</v>
      </c>
      <c r="J2134" s="2">
        <v>0</v>
      </c>
      <c r="K2134" s="2">
        <v>0</v>
      </c>
      <c r="L2134" s="2">
        <v>0</v>
      </c>
      <c r="M2134" s="2">
        <v>1</v>
      </c>
      <c r="N2134" s="2">
        <v>0</v>
      </c>
      <c r="O2134" s="2" t="s">
        <v>36</v>
      </c>
      <c r="P2134" s="2" t="str" cm="1">
        <f t="array" ref="P2134">_xlfn.IFS(Table1[[#This Row],[Divorced]]=1,"Divorced",Table1[[#This Row],[Married]]=1,"Married",Table1[[#This Row],[Single]]=1,"Single",Table1[[#This Row],[Together]]=1,"Together",Table1[[#This Row],[Widow]]=1,"Widow")</f>
        <v>Together</v>
      </c>
      <c r="Q2134" s="2" t="str" cm="1">
        <f t="array" ref="Q2134">IFERROR(_xlfn.IFS(Table1[[#This Row],[Basic]]=1,"Basic",Table1[[#This Row],[Graduate]]=1,"Graduate",Table1[[#This Row],[Master]]=1,"Master",Table1[[#This Row],[PhD]]=1,"PhD"),"Other")</f>
        <v>Master</v>
      </c>
    </row>
    <row r="2135" spans="1:17" x14ac:dyDescent="0.25">
      <c r="A2135" s="2">
        <v>1860</v>
      </c>
      <c r="B2135" s="7">
        <v>117117</v>
      </c>
      <c r="C2135" s="2">
        <v>1</v>
      </c>
      <c r="D2135" s="2">
        <v>0</v>
      </c>
      <c r="E2135" s="2">
        <v>42</v>
      </c>
      <c r="F2135" s="2">
        <v>0</v>
      </c>
      <c r="G2135" s="2">
        <v>0</v>
      </c>
      <c r="H2135" s="2">
        <v>0</v>
      </c>
      <c r="I2135" s="2">
        <v>1</v>
      </c>
      <c r="J2135" s="2">
        <v>0</v>
      </c>
      <c r="K2135" s="2">
        <v>0</v>
      </c>
      <c r="L2135" s="2">
        <v>0</v>
      </c>
      <c r="M2135" s="2">
        <v>0</v>
      </c>
      <c r="N2135" s="2">
        <v>0</v>
      </c>
      <c r="O2135" s="2" t="s">
        <v>37</v>
      </c>
      <c r="P2135" s="2" t="str" cm="1">
        <f t="array" ref="P2135">_xlfn.IFS(Table1[[#This Row],[Divorced]]=1,"Divorced",Table1[[#This Row],[Married]]=1,"Married",Table1[[#This Row],[Single]]=1,"Single",Table1[[#This Row],[Together]]=1,"Together",Table1[[#This Row],[Widow]]=1,"Widow")</f>
        <v>Together</v>
      </c>
      <c r="Q2135" s="2" t="str" cm="1">
        <f t="array" ref="Q2135">IFERROR(_xlfn.IFS(Table1[[#This Row],[Basic]]=1,"Basic",Table1[[#This Row],[Graduate]]=1,"Graduate",Table1[[#This Row],[Master]]=1,"Master",Table1[[#This Row],[PhD]]=1,"PhD"),"Other")</f>
        <v>Other</v>
      </c>
    </row>
    <row r="2136" spans="1:17" x14ac:dyDescent="0.25">
      <c r="A2136" s="2">
        <v>1727</v>
      </c>
      <c r="B2136" s="7">
        <v>117003</v>
      </c>
      <c r="C2136" s="2">
        <v>1</v>
      </c>
      <c r="D2136" s="2">
        <v>0</v>
      </c>
      <c r="E2136" s="2">
        <v>45</v>
      </c>
      <c r="F2136" s="2">
        <v>0</v>
      </c>
      <c r="G2136" s="2">
        <v>1</v>
      </c>
      <c r="H2136" s="2">
        <v>0</v>
      </c>
      <c r="I2136" s="2">
        <v>0</v>
      </c>
      <c r="J2136" s="2">
        <v>0</v>
      </c>
      <c r="K2136" s="2">
        <v>0</v>
      </c>
      <c r="L2136" s="2">
        <v>0</v>
      </c>
      <c r="M2136" s="2">
        <v>0</v>
      </c>
      <c r="N2136" s="2">
        <v>0</v>
      </c>
      <c r="O2136" s="2" t="s">
        <v>38</v>
      </c>
      <c r="P2136" s="2" t="str" cm="1">
        <f t="array" ref="P2136">_xlfn.IFS(Table1[[#This Row],[Divorced]]=1,"Divorced",Table1[[#This Row],[Married]]=1,"Married",Table1[[#This Row],[Single]]=1,"Single",Table1[[#This Row],[Together]]=1,"Together",Table1[[#This Row],[Widow]]=1,"Widow")</f>
        <v>Married</v>
      </c>
      <c r="Q2136" s="2" t="str" cm="1">
        <f t="array" ref="Q2136">IFERROR(_xlfn.IFS(Table1[[#This Row],[Basic]]=1,"Basic",Table1[[#This Row],[Graduate]]=1,"Graduate",Table1[[#This Row],[Master]]=1,"Master",Table1[[#This Row],[PhD]]=1,"PhD"),"Other")</f>
        <v>Other</v>
      </c>
    </row>
    <row r="2137" spans="1:17" x14ac:dyDescent="0.25">
      <c r="A2137" s="2">
        <v>1936</v>
      </c>
      <c r="B2137" s="7">
        <v>116927</v>
      </c>
      <c r="C2137" s="2">
        <v>1</v>
      </c>
      <c r="D2137" s="2">
        <v>1</v>
      </c>
      <c r="E2137" s="2">
        <v>44</v>
      </c>
      <c r="F2137" s="2">
        <v>0</v>
      </c>
      <c r="G2137" s="2">
        <v>1</v>
      </c>
      <c r="H2137" s="2">
        <v>0</v>
      </c>
      <c r="I2137" s="2">
        <v>0</v>
      </c>
      <c r="J2137" s="2">
        <v>0</v>
      </c>
      <c r="K2137" s="2">
        <v>0</v>
      </c>
      <c r="L2137" s="2">
        <v>0</v>
      </c>
      <c r="M2137" s="2">
        <v>0</v>
      </c>
      <c r="N2137" s="2">
        <v>1</v>
      </c>
      <c r="O2137" s="2" t="s">
        <v>36</v>
      </c>
      <c r="P2137" s="2" t="str" cm="1">
        <f t="array" ref="P2137">_xlfn.IFS(Table1[[#This Row],[Divorced]]=1,"Divorced",Table1[[#This Row],[Married]]=1,"Married",Table1[[#This Row],[Single]]=1,"Single",Table1[[#This Row],[Together]]=1,"Together",Table1[[#This Row],[Widow]]=1,"Widow")</f>
        <v>Married</v>
      </c>
      <c r="Q2137" s="2" t="str" cm="1">
        <f t="array" ref="Q2137">IFERROR(_xlfn.IFS(Table1[[#This Row],[Basic]]=1,"Basic",Table1[[#This Row],[Graduate]]=1,"Graduate",Table1[[#This Row],[Master]]=1,"Master",Table1[[#This Row],[PhD]]=1,"PhD"),"Other")</f>
        <v>PhD</v>
      </c>
    </row>
    <row r="2138" spans="1:17" x14ac:dyDescent="0.25">
      <c r="A2138" s="2">
        <v>2046</v>
      </c>
      <c r="B2138" s="7">
        <v>116860</v>
      </c>
      <c r="C2138" s="2">
        <v>1</v>
      </c>
      <c r="D2138" s="2">
        <v>1</v>
      </c>
      <c r="E2138" s="2">
        <v>59</v>
      </c>
      <c r="F2138" s="2">
        <v>0</v>
      </c>
      <c r="G2138" s="2">
        <v>1</v>
      </c>
      <c r="H2138" s="2">
        <v>0</v>
      </c>
      <c r="I2138" s="2">
        <v>0</v>
      </c>
      <c r="J2138" s="2">
        <v>0</v>
      </c>
      <c r="K2138" s="2">
        <v>0</v>
      </c>
      <c r="L2138" s="2">
        <v>1</v>
      </c>
      <c r="M2138" s="2">
        <v>0</v>
      </c>
      <c r="N2138" s="2">
        <v>0</v>
      </c>
      <c r="O2138" s="2" t="s">
        <v>37</v>
      </c>
      <c r="P2138" s="2" t="str" cm="1">
        <f t="array" ref="P2138">_xlfn.IFS(Table1[[#This Row],[Divorced]]=1,"Divorced",Table1[[#This Row],[Married]]=1,"Married",Table1[[#This Row],[Single]]=1,"Single",Table1[[#This Row],[Together]]=1,"Together",Table1[[#This Row],[Widow]]=1,"Widow")</f>
        <v>Married</v>
      </c>
      <c r="Q2138" s="2" t="str" cm="1">
        <f t="array" ref="Q2138">IFERROR(_xlfn.IFS(Table1[[#This Row],[Basic]]=1,"Basic",Table1[[#This Row],[Graduate]]=1,"Graduate",Table1[[#This Row],[Master]]=1,"Master",Table1[[#This Row],[PhD]]=1,"PhD"),"Other")</f>
        <v>Graduate</v>
      </c>
    </row>
    <row r="2139" spans="1:17" x14ac:dyDescent="0.25">
      <c r="A2139" s="2">
        <v>1773</v>
      </c>
      <c r="B2139" s="7">
        <v>116813</v>
      </c>
      <c r="C2139" s="2">
        <v>0</v>
      </c>
      <c r="D2139" s="2">
        <v>0</v>
      </c>
      <c r="E2139" s="2">
        <v>70</v>
      </c>
      <c r="F2139" s="2">
        <v>0</v>
      </c>
      <c r="G2139" s="2">
        <v>0</v>
      </c>
      <c r="H2139" s="2">
        <v>1</v>
      </c>
      <c r="I2139" s="2">
        <v>0</v>
      </c>
      <c r="J2139" s="2">
        <v>0</v>
      </c>
      <c r="K2139" s="2">
        <v>0</v>
      </c>
      <c r="L2139" s="2">
        <v>1</v>
      </c>
      <c r="M2139" s="2">
        <v>0</v>
      </c>
      <c r="N2139" s="2">
        <v>0</v>
      </c>
      <c r="O2139" s="2" t="s">
        <v>39</v>
      </c>
      <c r="P2139" s="2" t="str" cm="1">
        <f t="array" ref="P2139">_xlfn.IFS(Table1[[#This Row],[Divorced]]=1,"Divorced",Table1[[#This Row],[Married]]=1,"Married",Table1[[#This Row],[Single]]=1,"Single",Table1[[#This Row],[Together]]=1,"Together",Table1[[#This Row],[Widow]]=1,"Widow")</f>
        <v>Single</v>
      </c>
      <c r="Q2139" s="2" t="str" cm="1">
        <f t="array" ref="Q2139">IFERROR(_xlfn.IFS(Table1[[#This Row],[Basic]]=1,"Basic",Table1[[#This Row],[Graduate]]=1,"Graduate",Table1[[#This Row],[Master]]=1,"Master",Table1[[#This Row],[PhD]]=1,"PhD"),"Other")</f>
        <v>Graduate</v>
      </c>
    </row>
    <row r="2140" spans="1:17" x14ac:dyDescent="0.25">
      <c r="A2140" s="2">
        <v>2700</v>
      </c>
      <c r="B2140" s="7">
        <v>116653</v>
      </c>
      <c r="C2140" s="2">
        <v>1</v>
      </c>
      <c r="D2140" s="2">
        <v>0</v>
      </c>
      <c r="E2140" s="2">
        <v>41</v>
      </c>
      <c r="F2140" s="2">
        <v>0</v>
      </c>
      <c r="G2140" s="2">
        <v>0</v>
      </c>
      <c r="H2140" s="2">
        <v>1</v>
      </c>
      <c r="I2140" s="2">
        <v>0</v>
      </c>
      <c r="J2140" s="2">
        <v>0</v>
      </c>
      <c r="K2140" s="2">
        <v>0</v>
      </c>
      <c r="L2140" s="2">
        <v>0</v>
      </c>
      <c r="M2140" s="2">
        <v>1</v>
      </c>
      <c r="N2140" s="2">
        <v>0</v>
      </c>
      <c r="O2140" s="2" t="s">
        <v>37</v>
      </c>
      <c r="P2140" s="2" t="str" cm="1">
        <f t="array" ref="P2140">_xlfn.IFS(Table1[[#This Row],[Divorced]]=1,"Divorced",Table1[[#This Row],[Married]]=1,"Married",Table1[[#This Row],[Single]]=1,"Single",Table1[[#This Row],[Together]]=1,"Together",Table1[[#This Row],[Widow]]=1,"Widow")</f>
        <v>Single</v>
      </c>
      <c r="Q2140" s="2" t="str" cm="1">
        <f t="array" ref="Q2140">IFERROR(_xlfn.IFS(Table1[[#This Row],[Basic]]=1,"Basic",Table1[[#This Row],[Graduate]]=1,"Graduate",Table1[[#This Row],[Master]]=1,"Master",Table1[[#This Row],[PhD]]=1,"PhD"),"Other")</f>
        <v>Master</v>
      </c>
    </row>
    <row r="2141" spans="1:17" x14ac:dyDescent="0.25">
      <c r="A2141" s="2">
        <v>1280</v>
      </c>
      <c r="B2141" s="7">
        <v>116626</v>
      </c>
      <c r="C2141" s="2">
        <v>2</v>
      </c>
      <c r="D2141" s="2">
        <v>0</v>
      </c>
      <c r="E2141" s="2">
        <v>49</v>
      </c>
      <c r="F2141" s="2">
        <v>0</v>
      </c>
      <c r="G2141" s="2">
        <v>0</v>
      </c>
      <c r="H2141" s="2">
        <v>0</v>
      </c>
      <c r="I2141" s="2">
        <v>1</v>
      </c>
      <c r="J2141" s="2">
        <v>0</v>
      </c>
      <c r="K2141" s="2">
        <v>0</v>
      </c>
      <c r="L2141" s="2">
        <v>1</v>
      </c>
      <c r="M2141" s="2">
        <v>0</v>
      </c>
      <c r="N2141" s="2">
        <v>0</v>
      </c>
      <c r="O2141" s="2" t="s">
        <v>35</v>
      </c>
      <c r="P2141" s="2" t="str" cm="1">
        <f t="array" ref="P2141">_xlfn.IFS(Table1[[#This Row],[Divorced]]=1,"Divorced",Table1[[#This Row],[Married]]=1,"Married",Table1[[#This Row],[Single]]=1,"Single",Table1[[#This Row],[Together]]=1,"Together",Table1[[#This Row],[Widow]]=1,"Widow")</f>
        <v>Together</v>
      </c>
      <c r="Q2141" s="2" t="str" cm="1">
        <f t="array" ref="Q2141">IFERROR(_xlfn.IFS(Table1[[#This Row],[Basic]]=1,"Basic",Table1[[#This Row],[Graduate]]=1,"Graduate",Table1[[#This Row],[Master]]=1,"Master",Table1[[#This Row],[PhD]]=1,"PhD"),"Other")</f>
        <v>Graduate</v>
      </c>
    </row>
    <row r="2142" spans="1:17" x14ac:dyDescent="0.25">
      <c r="A2142" s="2">
        <v>2109</v>
      </c>
      <c r="B2142" s="7">
        <v>116581</v>
      </c>
      <c r="C2142" s="2">
        <v>0</v>
      </c>
      <c r="D2142" s="2">
        <v>0</v>
      </c>
      <c r="E2142" s="2">
        <v>35</v>
      </c>
      <c r="F2142" s="2">
        <v>0</v>
      </c>
      <c r="G2142" s="2">
        <v>0</v>
      </c>
      <c r="H2142" s="2">
        <v>1</v>
      </c>
      <c r="I2142" s="2">
        <v>0</v>
      </c>
      <c r="J2142" s="2">
        <v>0</v>
      </c>
      <c r="K2142" s="2">
        <v>1</v>
      </c>
      <c r="L2142" s="2">
        <v>0</v>
      </c>
      <c r="M2142" s="2">
        <v>0</v>
      </c>
      <c r="N2142" s="2">
        <v>0</v>
      </c>
      <c r="O2142" s="2" t="s">
        <v>39</v>
      </c>
      <c r="P2142" s="2" t="str" cm="1">
        <f t="array" ref="P2142">_xlfn.IFS(Table1[[#This Row],[Divorced]]=1,"Divorced",Table1[[#This Row],[Married]]=1,"Married",Table1[[#This Row],[Single]]=1,"Single",Table1[[#This Row],[Together]]=1,"Together",Table1[[#This Row],[Widow]]=1,"Widow")</f>
        <v>Single</v>
      </c>
      <c r="Q2142" s="2" t="str" cm="1">
        <f t="array" ref="Q2142">IFERROR(_xlfn.IFS(Table1[[#This Row],[Basic]]=1,"Basic",Table1[[#This Row],[Graduate]]=1,"Graduate",Table1[[#This Row],[Master]]=1,"Master",Table1[[#This Row],[PhD]]=1,"PhD"),"Other")</f>
        <v>Basic</v>
      </c>
    </row>
    <row r="2143" spans="1:17" x14ac:dyDescent="0.25">
      <c r="A2143" s="2">
        <v>2439</v>
      </c>
      <c r="B2143" s="7">
        <v>116531</v>
      </c>
      <c r="C2143" s="2">
        <v>1</v>
      </c>
      <c r="D2143" s="2">
        <v>0</v>
      </c>
      <c r="E2143" s="2">
        <v>42</v>
      </c>
      <c r="F2143" s="2">
        <v>0</v>
      </c>
      <c r="G2143" s="2">
        <v>0</v>
      </c>
      <c r="H2143" s="2">
        <v>0</v>
      </c>
      <c r="I2143" s="2">
        <v>1</v>
      </c>
      <c r="J2143" s="2">
        <v>0</v>
      </c>
      <c r="K2143" s="2">
        <v>0</v>
      </c>
      <c r="L2143" s="2">
        <v>1</v>
      </c>
      <c r="M2143" s="2">
        <v>0</v>
      </c>
      <c r="N2143" s="2">
        <v>0</v>
      </c>
      <c r="O2143" s="2" t="s">
        <v>39</v>
      </c>
      <c r="P2143" s="2" t="str" cm="1">
        <f t="array" ref="P2143">_xlfn.IFS(Table1[[#This Row],[Divorced]]=1,"Divorced",Table1[[#This Row],[Married]]=1,"Married",Table1[[#This Row],[Single]]=1,"Single",Table1[[#This Row],[Together]]=1,"Together",Table1[[#This Row],[Widow]]=1,"Widow")</f>
        <v>Together</v>
      </c>
      <c r="Q2143" s="2" t="str" cm="1">
        <f t="array" ref="Q2143">IFERROR(_xlfn.IFS(Table1[[#This Row],[Basic]]=1,"Basic",Table1[[#This Row],[Graduate]]=1,"Graduate",Table1[[#This Row],[Master]]=1,"Master",Table1[[#This Row],[PhD]]=1,"PhD"),"Other")</f>
        <v>Graduate</v>
      </c>
    </row>
    <row r="2144" spans="1:17" x14ac:dyDescent="0.25">
      <c r="A2144" s="2">
        <v>1810</v>
      </c>
      <c r="B2144" s="7">
        <v>116529</v>
      </c>
      <c r="C2144" s="2">
        <v>1</v>
      </c>
      <c r="D2144" s="2">
        <v>0</v>
      </c>
      <c r="E2144" s="2">
        <v>36</v>
      </c>
      <c r="F2144" s="2">
        <v>0</v>
      </c>
      <c r="G2144" s="2">
        <v>0</v>
      </c>
      <c r="H2144" s="2">
        <v>0</v>
      </c>
      <c r="I2144" s="2">
        <v>1</v>
      </c>
      <c r="J2144" s="2">
        <v>0</v>
      </c>
      <c r="K2144" s="2">
        <v>0</v>
      </c>
      <c r="L2144" s="2">
        <v>1</v>
      </c>
      <c r="M2144" s="2">
        <v>0</v>
      </c>
      <c r="N2144" s="2">
        <v>0</v>
      </c>
      <c r="O2144" s="2" t="s">
        <v>36</v>
      </c>
      <c r="P2144" s="2" t="str" cm="1">
        <f t="array" ref="P2144">_xlfn.IFS(Table1[[#This Row],[Divorced]]=1,"Divorced",Table1[[#This Row],[Married]]=1,"Married",Table1[[#This Row],[Single]]=1,"Single",Table1[[#This Row],[Together]]=1,"Together",Table1[[#This Row],[Widow]]=1,"Widow")</f>
        <v>Together</v>
      </c>
      <c r="Q2144" s="2" t="str" cm="1">
        <f t="array" ref="Q2144">IFERROR(_xlfn.IFS(Table1[[#This Row],[Basic]]=1,"Basic",Table1[[#This Row],[Graduate]]=1,"Graduate",Table1[[#This Row],[Master]]=1,"Master",Table1[[#This Row],[PhD]]=1,"PhD"),"Other")</f>
        <v>Graduate</v>
      </c>
    </row>
    <row r="2145" spans="1:17" x14ac:dyDescent="0.25">
      <c r="A2145" s="2">
        <v>2095</v>
      </c>
      <c r="B2145" s="7">
        <v>116269</v>
      </c>
      <c r="C2145" s="2">
        <v>1</v>
      </c>
      <c r="D2145" s="2">
        <v>0</v>
      </c>
      <c r="E2145" s="2">
        <v>36</v>
      </c>
      <c r="F2145" s="2">
        <v>0</v>
      </c>
      <c r="G2145" s="2">
        <v>0</v>
      </c>
      <c r="H2145" s="2">
        <v>1</v>
      </c>
      <c r="I2145" s="2">
        <v>0</v>
      </c>
      <c r="J2145" s="2">
        <v>0</v>
      </c>
      <c r="K2145" s="2">
        <v>0</v>
      </c>
      <c r="L2145" s="2">
        <v>0</v>
      </c>
      <c r="M2145" s="2">
        <v>0</v>
      </c>
      <c r="N2145" s="2">
        <v>1</v>
      </c>
      <c r="O2145" s="2" t="s">
        <v>34</v>
      </c>
      <c r="P2145" s="2" t="str" cm="1">
        <f t="array" ref="P2145">_xlfn.IFS(Table1[[#This Row],[Divorced]]=1,"Divorced",Table1[[#This Row],[Married]]=1,"Married",Table1[[#This Row],[Single]]=1,"Single",Table1[[#This Row],[Together]]=1,"Together",Table1[[#This Row],[Widow]]=1,"Widow")</f>
        <v>Single</v>
      </c>
      <c r="Q2145" s="2" t="str" cm="1">
        <f t="array" ref="Q2145">IFERROR(_xlfn.IFS(Table1[[#This Row],[Basic]]=1,"Basic",Table1[[#This Row],[Graduate]]=1,"Graduate",Table1[[#This Row],[Master]]=1,"Master",Table1[[#This Row],[PhD]]=1,"PhD"),"Other")</f>
        <v>PhD</v>
      </c>
    </row>
    <row r="2146" spans="1:17" x14ac:dyDescent="0.25">
      <c r="A2146" s="2">
        <v>1170</v>
      </c>
      <c r="B2146" s="7">
        <v>116248</v>
      </c>
      <c r="C2146" s="2">
        <v>1</v>
      </c>
      <c r="D2146" s="2">
        <v>0</v>
      </c>
      <c r="E2146" s="2">
        <v>32</v>
      </c>
      <c r="F2146" s="2">
        <v>0</v>
      </c>
      <c r="G2146" s="2">
        <v>1</v>
      </c>
      <c r="H2146" s="2">
        <v>0</v>
      </c>
      <c r="I2146" s="2">
        <v>0</v>
      </c>
      <c r="J2146" s="2">
        <v>0</v>
      </c>
      <c r="K2146" s="2">
        <v>0</v>
      </c>
      <c r="L2146" s="2">
        <v>0</v>
      </c>
      <c r="M2146" s="2">
        <v>0</v>
      </c>
      <c r="N2146" s="2">
        <v>0</v>
      </c>
      <c r="O2146" s="2" t="s">
        <v>37</v>
      </c>
      <c r="P2146" s="2" t="str" cm="1">
        <f t="array" ref="P2146">_xlfn.IFS(Table1[[#This Row],[Divorced]]=1,"Divorced",Table1[[#This Row],[Married]]=1,"Married",Table1[[#This Row],[Single]]=1,"Single",Table1[[#This Row],[Together]]=1,"Together",Table1[[#This Row],[Widow]]=1,"Widow")</f>
        <v>Married</v>
      </c>
      <c r="Q2146" s="2" t="str" cm="1">
        <f t="array" ref="Q2146">IFERROR(_xlfn.IFS(Table1[[#This Row],[Basic]]=1,"Basic",Table1[[#This Row],[Graduate]]=1,"Graduate",Table1[[#This Row],[Master]]=1,"Master",Table1[[#This Row],[PhD]]=1,"PhD"),"Other")</f>
        <v>Other</v>
      </c>
    </row>
    <row r="2147" spans="1:17" x14ac:dyDescent="0.25">
      <c r="A2147" s="2">
        <v>3168</v>
      </c>
      <c r="B2147" s="7">
        <v>116185</v>
      </c>
      <c r="C2147" s="2">
        <v>1</v>
      </c>
      <c r="D2147" s="2">
        <v>0</v>
      </c>
      <c r="E2147" s="2">
        <v>30</v>
      </c>
      <c r="F2147" s="2">
        <v>0</v>
      </c>
      <c r="G2147" s="2">
        <v>0</v>
      </c>
      <c r="H2147" s="2">
        <v>1</v>
      </c>
      <c r="I2147" s="2">
        <v>0</v>
      </c>
      <c r="J2147" s="2">
        <v>0</v>
      </c>
      <c r="K2147" s="2">
        <v>1</v>
      </c>
      <c r="L2147" s="2">
        <v>0</v>
      </c>
      <c r="M2147" s="2">
        <v>0</v>
      </c>
      <c r="N2147" s="2">
        <v>0</v>
      </c>
      <c r="O2147" s="2" t="s">
        <v>37</v>
      </c>
      <c r="P2147" s="2" t="str" cm="1">
        <f t="array" ref="P2147">_xlfn.IFS(Table1[[#This Row],[Divorced]]=1,"Divorced",Table1[[#This Row],[Married]]=1,"Married",Table1[[#This Row],[Single]]=1,"Single",Table1[[#This Row],[Together]]=1,"Together",Table1[[#This Row],[Widow]]=1,"Widow")</f>
        <v>Single</v>
      </c>
      <c r="Q2147" s="2" t="str" cm="1">
        <f t="array" ref="Q2147">IFERROR(_xlfn.IFS(Table1[[#This Row],[Basic]]=1,"Basic",Table1[[#This Row],[Graduate]]=1,"Graduate",Table1[[#This Row],[Master]]=1,"Master",Table1[[#This Row],[PhD]]=1,"PhD"),"Other")</f>
        <v>Basic</v>
      </c>
    </row>
    <row r="2148" spans="1:17" x14ac:dyDescent="0.25">
      <c r="A2148" s="2">
        <v>2730</v>
      </c>
      <c r="B2148" s="7">
        <v>116014</v>
      </c>
      <c r="C2148" s="2">
        <v>1</v>
      </c>
      <c r="D2148" s="2">
        <v>1</v>
      </c>
      <c r="E2148" s="2">
        <v>41</v>
      </c>
      <c r="F2148" s="2">
        <v>0</v>
      </c>
      <c r="G2148" s="2">
        <v>0</v>
      </c>
      <c r="H2148" s="2">
        <v>1</v>
      </c>
      <c r="I2148" s="2">
        <v>0</v>
      </c>
      <c r="J2148" s="2">
        <v>0</v>
      </c>
      <c r="K2148" s="2">
        <v>1</v>
      </c>
      <c r="L2148" s="2">
        <v>0</v>
      </c>
      <c r="M2148" s="2">
        <v>0</v>
      </c>
      <c r="N2148" s="2">
        <v>0</v>
      </c>
      <c r="O2148" s="2" t="s">
        <v>37</v>
      </c>
      <c r="P2148" s="2" t="str" cm="1">
        <f t="array" ref="P2148">_xlfn.IFS(Table1[[#This Row],[Divorced]]=1,"Divorced",Table1[[#This Row],[Married]]=1,"Married",Table1[[#This Row],[Single]]=1,"Single",Table1[[#This Row],[Together]]=1,"Together",Table1[[#This Row],[Widow]]=1,"Widow")</f>
        <v>Single</v>
      </c>
      <c r="Q2148" s="2" t="str" cm="1">
        <f t="array" ref="Q2148">IFERROR(_xlfn.IFS(Table1[[#This Row],[Basic]]=1,"Basic",Table1[[#This Row],[Graduate]]=1,"Graduate",Table1[[#This Row],[Master]]=1,"Master",Table1[[#This Row],[PhD]]=1,"PhD"),"Other")</f>
        <v>Basic</v>
      </c>
    </row>
    <row r="2149" spans="1:17" x14ac:dyDescent="0.25">
      <c r="A2149" s="2">
        <v>3101</v>
      </c>
      <c r="B2149" s="7">
        <v>116005</v>
      </c>
      <c r="C2149" s="2">
        <v>1</v>
      </c>
      <c r="D2149" s="2">
        <v>0</v>
      </c>
      <c r="E2149" s="2">
        <v>40</v>
      </c>
      <c r="F2149" s="2">
        <v>0</v>
      </c>
      <c r="G2149" s="2">
        <v>1</v>
      </c>
      <c r="H2149" s="2">
        <v>0</v>
      </c>
      <c r="I2149" s="2">
        <v>0</v>
      </c>
      <c r="J2149" s="2">
        <v>0</v>
      </c>
      <c r="K2149" s="2">
        <v>1</v>
      </c>
      <c r="L2149" s="2">
        <v>0</v>
      </c>
      <c r="M2149" s="2">
        <v>0</v>
      </c>
      <c r="N2149" s="2">
        <v>0</v>
      </c>
      <c r="O2149" s="2" t="s">
        <v>38</v>
      </c>
      <c r="P2149" s="2" t="str" cm="1">
        <f t="array" ref="P2149">_xlfn.IFS(Table1[[#This Row],[Divorced]]=1,"Divorced",Table1[[#This Row],[Married]]=1,"Married",Table1[[#This Row],[Single]]=1,"Single",Table1[[#This Row],[Together]]=1,"Together",Table1[[#This Row],[Widow]]=1,"Widow")</f>
        <v>Married</v>
      </c>
      <c r="Q2149" s="2" t="str" cm="1">
        <f t="array" ref="Q2149">IFERROR(_xlfn.IFS(Table1[[#This Row],[Basic]]=1,"Basic",Table1[[#This Row],[Graduate]]=1,"Graduate",Table1[[#This Row],[Master]]=1,"Master",Table1[[#This Row],[PhD]]=1,"PhD"),"Other")</f>
        <v>Basic</v>
      </c>
    </row>
    <row r="2150" spans="1:17" x14ac:dyDescent="0.25">
      <c r="A2150" s="2">
        <v>2652</v>
      </c>
      <c r="B2150" s="7">
        <v>115862</v>
      </c>
      <c r="C2150" s="2">
        <v>1</v>
      </c>
      <c r="D2150" s="2">
        <v>0</v>
      </c>
      <c r="E2150" s="2">
        <v>41</v>
      </c>
      <c r="F2150" s="2">
        <v>0</v>
      </c>
      <c r="G2150" s="2">
        <v>0</v>
      </c>
      <c r="H2150" s="2">
        <v>1</v>
      </c>
      <c r="I2150" s="2">
        <v>0</v>
      </c>
      <c r="J2150" s="2">
        <v>0</v>
      </c>
      <c r="K2150" s="2">
        <v>1</v>
      </c>
      <c r="L2150" s="2">
        <v>0</v>
      </c>
      <c r="M2150" s="2">
        <v>0</v>
      </c>
      <c r="N2150" s="2">
        <v>0</v>
      </c>
      <c r="O2150" s="2" t="s">
        <v>37</v>
      </c>
      <c r="P2150" s="2" t="str" cm="1">
        <f t="array" ref="P2150">_xlfn.IFS(Table1[[#This Row],[Divorced]]=1,"Divorced",Table1[[#This Row],[Married]]=1,"Married",Table1[[#This Row],[Single]]=1,"Single",Table1[[#This Row],[Together]]=1,"Together",Table1[[#This Row],[Widow]]=1,"Widow")</f>
        <v>Single</v>
      </c>
      <c r="Q2150" s="2" t="str" cm="1">
        <f t="array" ref="Q2150">IFERROR(_xlfn.IFS(Table1[[#This Row],[Basic]]=1,"Basic",Table1[[#This Row],[Graduate]]=1,"Graduate",Table1[[#This Row],[Master]]=1,"Master",Table1[[#This Row],[PhD]]=1,"PhD"),"Other")</f>
        <v>Basic</v>
      </c>
    </row>
    <row r="2151" spans="1:17" x14ac:dyDescent="0.25">
      <c r="A2151" s="2">
        <v>2271</v>
      </c>
      <c r="B2151" s="7">
        <v>115759</v>
      </c>
      <c r="C2151" s="2">
        <v>0</v>
      </c>
      <c r="D2151" s="2">
        <v>0</v>
      </c>
      <c r="E2151" s="2">
        <v>64</v>
      </c>
      <c r="F2151" s="2">
        <v>0</v>
      </c>
      <c r="G2151" s="2">
        <v>1</v>
      </c>
      <c r="H2151" s="2">
        <v>0</v>
      </c>
      <c r="I2151" s="2">
        <v>0</v>
      </c>
      <c r="J2151" s="2">
        <v>0</v>
      </c>
      <c r="K2151" s="2">
        <v>0</v>
      </c>
      <c r="L2151" s="2">
        <v>1</v>
      </c>
      <c r="M2151" s="2">
        <v>0</v>
      </c>
      <c r="N2151" s="2">
        <v>0</v>
      </c>
      <c r="O2151" s="2" t="s">
        <v>39</v>
      </c>
      <c r="P2151" s="2" t="str" cm="1">
        <f t="array" ref="P2151">_xlfn.IFS(Table1[[#This Row],[Divorced]]=1,"Divorced",Table1[[#This Row],[Married]]=1,"Married",Table1[[#This Row],[Single]]=1,"Single",Table1[[#This Row],[Together]]=1,"Together",Table1[[#This Row],[Widow]]=1,"Widow")</f>
        <v>Married</v>
      </c>
      <c r="Q2151" s="2" t="str" cm="1">
        <f t="array" ref="Q2151">IFERROR(_xlfn.IFS(Table1[[#This Row],[Basic]]=1,"Basic",Table1[[#This Row],[Graduate]]=1,"Graduate",Table1[[#This Row],[Master]]=1,"Master",Table1[[#This Row],[PhD]]=1,"PhD"),"Other")</f>
        <v>Graduate</v>
      </c>
    </row>
    <row r="2152" spans="1:17" x14ac:dyDescent="0.25">
      <c r="A2152" s="2">
        <v>1953</v>
      </c>
      <c r="B2152" s="7">
        <v>115716</v>
      </c>
      <c r="C2152" s="2">
        <v>1</v>
      </c>
      <c r="D2152" s="2">
        <v>0</v>
      </c>
      <c r="E2152" s="2">
        <v>32</v>
      </c>
      <c r="F2152" s="2">
        <v>0</v>
      </c>
      <c r="G2152" s="2">
        <v>1</v>
      </c>
      <c r="H2152" s="2">
        <v>0</v>
      </c>
      <c r="I2152" s="2">
        <v>0</v>
      </c>
      <c r="J2152" s="2">
        <v>0</v>
      </c>
      <c r="K2152" s="2">
        <v>0</v>
      </c>
      <c r="L2152" s="2">
        <v>0</v>
      </c>
      <c r="M2152" s="2">
        <v>0</v>
      </c>
      <c r="N2152" s="2">
        <v>0</v>
      </c>
      <c r="O2152" s="2" t="s">
        <v>39</v>
      </c>
      <c r="P2152" s="2" t="str" cm="1">
        <f t="array" ref="P2152">_xlfn.IFS(Table1[[#This Row],[Divorced]]=1,"Divorced",Table1[[#This Row],[Married]]=1,"Married",Table1[[#This Row],[Single]]=1,"Single",Table1[[#This Row],[Together]]=1,"Together",Table1[[#This Row],[Widow]]=1,"Widow")</f>
        <v>Married</v>
      </c>
      <c r="Q2152" s="2" t="str" cm="1">
        <f t="array" ref="Q2152">IFERROR(_xlfn.IFS(Table1[[#This Row],[Basic]]=1,"Basic",Table1[[#This Row],[Graduate]]=1,"Graduate",Table1[[#This Row],[Master]]=1,"Master",Table1[[#This Row],[PhD]]=1,"PhD"),"Other")</f>
        <v>Other</v>
      </c>
    </row>
    <row r="2153" spans="1:17" x14ac:dyDescent="0.25">
      <c r="A2153" s="2">
        <v>1381</v>
      </c>
      <c r="B2153" s="7">
        <v>115345</v>
      </c>
      <c r="C2153" s="2">
        <v>1</v>
      </c>
      <c r="D2153" s="2">
        <v>0</v>
      </c>
      <c r="E2153" s="2">
        <v>36</v>
      </c>
      <c r="F2153" s="2">
        <v>0</v>
      </c>
      <c r="G2153" s="2">
        <v>0</v>
      </c>
      <c r="H2153" s="2">
        <v>0</v>
      </c>
      <c r="I2153" s="2">
        <v>1</v>
      </c>
      <c r="J2153" s="2">
        <v>0</v>
      </c>
      <c r="K2153" s="2">
        <v>0</v>
      </c>
      <c r="L2153" s="2">
        <v>1</v>
      </c>
      <c r="M2153" s="2">
        <v>0</v>
      </c>
      <c r="N2153" s="2">
        <v>0</v>
      </c>
      <c r="O2153" s="2" t="s">
        <v>34</v>
      </c>
      <c r="P2153" s="2" t="str" cm="1">
        <f t="array" ref="P2153">_xlfn.IFS(Table1[[#This Row],[Divorced]]=1,"Divorced",Table1[[#This Row],[Married]]=1,"Married",Table1[[#This Row],[Single]]=1,"Single",Table1[[#This Row],[Together]]=1,"Together",Table1[[#This Row],[Widow]]=1,"Widow")</f>
        <v>Together</v>
      </c>
      <c r="Q2153" s="2" t="str" cm="1">
        <f t="array" ref="Q2153">IFERROR(_xlfn.IFS(Table1[[#This Row],[Basic]]=1,"Basic",Table1[[#This Row],[Graduate]]=1,"Graduate",Table1[[#This Row],[Master]]=1,"Master",Table1[[#This Row],[PhD]]=1,"PhD"),"Other")</f>
        <v>Graduate</v>
      </c>
    </row>
    <row r="2154" spans="1:17" x14ac:dyDescent="0.25">
      <c r="A2154" s="2">
        <v>1542</v>
      </c>
      <c r="B2154" s="7">
        <v>115315</v>
      </c>
      <c r="C2154" s="2">
        <v>0</v>
      </c>
      <c r="D2154" s="2">
        <v>0</v>
      </c>
      <c r="E2154" s="2">
        <v>50</v>
      </c>
      <c r="F2154" s="2">
        <v>0</v>
      </c>
      <c r="G2154" s="2">
        <v>1</v>
      </c>
      <c r="H2154" s="2">
        <v>0</v>
      </c>
      <c r="I2154" s="2">
        <v>0</v>
      </c>
      <c r="J2154" s="2">
        <v>0</v>
      </c>
      <c r="K2154" s="2">
        <v>0</v>
      </c>
      <c r="L2154" s="2">
        <v>0</v>
      </c>
      <c r="M2154" s="2">
        <v>0</v>
      </c>
      <c r="N2154" s="2">
        <v>0</v>
      </c>
      <c r="O2154" s="2" t="s">
        <v>37</v>
      </c>
      <c r="P2154" s="2" t="str" cm="1">
        <f t="array" ref="P2154">_xlfn.IFS(Table1[[#This Row],[Divorced]]=1,"Divorced",Table1[[#This Row],[Married]]=1,"Married",Table1[[#This Row],[Single]]=1,"Single",Table1[[#This Row],[Together]]=1,"Together",Table1[[#This Row],[Widow]]=1,"Widow")</f>
        <v>Married</v>
      </c>
      <c r="Q2154" s="2" t="str" cm="1">
        <f t="array" ref="Q2154">IFERROR(_xlfn.IFS(Table1[[#This Row],[Basic]]=1,"Basic",Table1[[#This Row],[Graduate]]=1,"Graduate",Table1[[#This Row],[Master]]=1,"Master",Table1[[#This Row],[PhD]]=1,"PhD"),"Other")</f>
        <v>Other</v>
      </c>
    </row>
    <row r="2155" spans="1:17" x14ac:dyDescent="0.25">
      <c r="A2155" s="2">
        <v>2088</v>
      </c>
      <c r="B2155" s="7">
        <v>115315</v>
      </c>
      <c r="C2155" s="2">
        <v>0</v>
      </c>
      <c r="D2155" s="2">
        <v>0</v>
      </c>
      <c r="E2155" s="2">
        <v>50</v>
      </c>
      <c r="F2155" s="2">
        <v>0</v>
      </c>
      <c r="G2155" s="2">
        <v>1</v>
      </c>
      <c r="H2155" s="2">
        <v>0</v>
      </c>
      <c r="I2155" s="2">
        <v>0</v>
      </c>
      <c r="J2155" s="2">
        <v>0</v>
      </c>
      <c r="K2155" s="2">
        <v>0</v>
      </c>
      <c r="L2155" s="2">
        <v>0</v>
      </c>
      <c r="M2155" s="2">
        <v>0</v>
      </c>
      <c r="N2155" s="2">
        <v>0</v>
      </c>
      <c r="O2155" s="2" t="s">
        <v>37</v>
      </c>
      <c r="P2155" s="2" t="str" cm="1">
        <f t="array" ref="P2155">_xlfn.IFS(Table1[[#This Row],[Divorced]]=1,"Divorced",Table1[[#This Row],[Married]]=1,"Married",Table1[[#This Row],[Single]]=1,"Single",Table1[[#This Row],[Together]]=1,"Together",Table1[[#This Row],[Widow]]=1,"Widow")</f>
        <v>Married</v>
      </c>
      <c r="Q2155" s="2" t="str" cm="1">
        <f t="array" ref="Q2155">IFERROR(_xlfn.IFS(Table1[[#This Row],[Basic]]=1,"Basic",Table1[[#This Row],[Graduate]]=1,"Graduate",Table1[[#This Row],[Master]]=1,"Master",Table1[[#This Row],[PhD]]=1,"PhD"),"Other")</f>
        <v>Other</v>
      </c>
    </row>
    <row r="2156" spans="1:17" x14ac:dyDescent="0.25">
      <c r="A2156" s="2">
        <v>1247</v>
      </c>
      <c r="B2156" s="7">
        <v>115287</v>
      </c>
      <c r="C2156" s="2">
        <v>1</v>
      </c>
      <c r="D2156" s="2">
        <v>0</v>
      </c>
      <c r="E2156" s="2">
        <v>41</v>
      </c>
      <c r="F2156" s="2">
        <v>1</v>
      </c>
      <c r="G2156" s="2">
        <v>0</v>
      </c>
      <c r="H2156" s="2">
        <v>0</v>
      </c>
      <c r="I2156" s="2">
        <v>0</v>
      </c>
      <c r="J2156" s="2">
        <v>0</v>
      </c>
      <c r="K2156" s="2">
        <v>0</v>
      </c>
      <c r="L2156" s="2">
        <v>1</v>
      </c>
      <c r="M2156" s="2">
        <v>0</v>
      </c>
      <c r="N2156" s="2">
        <v>0</v>
      </c>
      <c r="O2156" s="2" t="s">
        <v>38</v>
      </c>
      <c r="P2156" s="2" t="str" cm="1">
        <f t="array" ref="P2156">_xlfn.IFS(Table1[[#This Row],[Divorced]]=1,"Divorced",Table1[[#This Row],[Married]]=1,"Married",Table1[[#This Row],[Single]]=1,"Single",Table1[[#This Row],[Together]]=1,"Together",Table1[[#This Row],[Widow]]=1,"Widow")</f>
        <v>Divorced</v>
      </c>
      <c r="Q2156" s="2" t="str" cm="1">
        <f t="array" ref="Q2156">IFERROR(_xlfn.IFS(Table1[[#This Row],[Basic]]=1,"Basic",Table1[[#This Row],[Graduate]]=1,"Graduate",Table1[[#This Row],[Master]]=1,"Master",Table1[[#This Row],[PhD]]=1,"PhD"),"Other")</f>
        <v>Graduate</v>
      </c>
    </row>
    <row r="2157" spans="1:17" x14ac:dyDescent="0.25">
      <c r="A2157" s="2">
        <v>2184</v>
      </c>
      <c r="B2157" s="7">
        <v>115287</v>
      </c>
      <c r="C2157" s="2">
        <v>1</v>
      </c>
      <c r="D2157" s="2">
        <v>0</v>
      </c>
      <c r="E2157" s="2">
        <v>41</v>
      </c>
      <c r="F2157" s="2">
        <v>1</v>
      </c>
      <c r="G2157" s="2">
        <v>0</v>
      </c>
      <c r="H2157" s="2">
        <v>0</v>
      </c>
      <c r="I2157" s="2">
        <v>0</v>
      </c>
      <c r="J2157" s="2">
        <v>0</v>
      </c>
      <c r="K2157" s="2">
        <v>0</v>
      </c>
      <c r="L2157" s="2">
        <v>1</v>
      </c>
      <c r="M2157" s="2">
        <v>0</v>
      </c>
      <c r="N2157" s="2">
        <v>0</v>
      </c>
      <c r="O2157" s="2" t="s">
        <v>37</v>
      </c>
      <c r="P2157" s="2" t="str" cm="1">
        <f t="array" ref="P2157">_xlfn.IFS(Table1[[#This Row],[Divorced]]=1,"Divorced",Table1[[#This Row],[Married]]=1,"Married",Table1[[#This Row],[Single]]=1,"Single",Table1[[#This Row],[Together]]=1,"Together",Table1[[#This Row],[Widow]]=1,"Widow")</f>
        <v>Divorced</v>
      </c>
      <c r="Q2157" s="2" t="str" cm="1">
        <f t="array" ref="Q2157">IFERROR(_xlfn.IFS(Table1[[#This Row],[Basic]]=1,"Basic",Table1[[#This Row],[Graduate]]=1,"Graduate",Table1[[#This Row],[Master]]=1,"Master",Table1[[#This Row],[PhD]]=1,"PhD"),"Other")</f>
        <v>Graduate</v>
      </c>
    </row>
    <row r="2158" spans="1:17" x14ac:dyDescent="0.25">
      <c r="A2158" s="2">
        <v>3132</v>
      </c>
      <c r="B2158" s="7">
        <v>115253</v>
      </c>
      <c r="C2158" s="2">
        <v>1</v>
      </c>
      <c r="D2158" s="2">
        <v>0</v>
      </c>
      <c r="E2158" s="2">
        <v>28</v>
      </c>
      <c r="F2158" s="2">
        <v>0</v>
      </c>
      <c r="G2158" s="2">
        <v>0</v>
      </c>
      <c r="H2158" s="2">
        <v>1</v>
      </c>
      <c r="I2158" s="2">
        <v>0</v>
      </c>
      <c r="J2158" s="2">
        <v>0</v>
      </c>
      <c r="K2158" s="2">
        <v>1</v>
      </c>
      <c r="L2158" s="2">
        <v>0</v>
      </c>
      <c r="M2158" s="2">
        <v>0</v>
      </c>
      <c r="N2158" s="2">
        <v>0</v>
      </c>
      <c r="O2158" s="2" t="s">
        <v>37</v>
      </c>
      <c r="P2158" s="2" t="str" cm="1">
        <f t="array" ref="P2158">_xlfn.IFS(Table1[[#This Row],[Divorced]]=1,"Divorced",Table1[[#This Row],[Married]]=1,"Married",Table1[[#This Row],[Single]]=1,"Single",Table1[[#This Row],[Together]]=1,"Together",Table1[[#This Row],[Widow]]=1,"Widow")</f>
        <v>Single</v>
      </c>
      <c r="Q2158" s="2" t="str" cm="1">
        <f t="array" ref="Q2158">IFERROR(_xlfn.IFS(Table1[[#This Row],[Basic]]=1,"Basic",Table1[[#This Row],[Graduate]]=1,"Graduate",Table1[[#This Row],[Master]]=1,"Master",Table1[[#This Row],[PhD]]=1,"PhD"),"Other")</f>
        <v>Basic</v>
      </c>
    </row>
    <row r="2159" spans="1:17" x14ac:dyDescent="0.25">
      <c r="A2159" s="2">
        <v>1830</v>
      </c>
      <c r="B2159" s="7">
        <v>115072</v>
      </c>
      <c r="C2159" s="2">
        <v>2</v>
      </c>
      <c r="D2159" s="2">
        <v>0</v>
      </c>
      <c r="E2159" s="2">
        <v>40</v>
      </c>
      <c r="F2159" s="2">
        <v>0</v>
      </c>
      <c r="G2159" s="2">
        <v>1</v>
      </c>
      <c r="H2159" s="2">
        <v>0</v>
      </c>
      <c r="I2159" s="2">
        <v>0</v>
      </c>
      <c r="J2159" s="2">
        <v>0</v>
      </c>
      <c r="K2159" s="2">
        <v>0</v>
      </c>
      <c r="L2159" s="2">
        <v>1</v>
      </c>
      <c r="M2159" s="2">
        <v>0</v>
      </c>
      <c r="N2159" s="2">
        <v>0</v>
      </c>
      <c r="O2159" s="2" t="s">
        <v>37</v>
      </c>
      <c r="P2159" s="2" t="str" cm="1">
        <f t="array" ref="P2159">_xlfn.IFS(Table1[[#This Row],[Divorced]]=1,"Divorced",Table1[[#This Row],[Married]]=1,"Married",Table1[[#This Row],[Single]]=1,"Single",Table1[[#This Row],[Together]]=1,"Together",Table1[[#This Row],[Widow]]=1,"Widow")</f>
        <v>Married</v>
      </c>
      <c r="Q2159" s="2" t="str" cm="1">
        <f t="array" ref="Q2159">IFERROR(_xlfn.IFS(Table1[[#This Row],[Basic]]=1,"Basic",Table1[[#This Row],[Graduate]]=1,"Graduate",Table1[[#This Row],[Master]]=1,"Master",Table1[[#This Row],[PhD]]=1,"PhD"),"Other")</f>
        <v>Graduate</v>
      </c>
    </row>
    <row r="2160" spans="1:17" x14ac:dyDescent="0.25">
      <c r="A2160" s="2">
        <v>2164</v>
      </c>
      <c r="B2160" s="7">
        <v>115056</v>
      </c>
      <c r="C2160" s="2">
        <v>1</v>
      </c>
      <c r="D2160" s="2">
        <v>1</v>
      </c>
      <c r="E2160" s="2">
        <v>62</v>
      </c>
      <c r="F2160" s="2">
        <v>0</v>
      </c>
      <c r="G2160" s="2">
        <v>0</v>
      </c>
      <c r="H2160" s="2">
        <v>1</v>
      </c>
      <c r="I2160" s="2">
        <v>0</v>
      </c>
      <c r="J2160" s="2">
        <v>0</v>
      </c>
      <c r="K2160" s="2">
        <v>1</v>
      </c>
      <c r="L2160" s="2">
        <v>0</v>
      </c>
      <c r="M2160" s="2">
        <v>0</v>
      </c>
      <c r="N2160" s="2">
        <v>0</v>
      </c>
      <c r="O2160" s="2" t="s">
        <v>36</v>
      </c>
      <c r="P2160" s="2" t="str" cm="1">
        <f t="array" ref="P2160">_xlfn.IFS(Table1[[#This Row],[Divorced]]=1,"Divorced",Table1[[#This Row],[Married]]=1,"Married",Table1[[#This Row],[Single]]=1,"Single",Table1[[#This Row],[Together]]=1,"Together",Table1[[#This Row],[Widow]]=1,"Widow")</f>
        <v>Single</v>
      </c>
      <c r="Q2160" s="2" t="str" cm="1">
        <f t="array" ref="Q2160">IFERROR(_xlfn.IFS(Table1[[#This Row],[Basic]]=1,"Basic",Table1[[#This Row],[Graduate]]=1,"Graduate",Table1[[#This Row],[Master]]=1,"Master",Table1[[#This Row],[PhD]]=1,"PhD"),"Other")</f>
        <v>Basic</v>
      </c>
    </row>
    <row r="2161" spans="1:17" x14ac:dyDescent="0.25">
      <c r="A2161" s="2">
        <v>2008</v>
      </c>
      <c r="B2161" s="7">
        <v>115038</v>
      </c>
      <c r="C2161" s="2">
        <v>1</v>
      </c>
      <c r="D2161" s="2">
        <v>0</v>
      </c>
      <c r="E2161" s="2">
        <v>33</v>
      </c>
      <c r="F2161" s="2">
        <v>0</v>
      </c>
      <c r="G2161" s="2">
        <v>0</v>
      </c>
      <c r="H2161" s="2">
        <v>1</v>
      </c>
      <c r="I2161" s="2">
        <v>0</v>
      </c>
      <c r="J2161" s="2">
        <v>0</v>
      </c>
      <c r="K2161" s="2">
        <v>1</v>
      </c>
      <c r="L2161" s="2">
        <v>0</v>
      </c>
      <c r="M2161" s="2">
        <v>0</v>
      </c>
      <c r="N2161" s="2">
        <v>0</v>
      </c>
      <c r="O2161" s="2" t="s">
        <v>36</v>
      </c>
      <c r="P2161" s="2" t="str" cm="1">
        <f t="array" ref="P2161">_xlfn.IFS(Table1[[#This Row],[Divorced]]=1,"Divorced",Table1[[#This Row],[Married]]=1,"Married",Table1[[#This Row],[Single]]=1,"Single",Table1[[#This Row],[Together]]=1,"Together",Table1[[#This Row],[Widow]]=1,"Widow")</f>
        <v>Single</v>
      </c>
      <c r="Q2161" s="2" t="str" cm="1">
        <f t="array" ref="Q2161">IFERROR(_xlfn.IFS(Table1[[#This Row],[Basic]]=1,"Basic",Table1[[#This Row],[Graduate]]=1,"Graduate",Table1[[#This Row],[Master]]=1,"Master",Table1[[#This Row],[PhD]]=1,"PhD"),"Other")</f>
        <v>Basic</v>
      </c>
    </row>
    <row r="2162" spans="1:17" x14ac:dyDescent="0.25">
      <c r="A2162" s="2">
        <v>1221</v>
      </c>
      <c r="B2162" s="7">
        <v>115033</v>
      </c>
      <c r="C2162" s="2">
        <v>0</v>
      </c>
      <c r="D2162" s="2">
        <v>0</v>
      </c>
      <c r="E2162" s="2">
        <v>69</v>
      </c>
      <c r="F2162" s="2">
        <v>0</v>
      </c>
      <c r="G2162" s="2">
        <v>0</v>
      </c>
      <c r="H2162" s="2">
        <v>1</v>
      </c>
      <c r="I2162" s="2">
        <v>0</v>
      </c>
      <c r="J2162" s="2">
        <v>0</v>
      </c>
      <c r="K2162" s="2">
        <v>0</v>
      </c>
      <c r="L2162" s="2">
        <v>1</v>
      </c>
      <c r="M2162" s="2">
        <v>0</v>
      </c>
      <c r="N2162" s="2">
        <v>0</v>
      </c>
      <c r="O2162" s="2" t="s">
        <v>39</v>
      </c>
      <c r="P2162" s="2" t="str" cm="1">
        <f t="array" ref="P2162">_xlfn.IFS(Table1[[#This Row],[Divorced]]=1,"Divorced",Table1[[#This Row],[Married]]=1,"Married",Table1[[#This Row],[Single]]=1,"Single",Table1[[#This Row],[Together]]=1,"Together",Table1[[#This Row],[Widow]]=1,"Widow")</f>
        <v>Single</v>
      </c>
      <c r="Q2162" s="2" t="str" cm="1">
        <f t="array" ref="Q2162">IFERROR(_xlfn.IFS(Table1[[#This Row],[Basic]]=1,"Basic",Table1[[#This Row],[Graduate]]=1,"Graduate",Table1[[#This Row],[Master]]=1,"Master",Table1[[#This Row],[PhD]]=1,"PhD"),"Other")</f>
        <v>Graduate</v>
      </c>
    </row>
    <row r="2163" spans="1:17" x14ac:dyDescent="0.25">
      <c r="A2163" s="2">
        <v>3176</v>
      </c>
      <c r="B2163" s="7">
        <v>114918</v>
      </c>
      <c r="C2163" s="2">
        <v>0</v>
      </c>
      <c r="D2163" s="2">
        <v>1</v>
      </c>
      <c r="E2163" s="2">
        <v>57</v>
      </c>
      <c r="F2163" s="2">
        <v>0</v>
      </c>
      <c r="G2163" s="2">
        <v>0</v>
      </c>
      <c r="H2163" s="2">
        <v>0</v>
      </c>
      <c r="I2163" s="2">
        <v>1</v>
      </c>
      <c r="J2163" s="2">
        <v>0</v>
      </c>
      <c r="K2163" s="2">
        <v>1</v>
      </c>
      <c r="L2163" s="2">
        <v>0</v>
      </c>
      <c r="M2163" s="2">
        <v>0</v>
      </c>
      <c r="N2163" s="2">
        <v>0</v>
      </c>
      <c r="O2163" s="2" t="s">
        <v>35</v>
      </c>
      <c r="P2163" s="2" t="str" cm="1">
        <f t="array" ref="P2163">_xlfn.IFS(Table1[[#This Row],[Divorced]]=1,"Divorced",Table1[[#This Row],[Married]]=1,"Married",Table1[[#This Row],[Single]]=1,"Single",Table1[[#This Row],[Together]]=1,"Together",Table1[[#This Row],[Widow]]=1,"Widow")</f>
        <v>Together</v>
      </c>
      <c r="Q2163" s="2" t="str" cm="1">
        <f t="array" ref="Q2163">IFERROR(_xlfn.IFS(Table1[[#This Row],[Basic]]=1,"Basic",Table1[[#This Row],[Graduate]]=1,"Graduate",Table1[[#This Row],[Master]]=1,"Master",Table1[[#This Row],[PhD]]=1,"PhD"),"Other")</f>
        <v>Basic</v>
      </c>
    </row>
    <row r="2164" spans="1:17" x14ac:dyDescent="0.25">
      <c r="A2164" s="2">
        <v>1925</v>
      </c>
      <c r="B2164" s="7">
        <v>114906</v>
      </c>
      <c r="C2164" s="2">
        <v>0</v>
      </c>
      <c r="D2164" s="2">
        <v>0</v>
      </c>
      <c r="E2164" s="2">
        <v>34</v>
      </c>
      <c r="F2164" s="2">
        <v>0</v>
      </c>
      <c r="G2164" s="2">
        <v>0</v>
      </c>
      <c r="H2164" s="2">
        <v>1</v>
      </c>
      <c r="I2164" s="2">
        <v>0</v>
      </c>
      <c r="J2164" s="2">
        <v>0</v>
      </c>
      <c r="K2164" s="2">
        <v>1</v>
      </c>
      <c r="L2164" s="2">
        <v>0</v>
      </c>
      <c r="M2164" s="2">
        <v>0</v>
      </c>
      <c r="N2164" s="2">
        <v>0</v>
      </c>
      <c r="O2164" s="2" t="s">
        <v>38</v>
      </c>
      <c r="P2164" s="2" t="str" cm="1">
        <f t="array" ref="P2164">_xlfn.IFS(Table1[[#This Row],[Divorced]]=1,"Divorced",Table1[[#This Row],[Married]]=1,"Married",Table1[[#This Row],[Single]]=1,"Single",Table1[[#This Row],[Together]]=1,"Together",Table1[[#This Row],[Widow]]=1,"Widow")</f>
        <v>Single</v>
      </c>
      <c r="Q2164" s="2" t="str" cm="1">
        <f t="array" ref="Q2164">IFERROR(_xlfn.IFS(Table1[[#This Row],[Basic]]=1,"Basic",Table1[[#This Row],[Graduate]]=1,"Graduate",Table1[[#This Row],[Master]]=1,"Master",Table1[[#This Row],[PhD]]=1,"PhD"),"Other")</f>
        <v>Basic</v>
      </c>
    </row>
    <row r="2165" spans="1:17" x14ac:dyDescent="0.25">
      <c r="A2165" s="2">
        <v>1311</v>
      </c>
      <c r="B2165" s="7">
        <v>114849</v>
      </c>
      <c r="C2165" s="2">
        <v>1</v>
      </c>
      <c r="D2165" s="2">
        <v>0</v>
      </c>
      <c r="E2165" s="2">
        <v>44</v>
      </c>
      <c r="F2165" s="2">
        <v>1</v>
      </c>
      <c r="G2165" s="2">
        <v>0</v>
      </c>
      <c r="H2165" s="2">
        <v>0</v>
      </c>
      <c r="I2165" s="2">
        <v>0</v>
      </c>
      <c r="J2165" s="2">
        <v>0</v>
      </c>
      <c r="K2165" s="2">
        <v>0</v>
      </c>
      <c r="L2165" s="2">
        <v>0</v>
      </c>
      <c r="M2165" s="2">
        <v>0</v>
      </c>
      <c r="N2165" s="2">
        <v>1</v>
      </c>
      <c r="O2165" s="2" t="s">
        <v>39</v>
      </c>
      <c r="P2165" s="2" t="str" cm="1">
        <f t="array" ref="P2165">_xlfn.IFS(Table1[[#This Row],[Divorced]]=1,"Divorced",Table1[[#This Row],[Married]]=1,"Married",Table1[[#This Row],[Single]]=1,"Single",Table1[[#This Row],[Together]]=1,"Together",Table1[[#This Row],[Widow]]=1,"Widow")</f>
        <v>Divorced</v>
      </c>
      <c r="Q2165" s="2" t="str" cm="1">
        <f t="array" ref="Q2165">IFERROR(_xlfn.IFS(Table1[[#This Row],[Basic]]=1,"Basic",Table1[[#This Row],[Graduate]]=1,"Graduate",Table1[[#This Row],[Master]]=1,"Master",Table1[[#This Row],[PhD]]=1,"PhD"),"Other")</f>
        <v>PhD</v>
      </c>
    </row>
    <row r="2166" spans="1:17" x14ac:dyDescent="0.25">
      <c r="A2166" s="2">
        <v>3071</v>
      </c>
      <c r="B2166" s="7">
        <v>114796</v>
      </c>
      <c r="C2166" s="2">
        <v>1</v>
      </c>
      <c r="D2166" s="2">
        <v>0</v>
      </c>
      <c r="E2166" s="2">
        <v>36</v>
      </c>
      <c r="F2166" s="2">
        <v>0</v>
      </c>
      <c r="G2166" s="2">
        <v>1</v>
      </c>
      <c r="H2166" s="2">
        <v>0</v>
      </c>
      <c r="I2166" s="2">
        <v>0</v>
      </c>
      <c r="J2166" s="2">
        <v>0</v>
      </c>
      <c r="K2166" s="2">
        <v>0</v>
      </c>
      <c r="L2166" s="2">
        <v>0</v>
      </c>
      <c r="M2166" s="2">
        <v>0</v>
      </c>
      <c r="N2166" s="2">
        <v>0</v>
      </c>
      <c r="O2166" s="2" t="s">
        <v>38</v>
      </c>
      <c r="P2166" s="2" t="str" cm="1">
        <f t="array" ref="P2166">_xlfn.IFS(Table1[[#This Row],[Divorced]]=1,"Divorced",Table1[[#This Row],[Married]]=1,"Married",Table1[[#This Row],[Single]]=1,"Single",Table1[[#This Row],[Together]]=1,"Together",Table1[[#This Row],[Widow]]=1,"Widow")</f>
        <v>Married</v>
      </c>
      <c r="Q2166" s="2" t="str" cm="1">
        <f t="array" ref="Q2166">IFERROR(_xlfn.IFS(Table1[[#This Row],[Basic]]=1,"Basic",Table1[[#This Row],[Graduate]]=1,"Graduate",Table1[[#This Row],[Master]]=1,"Master",Table1[[#This Row],[PhD]]=1,"PhD"),"Other")</f>
        <v>Other</v>
      </c>
    </row>
    <row r="2167" spans="1:17" x14ac:dyDescent="0.25">
      <c r="A2167" s="2">
        <v>1646</v>
      </c>
      <c r="B2167" s="7">
        <v>114661</v>
      </c>
      <c r="C2167" s="2">
        <v>0</v>
      </c>
      <c r="D2167" s="2">
        <v>0</v>
      </c>
      <c r="E2167" s="2">
        <v>64</v>
      </c>
      <c r="F2167" s="2">
        <v>0</v>
      </c>
      <c r="G2167" s="2">
        <v>0</v>
      </c>
      <c r="H2167" s="2">
        <v>0</v>
      </c>
      <c r="I2167" s="2">
        <v>1</v>
      </c>
      <c r="J2167" s="2">
        <v>0</v>
      </c>
      <c r="K2167" s="2">
        <v>0</v>
      </c>
      <c r="L2167" s="2">
        <v>0</v>
      </c>
      <c r="M2167" s="2">
        <v>1</v>
      </c>
      <c r="N2167" s="2">
        <v>0</v>
      </c>
      <c r="O2167" s="2" t="s">
        <v>35</v>
      </c>
      <c r="P2167" s="2" t="str" cm="1">
        <f t="array" ref="P2167">_xlfn.IFS(Table1[[#This Row],[Divorced]]=1,"Divorced",Table1[[#This Row],[Married]]=1,"Married",Table1[[#This Row],[Single]]=1,"Single",Table1[[#This Row],[Together]]=1,"Together",Table1[[#This Row],[Widow]]=1,"Widow")</f>
        <v>Together</v>
      </c>
      <c r="Q2167" s="2" t="str" cm="1">
        <f t="array" ref="Q2167">IFERROR(_xlfn.IFS(Table1[[#This Row],[Basic]]=1,"Basic",Table1[[#This Row],[Graduate]]=1,"Graduate",Table1[[#This Row],[Master]]=1,"Master",Table1[[#This Row],[PhD]]=1,"PhD"),"Other")</f>
        <v>Master</v>
      </c>
    </row>
    <row r="2168" spans="1:17" x14ac:dyDescent="0.25">
      <c r="A2168" s="2">
        <v>1383</v>
      </c>
      <c r="B2168" s="7">
        <v>114515</v>
      </c>
      <c r="C2168" s="2">
        <v>1</v>
      </c>
      <c r="D2168" s="2">
        <v>0</v>
      </c>
      <c r="E2168" s="2">
        <v>40</v>
      </c>
      <c r="F2168" s="2">
        <v>0</v>
      </c>
      <c r="G2168" s="2">
        <v>0</v>
      </c>
      <c r="H2168" s="2">
        <v>0</v>
      </c>
      <c r="I2168" s="2">
        <v>1</v>
      </c>
      <c r="J2168" s="2">
        <v>0</v>
      </c>
      <c r="K2168" s="2">
        <v>0</v>
      </c>
      <c r="L2168" s="2">
        <v>0</v>
      </c>
      <c r="M2168" s="2">
        <v>0</v>
      </c>
      <c r="N2168" s="2">
        <v>0</v>
      </c>
      <c r="O2168" s="2" t="s">
        <v>39</v>
      </c>
      <c r="P2168" s="2" t="str" cm="1">
        <f t="array" ref="P2168">_xlfn.IFS(Table1[[#This Row],[Divorced]]=1,"Divorced",Table1[[#This Row],[Married]]=1,"Married",Table1[[#This Row],[Single]]=1,"Single",Table1[[#This Row],[Together]]=1,"Together",Table1[[#This Row],[Widow]]=1,"Widow")</f>
        <v>Together</v>
      </c>
      <c r="Q2168" s="2" t="str" cm="1">
        <f t="array" ref="Q2168">IFERROR(_xlfn.IFS(Table1[[#This Row],[Basic]]=1,"Basic",Table1[[#This Row],[Graduate]]=1,"Graduate",Table1[[#This Row],[Master]]=1,"Master",Table1[[#This Row],[PhD]]=1,"PhD"),"Other")</f>
        <v>Other</v>
      </c>
    </row>
    <row r="2169" spans="1:17" x14ac:dyDescent="0.25">
      <c r="A2169" s="2">
        <v>2151</v>
      </c>
      <c r="B2169" s="7">
        <v>114421</v>
      </c>
      <c r="C2169" s="2">
        <v>0</v>
      </c>
      <c r="D2169" s="2">
        <v>0</v>
      </c>
      <c r="E2169" s="2">
        <v>24</v>
      </c>
      <c r="F2169" s="2">
        <v>0</v>
      </c>
      <c r="G2169" s="2">
        <v>1</v>
      </c>
      <c r="H2169" s="2">
        <v>0</v>
      </c>
      <c r="I2169" s="2">
        <v>0</v>
      </c>
      <c r="J2169" s="2">
        <v>0</v>
      </c>
      <c r="K2169" s="2">
        <v>1</v>
      </c>
      <c r="L2169" s="2">
        <v>0</v>
      </c>
      <c r="M2169" s="2">
        <v>0</v>
      </c>
      <c r="N2169" s="2">
        <v>0</v>
      </c>
      <c r="O2169" s="2" t="s">
        <v>39</v>
      </c>
      <c r="P2169" s="2" t="str" cm="1">
        <f t="array" ref="P2169">_xlfn.IFS(Table1[[#This Row],[Divorced]]=1,"Divorced",Table1[[#This Row],[Married]]=1,"Married",Table1[[#This Row],[Single]]=1,"Single",Table1[[#This Row],[Together]]=1,"Together",Table1[[#This Row],[Widow]]=1,"Widow")</f>
        <v>Married</v>
      </c>
      <c r="Q2169" s="2" t="str" cm="1">
        <f t="array" ref="Q2169">IFERROR(_xlfn.IFS(Table1[[#This Row],[Basic]]=1,"Basic",Table1[[#This Row],[Graduate]]=1,"Graduate",Table1[[#This Row],[Master]]=1,"Master",Table1[[#This Row],[PhD]]=1,"PhD"),"Other")</f>
        <v>Basic</v>
      </c>
    </row>
    <row r="2170" spans="1:17" x14ac:dyDescent="0.25">
      <c r="A2170" s="2">
        <v>3073</v>
      </c>
      <c r="B2170" s="7">
        <v>114188</v>
      </c>
      <c r="C2170" s="2">
        <v>0</v>
      </c>
      <c r="D2170" s="2">
        <v>0</v>
      </c>
      <c r="E2170" s="2">
        <v>48</v>
      </c>
      <c r="F2170" s="2">
        <v>0</v>
      </c>
      <c r="G2170" s="2">
        <v>1</v>
      </c>
      <c r="H2170" s="2">
        <v>0</v>
      </c>
      <c r="I2170" s="2">
        <v>0</v>
      </c>
      <c r="J2170" s="2">
        <v>0</v>
      </c>
      <c r="K2170" s="2">
        <v>1</v>
      </c>
      <c r="L2170" s="2">
        <v>0</v>
      </c>
      <c r="M2170" s="2">
        <v>0</v>
      </c>
      <c r="N2170" s="2">
        <v>0</v>
      </c>
      <c r="O2170" s="2" t="s">
        <v>34</v>
      </c>
      <c r="P2170" s="2" t="str" cm="1">
        <f t="array" ref="P2170">_xlfn.IFS(Table1[[#This Row],[Divorced]]=1,"Divorced",Table1[[#This Row],[Married]]=1,"Married",Table1[[#This Row],[Single]]=1,"Single",Table1[[#This Row],[Together]]=1,"Together",Table1[[#This Row],[Widow]]=1,"Widow")</f>
        <v>Married</v>
      </c>
      <c r="Q2170" s="2" t="str" cm="1">
        <f t="array" ref="Q2170">IFERROR(_xlfn.IFS(Table1[[#This Row],[Basic]]=1,"Basic",Table1[[#This Row],[Graduate]]=1,"Graduate",Table1[[#This Row],[Master]]=1,"Master",Table1[[#This Row],[PhD]]=1,"PhD"),"Other")</f>
        <v>Basic</v>
      </c>
    </row>
    <row r="2171" spans="1:17" x14ac:dyDescent="0.25">
      <c r="A2171" s="2">
        <v>1472</v>
      </c>
      <c r="B2171" s="7">
        <v>114045</v>
      </c>
      <c r="C2171" s="2">
        <v>1</v>
      </c>
      <c r="D2171" s="2">
        <v>0</v>
      </c>
      <c r="E2171" s="2">
        <v>51</v>
      </c>
      <c r="F2171" s="2">
        <v>0</v>
      </c>
      <c r="G2171" s="2">
        <v>1</v>
      </c>
      <c r="H2171" s="2">
        <v>0</v>
      </c>
      <c r="I2171" s="2">
        <v>0</v>
      </c>
      <c r="J2171" s="2">
        <v>0</v>
      </c>
      <c r="K2171" s="2">
        <v>0</v>
      </c>
      <c r="L2171" s="2">
        <v>1</v>
      </c>
      <c r="M2171" s="2">
        <v>0</v>
      </c>
      <c r="N2171" s="2">
        <v>0</v>
      </c>
      <c r="O2171" s="2" t="s">
        <v>35</v>
      </c>
      <c r="P2171" s="2" t="str" cm="1">
        <f t="array" ref="P2171">_xlfn.IFS(Table1[[#This Row],[Divorced]]=1,"Divorced",Table1[[#This Row],[Married]]=1,"Married",Table1[[#This Row],[Single]]=1,"Single",Table1[[#This Row],[Together]]=1,"Together",Table1[[#This Row],[Widow]]=1,"Widow")</f>
        <v>Married</v>
      </c>
      <c r="Q2171" s="2" t="str" cm="1">
        <f t="array" ref="Q2171">IFERROR(_xlfn.IFS(Table1[[#This Row],[Basic]]=1,"Basic",Table1[[#This Row],[Graduate]]=1,"Graduate",Table1[[#This Row],[Master]]=1,"Master",Table1[[#This Row],[PhD]]=1,"PhD"),"Other")</f>
        <v>Graduate</v>
      </c>
    </row>
    <row r="2172" spans="1:17" x14ac:dyDescent="0.25">
      <c r="A2172" s="2">
        <v>2568</v>
      </c>
      <c r="B2172" s="7">
        <v>113724</v>
      </c>
      <c r="C2172" s="2">
        <v>1</v>
      </c>
      <c r="D2172" s="2">
        <v>0</v>
      </c>
      <c r="E2172" s="2">
        <v>32</v>
      </c>
      <c r="F2172" s="2">
        <v>0</v>
      </c>
      <c r="G2172" s="2">
        <v>0</v>
      </c>
      <c r="H2172" s="2">
        <v>0</v>
      </c>
      <c r="I2172" s="2">
        <v>1</v>
      </c>
      <c r="J2172" s="2">
        <v>0</v>
      </c>
      <c r="K2172" s="2">
        <v>1</v>
      </c>
      <c r="L2172" s="2">
        <v>0</v>
      </c>
      <c r="M2172" s="2">
        <v>0</v>
      </c>
      <c r="N2172" s="2">
        <v>0</v>
      </c>
      <c r="O2172" s="2" t="s">
        <v>37</v>
      </c>
      <c r="P2172" s="2" t="str" cm="1">
        <f t="array" ref="P2172">_xlfn.IFS(Table1[[#This Row],[Divorced]]=1,"Divorced",Table1[[#This Row],[Married]]=1,"Married",Table1[[#This Row],[Single]]=1,"Single",Table1[[#This Row],[Together]]=1,"Together",Table1[[#This Row],[Widow]]=1,"Widow")</f>
        <v>Together</v>
      </c>
      <c r="Q2172" s="2" t="str" cm="1">
        <f t="array" ref="Q2172">IFERROR(_xlfn.IFS(Table1[[#This Row],[Basic]]=1,"Basic",Table1[[#This Row],[Graduate]]=1,"Graduate",Table1[[#This Row],[Master]]=1,"Master",Table1[[#This Row],[PhD]]=1,"PhD"),"Other")</f>
        <v>Basic</v>
      </c>
    </row>
    <row r="2173" spans="1:17" x14ac:dyDescent="0.25">
      <c r="A2173" s="2">
        <v>2969</v>
      </c>
      <c r="B2173" s="7">
        <v>113672</v>
      </c>
      <c r="C2173" s="2">
        <v>1</v>
      </c>
      <c r="D2173" s="2">
        <v>1</v>
      </c>
      <c r="E2173" s="2">
        <v>60</v>
      </c>
      <c r="F2173" s="2">
        <v>0</v>
      </c>
      <c r="G2173" s="2">
        <v>0</v>
      </c>
      <c r="H2173" s="2">
        <v>0</v>
      </c>
      <c r="I2173" s="2">
        <v>1</v>
      </c>
      <c r="J2173" s="2">
        <v>0</v>
      </c>
      <c r="K2173" s="2">
        <v>0</v>
      </c>
      <c r="L2173" s="2">
        <v>1</v>
      </c>
      <c r="M2173" s="2">
        <v>0</v>
      </c>
      <c r="N2173" s="2">
        <v>0</v>
      </c>
      <c r="O2173" s="2" t="s">
        <v>38</v>
      </c>
      <c r="P2173" s="2" t="str" cm="1">
        <f t="array" ref="P2173">_xlfn.IFS(Table1[[#This Row],[Divorced]]=1,"Divorced",Table1[[#This Row],[Married]]=1,"Married",Table1[[#This Row],[Single]]=1,"Single",Table1[[#This Row],[Together]]=1,"Together",Table1[[#This Row],[Widow]]=1,"Widow")</f>
        <v>Together</v>
      </c>
      <c r="Q2173" s="2" t="str" cm="1">
        <f t="array" ref="Q2173">IFERROR(_xlfn.IFS(Table1[[#This Row],[Basic]]=1,"Basic",Table1[[#This Row],[Graduate]]=1,"Graduate",Table1[[#This Row],[Master]]=1,"Master",Table1[[#This Row],[PhD]]=1,"PhD"),"Other")</f>
        <v>Graduate</v>
      </c>
    </row>
    <row r="2174" spans="1:17" x14ac:dyDescent="0.25">
      <c r="A2174" s="2">
        <v>1608</v>
      </c>
      <c r="B2174" s="7">
        <v>113624</v>
      </c>
      <c r="C2174" s="2">
        <v>1</v>
      </c>
      <c r="D2174" s="2">
        <v>0</v>
      </c>
      <c r="E2174" s="2">
        <v>44</v>
      </c>
      <c r="F2174" s="2">
        <v>0</v>
      </c>
      <c r="G2174" s="2">
        <v>1</v>
      </c>
      <c r="H2174" s="2">
        <v>0</v>
      </c>
      <c r="I2174" s="2">
        <v>0</v>
      </c>
      <c r="J2174" s="2">
        <v>0</v>
      </c>
      <c r="K2174" s="2">
        <v>0</v>
      </c>
      <c r="L2174" s="2">
        <v>1</v>
      </c>
      <c r="M2174" s="2">
        <v>0</v>
      </c>
      <c r="N2174" s="2">
        <v>0</v>
      </c>
      <c r="O2174" s="2" t="s">
        <v>37</v>
      </c>
      <c r="P2174" s="2" t="str" cm="1">
        <f t="array" ref="P2174">_xlfn.IFS(Table1[[#This Row],[Divorced]]=1,"Divorced",Table1[[#This Row],[Married]]=1,"Married",Table1[[#This Row],[Single]]=1,"Single",Table1[[#This Row],[Together]]=1,"Together",Table1[[#This Row],[Widow]]=1,"Widow")</f>
        <v>Married</v>
      </c>
      <c r="Q2174" s="2" t="str" cm="1">
        <f t="array" ref="Q2174">IFERROR(_xlfn.IFS(Table1[[#This Row],[Basic]]=1,"Basic",Table1[[#This Row],[Graduate]]=1,"Graduate",Table1[[#This Row],[Master]]=1,"Master",Table1[[#This Row],[PhD]]=1,"PhD"),"Other")</f>
        <v>Graduate</v>
      </c>
    </row>
    <row r="2175" spans="1:17" x14ac:dyDescent="0.25">
      <c r="A2175" s="2">
        <v>2736</v>
      </c>
      <c r="B2175" s="7">
        <v>113533</v>
      </c>
      <c r="C2175" s="2">
        <v>1</v>
      </c>
      <c r="D2175" s="2">
        <v>0</v>
      </c>
      <c r="E2175" s="2">
        <v>41</v>
      </c>
      <c r="F2175" s="2">
        <v>1</v>
      </c>
      <c r="G2175" s="2">
        <v>0</v>
      </c>
      <c r="H2175" s="2">
        <v>0</v>
      </c>
      <c r="I2175" s="2">
        <v>0</v>
      </c>
      <c r="J2175" s="2">
        <v>0</v>
      </c>
      <c r="K2175" s="2">
        <v>0</v>
      </c>
      <c r="L2175" s="2">
        <v>0</v>
      </c>
      <c r="M2175" s="2">
        <v>0</v>
      </c>
      <c r="N2175" s="2">
        <v>0</v>
      </c>
      <c r="O2175" s="2" t="s">
        <v>37</v>
      </c>
      <c r="P2175" s="2" t="str" cm="1">
        <f t="array" ref="P2175">_xlfn.IFS(Table1[[#This Row],[Divorced]]=1,"Divorced",Table1[[#This Row],[Married]]=1,"Married",Table1[[#This Row],[Single]]=1,"Single",Table1[[#This Row],[Together]]=1,"Together",Table1[[#This Row],[Widow]]=1,"Widow")</f>
        <v>Divorced</v>
      </c>
      <c r="Q2175" s="2" t="str" cm="1">
        <f t="array" ref="Q2175">IFERROR(_xlfn.IFS(Table1[[#This Row],[Basic]]=1,"Basic",Table1[[#This Row],[Graduate]]=1,"Graduate",Table1[[#This Row],[Master]]=1,"Master",Table1[[#This Row],[PhD]]=1,"PhD"),"Other")</f>
        <v>Other</v>
      </c>
    </row>
    <row r="2176" spans="1:17" x14ac:dyDescent="0.25">
      <c r="A2176" s="2">
        <v>1561</v>
      </c>
      <c r="B2176" s="7">
        <v>113260</v>
      </c>
      <c r="C2176" s="2">
        <v>1</v>
      </c>
      <c r="D2176" s="2">
        <v>1</v>
      </c>
      <c r="E2176" s="2">
        <v>50</v>
      </c>
      <c r="F2176" s="2">
        <v>0</v>
      </c>
      <c r="G2176" s="2">
        <v>1</v>
      </c>
      <c r="H2176" s="2">
        <v>0</v>
      </c>
      <c r="I2176" s="2">
        <v>0</v>
      </c>
      <c r="J2176" s="2">
        <v>0</v>
      </c>
      <c r="K2176" s="2">
        <v>0</v>
      </c>
      <c r="L2176" s="2">
        <v>1</v>
      </c>
      <c r="M2176" s="2">
        <v>0</v>
      </c>
      <c r="N2176" s="2">
        <v>0</v>
      </c>
      <c r="O2176" s="2" t="s">
        <v>34</v>
      </c>
      <c r="P2176" s="2" t="str" cm="1">
        <f t="array" ref="P2176">_xlfn.IFS(Table1[[#This Row],[Divorced]]=1,"Divorced",Table1[[#This Row],[Married]]=1,"Married",Table1[[#This Row],[Single]]=1,"Single",Table1[[#This Row],[Together]]=1,"Together",Table1[[#This Row],[Widow]]=1,"Widow")</f>
        <v>Married</v>
      </c>
      <c r="Q2176" s="2" t="str" cm="1">
        <f t="array" ref="Q2176">IFERROR(_xlfn.IFS(Table1[[#This Row],[Basic]]=1,"Basic",Table1[[#This Row],[Graduate]]=1,"Graduate",Table1[[#This Row],[Master]]=1,"Master",Table1[[#This Row],[PhD]]=1,"PhD"),"Other")</f>
        <v>Graduate</v>
      </c>
    </row>
    <row r="2177" spans="1:17" x14ac:dyDescent="0.25">
      <c r="A2177" s="2">
        <v>1674</v>
      </c>
      <c r="B2177" s="7">
        <v>113084</v>
      </c>
      <c r="C2177" s="2">
        <v>0</v>
      </c>
      <c r="D2177" s="2">
        <v>0</v>
      </c>
      <c r="E2177" s="2">
        <v>68</v>
      </c>
      <c r="F2177" s="2">
        <v>0</v>
      </c>
      <c r="G2177" s="2">
        <v>0</v>
      </c>
      <c r="H2177" s="2">
        <v>0</v>
      </c>
      <c r="I2177" s="2">
        <v>1</v>
      </c>
      <c r="J2177" s="2">
        <v>0</v>
      </c>
      <c r="K2177" s="2">
        <v>1</v>
      </c>
      <c r="L2177" s="2">
        <v>0</v>
      </c>
      <c r="M2177" s="2">
        <v>0</v>
      </c>
      <c r="N2177" s="2">
        <v>0</v>
      </c>
      <c r="O2177" s="2" t="s">
        <v>37</v>
      </c>
      <c r="P2177" s="2" t="str" cm="1">
        <f t="array" ref="P2177">_xlfn.IFS(Table1[[#This Row],[Divorced]]=1,"Divorced",Table1[[#This Row],[Married]]=1,"Married",Table1[[#This Row],[Single]]=1,"Single",Table1[[#This Row],[Together]]=1,"Together",Table1[[#This Row],[Widow]]=1,"Widow")</f>
        <v>Together</v>
      </c>
      <c r="Q2177" s="2" t="str" cm="1">
        <f t="array" ref="Q2177">IFERROR(_xlfn.IFS(Table1[[#This Row],[Basic]]=1,"Basic",Table1[[#This Row],[Graduate]]=1,"Graduate",Table1[[#This Row],[Master]]=1,"Master",Table1[[#This Row],[PhD]]=1,"PhD"),"Other")</f>
        <v>Basic</v>
      </c>
    </row>
    <row r="2178" spans="1:17" x14ac:dyDescent="0.25">
      <c r="A2178" s="2">
        <v>1297</v>
      </c>
      <c r="B2178" s="7">
        <v>112571</v>
      </c>
      <c r="C2178" s="2">
        <v>1</v>
      </c>
      <c r="D2178" s="2">
        <v>0</v>
      </c>
      <c r="E2178" s="2">
        <v>44</v>
      </c>
      <c r="F2178" s="2">
        <v>1</v>
      </c>
      <c r="G2178" s="2">
        <v>0</v>
      </c>
      <c r="H2178" s="2">
        <v>0</v>
      </c>
      <c r="I2178" s="2">
        <v>0</v>
      </c>
      <c r="J2178" s="2">
        <v>0</v>
      </c>
      <c r="K2178" s="2">
        <v>0</v>
      </c>
      <c r="L2178" s="2">
        <v>1</v>
      </c>
      <c r="M2178" s="2">
        <v>0</v>
      </c>
      <c r="N2178" s="2">
        <v>0</v>
      </c>
      <c r="O2178" s="2" t="s">
        <v>34</v>
      </c>
      <c r="P2178" s="2" t="str" cm="1">
        <f t="array" ref="P2178">_xlfn.IFS(Table1[[#This Row],[Divorced]]=1,"Divorced",Table1[[#This Row],[Married]]=1,"Married",Table1[[#This Row],[Single]]=1,"Single",Table1[[#This Row],[Together]]=1,"Together",Table1[[#This Row],[Widow]]=1,"Widow")</f>
        <v>Divorced</v>
      </c>
      <c r="Q2178" s="2" t="str" cm="1">
        <f t="array" ref="Q2178">IFERROR(_xlfn.IFS(Table1[[#This Row],[Basic]]=1,"Basic",Table1[[#This Row],[Graduate]]=1,"Graduate",Table1[[#This Row],[Master]]=1,"Master",Table1[[#This Row],[PhD]]=1,"PhD"),"Other")</f>
        <v>Graduate</v>
      </c>
    </row>
    <row r="2179" spans="1:17" x14ac:dyDescent="0.25">
      <c r="A2179" s="2">
        <v>2587</v>
      </c>
      <c r="B2179" s="7">
        <v>112393</v>
      </c>
      <c r="C2179" s="2">
        <v>0</v>
      </c>
      <c r="D2179" s="2">
        <v>0</v>
      </c>
      <c r="E2179" s="2">
        <v>42</v>
      </c>
      <c r="F2179" s="2">
        <v>0</v>
      </c>
      <c r="G2179" s="2">
        <v>1</v>
      </c>
      <c r="H2179" s="2">
        <v>0</v>
      </c>
      <c r="I2179" s="2">
        <v>0</v>
      </c>
      <c r="J2179" s="2">
        <v>0</v>
      </c>
      <c r="K2179" s="2">
        <v>0</v>
      </c>
      <c r="L2179" s="2">
        <v>0</v>
      </c>
      <c r="M2179" s="2">
        <v>0</v>
      </c>
      <c r="N2179" s="2">
        <v>0</v>
      </c>
      <c r="O2179" s="2" t="s">
        <v>34</v>
      </c>
      <c r="P2179" s="2" t="str" cm="1">
        <f t="array" ref="P2179">_xlfn.IFS(Table1[[#This Row],[Divorced]]=1,"Divorced",Table1[[#This Row],[Married]]=1,"Married",Table1[[#This Row],[Single]]=1,"Single",Table1[[#This Row],[Together]]=1,"Together",Table1[[#This Row],[Widow]]=1,"Widow")</f>
        <v>Married</v>
      </c>
      <c r="Q2179" s="2" t="str" cm="1">
        <f t="array" ref="Q2179">IFERROR(_xlfn.IFS(Table1[[#This Row],[Basic]]=1,"Basic",Table1[[#This Row],[Graduate]]=1,"Graduate",Table1[[#This Row],[Master]]=1,"Master",Table1[[#This Row],[PhD]]=1,"PhD"),"Other")</f>
        <v>Other</v>
      </c>
    </row>
    <row r="2180" spans="1:17" x14ac:dyDescent="0.25">
      <c r="A2180" s="2">
        <v>2836</v>
      </c>
      <c r="B2180" s="7">
        <v>111448</v>
      </c>
      <c r="C2180" s="2">
        <v>0</v>
      </c>
      <c r="D2180" s="2">
        <v>0</v>
      </c>
      <c r="E2180" s="2">
        <v>45</v>
      </c>
      <c r="F2180" s="2">
        <v>1</v>
      </c>
      <c r="G2180" s="2">
        <v>0</v>
      </c>
      <c r="H2180" s="2">
        <v>0</v>
      </c>
      <c r="I2180" s="2">
        <v>0</v>
      </c>
      <c r="J2180" s="2">
        <v>0</v>
      </c>
      <c r="K2180" s="2">
        <v>0</v>
      </c>
      <c r="L2180" s="2">
        <v>0</v>
      </c>
      <c r="M2180" s="2">
        <v>0</v>
      </c>
      <c r="N2180" s="2">
        <v>0</v>
      </c>
      <c r="O2180" s="2" t="s">
        <v>36</v>
      </c>
      <c r="P2180" s="2" t="str" cm="1">
        <f t="array" ref="P2180">_xlfn.IFS(Table1[[#This Row],[Divorced]]=1,"Divorced",Table1[[#This Row],[Married]]=1,"Married",Table1[[#This Row],[Single]]=1,"Single",Table1[[#This Row],[Together]]=1,"Together",Table1[[#This Row],[Widow]]=1,"Widow")</f>
        <v>Divorced</v>
      </c>
      <c r="Q2180" s="2" t="str" cm="1">
        <f t="array" ref="Q2180">IFERROR(_xlfn.IFS(Table1[[#This Row],[Basic]]=1,"Basic",Table1[[#This Row],[Graduate]]=1,"Graduate",Table1[[#This Row],[Master]]=1,"Master",Table1[[#This Row],[PhD]]=1,"PhD"),"Other")</f>
        <v>Other</v>
      </c>
    </row>
    <row r="2181" spans="1:17" x14ac:dyDescent="0.25">
      <c r="A2181" s="2">
        <v>3197</v>
      </c>
      <c r="B2181" s="7">
        <v>111012</v>
      </c>
      <c r="C2181" s="2">
        <v>1</v>
      </c>
      <c r="D2181" s="2">
        <v>0</v>
      </c>
      <c r="E2181" s="2">
        <v>36</v>
      </c>
      <c r="F2181" s="2">
        <v>0</v>
      </c>
      <c r="G2181" s="2">
        <v>0</v>
      </c>
      <c r="H2181" s="2">
        <v>1</v>
      </c>
      <c r="I2181" s="2">
        <v>0</v>
      </c>
      <c r="J2181" s="2">
        <v>0</v>
      </c>
      <c r="K2181" s="2">
        <v>0</v>
      </c>
      <c r="L2181" s="2">
        <v>1</v>
      </c>
      <c r="M2181" s="2">
        <v>0</v>
      </c>
      <c r="N2181" s="2">
        <v>0</v>
      </c>
      <c r="O2181" s="2" t="s">
        <v>38</v>
      </c>
      <c r="P2181" s="2" t="str" cm="1">
        <f t="array" ref="P2181">_xlfn.IFS(Table1[[#This Row],[Divorced]]=1,"Divorced",Table1[[#This Row],[Married]]=1,"Married",Table1[[#This Row],[Single]]=1,"Single",Table1[[#This Row],[Together]]=1,"Together",Table1[[#This Row],[Widow]]=1,"Widow")</f>
        <v>Single</v>
      </c>
      <c r="Q2181" s="2" t="str" cm="1">
        <f t="array" ref="Q2181">IFERROR(_xlfn.IFS(Table1[[#This Row],[Basic]]=1,"Basic",Table1[[#This Row],[Graduate]]=1,"Graduate",Table1[[#This Row],[Master]]=1,"Master",Table1[[#This Row],[PhD]]=1,"PhD"),"Other")</f>
        <v>Graduate</v>
      </c>
    </row>
    <row r="2182" spans="1:17" x14ac:dyDescent="0.25">
      <c r="A2182" s="2">
        <v>1029</v>
      </c>
      <c r="B2182" s="7">
        <v>110979</v>
      </c>
      <c r="C2182" s="2">
        <v>0</v>
      </c>
      <c r="D2182" s="2">
        <v>0</v>
      </c>
      <c r="E2182" s="2">
        <v>31</v>
      </c>
      <c r="F2182" s="2">
        <v>1</v>
      </c>
      <c r="G2182" s="2">
        <v>0</v>
      </c>
      <c r="H2182" s="2">
        <v>0</v>
      </c>
      <c r="I2182" s="2">
        <v>0</v>
      </c>
      <c r="J2182" s="2">
        <v>0</v>
      </c>
      <c r="K2182" s="2">
        <v>0</v>
      </c>
      <c r="L2182" s="2">
        <v>0</v>
      </c>
      <c r="M2182" s="2">
        <v>1</v>
      </c>
      <c r="N2182" s="2">
        <v>0</v>
      </c>
      <c r="O2182" s="2" t="s">
        <v>39</v>
      </c>
      <c r="P2182" s="2" t="str" cm="1">
        <f t="array" ref="P2182">_xlfn.IFS(Table1[[#This Row],[Divorced]]=1,"Divorced",Table1[[#This Row],[Married]]=1,"Married",Table1[[#This Row],[Single]]=1,"Single",Table1[[#This Row],[Together]]=1,"Together",Table1[[#This Row],[Widow]]=1,"Widow")</f>
        <v>Divorced</v>
      </c>
      <c r="Q2182" s="2" t="str" cm="1">
        <f t="array" ref="Q2182">IFERROR(_xlfn.IFS(Table1[[#This Row],[Basic]]=1,"Basic",Table1[[#This Row],[Graduate]]=1,"Graduate",Table1[[#This Row],[Master]]=1,"Master",Table1[[#This Row],[PhD]]=1,"PhD"),"Other")</f>
        <v>Master</v>
      </c>
    </row>
    <row r="2183" spans="1:17" x14ac:dyDescent="0.25">
      <c r="A2183" s="2">
        <v>2119</v>
      </c>
      <c r="B2183" s="7">
        <v>110979</v>
      </c>
      <c r="C2183" s="2">
        <v>0</v>
      </c>
      <c r="D2183" s="2">
        <v>0</v>
      </c>
      <c r="E2183" s="2">
        <v>31</v>
      </c>
      <c r="F2183" s="2">
        <v>1</v>
      </c>
      <c r="G2183" s="2">
        <v>0</v>
      </c>
      <c r="H2183" s="2">
        <v>0</v>
      </c>
      <c r="I2183" s="2">
        <v>0</v>
      </c>
      <c r="J2183" s="2">
        <v>0</v>
      </c>
      <c r="K2183" s="2">
        <v>0</v>
      </c>
      <c r="L2183" s="2">
        <v>0</v>
      </c>
      <c r="M2183" s="2">
        <v>1</v>
      </c>
      <c r="N2183" s="2">
        <v>0</v>
      </c>
      <c r="O2183" s="2" t="s">
        <v>34</v>
      </c>
      <c r="P2183" s="2" t="str" cm="1">
        <f t="array" ref="P2183">_xlfn.IFS(Table1[[#This Row],[Divorced]]=1,"Divorced",Table1[[#This Row],[Married]]=1,"Married",Table1[[#This Row],[Single]]=1,"Single",Table1[[#This Row],[Together]]=1,"Together",Table1[[#This Row],[Widow]]=1,"Widow")</f>
        <v>Divorced</v>
      </c>
      <c r="Q2183" s="2" t="str" cm="1">
        <f t="array" ref="Q2183">IFERROR(_xlfn.IFS(Table1[[#This Row],[Basic]]=1,"Basic",Table1[[#This Row],[Graduate]]=1,"Graduate",Table1[[#This Row],[Master]]=1,"Master",Table1[[#This Row],[PhD]]=1,"PhD"),"Other")</f>
        <v>Master</v>
      </c>
    </row>
    <row r="2184" spans="1:17" x14ac:dyDescent="0.25">
      <c r="A2184" s="2">
        <v>1412</v>
      </c>
      <c r="B2184" s="7">
        <v>110404</v>
      </c>
      <c r="C2184" s="2">
        <v>1</v>
      </c>
      <c r="D2184" s="2">
        <v>0</v>
      </c>
      <c r="E2184" s="2">
        <v>31</v>
      </c>
      <c r="F2184" s="2">
        <v>0</v>
      </c>
      <c r="G2184" s="2">
        <v>0</v>
      </c>
      <c r="H2184" s="2">
        <v>0</v>
      </c>
      <c r="I2184" s="2">
        <v>1</v>
      </c>
      <c r="J2184" s="2">
        <v>0</v>
      </c>
      <c r="K2184" s="2">
        <v>0</v>
      </c>
      <c r="L2184" s="2">
        <v>0</v>
      </c>
      <c r="M2184" s="2">
        <v>0</v>
      </c>
      <c r="N2184" s="2">
        <v>0</v>
      </c>
      <c r="O2184" s="2" t="s">
        <v>35</v>
      </c>
      <c r="P2184" s="2" t="str" cm="1">
        <f t="array" ref="P2184">_xlfn.IFS(Table1[[#This Row],[Divorced]]=1,"Divorced",Table1[[#This Row],[Married]]=1,"Married",Table1[[#This Row],[Single]]=1,"Single",Table1[[#This Row],[Together]]=1,"Together",Table1[[#This Row],[Widow]]=1,"Widow")</f>
        <v>Together</v>
      </c>
      <c r="Q2184" s="2" t="str" cm="1">
        <f t="array" ref="Q2184">IFERROR(_xlfn.IFS(Table1[[#This Row],[Basic]]=1,"Basic",Table1[[#This Row],[Graduate]]=1,"Graduate",Table1[[#This Row],[Master]]=1,"Master",Table1[[#This Row],[PhD]]=1,"PhD"),"Other")</f>
        <v>Other</v>
      </c>
    </row>
    <row r="2185" spans="1:17" x14ac:dyDescent="0.25">
      <c r="A2185" s="2">
        <v>1369</v>
      </c>
      <c r="B2185" s="7">
        <v>110245</v>
      </c>
      <c r="C2185" s="2">
        <v>1</v>
      </c>
      <c r="D2185" s="2">
        <v>0</v>
      </c>
      <c r="E2185" s="2">
        <v>49</v>
      </c>
      <c r="F2185" s="2">
        <v>0</v>
      </c>
      <c r="G2185" s="2">
        <v>0</v>
      </c>
      <c r="H2185" s="2">
        <v>1</v>
      </c>
      <c r="I2185" s="2">
        <v>0</v>
      </c>
      <c r="J2185" s="2">
        <v>0</v>
      </c>
      <c r="K2185" s="2">
        <v>0</v>
      </c>
      <c r="L2185" s="2">
        <v>1</v>
      </c>
      <c r="M2185" s="2">
        <v>0</v>
      </c>
      <c r="N2185" s="2">
        <v>0</v>
      </c>
      <c r="O2185" s="2" t="s">
        <v>34</v>
      </c>
      <c r="P2185" s="2" t="str" cm="1">
        <f t="array" ref="P2185">_xlfn.IFS(Table1[[#This Row],[Divorced]]=1,"Divorced",Table1[[#This Row],[Married]]=1,"Married",Table1[[#This Row],[Single]]=1,"Single",Table1[[#This Row],[Together]]=1,"Together",Table1[[#This Row],[Widow]]=1,"Widow")</f>
        <v>Single</v>
      </c>
      <c r="Q2185" s="2" t="str" cm="1">
        <f t="array" ref="Q2185">IFERROR(_xlfn.IFS(Table1[[#This Row],[Basic]]=1,"Basic",Table1[[#This Row],[Graduate]]=1,"Graduate",Table1[[#This Row],[Master]]=1,"Master",Table1[[#This Row],[PhD]]=1,"PhD"),"Other")</f>
        <v>Graduate</v>
      </c>
    </row>
    <row r="2186" spans="1:17" x14ac:dyDescent="0.25">
      <c r="A2186" s="2">
        <v>2679</v>
      </c>
      <c r="B2186" s="7">
        <v>109722</v>
      </c>
      <c r="C2186" s="2">
        <v>1</v>
      </c>
      <c r="D2186" s="2">
        <v>0</v>
      </c>
      <c r="E2186" s="2">
        <v>47</v>
      </c>
      <c r="F2186" s="2">
        <v>0</v>
      </c>
      <c r="G2186" s="2">
        <v>0</v>
      </c>
      <c r="H2186" s="2">
        <v>0</v>
      </c>
      <c r="I2186" s="2">
        <v>1</v>
      </c>
      <c r="J2186" s="2">
        <v>0</v>
      </c>
      <c r="K2186" s="2">
        <v>1</v>
      </c>
      <c r="L2186" s="2">
        <v>0</v>
      </c>
      <c r="M2186" s="2">
        <v>0</v>
      </c>
      <c r="N2186" s="2">
        <v>0</v>
      </c>
      <c r="O2186" s="2" t="s">
        <v>39</v>
      </c>
      <c r="P2186" s="2" t="str" cm="1">
        <f t="array" ref="P2186">_xlfn.IFS(Table1[[#This Row],[Divorced]]=1,"Divorced",Table1[[#This Row],[Married]]=1,"Married",Table1[[#This Row],[Single]]=1,"Single",Table1[[#This Row],[Together]]=1,"Together",Table1[[#This Row],[Widow]]=1,"Widow")</f>
        <v>Together</v>
      </c>
      <c r="Q2186" s="2" t="str" cm="1">
        <f t="array" ref="Q2186">IFERROR(_xlfn.IFS(Table1[[#This Row],[Basic]]=1,"Basic",Table1[[#This Row],[Graduate]]=1,"Graduate",Table1[[#This Row],[Master]]=1,"Master",Table1[[#This Row],[PhD]]=1,"PhD"),"Other")</f>
        <v>Basic</v>
      </c>
    </row>
    <row r="2187" spans="1:17" x14ac:dyDescent="0.25">
      <c r="A2187" s="2">
        <v>1126</v>
      </c>
      <c r="B2187" s="7">
        <v>109548</v>
      </c>
      <c r="C2187" s="2">
        <v>1</v>
      </c>
      <c r="D2187" s="2">
        <v>0</v>
      </c>
      <c r="E2187" s="2">
        <v>44</v>
      </c>
      <c r="F2187" s="2">
        <v>1</v>
      </c>
      <c r="G2187" s="2">
        <v>0</v>
      </c>
      <c r="H2187" s="2">
        <v>0</v>
      </c>
      <c r="I2187" s="2">
        <v>0</v>
      </c>
      <c r="J2187" s="2">
        <v>0</v>
      </c>
      <c r="K2187" s="2">
        <v>1</v>
      </c>
      <c r="L2187" s="2">
        <v>0</v>
      </c>
      <c r="M2187" s="2">
        <v>0</v>
      </c>
      <c r="N2187" s="2">
        <v>0</v>
      </c>
      <c r="O2187" s="2" t="s">
        <v>36</v>
      </c>
      <c r="P2187" s="2" t="str" cm="1">
        <f t="array" ref="P2187">_xlfn.IFS(Table1[[#This Row],[Divorced]]=1,"Divorced",Table1[[#This Row],[Married]]=1,"Married",Table1[[#This Row],[Single]]=1,"Single",Table1[[#This Row],[Together]]=1,"Together",Table1[[#This Row],[Widow]]=1,"Widow")</f>
        <v>Divorced</v>
      </c>
      <c r="Q2187" s="2" t="str" cm="1">
        <f t="array" ref="Q2187">IFERROR(_xlfn.IFS(Table1[[#This Row],[Basic]]=1,"Basic",Table1[[#This Row],[Graduate]]=1,"Graduate",Table1[[#This Row],[Master]]=1,"Master",Table1[[#This Row],[PhD]]=1,"PhD"),"Other")</f>
        <v>Basic</v>
      </c>
    </row>
    <row r="2188" spans="1:17" x14ac:dyDescent="0.25">
      <c r="A2188" s="2">
        <v>2512</v>
      </c>
      <c r="B2188" s="7">
        <v>109255</v>
      </c>
      <c r="C2188" s="2">
        <v>1</v>
      </c>
      <c r="D2188" s="2">
        <v>0</v>
      </c>
      <c r="E2188" s="2">
        <v>31</v>
      </c>
      <c r="F2188" s="2">
        <v>0</v>
      </c>
      <c r="G2188" s="2">
        <v>0</v>
      </c>
      <c r="H2188" s="2">
        <v>1</v>
      </c>
      <c r="I2188" s="2">
        <v>0</v>
      </c>
      <c r="J2188" s="2">
        <v>0</v>
      </c>
      <c r="K2188" s="2">
        <v>0</v>
      </c>
      <c r="L2188" s="2">
        <v>1</v>
      </c>
      <c r="M2188" s="2">
        <v>0</v>
      </c>
      <c r="N2188" s="2">
        <v>0</v>
      </c>
      <c r="O2188" s="2" t="s">
        <v>36</v>
      </c>
      <c r="P2188" s="2" t="str" cm="1">
        <f t="array" ref="P2188">_xlfn.IFS(Table1[[#This Row],[Divorced]]=1,"Divorced",Table1[[#This Row],[Married]]=1,"Married",Table1[[#This Row],[Single]]=1,"Single",Table1[[#This Row],[Together]]=1,"Together",Table1[[#This Row],[Widow]]=1,"Widow")</f>
        <v>Single</v>
      </c>
      <c r="Q2188" s="2" t="str" cm="1">
        <f t="array" ref="Q2188">IFERROR(_xlfn.IFS(Table1[[#This Row],[Basic]]=1,"Basic",Table1[[#This Row],[Graduate]]=1,"Graduate",Table1[[#This Row],[Master]]=1,"Master",Table1[[#This Row],[PhD]]=1,"PhD"),"Other")</f>
        <v>Graduate</v>
      </c>
    </row>
    <row r="2189" spans="1:17" x14ac:dyDescent="0.25">
      <c r="A2189" s="2">
        <v>2201</v>
      </c>
      <c r="B2189" s="7">
        <v>108940</v>
      </c>
      <c r="C2189" s="2">
        <v>1</v>
      </c>
      <c r="D2189" s="2">
        <v>0</v>
      </c>
      <c r="E2189" s="2">
        <v>34</v>
      </c>
      <c r="F2189" s="2">
        <v>0</v>
      </c>
      <c r="G2189" s="2">
        <v>0</v>
      </c>
      <c r="H2189" s="2">
        <v>1</v>
      </c>
      <c r="I2189" s="2">
        <v>0</v>
      </c>
      <c r="J2189" s="2">
        <v>0</v>
      </c>
      <c r="K2189" s="2">
        <v>1</v>
      </c>
      <c r="L2189" s="2">
        <v>0</v>
      </c>
      <c r="M2189" s="2">
        <v>0</v>
      </c>
      <c r="N2189" s="2">
        <v>0</v>
      </c>
      <c r="O2189" s="2" t="s">
        <v>38</v>
      </c>
      <c r="P2189" s="2" t="str" cm="1">
        <f t="array" ref="P2189">_xlfn.IFS(Table1[[#This Row],[Divorced]]=1,"Divorced",Table1[[#This Row],[Married]]=1,"Married",Table1[[#This Row],[Single]]=1,"Single",Table1[[#This Row],[Together]]=1,"Together",Table1[[#This Row],[Widow]]=1,"Widow")</f>
        <v>Single</v>
      </c>
      <c r="Q2189" s="2" t="str" cm="1">
        <f t="array" ref="Q2189">IFERROR(_xlfn.IFS(Table1[[#This Row],[Basic]]=1,"Basic",Table1[[#This Row],[Graduate]]=1,"Graduate",Table1[[#This Row],[Master]]=1,"Master",Table1[[#This Row],[PhD]]=1,"PhD"),"Other")</f>
        <v>Basic</v>
      </c>
    </row>
    <row r="2190" spans="1:17" x14ac:dyDescent="0.25">
      <c r="A2190" s="2">
        <v>3163</v>
      </c>
      <c r="B2190" s="7">
        <v>108820</v>
      </c>
      <c r="C2190" s="2">
        <v>1</v>
      </c>
      <c r="D2190" s="2">
        <v>1</v>
      </c>
      <c r="E2190" s="2">
        <v>68</v>
      </c>
      <c r="F2190" s="2">
        <v>0</v>
      </c>
      <c r="G2190" s="2">
        <v>0</v>
      </c>
      <c r="H2190" s="2">
        <v>1</v>
      </c>
      <c r="I2190" s="2">
        <v>0</v>
      </c>
      <c r="J2190" s="2">
        <v>0</v>
      </c>
      <c r="K2190" s="2">
        <v>0</v>
      </c>
      <c r="L2190" s="2">
        <v>0</v>
      </c>
      <c r="M2190" s="2">
        <v>1</v>
      </c>
      <c r="N2190" s="2">
        <v>0</v>
      </c>
      <c r="O2190" s="2" t="s">
        <v>34</v>
      </c>
      <c r="P2190" s="2" t="str" cm="1">
        <f t="array" ref="P2190">_xlfn.IFS(Table1[[#This Row],[Divorced]]=1,"Divorced",Table1[[#This Row],[Married]]=1,"Married",Table1[[#This Row],[Single]]=1,"Single",Table1[[#This Row],[Together]]=1,"Together",Table1[[#This Row],[Widow]]=1,"Widow")</f>
        <v>Single</v>
      </c>
      <c r="Q2190" s="2" t="str" cm="1">
        <f t="array" ref="Q2190">IFERROR(_xlfn.IFS(Table1[[#This Row],[Basic]]=1,"Basic",Table1[[#This Row],[Graduate]]=1,"Graduate",Table1[[#This Row],[Master]]=1,"Master",Table1[[#This Row],[PhD]]=1,"PhD"),"Other")</f>
        <v>Master</v>
      </c>
    </row>
    <row r="2191" spans="1:17" x14ac:dyDescent="0.25">
      <c r="A2191" s="2">
        <v>2023</v>
      </c>
      <c r="B2191" s="7">
        <v>108028</v>
      </c>
      <c r="C2191" s="2">
        <v>0</v>
      </c>
      <c r="D2191" s="2">
        <v>0</v>
      </c>
      <c r="E2191" s="2">
        <v>29</v>
      </c>
      <c r="F2191" s="2">
        <v>0</v>
      </c>
      <c r="G2191" s="2">
        <v>0</v>
      </c>
      <c r="H2191" s="2">
        <v>1</v>
      </c>
      <c r="I2191" s="2">
        <v>0</v>
      </c>
      <c r="J2191" s="2">
        <v>0</v>
      </c>
      <c r="K2191" s="2">
        <v>0</v>
      </c>
      <c r="L2191" s="2">
        <v>1</v>
      </c>
      <c r="M2191" s="2">
        <v>0</v>
      </c>
      <c r="N2191" s="2">
        <v>0</v>
      </c>
      <c r="O2191" s="2" t="s">
        <v>34</v>
      </c>
      <c r="P2191" s="2" t="str" cm="1">
        <f t="array" ref="P2191">_xlfn.IFS(Table1[[#This Row],[Divorced]]=1,"Divorced",Table1[[#This Row],[Married]]=1,"Married",Table1[[#This Row],[Single]]=1,"Single",Table1[[#This Row],[Together]]=1,"Together",Table1[[#This Row],[Widow]]=1,"Widow")</f>
        <v>Single</v>
      </c>
      <c r="Q2191" s="2" t="str" cm="1">
        <f t="array" ref="Q2191">IFERROR(_xlfn.IFS(Table1[[#This Row],[Basic]]=1,"Basic",Table1[[#This Row],[Graduate]]=1,"Graduate",Table1[[#This Row],[Master]]=1,"Master",Table1[[#This Row],[PhD]]=1,"PhD"),"Other")</f>
        <v>Graduate</v>
      </c>
    </row>
    <row r="2192" spans="1:17" x14ac:dyDescent="0.25">
      <c r="A2192" s="2">
        <v>1226</v>
      </c>
      <c r="B2192" s="7">
        <v>107500</v>
      </c>
      <c r="C2192" s="2">
        <v>1</v>
      </c>
      <c r="D2192" s="2">
        <v>0</v>
      </c>
      <c r="E2192" s="2">
        <v>47</v>
      </c>
      <c r="F2192" s="2">
        <v>0</v>
      </c>
      <c r="G2192" s="2">
        <v>0</v>
      </c>
      <c r="H2192" s="2">
        <v>1</v>
      </c>
      <c r="I2192" s="2">
        <v>0</v>
      </c>
      <c r="J2192" s="2">
        <v>0</v>
      </c>
      <c r="K2192" s="2">
        <v>0</v>
      </c>
      <c r="L2192" s="2">
        <v>1</v>
      </c>
      <c r="M2192" s="2">
        <v>0</v>
      </c>
      <c r="N2192" s="2">
        <v>0</v>
      </c>
      <c r="O2192" s="2" t="s">
        <v>35</v>
      </c>
      <c r="P2192" s="2" t="str" cm="1">
        <f t="array" ref="P2192">_xlfn.IFS(Table1[[#This Row],[Divorced]]=1,"Divorced",Table1[[#This Row],[Married]]=1,"Married",Table1[[#This Row],[Single]]=1,"Single",Table1[[#This Row],[Together]]=1,"Together",Table1[[#This Row],[Widow]]=1,"Widow")</f>
        <v>Single</v>
      </c>
      <c r="Q2192" s="2" t="str" cm="1">
        <f t="array" ref="Q2192">IFERROR(_xlfn.IFS(Table1[[#This Row],[Basic]]=1,"Basic",Table1[[#This Row],[Graduate]]=1,"Graduate",Table1[[#This Row],[Master]]=1,"Master",Table1[[#This Row],[PhD]]=1,"PhD"),"Other")</f>
        <v>Graduate</v>
      </c>
    </row>
    <row r="2193" spans="1:17" x14ac:dyDescent="0.25">
      <c r="A2193" s="2">
        <v>1042</v>
      </c>
      <c r="B2193" s="7">
        <v>107500</v>
      </c>
      <c r="C2193" s="2">
        <v>1</v>
      </c>
      <c r="D2193" s="2">
        <v>0</v>
      </c>
      <c r="E2193" s="2">
        <v>45</v>
      </c>
      <c r="F2193" s="2">
        <v>0</v>
      </c>
      <c r="G2193" s="2">
        <v>1</v>
      </c>
      <c r="H2193" s="2">
        <v>0</v>
      </c>
      <c r="I2193" s="2">
        <v>0</v>
      </c>
      <c r="J2193" s="2">
        <v>0</v>
      </c>
      <c r="K2193" s="2">
        <v>0</v>
      </c>
      <c r="L2193" s="2">
        <v>0</v>
      </c>
      <c r="M2193" s="2">
        <v>1</v>
      </c>
      <c r="N2193" s="2">
        <v>0</v>
      </c>
      <c r="O2193" s="2" t="s">
        <v>36</v>
      </c>
      <c r="P2193" s="2" t="str" cm="1">
        <f t="array" ref="P2193">_xlfn.IFS(Table1[[#This Row],[Divorced]]=1,"Divorced",Table1[[#This Row],[Married]]=1,"Married",Table1[[#This Row],[Single]]=1,"Single",Table1[[#This Row],[Together]]=1,"Together",Table1[[#This Row],[Widow]]=1,"Widow")</f>
        <v>Married</v>
      </c>
      <c r="Q2193" s="2" t="str" cm="1">
        <f t="array" ref="Q2193">IFERROR(_xlfn.IFS(Table1[[#This Row],[Basic]]=1,"Basic",Table1[[#This Row],[Graduate]]=1,"Graduate",Table1[[#This Row],[Master]]=1,"Master",Table1[[#This Row],[PhD]]=1,"PhD"),"Other")</f>
        <v>Master</v>
      </c>
    </row>
    <row r="2194" spans="1:17" x14ac:dyDescent="0.25">
      <c r="A2194" s="2">
        <v>1011</v>
      </c>
      <c r="B2194" s="7">
        <v>107500</v>
      </c>
      <c r="C2194" s="2">
        <v>0</v>
      </c>
      <c r="D2194" s="2">
        <v>0</v>
      </c>
      <c r="E2194" s="2">
        <v>44</v>
      </c>
      <c r="F2194" s="2">
        <v>0</v>
      </c>
      <c r="G2194" s="2">
        <v>1</v>
      </c>
      <c r="H2194" s="2">
        <v>0</v>
      </c>
      <c r="I2194" s="2">
        <v>0</v>
      </c>
      <c r="J2194" s="2">
        <v>0</v>
      </c>
      <c r="K2194" s="2">
        <v>1</v>
      </c>
      <c r="L2194" s="2">
        <v>0</v>
      </c>
      <c r="M2194" s="2">
        <v>0</v>
      </c>
      <c r="N2194" s="2">
        <v>0</v>
      </c>
      <c r="O2194" s="2" t="s">
        <v>39</v>
      </c>
      <c r="P2194" s="2" t="str" cm="1">
        <f t="array" ref="P2194">_xlfn.IFS(Table1[[#This Row],[Divorced]]=1,"Divorced",Table1[[#This Row],[Married]]=1,"Married",Table1[[#This Row],[Single]]=1,"Single",Table1[[#This Row],[Together]]=1,"Together",Table1[[#This Row],[Widow]]=1,"Widow")</f>
        <v>Married</v>
      </c>
      <c r="Q2194" s="2" t="str" cm="1">
        <f t="array" ref="Q2194">IFERROR(_xlfn.IFS(Table1[[#This Row],[Basic]]=1,"Basic",Table1[[#This Row],[Graduate]]=1,"Graduate",Table1[[#This Row],[Master]]=1,"Master",Table1[[#This Row],[PhD]]=1,"PhD"),"Other")</f>
        <v>Basic</v>
      </c>
    </row>
    <row r="2195" spans="1:17" x14ac:dyDescent="0.25">
      <c r="A2195" s="2">
        <v>1705</v>
      </c>
      <c r="B2195" s="7">
        <v>107500</v>
      </c>
      <c r="C2195" s="2">
        <v>1</v>
      </c>
      <c r="D2195" s="2">
        <v>0</v>
      </c>
      <c r="E2195" s="2">
        <v>44</v>
      </c>
      <c r="F2195" s="2">
        <v>0</v>
      </c>
      <c r="G2195" s="2">
        <v>1</v>
      </c>
      <c r="H2195" s="2">
        <v>0</v>
      </c>
      <c r="I2195" s="2">
        <v>0</v>
      </c>
      <c r="J2195" s="2">
        <v>0</v>
      </c>
      <c r="K2195" s="2">
        <v>0</v>
      </c>
      <c r="L2195" s="2">
        <v>1</v>
      </c>
      <c r="M2195" s="2">
        <v>0</v>
      </c>
      <c r="N2195" s="2">
        <v>0</v>
      </c>
      <c r="O2195" s="2" t="s">
        <v>34</v>
      </c>
      <c r="P2195" s="2" t="str" cm="1">
        <f t="array" ref="P2195">_xlfn.IFS(Table1[[#This Row],[Divorced]]=1,"Divorced",Table1[[#This Row],[Married]]=1,"Married",Table1[[#This Row],[Single]]=1,"Single",Table1[[#This Row],[Together]]=1,"Together",Table1[[#This Row],[Widow]]=1,"Widow")</f>
        <v>Married</v>
      </c>
      <c r="Q2195" s="2" t="str" cm="1">
        <f t="array" ref="Q2195">IFERROR(_xlfn.IFS(Table1[[#This Row],[Basic]]=1,"Basic",Table1[[#This Row],[Graduate]]=1,"Graduate",Table1[[#This Row],[Master]]=1,"Master",Table1[[#This Row],[PhD]]=1,"PhD"),"Other")</f>
        <v>Graduate</v>
      </c>
    </row>
    <row r="2196" spans="1:17" x14ac:dyDescent="0.25">
      <c r="A2196" s="2">
        <v>2280</v>
      </c>
      <c r="B2196" s="7">
        <v>107500</v>
      </c>
      <c r="C2196" s="2">
        <v>1</v>
      </c>
      <c r="D2196" s="2">
        <v>1</v>
      </c>
      <c r="E2196" s="2">
        <v>42</v>
      </c>
      <c r="F2196" s="2">
        <v>0</v>
      </c>
      <c r="G2196" s="2">
        <v>0</v>
      </c>
      <c r="H2196" s="2">
        <v>1</v>
      </c>
      <c r="I2196" s="2">
        <v>0</v>
      </c>
      <c r="J2196" s="2">
        <v>0</v>
      </c>
      <c r="K2196" s="2">
        <v>0</v>
      </c>
      <c r="L2196" s="2">
        <v>1</v>
      </c>
      <c r="M2196" s="2">
        <v>0</v>
      </c>
      <c r="N2196" s="2">
        <v>0</v>
      </c>
      <c r="O2196" s="2" t="s">
        <v>37</v>
      </c>
      <c r="P2196" s="2" t="str" cm="1">
        <f t="array" ref="P2196">_xlfn.IFS(Table1[[#This Row],[Divorced]]=1,"Divorced",Table1[[#This Row],[Married]]=1,"Married",Table1[[#This Row],[Single]]=1,"Single",Table1[[#This Row],[Together]]=1,"Together",Table1[[#This Row],[Widow]]=1,"Widow")</f>
        <v>Single</v>
      </c>
      <c r="Q2196" s="2" t="str" cm="1">
        <f t="array" ref="Q2196">IFERROR(_xlfn.IFS(Table1[[#This Row],[Basic]]=1,"Basic",Table1[[#This Row],[Graduate]]=1,"Graduate",Table1[[#This Row],[Master]]=1,"Master",Table1[[#This Row],[PhD]]=1,"PhD"),"Other")</f>
        <v>Graduate</v>
      </c>
    </row>
    <row r="2197" spans="1:17" x14ac:dyDescent="0.25">
      <c r="A2197" s="2">
        <v>2133</v>
      </c>
      <c r="B2197" s="7">
        <v>107500</v>
      </c>
      <c r="C2197" s="2">
        <v>0</v>
      </c>
      <c r="D2197" s="2">
        <v>1</v>
      </c>
      <c r="E2197" s="2">
        <v>41</v>
      </c>
      <c r="F2197" s="2">
        <v>0</v>
      </c>
      <c r="G2197" s="2">
        <v>1</v>
      </c>
      <c r="H2197" s="2">
        <v>0</v>
      </c>
      <c r="I2197" s="2">
        <v>0</v>
      </c>
      <c r="J2197" s="2">
        <v>0</v>
      </c>
      <c r="K2197" s="2">
        <v>0</v>
      </c>
      <c r="L2197" s="2">
        <v>1</v>
      </c>
      <c r="M2197" s="2">
        <v>0</v>
      </c>
      <c r="N2197" s="2">
        <v>0</v>
      </c>
      <c r="O2197" s="2" t="s">
        <v>39</v>
      </c>
      <c r="P2197" s="2" t="str" cm="1">
        <f t="array" ref="P2197">_xlfn.IFS(Table1[[#This Row],[Divorced]]=1,"Divorced",Table1[[#This Row],[Married]]=1,"Married",Table1[[#This Row],[Single]]=1,"Single",Table1[[#This Row],[Together]]=1,"Together",Table1[[#This Row],[Widow]]=1,"Widow")</f>
        <v>Married</v>
      </c>
      <c r="Q2197" s="2" t="str" cm="1">
        <f t="array" ref="Q2197">IFERROR(_xlfn.IFS(Table1[[#This Row],[Basic]]=1,"Basic",Table1[[#This Row],[Graduate]]=1,"Graduate",Table1[[#This Row],[Master]]=1,"Master",Table1[[#This Row],[PhD]]=1,"PhD"),"Other")</f>
        <v>Graduate</v>
      </c>
    </row>
    <row r="2198" spans="1:17" x14ac:dyDescent="0.25">
      <c r="A2198" s="2">
        <v>3190</v>
      </c>
      <c r="B2198" s="7">
        <v>107500</v>
      </c>
      <c r="C2198" s="2">
        <v>1</v>
      </c>
      <c r="D2198" s="2">
        <v>0</v>
      </c>
      <c r="E2198" s="2">
        <v>41</v>
      </c>
      <c r="F2198" s="2">
        <v>0</v>
      </c>
      <c r="G2198" s="2">
        <v>0</v>
      </c>
      <c r="H2198" s="2">
        <v>0</v>
      </c>
      <c r="I2198" s="2">
        <v>1</v>
      </c>
      <c r="J2198" s="2">
        <v>0</v>
      </c>
      <c r="K2198" s="2">
        <v>0</v>
      </c>
      <c r="L2198" s="2">
        <v>0</v>
      </c>
      <c r="M2198" s="2">
        <v>0</v>
      </c>
      <c r="N2198" s="2">
        <v>0</v>
      </c>
      <c r="O2198" s="2" t="s">
        <v>36</v>
      </c>
      <c r="P2198" s="2" t="str" cm="1">
        <f t="array" ref="P2198">_xlfn.IFS(Table1[[#This Row],[Divorced]]=1,"Divorced",Table1[[#This Row],[Married]]=1,"Married",Table1[[#This Row],[Single]]=1,"Single",Table1[[#This Row],[Together]]=1,"Together",Table1[[#This Row],[Widow]]=1,"Widow")</f>
        <v>Together</v>
      </c>
      <c r="Q2198" s="2" t="str" cm="1">
        <f t="array" ref="Q2198">IFERROR(_xlfn.IFS(Table1[[#This Row],[Basic]]=1,"Basic",Table1[[#This Row],[Graduate]]=1,"Graduate",Table1[[#This Row],[Master]]=1,"Master",Table1[[#This Row],[PhD]]=1,"PhD"),"Other")</f>
        <v>Other</v>
      </c>
    </row>
    <row r="2199" spans="1:17" x14ac:dyDescent="0.25">
      <c r="A2199" s="2">
        <v>3004</v>
      </c>
      <c r="B2199" s="7">
        <v>107500</v>
      </c>
      <c r="C2199" s="2">
        <v>1</v>
      </c>
      <c r="D2199" s="2">
        <v>0</v>
      </c>
      <c r="E2199" s="2">
        <v>35</v>
      </c>
      <c r="F2199" s="2">
        <v>0</v>
      </c>
      <c r="G2199" s="2">
        <v>0</v>
      </c>
      <c r="H2199" s="2">
        <v>0</v>
      </c>
      <c r="I2199" s="2">
        <v>1</v>
      </c>
      <c r="J2199" s="2">
        <v>0</v>
      </c>
      <c r="K2199" s="2">
        <v>0</v>
      </c>
      <c r="L2199" s="2">
        <v>0</v>
      </c>
      <c r="M2199" s="2">
        <v>0</v>
      </c>
      <c r="N2199" s="2">
        <v>0</v>
      </c>
      <c r="O2199" s="2" t="s">
        <v>36</v>
      </c>
      <c r="P2199" s="2" t="str" cm="1">
        <f t="array" ref="P2199">_xlfn.IFS(Table1[[#This Row],[Divorced]]=1,"Divorced",Table1[[#This Row],[Married]]=1,"Married",Table1[[#This Row],[Single]]=1,"Single",Table1[[#This Row],[Together]]=1,"Together",Table1[[#This Row],[Widow]]=1,"Widow")</f>
        <v>Together</v>
      </c>
      <c r="Q2199" s="2" t="str" cm="1">
        <f t="array" ref="Q2199">IFERROR(_xlfn.IFS(Table1[[#This Row],[Basic]]=1,"Basic",Table1[[#This Row],[Graduate]]=1,"Graduate",Table1[[#This Row],[Master]]=1,"Master",Table1[[#This Row],[PhD]]=1,"PhD"),"Other")</f>
        <v>Other</v>
      </c>
    </row>
    <row r="2200" spans="1:17" x14ac:dyDescent="0.25">
      <c r="A2200" s="2">
        <v>1423</v>
      </c>
      <c r="B2200" s="7">
        <v>107500</v>
      </c>
      <c r="C2200" s="2">
        <v>1</v>
      </c>
      <c r="D2200" s="2">
        <v>0</v>
      </c>
      <c r="E2200" s="2">
        <v>34</v>
      </c>
      <c r="F2200" s="2">
        <v>0</v>
      </c>
      <c r="G2200" s="2">
        <v>1</v>
      </c>
      <c r="H2200" s="2">
        <v>0</v>
      </c>
      <c r="I2200" s="2">
        <v>0</v>
      </c>
      <c r="J2200" s="2">
        <v>0</v>
      </c>
      <c r="K2200" s="2">
        <v>0</v>
      </c>
      <c r="L2200" s="2">
        <v>0</v>
      </c>
      <c r="M2200" s="2">
        <v>0</v>
      </c>
      <c r="N2200" s="2">
        <v>0</v>
      </c>
      <c r="O2200" s="2" t="s">
        <v>34</v>
      </c>
      <c r="P2200" s="2" t="str" cm="1">
        <f t="array" ref="P2200">_xlfn.IFS(Table1[[#This Row],[Divorced]]=1,"Divorced",Table1[[#This Row],[Married]]=1,"Married",Table1[[#This Row],[Single]]=1,"Single",Table1[[#This Row],[Together]]=1,"Together",Table1[[#This Row],[Widow]]=1,"Widow")</f>
        <v>Married</v>
      </c>
      <c r="Q2200" s="2" t="str" cm="1">
        <f t="array" ref="Q2200">IFERROR(_xlfn.IFS(Table1[[#This Row],[Basic]]=1,"Basic",Table1[[#This Row],[Graduate]]=1,"Graduate",Table1[[#This Row],[Master]]=1,"Master",Table1[[#This Row],[PhD]]=1,"PhD"),"Other")</f>
        <v>Other</v>
      </c>
    </row>
    <row r="2201" spans="1:17" x14ac:dyDescent="0.25">
      <c r="A2201" s="2">
        <v>1843</v>
      </c>
      <c r="B2201" s="7">
        <v>107500</v>
      </c>
      <c r="C2201" s="2">
        <v>0</v>
      </c>
      <c r="D2201" s="2">
        <v>0</v>
      </c>
      <c r="E2201" s="2">
        <v>33</v>
      </c>
      <c r="F2201" s="2">
        <v>0</v>
      </c>
      <c r="G2201" s="2">
        <v>1</v>
      </c>
      <c r="H2201" s="2">
        <v>0</v>
      </c>
      <c r="I2201" s="2">
        <v>0</v>
      </c>
      <c r="J2201" s="2">
        <v>0</v>
      </c>
      <c r="K2201" s="2">
        <v>0</v>
      </c>
      <c r="L2201" s="2">
        <v>1</v>
      </c>
      <c r="M2201" s="2">
        <v>0</v>
      </c>
      <c r="N2201" s="2">
        <v>0</v>
      </c>
      <c r="O2201" s="2" t="s">
        <v>34</v>
      </c>
      <c r="P2201" s="2" t="str" cm="1">
        <f t="array" ref="P2201">_xlfn.IFS(Table1[[#This Row],[Divorced]]=1,"Divorced",Table1[[#This Row],[Married]]=1,"Married",Table1[[#This Row],[Single]]=1,"Single",Table1[[#This Row],[Together]]=1,"Together",Table1[[#This Row],[Widow]]=1,"Widow")</f>
        <v>Married</v>
      </c>
      <c r="Q2201" s="2" t="str" cm="1">
        <f t="array" ref="Q2201">IFERROR(_xlfn.IFS(Table1[[#This Row],[Basic]]=1,"Basic",Table1[[#This Row],[Graduate]]=1,"Graduate",Table1[[#This Row],[Master]]=1,"Master",Table1[[#This Row],[PhD]]=1,"PhD"),"Other")</f>
        <v>Graduate</v>
      </c>
    </row>
    <row r="2202" spans="1:17" x14ac:dyDescent="0.25">
      <c r="A2202" s="2">
        <v>2227</v>
      </c>
      <c r="B2202" s="7">
        <v>107500</v>
      </c>
      <c r="C2202" s="2">
        <v>1</v>
      </c>
      <c r="D2202" s="2">
        <v>0</v>
      </c>
      <c r="E2202" s="2">
        <v>28</v>
      </c>
      <c r="F2202" s="2">
        <v>0</v>
      </c>
      <c r="G2202" s="2">
        <v>0</v>
      </c>
      <c r="H2202" s="2">
        <v>1</v>
      </c>
      <c r="I2202" s="2">
        <v>0</v>
      </c>
      <c r="J2202" s="2">
        <v>0</v>
      </c>
      <c r="K2202" s="2">
        <v>1</v>
      </c>
      <c r="L2202" s="2">
        <v>0</v>
      </c>
      <c r="M2202" s="2">
        <v>0</v>
      </c>
      <c r="N2202" s="2">
        <v>0</v>
      </c>
      <c r="O2202" s="2" t="s">
        <v>34</v>
      </c>
      <c r="P2202" s="2" t="str" cm="1">
        <f t="array" ref="P2202">_xlfn.IFS(Table1[[#This Row],[Divorced]]=1,"Divorced",Table1[[#This Row],[Married]]=1,"Married",Table1[[#This Row],[Single]]=1,"Single",Table1[[#This Row],[Together]]=1,"Together",Table1[[#This Row],[Widow]]=1,"Widow")</f>
        <v>Single</v>
      </c>
      <c r="Q2202" s="2" t="str" cm="1">
        <f t="array" ref="Q2202">IFERROR(_xlfn.IFS(Table1[[#This Row],[Basic]]=1,"Basic",Table1[[#This Row],[Graduate]]=1,"Graduate",Table1[[#This Row],[Master]]=1,"Master",Table1[[#This Row],[PhD]]=1,"PhD"),"Other")</f>
        <v>Basic</v>
      </c>
    </row>
    <row r="2203" spans="1:17" x14ac:dyDescent="0.25">
      <c r="A2203" s="2">
        <v>1044</v>
      </c>
      <c r="B2203" s="7">
        <v>107500</v>
      </c>
      <c r="C2203" s="2">
        <v>0</v>
      </c>
      <c r="D2203" s="2">
        <v>0</v>
      </c>
      <c r="E2203" s="2">
        <v>24</v>
      </c>
      <c r="F2203" s="2">
        <v>0</v>
      </c>
      <c r="G2203" s="2">
        <v>1</v>
      </c>
      <c r="H2203" s="2">
        <v>0</v>
      </c>
      <c r="I2203" s="2">
        <v>0</v>
      </c>
      <c r="J2203" s="2">
        <v>0</v>
      </c>
      <c r="K2203" s="2">
        <v>0</v>
      </c>
      <c r="L2203" s="2">
        <v>0</v>
      </c>
      <c r="M2203" s="2">
        <v>0</v>
      </c>
      <c r="N2203" s="2">
        <v>0</v>
      </c>
      <c r="O2203" s="2" t="s">
        <v>37</v>
      </c>
      <c r="P2203" s="2" t="str" cm="1">
        <f t="array" ref="P2203">_xlfn.IFS(Table1[[#This Row],[Divorced]]=1,"Divorced",Table1[[#This Row],[Married]]=1,"Married",Table1[[#This Row],[Single]]=1,"Single",Table1[[#This Row],[Together]]=1,"Together",Table1[[#This Row],[Widow]]=1,"Widow")</f>
        <v>Married</v>
      </c>
      <c r="Q2203" s="2" t="str" cm="1">
        <f t="array" ref="Q2203">IFERROR(_xlfn.IFS(Table1[[#This Row],[Basic]]=1,"Basic",Table1[[#This Row],[Graduate]]=1,"Graduate",Table1[[#This Row],[Master]]=1,"Master",Table1[[#This Row],[PhD]]=1,"PhD"),"Other")</f>
        <v>Other</v>
      </c>
    </row>
    <row r="2204" spans="1:17" x14ac:dyDescent="0.25">
      <c r="A2204" s="2">
        <v>2781</v>
      </c>
      <c r="B2204" s="7">
        <v>107144</v>
      </c>
      <c r="C2204" s="2">
        <v>0</v>
      </c>
      <c r="D2204" s="2">
        <v>2</v>
      </c>
      <c r="E2204" s="2">
        <v>54</v>
      </c>
      <c r="F2204" s="2">
        <v>0</v>
      </c>
      <c r="G2204" s="2">
        <v>0</v>
      </c>
      <c r="H2204" s="2">
        <v>1</v>
      </c>
      <c r="I2204" s="2">
        <v>0</v>
      </c>
      <c r="J2204" s="2">
        <v>0</v>
      </c>
      <c r="K2204" s="2">
        <v>0</v>
      </c>
      <c r="L2204" s="2">
        <v>0</v>
      </c>
      <c r="M2204" s="2">
        <v>0</v>
      </c>
      <c r="N2204" s="2">
        <v>1</v>
      </c>
      <c r="O2204" s="2" t="s">
        <v>39</v>
      </c>
      <c r="P2204" s="2" t="str" cm="1">
        <f t="array" ref="P2204">_xlfn.IFS(Table1[[#This Row],[Divorced]]=1,"Divorced",Table1[[#This Row],[Married]]=1,"Married",Table1[[#This Row],[Single]]=1,"Single",Table1[[#This Row],[Together]]=1,"Together",Table1[[#This Row],[Widow]]=1,"Widow")</f>
        <v>Single</v>
      </c>
      <c r="Q2204" s="2" t="str" cm="1">
        <f t="array" ref="Q2204">IFERROR(_xlfn.IFS(Table1[[#This Row],[Basic]]=1,"Basic",Table1[[#This Row],[Graduate]]=1,"Graduate",Table1[[#This Row],[Master]]=1,"Master",Table1[[#This Row],[PhD]]=1,"PhD"),"Other")</f>
        <v>PhD</v>
      </c>
    </row>
    <row r="2205" spans="1:17" x14ac:dyDescent="0.25">
      <c r="A2205" s="2">
        <v>1755</v>
      </c>
      <c r="B2205" s="7">
        <v>106835</v>
      </c>
      <c r="C2205" s="2">
        <v>0</v>
      </c>
      <c r="D2205" s="2">
        <v>1</v>
      </c>
      <c r="E2205" s="2">
        <v>63</v>
      </c>
      <c r="F2205" s="2">
        <v>0</v>
      </c>
      <c r="G2205" s="2">
        <v>0</v>
      </c>
      <c r="H2205" s="2">
        <v>0</v>
      </c>
      <c r="I2205" s="2">
        <v>1</v>
      </c>
      <c r="J2205" s="2">
        <v>0</v>
      </c>
      <c r="K2205" s="2">
        <v>0</v>
      </c>
      <c r="L2205" s="2">
        <v>0</v>
      </c>
      <c r="M2205" s="2">
        <v>0</v>
      </c>
      <c r="N2205" s="2">
        <v>1</v>
      </c>
      <c r="O2205" s="2" t="s">
        <v>39</v>
      </c>
      <c r="P2205" s="2" t="str" cm="1">
        <f t="array" ref="P2205">_xlfn.IFS(Table1[[#This Row],[Divorced]]=1,"Divorced",Table1[[#This Row],[Married]]=1,"Married",Table1[[#This Row],[Single]]=1,"Single",Table1[[#This Row],[Together]]=1,"Together",Table1[[#This Row],[Widow]]=1,"Widow")</f>
        <v>Together</v>
      </c>
      <c r="Q2205" s="2" t="str" cm="1">
        <f t="array" ref="Q2205">IFERROR(_xlfn.IFS(Table1[[#This Row],[Basic]]=1,"Basic",Table1[[#This Row],[Graduate]]=1,"Graduate",Table1[[#This Row],[Master]]=1,"Master",Table1[[#This Row],[PhD]]=1,"PhD"),"Other")</f>
        <v>PhD</v>
      </c>
    </row>
    <row r="2206" spans="1:17" x14ac:dyDescent="0.25">
      <c r="A2206" s="2">
        <v>2308</v>
      </c>
      <c r="B2206" s="7">
        <v>106560</v>
      </c>
      <c r="C2206" s="2">
        <v>0</v>
      </c>
      <c r="D2206" s="2">
        <v>0</v>
      </c>
      <c r="E2206" s="2">
        <v>38</v>
      </c>
      <c r="F2206" s="2">
        <v>0</v>
      </c>
      <c r="G2206" s="2">
        <v>0</v>
      </c>
      <c r="H2206" s="2">
        <v>1</v>
      </c>
      <c r="I2206" s="2">
        <v>0</v>
      </c>
      <c r="J2206" s="2">
        <v>0</v>
      </c>
      <c r="K2206" s="2">
        <v>0</v>
      </c>
      <c r="L2206" s="2">
        <v>0</v>
      </c>
      <c r="M2206" s="2">
        <v>1</v>
      </c>
      <c r="N2206" s="2">
        <v>0</v>
      </c>
      <c r="O2206" s="2" t="s">
        <v>36</v>
      </c>
      <c r="P2206" s="2" t="str" cm="1">
        <f t="array" ref="P2206">_xlfn.IFS(Table1[[#This Row],[Divorced]]=1,"Divorced",Table1[[#This Row],[Married]]=1,"Married",Table1[[#This Row],[Single]]=1,"Single",Table1[[#This Row],[Together]]=1,"Together",Table1[[#This Row],[Widow]]=1,"Widow")</f>
        <v>Single</v>
      </c>
      <c r="Q2206" s="2" t="str" cm="1">
        <f t="array" ref="Q2206">IFERROR(_xlfn.IFS(Table1[[#This Row],[Basic]]=1,"Basic",Table1[[#This Row],[Graduate]]=1,"Graduate",Table1[[#This Row],[Master]]=1,"Master",Table1[[#This Row],[PhD]]=1,"PhD"),"Other")</f>
        <v>Master</v>
      </c>
    </row>
    <row r="2207" spans="1:17" x14ac:dyDescent="0.25">
      <c r="A2207" s="2">
        <v>1010</v>
      </c>
      <c r="B2207" s="7">
        <v>105648</v>
      </c>
      <c r="C2207" s="2">
        <v>1</v>
      </c>
      <c r="D2207" s="2">
        <v>1</v>
      </c>
      <c r="E2207" s="2">
        <v>70</v>
      </c>
      <c r="F2207" s="2">
        <v>0</v>
      </c>
      <c r="G2207" s="2">
        <v>0</v>
      </c>
      <c r="H2207" s="2">
        <v>0</v>
      </c>
      <c r="I2207" s="2">
        <v>1</v>
      </c>
      <c r="J2207" s="2">
        <v>0</v>
      </c>
      <c r="K2207" s="2">
        <v>0</v>
      </c>
      <c r="L2207" s="2">
        <v>0</v>
      </c>
      <c r="M2207" s="2">
        <v>0</v>
      </c>
      <c r="N2207" s="2">
        <v>1</v>
      </c>
      <c r="O2207" s="2" t="s">
        <v>35</v>
      </c>
      <c r="P2207" s="2" t="str" cm="1">
        <f t="array" ref="P2207">_xlfn.IFS(Table1[[#This Row],[Divorced]]=1,"Divorced",Table1[[#This Row],[Married]]=1,"Married",Table1[[#This Row],[Single]]=1,"Single",Table1[[#This Row],[Together]]=1,"Together",Table1[[#This Row],[Widow]]=1,"Widow")</f>
        <v>Together</v>
      </c>
      <c r="Q2207" s="2" t="str" cm="1">
        <f t="array" ref="Q2207">IFERROR(_xlfn.IFS(Table1[[#This Row],[Basic]]=1,"Basic",Table1[[#This Row],[Graduate]]=1,"Graduate",Table1[[#This Row],[Master]]=1,"Master",Table1[[#This Row],[PhD]]=1,"PhD"),"Other")</f>
        <v>PhD</v>
      </c>
    </row>
    <row r="2208" spans="1:17" x14ac:dyDescent="0.25">
      <c r="A2208" s="2">
        <v>3182</v>
      </c>
      <c r="B2208" s="7">
        <v>105305</v>
      </c>
      <c r="C2208" s="2">
        <v>0</v>
      </c>
      <c r="D2208" s="2">
        <v>1</v>
      </c>
      <c r="E2208" s="2">
        <v>44</v>
      </c>
      <c r="F2208" s="2">
        <v>0</v>
      </c>
      <c r="G2208" s="2">
        <v>1</v>
      </c>
      <c r="H2208" s="2">
        <v>0</v>
      </c>
      <c r="I2208" s="2">
        <v>0</v>
      </c>
      <c r="J2208" s="2">
        <v>0</v>
      </c>
      <c r="K2208" s="2">
        <v>0</v>
      </c>
      <c r="L2208" s="2">
        <v>1</v>
      </c>
      <c r="M2208" s="2">
        <v>0</v>
      </c>
      <c r="N2208" s="2">
        <v>0</v>
      </c>
      <c r="O2208" s="2" t="s">
        <v>35</v>
      </c>
      <c r="P2208" s="2" t="str" cm="1">
        <f t="array" ref="P2208">_xlfn.IFS(Table1[[#This Row],[Divorced]]=1,"Divorced",Table1[[#This Row],[Married]]=1,"Married",Table1[[#This Row],[Single]]=1,"Single",Table1[[#This Row],[Together]]=1,"Together",Table1[[#This Row],[Widow]]=1,"Widow")</f>
        <v>Married</v>
      </c>
      <c r="Q2208" s="2" t="str" cm="1">
        <f t="array" ref="Q2208">IFERROR(_xlfn.IFS(Table1[[#This Row],[Basic]]=1,"Basic",Table1[[#This Row],[Graduate]]=1,"Graduate",Table1[[#This Row],[Master]]=1,"Master",Table1[[#This Row],[PhD]]=1,"PhD"),"Other")</f>
        <v>Graduate</v>
      </c>
    </row>
    <row r="2209" spans="1:17" x14ac:dyDescent="0.25">
      <c r="A2209" s="2">
        <v>1962</v>
      </c>
      <c r="B2209" s="7">
        <v>104861</v>
      </c>
      <c r="C2209" s="2">
        <v>0</v>
      </c>
      <c r="D2209" s="2">
        <v>0</v>
      </c>
      <c r="E2209" s="2">
        <v>55</v>
      </c>
      <c r="F2209" s="2">
        <v>1</v>
      </c>
      <c r="G2209" s="2">
        <v>0</v>
      </c>
      <c r="H2209" s="2">
        <v>0</v>
      </c>
      <c r="I2209" s="2">
        <v>0</v>
      </c>
      <c r="J2209" s="2">
        <v>0</v>
      </c>
      <c r="K2209" s="2">
        <v>0</v>
      </c>
      <c r="L2209" s="2">
        <v>1</v>
      </c>
      <c r="M2209" s="2">
        <v>0</v>
      </c>
      <c r="N2209" s="2">
        <v>0</v>
      </c>
      <c r="O2209" s="2" t="s">
        <v>37</v>
      </c>
      <c r="P2209" s="2" t="str" cm="1">
        <f t="array" ref="P2209">_xlfn.IFS(Table1[[#This Row],[Divorced]]=1,"Divorced",Table1[[#This Row],[Married]]=1,"Married",Table1[[#This Row],[Single]]=1,"Single",Table1[[#This Row],[Together]]=1,"Together",Table1[[#This Row],[Widow]]=1,"Widow")</f>
        <v>Divorced</v>
      </c>
      <c r="Q2209" s="2" t="str" cm="1">
        <f t="array" ref="Q2209">IFERROR(_xlfn.IFS(Table1[[#This Row],[Basic]]=1,"Basic",Table1[[#This Row],[Graduate]]=1,"Graduate",Table1[[#This Row],[Master]]=1,"Master",Table1[[#This Row],[PhD]]=1,"PhD"),"Other")</f>
        <v>Graduate</v>
      </c>
    </row>
    <row r="2210" spans="1:17" x14ac:dyDescent="0.25">
      <c r="A2210" s="2">
        <v>2950</v>
      </c>
      <c r="B2210" s="7">
        <v>104428</v>
      </c>
      <c r="C2210" s="2">
        <v>0</v>
      </c>
      <c r="D2210" s="2">
        <v>1</v>
      </c>
      <c r="E2210" s="2">
        <v>51</v>
      </c>
      <c r="F2210" s="2">
        <v>0</v>
      </c>
      <c r="G2210" s="2">
        <v>1</v>
      </c>
      <c r="H2210" s="2">
        <v>0</v>
      </c>
      <c r="I2210" s="2">
        <v>0</v>
      </c>
      <c r="J2210" s="2">
        <v>0</v>
      </c>
      <c r="K2210" s="2">
        <v>0</v>
      </c>
      <c r="L2210" s="2">
        <v>1</v>
      </c>
      <c r="M2210" s="2">
        <v>0</v>
      </c>
      <c r="N2210" s="2">
        <v>0</v>
      </c>
      <c r="O2210" s="2" t="s">
        <v>36</v>
      </c>
      <c r="P2210" s="2" t="str" cm="1">
        <f t="array" ref="P2210">_xlfn.IFS(Table1[[#This Row],[Divorced]]=1,"Divorced",Table1[[#This Row],[Married]]=1,"Married",Table1[[#This Row],[Single]]=1,"Single",Table1[[#This Row],[Together]]=1,"Together",Table1[[#This Row],[Widow]]=1,"Widow")</f>
        <v>Married</v>
      </c>
      <c r="Q2210" s="2" t="str" cm="1">
        <f t="array" ref="Q2210">IFERROR(_xlfn.IFS(Table1[[#This Row],[Basic]]=1,"Basic",Table1[[#This Row],[Graduate]]=1,"Graduate",Table1[[#This Row],[Master]]=1,"Master",Table1[[#This Row],[PhD]]=1,"PhD"),"Other")</f>
        <v>Graduate</v>
      </c>
    </row>
    <row r="2211" spans="1:17" x14ac:dyDescent="0.25">
      <c r="A2211" s="2">
        <v>2821</v>
      </c>
      <c r="B2211" s="7">
        <v>104023</v>
      </c>
      <c r="C2211" s="2">
        <v>1</v>
      </c>
      <c r="D2211" s="2">
        <v>1</v>
      </c>
      <c r="E2211" s="2">
        <v>57</v>
      </c>
      <c r="F2211" s="2">
        <v>0</v>
      </c>
      <c r="G2211" s="2">
        <v>1</v>
      </c>
      <c r="H2211" s="2">
        <v>0</v>
      </c>
      <c r="I2211" s="2">
        <v>0</v>
      </c>
      <c r="J2211" s="2">
        <v>0</v>
      </c>
      <c r="K2211" s="2">
        <v>0</v>
      </c>
      <c r="L2211" s="2">
        <v>0</v>
      </c>
      <c r="M2211" s="2">
        <v>0</v>
      </c>
      <c r="N2211" s="2">
        <v>1</v>
      </c>
      <c r="O2211" s="2" t="s">
        <v>34</v>
      </c>
      <c r="P2211" s="2" t="str" cm="1">
        <f t="array" ref="P2211">_xlfn.IFS(Table1[[#This Row],[Divorced]]=1,"Divorced",Table1[[#This Row],[Married]]=1,"Married",Table1[[#This Row],[Single]]=1,"Single",Table1[[#This Row],[Together]]=1,"Together",Table1[[#This Row],[Widow]]=1,"Widow")</f>
        <v>Married</v>
      </c>
      <c r="Q2211" s="2" t="str" cm="1">
        <f t="array" ref="Q2211">IFERROR(_xlfn.IFS(Table1[[#This Row],[Basic]]=1,"Basic",Table1[[#This Row],[Graduate]]=1,"Graduate",Table1[[#This Row],[Master]]=1,"Master",Table1[[#This Row],[PhD]]=1,"PhD"),"Other")</f>
        <v>PhD</v>
      </c>
    </row>
    <row r="2212" spans="1:17" x14ac:dyDescent="0.25">
      <c r="A2212" s="2">
        <v>2500</v>
      </c>
      <c r="B2212" s="7">
        <v>103502</v>
      </c>
      <c r="C2212" s="2">
        <v>1</v>
      </c>
      <c r="D2212" s="2">
        <v>0</v>
      </c>
      <c r="E2212" s="2">
        <v>47</v>
      </c>
      <c r="F2212" s="2">
        <v>0</v>
      </c>
      <c r="G2212" s="2">
        <v>0</v>
      </c>
      <c r="H2212" s="2">
        <v>1</v>
      </c>
      <c r="I2212" s="2">
        <v>0</v>
      </c>
      <c r="J2212" s="2">
        <v>0</v>
      </c>
      <c r="K2212" s="2">
        <v>0</v>
      </c>
      <c r="L2212" s="2">
        <v>1</v>
      </c>
      <c r="M2212" s="2">
        <v>0</v>
      </c>
      <c r="N2212" s="2">
        <v>0</v>
      </c>
      <c r="O2212" s="2" t="s">
        <v>36</v>
      </c>
      <c r="P2212" s="2" t="str" cm="1">
        <f t="array" ref="P2212">_xlfn.IFS(Table1[[#This Row],[Divorced]]=1,"Divorced",Table1[[#This Row],[Married]]=1,"Married",Table1[[#This Row],[Single]]=1,"Single",Table1[[#This Row],[Together]]=1,"Together",Table1[[#This Row],[Widow]]=1,"Widow")</f>
        <v>Single</v>
      </c>
      <c r="Q2212" s="2" t="str" cm="1">
        <f t="array" ref="Q2212">IFERROR(_xlfn.IFS(Table1[[#This Row],[Basic]]=1,"Basic",Table1[[#This Row],[Graduate]]=1,"Graduate",Table1[[#This Row],[Master]]=1,"Master",Table1[[#This Row],[PhD]]=1,"PhD"),"Other")</f>
        <v>Graduate</v>
      </c>
    </row>
    <row r="2213" spans="1:17" x14ac:dyDescent="0.25">
      <c r="A2213" s="2">
        <v>1021</v>
      </c>
      <c r="B2213" s="7">
        <v>102447</v>
      </c>
      <c r="C2213" s="2">
        <v>1</v>
      </c>
      <c r="D2213" s="2">
        <v>0</v>
      </c>
      <c r="E2213" s="2">
        <v>41</v>
      </c>
      <c r="F2213" s="2">
        <v>0</v>
      </c>
      <c r="G2213" s="2">
        <v>1</v>
      </c>
      <c r="H2213" s="2">
        <v>0</v>
      </c>
      <c r="I2213" s="2">
        <v>0</v>
      </c>
      <c r="J2213" s="2">
        <v>0</v>
      </c>
      <c r="K2213" s="2">
        <v>0</v>
      </c>
      <c r="L2213" s="2">
        <v>1</v>
      </c>
      <c r="M2213" s="2">
        <v>0</v>
      </c>
      <c r="N2213" s="2">
        <v>0</v>
      </c>
      <c r="O2213" s="2" t="s">
        <v>34</v>
      </c>
      <c r="P2213" s="2" t="str" cm="1">
        <f t="array" ref="P2213">_xlfn.IFS(Table1[[#This Row],[Divorced]]=1,"Divorced",Table1[[#This Row],[Married]]=1,"Married",Table1[[#This Row],[Single]]=1,"Single",Table1[[#This Row],[Together]]=1,"Together",Table1[[#This Row],[Widow]]=1,"Widow")</f>
        <v>Married</v>
      </c>
      <c r="Q2213" s="2" t="str" cm="1">
        <f t="array" ref="Q2213">IFERROR(_xlfn.IFS(Table1[[#This Row],[Basic]]=1,"Basic",Table1[[#This Row],[Graduate]]=1,"Graduate",Table1[[#This Row],[Master]]=1,"Master",Table1[[#This Row],[PhD]]=1,"PhD"),"Other")</f>
        <v>Graduate</v>
      </c>
    </row>
    <row r="2214" spans="1:17" x14ac:dyDescent="0.25">
      <c r="A2214" s="2">
        <v>2226</v>
      </c>
      <c r="B2214" s="7">
        <v>101730</v>
      </c>
      <c r="C2214" s="2">
        <v>0</v>
      </c>
      <c r="D2214" s="2">
        <v>0</v>
      </c>
      <c r="E2214" s="2">
        <v>49</v>
      </c>
      <c r="F2214" s="2">
        <v>1</v>
      </c>
      <c r="G2214" s="2">
        <v>0</v>
      </c>
      <c r="H2214" s="2">
        <v>0</v>
      </c>
      <c r="I2214" s="2">
        <v>0</v>
      </c>
      <c r="J2214" s="2">
        <v>0</v>
      </c>
      <c r="K2214" s="2">
        <v>0</v>
      </c>
      <c r="L2214" s="2">
        <v>1</v>
      </c>
      <c r="M2214" s="2">
        <v>0</v>
      </c>
      <c r="N2214" s="2">
        <v>0</v>
      </c>
      <c r="O2214" s="2" t="s">
        <v>37</v>
      </c>
      <c r="P2214" s="2" t="str" cm="1">
        <f t="array" ref="P2214">_xlfn.IFS(Table1[[#This Row],[Divorced]]=1,"Divorced",Table1[[#This Row],[Married]]=1,"Married",Table1[[#This Row],[Single]]=1,"Single",Table1[[#This Row],[Together]]=1,"Together",Table1[[#This Row],[Widow]]=1,"Widow")</f>
        <v>Divorced</v>
      </c>
      <c r="Q2214" s="2" t="str" cm="1">
        <f t="array" ref="Q2214">IFERROR(_xlfn.IFS(Table1[[#This Row],[Basic]]=1,"Basic",Table1[[#This Row],[Graduate]]=1,"Graduate",Table1[[#This Row],[Master]]=1,"Master",Table1[[#This Row],[PhD]]=1,"PhD"),"Other")</f>
        <v>Graduate</v>
      </c>
    </row>
  </sheetData>
  <sortState xmlns:xlrd2="http://schemas.microsoft.com/office/spreadsheetml/2017/richdata2" ref="A2:AJ2214">
    <sortCondition descending="1" ref="B2:B2214"/>
    <sortCondition descending="1" ref="E2:E2214"/>
  </sortState>
  <mergeCells count="3">
    <mergeCell ref="S17:Z20"/>
    <mergeCell ref="S37:Z40"/>
    <mergeCell ref="S57:Z60"/>
  </mergeCell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C8623-2F2E-4D38-A9A8-6DD85B7828D5}">
  <sheetPr>
    <tabColor theme="1" tint="0.499984740745262"/>
  </sheetPr>
  <dimension ref="A1:J2221"/>
  <sheetViews>
    <sheetView workbookViewId="0">
      <selection activeCell="E7" sqref="E7"/>
    </sheetView>
  </sheetViews>
  <sheetFormatPr defaultColWidth="8.85546875" defaultRowHeight="15" x14ac:dyDescent="0.25"/>
  <cols>
    <col min="1" max="1" width="7.140625" style="2" customWidth="1"/>
    <col min="2" max="2" width="14.42578125" style="2" customWidth="1"/>
    <col min="3" max="6" width="7.140625" style="2" customWidth="1"/>
    <col min="7" max="7" width="12.28515625" style="2" customWidth="1"/>
    <col min="8" max="8" width="7.28515625" style="2" customWidth="1"/>
    <col min="9" max="9" width="13" style="2" customWidth="1"/>
    <col min="11" max="16384" width="8.85546875" style="2"/>
  </cols>
  <sheetData>
    <row r="1" spans="1:9" x14ac:dyDescent="0.25">
      <c r="A1" s="2" t="s">
        <v>26</v>
      </c>
      <c r="B1" s="2" t="s">
        <v>0</v>
      </c>
      <c r="C1" s="2" t="s">
        <v>27</v>
      </c>
      <c r="D1" s="2" t="s">
        <v>28</v>
      </c>
      <c r="E1" s="2" t="s">
        <v>29</v>
      </c>
      <c r="F1" s="2" t="s">
        <v>30</v>
      </c>
      <c r="G1" s="2" t="s">
        <v>31</v>
      </c>
      <c r="H1" s="2" t="s">
        <v>32</v>
      </c>
      <c r="I1" s="2" t="s">
        <v>33</v>
      </c>
    </row>
    <row r="2" spans="1:9" x14ac:dyDescent="0.25">
      <c r="A2" s="2">
        <v>0</v>
      </c>
      <c r="B2" s="2">
        <v>1188</v>
      </c>
      <c r="C2" s="2">
        <v>1</v>
      </c>
      <c r="D2" s="2">
        <v>0</v>
      </c>
      <c r="E2" s="2">
        <v>0</v>
      </c>
      <c r="F2" s="2">
        <v>0</v>
      </c>
      <c r="G2" s="2">
        <v>0</v>
      </c>
      <c r="H2" s="2">
        <v>0</v>
      </c>
      <c r="I2" s="5">
        <v>44168</v>
      </c>
    </row>
    <row r="3" spans="1:9" x14ac:dyDescent="0.25">
      <c r="A3" s="2">
        <v>0</v>
      </c>
      <c r="B3" s="2">
        <v>1970</v>
      </c>
      <c r="C3" s="2">
        <v>0</v>
      </c>
      <c r="D3" s="2">
        <v>0</v>
      </c>
      <c r="E3" s="2">
        <v>0</v>
      </c>
      <c r="F3" s="2">
        <v>0</v>
      </c>
      <c r="G3" s="2">
        <v>0</v>
      </c>
      <c r="H3" s="2">
        <v>0</v>
      </c>
      <c r="I3" s="5">
        <v>44168</v>
      </c>
    </row>
    <row r="4" spans="1:9" x14ac:dyDescent="0.25">
      <c r="A4" s="2">
        <v>0</v>
      </c>
      <c r="B4" s="2">
        <v>1043</v>
      </c>
      <c r="C4" s="2">
        <v>0</v>
      </c>
      <c r="D4" s="2">
        <v>0</v>
      </c>
      <c r="E4" s="2">
        <v>0</v>
      </c>
      <c r="F4" s="2">
        <v>0</v>
      </c>
      <c r="G4" s="2">
        <v>0</v>
      </c>
      <c r="H4" s="2">
        <v>0</v>
      </c>
      <c r="I4" s="5">
        <v>44167</v>
      </c>
    </row>
    <row r="5" spans="1:9" x14ac:dyDescent="0.25">
      <c r="A5" s="2">
        <v>0</v>
      </c>
      <c r="B5" s="2">
        <v>1777</v>
      </c>
      <c r="C5" s="2">
        <v>0</v>
      </c>
      <c r="D5" s="2">
        <v>0</v>
      </c>
      <c r="E5" s="2">
        <v>0</v>
      </c>
      <c r="F5" s="2">
        <v>0</v>
      </c>
      <c r="G5" s="2">
        <v>0</v>
      </c>
      <c r="H5" s="2">
        <v>0</v>
      </c>
      <c r="I5" s="5">
        <v>44167</v>
      </c>
    </row>
    <row r="6" spans="1:9" x14ac:dyDescent="0.25">
      <c r="A6" s="2">
        <v>0</v>
      </c>
      <c r="B6" s="2">
        <v>2787</v>
      </c>
      <c r="C6" s="2">
        <v>0</v>
      </c>
      <c r="D6" s="2">
        <v>0</v>
      </c>
      <c r="E6" s="2">
        <v>1</v>
      </c>
      <c r="F6" s="2">
        <v>0</v>
      </c>
      <c r="G6" s="2">
        <v>0</v>
      </c>
      <c r="H6" s="2">
        <v>0</v>
      </c>
      <c r="I6" s="5">
        <v>44167</v>
      </c>
    </row>
    <row r="7" spans="1:9" x14ac:dyDescent="0.25">
      <c r="A7" s="2">
        <v>0</v>
      </c>
      <c r="B7" s="2">
        <v>1687</v>
      </c>
      <c r="C7" s="2">
        <v>0</v>
      </c>
      <c r="D7" s="2">
        <v>0</v>
      </c>
      <c r="E7" s="2">
        <v>0</v>
      </c>
      <c r="F7" s="2">
        <v>0</v>
      </c>
      <c r="G7" s="2">
        <v>0</v>
      </c>
      <c r="H7" s="2">
        <v>0</v>
      </c>
      <c r="I7" s="5">
        <v>44166</v>
      </c>
    </row>
    <row r="8" spans="1:9" x14ac:dyDescent="0.25">
      <c r="A8" s="2">
        <v>0</v>
      </c>
      <c r="B8" s="2">
        <v>2563</v>
      </c>
      <c r="C8" s="2">
        <v>0</v>
      </c>
      <c r="D8" s="2">
        <v>0</v>
      </c>
      <c r="E8" s="2">
        <v>0</v>
      </c>
      <c r="F8" s="2">
        <v>0</v>
      </c>
      <c r="G8" s="2">
        <v>0</v>
      </c>
      <c r="H8" s="2">
        <v>0</v>
      </c>
      <c r="I8" s="5">
        <v>44166</v>
      </c>
    </row>
    <row r="9" spans="1:9" x14ac:dyDescent="0.25">
      <c r="A9" s="2">
        <v>0</v>
      </c>
      <c r="B9" s="2">
        <v>2775</v>
      </c>
      <c r="C9" s="2">
        <v>0</v>
      </c>
      <c r="D9" s="2">
        <v>0</v>
      </c>
      <c r="E9" s="2">
        <v>0</v>
      </c>
      <c r="F9" s="2">
        <v>0</v>
      </c>
      <c r="G9" s="2">
        <v>0</v>
      </c>
      <c r="H9" s="2">
        <v>0</v>
      </c>
      <c r="I9" s="5">
        <v>44166</v>
      </c>
    </row>
    <row r="10" spans="1:9" x14ac:dyDescent="0.25">
      <c r="A10" s="2">
        <v>1</v>
      </c>
      <c r="B10" s="2">
        <v>1253</v>
      </c>
      <c r="C10" s="2">
        <v>0</v>
      </c>
      <c r="D10" s="2">
        <v>0</v>
      </c>
      <c r="E10" s="2">
        <v>0</v>
      </c>
      <c r="F10" s="2">
        <v>0</v>
      </c>
      <c r="G10" s="2">
        <v>0</v>
      </c>
      <c r="H10" s="2">
        <v>0</v>
      </c>
      <c r="I10" s="5">
        <v>44165</v>
      </c>
    </row>
    <row r="11" spans="1:9" x14ac:dyDescent="0.25">
      <c r="A11" s="2">
        <v>1</v>
      </c>
      <c r="B11" s="2">
        <v>1447</v>
      </c>
      <c r="C11" s="2">
        <v>0</v>
      </c>
      <c r="D11" s="2">
        <v>0</v>
      </c>
      <c r="E11" s="2">
        <v>0</v>
      </c>
      <c r="F11" s="2">
        <v>0</v>
      </c>
      <c r="G11" s="2">
        <v>0</v>
      </c>
      <c r="H11" s="2">
        <v>0</v>
      </c>
      <c r="I11" s="5">
        <v>44165</v>
      </c>
    </row>
    <row r="12" spans="1:9" x14ac:dyDescent="0.25">
      <c r="A12" s="2">
        <v>0</v>
      </c>
      <c r="B12" s="2">
        <v>3029</v>
      </c>
      <c r="C12" s="2">
        <v>0</v>
      </c>
      <c r="D12" s="2">
        <v>0</v>
      </c>
      <c r="E12" s="2">
        <v>0</v>
      </c>
      <c r="F12" s="2">
        <v>0</v>
      </c>
      <c r="G12" s="2">
        <v>0</v>
      </c>
      <c r="H12" s="2">
        <v>0</v>
      </c>
      <c r="I12" s="5">
        <v>44165</v>
      </c>
    </row>
    <row r="13" spans="1:9" x14ac:dyDescent="0.25">
      <c r="A13" s="2">
        <v>0</v>
      </c>
      <c r="B13" s="2">
        <v>3167</v>
      </c>
      <c r="C13" s="2">
        <v>0</v>
      </c>
      <c r="D13" s="2">
        <v>0</v>
      </c>
      <c r="E13" s="2">
        <v>0</v>
      </c>
      <c r="F13" s="2">
        <v>0</v>
      </c>
      <c r="G13" s="2">
        <v>0</v>
      </c>
      <c r="H13" s="2">
        <v>0</v>
      </c>
      <c r="I13" s="5">
        <v>44165</v>
      </c>
    </row>
    <row r="14" spans="1:9" x14ac:dyDescent="0.25">
      <c r="A14" s="2">
        <v>0</v>
      </c>
      <c r="B14" s="2">
        <v>1104</v>
      </c>
      <c r="C14" s="2">
        <v>1</v>
      </c>
      <c r="D14" s="2">
        <v>0</v>
      </c>
      <c r="E14" s="2">
        <v>0</v>
      </c>
      <c r="F14" s="2">
        <v>0</v>
      </c>
      <c r="G14" s="2">
        <v>0</v>
      </c>
      <c r="H14" s="2">
        <v>0</v>
      </c>
      <c r="I14" s="5">
        <v>44164</v>
      </c>
    </row>
    <row r="15" spans="1:9" x14ac:dyDescent="0.25">
      <c r="A15" s="2">
        <v>0</v>
      </c>
      <c r="B15" s="2">
        <v>1945</v>
      </c>
      <c r="C15" s="2">
        <v>0</v>
      </c>
      <c r="D15" s="2">
        <v>0</v>
      </c>
      <c r="E15" s="2">
        <v>0</v>
      </c>
      <c r="F15" s="2">
        <v>0</v>
      </c>
      <c r="G15" s="2">
        <v>0</v>
      </c>
      <c r="H15" s="2">
        <v>0</v>
      </c>
      <c r="I15" s="5">
        <v>44164</v>
      </c>
    </row>
    <row r="16" spans="1:9" x14ac:dyDescent="0.25">
      <c r="A16" s="2">
        <v>0</v>
      </c>
      <c r="B16" s="2">
        <v>2013</v>
      </c>
      <c r="C16" s="2">
        <v>0</v>
      </c>
      <c r="D16" s="2">
        <v>0</v>
      </c>
      <c r="E16" s="2">
        <v>0</v>
      </c>
      <c r="F16" s="2">
        <v>0</v>
      </c>
      <c r="G16" s="2">
        <v>0</v>
      </c>
      <c r="H16" s="2">
        <v>0</v>
      </c>
      <c r="I16" s="5">
        <v>44164</v>
      </c>
    </row>
    <row r="17" spans="1:9" x14ac:dyDescent="0.25">
      <c r="A17" s="2">
        <v>0</v>
      </c>
      <c r="B17" s="2">
        <v>2431</v>
      </c>
      <c r="C17" s="2">
        <v>0</v>
      </c>
      <c r="D17" s="2">
        <v>0</v>
      </c>
      <c r="E17" s="2">
        <v>0</v>
      </c>
      <c r="F17" s="2">
        <v>0</v>
      </c>
      <c r="G17" s="2">
        <v>0</v>
      </c>
      <c r="H17" s="2">
        <v>0</v>
      </c>
      <c r="I17" s="5">
        <v>44164</v>
      </c>
    </row>
    <row r="18" spans="1:9" x14ac:dyDescent="0.25">
      <c r="A18" s="2">
        <v>0</v>
      </c>
      <c r="B18" s="2">
        <v>3191</v>
      </c>
      <c r="C18" s="2">
        <v>0</v>
      </c>
      <c r="D18" s="2">
        <v>0</v>
      </c>
      <c r="E18" s="2">
        <v>0</v>
      </c>
      <c r="F18" s="2">
        <v>0</v>
      </c>
      <c r="G18" s="2">
        <v>0</v>
      </c>
      <c r="H18" s="2">
        <v>0</v>
      </c>
      <c r="I18" s="5">
        <v>44164</v>
      </c>
    </row>
    <row r="19" spans="1:9" x14ac:dyDescent="0.25">
      <c r="A19" s="2">
        <v>0</v>
      </c>
      <c r="B19" s="2">
        <v>3206</v>
      </c>
      <c r="C19" s="2">
        <v>0</v>
      </c>
      <c r="D19" s="2">
        <v>0</v>
      </c>
      <c r="E19" s="2">
        <v>0</v>
      </c>
      <c r="F19" s="2">
        <v>0</v>
      </c>
      <c r="G19" s="2">
        <v>0</v>
      </c>
      <c r="H19" s="2">
        <v>0</v>
      </c>
      <c r="I19" s="5">
        <v>44164</v>
      </c>
    </row>
    <row r="20" spans="1:9" x14ac:dyDescent="0.25">
      <c r="A20" s="2">
        <v>0</v>
      </c>
      <c r="B20" s="2">
        <v>1167</v>
      </c>
      <c r="C20" s="2">
        <v>0</v>
      </c>
      <c r="D20" s="2">
        <v>0</v>
      </c>
      <c r="E20" s="2">
        <v>0</v>
      </c>
      <c r="F20" s="2">
        <v>0</v>
      </c>
      <c r="G20" s="2">
        <v>0</v>
      </c>
      <c r="H20" s="2">
        <v>0</v>
      </c>
      <c r="I20" s="5">
        <v>44163</v>
      </c>
    </row>
    <row r="21" spans="1:9" x14ac:dyDescent="0.25">
      <c r="A21" s="2">
        <v>0</v>
      </c>
      <c r="B21" s="2">
        <v>2004</v>
      </c>
      <c r="C21" s="2">
        <v>0</v>
      </c>
      <c r="D21" s="2">
        <v>0</v>
      </c>
      <c r="E21" s="2">
        <v>0</v>
      </c>
      <c r="F21" s="2">
        <v>0</v>
      </c>
      <c r="G21" s="2">
        <v>0</v>
      </c>
      <c r="H21" s="2">
        <v>0</v>
      </c>
      <c r="I21" s="5">
        <v>44163</v>
      </c>
    </row>
    <row r="22" spans="1:9" x14ac:dyDescent="0.25">
      <c r="A22" s="2">
        <v>0</v>
      </c>
      <c r="B22" s="2">
        <v>2634</v>
      </c>
      <c r="C22" s="2">
        <v>0</v>
      </c>
      <c r="D22" s="2">
        <v>1</v>
      </c>
      <c r="E22" s="2">
        <v>1</v>
      </c>
      <c r="F22" s="2">
        <v>0</v>
      </c>
      <c r="G22" s="2">
        <v>0</v>
      </c>
      <c r="H22" s="2">
        <v>1</v>
      </c>
      <c r="I22" s="5">
        <v>44162</v>
      </c>
    </row>
    <row r="23" spans="1:9" x14ac:dyDescent="0.25">
      <c r="A23" s="2">
        <v>0</v>
      </c>
      <c r="B23" s="2">
        <v>2821</v>
      </c>
      <c r="C23" s="2">
        <v>0</v>
      </c>
      <c r="D23" s="2">
        <v>0</v>
      </c>
      <c r="E23" s="2">
        <v>0</v>
      </c>
      <c r="F23" s="2">
        <v>0</v>
      </c>
      <c r="G23" s="2">
        <v>0</v>
      </c>
      <c r="H23" s="2">
        <v>0</v>
      </c>
      <c r="I23" s="5">
        <v>44162</v>
      </c>
    </row>
    <row r="24" spans="1:9" x14ac:dyDescent="0.25">
      <c r="A24" s="2">
        <v>0</v>
      </c>
      <c r="B24" s="2">
        <v>1962</v>
      </c>
      <c r="C24" s="2">
        <v>0</v>
      </c>
      <c r="D24" s="2">
        <v>0</v>
      </c>
      <c r="E24" s="2">
        <v>0</v>
      </c>
      <c r="F24" s="2">
        <v>0</v>
      </c>
      <c r="G24" s="2">
        <v>0</v>
      </c>
      <c r="H24" s="2">
        <v>0</v>
      </c>
      <c r="I24" s="5">
        <v>44161</v>
      </c>
    </row>
    <row r="25" spans="1:9" x14ac:dyDescent="0.25">
      <c r="A25" s="2">
        <v>0</v>
      </c>
      <c r="B25" s="2">
        <v>1975</v>
      </c>
      <c r="C25" s="2">
        <v>0</v>
      </c>
      <c r="D25" s="2">
        <v>0</v>
      </c>
      <c r="E25" s="2">
        <v>0</v>
      </c>
      <c r="F25" s="2">
        <v>0</v>
      </c>
      <c r="G25" s="2">
        <v>0</v>
      </c>
      <c r="H25" s="2">
        <v>0</v>
      </c>
      <c r="I25" s="5">
        <v>44161</v>
      </c>
    </row>
    <row r="26" spans="1:9" x14ac:dyDescent="0.25">
      <c r="A26" s="2">
        <v>0</v>
      </c>
      <c r="B26" s="2">
        <v>2462</v>
      </c>
      <c r="C26" s="2">
        <v>0</v>
      </c>
      <c r="D26" s="2">
        <v>0</v>
      </c>
      <c r="E26" s="2">
        <v>0</v>
      </c>
      <c r="F26" s="2">
        <v>0</v>
      </c>
      <c r="G26" s="2">
        <v>0</v>
      </c>
      <c r="H26" s="2">
        <v>0</v>
      </c>
      <c r="I26" s="5">
        <v>44161</v>
      </c>
    </row>
    <row r="27" spans="1:9" x14ac:dyDescent="0.25">
      <c r="A27" s="2">
        <v>0</v>
      </c>
      <c r="B27" s="2">
        <v>2895</v>
      </c>
      <c r="C27" s="2">
        <v>0</v>
      </c>
      <c r="D27" s="2">
        <v>0</v>
      </c>
      <c r="E27" s="2">
        <v>0</v>
      </c>
      <c r="F27" s="2">
        <v>0</v>
      </c>
      <c r="G27" s="2">
        <v>0</v>
      </c>
      <c r="H27" s="2">
        <v>0</v>
      </c>
      <c r="I27" s="5">
        <v>44161</v>
      </c>
    </row>
    <row r="28" spans="1:9" x14ac:dyDescent="0.25">
      <c r="A28" s="2">
        <v>0</v>
      </c>
      <c r="B28" s="2">
        <v>3027</v>
      </c>
      <c r="C28" s="2">
        <v>0</v>
      </c>
      <c r="D28" s="2">
        <v>0</v>
      </c>
      <c r="E28" s="2">
        <v>0</v>
      </c>
      <c r="F28" s="2">
        <v>0</v>
      </c>
      <c r="G28" s="2">
        <v>0</v>
      </c>
      <c r="H28" s="2">
        <v>0</v>
      </c>
      <c r="I28" s="5">
        <v>44161</v>
      </c>
    </row>
    <row r="29" spans="1:9" x14ac:dyDescent="0.25">
      <c r="A29" s="2">
        <v>0</v>
      </c>
      <c r="B29" s="2">
        <v>1139</v>
      </c>
      <c r="C29" s="2">
        <v>0</v>
      </c>
      <c r="D29" s="2">
        <v>0</v>
      </c>
      <c r="E29" s="2">
        <v>0</v>
      </c>
      <c r="F29" s="2">
        <v>0</v>
      </c>
      <c r="G29" s="2">
        <v>0</v>
      </c>
      <c r="H29" s="2">
        <v>0</v>
      </c>
      <c r="I29" s="5">
        <v>44160</v>
      </c>
    </row>
    <row r="30" spans="1:9" x14ac:dyDescent="0.25">
      <c r="A30" s="2">
        <v>0</v>
      </c>
      <c r="B30" s="2">
        <v>2250</v>
      </c>
      <c r="C30" s="2">
        <v>0</v>
      </c>
      <c r="D30" s="2">
        <v>0</v>
      </c>
      <c r="E30" s="2">
        <v>0</v>
      </c>
      <c r="F30" s="2">
        <v>0</v>
      </c>
      <c r="G30" s="2">
        <v>0</v>
      </c>
      <c r="H30" s="2">
        <v>0</v>
      </c>
      <c r="I30" s="5">
        <v>44160</v>
      </c>
    </row>
    <row r="31" spans="1:9" x14ac:dyDescent="0.25">
      <c r="A31" s="2">
        <v>0</v>
      </c>
      <c r="B31" s="2">
        <v>2922</v>
      </c>
      <c r="C31" s="2">
        <v>0</v>
      </c>
      <c r="D31" s="2">
        <v>0</v>
      </c>
      <c r="E31" s="2">
        <v>0</v>
      </c>
      <c r="F31" s="2">
        <v>0</v>
      </c>
      <c r="G31" s="2">
        <v>0</v>
      </c>
      <c r="H31" s="2">
        <v>0</v>
      </c>
      <c r="I31" s="5">
        <v>44159</v>
      </c>
    </row>
    <row r="32" spans="1:9" x14ac:dyDescent="0.25">
      <c r="A32" s="2">
        <v>0</v>
      </c>
      <c r="B32" s="2">
        <v>3093</v>
      </c>
      <c r="C32" s="2">
        <v>1</v>
      </c>
      <c r="D32" s="2">
        <v>0</v>
      </c>
      <c r="E32" s="2">
        <v>0</v>
      </c>
      <c r="F32" s="2">
        <v>0</v>
      </c>
      <c r="G32" s="2">
        <v>0</v>
      </c>
      <c r="H32" s="2">
        <v>0</v>
      </c>
      <c r="I32" s="5">
        <v>44159</v>
      </c>
    </row>
    <row r="33" spans="1:9" x14ac:dyDescent="0.25">
      <c r="A33" s="2">
        <v>0</v>
      </c>
      <c r="B33" s="2">
        <v>1864</v>
      </c>
      <c r="C33" s="2">
        <v>0</v>
      </c>
      <c r="D33" s="2">
        <v>0</v>
      </c>
      <c r="E33" s="2">
        <v>0</v>
      </c>
      <c r="F33" s="2">
        <v>0</v>
      </c>
      <c r="G33" s="2">
        <v>0</v>
      </c>
      <c r="H33" s="2">
        <v>0</v>
      </c>
      <c r="I33" s="5">
        <v>44158</v>
      </c>
    </row>
    <row r="34" spans="1:9" x14ac:dyDescent="0.25">
      <c r="A34" s="2">
        <v>0</v>
      </c>
      <c r="B34" s="2">
        <v>2001</v>
      </c>
      <c r="C34" s="2">
        <v>0</v>
      </c>
      <c r="D34" s="2">
        <v>0</v>
      </c>
      <c r="E34" s="2">
        <v>0</v>
      </c>
      <c r="F34" s="2">
        <v>0</v>
      </c>
      <c r="G34" s="2">
        <v>0</v>
      </c>
      <c r="H34" s="2">
        <v>0</v>
      </c>
      <c r="I34" s="5">
        <v>44158</v>
      </c>
    </row>
    <row r="35" spans="1:9" x14ac:dyDescent="0.25">
      <c r="A35" s="2">
        <v>0</v>
      </c>
      <c r="B35" s="2">
        <v>2087</v>
      </c>
      <c r="C35" s="2">
        <v>0</v>
      </c>
      <c r="D35" s="2">
        <v>0</v>
      </c>
      <c r="E35" s="2">
        <v>0</v>
      </c>
      <c r="F35" s="2">
        <v>0</v>
      </c>
      <c r="G35" s="2">
        <v>0</v>
      </c>
      <c r="H35" s="2">
        <v>0</v>
      </c>
      <c r="I35" s="5">
        <v>44158</v>
      </c>
    </row>
    <row r="36" spans="1:9" x14ac:dyDescent="0.25">
      <c r="A36" s="2">
        <v>0</v>
      </c>
      <c r="B36" s="2">
        <v>2614</v>
      </c>
      <c r="C36" s="2">
        <v>0</v>
      </c>
      <c r="D36" s="2">
        <v>0</v>
      </c>
      <c r="E36" s="2">
        <v>0</v>
      </c>
      <c r="F36" s="2">
        <v>0</v>
      </c>
      <c r="G36" s="2">
        <v>0</v>
      </c>
      <c r="H36" s="2">
        <v>0</v>
      </c>
      <c r="I36" s="5">
        <v>44158</v>
      </c>
    </row>
    <row r="37" spans="1:9" x14ac:dyDescent="0.25">
      <c r="A37" s="2">
        <v>0</v>
      </c>
      <c r="B37" s="2">
        <v>1516</v>
      </c>
      <c r="C37" s="2">
        <v>1</v>
      </c>
      <c r="D37" s="2">
        <v>0</v>
      </c>
      <c r="E37" s="2">
        <v>0</v>
      </c>
      <c r="F37" s="2">
        <v>0</v>
      </c>
      <c r="G37" s="2">
        <v>0</v>
      </c>
      <c r="H37" s="2">
        <v>0</v>
      </c>
      <c r="I37" s="5">
        <v>44157</v>
      </c>
    </row>
    <row r="38" spans="1:9" x14ac:dyDescent="0.25">
      <c r="A38" s="2">
        <v>0</v>
      </c>
      <c r="B38" s="2">
        <v>2439</v>
      </c>
      <c r="C38" s="2">
        <v>0</v>
      </c>
      <c r="D38" s="2">
        <v>0</v>
      </c>
      <c r="E38" s="2">
        <v>0</v>
      </c>
      <c r="F38" s="2">
        <v>0</v>
      </c>
      <c r="G38" s="2">
        <v>0</v>
      </c>
      <c r="H38" s="2">
        <v>0</v>
      </c>
      <c r="I38" s="5">
        <v>44157</v>
      </c>
    </row>
    <row r="39" spans="1:9" x14ac:dyDescent="0.25">
      <c r="A39" s="2">
        <v>0</v>
      </c>
      <c r="B39" s="2">
        <v>2539</v>
      </c>
      <c r="C39" s="2">
        <v>0</v>
      </c>
      <c r="D39" s="2">
        <v>0</v>
      </c>
      <c r="E39" s="2">
        <v>0</v>
      </c>
      <c r="F39" s="2">
        <v>0</v>
      </c>
      <c r="G39" s="2">
        <v>0</v>
      </c>
      <c r="H39" s="2">
        <v>0</v>
      </c>
      <c r="I39" s="5">
        <v>44157</v>
      </c>
    </row>
    <row r="40" spans="1:9" x14ac:dyDescent="0.25">
      <c r="A40" s="2">
        <v>0</v>
      </c>
      <c r="B40" s="2">
        <v>1249</v>
      </c>
      <c r="C40" s="2">
        <v>0</v>
      </c>
      <c r="D40" s="2">
        <v>0</v>
      </c>
      <c r="E40" s="2">
        <v>0</v>
      </c>
      <c r="F40" s="2">
        <v>0</v>
      </c>
      <c r="G40" s="2">
        <v>0</v>
      </c>
      <c r="H40" s="2">
        <v>0</v>
      </c>
      <c r="I40" s="5">
        <v>44156</v>
      </c>
    </row>
    <row r="41" spans="1:9" x14ac:dyDescent="0.25">
      <c r="A41" s="2">
        <v>1</v>
      </c>
      <c r="B41" s="2">
        <v>2685</v>
      </c>
      <c r="C41" s="2">
        <v>0</v>
      </c>
      <c r="D41" s="2">
        <v>1</v>
      </c>
      <c r="E41" s="2">
        <v>1</v>
      </c>
      <c r="F41" s="2">
        <v>1</v>
      </c>
      <c r="G41" s="2">
        <v>0</v>
      </c>
      <c r="H41" s="2">
        <v>1</v>
      </c>
      <c r="I41" s="5">
        <v>44156</v>
      </c>
    </row>
    <row r="42" spans="1:9" x14ac:dyDescent="0.25">
      <c r="A42" s="2">
        <v>0</v>
      </c>
      <c r="B42" s="2">
        <v>2937</v>
      </c>
      <c r="C42" s="2">
        <v>0</v>
      </c>
      <c r="D42" s="2">
        <v>0</v>
      </c>
      <c r="E42" s="2">
        <v>0</v>
      </c>
      <c r="F42" s="2">
        <v>0</v>
      </c>
      <c r="G42" s="2">
        <v>0</v>
      </c>
      <c r="H42" s="2">
        <v>0</v>
      </c>
      <c r="I42" s="5">
        <v>44156</v>
      </c>
    </row>
    <row r="43" spans="1:9" x14ac:dyDescent="0.25">
      <c r="A43" s="2">
        <v>0</v>
      </c>
      <c r="B43" s="2">
        <v>1331</v>
      </c>
      <c r="C43" s="2">
        <v>0</v>
      </c>
      <c r="D43" s="2">
        <v>0</v>
      </c>
      <c r="E43" s="2">
        <v>0</v>
      </c>
      <c r="F43" s="2">
        <v>0</v>
      </c>
      <c r="G43" s="2">
        <v>0</v>
      </c>
      <c r="H43" s="2">
        <v>1</v>
      </c>
      <c r="I43" s="5">
        <v>44155</v>
      </c>
    </row>
    <row r="44" spans="1:9" x14ac:dyDescent="0.25">
      <c r="A44" s="2">
        <v>0</v>
      </c>
      <c r="B44" s="2">
        <v>2540</v>
      </c>
      <c r="C44" s="2">
        <v>0</v>
      </c>
      <c r="D44" s="2">
        <v>0</v>
      </c>
      <c r="E44" s="2">
        <v>0</v>
      </c>
      <c r="F44" s="2">
        <v>0</v>
      </c>
      <c r="G44" s="2">
        <v>0</v>
      </c>
      <c r="H44" s="2">
        <v>0</v>
      </c>
      <c r="I44" s="5">
        <v>44155</v>
      </c>
    </row>
    <row r="45" spans="1:9" x14ac:dyDescent="0.25">
      <c r="A45" s="2">
        <v>0</v>
      </c>
      <c r="B45" s="2">
        <v>2623</v>
      </c>
      <c r="C45" s="2">
        <v>1</v>
      </c>
      <c r="D45" s="2">
        <v>0</v>
      </c>
      <c r="E45" s="2">
        <v>0</v>
      </c>
      <c r="F45" s="2">
        <v>0</v>
      </c>
      <c r="G45" s="2">
        <v>0</v>
      </c>
      <c r="H45" s="2">
        <v>0</v>
      </c>
      <c r="I45" s="5">
        <v>44155</v>
      </c>
    </row>
    <row r="46" spans="1:9" x14ac:dyDescent="0.25">
      <c r="A46" s="2">
        <v>0</v>
      </c>
      <c r="B46" s="2">
        <v>2741</v>
      </c>
      <c r="C46" s="2">
        <v>0</v>
      </c>
      <c r="D46" s="2">
        <v>0</v>
      </c>
      <c r="E46" s="2">
        <v>0</v>
      </c>
      <c r="F46" s="2">
        <v>0</v>
      </c>
      <c r="G46" s="2">
        <v>0</v>
      </c>
      <c r="H46" s="2">
        <v>0</v>
      </c>
      <c r="I46" s="5">
        <v>44155</v>
      </c>
    </row>
    <row r="47" spans="1:9" x14ac:dyDescent="0.25">
      <c r="A47" s="2">
        <v>0</v>
      </c>
      <c r="B47" s="2">
        <v>1173</v>
      </c>
      <c r="C47" s="2">
        <v>0</v>
      </c>
      <c r="D47" s="2">
        <v>0</v>
      </c>
      <c r="E47" s="2">
        <v>0</v>
      </c>
      <c r="F47" s="2">
        <v>0</v>
      </c>
      <c r="G47" s="2">
        <v>0</v>
      </c>
      <c r="H47" s="2">
        <v>0</v>
      </c>
      <c r="I47" s="5">
        <v>44154</v>
      </c>
    </row>
    <row r="48" spans="1:9" x14ac:dyDescent="0.25">
      <c r="A48" s="2">
        <v>0</v>
      </c>
      <c r="B48" s="2">
        <v>1803</v>
      </c>
      <c r="C48" s="2">
        <v>0</v>
      </c>
      <c r="D48" s="2">
        <v>0</v>
      </c>
      <c r="E48" s="2">
        <v>0</v>
      </c>
      <c r="F48" s="2">
        <v>1</v>
      </c>
      <c r="G48" s="2">
        <v>0</v>
      </c>
      <c r="H48" s="2">
        <v>1</v>
      </c>
      <c r="I48" s="5">
        <v>44154</v>
      </c>
    </row>
    <row r="49" spans="1:9" x14ac:dyDescent="0.25">
      <c r="A49" s="2">
        <v>0</v>
      </c>
      <c r="B49" s="2">
        <v>2743</v>
      </c>
      <c r="C49" s="2">
        <v>0</v>
      </c>
      <c r="D49" s="2">
        <v>0</v>
      </c>
      <c r="E49" s="2">
        <v>0</v>
      </c>
      <c r="F49" s="2">
        <v>0</v>
      </c>
      <c r="G49" s="2">
        <v>0</v>
      </c>
      <c r="H49" s="2">
        <v>0</v>
      </c>
      <c r="I49" s="5">
        <v>44154</v>
      </c>
    </row>
    <row r="50" spans="1:9" x14ac:dyDescent="0.25">
      <c r="A50" s="2">
        <v>0</v>
      </c>
      <c r="B50" s="2">
        <v>2794</v>
      </c>
      <c r="C50" s="2">
        <v>0</v>
      </c>
      <c r="D50" s="2">
        <v>0</v>
      </c>
      <c r="E50" s="2">
        <v>0</v>
      </c>
      <c r="F50" s="2">
        <v>0</v>
      </c>
      <c r="G50" s="2">
        <v>0</v>
      </c>
      <c r="H50" s="2">
        <v>0</v>
      </c>
      <c r="I50" s="5">
        <v>44154</v>
      </c>
    </row>
    <row r="51" spans="1:9" x14ac:dyDescent="0.25">
      <c r="A51" s="2">
        <v>0</v>
      </c>
      <c r="B51" s="2">
        <v>2508</v>
      </c>
      <c r="C51" s="2">
        <v>0</v>
      </c>
      <c r="D51" s="2">
        <v>0</v>
      </c>
      <c r="E51" s="2">
        <v>0</v>
      </c>
      <c r="F51" s="2">
        <v>0</v>
      </c>
      <c r="G51" s="2">
        <v>0</v>
      </c>
      <c r="H51" s="2">
        <v>0</v>
      </c>
      <c r="I51" s="5">
        <v>44153</v>
      </c>
    </row>
    <row r="52" spans="1:9" x14ac:dyDescent="0.25">
      <c r="A52" s="2">
        <v>0</v>
      </c>
      <c r="B52" s="2">
        <v>1614</v>
      </c>
      <c r="C52" s="2">
        <v>0</v>
      </c>
      <c r="D52" s="2">
        <v>0</v>
      </c>
      <c r="E52" s="2">
        <v>0</v>
      </c>
      <c r="F52" s="2">
        <v>0</v>
      </c>
      <c r="G52" s="2">
        <v>0</v>
      </c>
      <c r="H52" s="2">
        <v>0</v>
      </c>
      <c r="I52" s="5">
        <v>44152</v>
      </c>
    </row>
    <row r="53" spans="1:9" x14ac:dyDescent="0.25">
      <c r="A53" s="2">
        <v>0</v>
      </c>
      <c r="B53" s="2">
        <v>2978</v>
      </c>
      <c r="C53" s="2">
        <v>0</v>
      </c>
      <c r="D53" s="2">
        <v>0</v>
      </c>
      <c r="E53" s="2">
        <v>0</v>
      </c>
      <c r="F53" s="2">
        <v>0</v>
      </c>
      <c r="G53" s="2">
        <v>0</v>
      </c>
      <c r="H53" s="2">
        <v>0</v>
      </c>
      <c r="I53" s="5">
        <v>44151</v>
      </c>
    </row>
    <row r="54" spans="1:9" x14ac:dyDescent="0.25">
      <c r="A54" s="2">
        <v>0</v>
      </c>
      <c r="B54" s="2">
        <v>1853</v>
      </c>
      <c r="C54" s="2">
        <v>0</v>
      </c>
      <c r="D54" s="2">
        <v>0</v>
      </c>
      <c r="E54" s="2">
        <v>0</v>
      </c>
      <c r="F54" s="2">
        <v>0</v>
      </c>
      <c r="G54" s="2">
        <v>0</v>
      </c>
      <c r="H54" s="2">
        <v>0</v>
      </c>
      <c r="I54" s="5">
        <v>44150</v>
      </c>
    </row>
    <row r="55" spans="1:9" x14ac:dyDescent="0.25">
      <c r="A55" s="2">
        <v>0</v>
      </c>
      <c r="B55" s="2">
        <v>2297</v>
      </c>
      <c r="C55" s="2">
        <v>0</v>
      </c>
      <c r="D55" s="2">
        <v>0</v>
      </c>
      <c r="E55" s="2">
        <v>0</v>
      </c>
      <c r="F55" s="2">
        <v>0</v>
      </c>
      <c r="G55" s="2">
        <v>0</v>
      </c>
      <c r="H55" s="2">
        <v>0</v>
      </c>
      <c r="I55" s="5">
        <v>44149</v>
      </c>
    </row>
    <row r="56" spans="1:9" x14ac:dyDescent="0.25">
      <c r="A56" s="2">
        <v>0</v>
      </c>
      <c r="B56" s="2">
        <v>2463</v>
      </c>
      <c r="C56" s="2">
        <v>0</v>
      </c>
      <c r="D56" s="2">
        <v>0</v>
      </c>
      <c r="E56" s="2">
        <v>1</v>
      </c>
      <c r="F56" s="2">
        <v>0</v>
      </c>
      <c r="G56" s="2">
        <v>0</v>
      </c>
      <c r="H56" s="2">
        <v>0</v>
      </c>
      <c r="I56" s="5">
        <v>44149</v>
      </c>
    </row>
    <row r="57" spans="1:9" x14ac:dyDescent="0.25">
      <c r="A57" s="2">
        <v>0</v>
      </c>
      <c r="B57" s="2">
        <v>3202</v>
      </c>
      <c r="C57" s="2">
        <v>0</v>
      </c>
      <c r="D57" s="2">
        <v>0</v>
      </c>
      <c r="E57" s="2">
        <v>1</v>
      </c>
      <c r="F57" s="2">
        <v>0</v>
      </c>
      <c r="G57" s="2">
        <v>0</v>
      </c>
      <c r="H57" s="2">
        <v>0</v>
      </c>
      <c r="I57" s="5">
        <v>44149</v>
      </c>
    </row>
    <row r="58" spans="1:9" x14ac:dyDescent="0.25">
      <c r="A58" s="2">
        <v>0</v>
      </c>
      <c r="B58" s="2">
        <v>3217</v>
      </c>
      <c r="C58" s="2">
        <v>0</v>
      </c>
      <c r="D58" s="2">
        <v>0</v>
      </c>
      <c r="E58" s="2">
        <v>1</v>
      </c>
      <c r="F58" s="2">
        <v>0</v>
      </c>
      <c r="G58" s="2">
        <v>0</v>
      </c>
      <c r="H58" s="2">
        <v>0</v>
      </c>
      <c r="I58" s="5">
        <v>44149</v>
      </c>
    </row>
    <row r="59" spans="1:9" x14ac:dyDescent="0.25">
      <c r="A59" s="2">
        <v>0</v>
      </c>
      <c r="B59" s="2">
        <v>1389</v>
      </c>
      <c r="C59" s="2">
        <v>0</v>
      </c>
      <c r="D59" s="2">
        <v>0</v>
      </c>
      <c r="E59" s="2">
        <v>0</v>
      </c>
      <c r="F59" s="2">
        <v>0</v>
      </c>
      <c r="G59" s="2">
        <v>0</v>
      </c>
      <c r="H59" s="2">
        <v>0</v>
      </c>
      <c r="I59" s="5">
        <v>44148</v>
      </c>
    </row>
    <row r="60" spans="1:9" x14ac:dyDescent="0.25">
      <c r="A60" s="2">
        <v>0</v>
      </c>
      <c r="B60" s="2">
        <v>2427</v>
      </c>
      <c r="C60" s="2">
        <v>0</v>
      </c>
      <c r="D60" s="2">
        <v>0</v>
      </c>
      <c r="E60" s="2">
        <v>0</v>
      </c>
      <c r="F60" s="2">
        <v>0</v>
      </c>
      <c r="G60" s="2">
        <v>0</v>
      </c>
      <c r="H60" s="2">
        <v>0</v>
      </c>
      <c r="I60" s="5">
        <v>44148</v>
      </c>
    </row>
    <row r="61" spans="1:9" x14ac:dyDescent="0.25">
      <c r="A61" s="2">
        <v>0</v>
      </c>
      <c r="B61" s="2">
        <v>3021</v>
      </c>
      <c r="C61" s="2">
        <v>0</v>
      </c>
      <c r="D61" s="2">
        <v>0</v>
      </c>
      <c r="E61" s="2">
        <v>0</v>
      </c>
      <c r="F61" s="2">
        <v>0</v>
      </c>
      <c r="G61" s="2">
        <v>0</v>
      </c>
      <c r="H61" s="2">
        <v>0</v>
      </c>
      <c r="I61" s="5">
        <v>44148</v>
      </c>
    </row>
    <row r="62" spans="1:9" x14ac:dyDescent="0.25">
      <c r="A62" s="2">
        <v>0</v>
      </c>
      <c r="B62" s="2">
        <v>1119</v>
      </c>
      <c r="C62" s="2">
        <v>0</v>
      </c>
      <c r="D62" s="2">
        <v>0</v>
      </c>
      <c r="E62" s="2">
        <v>0</v>
      </c>
      <c r="F62" s="2">
        <v>0</v>
      </c>
      <c r="G62" s="2">
        <v>0</v>
      </c>
      <c r="H62" s="2">
        <v>0</v>
      </c>
      <c r="I62" s="5">
        <v>44147</v>
      </c>
    </row>
    <row r="63" spans="1:9" x14ac:dyDescent="0.25">
      <c r="A63" s="2">
        <v>0</v>
      </c>
      <c r="B63" s="2">
        <v>1196</v>
      </c>
      <c r="C63" s="2">
        <v>0</v>
      </c>
      <c r="D63" s="2">
        <v>0</v>
      </c>
      <c r="E63" s="2">
        <v>0</v>
      </c>
      <c r="F63" s="2">
        <v>0</v>
      </c>
      <c r="G63" s="2">
        <v>0</v>
      </c>
      <c r="H63" s="2">
        <v>0</v>
      </c>
      <c r="I63" s="5">
        <v>44147</v>
      </c>
    </row>
    <row r="64" spans="1:9" x14ac:dyDescent="0.25">
      <c r="A64" s="2">
        <v>0</v>
      </c>
      <c r="B64" s="2">
        <v>1511</v>
      </c>
      <c r="C64" s="2">
        <v>0</v>
      </c>
      <c r="D64" s="2">
        <v>0</v>
      </c>
      <c r="E64" s="2">
        <v>0</v>
      </c>
      <c r="F64" s="2">
        <v>0</v>
      </c>
      <c r="G64" s="2">
        <v>0</v>
      </c>
      <c r="H64" s="2">
        <v>0</v>
      </c>
      <c r="I64" s="5">
        <v>44147</v>
      </c>
    </row>
    <row r="65" spans="1:9" x14ac:dyDescent="0.25">
      <c r="A65" s="2">
        <v>0</v>
      </c>
      <c r="B65" s="2">
        <v>1706</v>
      </c>
      <c r="C65" s="2">
        <v>0</v>
      </c>
      <c r="D65" s="2">
        <v>0</v>
      </c>
      <c r="E65" s="2">
        <v>0</v>
      </c>
      <c r="F65" s="2">
        <v>0</v>
      </c>
      <c r="G65" s="2">
        <v>0</v>
      </c>
      <c r="H65" s="2">
        <v>0</v>
      </c>
      <c r="I65" s="5">
        <v>44147</v>
      </c>
    </row>
    <row r="66" spans="1:9" x14ac:dyDescent="0.25">
      <c r="A66" s="2">
        <v>1</v>
      </c>
      <c r="B66" s="2">
        <v>1050</v>
      </c>
      <c r="C66" s="2">
        <v>0</v>
      </c>
      <c r="D66" s="2">
        <v>0</v>
      </c>
      <c r="E66" s="2">
        <v>1</v>
      </c>
      <c r="F66" s="2">
        <v>0</v>
      </c>
      <c r="G66" s="2">
        <v>0</v>
      </c>
      <c r="H66" s="2">
        <v>1</v>
      </c>
      <c r="I66" s="5">
        <v>44146</v>
      </c>
    </row>
    <row r="67" spans="1:9" x14ac:dyDescent="0.25">
      <c r="A67" s="2">
        <v>0</v>
      </c>
      <c r="B67" s="2">
        <v>1549</v>
      </c>
      <c r="C67" s="2">
        <v>0</v>
      </c>
      <c r="D67" s="2">
        <v>0</v>
      </c>
      <c r="E67" s="2">
        <v>0</v>
      </c>
      <c r="F67" s="2">
        <v>0</v>
      </c>
      <c r="G67" s="2">
        <v>0</v>
      </c>
      <c r="H67" s="2">
        <v>0</v>
      </c>
      <c r="I67" s="5">
        <v>44146</v>
      </c>
    </row>
    <row r="68" spans="1:9" x14ac:dyDescent="0.25">
      <c r="A68" s="2">
        <v>0</v>
      </c>
      <c r="B68" s="2">
        <v>2113</v>
      </c>
      <c r="C68" s="2">
        <v>0</v>
      </c>
      <c r="D68" s="2">
        <v>0</v>
      </c>
      <c r="E68" s="2">
        <v>0</v>
      </c>
      <c r="F68" s="2">
        <v>0</v>
      </c>
      <c r="G68" s="2">
        <v>0</v>
      </c>
      <c r="H68" s="2">
        <v>0</v>
      </c>
      <c r="I68" s="5">
        <v>44146</v>
      </c>
    </row>
    <row r="69" spans="1:9" x14ac:dyDescent="0.25">
      <c r="A69" s="2">
        <v>0</v>
      </c>
      <c r="B69" s="2">
        <v>2773</v>
      </c>
      <c r="C69" s="2">
        <v>0</v>
      </c>
      <c r="D69" s="2">
        <v>0</v>
      </c>
      <c r="E69" s="2">
        <v>1</v>
      </c>
      <c r="F69" s="2">
        <v>0</v>
      </c>
      <c r="G69" s="2">
        <v>0</v>
      </c>
      <c r="H69" s="2">
        <v>0</v>
      </c>
      <c r="I69" s="5">
        <v>44145</v>
      </c>
    </row>
    <row r="70" spans="1:9" x14ac:dyDescent="0.25">
      <c r="A70" s="2">
        <v>0</v>
      </c>
      <c r="B70" s="2">
        <v>1232</v>
      </c>
      <c r="C70" s="2">
        <v>0</v>
      </c>
      <c r="D70" s="2">
        <v>0</v>
      </c>
      <c r="E70" s="2">
        <v>0</v>
      </c>
      <c r="F70" s="2">
        <v>0</v>
      </c>
      <c r="G70" s="2">
        <v>0</v>
      </c>
      <c r="H70" s="2">
        <v>0</v>
      </c>
      <c r="I70" s="5">
        <v>44144</v>
      </c>
    </row>
    <row r="71" spans="1:9" x14ac:dyDescent="0.25">
      <c r="A71" s="2">
        <v>0</v>
      </c>
      <c r="B71" s="2">
        <v>1406</v>
      </c>
      <c r="C71" s="2">
        <v>0</v>
      </c>
      <c r="D71" s="2">
        <v>0</v>
      </c>
      <c r="E71" s="2">
        <v>0</v>
      </c>
      <c r="F71" s="2">
        <v>0</v>
      </c>
      <c r="G71" s="2">
        <v>0</v>
      </c>
      <c r="H71" s="2">
        <v>0</v>
      </c>
      <c r="I71" s="5">
        <v>44144</v>
      </c>
    </row>
    <row r="72" spans="1:9" x14ac:dyDescent="0.25">
      <c r="A72" s="2">
        <v>1</v>
      </c>
      <c r="B72" s="2">
        <v>2032</v>
      </c>
      <c r="C72" s="2">
        <v>0</v>
      </c>
      <c r="D72" s="2">
        <v>0</v>
      </c>
      <c r="E72" s="2">
        <v>0</v>
      </c>
      <c r="F72" s="2">
        <v>0</v>
      </c>
      <c r="G72" s="2">
        <v>0</v>
      </c>
      <c r="H72" s="2">
        <v>0</v>
      </c>
      <c r="I72" s="5">
        <v>44144</v>
      </c>
    </row>
    <row r="73" spans="1:9" x14ac:dyDescent="0.25">
      <c r="A73" s="2">
        <v>0</v>
      </c>
      <c r="B73" s="2">
        <v>2658</v>
      </c>
      <c r="C73" s="2">
        <v>0</v>
      </c>
      <c r="D73" s="2">
        <v>0</v>
      </c>
      <c r="E73" s="2">
        <v>0</v>
      </c>
      <c r="F73" s="2">
        <v>0</v>
      </c>
      <c r="G73" s="2">
        <v>0</v>
      </c>
      <c r="H73" s="2">
        <v>0</v>
      </c>
      <c r="I73" s="5">
        <v>44143</v>
      </c>
    </row>
    <row r="74" spans="1:9" x14ac:dyDescent="0.25">
      <c r="A74" s="2">
        <v>0</v>
      </c>
      <c r="B74" s="2">
        <v>1718</v>
      </c>
      <c r="C74" s="2">
        <v>0</v>
      </c>
      <c r="D74" s="2">
        <v>0</v>
      </c>
      <c r="E74" s="2">
        <v>0</v>
      </c>
      <c r="F74" s="2">
        <v>0</v>
      </c>
      <c r="G74" s="2">
        <v>0</v>
      </c>
      <c r="H74" s="2">
        <v>0</v>
      </c>
      <c r="I74" s="5">
        <v>44142</v>
      </c>
    </row>
    <row r="75" spans="1:9" x14ac:dyDescent="0.25">
      <c r="A75" s="2">
        <v>0</v>
      </c>
      <c r="B75" s="2">
        <v>2868</v>
      </c>
      <c r="C75" s="2">
        <v>1</v>
      </c>
      <c r="D75" s="2">
        <v>0</v>
      </c>
      <c r="E75" s="2">
        <v>1</v>
      </c>
      <c r="F75" s="2">
        <v>0</v>
      </c>
      <c r="G75" s="2">
        <v>0</v>
      </c>
      <c r="H75" s="2">
        <v>0</v>
      </c>
      <c r="I75" s="5">
        <v>44142</v>
      </c>
    </row>
    <row r="76" spans="1:9" x14ac:dyDescent="0.25">
      <c r="A76" s="2">
        <v>0</v>
      </c>
      <c r="B76" s="2">
        <v>2077</v>
      </c>
      <c r="C76" s="2">
        <v>0</v>
      </c>
      <c r="D76" s="2">
        <v>0</v>
      </c>
      <c r="E76" s="2">
        <v>0</v>
      </c>
      <c r="F76" s="2">
        <v>0</v>
      </c>
      <c r="G76" s="2">
        <v>0</v>
      </c>
      <c r="H76" s="2">
        <v>0</v>
      </c>
      <c r="I76" s="5">
        <v>44141</v>
      </c>
    </row>
    <row r="77" spans="1:9" x14ac:dyDescent="0.25">
      <c r="A77" s="2">
        <v>0</v>
      </c>
      <c r="B77" s="2">
        <v>3028</v>
      </c>
      <c r="C77" s="2">
        <v>0</v>
      </c>
      <c r="D77" s="2">
        <v>0</v>
      </c>
      <c r="E77" s="2">
        <v>0</v>
      </c>
      <c r="F77" s="2">
        <v>0</v>
      </c>
      <c r="G77" s="2">
        <v>0</v>
      </c>
      <c r="H77" s="2">
        <v>0</v>
      </c>
      <c r="I77" s="5">
        <v>44141</v>
      </c>
    </row>
    <row r="78" spans="1:9" x14ac:dyDescent="0.25">
      <c r="A78" s="2">
        <v>0</v>
      </c>
      <c r="B78" s="2">
        <v>1793</v>
      </c>
      <c r="C78" s="2">
        <v>0</v>
      </c>
      <c r="D78" s="2">
        <v>0</v>
      </c>
      <c r="E78" s="2">
        <v>0</v>
      </c>
      <c r="F78" s="2">
        <v>0</v>
      </c>
      <c r="G78" s="2">
        <v>0</v>
      </c>
      <c r="H78" s="2">
        <v>0</v>
      </c>
      <c r="I78" s="5">
        <v>44139</v>
      </c>
    </row>
    <row r="79" spans="1:9" x14ac:dyDescent="0.25">
      <c r="A79" s="2">
        <v>0</v>
      </c>
      <c r="B79" s="2">
        <v>2090</v>
      </c>
      <c r="C79" s="2">
        <v>0</v>
      </c>
      <c r="D79" s="2">
        <v>0</v>
      </c>
      <c r="E79" s="2">
        <v>0</v>
      </c>
      <c r="F79" s="2">
        <v>0</v>
      </c>
      <c r="G79" s="2">
        <v>0</v>
      </c>
      <c r="H79" s="2">
        <v>0</v>
      </c>
      <c r="I79" s="5">
        <v>44139</v>
      </c>
    </row>
    <row r="80" spans="1:9" x14ac:dyDescent="0.25">
      <c r="A80" s="2">
        <v>0</v>
      </c>
      <c r="B80" s="2">
        <v>1391</v>
      </c>
      <c r="C80" s="2">
        <v>0</v>
      </c>
      <c r="D80" s="2">
        <v>0</v>
      </c>
      <c r="E80" s="2">
        <v>0</v>
      </c>
      <c r="F80" s="2">
        <v>0</v>
      </c>
      <c r="G80" s="2">
        <v>0</v>
      </c>
      <c r="H80" s="2">
        <v>0</v>
      </c>
      <c r="I80" s="5">
        <v>44138</v>
      </c>
    </row>
    <row r="81" spans="1:9" x14ac:dyDescent="0.25">
      <c r="A81" s="2">
        <v>1</v>
      </c>
      <c r="B81" s="2">
        <v>1769</v>
      </c>
      <c r="C81" s="2">
        <v>0</v>
      </c>
      <c r="D81" s="2">
        <v>0</v>
      </c>
      <c r="E81" s="2">
        <v>0</v>
      </c>
      <c r="F81" s="2">
        <v>0</v>
      </c>
      <c r="G81" s="2">
        <v>0</v>
      </c>
      <c r="H81" s="2">
        <v>0</v>
      </c>
      <c r="I81" s="5">
        <v>44137</v>
      </c>
    </row>
    <row r="82" spans="1:9" x14ac:dyDescent="0.25">
      <c r="A82" s="2">
        <v>0</v>
      </c>
      <c r="B82" s="2">
        <v>2071</v>
      </c>
      <c r="C82" s="2">
        <v>0</v>
      </c>
      <c r="D82" s="2">
        <v>1</v>
      </c>
      <c r="E82" s="2">
        <v>0</v>
      </c>
      <c r="F82" s="2">
        <v>0</v>
      </c>
      <c r="G82" s="2">
        <v>0</v>
      </c>
      <c r="H82" s="2">
        <v>0</v>
      </c>
      <c r="I82" s="5">
        <v>44137</v>
      </c>
    </row>
    <row r="83" spans="1:9" x14ac:dyDescent="0.25">
      <c r="A83" s="2">
        <v>0</v>
      </c>
      <c r="B83" s="2">
        <v>2139</v>
      </c>
      <c r="C83" s="2">
        <v>0</v>
      </c>
      <c r="D83" s="2">
        <v>0</v>
      </c>
      <c r="E83" s="2">
        <v>0</v>
      </c>
      <c r="F83" s="2">
        <v>0</v>
      </c>
      <c r="G83" s="2">
        <v>0</v>
      </c>
      <c r="H83" s="2">
        <v>0</v>
      </c>
      <c r="I83" s="5">
        <v>44137</v>
      </c>
    </row>
    <row r="84" spans="1:9" x14ac:dyDescent="0.25">
      <c r="A84" s="2">
        <v>0</v>
      </c>
      <c r="B84" s="2">
        <v>2320</v>
      </c>
      <c r="C84" s="2">
        <v>1</v>
      </c>
      <c r="D84" s="2">
        <v>0</v>
      </c>
      <c r="E84" s="2">
        <v>0</v>
      </c>
      <c r="F84" s="2">
        <v>0</v>
      </c>
      <c r="G84" s="2">
        <v>0</v>
      </c>
      <c r="H84" s="2">
        <v>0</v>
      </c>
      <c r="I84" s="5">
        <v>44137</v>
      </c>
    </row>
    <row r="85" spans="1:9" x14ac:dyDescent="0.25">
      <c r="A85" s="2">
        <v>0</v>
      </c>
      <c r="B85" s="2">
        <v>2637</v>
      </c>
      <c r="C85" s="2">
        <v>0</v>
      </c>
      <c r="D85" s="2">
        <v>0</v>
      </c>
      <c r="E85" s="2">
        <v>0</v>
      </c>
      <c r="F85" s="2">
        <v>0</v>
      </c>
      <c r="G85" s="2">
        <v>0</v>
      </c>
      <c r="H85" s="2">
        <v>0</v>
      </c>
      <c r="I85" s="5">
        <v>44137</v>
      </c>
    </row>
    <row r="86" spans="1:9" x14ac:dyDescent="0.25">
      <c r="A86" s="2">
        <v>0</v>
      </c>
      <c r="B86" s="2">
        <v>2689</v>
      </c>
      <c r="C86" s="2">
        <v>0</v>
      </c>
      <c r="D86" s="2">
        <v>0</v>
      </c>
      <c r="E86" s="2">
        <v>0</v>
      </c>
      <c r="F86" s="2">
        <v>0</v>
      </c>
      <c r="G86" s="2">
        <v>0</v>
      </c>
      <c r="H86" s="2">
        <v>0</v>
      </c>
      <c r="I86" s="5">
        <v>44137</v>
      </c>
    </row>
    <row r="87" spans="1:9" x14ac:dyDescent="0.25">
      <c r="A87" s="2">
        <v>0</v>
      </c>
      <c r="B87" s="2">
        <v>1082</v>
      </c>
      <c r="C87" s="2">
        <v>1</v>
      </c>
      <c r="D87" s="2">
        <v>0</v>
      </c>
      <c r="E87" s="2">
        <v>1</v>
      </c>
      <c r="F87" s="2">
        <v>0</v>
      </c>
      <c r="G87" s="2">
        <v>0</v>
      </c>
      <c r="H87" s="2">
        <v>1</v>
      </c>
      <c r="I87" s="5">
        <v>44136</v>
      </c>
    </row>
    <row r="88" spans="1:9" x14ac:dyDescent="0.25">
      <c r="A88" s="2">
        <v>0</v>
      </c>
      <c r="B88" s="2">
        <v>2136</v>
      </c>
      <c r="C88" s="2">
        <v>0</v>
      </c>
      <c r="D88" s="2">
        <v>0</v>
      </c>
      <c r="E88" s="2">
        <v>0</v>
      </c>
      <c r="F88" s="2">
        <v>0</v>
      </c>
      <c r="G88" s="2">
        <v>0</v>
      </c>
      <c r="H88" s="2">
        <v>0</v>
      </c>
      <c r="I88" s="5">
        <v>44136</v>
      </c>
    </row>
    <row r="89" spans="1:9" x14ac:dyDescent="0.25">
      <c r="A89" s="2">
        <v>0</v>
      </c>
      <c r="B89" s="2">
        <v>2717</v>
      </c>
      <c r="C89" s="2">
        <v>0</v>
      </c>
      <c r="D89" s="2">
        <v>0</v>
      </c>
      <c r="E89" s="2">
        <v>0</v>
      </c>
      <c r="F89" s="2">
        <v>0</v>
      </c>
      <c r="G89" s="2">
        <v>0</v>
      </c>
      <c r="H89" s="2">
        <v>1</v>
      </c>
      <c r="I89" s="5">
        <v>44136</v>
      </c>
    </row>
    <row r="90" spans="1:9" x14ac:dyDescent="0.25">
      <c r="A90" s="2">
        <v>0</v>
      </c>
      <c r="B90" s="2">
        <v>2873</v>
      </c>
      <c r="C90" s="2">
        <v>0</v>
      </c>
      <c r="D90" s="2">
        <v>0</v>
      </c>
      <c r="E90" s="2">
        <v>0</v>
      </c>
      <c r="F90" s="2">
        <v>0</v>
      </c>
      <c r="G90" s="2">
        <v>0</v>
      </c>
      <c r="H90" s="2">
        <v>0</v>
      </c>
      <c r="I90" s="5">
        <v>44136</v>
      </c>
    </row>
    <row r="91" spans="1:9" x14ac:dyDescent="0.25">
      <c r="A91" s="2">
        <v>1</v>
      </c>
      <c r="B91" s="2">
        <v>1834</v>
      </c>
      <c r="C91" s="2">
        <v>0</v>
      </c>
      <c r="D91" s="2">
        <v>0</v>
      </c>
      <c r="E91" s="2">
        <v>0</v>
      </c>
      <c r="F91" s="2">
        <v>0</v>
      </c>
      <c r="G91" s="2">
        <v>0</v>
      </c>
      <c r="H91" s="2">
        <v>0</v>
      </c>
      <c r="I91" s="5">
        <v>44134</v>
      </c>
    </row>
    <row r="92" spans="1:9" x14ac:dyDescent="0.25">
      <c r="A92" s="2">
        <v>0</v>
      </c>
      <c r="B92" s="2">
        <v>2216</v>
      </c>
      <c r="C92" s="2">
        <v>0</v>
      </c>
      <c r="D92" s="2">
        <v>0</v>
      </c>
      <c r="E92" s="2">
        <v>0</v>
      </c>
      <c r="F92" s="2">
        <v>0</v>
      </c>
      <c r="G92" s="2">
        <v>0</v>
      </c>
      <c r="H92" s="2">
        <v>0</v>
      </c>
      <c r="I92" s="5">
        <v>44134</v>
      </c>
    </row>
    <row r="93" spans="1:9" x14ac:dyDescent="0.25">
      <c r="A93" s="2">
        <v>0</v>
      </c>
      <c r="B93" s="2">
        <v>2869</v>
      </c>
      <c r="C93" s="2">
        <v>0</v>
      </c>
      <c r="D93" s="2">
        <v>0</v>
      </c>
      <c r="E93" s="2">
        <v>0</v>
      </c>
      <c r="F93" s="2">
        <v>0</v>
      </c>
      <c r="G93" s="2">
        <v>0</v>
      </c>
      <c r="H93" s="2">
        <v>0</v>
      </c>
      <c r="I93" s="5">
        <v>44134</v>
      </c>
    </row>
    <row r="94" spans="1:9" x14ac:dyDescent="0.25">
      <c r="A94" s="2">
        <v>0</v>
      </c>
      <c r="B94" s="2">
        <v>1442</v>
      </c>
      <c r="C94" s="2">
        <v>0</v>
      </c>
      <c r="D94" s="2">
        <v>0</v>
      </c>
      <c r="E94" s="2">
        <v>0</v>
      </c>
      <c r="F94" s="2">
        <v>0</v>
      </c>
      <c r="G94" s="2">
        <v>0</v>
      </c>
      <c r="H94" s="2">
        <v>0</v>
      </c>
      <c r="I94" s="5">
        <v>44133</v>
      </c>
    </row>
    <row r="95" spans="1:9" x14ac:dyDescent="0.25">
      <c r="A95" s="2">
        <v>0</v>
      </c>
      <c r="B95" s="2">
        <v>1916</v>
      </c>
      <c r="C95" s="2">
        <v>0</v>
      </c>
      <c r="D95" s="2">
        <v>0</v>
      </c>
      <c r="E95" s="2">
        <v>0</v>
      </c>
      <c r="F95" s="2">
        <v>0</v>
      </c>
      <c r="G95" s="2">
        <v>0</v>
      </c>
      <c r="H95" s="2">
        <v>0</v>
      </c>
      <c r="I95" s="5">
        <v>44133</v>
      </c>
    </row>
    <row r="96" spans="1:9" x14ac:dyDescent="0.25">
      <c r="A96" s="2">
        <v>0</v>
      </c>
      <c r="B96" s="2">
        <v>2051</v>
      </c>
      <c r="C96" s="2">
        <v>0</v>
      </c>
      <c r="D96" s="2">
        <v>0</v>
      </c>
      <c r="E96" s="2">
        <v>0</v>
      </c>
      <c r="F96" s="2">
        <v>0</v>
      </c>
      <c r="G96" s="2">
        <v>0</v>
      </c>
      <c r="H96" s="2">
        <v>0</v>
      </c>
      <c r="I96" s="5">
        <v>44133</v>
      </c>
    </row>
    <row r="97" spans="1:9" x14ac:dyDescent="0.25">
      <c r="A97" s="2">
        <v>0</v>
      </c>
      <c r="B97" s="2">
        <v>1086</v>
      </c>
      <c r="C97" s="2">
        <v>0</v>
      </c>
      <c r="D97" s="2">
        <v>0</v>
      </c>
      <c r="E97" s="2">
        <v>0</v>
      </c>
      <c r="F97" s="2">
        <v>0</v>
      </c>
      <c r="G97" s="2">
        <v>0</v>
      </c>
      <c r="H97" s="2">
        <v>0</v>
      </c>
      <c r="I97" s="5">
        <v>44132</v>
      </c>
    </row>
    <row r="98" spans="1:9" x14ac:dyDescent="0.25">
      <c r="A98" s="2">
        <v>0</v>
      </c>
      <c r="B98" s="2">
        <v>2116</v>
      </c>
      <c r="C98" s="2">
        <v>0</v>
      </c>
      <c r="D98" s="2">
        <v>0</v>
      </c>
      <c r="E98" s="2">
        <v>0</v>
      </c>
      <c r="F98" s="2">
        <v>0</v>
      </c>
      <c r="G98" s="2">
        <v>0</v>
      </c>
      <c r="H98" s="2">
        <v>0</v>
      </c>
      <c r="I98" s="5">
        <v>44132</v>
      </c>
    </row>
    <row r="99" spans="1:9" x14ac:dyDescent="0.25">
      <c r="A99" s="2">
        <v>1</v>
      </c>
      <c r="B99" s="2">
        <v>2223</v>
      </c>
      <c r="C99" s="2">
        <v>0</v>
      </c>
      <c r="D99" s="2">
        <v>0</v>
      </c>
      <c r="E99" s="2">
        <v>0</v>
      </c>
      <c r="F99" s="2">
        <v>0</v>
      </c>
      <c r="G99" s="2">
        <v>0</v>
      </c>
      <c r="H99" s="2">
        <v>0</v>
      </c>
      <c r="I99" s="5">
        <v>44132</v>
      </c>
    </row>
    <row r="100" spans="1:9" x14ac:dyDescent="0.25">
      <c r="A100" s="2">
        <v>0</v>
      </c>
      <c r="B100" s="2">
        <v>2230</v>
      </c>
      <c r="C100" s="2">
        <v>1</v>
      </c>
      <c r="D100" s="2">
        <v>0</v>
      </c>
      <c r="E100" s="2">
        <v>0</v>
      </c>
      <c r="F100" s="2">
        <v>0</v>
      </c>
      <c r="G100" s="2">
        <v>0</v>
      </c>
      <c r="H100" s="2">
        <v>0</v>
      </c>
      <c r="I100" s="5">
        <v>44132</v>
      </c>
    </row>
    <row r="101" spans="1:9" x14ac:dyDescent="0.25">
      <c r="A101" s="2">
        <v>0</v>
      </c>
      <c r="B101" s="2">
        <v>2713</v>
      </c>
      <c r="C101" s="2">
        <v>0</v>
      </c>
      <c r="D101" s="2">
        <v>0</v>
      </c>
      <c r="E101" s="2">
        <v>1</v>
      </c>
      <c r="F101" s="2">
        <v>0</v>
      </c>
      <c r="G101" s="2">
        <v>0</v>
      </c>
      <c r="H101" s="2">
        <v>0</v>
      </c>
      <c r="I101" s="5">
        <v>44132</v>
      </c>
    </row>
    <row r="102" spans="1:9" x14ac:dyDescent="0.25">
      <c r="A102" s="2">
        <v>0</v>
      </c>
      <c r="B102" s="2">
        <v>1166</v>
      </c>
      <c r="C102" s="2">
        <v>0</v>
      </c>
      <c r="D102" s="2">
        <v>0</v>
      </c>
      <c r="E102" s="2">
        <v>0</v>
      </c>
      <c r="F102" s="2">
        <v>0</v>
      </c>
      <c r="G102" s="2">
        <v>0</v>
      </c>
      <c r="H102" s="2">
        <v>0</v>
      </c>
      <c r="I102" s="5">
        <v>44131</v>
      </c>
    </row>
    <row r="103" spans="1:9" x14ac:dyDescent="0.25">
      <c r="A103" s="2">
        <v>0</v>
      </c>
      <c r="B103" s="2">
        <v>1461</v>
      </c>
      <c r="C103" s="2">
        <v>0</v>
      </c>
      <c r="D103" s="2">
        <v>0</v>
      </c>
      <c r="E103" s="2">
        <v>0</v>
      </c>
      <c r="F103" s="2">
        <v>0</v>
      </c>
      <c r="G103" s="2">
        <v>0</v>
      </c>
      <c r="H103" s="2">
        <v>0</v>
      </c>
      <c r="I103" s="5">
        <v>44131</v>
      </c>
    </row>
    <row r="104" spans="1:9" x14ac:dyDescent="0.25">
      <c r="A104" s="2">
        <v>0</v>
      </c>
      <c r="B104" s="2">
        <v>1631</v>
      </c>
      <c r="C104" s="2">
        <v>0</v>
      </c>
      <c r="D104" s="2">
        <v>0</v>
      </c>
      <c r="E104" s="2">
        <v>0</v>
      </c>
      <c r="F104" s="2">
        <v>0</v>
      </c>
      <c r="G104" s="2">
        <v>0</v>
      </c>
      <c r="H104" s="2">
        <v>0</v>
      </c>
      <c r="I104" s="5">
        <v>44131</v>
      </c>
    </row>
    <row r="105" spans="1:9" x14ac:dyDescent="0.25">
      <c r="A105" s="2">
        <v>0</v>
      </c>
      <c r="B105" s="2">
        <v>1703</v>
      </c>
      <c r="C105" s="2">
        <v>0</v>
      </c>
      <c r="D105" s="2">
        <v>0</v>
      </c>
      <c r="E105" s="2">
        <v>0</v>
      </c>
      <c r="F105" s="2">
        <v>0</v>
      </c>
      <c r="G105" s="2">
        <v>0</v>
      </c>
      <c r="H105" s="2">
        <v>0</v>
      </c>
      <c r="I105" s="5">
        <v>44131</v>
      </c>
    </row>
    <row r="106" spans="1:9" x14ac:dyDescent="0.25">
      <c r="A106" s="2">
        <v>0</v>
      </c>
      <c r="B106" s="2">
        <v>2024</v>
      </c>
      <c r="C106" s="2">
        <v>0</v>
      </c>
      <c r="D106" s="2">
        <v>0</v>
      </c>
      <c r="E106" s="2">
        <v>1</v>
      </c>
      <c r="F106" s="2">
        <v>0</v>
      </c>
      <c r="G106" s="2">
        <v>0</v>
      </c>
      <c r="H106" s="2">
        <v>0</v>
      </c>
      <c r="I106" s="5">
        <v>44131</v>
      </c>
    </row>
    <row r="107" spans="1:9" x14ac:dyDescent="0.25">
      <c r="A107" s="2">
        <v>0</v>
      </c>
      <c r="B107" s="2">
        <v>2287</v>
      </c>
      <c r="C107" s="2">
        <v>1</v>
      </c>
      <c r="D107" s="2">
        <v>1</v>
      </c>
      <c r="E107" s="2">
        <v>0</v>
      </c>
      <c r="F107" s="2">
        <v>0</v>
      </c>
      <c r="G107" s="2">
        <v>0</v>
      </c>
      <c r="H107" s="2">
        <v>0</v>
      </c>
      <c r="I107" s="5">
        <v>44131</v>
      </c>
    </row>
    <row r="108" spans="1:9" x14ac:dyDescent="0.25">
      <c r="A108" s="2">
        <v>0</v>
      </c>
      <c r="B108" s="2">
        <v>2529</v>
      </c>
      <c r="C108" s="2">
        <v>0</v>
      </c>
      <c r="D108" s="2">
        <v>0</v>
      </c>
      <c r="E108" s="2">
        <v>1</v>
      </c>
      <c r="F108" s="2">
        <v>0</v>
      </c>
      <c r="G108" s="2">
        <v>0</v>
      </c>
      <c r="H108" s="2">
        <v>0</v>
      </c>
      <c r="I108" s="5">
        <v>44131</v>
      </c>
    </row>
    <row r="109" spans="1:9" x14ac:dyDescent="0.25">
      <c r="A109" s="2">
        <v>1</v>
      </c>
      <c r="B109" s="2">
        <v>2970</v>
      </c>
      <c r="C109" s="2">
        <v>0</v>
      </c>
      <c r="D109" s="2">
        <v>1</v>
      </c>
      <c r="E109" s="2">
        <v>1</v>
      </c>
      <c r="F109" s="2">
        <v>0</v>
      </c>
      <c r="G109" s="2">
        <v>0</v>
      </c>
      <c r="H109" s="2">
        <v>1</v>
      </c>
      <c r="I109" s="5">
        <v>44131</v>
      </c>
    </row>
    <row r="110" spans="1:9" x14ac:dyDescent="0.25">
      <c r="A110" s="2">
        <v>0</v>
      </c>
      <c r="B110" s="2">
        <v>1029</v>
      </c>
      <c r="C110" s="2">
        <v>0</v>
      </c>
      <c r="D110" s="2">
        <v>0</v>
      </c>
      <c r="E110" s="2">
        <v>0</v>
      </c>
      <c r="F110" s="2">
        <v>0</v>
      </c>
      <c r="G110" s="2">
        <v>0</v>
      </c>
      <c r="H110" s="2">
        <v>0</v>
      </c>
      <c r="I110" s="5">
        <v>44130</v>
      </c>
    </row>
    <row r="111" spans="1:9" x14ac:dyDescent="0.25">
      <c r="A111" s="2">
        <v>0</v>
      </c>
      <c r="B111" s="2">
        <v>1087</v>
      </c>
      <c r="C111" s="2">
        <v>0</v>
      </c>
      <c r="D111" s="2">
        <v>0</v>
      </c>
      <c r="E111" s="2">
        <v>0</v>
      </c>
      <c r="F111" s="2">
        <v>0</v>
      </c>
      <c r="G111" s="2">
        <v>0</v>
      </c>
      <c r="H111" s="2">
        <v>0</v>
      </c>
      <c r="I111" s="5">
        <v>44130</v>
      </c>
    </row>
    <row r="112" spans="1:9" x14ac:dyDescent="0.25">
      <c r="A112" s="2">
        <v>0</v>
      </c>
      <c r="B112" s="2">
        <v>1405</v>
      </c>
      <c r="C112" s="2">
        <v>0</v>
      </c>
      <c r="D112" s="2">
        <v>0</v>
      </c>
      <c r="E112" s="2">
        <v>0</v>
      </c>
      <c r="F112" s="2">
        <v>0</v>
      </c>
      <c r="G112" s="2">
        <v>0</v>
      </c>
      <c r="H112" s="2">
        <v>0</v>
      </c>
      <c r="I112" s="5">
        <v>44130</v>
      </c>
    </row>
    <row r="113" spans="1:9" x14ac:dyDescent="0.25">
      <c r="A113" s="2">
        <v>0</v>
      </c>
      <c r="B113" s="2">
        <v>1482</v>
      </c>
      <c r="C113" s="2">
        <v>0</v>
      </c>
      <c r="D113" s="2">
        <v>0</v>
      </c>
      <c r="E113" s="2">
        <v>0</v>
      </c>
      <c r="F113" s="2">
        <v>0</v>
      </c>
      <c r="G113" s="2">
        <v>0</v>
      </c>
      <c r="H113" s="2">
        <v>0</v>
      </c>
      <c r="I113" s="5">
        <v>44130</v>
      </c>
    </row>
    <row r="114" spans="1:9" x14ac:dyDescent="0.25">
      <c r="A114" s="2">
        <v>0</v>
      </c>
      <c r="B114" s="2">
        <v>1657</v>
      </c>
      <c r="C114" s="2">
        <v>0</v>
      </c>
      <c r="D114" s="2">
        <v>0</v>
      </c>
      <c r="E114" s="2">
        <v>0</v>
      </c>
      <c r="F114" s="2">
        <v>0</v>
      </c>
      <c r="G114" s="2">
        <v>0</v>
      </c>
      <c r="H114" s="2">
        <v>0</v>
      </c>
      <c r="I114" s="5">
        <v>44130</v>
      </c>
    </row>
    <row r="115" spans="1:9" x14ac:dyDescent="0.25">
      <c r="A115" s="2">
        <v>0</v>
      </c>
      <c r="B115" s="2">
        <v>1745</v>
      </c>
      <c r="C115" s="2">
        <v>0</v>
      </c>
      <c r="D115" s="2">
        <v>0</v>
      </c>
      <c r="E115" s="2">
        <v>0</v>
      </c>
      <c r="F115" s="2">
        <v>0</v>
      </c>
      <c r="G115" s="2">
        <v>0</v>
      </c>
      <c r="H115" s="2">
        <v>0</v>
      </c>
      <c r="I115" s="5">
        <v>44130</v>
      </c>
    </row>
    <row r="116" spans="1:9" x14ac:dyDescent="0.25">
      <c r="A116" s="2">
        <v>0</v>
      </c>
      <c r="B116" s="2">
        <v>1915</v>
      </c>
      <c r="C116" s="2">
        <v>0</v>
      </c>
      <c r="D116" s="2">
        <v>0</v>
      </c>
      <c r="E116" s="2">
        <v>0</v>
      </c>
      <c r="F116" s="2">
        <v>0</v>
      </c>
      <c r="G116" s="2">
        <v>0</v>
      </c>
      <c r="H116" s="2">
        <v>0</v>
      </c>
      <c r="I116" s="5">
        <v>44130</v>
      </c>
    </row>
    <row r="117" spans="1:9" x14ac:dyDescent="0.25">
      <c r="A117" s="2">
        <v>0</v>
      </c>
      <c r="B117" s="2">
        <v>2119</v>
      </c>
      <c r="C117" s="2">
        <v>0</v>
      </c>
      <c r="D117" s="2">
        <v>0</v>
      </c>
      <c r="E117" s="2">
        <v>0</v>
      </c>
      <c r="F117" s="2">
        <v>0</v>
      </c>
      <c r="G117" s="2">
        <v>0</v>
      </c>
      <c r="H117" s="2">
        <v>0</v>
      </c>
      <c r="I117" s="5">
        <v>44130</v>
      </c>
    </row>
    <row r="118" spans="1:9" x14ac:dyDescent="0.25">
      <c r="A118" s="2">
        <v>0</v>
      </c>
      <c r="B118" s="2">
        <v>2372</v>
      </c>
      <c r="C118" s="2">
        <v>0</v>
      </c>
      <c r="D118" s="2">
        <v>0</v>
      </c>
      <c r="E118" s="2">
        <v>0</v>
      </c>
      <c r="F118" s="2">
        <v>0</v>
      </c>
      <c r="G118" s="2">
        <v>0</v>
      </c>
      <c r="H118" s="2">
        <v>0</v>
      </c>
      <c r="I118" s="5">
        <v>44130</v>
      </c>
    </row>
    <row r="119" spans="1:9" x14ac:dyDescent="0.25">
      <c r="A119" s="2">
        <v>0</v>
      </c>
      <c r="B119" s="2">
        <v>3070</v>
      </c>
      <c r="C119" s="2">
        <v>0</v>
      </c>
      <c r="D119" s="2">
        <v>0</v>
      </c>
      <c r="E119" s="2">
        <v>0</v>
      </c>
      <c r="F119" s="2">
        <v>0</v>
      </c>
      <c r="G119" s="2">
        <v>0</v>
      </c>
      <c r="H119" s="2">
        <v>0</v>
      </c>
      <c r="I119" s="5">
        <v>44130</v>
      </c>
    </row>
    <row r="120" spans="1:9" x14ac:dyDescent="0.25">
      <c r="A120" s="2">
        <v>1</v>
      </c>
      <c r="B120" s="2">
        <v>1128</v>
      </c>
      <c r="C120" s="2">
        <v>0</v>
      </c>
      <c r="D120" s="2">
        <v>0</v>
      </c>
      <c r="E120" s="2">
        <v>0</v>
      </c>
      <c r="F120" s="2">
        <v>0</v>
      </c>
      <c r="G120" s="2">
        <v>0</v>
      </c>
      <c r="H120" s="2">
        <v>1</v>
      </c>
      <c r="I120" s="5">
        <v>44127</v>
      </c>
    </row>
    <row r="121" spans="1:9" x14ac:dyDescent="0.25">
      <c r="A121" s="2">
        <v>1</v>
      </c>
      <c r="B121" s="2">
        <v>2044</v>
      </c>
      <c r="C121" s="2">
        <v>0</v>
      </c>
      <c r="D121" s="2">
        <v>0</v>
      </c>
      <c r="E121" s="2">
        <v>0</v>
      </c>
      <c r="F121" s="2">
        <v>0</v>
      </c>
      <c r="G121" s="2">
        <v>0</v>
      </c>
      <c r="H121" s="2">
        <v>0</v>
      </c>
      <c r="I121" s="5">
        <v>44127</v>
      </c>
    </row>
    <row r="122" spans="1:9" x14ac:dyDescent="0.25">
      <c r="A122" s="2">
        <v>1</v>
      </c>
      <c r="B122" s="2">
        <v>2241</v>
      </c>
      <c r="C122" s="2">
        <v>0</v>
      </c>
      <c r="D122" s="2">
        <v>0</v>
      </c>
      <c r="E122" s="2">
        <v>0</v>
      </c>
      <c r="F122" s="2">
        <v>0</v>
      </c>
      <c r="G122" s="2">
        <v>0</v>
      </c>
      <c r="H122" s="2">
        <v>0</v>
      </c>
      <c r="I122" s="5">
        <v>44127</v>
      </c>
    </row>
    <row r="123" spans="1:9" x14ac:dyDescent="0.25">
      <c r="A123" s="2">
        <v>1</v>
      </c>
      <c r="B123" s="2">
        <v>2561</v>
      </c>
      <c r="C123" s="2">
        <v>0</v>
      </c>
      <c r="D123" s="2">
        <v>0</v>
      </c>
      <c r="E123" s="2">
        <v>0</v>
      </c>
      <c r="F123" s="2">
        <v>0</v>
      </c>
      <c r="G123" s="2">
        <v>0</v>
      </c>
      <c r="H123" s="2">
        <v>1</v>
      </c>
      <c r="I123" s="5">
        <v>44127</v>
      </c>
    </row>
    <row r="124" spans="1:9" x14ac:dyDescent="0.25">
      <c r="A124" s="2">
        <v>0</v>
      </c>
      <c r="B124" s="2">
        <v>2859</v>
      </c>
      <c r="C124" s="2">
        <v>0</v>
      </c>
      <c r="D124" s="2">
        <v>0</v>
      </c>
      <c r="E124" s="2">
        <v>0</v>
      </c>
      <c r="F124" s="2">
        <v>0</v>
      </c>
      <c r="G124" s="2">
        <v>0</v>
      </c>
      <c r="H124" s="2">
        <v>0</v>
      </c>
      <c r="I124" s="5">
        <v>44127</v>
      </c>
    </row>
    <row r="125" spans="1:9" x14ac:dyDescent="0.25">
      <c r="A125" s="2">
        <v>0</v>
      </c>
      <c r="B125" s="2">
        <v>1458</v>
      </c>
      <c r="C125" s="2">
        <v>0</v>
      </c>
      <c r="D125" s="2">
        <v>0</v>
      </c>
      <c r="E125" s="2">
        <v>0</v>
      </c>
      <c r="F125" s="2">
        <v>0</v>
      </c>
      <c r="G125" s="2">
        <v>0</v>
      </c>
      <c r="H125" s="2">
        <v>0</v>
      </c>
      <c r="I125" s="5">
        <v>44126</v>
      </c>
    </row>
    <row r="126" spans="1:9" x14ac:dyDescent="0.25">
      <c r="A126" s="2">
        <v>0</v>
      </c>
      <c r="B126" s="2">
        <v>1905</v>
      </c>
      <c r="C126" s="2">
        <v>0</v>
      </c>
      <c r="D126" s="2">
        <v>0</v>
      </c>
      <c r="E126" s="2">
        <v>1</v>
      </c>
      <c r="F126" s="2">
        <v>0</v>
      </c>
      <c r="G126" s="2">
        <v>0</v>
      </c>
      <c r="H126" s="2">
        <v>0</v>
      </c>
      <c r="I126" s="5">
        <v>44126</v>
      </c>
    </row>
    <row r="127" spans="1:9" x14ac:dyDescent="0.25">
      <c r="A127" s="2">
        <v>0</v>
      </c>
      <c r="B127" s="2">
        <v>2226</v>
      </c>
      <c r="C127" s="2">
        <v>0</v>
      </c>
      <c r="D127" s="2">
        <v>0</v>
      </c>
      <c r="E127" s="2">
        <v>0</v>
      </c>
      <c r="F127" s="2">
        <v>0</v>
      </c>
      <c r="G127" s="2">
        <v>0</v>
      </c>
      <c r="H127" s="2">
        <v>0</v>
      </c>
      <c r="I127" s="5">
        <v>44126</v>
      </c>
    </row>
    <row r="128" spans="1:9" x14ac:dyDescent="0.25">
      <c r="A128" s="2">
        <v>0</v>
      </c>
      <c r="B128" s="2">
        <v>2593</v>
      </c>
      <c r="C128" s="2">
        <v>0</v>
      </c>
      <c r="D128" s="2">
        <v>0</v>
      </c>
      <c r="E128" s="2">
        <v>0</v>
      </c>
      <c r="F128" s="2">
        <v>0</v>
      </c>
      <c r="G128" s="2">
        <v>0</v>
      </c>
      <c r="H128" s="2">
        <v>0</v>
      </c>
      <c r="I128" s="5">
        <v>44126</v>
      </c>
    </row>
    <row r="129" spans="1:9" x14ac:dyDescent="0.25">
      <c r="A129" s="2">
        <v>0</v>
      </c>
      <c r="B129" s="2">
        <v>3196</v>
      </c>
      <c r="C129" s="2">
        <v>0</v>
      </c>
      <c r="D129" s="2">
        <v>0</v>
      </c>
      <c r="E129" s="2">
        <v>0</v>
      </c>
      <c r="F129" s="2">
        <v>0</v>
      </c>
      <c r="G129" s="2">
        <v>0</v>
      </c>
      <c r="H129" s="2">
        <v>0</v>
      </c>
      <c r="I129" s="5">
        <v>44126</v>
      </c>
    </row>
    <row r="130" spans="1:9" x14ac:dyDescent="0.25">
      <c r="A130" s="2">
        <v>0</v>
      </c>
      <c r="B130" s="2">
        <v>3211</v>
      </c>
      <c r="C130" s="2">
        <v>0</v>
      </c>
      <c r="D130" s="2">
        <v>0</v>
      </c>
      <c r="E130" s="2">
        <v>0</v>
      </c>
      <c r="F130" s="2">
        <v>0</v>
      </c>
      <c r="G130" s="2">
        <v>0</v>
      </c>
      <c r="H130" s="2">
        <v>0</v>
      </c>
      <c r="I130" s="5">
        <v>44126</v>
      </c>
    </row>
    <row r="131" spans="1:9" x14ac:dyDescent="0.25">
      <c r="A131" s="2">
        <v>0</v>
      </c>
      <c r="B131" s="2">
        <v>1572</v>
      </c>
      <c r="C131" s="2">
        <v>1</v>
      </c>
      <c r="D131" s="2">
        <v>0</v>
      </c>
      <c r="E131" s="2">
        <v>0</v>
      </c>
      <c r="F131" s="2">
        <v>0</v>
      </c>
      <c r="G131" s="2">
        <v>0</v>
      </c>
      <c r="H131" s="2">
        <v>0</v>
      </c>
      <c r="I131" s="5">
        <v>44125</v>
      </c>
    </row>
    <row r="132" spans="1:9" x14ac:dyDescent="0.25">
      <c r="A132" s="2">
        <v>0</v>
      </c>
      <c r="B132" s="2">
        <v>1669</v>
      </c>
      <c r="C132" s="2">
        <v>0</v>
      </c>
      <c r="D132" s="2">
        <v>1</v>
      </c>
      <c r="E132" s="2">
        <v>1</v>
      </c>
      <c r="F132" s="2">
        <v>0</v>
      </c>
      <c r="G132" s="2">
        <v>0</v>
      </c>
      <c r="H132" s="2">
        <v>0</v>
      </c>
      <c r="I132" s="5">
        <v>44124</v>
      </c>
    </row>
    <row r="133" spans="1:9" x14ac:dyDescent="0.25">
      <c r="A133" s="2">
        <v>0</v>
      </c>
      <c r="B133" s="2">
        <v>3081</v>
      </c>
      <c r="C133" s="2">
        <v>0</v>
      </c>
      <c r="D133" s="2">
        <v>0</v>
      </c>
      <c r="E133" s="2">
        <v>0</v>
      </c>
      <c r="F133" s="2">
        <v>0</v>
      </c>
      <c r="G133" s="2">
        <v>0</v>
      </c>
      <c r="H133" s="2">
        <v>0</v>
      </c>
      <c r="I133" s="5">
        <v>44124</v>
      </c>
    </row>
    <row r="134" spans="1:9" x14ac:dyDescent="0.25">
      <c r="A134" s="2">
        <v>0</v>
      </c>
      <c r="B134" s="2">
        <v>2370</v>
      </c>
      <c r="C134" s="2">
        <v>0</v>
      </c>
      <c r="D134" s="2">
        <v>0</v>
      </c>
      <c r="E134" s="2">
        <v>0</v>
      </c>
      <c r="F134" s="2">
        <v>0</v>
      </c>
      <c r="G134" s="2">
        <v>0</v>
      </c>
      <c r="H134" s="2">
        <v>0</v>
      </c>
      <c r="I134" s="5">
        <v>44123</v>
      </c>
    </row>
    <row r="135" spans="1:9" x14ac:dyDescent="0.25">
      <c r="A135" s="2">
        <v>0</v>
      </c>
      <c r="B135" s="2">
        <v>1184</v>
      </c>
      <c r="C135" s="2">
        <v>0</v>
      </c>
      <c r="D135" s="2">
        <v>0</v>
      </c>
      <c r="E135" s="2">
        <v>0</v>
      </c>
      <c r="F135" s="2">
        <v>0</v>
      </c>
      <c r="G135" s="2">
        <v>0</v>
      </c>
      <c r="H135" s="2">
        <v>0</v>
      </c>
      <c r="I135" s="5">
        <v>44121</v>
      </c>
    </row>
    <row r="136" spans="1:9" x14ac:dyDescent="0.25">
      <c r="A136" s="2">
        <v>0</v>
      </c>
      <c r="B136" s="2">
        <v>1624</v>
      </c>
      <c r="C136" s="2">
        <v>0</v>
      </c>
      <c r="D136" s="2">
        <v>0</v>
      </c>
      <c r="E136" s="2">
        <v>0</v>
      </c>
      <c r="F136" s="2">
        <v>0</v>
      </c>
      <c r="G136" s="2">
        <v>0</v>
      </c>
      <c r="H136" s="2">
        <v>0</v>
      </c>
      <c r="I136" s="5">
        <v>44121</v>
      </c>
    </row>
    <row r="137" spans="1:9" x14ac:dyDescent="0.25">
      <c r="A137" s="2">
        <v>0</v>
      </c>
      <c r="B137" s="2">
        <v>2349</v>
      </c>
      <c r="C137" s="2">
        <v>0</v>
      </c>
      <c r="D137" s="2">
        <v>0</v>
      </c>
      <c r="E137" s="2">
        <v>0</v>
      </c>
      <c r="F137" s="2">
        <v>0</v>
      </c>
      <c r="G137" s="2">
        <v>0</v>
      </c>
      <c r="H137" s="2">
        <v>0</v>
      </c>
      <c r="I137" s="5">
        <v>44121</v>
      </c>
    </row>
    <row r="138" spans="1:9" x14ac:dyDescent="0.25">
      <c r="A138" s="2">
        <v>0</v>
      </c>
      <c r="B138" s="2">
        <v>1047</v>
      </c>
      <c r="C138" s="2">
        <v>0</v>
      </c>
      <c r="D138" s="2">
        <v>0</v>
      </c>
      <c r="E138" s="2">
        <v>0</v>
      </c>
      <c r="F138" s="2">
        <v>0</v>
      </c>
      <c r="G138" s="2">
        <v>0</v>
      </c>
      <c r="H138" s="2">
        <v>0</v>
      </c>
      <c r="I138" s="5">
        <v>44120</v>
      </c>
    </row>
    <row r="139" spans="1:9" x14ac:dyDescent="0.25">
      <c r="A139" s="2">
        <v>0</v>
      </c>
      <c r="B139" s="2">
        <v>1083</v>
      </c>
      <c r="C139" s="2">
        <v>0</v>
      </c>
      <c r="D139" s="2">
        <v>1</v>
      </c>
      <c r="E139" s="2">
        <v>0</v>
      </c>
      <c r="F139" s="2">
        <v>0</v>
      </c>
      <c r="G139" s="2">
        <v>0</v>
      </c>
      <c r="H139" s="2">
        <v>0</v>
      </c>
      <c r="I139" s="5">
        <v>44120</v>
      </c>
    </row>
    <row r="140" spans="1:9" x14ac:dyDescent="0.25">
      <c r="A140" s="2">
        <v>0</v>
      </c>
      <c r="B140" s="2">
        <v>1143</v>
      </c>
      <c r="C140" s="2">
        <v>0</v>
      </c>
      <c r="D140" s="2">
        <v>0</v>
      </c>
      <c r="E140" s="2">
        <v>0</v>
      </c>
      <c r="F140" s="2">
        <v>0</v>
      </c>
      <c r="G140" s="2">
        <v>0</v>
      </c>
      <c r="H140" s="2">
        <v>0</v>
      </c>
      <c r="I140" s="5">
        <v>44120</v>
      </c>
    </row>
    <row r="141" spans="1:9" x14ac:dyDescent="0.25">
      <c r="A141" s="2">
        <v>0</v>
      </c>
      <c r="B141" s="2">
        <v>1204</v>
      </c>
      <c r="C141" s="2">
        <v>0</v>
      </c>
      <c r="D141" s="2">
        <v>0</v>
      </c>
      <c r="E141" s="2">
        <v>0</v>
      </c>
      <c r="F141" s="2">
        <v>0</v>
      </c>
      <c r="G141" s="2">
        <v>0</v>
      </c>
      <c r="H141" s="2">
        <v>0</v>
      </c>
      <c r="I141" s="5">
        <v>44120</v>
      </c>
    </row>
    <row r="142" spans="1:9" x14ac:dyDescent="0.25">
      <c r="A142" s="2">
        <v>0</v>
      </c>
      <c r="B142" s="2">
        <v>1275</v>
      </c>
      <c r="C142" s="2">
        <v>0</v>
      </c>
      <c r="D142" s="2">
        <v>0</v>
      </c>
      <c r="E142" s="2">
        <v>0</v>
      </c>
      <c r="F142" s="2">
        <v>0</v>
      </c>
      <c r="G142" s="2">
        <v>0</v>
      </c>
      <c r="H142" s="2">
        <v>0</v>
      </c>
      <c r="I142" s="5">
        <v>44120</v>
      </c>
    </row>
    <row r="143" spans="1:9" x14ac:dyDescent="0.25">
      <c r="A143" s="2">
        <v>0</v>
      </c>
      <c r="B143" s="2">
        <v>1796</v>
      </c>
      <c r="C143" s="2">
        <v>0</v>
      </c>
      <c r="D143" s="2">
        <v>0</v>
      </c>
      <c r="E143" s="2">
        <v>0</v>
      </c>
      <c r="F143" s="2">
        <v>0</v>
      </c>
      <c r="G143" s="2">
        <v>0</v>
      </c>
      <c r="H143" s="2">
        <v>0</v>
      </c>
      <c r="I143" s="5">
        <v>44120</v>
      </c>
    </row>
    <row r="144" spans="1:9" x14ac:dyDescent="0.25">
      <c r="A144" s="2">
        <v>0</v>
      </c>
      <c r="B144" s="2">
        <v>1823</v>
      </c>
      <c r="C144" s="2">
        <v>0</v>
      </c>
      <c r="D144" s="2">
        <v>0</v>
      </c>
      <c r="E144" s="2">
        <v>0</v>
      </c>
      <c r="F144" s="2">
        <v>0</v>
      </c>
      <c r="G144" s="2">
        <v>0</v>
      </c>
      <c r="H144" s="2">
        <v>0</v>
      </c>
      <c r="I144" s="5">
        <v>44120</v>
      </c>
    </row>
    <row r="145" spans="1:9" x14ac:dyDescent="0.25">
      <c r="A145" s="2">
        <v>0</v>
      </c>
      <c r="B145" s="2">
        <v>2015</v>
      </c>
      <c r="C145" s="2">
        <v>0</v>
      </c>
      <c r="D145" s="2">
        <v>1</v>
      </c>
      <c r="E145" s="2">
        <v>0</v>
      </c>
      <c r="F145" s="2">
        <v>0</v>
      </c>
      <c r="G145" s="2">
        <v>0</v>
      </c>
      <c r="H145" s="2">
        <v>0</v>
      </c>
      <c r="I145" s="5">
        <v>44120</v>
      </c>
    </row>
    <row r="146" spans="1:9" x14ac:dyDescent="0.25">
      <c r="A146" s="2">
        <v>0</v>
      </c>
      <c r="B146" s="2">
        <v>2238</v>
      </c>
      <c r="C146" s="2">
        <v>0</v>
      </c>
      <c r="D146" s="2">
        <v>0</v>
      </c>
      <c r="E146" s="2">
        <v>0</v>
      </c>
      <c r="F146" s="2">
        <v>0</v>
      </c>
      <c r="G146" s="2">
        <v>0</v>
      </c>
      <c r="H146" s="2">
        <v>0</v>
      </c>
      <c r="I146" s="5">
        <v>44120</v>
      </c>
    </row>
    <row r="147" spans="1:9" x14ac:dyDescent="0.25">
      <c r="A147" s="2">
        <v>0</v>
      </c>
      <c r="B147" s="2">
        <v>2927</v>
      </c>
      <c r="C147" s="2">
        <v>0</v>
      </c>
      <c r="D147" s="2">
        <v>0</v>
      </c>
      <c r="E147" s="2">
        <v>0</v>
      </c>
      <c r="F147" s="2">
        <v>0</v>
      </c>
      <c r="G147" s="2">
        <v>0</v>
      </c>
      <c r="H147" s="2">
        <v>0</v>
      </c>
      <c r="I147" s="5">
        <v>44120</v>
      </c>
    </row>
    <row r="148" spans="1:9" x14ac:dyDescent="0.25">
      <c r="A148" s="2">
        <v>0</v>
      </c>
      <c r="B148" s="2">
        <v>3123</v>
      </c>
      <c r="C148" s="2">
        <v>0</v>
      </c>
      <c r="D148" s="2">
        <v>0</v>
      </c>
      <c r="E148" s="2">
        <v>0</v>
      </c>
      <c r="F148" s="2">
        <v>0</v>
      </c>
      <c r="G148" s="2">
        <v>0</v>
      </c>
      <c r="H148" s="2">
        <v>0</v>
      </c>
      <c r="I148" s="5">
        <v>44120</v>
      </c>
    </row>
    <row r="149" spans="1:9" x14ac:dyDescent="0.25">
      <c r="A149" s="2">
        <v>0</v>
      </c>
      <c r="B149" s="2">
        <v>1062</v>
      </c>
      <c r="C149" s="2">
        <v>0</v>
      </c>
      <c r="D149" s="2">
        <v>0</v>
      </c>
      <c r="E149" s="2">
        <v>0</v>
      </c>
      <c r="F149" s="2">
        <v>0</v>
      </c>
      <c r="G149" s="2">
        <v>0</v>
      </c>
      <c r="H149" s="2">
        <v>0</v>
      </c>
      <c r="I149" s="5">
        <v>44119</v>
      </c>
    </row>
    <row r="150" spans="1:9" x14ac:dyDescent="0.25">
      <c r="A150" s="2">
        <v>0</v>
      </c>
      <c r="B150" s="2">
        <v>1169</v>
      </c>
      <c r="C150" s="2">
        <v>0</v>
      </c>
      <c r="D150" s="2">
        <v>0</v>
      </c>
      <c r="E150" s="2">
        <v>0</v>
      </c>
      <c r="F150" s="2">
        <v>0</v>
      </c>
      <c r="G150" s="2">
        <v>0</v>
      </c>
      <c r="H150" s="2">
        <v>0</v>
      </c>
      <c r="I150" s="5">
        <v>44119</v>
      </c>
    </row>
    <row r="151" spans="1:9" x14ac:dyDescent="0.25">
      <c r="A151" s="2">
        <v>0</v>
      </c>
      <c r="B151" s="2">
        <v>1763</v>
      </c>
      <c r="C151" s="2">
        <v>0</v>
      </c>
      <c r="D151" s="2">
        <v>0</v>
      </c>
      <c r="E151" s="2">
        <v>0</v>
      </c>
      <c r="F151" s="2">
        <v>0</v>
      </c>
      <c r="G151" s="2">
        <v>0</v>
      </c>
      <c r="H151" s="2">
        <v>0</v>
      </c>
      <c r="I151" s="5">
        <v>44119</v>
      </c>
    </row>
    <row r="152" spans="1:9" x14ac:dyDescent="0.25">
      <c r="A152" s="2">
        <v>0</v>
      </c>
      <c r="B152" s="2">
        <v>1935</v>
      </c>
      <c r="C152" s="2">
        <v>0</v>
      </c>
      <c r="D152" s="2">
        <v>0</v>
      </c>
      <c r="E152" s="2">
        <v>0</v>
      </c>
      <c r="F152" s="2">
        <v>0</v>
      </c>
      <c r="G152" s="2">
        <v>0</v>
      </c>
      <c r="H152" s="2">
        <v>0</v>
      </c>
      <c r="I152" s="5">
        <v>44119</v>
      </c>
    </row>
    <row r="153" spans="1:9" x14ac:dyDescent="0.25">
      <c r="A153" s="2">
        <v>0</v>
      </c>
      <c r="B153" s="2">
        <v>2123</v>
      </c>
      <c r="C153" s="2">
        <v>0</v>
      </c>
      <c r="D153" s="2">
        <v>0</v>
      </c>
      <c r="E153" s="2">
        <v>0</v>
      </c>
      <c r="F153" s="2">
        <v>0</v>
      </c>
      <c r="G153" s="2">
        <v>0</v>
      </c>
      <c r="H153" s="2">
        <v>0</v>
      </c>
      <c r="I153" s="5">
        <v>44119</v>
      </c>
    </row>
    <row r="154" spans="1:9" x14ac:dyDescent="0.25">
      <c r="A154" s="2">
        <v>0</v>
      </c>
      <c r="B154" s="2">
        <v>2842</v>
      </c>
      <c r="C154" s="2">
        <v>0</v>
      </c>
      <c r="D154" s="2">
        <v>0</v>
      </c>
      <c r="E154" s="2">
        <v>0</v>
      </c>
      <c r="F154" s="2">
        <v>0</v>
      </c>
      <c r="G154" s="2">
        <v>0</v>
      </c>
      <c r="H154" s="2">
        <v>0</v>
      </c>
      <c r="I154" s="5">
        <v>44119</v>
      </c>
    </row>
    <row r="155" spans="1:9" x14ac:dyDescent="0.25">
      <c r="A155" s="2">
        <v>0</v>
      </c>
      <c r="B155" s="2">
        <v>3105</v>
      </c>
      <c r="C155" s="2">
        <v>0</v>
      </c>
      <c r="D155" s="2">
        <v>0</v>
      </c>
      <c r="E155" s="2">
        <v>0</v>
      </c>
      <c r="F155" s="2">
        <v>0</v>
      </c>
      <c r="G155" s="2">
        <v>0</v>
      </c>
      <c r="H155" s="2">
        <v>0</v>
      </c>
      <c r="I155" s="5">
        <v>44119</v>
      </c>
    </row>
    <row r="156" spans="1:9" x14ac:dyDescent="0.25">
      <c r="A156" s="2">
        <v>0</v>
      </c>
      <c r="B156" s="2">
        <v>3155</v>
      </c>
      <c r="C156" s="2">
        <v>0</v>
      </c>
      <c r="D156" s="2">
        <v>1</v>
      </c>
      <c r="E156" s="2">
        <v>0</v>
      </c>
      <c r="F156" s="2">
        <v>0</v>
      </c>
      <c r="G156" s="2">
        <v>0</v>
      </c>
      <c r="H156" s="2">
        <v>0</v>
      </c>
      <c r="I156" s="5">
        <v>44119</v>
      </c>
    </row>
    <row r="157" spans="1:9" x14ac:dyDescent="0.25">
      <c r="A157" s="2">
        <v>0</v>
      </c>
      <c r="B157" s="2">
        <v>1120</v>
      </c>
      <c r="C157" s="2">
        <v>0</v>
      </c>
      <c r="D157" s="2">
        <v>0</v>
      </c>
      <c r="E157" s="2">
        <v>0</v>
      </c>
      <c r="F157" s="2">
        <v>0</v>
      </c>
      <c r="G157" s="2">
        <v>0</v>
      </c>
      <c r="H157" s="2">
        <v>0</v>
      </c>
      <c r="I157" s="5">
        <v>44118</v>
      </c>
    </row>
    <row r="158" spans="1:9" x14ac:dyDescent="0.25">
      <c r="A158" s="2">
        <v>0</v>
      </c>
      <c r="B158" s="2">
        <v>1170</v>
      </c>
      <c r="C158" s="2">
        <v>0</v>
      </c>
      <c r="D158" s="2">
        <v>0</v>
      </c>
      <c r="E158" s="2">
        <v>0</v>
      </c>
      <c r="F158" s="2">
        <v>0</v>
      </c>
      <c r="G158" s="2">
        <v>0</v>
      </c>
      <c r="H158" s="2">
        <v>0</v>
      </c>
      <c r="I158" s="5">
        <v>44118</v>
      </c>
    </row>
    <row r="159" spans="1:9" x14ac:dyDescent="0.25">
      <c r="A159" s="2">
        <v>0</v>
      </c>
      <c r="B159" s="2">
        <v>1931</v>
      </c>
      <c r="C159" s="2">
        <v>0</v>
      </c>
      <c r="D159" s="2">
        <v>0</v>
      </c>
      <c r="E159" s="2">
        <v>0</v>
      </c>
      <c r="F159" s="2">
        <v>0</v>
      </c>
      <c r="G159" s="2">
        <v>0</v>
      </c>
      <c r="H159" s="2">
        <v>0</v>
      </c>
      <c r="I159" s="5">
        <v>44118</v>
      </c>
    </row>
    <row r="160" spans="1:9" x14ac:dyDescent="0.25">
      <c r="A160" s="2">
        <v>0</v>
      </c>
      <c r="B160" s="2">
        <v>2733</v>
      </c>
      <c r="C160" s="2">
        <v>0</v>
      </c>
      <c r="D160" s="2">
        <v>0</v>
      </c>
      <c r="E160" s="2">
        <v>0</v>
      </c>
      <c r="F160" s="2">
        <v>0</v>
      </c>
      <c r="G160" s="2">
        <v>0</v>
      </c>
      <c r="H160" s="2">
        <v>0</v>
      </c>
      <c r="I160" s="5">
        <v>44118</v>
      </c>
    </row>
    <row r="161" spans="1:9" x14ac:dyDescent="0.25">
      <c r="A161" s="2">
        <v>0</v>
      </c>
      <c r="B161" s="2">
        <v>1460</v>
      </c>
      <c r="C161" s="2">
        <v>0</v>
      </c>
      <c r="D161" s="2">
        <v>0</v>
      </c>
      <c r="E161" s="2">
        <v>0</v>
      </c>
      <c r="F161" s="2">
        <v>0</v>
      </c>
      <c r="G161" s="2">
        <v>0</v>
      </c>
      <c r="H161" s="2">
        <v>0</v>
      </c>
      <c r="I161" s="5">
        <v>44117</v>
      </c>
    </row>
    <row r="162" spans="1:9" x14ac:dyDescent="0.25">
      <c r="A162" s="2">
        <v>0</v>
      </c>
      <c r="B162" s="2">
        <v>1096</v>
      </c>
      <c r="C162" s="2">
        <v>0</v>
      </c>
      <c r="D162" s="2">
        <v>0</v>
      </c>
      <c r="E162" s="2">
        <v>0</v>
      </c>
      <c r="F162" s="2">
        <v>0</v>
      </c>
      <c r="G162" s="2">
        <v>0</v>
      </c>
      <c r="H162" s="2">
        <v>1</v>
      </c>
      <c r="I162" s="5">
        <v>44116</v>
      </c>
    </row>
    <row r="163" spans="1:9" x14ac:dyDescent="0.25">
      <c r="A163" s="2">
        <v>1</v>
      </c>
      <c r="B163" s="2">
        <v>1932</v>
      </c>
      <c r="C163" s="2">
        <v>0</v>
      </c>
      <c r="D163" s="2">
        <v>0</v>
      </c>
      <c r="E163" s="2">
        <v>0</v>
      </c>
      <c r="F163" s="2">
        <v>0</v>
      </c>
      <c r="G163" s="2">
        <v>0</v>
      </c>
      <c r="H163" s="2">
        <v>0</v>
      </c>
      <c r="I163" s="5">
        <v>44116</v>
      </c>
    </row>
    <row r="164" spans="1:9" x14ac:dyDescent="0.25">
      <c r="A164" s="2">
        <v>0</v>
      </c>
      <c r="B164" s="2">
        <v>2165</v>
      </c>
      <c r="C164" s="2">
        <v>0</v>
      </c>
      <c r="D164" s="2">
        <v>0</v>
      </c>
      <c r="E164" s="2">
        <v>0</v>
      </c>
      <c r="F164" s="2">
        <v>0</v>
      </c>
      <c r="G164" s="2">
        <v>0</v>
      </c>
      <c r="H164" s="2">
        <v>0</v>
      </c>
      <c r="I164" s="5">
        <v>44116</v>
      </c>
    </row>
    <row r="165" spans="1:9" x14ac:dyDescent="0.25">
      <c r="A165" s="2">
        <v>0</v>
      </c>
      <c r="B165" s="2">
        <v>2692</v>
      </c>
      <c r="C165" s="2">
        <v>0</v>
      </c>
      <c r="D165" s="2">
        <v>0</v>
      </c>
      <c r="E165" s="2">
        <v>0</v>
      </c>
      <c r="F165" s="2">
        <v>0</v>
      </c>
      <c r="G165" s="2">
        <v>0</v>
      </c>
      <c r="H165" s="2">
        <v>0</v>
      </c>
      <c r="I165" s="5">
        <v>44116</v>
      </c>
    </row>
    <row r="166" spans="1:9" x14ac:dyDescent="0.25">
      <c r="A166" s="2">
        <v>0</v>
      </c>
      <c r="B166" s="2">
        <v>1593</v>
      </c>
      <c r="C166" s="2">
        <v>0</v>
      </c>
      <c r="D166" s="2">
        <v>0</v>
      </c>
      <c r="E166" s="2">
        <v>1</v>
      </c>
      <c r="F166" s="2">
        <v>0</v>
      </c>
      <c r="G166" s="2">
        <v>0</v>
      </c>
      <c r="H166" s="2">
        <v>0</v>
      </c>
      <c r="I166" s="5">
        <v>44115</v>
      </c>
    </row>
    <row r="167" spans="1:9" x14ac:dyDescent="0.25">
      <c r="A167" s="2">
        <v>0</v>
      </c>
      <c r="B167" s="2">
        <v>1939</v>
      </c>
      <c r="C167" s="2">
        <v>0</v>
      </c>
      <c r="D167" s="2">
        <v>0</v>
      </c>
      <c r="E167" s="2">
        <v>0</v>
      </c>
      <c r="F167" s="2">
        <v>0</v>
      </c>
      <c r="G167" s="2">
        <v>0</v>
      </c>
      <c r="H167" s="2">
        <v>0</v>
      </c>
      <c r="I167" s="5">
        <v>44115</v>
      </c>
    </row>
    <row r="168" spans="1:9" x14ac:dyDescent="0.25">
      <c r="A168" s="2">
        <v>0</v>
      </c>
      <c r="B168" s="2">
        <v>1942</v>
      </c>
      <c r="C168" s="2">
        <v>0</v>
      </c>
      <c r="D168" s="2">
        <v>0</v>
      </c>
      <c r="E168" s="2">
        <v>0</v>
      </c>
      <c r="F168" s="2">
        <v>0</v>
      </c>
      <c r="G168" s="2">
        <v>0</v>
      </c>
      <c r="H168" s="2">
        <v>0</v>
      </c>
      <c r="I168" s="5">
        <v>44115</v>
      </c>
    </row>
    <row r="169" spans="1:9" x14ac:dyDescent="0.25">
      <c r="A169" s="2">
        <v>0</v>
      </c>
      <c r="B169" s="2">
        <v>2625</v>
      </c>
      <c r="C169" s="2">
        <v>0</v>
      </c>
      <c r="D169" s="2">
        <v>0</v>
      </c>
      <c r="E169" s="2">
        <v>0</v>
      </c>
      <c r="F169" s="2">
        <v>0</v>
      </c>
      <c r="G169" s="2">
        <v>0</v>
      </c>
      <c r="H169" s="2">
        <v>0</v>
      </c>
      <c r="I169" s="5">
        <v>44115</v>
      </c>
    </row>
    <row r="170" spans="1:9" x14ac:dyDescent="0.25">
      <c r="A170" s="2">
        <v>0</v>
      </c>
      <c r="B170" s="2">
        <v>2934</v>
      </c>
      <c r="C170" s="2">
        <v>0</v>
      </c>
      <c r="D170" s="2">
        <v>0</v>
      </c>
      <c r="E170" s="2">
        <v>0</v>
      </c>
      <c r="F170" s="2">
        <v>0</v>
      </c>
      <c r="G170" s="2">
        <v>0</v>
      </c>
      <c r="H170" s="2">
        <v>0</v>
      </c>
      <c r="I170" s="5">
        <v>44115</v>
      </c>
    </row>
    <row r="171" spans="1:9" x14ac:dyDescent="0.25">
      <c r="A171" s="2">
        <v>0</v>
      </c>
      <c r="B171" s="2">
        <v>1404</v>
      </c>
      <c r="C171" s="2">
        <v>0</v>
      </c>
      <c r="D171" s="2">
        <v>0</v>
      </c>
      <c r="E171" s="2">
        <v>0</v>
      </c>
      <c r="F171" s="2">
        <v>0</v>
      </c>
      <c r="G171" s="2">
        <v>0</v>
      </c>
      <c r="H171" s="2">
        <v>0</v>
      </c>
      <c r="I171" s="5">
        <v>44114</v>
      </c>
    </row>
    <row r="172" spans="1:9" x14ac:dyDescent="0.25">
      <c r="A172" s="2">
        <v>0</v>
      </c>
      <c r="B172" s="2">
        <v>2499</v>
      </c>
      <c r="C172" s="2">
        <v>0</v>
      </c>
      <c r="D172" s="2">
        <v>0</v>
      </c>
      <c r="E172" s="2">
        <v>0</v>
      </c>
      <c r="F172" s="2">
        <v>0</v>
      </c>
      <c r="G172" s="2">
        <v>0</v>
      </c>
      <c r="H172" s="2">
        <v>0</v>
      </c>
      <c r="I172" s="5">
        <v>44114</v>
      </c>
    </row>
    <row r="173" spans="1:9" x14ac:dyDescent="0.25">
      <c r="A173" s="2">
        <v>0</v>
      </c>
      <c r="B173" s="2">
        <v>2359</v>
      </c>
      <c r="C173" s="2">
        <v>0</v>
      </c>
      <c r="D173" s="2">
        <v>0</v>
      </c>
      <c r="E173" s="2">
        <v>0</v>
      </c>
      <c r="F173" s="2">
        <v>0</v>
      </c>
      <c r="G173" s="2">
        <v>0</v>
      </c>
      <c r="H173" s="2">
        <v>0</v>
      </c>
      <c r="I173" s="5">
        <v>44113</v>
      </c>
    </row>
    <row r="174" spans="1:9" x14ac:dyDescent="0.25">
      <c r="A174" s="2">
        <v>0</v>
      </c>
      <c r="B174" s="2">
        <v>1376</v>
      </c>
      <c r="C174" s="2">
        <v>0</v>
      </c>
      <c r="D174" s="2">
        <v>0</v>
      </c>
      <c r="E174" s="2">
        <v>0</v>
      </c>
      <c r="F174" s="2">
        <v>0</v>
      </c>
      <c r="G174" s="2">
        <v>0</v>
      </c>
      <c r="H174" s="2">
        <v>0</v>
      </c>
      <c r="I174" s="5">
        <v>44112</v>
      </c>
    </row>
    <row r="175" spans="1:9" x14ac:dyDescent="0.25">
      <c r="A175" s="2">
        <v>0</v>
      </c>
      <c r="B175" s="2">
        <v>1412</v>
      </c>
      <c r="C175" s="2">
        <v>0</v>
      </c>
      <c r="D175" s="2">
        <v>0</v>
      </c>
      <c r="E175" s="2">
        <v>0</v>
      </c>
      <c r="F175" s="2">
        <v>0</v>
      </c>
      <c r="G175" s="2">
        <v>0</v>
      </c>
      <c r="H175" s="2">
        <v>0</v>
      </c>
      <c r="I175" s="5">
        <v>44112</v>
      </c>
    </row>
    <row r="176" spans="1:9" x14ac:dyDescent="0.25">
      <c r="A176" s="2">
        <v>0</v>
      </c>
      <c r="B176" s="2">
        <v>1904</v>
      </c>
      <c r="C176" s="2">
        <v>0</v>
      </c>
      <c r="D176" s="2">
        <v>0</v>
      </c>
      <c r="E176" s="2">
        <v>0</v>
      </c>
      <c r="F176" s="2">
        <v>0</v>
      </c>
      <c r="G176" s="2">
        <v>0</v>
      </c>
      <c r="H176" s="2">
        <v>0</v>
      </c>
      <c r="I176" s="5">
        <v>44112</v>
      </c>
    </row>
    <row r="177" spans="1:9" x14ac:dyDescent="0.25">
      <c r="A177" s="2">
        <v>0</v>
      </c>
      <c r="B177" s="2">
        <v>1909</v>
      </c>
      <c r="C177" s="2">
        <v>0</v>
      </c>
      <c r="D177" s="2">
        <v>0</v>
      </c>
      <c r="E177" s="2">
        <v>0</v>
      </c>
      <c r="F177" s="2">
        <v>0</v>
      </c>
      <c r="G177" s="2">
        <v>0</v>
      </c>
      <c r="H177" s="2">
        <v>0</v>
      </c>
      <c r="I177" s="5">
        <v>44112</v>
      </c>
    </row>
    <row r="178" spans="1:9" x14ac:dyDescent="0.25">
      <c r="A178" s="2">
        <v>0</v>
      </c>
      <c r="B178" s="2">
        <v>2069</v>
      </c>
      <c r="C178" s="2">
        <v>0</v>
      </c>
      <c r="D178" s="2">
        <v>0</v>
      </c>
      <c r="E178" s="2">
        <v>0</v>
      </c>
      <c r="F178" s="2">
        <v>0</v>
      </c>
      <c r="G178" s="2">
        <v>0</v>
      </c>
      <c r="H178" s="2">
        <v>0</v>
      </c>
      <c r="I178" s="5">
        <v>44111</v>
      </c>
    </row>
    <row r="179" spans="1:9" x14ac:dyDescent="0.25">
      <c r="A179" s="2">
        <v>0</v>
      </c>
      <c r="B179" s="2">
        <v>2930</v>
      </c>
      <c r="C179" s="2">
        <v>0</v>
      </c>
      <c r="D179" s="2">
        <v>0</v>
      </c>
      <c r="E179" s="2">
        <v>0</v>
      </c>
      <c r="F179" s="2">
        <v>0</v>
      </c>
      <c r="G179" s="2">
        <v>0</v>
      </c>
      <c r="H179" s="2">
        <v>0</v>
      </c>
      <c r="I179" s="5">
        <v>44111</v>
      </c>
    </row>
    <row r="180" spans="1:9" x14ac:dyDescent="0.25">
      <c r="A180" s="2">
        <v>0</v>
      </c>
      <c r="B180" s="2">
        <v>1735</v>
      </c>
      <c r="C180" s="2">
        <v>0</v>
      </c>
      <c r="D180" s="2">
        <v>0</v>
      </c>
      <c r="E180" s="2">
        <v>0</v>
      </c>
      <c r="F180" s="2">
        <v>0</v>
      </c>
      <c r="G180" s="2">
        <v>0</v>
      </c>
      <c r="H180" s="2">
        <v>0</v>
      </c>
      <c r="I180" s="5">
        <v>44110</v>
      </c>
    </row>
    <row r="181" spans="1:9" x14ac:dyDescent="0.25">
      <c r="A181" s="2">
        <v>0</v>
      </c>
      <c r="B181" s="2">
        <v>2215</v>
      </c>
      <c r="C181" s="2">
        <v>0</v>
      </c>
      <c r="D181" s="2">
        <v>0</v>
      </c>
      <c r="E181" s="2">
        <v>0</v>
      </c>
      <c r="F181" s="2">
        <v>0</v>
      </c>
      <c r="G181" s="2">
        <v>0</v>
      </c>
      <c r="H181" s="2">
        <v>0</v>
      </c>
      <c r="I181" s="5">
        <v>44110</v>
      </c>
    </row>
    <row r="182" spans="1:9" x14ac:dyDescent="0.25">
      <c r="A182" s="2">
        <v>0</v>
      </c>
      <c r="B182" s="2">
        <v>2365</v>
      </c>
      <c r="C182" s="2">
        <v>0</v>
      </c>
      <c r="D182" s="2">
        <v>0</v>
      </c>
      <c r="E182" s="2">
        <v>0</v>
      </c>
      <c r="F182" s="2">
        <v>0</v>
      </c>
      <c r="G182" s="2">
        <v>0</v>
      </c>
      <c r="H182" s="2">
        <v>0</v>
      </c>
      <c r="I182" s="5">
        <v>44110</v>
      </c>
    </row>
    <row r="183" spans="1:9" x14ac:dyDescent="0.25">
      <c r="A183" s="2">
        <v>0</v>
      </c>
      <c r="B183" s="2">
        <v>2620</v>
      </c>
      <c r="C183" s="2">
        <v>0</v>
      </c>
      <c r="D183" s="2">
        <v>0</v>
      </c>
      <c r="E183" s="2">
        <v>0</v>
      </c>
      <c r="F183" s="2">
        <v>0</v>
      </c>
      <c r="G183" s="2">
        <v>0</v>
      </c>
      <c r="H183" s="2">
        <v>0</v>
      </c>
      <c r="I183" s="5">
        <v>44110</v>
      </c>
    </row>
    <row r="184" spans="1:9" x14ac:dyDescent="0.25">
      <c r="A184" s="2">
        <v>0</v>
      </c>
      <c r="B184" s="2">
        <v>2774</v>
      </c>
      <c r="C184" s="2">
        <v>0</v>
      </c>
      <c r="D184" s="2">
        <v>0</v>
      </c>
      <c r="E184" s="2">
        <v>0</v>
      </c>
      <c r="F184" s="2">
        <v>0</v>
      </c>
      <c r="G184" s="2">
        <v>0</v>
      </c>
      <c r="H184" s="2">
        <v>0</v>
      </c>
      <c r="I184" s="5">
        <v>44110</v>
      </c>
    </row>
    <row r="185" spans="1:9" x14ac:dyDescent="0.25">
      <c r="A185" s="2">
        <v>1</v>
      </c>
      <c r="B185" s="2">
        <v>2866</v>
      </c>
      <c r="C185" s="2">
        <v>0</v>
      </c>
      <c r="D185" s="2">
        <v>1</v>
      </c>
      <c r="E185" s="2">
        <v>1</v>
      </c>
      <c r="F185" s="2">
        <v>0</v>
      </c>
      <c r="G185" s="2">
        <v>0</v>
      </c>
      <c r="H185" s="2">
        <v>0</v>
      </c>
      <c r="I185" s="5">
        <v>44110</v>
      </c>
    </row>
    <row r="186" spans="1:9" x14ac:dyDescent="0.25">
      <c r="A186" s="2">
        <v>0</v>
      </c>
      <c r="B186" s="2">
        <v>3061</v>
      </c>
      <c r="C186" s="2">
        <v>0</v>
      </c>
      <c r="D186" s="2">
        <v>0</v>
      </c>
      <c r="E186" s="2">
        <v>0</v>
      </c>
      <c r="F186" s="2">
        <v>0</v>
      </c>
      <c r="G186" s="2">
        <v>0</v>
      </c>
      <c r="H186" s="2">
        <v>0</v>
      </c>
      <c r="I186" s="5">
        <v>44110</v>
      </c>
    </row>
    <row r="187" spans="1:9" x14ac:dyDescent="0.25">
      <c r="A187" s="2">
        <v>1</v>
      </c>
      <c r="B187" s="2">
        <v>2047</v>
      </c>
      <c r="C187" s="2">
        <v>0</v>
      </c>
      <c r="D187" s="2">
        <v>0</v>
      </c>
      <c r="E187" s="2">
        <v>1</v>
      </c>
      <c r="F187" s="2">
        <v>0</v>
      </c>
      <c r="G187" s="2">
        <v>0</v>
      </c>
      <c r="H187" s="2">
        <v>1</v>
      </c>
      <c r="I187" s="5">
        <v>44109</v>
      </c>
    </row>
    <row r="188" spans="1:9" x14ac:dyDescent="0.25">
      <c r="A188" s="2">
        <v>0</v>
      </c>
      <c r="B188" s="2">
        <v>3180</v>
      </c>
      <c r="C188" s="2">
        <v>0</v>
      </c>
      <c r="D188" s="2">
        <v>0</v>
      </c>
      <c r="E188" s="2">
        <v>0</v>
      </c>
      <c r="F188" s="2">
        <v>0</v>
      </c>
      <c r="G188" s="2">
        <v>0</v>
      </c>
      <c r="H188" s="2">
        <v>0</v>
      </c>
      <c r="I188" s="5">
        <v>44109</v>
      </c>
    </row>
    <row r="189" spans="1:9" x14ac:dyDescent="0.25">
      <c r="A189" s="2">
        <v>0</v>
      </c>
      <c r="B189" s="2">
        <v>1069</v>
      </c>
      <c r="C189" s="2">
        <v>0</v>
      </c>
      <c r="D189" s="2">
        <v>0</v>
      </c>
      <c r="E189" s="2">
        <v>0</v>
      </c>
      <c r="F189" s="2">
        <v>0</v>
      </c>
      <c r="G189" s="2">
        <v>0</v>
      </c>
      <c r="H189" s="2">
        <v>0</v>
      </c>
      <c r="I189" s="5">
        <v>44108</v>
      </c>
    </row>
    <row r="190" spans="1:9" x14ac:dyDescent="0.25">
      <c r="A190" s="2">
        <v>0</v>
      </c>
      <c r="B190" s="2">
        <v>1264</v>
      </c>
      <c r="C190" s="2">
        <v>0</v>
      </c>
      <c r="D190" s="2">
        <v>0</v>
      </c>
      <c r="E190" s="2">
        <v>0</v>
      </c>
      <c r="F190" s="2">
        <v>0</v>
      </c>
      <c r="G190" s="2">
        <v>0</v>
      </c>
      <c r="H190" s="2">
        <v>0</v>
      </c>
      <c r="I190" s="5">
        <v>44108</v>
      </c>
    </row>
    <row r="191" spans="1:9" x14ac:dyDescent="0.25">
      <c r="A191" s="2">
        <v>0</v>
      </c>
      <c r="B191" s="2">
        <v>1874</v>
      </c>
      <c r="C191" s="2">
        <v>0</v>
      </c>
      <c r="D191" s="2">
        <v>0</v>
      </c>
      <c r="E191" s="2">
        <v>0</v>
      </c>
      <c r="F191" s="2">
        <v>0</v>
      </c>
      <c r="G191" s="2">
        <v>0</v>
      </c>
      <c r="H191" s="2">
        <v>0</v>
      </c>
      <c r="I191" s="5">
        <v>44108</v>
      </c>
    </row>
    <row r="192" spans="1:9" x14ac:dyDescent="0.25">
      <c r="A192" s="2">
        <v>1</v>
      </c>
      <c r="B192" s="2">
        <v>2856</v>
      </c>
      <c r="C192" s="2">
        <v>0</v>
      </c>
      <c r="D192" s="2">
        <v>0</v>
      </c>
      <c r="E192" s="2">
        <v>0</v>
      </c>
      <c r="F192" s="2">
        <v>0</v>
      </c>
      <c r="G192" s="2">
        <v>0</v>
      </c>
      <c r="H192" s="2">
        <v>1</v>
      </c>
      <c r="I192" s="5">
        <v>44108</v>
      </c>
    </row>
    <row r="193" spans="1:9" x14ac:dyDescent="0.25">
      <c r="A193" s="2">
        <v>0</v>
      </c>
      <c r="B193" s="2">
        <v>1684</v>
      </c>
      <c r="C193" s="2">
        <v>1</v>
      </c>
      <c r="D193" s="2">
        <v>1</v>
      </c>
      <c r="E193" s="2">
        <v>1</v>
      </c>
      <c r="F193" s="2">
        <v>0</v>
      </c>
      <c r="G193" s="2">
        <v>0</v>
      </c>
      <c r="H193" s="2">
        <v>1</v>
      </c>
      <c r="I193" s="5">
        <v>44107</v>
      </c>
    </row>
    <row r="194" spans="1:9" x14ac:dyDescent="0.25">
      <c r="A194" s="2">
        <v>0</v>
      </c>
      <c r="B194" s="2">
        <v>1716</v>
      </c>
      <c r="C194" s="2">
        <v>1</v>
      </c>
      <c r="D194" s="2">
        <v>1</v>
      </c>
      <c r="E194" s="2">
        <v>1</v>
      </c>
      <c r="F194" s="2">
        <v>0</v>
      </c>
      <c r="G194" s="2">
        <v>0</v>
      </c>
      <c r="H194" s="2">
        <v>1</v>
      </c>
      <c r="I194" s="5">
        <v>44107</v>
      </c>
    </row>
    <row r="195" spans="1:9" x14ac:dyDescent="0.25">
      <c r="A195" s="2">
        <v>0</v>
      </c>
      <c r="B195" s="2">
        <v>2350</v>
      </c>
      <c r="C195" s="2">
        <v>0</v>
      </c>
      <c r="D195" s="2">
        <v>0</v>
      </c>
      <c r="E195" s="2">
        <v>0</v>
      </c>
      <c r="F195" s="2">
        <v>0</v>
      </c>
      <c r="G195" s="2">
        <v>0</v>
      </c>
      <c r="H195" s="2">
        <v>0</v>
      </c>
      <c r="I195" s="5">
        <v>44107</v>
      </c>
    </row>
    <row r="196" spans="1:9" x14ac:dyDescent="0.25">
      <c r="A196" s="2">
        <v>0</v>
      </c>
      <c r="B196" s="2">
        <v>3124</v>
      </c>
      <c r="C196" s="2">
        <v>0</v>
      </c>
      <c r="D196" s="2">
        <v>0</v>
      </c>
      <c r="E196" s="2">
        <v>0</v>
      </c>
      <c r="F196" s="2">
        <v>0</v>
      </c>
      <c r="G196" s="2">
        <v>0</v>
      </c>
      <c r="H196" s="2">
        <v>0</v>
      </c>
      <c r="I196" s="5">
        <v>44107</v>
      </c>
    </row>
    <row r="197" spans="1:9" x14ac:dyDescent="0.25">
      <c r="A197" s="2">
        <v>0</v>
      </c>
      <c r="B197" s="2">
        <v>1054</v>
      </c>
      <c r="C197" s="2">
        <v>0</v>
      </c>
      <c r="D197" s="2">
        <v>0</v>
      </c>
      <c r="E197" s="2">
        <v>0</v>
      </c>
      <c r="F197" s="2">
        <v>0</v>
      </c>
      <c r="G197" s="2">
        <v>0</v>
      </c>
      <c r="H197" s="2">
        <v>0</v>
      </c>
      <c r="I197" s="5">
        <v>44106</v>
      </c>
    </row>
    <row r="198" spans="1:9" x14ac:dyDescent="0.25">
      <c r="A198" s="2">
        <v>0</v>
      </c>
      <c r="B198" s="2">
        <v>2337</v>
      </c>
      <c r="C198" s="2">
        <v>0</v>
      </c>
      <c r="D198" s="2">
        <v>0</v>
      </c>
      <c r="E198" s="2">
        <v>0</v>
      </c>
      <c r="F198" s="2">
        <v>0</v>
      </c>
      <c r="G198" s="2">
        <v>0</v>
      </c>
      <c r="H198" s="2">
        <v>0</v>
      </c>
      <c r="I198" s="5">
        <v>44106</v>
      </c>
    </row>
    <row r="199" spans="1:9" x14ac:dyDescent="0.25">
      <c r="A199" s="2">
        <v>0</v>
      </c>
      <c r="B199" s="2">
        <v>2553</v>
      </c>
      <c r="C199" s="2">
        <v>1</v>
      </c>
      <c r="D199" s="2">
        <v>1</v>
      </c>
      <c r="E199" s="2">
        <v>0</v>
      </c>
      <c r="F199" s="2">
        <v>0</v>
      </c>
      <c r="G199" s="2">
        <v>0</v>
      </c>
      <c r="H199" s="2">
        <v>0</v>
      </c>
      <c r="I199" s="5">
        <v>44106</v>
      </c>
    </row>
    <row r="200" spans="1:9" x14ac:dyDescent="0.25">
      <c r="A200" s="2">
        <v>0</v>
      </c>
      <c r="B200" s="2">
        <v>2783</v>
      </c>
      <c r="C200" s="2">
        <v>0</v>
      </c>
      <c r="D200" s="2">
        <v>0</v>
      </c>
      <c r="E200" s="2">
        <v>0</v>
      </c>
      <c r="F200" s="2">
        <v>0</v>
      </c>
      <c r="G200" s="2">
        <v>0</v>
      </c>
      <c r="H200" s="2">
        <v>1</v>
      </c>
      <c r="I200" s="5">
        <v>44106</v>
      </c>
    </row>
    <row r="201" spans="1:9" x14ac:dyDescent="0.25">
      <c r="A201" s="2">
        <v>0</v>
      </c>
      <c r="B201" s="2">
        <v>2489</v>
      </c>
      <c r="C201" s="2">
        <v>0</v>
      </c>
      <c r="D201" s="2">
        <v>0</v>
      </c>
      <c r="E201" s="2">
        <v>0</v>
      </c>
      <c r="F201" s="2">
        <v>0</v>
      </c>
      <c r="G201" s="2">
        <v>0</v>
      </c>
      <c r="H201" s="2">
        <v>0</v>
      </c>
      <c r="I201" s="5">
        <v>44105</v>
      </c>
    </row>
    <row r="202" spans="1:9" x14ac:dyDescent="0.25">
      <c r="A202" s="2">
        <v>0</v>
      </c>
      <c r="B202" s="2">
        <v>2072</v>
      </c>
      <c r="C202" s="2">
        <v>0</v>
      </c>
      <c r="D202" s="2">
        <v>0</v>
      </c>
      <c r="E202" s="2">
        <v>0</v>
      </c>
      <c r="F202" s="2">
        <v>0</v>
      </c>
      <c r="G202" s="2">
        <v>0</v>
      </c>
      <c r="H202" s="2">
        <v>0</v>
      </c>
      <c r="I202" s="5">
        <v>44104</v>
      </c>
    </row>
    <row r="203" spans="1:9" x14ac:dyDescent="0.25">
      <c r="A203" s="2">
        <v>0</v>
      </c>
      <c r="B203" s="2">
        <v>2575</v>
      </c>
      <c r="C203" s="2">
        <v>0</v>
      </c>
      <c r="D203" s="2">
        <v>0</v>
      </c>
      <c r="E203" s="2">
        <v>0</v>
      </c>
      <c r="F203" s="2">
        <v>0</v>
      </c>
      <c r="G203" s="2">
        <v>0</v>
      </c>
      <c r="H203" s="2">
        <v>0</v>
      </c>
      <c r="I203" s="5">
        <v>44103</v>
      </c>
    </row>
    <row r="204" spans="1:9" x14ac:dyDescent="0.25">
      <c r="A204" s="2">
        <v>0</v>
      </c>
      <c r="B204" s="2">
        <v>2918</v>
      </c>
      <c r="C204" s="2">
        <v>0</v>
      </c>
      <c r="D204" s="2">
        <v>0</v>
      </c>
      <c r="E204" s="2">
        <v>0</v>
      </c>
      <c r="F204" s="2">
        <v>0</v>
      </c>
      <c r="G204" s="2">
        <v>0</v>
      </c>
      <c r="H204" s="2">
        <v>0</v>
      </c>
      <c r="I204" s="5">
        <v>44103</v>
      </c>
    </row>
    <row r="205" spans="1:9" x14ac:dyDescent="0.25">
      <c r="A205" s="2">
        <v>0</v>
      </c>
      <c r="B205" s="2">
        <v>1140</v>
      </c>
      <c r="C205" s="2">
        <v>0</v>
      </c>
      <c r="D205" s="2">
        <v>0</v>
      </c>
      <c r="E205" s="2">
        <v>0</v>
      </c>
      <c r="F205" s="2">
        <v>0</v>
      </c>
      <c r="G205" s="2">
        <v>0</v>
      </c>
      <c r="H205" s="2">
        <v>0</v>
      </c>
      <c r="I205" s="5">
        <v>44102</v>
      </c>
    </row>
    <row r="206" spans="1:9" x14ac:dyDescent="0.25">
      <c r="A206" s="2">
        <v>0</v>
      </c>
      <c r="B206" s="2">
        <v>1410</v>
      </c>
      <c r="C206" s="2">
        <v>1</v>
      </c>
      <c r="D206" s="2">
        <v>1</v>
      </c>
      <c r="E206" s="2">
        <v>1</v>
      </c>
      <c r="F206" s="2">
        <v>0</v>
      </c>
      <c r="G206" s="2">
        <v>0</v>
      </c>
      <c r="H206" s="2">
        <v>0</v>
      </c>
      <c r="I206" s="5">
        <v>44102</v>
      </c>
    </row>
    <row r="207" spans="1:9" x14ac:dyDescent="0.25">
      <c r="A207" s="2">
        <v>0</v>
      </c>
      <c r="B207" s="2">
        <v>1742</v>
      </c>
      <c r="C207" s="2">
        <v>0</v>
      </c>
      <c r="D207" s="2">
        <v>0</v>
      </c>
      <c r="E207" s="2">
        <v>0</v>
      </c>
      <c r="F207" s="2">
        <v>0</v>
      </c>
      <c r="G207" s="2">
        <v>0</v>
      </c>
      <c r="H207" s="2">
        <v>0</v>
      </c>
      <c r="I207" s="5">
        <v>44102</v>
      </c>
    </row>
    <row r="208" spans="1:9" x14ac:dyDescent="0.25">
      <c r="A208" s="2">
        <v>0</v>
      </c>
      <c r="B208" s="2">
        <v>2108</v>
      </c>
      <c r="C208" s="2">
        <v>0</v>
      </c>
      <c r="D208" s="2">
        <v>0</v>
      </c>
      <c r="E208" s="2">
        <v>0</v>
      </c>
      <c r="F208" s="2">
        <v>0</v>
      </c>
      <c r="G208" s="2">
        <v>0</v>
      </c>
      <c r="H208" s="2">
        <v>0</v>
      </c>
      <c r="I208" s="5">
        <v>44102</v>
      </c>
    </row>
    <row r="209" spans="1:9" x14ac:dyDescent="0.25">
      <c r="A209" s="2">
        <v>0</v>
      </c>
      <c r="B209" s="2">
        <v>2711</v>
      </c>
      <c r="C209" s="2">
        <v>0</v>
      </c>
      <c r="D209" s="2">
        <v>0</v>
      </c>
      <c r="E209" s="2">
        <v>0</v>
      </c>
      <c r="F209" s="2">
        <v>0</v>
      </c>
      <c r="G209" s="2">
        <v>0</v>
      </c>
      <c r="H209" s="2">
        <v>0</v>
      </c>
      <c r="I209" s="5">
        <v>44102</v>
      </c>
    </row>
    <row r="210" spans="1:9" x14ac:dyDescent="0.25">
      <c r="A210" s="2">
        <v>0</v>
      </c>
      <c r="B210" s="2">
        <v>2715</v>
      </c>
      <c r="C210" s="2">
        <v>1</v>
      </c>
      <c r="D210" s="2">
        <v>0</v>
      </c>
      <c r="E210" s="2">
        <v>0</v>
      </c>
      <c r="F210" s="2">
        <v>0</v>
      </c>
      <c r="G210" s="2">
        <v>0</v>
      </c>
      <c r="H210" s="2">
        <v>0</v>
      </c>
      <c r="I210" s="5">
        <v>44102</v>
      </c>
    </row>
    <row r="211" spans="1:9" x14ac:dyDescent="0.25">
      <c r="A211" s="2">
        <v>1</v>
      </c>
      <c r="B211" s="2">
        <v>2021</v>
      </c>
      <c r="C211" s="2">
        <v>0</v>
      </c>
      <c r="D211" s="2">
        <v>0</v>
      </c>
      <c r="E211" s="2">
        <v>0</v>
      </c>
      <c r="F211" s="2">
        <v>0</v>
      </c>
      <c r="G211" s="2">
        <v>0</v>
      </c>
      <c r="H211" s="2">
        <v>0</v>
      </c>
      <c r="I211" s="5">
        <v>44101</v>
      </c>
    </row>
    <row r="212" spans="1:9" x14ac:dyDescent="0.25">
      <c r="A212" s="2">
        <v>0</v>
      </c>
      <c r="B212" s="2">
        <v>2414</v>
      </c>
      <c r="C212" s="2">
        <v>0</v>
      </c>
      <c r="D212" s="2">
        <v>0</v>
      </c>
      <c r="E212" s="2">
        <v>0</v>
      </c>
      <c r="F212" s="2">
        <v>0</v>
      </c>
      <c r="G212" s="2">
        <v>0</v>
      </c>
      <c r="H212" s="2">
        <v>0</v>
      </c>
      <c r="I212" s="5">
        <v>44101</v>
      </c>
    </row>
    <row r="213" spans="1:9" x14ac:dyDescent="0.25">
      <c r="A213" s="2">
        <v>0</v>
      </c>
      <c r="B213" s="2">
        <v>2559</v>
      </c>
      <c r="C213" s="2">
        <v>0</v>
      </c>
      <c r="D213" s="2">
        <v>0</v>
      </c>
      <c r="E213" s="2">
        <v>0</v>
      </c>
      <c r="F213" s="2">
        <v>0</v>
      </c>
      <c r="G213" s="2">
        <v>0</v>
      </c>
      <c r="H213" s="2">
        <v>0</v>
      </c>
      <c r="I213" s="5">
        <v>44101</v>
      </c>
    </row>
    <row r="214" spans="1:9" x14ac:dyDescent="0.25">
      <c r="A214" s="2">
        <v>0</v>
      </c>
      <c r="B214" s="2">
        <v>2817</v>
      </c>
      <c r="C214" s="2">
        <v>0</v>
      </c>
      <c r="D214" s="2">
        <v>0</v>
      </c>
      <c r="E214" s="2">
        <v>0</v>
      </c>
      <c r="F214" s="2">
        <v>0</v>
      </c>
      <c r="G214" s="2">
        <v>0</v>
      </c>
      <c r="H214" s="2">
        <v>0</v>
      </c>
      <c r="I214" s="5">
        <v>44101</v>
      </c>
    </row>
    <row r="215" spans="1:9" x14ac:dyDescent="0.25">
      <c r="A215" s="2">
        <v>0</v>
      </c>
      <c r="B215" s="2">
        <v>3150</v>
      </c>
      <c r="C215" s="2">
        <v>0</v>
      </c>
      <c r="D215" s="2">
        <v>0</v>
      </c>
      <c r="E215" s="2">
        <v>0</v>
      </c>
      <c r="F215" s="2">
        <v>0</v>
      </c>
      <c r="G215" s="2">
        <v>0</v>
      </c>
      <c r="H215" s="2">
        <v>0</v>
      </c>
      <c r="I215" s="5">
        <v>44101</v>
      </c>
    </row>
    <row r="216" spans="1:9" x14ac:dyDescent="0.25">
      <c r="A216" s="2">
        <v>0</v>
      </c>
      <c r="B216" s="2">
        <v>1354</v>
      </c>
      <c r="C216" s="2">
        <v>0</v>
      </c>
      <c r="D216" s="2">
        <v>0</v>
      </c>
      <c r="E216" s="2">
        <v>0</v>
      </c>
      <c r="F216" s="2">
        <v>0</v>
      </c>
      <c r="G216" s="2">
        <v>0</v>
      </c>
      <c r="H216" s="2">
        <v>0</v>
      </c>
      <c r="I216" s="5">
        <v>44100</v>
      </c>
    </row>
    <row r="217" spans="1:9" x14ac:dyDescent="0.25">
      <c r="A217" s="2">
        <v>0</v>
      </c>
      <c r="B217" s="2">
        <v>1159</v>
      </c>
      <c r="C217" s="2">
        <v>0</v>
      </c>
      <c r="D217" s="2">
        <v>0</v>
      </c>
      <c r="E217" s="2">
        <v>0</v>
      </c>
      <c r="F217" s="2">
        <v>0</v>
      </c>
      <c r="G217" s="2">
        <v>0</v>
      </c>
      <c r="H217" s="2">
        <v>0</v>
      </c>
      <c r="I217" s="5">
        <v>44099</v>
      </c>
    </row>
    <row r="218" spans="1:9" x14ac:dyDescent="0.25">
      <c r="A218" s="2">
        <v>0</v>
      </c>
      <c r="B218" s="2">
        <v>1161</v>
      </c>
      <c r="C218" s="2">
        <v>0</v>
      </c>
      <c r="D218" s="2">
        <v>0</v>
      </c>
      <c r="E218" s="2">
        <v>0</v>
      </c>
      <c r="F218" s="2">
        <v>0</v>
      </c>
      <c r="G218" s="2">
        <v>0</v>
      </c>
      <c r="H218" s="2">
        <v>0</v>
      </c>
      <c r="I218" s="5">
        <v>44099</v>
      </c>
    </row>
    <row r="219" spans="1:9" x14ac:dyDescent="0.25">
      <c r="A219" s="2">
        <v>0</v>
      </c>
      <c r="B219" s="2">
        <v>2378</v>
      </c>
      <c r="C219" s="2">
        <v>0</v>
      </c>
      <c r="D219" s="2">
        <v>0</v>
      </c>
      <c r="E219" s="2">
        <v>0</v>
      </c>
      <c r="F219" s="2">
        <v>0</v>
      </c>
      <c r="G219" s="2">
        <v>0</v>
      </c>
      <c r="H219" s="2">
        <v>0</v>
      </c>
      <c r="I219" s="5">
        <v>44099</v>
      </c>
    </row>
    <row r="220" spans="1:9" x14ac:dyDescent="0.25">
      <c r="A220" s="2">
        <v>0</v>
      </c>
      <c r="B220" s="2">
        <v>3164</v>
      </c>
      <c r="C220" s="2">
        <v>0</v>
      </c>
      <c r="D220" s="2">
        <v>0</v>
      </c>
      <c r="E220" s="2">
        <v>0</v>
      </c>
      <c r="F220" s="2">
        <v>0</v>
      </c>
      <c r="G220" s="2">
        <v>0</v>
      </c>
      <c r="H220" s="2">
        <v>0</v>
      </c>
      <c r="I220" s="5">
        <v>44099</v>
      </c>
    </row>
    <row r="221" spans="1:9" x14ac:dyDescent="0.25">
      <c r="A221" s="2">
        <v>0</v>
      </c>
      <c r="B221" s="2">
        <v>2173</v>
      </c>
      <c r="C221" s="2">
        <v>0</v>
      </c>
      <c r="D221" s="2">
        <v>0</v>
      </c>
      <c r="E221" s="2">
        <v>0</v>
      </c>
      <c r="F221" s="2">
        <v>0</v>
      </c>
      <c r="G221" s="2">
        <v>0</v>
      </c>
      <c r="H221" s="2">
        <v>0</v>
      </c>
      <c r="I221" s="5">
        <v>44098</v>
      </c>
    </row>
    <row r="222" spans="1:9" x14ac:dyDescent="0.25">
      <c r="A222" s="2">
        <v>0</v>
      </c>
      <c r="B222" s="2">
        <v>2224</v>
      </c>
      <c r="C222" s="2">
        <v>0</v>
      </c>
      <c r="D222" s="2">
        <v>0</v>
      </c>
      <c r="E222" s="2">
        <v>0</v>
      </c>
      <c r="F222" s="2">
        <v>0</v>
      </c>
      <c r="G222" s="2">
        <v>0</v>
      </c>
      <c r="H222" s="2">
        <v>0</v>
      </c>
      <c r="I222" s="5">
        <v>44098</v>
      </c>
    </row>
    <row r="223" spans="1:9" x14ac:dyDescent="0.25">
      <c r="A223" s="2">
        <v>0</v>
      </c>
      <c r="B223" s="2">
        <v>2317</v>
      </c>
      <c r="C223" s="2">
        <v>0</v>
      </c>
      <c r="D223" s="2">
        <v>0</v>
      </c>
      <c r="E223" s="2">
        <v>0</v>
      </c>
      <c r="F223" s="2">
        <v>0</v>
      </c>
      <c r="G223" s="2">
        <v>0</v>
      </c>
      <c r="H223" s="2">
        <v>0</v>
      </c>
      <c r="I223" s="5">
        <v>44098</v>
      </c>
    </row>
    <row r="224" spans="1:9" x14ac:dyDescent="0.25">
      <c r="A224" s="2">
        <v>0</v>
      </c>
      <c r="B224" s="2">
        <v>2885</v>
      </c>
      <c r="C224" s="2">
        <v>0</v>
      </c>
      <c r="D224" s="2">
        <v>0</v>
      </c>
      <c r="E224" s="2">
        <v>0</v>
      </c>
      <c r="F224" s="2">
        <v>0</v>
      </c>
      <c r="G224" s="2">
        <v>0</v>
      </c>
      <c r="H224" s="2">
        <v>0</v>
      </c>
      <c r="I224" s="5">
        <v>44098</v>
      </c>
    </row>
    <row r="225" spans="1:9" x14ac:dyDescent="0.25">
      <c r="A225" s="2">
        <v>0</v>
      </c>
      <c r="B225" s="2">
        <v>1996</v>
      </c>
      <c r="C225" s="2">
        <v>0</v>
      </c>
      <c r="D225" s="2">
        <v>0</v>
      </c>
      <c r="E225" s="2">
        <v>0</v>
      </c>
      <c r="F225" s="2">
        <v>0</v>
      </c>
      <c r="G225" s="2">
        <v>0</v>
      </c>
      <c r="H225" s="2">
        <v>0</v>
      </c>
      <c r="I225" s="5">
        <v>44097</v>
      </c>
    </row>
    <row r="226" spans="1:9" x14ac:dyDescent="0.25">
      <c r="A226" s="2">
        <v>0</v>
      </c>
      <c r="B226" s="2">
        <v>2849</v>
      </c>
      <c r="C226" s="2">
        <v>0</v>
      </c>
      <c r="D226" s="2">
        <v>0</v>
      </c>
      <c r="E226" s="2">
        <v>0</v>
      </c>
      <c r="F226" s="2">
        <v>0</v>
      </c>
      <c r="G226" s="2">
        <v>0</v>
      </c>
      <c r="H226" s="2">
        <v>0</v>
      </c>
      <c r="I226" s="5">
        <v>44097</v>
      </c>
    </row>
    <row r="227" spans="1:9" x14ac:dyDescent="0.25">
      <c r="A227" s="2">
        <v>0</v>
      </c>
      <c r="B227" s="2">
        <v>1569</v>
      </c>
      <c r="C227" s="2">
        <v>0</v>
      </c>
      <c r="D227" s="2">
        <v>0</v>
      </c>
      <c r="E227" s="2">
        <v>0</v>
      </c>
      <c r="F227" s="2">
        <v>0</v>
      </c>
      <c r="G227" s="2">
        <v>0</v>
      </c>
      <c r="H227" s="2">
        <v>0</v>
      </c>
      <c r="I227" s="5">
        <v>44096</v>
      </c>
    </row>
    <row r="228" spans="1:9" x14ac:dyDescent="0.25">
      <c r="A228" s="2">
        <v>0</v>
      </c>
      <c r="B228" s="2">
        <v>1995</v>
      </c>
      <c r="C228" s="2">
        <v>0</v>
      </c>
      <c r="D228" s="2">
        <v>0</v>
      </c>
      <c r="E228" s="2">
        <v>0</v>
      </c>
      <c r="F228" s="2">
        <v>0</v>
      </c>
      <c r="G228" s="2">
        <v>0</v>
      </c>
      <c r="H228" s="2">
        <v>0</v>
      </c>
      <c r="I228" s="5">
        <v>44096</v>
      </c>
    </row>
    <row r="229" spans="1:9" x14ac:dyDescent="0.25">
      <c r="A229" s="2">
        <v>0</v>
      </c>
      <c r="B229" s="2">
        <v>2306</v>
      </c>
      <c r="C229" s="2">
        <v>0</v>
      </c>
      <c r="D229" s="2">
        <v>0</v>
      </c>
      <c r="E229" s="2">
        <v>0</v>
      </c>
      <c r="F229" s="2">
        <v>0</v>
      </c>
      <c r="G229" s="2">
        <v>0</v>
      </c>
      <c r="H229" s="2">
        <v>0</v>
      </c>
      <c r="I229" s="5">
        <v>44096</v>
      </c>
    </row>
    <row r="230" spans="1:9" x14ac:dyDescent="0.25">
      <c r="A230" s="2">
        <v>0</v>
      </c>
      <c r="B230" s="2">
        <v>2700</v>
      </c>
      <c r="C230" s="2">
        <v>0</v>
      </c>
      <c r="D230" s="2">
        <v>0</v>
      </c>
      <c r="E230" s="2">
        <v>0</v>
      </c>
      <c r="F230" s="2">
        <v>0</v>
      </c>
      <c r="G230" s="2">
        <v>0</v>
      </c>
      <c r="H230" s="2">
        <v>1</v>
      </c>
      <c r="I230" s="5">
        <v>44096</v>
      </c>
    </row>
    <row r="231" spans="1:9" x14ac:dyDescent="0.25">
      <c r="A231" s="2">
        <v>0</v>
      </c>
      <c r="B231" s="2">
        <v>2857</v>
      </c>
      <c r="C231" s="2">
        <v>0</v>
      </c>
      <c r="D231" s="2">
        <v>0</v>
      </c>
      <c r="E231" s="2">
        <v>0</v>
      </c>
      <c r="F231" s="2">
        <v>0</v>
      </c>
      <c r="G231" s="2">
        <v>0</v>
      </c>
      <c r="H231" s="2">
        <v>0</v>
      </c>
      <c r="I231" s="5">
        <v>44096</v>
      </c>
    </row>
    <row r="232" spans="1:9" x14ac:dyDescent="0.25">
      <c r="A232" s="2">
        <v>0</v>
      </c>
      <c r="B232" s="2">
        <v>1271</v>
      </c>
      <c r="C232" s="2">
        <v>0</v>
      </c>
      <c r="D232" s="2">
        <v>0</v>
      </c>
      <c r="E232" s="2">
        <v>0</v>
      </c>
      <c r="F232" s="2">
        <v>0</v>
      </c>
      <c r="G232" s="2">
        <v>0</v>
      </c>
      <c r="H232" s="2">
        <v>0</v>
      </c>
      <c r="I232" s="5">
        <v>44095</v>
      </c>
    </row>
    <row r="233" spans="1:9" x14ac:dyDescent="0.25">
      <c r="A233" s="2">
        <v>0</v>
      </c>
      <c r="B233" s="2">
        <v>2217</v>
      </c>
      <c r="C233" s="2">
        <v>0</v>
      </c>
      <c r="D233" s="2">
        <v>0</v>
      </c>
      <c r="E233" s="2">
        <v>0</v>
      </c>
      <c r="F233" s="2">
        <v>0</v>
      </c>
      <c r="G233" s="2">
        <v>0</v>
      </c>
      <c r="H233" s="2">
        <v>0</v>
      </c>
      <c r="I233" s="5">
        <v>44095</v>
      </c>
    </row>
    <row r="234" spans="1:9" x14ac:dyDescent="0.25">
      <c r="A234" s="2">
        <v>0</v>
      </c>
      <c r="B234" s="2">
        <v>1221</v>
      </c>
      <c r="C234" s="2">
        <v>0</v>
      </c>
      <c r="D234" s="2">
        <v>0</v>
      </c>
      <c r="E234" s="2">
        <v>0</v>
      </c>
      <c r="F234" s="2">
        <v>0</v>
      </c>
      <c r="G234" s="2">
        <v>0</v>
      </c>
      <c r="H234" s="2">
        <v>0</v>
      </c>
      <c r="I234" s="5">
        <v>44094</v>
      </c>
    </row>
    <row r="235" spans="1:9" x14ac:dyDescent="0.25">
      <c r="A235" s="2">
        <v>0</v>
      </c>
      <c r="B235" s="2">
        <v>1287</v>
      </c>
      <c r="C235" s="2">
        <v>0</v>
      </c>
      <c r="D235" s="2">
        <v>0</v>
      </c>
      <c r="E235" s="2">
        <v>0</v>
      </c>
      <c r="F235" s="2">
        <v>0</v>
      </c>
      <c r="G235" s="2">
        <v>0</v>
      </c>
      <c r="H235" s="2">
        <v>0</v>
      </c>
      <c r="I235" s="5">
        <v>44094</v>
      </c>
    </row>
    <row r="236" spans="1:9" x14ac:dyDescent="0.25">
      <c r="A236" s="2">
        <v>0</v>
      </c>
      <c r="B236" s="2">
        <v>2772</v>
      </c>
      <c r="C236" s="2">
        <v>0</v>
      </c>
      <c r="D236" s="2">
        <v>0</v>
      </c>
      <c r="E236" s="2">
        <v>0</v>
      </c>
      <c r="F236" s="2">
        <v>0</v>
      </c>
      <c r="G236" s="2">
        <v>0</v>
      </c>
      <c r="H236" s="2">
        <v>0</v>
      </c>
      <c r="I236" s="5">
        <v>44094</v>
      </c>
    </row>
    <row r="237" spans="1:9" x14ac:dyDescent="0.25">
      <c r="A237" s="2">
        <v>0</v>
      </c>
      <c r="B237" s="2">
        <v>2847</v>
      </c>
      <c r="C237" s="2">
        <v>0</v>
      </c>
      <c r="D237" s="2">
        <v>0</v>
      </c>
      <c r="E237" s="2">
        <v>0</v>
      </c>
      <c r="F237" s="2">
        <v>0</v>
      </c>
      <c r="G237" s="2">
        <v>0</v>
      </c>
      <c r="H237" s="2">
        <v>0</v>
      </c>
      <c r="I237" s="5">
        <v>44094</v>
      </c>
    </row>
    <row r="238" spans="1:9" x14ac:dyDescent="0.25">
      <c r="A238" s="2">
        <v>0</v>
      </c>
      <c r="B238" s="2">
        <v>2543</v>
      </c>
      <c r="C238" s="2">
        <v>0</v>
      </c>
      <c r="D238" s="2">
        <v>0</v>
      </c>
      <c r="E238" s="2">
        <v>0</v>
      </c>
      <c r="F238" s="2">
        <v>0</v>
      </c>
      <c r="G238" s="2">
        <v>0</v>
      </c>
      <c r="H238" s="2">
        <v>0</v>
      </c>
      <c r="I238" s="5">
        <v>44093</v>
      </c>
    </row>
    <row r="239" spans="1:9" x14ac:dyDescent="0.25">
      <c r="A239" s="2">
        <v>0</v>
      </c>
      <c r="B239" s="2">
        <v>1210</v>
      </c>
      <c r="C239" s="2">
        <v>0</v>
      </c>
      <c r="D239" s="2">
        <v>0</v>
      </c>
      <c r="E239" s="2">
        <v>0</v>
      </c>
      <c r="F239" s="2">
        <v>0</v>
      </c>
      <c r="G239" s="2">
        <v>0</v>
      </c>
      <c r="H239" s="2">
        <v>0</v>
      </c>
      <c r="I239" s="5">
        <v>44092</v>
      </c>
    </row>
    <row r="240" spans="1:9" x14ac:dyDescent="0.25">
      <c r="A240" s="2">
        <v>0</v>
      </c>
      <c r="B240" s="2">
        <v>1762</v>
      </c>
      <c r="C240" s="2">
        <v>0</v>
      </c>
      <c r="D240" s="2">
        <v>0</v>
      </c>
      <c r="E240" s="2">
        <v>0</v>
      </c>
      <c r="F240" s="2">
        <v>0</v>
      </c>
      <c r="G240" s="2">
        <v>0</v>
      </c>
      <c r="H240" s="2">
        <v>0</v>
      </c>
      <c r="I240" s="5">
        <v>44092</v>
      </c>
    </row>
    <row r="241" spans="1:9" x14ac:dyDescent="0.25">
      <c r="A241" s="2">
        <v>0</v>
      </c>
      <c r="B241" s="2">
        <v>1290</v>
      </c>
      <c r="C241" s="2">
        <v>0</v>
      </c>
      <c r="D241" s="2">
        <v>0</v>
      </c>
      <c r="E241" s="2">
        <v>0</v>
      </c>
      <c r="F241" s="2">
        <v>0</v>
      </c>
      <c r="G241" s="2">
        <v>0</v>
      </c>
      <c r="H241" s="2">
        <v>0</v>
      </c>
      <c r="I241" s="5">
        <v>44091</v>
      </c>
    </row>
    <row r="242" spans="1:9" x14ac:dyDescent="0.25">
      <c r="A242" s="2">
        <v>0</v>
      </c>
      <c r="B242" s="2">
        <v>1636</v>
      </c>
      <c r="C242" s="2">
        <v>0</v>
      </c>
      <c r="D242" s="2">
        <v>0</v>
      </c>
      <c r="E242" s="2">
        <v>0</v>
      </c>
      <c r="F242" s="2">
        <v>0</v>
      </c>
      <c r="G242" s="2">
        <v>0</v>
      </c>
      <c r="H242" s="2">
        <v>0</v>
      </c>
      <c r="I242" s="5">
        <v>44091</v>
      </c>
    </row>
    <row r="243" spans="1:9" x14ac:dyDescent="0.25">
      <c r="A243" s="2">
        <v>1</v>
      </c>
      <c r="B243" s="2">
        <v>1901</v>
      </c>
      <c r="C243" s="2">
        <v>0</v>
      </c>
      <c r="D243" s="2">
        <v>0</v>
      </c>
      <c r="E243" s="2">
        <v>0</v>
      </c>
      <c r="F243" s="2">
        <v>1</v>
      </c>
      <c r="G243" s="2">
        <v>0</v>
      </c>
      <c r="H243" s="2">
        <v>0</v>
      </c>
      <c r="I243" s="5">
        <v>44091</v>
      </c>
    </row>
    <row r="244" spans="1:9" x14ac:dyDescent="0.25">
      <c r="A244" s="2">
        <v>1</v>
      </c>
      <c r="B244" s="2">
        <v>2438</v>
      </c>
      <c r="C244" s="2">
        <v>0</v>
      </c>
      <c r="D244" s="2">
        <v>0</v>
      </c>
      <c r="E244" s="2">
        <v>0</v>
      </c>
      <c r="F244" s="2">
        <v>1</v>
      </c>
      <c r="G244" s="2">
        <v>0</v>
      </c>
      <c r="H244" s="2">
        <v>0</v>
      </c>
      <c r="I244" s="5">
        <v>44091</v>
      </c>
    </row>
    <row r="245" spans="1:9" x14ac:dyDescent="0.25">
      <c r="A245" s="2">
        <v>0</v>
      </c>
      <c r="B245" s="2">
        <v>2876</v>
      </c>
      <c r="C245" s="2">
        <v>0</v>
      </c>
      <c r="D245" s="2">
        <v>0</v>
      </c>
      <c r="E245" s="2">
        <v>0</v>
      </c>
      <c r="F245" s="2">
        <v>0</v>
      </c>
      <c r="G245" s="2">
        <v>0</v>
      </c>
      <c r="H245" s="2">
        <v>0</v>
      </c>
      <c r="I245" s="5">
        <v>44091</v>
      </c>
    </row>
    <row r="246" spans="1:9" x14ac:dyDescent="0.25">
      <c r="A246" s="2">
        <v>0</v>
      </c>
      <c r="B246" s="2">
        <v>2964</v>
      </c>
      <c r="C246" s="2">
        <v>0</v>
      </c>
      <c r="D246" s="2">
        <v>0</v>
      </c>
      <c r="E246" s="2">
        <v>0</v>
      </c>
      <c r="F246" s="2">
        <v>0</v>
      </c>
      <c r="G246" s="2">
        <v>0</v>
      </c>
      <c r="H246" s="2">
        <v>0</v>
      </c>
      <c r="I246" s="5">
        <v>44091</v>
      </c>
    </row>
    <row r="247" spans="1:9" x14ac:dyDescent="0.25">
      <c r="A247" s="2">
        <v>0</v>
      </c>
      <c r="B247" s="2">
        <v>2275</v>
      </c>
      <c r="C247" s="2">
        <v>0</v>
      </c>
      <c r="D247" s="2">
        <v>0</v>
      </c>
      <c r="E247" s="2">
        <v>0</v>
      </c>
      <c r="F247" s="2">
        <v>0</v>
      </c>
      <c r="G247" s="2">
        <v>0</v>
      </c>
      <c r="H247" s="2">
        <v>0</v>
      </c>
      <c r="I247" s="5">
        <v>44090</v>
      </c>
    </row>
    <row r="248" spans="1:9" x14ac:dyDescent="0.25">
      <c r="A248" s="2">
        <v>0</v>
      </c>
      <c r="B248" s="2">
        <v>2766</v>
      </c>
      <c r="C248" s="2">
        <v>0</v>
      </c>
      <c r="D248" s="2">
        <v>0</v>
      </c>
      <c r="E248" s="2">
        <v>0</v>
      </c>
      <c r="F248" s="2">
        <v>0</v>
      </c>
      <c r="G248" s="2">
        <v>0</v>
      </c>
      <c r="H248" s="2">
        <v>0</v>
      </c>
      <c r="I248" s="5">
        <v>44090</v>
      </c>
    </row>
    <row r="249" spans="1:9" x14ac:dyDescent="0.25">
      <c r="A249" s="2">
        <v>0</v>
      </c>
      <c r="B249" s="2">
        <v>1208</v>
      </c>
      <c r="C249" s="2">
        <v>0</v>
      </c>
      <c r="D249" s="2">
        <v>0</v>
      </c>
      <c r="E249" s="2">
        <v>0</v>
      </c>
      <c r="F249" s="2">
        <v>0</v>
      </c>
      <c r="G249" s="2">
        <v>0</v>
      </c>
      <c r="H249" s="2">
        <v>0</v>
      </c>
      <c r="I249" s="5">
        <v>44089</v>
      </c>
    </row>
    <row r="250" spans="1:9" x14ac:dyDescent="0.25">
      <c r="A250" s="2">
        <v>0</v>
      </c>
      <c r="B250" s="2">
        <v>2045</v>
      </c>
      <c r="C250" s="2">
        <v>0</v>
      </c>
      <c r="D250" s="2">
        <v>0</v>
      </c>
      <c r="E250" s="2">
        <v>0</v>
      </c>
      <c r="F250" s="2">
        <v>0</v>
      </c>
      <c r="G250" s="2">
        <v>0</v>
      </c>
      <c r="H250" s="2">
        <v>0</v>
      </c>
      <c r="I250" s="5">
        <v>44089</v>
      </c>
    </row>
    <row r="251" spans="1:9" x14ac:dyDescent="0.25">
      <c r="A251" s="2">
        <v>0</v>
      </c>
      <c r="B251" s="2">
        <v>2396</v>
      </c>
      <c r="C251" s="2">
        <v>0</v>
      </c>
      <c r="D251" s="2">
        <v>0</v>
      </c>
      <c r="E251" s="2">
        <v>0</v>
      </c>
      <c r="F251" s="2">
        <v>0</v>
      </c>
      <c r="G251" s="2">
        <v>0</v>
      </c>
      <c r="H251" s="2">
        <v>0</v>
      </c>
      <c r="I251" s="5">
        <v>44089</v>
      </c>
    </row>
    <row r="252" spans="1:9" x14ac:dyDescent="0.25">
      <c r="A252" s="2">
        <v>0</v>
      </c>
      <c r="B252" s="2">
        <v>2585</v>
      </c>
      <c r="C252" s="2">
        <v>0</v>
      </c>
      <c r="D252" s="2">
        <v>0</v>
      </c>
      <c r="E252" s="2">
        <v>0</v>
      </c>
      <c r="F252" s="2">
        <v>0</v>
      </c>
      <c r="G252" s="2">
        <v>0</v>
      </c>
      <c r="H252" s="2">
        <v>0</v>
      </c>
      <c r="I252" s="5">
        <v>44089</v>
      </c>
    </row>
    <row r="253" spans="1:9" x14ac:dyDescent="0.25">
      <c r="A253" s="2">
        <v>0</v>
      </c>
      <c r="B253" s="2">
        <v>2953</v>
      </c>
      <c r="C253" s="2">
        <v>0</v>
      </c>
      <c r="D253" s="2">
        <v>0</v>
      </c>
      <c r="E253" s="2">
        <v>0</v>
      </c>
      <c r="F253" s="2">
        <v>0</v>
      </c>
      <c r="G253" s="2">
        <v>0</v>
      </c>
      <c r="H253" s="2">
        <v>1</v>
      </c>
      <c r="I253" s="5">
        <v>44088</v>
      </c>
    </row>
    <row r="254" spans="1:9" x14ac:dyDescent="0.25">
      <c r="A254" s="2">
        <v>0</v>
      </c>
      <c r="B254" s="2">
        <v>1680</v>
      </c>
      <c r="C254" s="2">
        <v>0</v>
      </c>
      <c r="D254" s="2">
        <v>0</v>
      </c>
      <c r="E254" s="2">
        <v>1</v>
      </c>
      <c r="F254" s="2">
        <v>0</v>
      </c>
      <c r="G254" s="2">
        <v>0</v>
      </c>
      <c r="H254" s="2">
        <v>0</v>
      </c>
      <c r="I254" s="5">
        <v>44087</v>
      </c>
    </row>
    <row r="255" spans="1:9" x14ac:dyDescent="0.25">
      <c r="A255" s="2">
        <v>0</v>
      </c>
      <c r="B255" s="2">
        <v>1886</v>
      </c>
      <c r="C255" s="2">
        <v>0</v>
      </c>
      <c r="D255" s="2">
        <v>0</v>
      </c>
      <c r="E255" s="2">
        <v>0</v>
      </c>
      <c r="F255" s="2">
        <v>0</v>
      </c>
      <c r="G255" s="2">
        <v>0</v>
      </c>
      <c r="H255" s="2">
        <v>0</v>
      </c>
      <c r="I255" s="5">
        <v>44087</v>
      </c>
    </row>
    <row r="256" spans="1:9" x14ac:dyDescent="0.25">
      <c r="A256" s="2">
        <v>1</v>
      </c>
      <c r="B256" s="2">
        <v>1535</v>
      </c>
      <c r="C256" s="2">
        <v>0</v>
      </c>
      <c r="D256" s="2">
        <v>0</v>
      </c>
      <c r="E256" s="2">
        <v>0</v>
      </c>
      <c r="F256" s="2">
        <v>0</v>
      </c>
      <c r="G256" s="2">
        <v>0</v>
      </c>
      <c r="H256" s="2">
        <v>1</v>
      </c>
      <c r="I256" s="5">
        <v>44086</v>
      </c>
    </row>
    <row r="257" spans="1:9" x14ac:dyDescent="0.25">
      <c r="A257" s="2">
        <v>0</v>
      </c>
      <c r="B257" s="2">
        <v>1911</v>
      </c>
      <c r="C257" s="2">
        <v>0</v>
      </c>
      <c r="D257" s="2">
        <v>0</v>
      </c>
      <c r="E257" s="2">
        <v>0</v>
      </c>
      <c r="F257" s="2">
        <v>0</v>
      </c>
      <c r="G257" s="2">
        <v>0</v>
      </c>
      <c r="H257" s="2">
        <v>0</v>
      </c>
      <c r="I257" s="5">
        <v>44086</v>
      </c>
    </row>
    <row r="258" spans="1:9" x14ac:dyDescent="0.25">
      <c r="A258" s="2">
        <v>0</v>
      </c>
      <c r="B258" s="2">
        <v>1997</v>
      </c>
      <c r="C258" s="2">
        <v>0</v>
      </c>
      <c r="D258" s="2">
        <v>1</v>
      </c>
      <c r="E258" s="2">
        <v>0</v>
      </c>
      <c r="F258" s="2">
        <v>0</v>
      </c>
      <c r="G258" s="2">
        <v>0</v>
      </c>
      <c r="H258" s="2">
        <v>0</v>
      </c>
      <c r="I258" s="5">
        <v>44085</v>
      </c>
    </row>
    <row r="259" spans="1:9" x14ac:dyDescent="0.25">
      <c r="A259" s="2">
        <v>0</v>
      </c>
      <c r="B259" s="2">
        <v>2031</v>
      </c>
      <c r="C259" s="2">
        <v>0</v>
      </c>
      <c r="D259" s="2">
        <v>1</v>
      </c>
      <c r="E259" s="2">
        <v>0</v>
      </c>
      <c r="F259" s="2">
        <v>0</v>
      </c>
      <c r="G259" s="2">
        <v>0</v>
      </c>
      <c r="H259" s="2">
        <v>0</v>
      </c>
      <c r="I259" s="5">
        <v>44085</v>
      </c>
    </row>
    <row r="260" spans="1:9" x14ac:dyDescent="0.25">
      <c r="A260" s="2">
        <v>0</v>
      </c>
      <c r="B260" s="2">
        <v>2251</v>
      </c>
      <c r="C260" s="2">
        <v>1</v>
      </c>
      <c r="D260" s="2">
        <v>0</v>
      </c>
      <c r="E260" s="2">
        <v>0</v>
      </c>
      <c r="F260" s="2">
        <v>0</v>
      </c>
      <c r="G260" s="2">
        <v>0</v>
      </c>
      <c r="H260" s="2">
        <v>0</v>
      </c>
      <c r="I260" s="5">
        <v>44085</v>
      </c>
    </row>
    <row r="261" spans="1:9" x14ac:dyDescent="0.25">
      <c r="A261" s="2">
        <v>0</v>
      </c>
      <c r="B261" s="2">
        <v>2795</v>
      </c>
      <c r="C261" s="2">
        <v>0</v>
      </c>
      <c r="D261" s="2">
        <v>0</v>
      </c>
      <c r="E261" s="2">
        <v>1</v>
      </c>
      <c r="F261" s="2">
        <v>0</v>
      </c>
      <c r="G261" s="2">
        <v>0</v>
      </c>
      <c r="H261" s="2">
        <v>0</v>
      </c>
      <c r="I261" s="5">
        <v>44085</v>
      </c>
    </row>
    <row r="262" spans="1:9" x14ac:dyDescent="0.25">
      <c r="A262" s="2">
        <v>0</v>
      </c>
      <c r="B262" s="2">
        <v>1260</v>
      </c>
      <c r="C262" s="2">
        <v>0</v>
      </c>
      <c r="D262" s="2">
        <v>0</v>
      </c>
      <c r="E262" s="2">
        <v>0</v>
      </c>
      <c r="F262" s="2">
        <v>0</v>
      </c>
      <c r="G262" s="2">
        <v>0</v>
      </c>
      <c r="H262" s="2">
        <v>0</v>
      </c>
      <c r="I262" s="5">
        <v>44084</v>
      </c>
    </row>
    <row r="263" spans="1:9" x14ac:dyDescent="0.25">
      <c r="A263" s="2">
        <v>0</v>
      </c>
      <c r="B263" s="2">
        <v>1740</v>
      </c>
      <c r="C263" s="2">
        <v>0</v>
      </c>
      <c r="D263" s="2">
        <v>0</v>
      </c>
      <c r="E263" s="2">
        <v>0</v>
      </c>
      <c r="F263" s="2">
        <v>0</v>
      </c>
      <c r="G263" s="2">
        <v>0</v>
      </c>
      <c r="H263" s="2">
        <v>0</v>
      </c>
      <c r="I263" s="5">
        <v>44084</v>
      </c>
    </row>
    <row r="264" spans="1:9" x14ac:dyDescent="0.25">
      <c r="A264" s="2">
        <v>0</v>
      </c>
      <c r="B264" s="2">
        <v>3103</v>
      </c>
      <c r="C264" s="2">
        <v>0</v>
      </c>
      <c r="D264" s="2">
        <v>0</v>
      </c>
      <c r="E264" s="2">
        <v>0</v>
      </c>
      <c r="F264" s="2">
        <v>0</v>
      </c>
      <c r="G264" s="2">
        <v>0</v>
      </c>
      <c r="H264" s="2">
        <v>0</v>
      </c>
      <c r="I264" s="5">
        <v>44084</v>
      </c>
    </row>
    <row r="265" spans="1:9" x14ac:dyDescent="0.25">
      <c r="A265" s="2">
        <v>0</v>
      </c>
      <c r="B265" s="2">
        <v>1411</v>
      </c>
      <c r="C265" s="2">
        <v>1</v>
      </c>
      <c r="D265" s="2">
        <v>0</v>
      </c>
      <c r="E265" s="2">
        <v>1</v>
      </c>
      <c r="F265" s="2">
        <v>0</v>
      </c>
      <c r="G265" s="2">
        <v>0</v>
      </c>
      <c r="H265" s="2">
        <v>0</v>
      </c>
      <c r="I265" s="5">
        <v>44083</v>
      </c>
    </row>
    <row r="266" spans="1:9" x14ac:dyDescent="0.25">
      <c r="A266" s="2">
        <v>0</v>
      </c>
      <c r="B266" s="2">
        <v>1480</v>
      </c>
      <c r="C266" s="2">
        <v>0</v>
      </c>
      <c r="D266" s="2">
        <v>0</v>
      </c>
      <c r="E266" s="2">
        <v>0</v>
      </c>
      <c r="F266" s="2">
        <v>0</v>
      </c>
      <c r="G266" s="2">
        <v>0</v>
      </c>
      <c r="H266" s="2">
        <v>0</v>
      </c>
      <c r="I266" s="5">
        <v>44083</v>
      </c>
    </row>
    <row r="267" spans="1:9" x14ac:dyDescent="0.25">
      <c r="A267" s="2">
        <v>0</v>
      </c>
      <c r="B267" s="2">
        <v>1761</v>
      </c>
      <c r="C267" s="2">
        <v>0</v>
      </c>
      <c r="D267" s="2">
        <v>0</v>
      </c>
      <c r="E267" s="2">
        <v>0</v>
      </c>
      <c r="F267" s="2">
        <v>0</v>
      </c>
      <c r="G267" s="2">
        <v>0</v>
      </c>
      <c r="H267" s="2">
        <v>0</v>
      </c>
      <c r="I267" s="5">
        <v>44083</v>
      </c>
    </row>
    <row r="268" spans="1:9" x14ac:dyDescent="0.25">
      <c r="A268" s="2">
        <v>0</v>
      </c>
      <c r="B268" s="2">
        <v>1859</v>
      </c>
      <c r="C268" s="2">
        <v>0</v>
      </c>
      <c r="D268" s="2">
        <v>0</v>
      </c>
      <c r="E268" s="2">
        <v>0</v>
      </c>
      <c r="F268" s="2">
        <v>0</v>
      </c>
      <c r="G268" s="2">
        <v>0</v>
      </c>
      <c r="H268" s="2">
        <v>0</v>
      </c>
      <c r="I268" s="5">
        <v>44083</v>
      </c>
    </row>
    <row r="269" spans="1:9" x14ac:dyDescent="0.25">
      <c r="A269" s="2">
        <v>0</v>
      </c>
      <c r="B269" s="2">
        <v>2179</v>
      </c>
      <c r="C269" s="2">
        <v>0</v>
      </c>
      <c r="D269" s="2">
        <v>0</v>
      </c>
      <c r="E269" s="2">
        <v>0</v>
      </c>
      <c r="F269" s="2">
        <v>0</v>
      </c>
      <c r="G269" s="2">
        <v>0</v>
      </c>
      <c r="H269" s="2">
        <v>0</v>
      </c>
      <c r="I269" s="5">
        <v>44083</v>
      </c>
    </row>
    <row r="270" spans="1:9" x14ac:dyDescent="0.25">
      <c r="A270" s="2">
        <v>0</v>
      </c>
      <c r="B270" s="2">
        <v>2502</v>
      </c>
      <c r="C270" s="2">
        <v>0</v>
      </c>
      <c r="D270" s="2">
        <v>0</v>
      </c>
      <c r="E270" s="2">
        <v>0</v>
      </c>
      <c r="F270" s="2">
        <v>0</v>
      </c>
      <c r="G270" s="2">
        <v>0</v>
      </c>
      <c r="H270" s="2">
        <v>0</v>
      </c>
      <c r="I270" s="5">
        <v>44083</v>
      </c>
    </row>
    <row r="271" spans="1:9" x14ac:dyDescent="0.25">
      <c r="A271" s="2">
        <v>0</v>
      </c>
      <c r="B271" s="2">
        <v>2570</v>
      </c>
      <c r="C271" s="2">
        <v>0</v>
      </c>
      <c r="D271" s="2">
        <v>0</v>
      </c>
      <c r="E271" s="2">
        <v>0</v>
      </c>
      <c r="F271" s="2">
        <v>0</v>
      </c>
      <c r="G271" s="2">
        <v>0</v>
      </c>
      <c r="H271" s="2">
        <v>0</v>
      </c>
      <c r="I271" s="5">
        <v>44083</v>
      </c>
    </row>
    <row r="272" spans="1:9" x14ac:dyDescent="0.25">
      <c r="A272" s="2">
        <v>0</v>
      </c>
      <c r="B272" s="2">
        <v>3041</v>
      </c>
      <c r="C272" s="2">
        <v>0</v>
      </c>
      <c r="D272" s="2">
        <v>0</v>
      </c>
      <c r="E272" s="2">
        <v>0</v>
      </c>
      <c r="F272" s="2">
        <v>0</v>
      </c>
      <c r="G272" s="2">
        <v>0</v>
      </c>
      <c r="H272" s="2">
        <v>0</v>
      </c>
      <c r="I272" s="5">
        <v>44083</v>
      </c>
    </row>
    <row r="273" spans="1:9" x14ac:dyDescent="0.25">
      <c r="A273" s="2">
        <v>0</v>
      </c>
      <c r="B273" s="2">
        <v>3185</v>
      </c>
      <c r="C273" s="2">
        <v>0</v>
      </c>
      <c r="D273" s="2">
        <v>0</v>
      </c>
      <c r="E273" s="2">
        <v>0</v>
      </c>
      <c r="F273" s="2">
        <v>0</v>
      </c>
      <c r="G273" s="2">
        <v>0</v>
      </c>
      <c r="H273" s="2">
        <v>0</v>
      </c>
      <c r="I273" s="5">
        <v>44083</v>
      </c>
    </row>
    <row r="274" spans="1:9" x14ac:dyDescent="0.25">
      <c r="A274" s="2">
        <v>1</v>
      </c>
      <c r="B274" s="2">
        <v>1163</v>
      </c>
      <c r="C274" s="2">
        <v>0</v>
      </c>
      <c r="D274" s="2">
        <v>0</v>
      </c>
      <c r="E274" s="2">
        <v>0</v>
      </c>
      <c r="F274" s="2">
        <v>0</v>
      </c>
      <c r="G274" s="2">
        <v>0</v>
      </c>
      <c r="H274" s="2">
        <v>0</v>
      </c>
      <c r="I274" s="5">
        <v>44082</v>
      </c>
    </row>
    <row r="275" spans="1:9" x14ac:dyDescent="0.25">
      <c r="A275" s="2">
        <v>0</v>
      </c>
      <c r="B275" s="2">
        <v>1854</v>
      </c>
      <c r="C275" s="2">
        <v>0</v>
      </c>
      <c r="D275" s="2">
        <v>0</v>
      </c>
      <c r="E275" s="2">
        <v>0</v>
      </c>
      <c r="F275" s="2">
        <v>0</v>
      </c>
      <c r="G275" s="2">
        <v>0</v>
      </c>
      <c r="H275" s="2">
        <v>0</v>
      </c>
      <c r="I275" s="5">
        <v>44082</v>
      </c>
    </row>
    <row r="276" spans="1:9" x14ac:dyDescent="0.25">
      <c r="A276" s="2">
        <v>0</v>
      </c>
      <c r="B276" s="2">
        <v>1568</v>
      </c>
      <c r="C276" s="2">
        <v>0</v>
      </c>
      <c r="D276" s="2">
        <v>0</v>
      </c>
      <c r="E276" s="2">
        <v>0</v>
      </c>
      <c r="F276" s="2">
        <v>0</v>
      </c>
      <c r="G276" s="2">
        <v>0</v>
      </c>
      <c r="H276" s="2">
        <v>0</v>
      </c>
      <c r="I276" s="5">
        <v>44081</v>
      </c>
    </row>
    <row r="277" spans="1:9" x14ac:dyDescent="0.25">
      <c r="A277" s="2">
        <v>0</v>
      </c>
      <c r="B277" s="2">
        <v>2135</v>
      </c>
      <c r="C277" s="2">
        <v>0</v>
      </c>
      <c r="D277" s="2">
        <v>0</v>
      </c>
      <c r="E277" s="2">
        <v>0</v>
      </c>
      <c r="F277" s="2">
        <v>0</v>
      </c>
      <c r="G277" s="2">
        <v>0</v>
      </c>
      <c r="H277" s="2">
        <v>0</v>
      </c>
      <c r="I277" s="5">
        <v>44081</v>
      </c>
    </row>
    <row r="278" spans="1:9" x14ac:dyDescent="0.25">
      <c r="A278" s="2">
        <v>0</v>
      </c>
      <c r="B278" s="2">
        <v>2968</v>
      </c>
      <c r="C278" s="2">
        <v>1</v>
      </c>
      <c r="D278" s="2">
        <v>1</v>
      </c>
      <c r="E278" s="2">
        <v>0</v>
      </c>
      <c r="F278" s="2">
        <v>0</v>
      </c>
      <c r="G278" s="2">
        <v>0</v>
      </c>
      <c r="H278" s="2">
        <v>0</v>
      </c>
      <c r="I278" s="5">
        <v>44081</v>
      </c>
    </row>
    <row r="279" spans="1:9" x14ac:dyDescent="0.25">
      <c r="A279" s="2">
        <v>0</v>
      </c>
      <c r="B279" s="2">
        <v>2698</v>
      </c>
      <c r="C279" s="2">
        <v>0</v>
      </c>
      <c r="D279" s="2">
        <v>1</v>
      </c>
      <c r="E279" s="2">
        <v>0</v>
      </c>
      <c r="F279" s="2">
        <v>0</v>
      </c>
      <c r="G279" s="2">
        <v>0</v>
      </c>
      <c r="H279" s="2">
        <v>0</v>
      </c>
      <c r="I279" s="5">
        <v>44080</v>
      </c>
    </row>
    <row r="280" spans="1:9" x14ac:dyDescent="0.25">
      <c r="A280" s="2">
        <v>0</v>
      </c>
      <c r="B280" s="2">
        <v>1203</v>
      </c>
      <c r="C280" s="2">
        <v>0</v>
      </c>
      <c r="D280" s="2">
        <v>0</v>
      </c>
      <c r="E280" s="2">
        <v>0</v>
      </c>
      <c r="F280" s="2">
        <v>0</v>
      </c>
      <c r="G280" s="2">
        <v>0</v>
      </c>
      <c r="H280" s="2">
        <v>0</v>
      </c>
      <c r="I280" s="5">
        <v>44079</v>
      </c>
    </row>
    <row r="281" spans="1:9" x14ac:dyDescent="0.25">
      <c r="A281" s="2">
        <v>0</v>
      </c>
      <c r="B281" s="2">
        <v>1560</v>
      </c>
      <c r="C281" s="2">
        <v>0</v>
      </c>
      <c r="D281" s="2">
        <v>0</v>
      </c>
      <c r="E281" s="2">
        <v>0</v>
      </c>
      <c r="F281" s="2">
        <v>0</v>
      </c>
      <c r="G281" s="2">
        <v>0</v>
      </c>
      <c r="H281" s="2">
        <v>0</v>
      </c>
      <c r="I281" s="5">
        <v>44079</v>
      </c>
    </row>
    <row r="282" spans="1:9" x14ac:dyDescent="0.25">
      <c r="A282" s="2">
        <v>0</v>
      </c>
      <c r="B282" s="2">
        <v>2908</v>
      </c>
      <c r="C282" s="2">
        <v>0</v>
      </c>
      <c r="D282" s="2">
        <v>0</v>
      </c>
      <c r="E282" s="2">
        <v>0</v>
      </c>
      <c r="F282" s="2">
        <v>0</v>
      </c>
      <c r="G282" s="2">
        <v>0</v>
      </c>
      <c r="H282" s="2">
        <v>0</v>
      </c>
      <c r="I282" s="5">
        <v>44079</v>
      </c>
    </row>
    <row r="283" spans="1:9" x14ac:dyDescent="0.25">
      <c r="A283" s="2">
        <v>1</v>
      </c>
      <c r="B283" s="2">
        <v>1187</v>
      </c>
      <c r="C283" s="2">
        <v>0</v>
      </c>
      <c r="D283" s="2">
        <v>0</v>
      </c>
      <c r="E283" s="2">
        <v>0</v>
      </c>
      <c r="F283" s="2">
        <v>0</v>
      </c>
      <c r="G283" s="2">
        <v>0</v>
      </c>
      <c r="H283" s="2">
        <v>1</v>
      </c>
      <c r="I283" s="5">
        <v>44078</v>
      </c>
    </row>
    <row r="284" spans="1:9" x14ac:dyDescent="0.25">
      <c r="A284" s="2">
        <v>0</v>
      </c>
      <c r="B284" s="2">
        <v>1399</v>
      </c>
      <c r="C284" s="2">
        <v>0</v>
      </c>
      <c r="D284" s="2">
        <v>0</v>
      </c>
      <c r="E284" s="2">
        <v>0</v>
      </c>
      <c r="F284" s="2">
        <v>0</v>
      </c>
      <c r="G284" s="2">
        <v>0</v>
      </c>
      <c r="H284" s="2">
        <v>0</v>
      </c>
      <c r="I284" s="5">
        <v>44078</v>
      </c>
    </row>
    <row r="285" spans="1:9" x14ac:dyDescent="0.25">
      <c r="A285" s="2">
        <v>0</v>
      </c>
      <c r="B285" s="2">
        <v>1534</v>
      </c>
      <c r="C285" s="2">
        <v>0</v>
      </c>
      <c r="D285" s="2">
        <v>0</v>
      </c>
      <c r="E285" s="2">
        <v>0</v>
      </c>
      <c r="F285" s="2">
        <v>0</v>
      </c>
      <c r="G285" s="2">
        <v>0</v>
      </c>
      <c r="H285" s="2">
        <v>0</v>
      </c>
      <c r="I285" s="5">
        <v>44078</v>
      </c>
    </row>
    <row r="286" spans="1:9" x14ac:dyDescent="0.25">
      <c r="A286" s="2">
        <v>0</v>
      </c>
      <c r="B286" s="2">
        <v>2872</v>
      </c>
      <c r="C286" s="2">
        <v>0</v>
      </c>
      <c r="D286" s="2">
        <v>1</v>
      </c>
      <c r="E286" s="2">
        <v>0</v>
      </c>
      <c r="F286" s="2">
        <v>0</v>
      </c>
      <c r="G286" s="2">
        <v>0</v>
      </c>
      <c r="H286" s="2">
        <v>0</v>
      </c>
      <c r="I286" s="5">
        <v>44078</v>
      </c>
    </row>
    <row r="287" spans="1:9" x14ac:dyDescent="0.25">
      <c r="A287" s="2">
        <v>0</v>
      </c>
      <c r="B287" s="2">
        <v>3056</v>
      </c>
      <c r="C287" s="2">
        <v>1</v>
      </c>
      <c r="D287" s="2">
        <v>0</v>
      </c>
      <c r="E287" s="2">
        <v>0</v>
      </c>
      <c r="F287" s="2">
        <v>0</v>
      </c>
      <c r="G287" s="2">
        <v>0</v>
      </c>
      <c r="H287" s="2">
        <v>0</v>
      </c>
      <c r="I287" s="5">
        <v>44078</v>
      </c>
    </row>
    <row r="288" spans="1:9" x14ac:dyDescent="0.25">
      <c r="A288" s="2">
        <v>0</v>
      </c>
      <c r="B288" s="2">
        <v>1093</v>
      </c>
      <c r="C288" s="2">
        <v>0</v>
      </c>
      <c r="D288" s="2">
        <v>0</v>
      </c>
      <c r="E288" s="2">
        <v>0</v>
      </c>
      <c r="F288" s="2">
        <v>0</v>
      </c>
      <c r="G288" s="2">
        <v>0</v>
      </c>
      <c r="H288" s="2">
        <v>0</v>
      </c>
      <c r="I288" s="5">
        <v>44077</v>
      </c>
    </row>
    <row r="289" spans="1:9" x14ac:dyDescent="0.25">
      <c r="A289" s="2">
        <v>0</v>
      </c>
      <c r="B289" s="2">
        <v>1368</v>
      </c>
      <c r="C289" s="2">
        <v>0</v>
      </c>
      <c r="D289" s="2">
        <v>0</v>
      </c>
      <c r="E289" s="2">
        <v>0</v>
      </c>
      <c r="F289" s="2">
        <v>0</v>
      </c>
      <c r="G289" s="2">
        <v>0</v>
      </c>
      <c r="H289" s="2">
        <v>0</v>
      </c>
      <c r="I289" s="5">
        <v>44077</v>
      </c>
    </row>
    <row r="290" spans="1:9" x14ac:dyDescent="0.25">
      <c r="A290" s="2">
        <v>1</v>
      </c>
      <c r="B290" s="2">
        <v>2019</v>
      </c>
      <c r="C290" s="2">
        <v>0</v>
      </c>
      <c r="D290" s="2">
        <v>0</v>
      </c>
      <c r="E290" s="2">
        <v>0</v>
      </c>
      <c r="F290" s="2">
        <v>0</v>
      </c>
      <c r="G290" s="2">
        <v>0</v>
      </c>
      <c r="H290" s="2">
        <v>1</v>
      </c>
      <c r="I290" s="5">
        <v>44077</v>
      </c>
    </row>
    <row r="291" spans="1:9" x14ac:dyDescent="0.25">
      <c r="A291" s="2">
        <v>0</v>
      </c>
      <c r="B291" s="2">
        <v>2210</v>
      </c>
      <c r="C291" s="2">
        <v>0</v>
      </c>
      <c r="D291" s="2">
        <v>0</v>
      </c>
      <c r="E291" s="2">
        <v>0</v>
      </c>
      <c r="F291" s="2">
        <v>0</v>
      </c>
      <c r="G291" s="2">
        <v>0</v>
      </c>
      <c r="H291" s="2">
        <v>0</v>
      </c>
      <c r="I291" s="5">
        <v>44077</v>
      </c>
    </row>
    <row r="292" spans="1:9" x14ac:dyDescent="0.25">
      <c r="A292" s="2">
        <v>0</v>
      </c>
      <c r="B292" s="2">
        <v>2404</v>
      </c>
      <c r="C292" s="2">
        <v>0</v>
      </c>
      <c r="D292" s="2">
        <v>0</v>
      </c>
      <c r="E292" s="2">
        <v>0</v>
      </c>
      <c r="F292" s="2">
        <v>0</v>
      </c>
      <c r="G292" s="2">
        <v>0</v>
      </c>
      <c r="H292" s="2">
        <v>0</v>
      </c>
      <c r="I292" s="5">
        <v>44077</v>
      </c>
    </row>
    <row r="293" spans="1:9" x14ac:dyDescent="0.25">
      <c r="A293" s="2">
        <v>0</v>
      </c>
      <c r="B293" s="2">
        <v>2676</v>
      </c>
      <c r="C293" s="2">
        <v>0</v>
      </c>
      <c r="D293" s="2">
        <v>0</v>
      </c>
      <c r="E293" s="2">
        <v>0</v>
      </c>
      <c r="F293" s="2">
        <v>0</v>
      </c>
      <c r="G293" s="2">
        <v>0</v>
      </c>
      <c r="H293" s="2">
        <v>0</v>
      </c>
      <c r="I293" s="5">
        <v>44077</v>
      </c>
    </row>
    <row r="294" spans="1:9" x14ac:dyDescent="0.25">
      <c r="A294" s="2">
        <v>0</v>
      </c>
      <c r="B294" s="2">
        <v>2993</v>
      </c>
      <c r="C294" s="2">
        <v>0</v>
      </c>
      <c r="D294" s="2">
        <v>0</v>
      </c>
      <c r="E294" s="2">
        <v>0</v>
      </c>
      <c r="F294" s="2">
        <v>0</v>
      </c>
      <c r="G294" s="2">
        <v>1</v>
      </c>
      <c r="H294" s="2">
        <v>0</v>
      </c>
      <c r="I294" s="5">
        <v>44077</v>
      </c>
    </row>
    <row r="295" spans="1:9" x14ac:dyDescent="0.25">
      <c r="A295" s="2">
        <v>0</v>
      </c>
      <c r="B295" s="2">
        <v>1533</v>
      </c>
      <c r="C295" s="2">
        <v>0</v>
      </c>
      <c r="D295" s="2">
        <v>0</v>
      </c>
      <c r="E295" s="2">
        <v>0</v>
      </c>
      <c r="F295" s="2">
        <v>0</v>
      </c>
      <c r="G295" s="2">
        <v>0</v>
      </c>
      <c r="H295" s="2">
        <v>0</v>
      </c>
      <c r="I295" s="5">
        <v>44076</v>
      </c>
    </row>
    <row r="296" spans="1:9" x14ac:dyDescent="0.25">
      <c r="A296" s="2">
        <v>0</v>
      </c>
      <c r="B296" s="2">
        <v>1700</v>
      </c>
      <c r="C296" s="2">
        <v>0</v>
      </c>
      <c r="D296" s="2">
        <v>0</v>
      </c>
      <c r="E296" s="2">
        <v>0</v>
      </c>
      <c r="F296" s="2">
        <v>0</v>
      </c>
      <c r="G296" s="2">
        <v>0</v>
      </c>
      <c r="H296" s="2">
        <v>0</v>
      </c>
      <c r="I296" s="5">
        <v>44076</v>
      </c>
    </row>
    <row r="297" spans="1:9" x14ac:dyDescent="0.25">
      <c r="A297" s="2">
        <v>0</v>
      </c>
      <c r="B297" s="2">
        <v>1799</v>
      </c>
      <c r="C297" s="2">
        <v>0</v>
      </c>
      <c r="D297" s="2">
        <v>0</v>
      </c>
      <c r="E297" s="2">
        <v>0</v>
      </c>
      <c r="F297" s="2">
        <v>0</v>
      </c>
      <c r="G297" s="2">
        <v>0</v>
      </c>
      <c r="H297" s="2">
        <v>0</v>
      </c>
      <c r="I297" s="5">
        <v>44076</v>
      </c>
    </row>
    <row r="298" spans="1:9" x14ac:dyDescent="0.25">
      <c r="A298" s="2">
        <v>0</v>
      </c>
      <c r="B298" s="2">
        <v>2276</v>
      </c>
      <c r="C298" s="2">
        <v>0</v>
      </c>
      <c r="D298" s="2">
        <v>0</v>
      </c>
      <c r="E298" s="2">
        <v>0</v>
      </c>
      <c r="F298" s="2">
        <v>0</v>
      </c>
      <c r="G298" s="2">
        <v>0</v>
      </c>
      <c r="H298" s="2">
        <v>0</v>
      </c>
      <c r="I298" s="5">
        <v>44076</v>
      </c>
    </row>
    <row r="299" spans="1:9" x14ac:dyDescent="0.25">
      <c r="A299" s="2">
        <v>0</v>
      </c>
      <c r="B299" s="2">
        <v>2304</v>
      </c>
      <c r="C299" s="2">
        <v>0</v>
      </c>
      <c r="D299" s="2">
        <v>0</v>
      </c>
      <c r="E299" s="2">
        <v>0</v>
      </c>
      <c r="F299" s="2">
        <v>0</v>
      </c>
      <c r="G299" s="2">
        <v>0</v>
      </c>
      <c r="H299" s="2">
        <v>0</v>
      </c>
      <c r="I299" s="5">
        <v>44076</v>
      </c>
    </row>
    <row r="300" spans="1:9" x14ac:dyDescent="0.25">
      <c r="A300" s="2">
        <v>0</v>
      </c>
      <c r="B300" s="2">
        <v>2377</v>
      </c>
      <c r="C300" s="2">
        <v>0</v>
      </c>
      <c r="D300" s="2">
        <v>0</v>
      </c>
      <c r="E300" s="2">
        <v>0</v>
      </c>
      <c r="F300" s="2">
        <v>0</v>
      </c>
      <c r="G300" s="2">
        <v>0</v>
      </c>
      <c r="H300" s="2">
        <v>0</v>
      </c>
      <c r="I300" s="5">
        <v>44076</v>
      </c>
    </row>
    <row r="301" spans="1:9" x14ac:dyDescent="0.25">
      <c r="A301" s="2">
        <v>0</v>
      </c>
      <c r="B301" s="2">
        <v>2516</v>
      </c>
      <c r="C301" s="2">
        <v>0</v>
      </c>
      <c r="D301" s="2">
        <v>0</v>
      </c>
      <c r="E301" s="2">
        <v>0</v>
      </c>
      <c r="F301" s="2">
        <v>0</v>
      </c>
      <c r="G301" s="2">
        <v>0</v>
      </c>
      <c r="H301" s="2">
        <v>0</v>
      </c>
      <c r="I301" s="5">
        <v>44075</v>
      </c>
    </row>
    <row r="302" spans="1:9" x14ac:dyDescent="0.25">
      <c r="A302" s="2">
        <v>0</v>
      </c>
      <c r="B302" s="2">
        <v>3050</v>
      </c>
      <c r="C302" s="2">
        <v>0</v>
      </c>
      <c r="D302" s="2">
        <v>0</v>
      </c>
      <c r="E302" s="2">
        <v>0</v>
      </c>
      <c r="F302" s="2">
        <v>0</v>
      </c>
      <c r="G302" s="2">
        <v>0</v>
      </c>
      <c r="H302" s="2">
        <v>0</v>
      </c>
      <c r="I302" s="5">
        <v>44074</v>
      </c>
    </row>
    <row r="303" spans="1:9" x14ac:dyDescent="0.25">
      <c r="A303" s="2">
        <v>0</v>
      </c>
      <c r="B303" s="2">
        <v>1677</v>
      </c>
      <c r="C303" s="2">
        <v>0</v>
      </c>
      <c r="D303" s="2">
        <v>0</v>
      </c>
      <c r="E303" s="2">
        <v>0</v>
      </c>
      <c r="F303" s="2">
        <v>0</v>
      </c>
      <c r="G303" s="2">
        <v>0</v>
      </c>
      <c r="H303" s="2">
        <v>0</v>
      </c>
      <c r="I303" s="5">
        <v>44073</v>
      </c>
    </row>
    <row r="304" spans="1:9" x14ac:dyDescent="0.25">
      <c r="A304" s="2">
        <v>0</v>
      </c>
      <c r="B304" s="2">
        <v>1976</v>
      </c>
      <c r="C304" s="2">
        <v>0</v>
      </c>
      <c r="D304" s="2">
        <v>0</v>
      </c>
      <c r="E304" s="2">
        <v>0</v>
      </c>
      <c r="F304" s="2">
        <v>0</v>
      </c>
      <c r="G304" s="2">
        <v>0</v>
      </c>
      <c r="H304" s="2">
        <v>0</v>
      </c>
      <c r="I304" s="5">
        <v>44073</v>
      </c>
    </row>
    <row r="305" spans="1:9" x14ac:dyDescent="0.25">
      <c r="A305" s="2">
        <v>0</v>
      </c>
      <c r="B305" s="2">
        <v>2660</v>
      </c>
      <c r="C305" s="2">
        <v>0</v>
      </c>
      <c r="D305" s="2">
        <v>0</v>
      </c>
      <c r="E305" s="2">
        <v>0</v>
      </c>
      <c r="F305" s="2">
        <v>0</v>
      </c>
      <c r="G305" s="2">
        <v>0</v>
      </c>
      <c r="H305" s="2">
        <v>0</v>
      </c>
      <c r="I305" s="5">
        <v>44072</v>
      </c>
    </row>
    <row r="306" spans="1:9" x14ac:dyDescent="0.25">
      <c r="A306" s="2">
        <v>1</v>
      </c>
      <c r="B306" s="2">
        <v>2946</v>
      </c>
      <c r="C306" s="2">
        <v>0</v>
      </c>
      <c r="D306" s="2">
        <v>0</v>
      </c>
      <c r="E306" s="2">
        <v>0</v>
      </c>
      <c r="F306" s="2">
        <v>0</v>
      </c>
      <c r="G306" s="2">
        <v>0</v>
      </c>
      <c r="H306" s="2">
        <v>0</v>
      </c>
      <c r="I306" s="5">
        <v>44072</v>
      </c>
    </row>
    <row r="307" spans="1:9" x14ac:dyDescent="0.25">
      <c r="A307" s="2">
        <v>0</v>
      </c>
      <c r="B307" s="2">
        <v>3114</v>
      </c>
      <c r="C307" s="2">
        <v>0</v>
      </c>
      <c r="D307" s="2">
        <v>0</v>
      </c>
      <c r="E307" s="2">
        <v>0</v>
      </c>
      <c r="F307" s="2">
        <v>0</v>
      </c>
      <c r="G307" s="2">
        <v>0</v>
      </c>
      <c r="H307" s="2">
        <v>0</v>
      </c>
      <c r="I307" s="5">
        <v>44072</v>
      </c>
    </row>
    <row r="308" spans="1:9" x14ac:dyDescent="0.25">
      <c r="A308" s="2">
        <v>0</v>
      </c>
      <c r="B308" s="2">
        <v>2085</v>
      </c>
      <c r="C308" s="2">
        <v>0</v>
      </c>
      <c r="D308" s="2">
        <v>0</v>
      </c>
      <c r="E308" s="2">
        <v>0</v>
      </c>
      <c r="F308" s="2">
        <v>0</v>
      </c>
      <c r="G308" s="2">
        <v>0</v>
      </c>
      <c r="H308" s="2">
        <v>0</v>
      </c>
      <c r="I308" s="5">
        <v>44071</v>
      </c>
    </row>
    <row r="309" spans="1:9" x14ac:dyDescent="0.25">
      <c r="A309" s="2">
        <v>0</v>
      </c>
      <c r="B309" s="2">
        <v>2229</v>
      </c>
      <c r="C309" s="2">
        <v>0</v>
      </c>
      <c r="D309" s="2">
        <v>0</v>
      </c>
      <c r="E309" s="2">
        <v>0</v>
      </c>
      <c r="F309" s="2">
        <v>0</v>
      </c>
      <c r="G309" s="2">
        <v>0</v>
      </c>
      <c r="H309" s="2">
        <v>0</v>
      </c>
      <c r="I309" s="5">
        <v>44071</v>
      </c>
    </row>
    <row r="310" spans="1:9" x14ac:dyDescent="0.25">
      <c r="A310" s="2">
        <v>0</v>
      </c>
      <c r="B310" s="2">
        <v>2608</v>
      </c>
      <c r="C310" s="2">
        <v>0</v>
      </c>
      <c r="D310" s="2">
        <v>0</v>
      </c>
      <c r="E310" s="2">
        <v>0</v>
      </c>
      <c r="F310" s="2">
        <v>0</v>
      </c>
      <c r="G310" s="2">
        <v>0</v>
      </c>
      <c r="H310" s="2">
        <v>0</v>
      </c>
      <c r="I310" s="5">
        <v>44071</v>
      </c>
    </row>
    <row r="311" spans="1:9" x14ac:dyDescent="0.25">
      <c r="A311" s="2">
        <v>0</v>
      </c>
      <c r="B311" s="2">
        <v>3115</v>
      </c>
      <c r="C311" s="2">
        <v>0</v>
      </c>
      <c r="D311" s="2">
        <v>0</v>
      </c>
      <c r="E311" s="2">
        <v>0</v>
      </c>
      <c r="F311" s="2">
        <v>0</v>
      </c>
      <c r="G311" s="2">
        <v>0</v>
      </c>
      <c r="H311" s="2">
        <v>0</v>
      </c>
      <c r="I311" s="5">
        <v>44071</v>
      </c>
    </row>
    <row r="312" spans="1:9" x14ac:dyDescent="0.25">
      <c r="A312" s="2">
        <v>0</v>
      </c>
      <c r="B312" s="2">
        <v>1085</v>
      </c>
      <c r="C312" s="2">
        <v>0</v>
      </c>
      <c r="D312" s="2">
        <v>0</v>
      </c>
      <c r="E312" s="2">
        <v>0</v>
      </c>
      <c r="F312" s="2">
        <v>0</v>
      </c>
      <c r="G312" s="2">
        <v>0</v>
      </c>
      <c r="H312" s="2">
        <v>0</v>
      </c>
      <c r="I312" s="5">
        <v>44070</v>
      </c>
    </row>
    <row r="313" spans="1:9" x14ac:dyDescent="0.25">
      <c r="A313" s="2">
        <v>0</v>
      </c>
      <c r="B313" s="2">
        <v>1787</v>
      </c>
      <c r="C313" s="2">
        <v>0</v>
      </c>
      <c r="D313" s="2">
        <v>0</v>
      </c>
      <c r="E313" s="2">
        <v>0</v>
      </c>
      <c r="F313" s="2">
        <v>0</v>
      </c>
      <c r="G313" s="2">
        <v>0</v>
      </c>
      <c r="H313" s="2">
        <v>0</v>
      </c>
      <c r="I313" s="5">
        <v>44070</v>
      </c>
    </row>
    <row r="314" spans="1:9" x14ac:dyDescent="0.25">
      <c r="A314" s="2">
        <v>0</v>
      </c>
      <c r="B314" s="2">
        <v>2141</v>
      </c>
      <c r="C314" s="2">
        <v>0</v>
      </c>
      <c r="D314" s="2">
        <v>0</v>
      </c>
      <c r="E314" s="2">
        <v>0</v>
      </c>
      <c r="F314" s="2">
        <v>0</v>
      </c>
      <c r="G314" s="2">
        <v>0</v>
      </c>
      <c r="H314" s="2">
        <v>0</v>
      </c>
      <c r="I314" s="5">
        <v>44070</v>
      </c>
    </row>
    <row r="315" spans="1:9" x14ac:dyDescent="0.25">
      <c r="A315" s="2">
        <v>0</v>
      </c>
      <c r="B315" s="2">
        <v>2425</v>
      </c>
      <c r="C315" s="2">
        <v>0</v>
      </c>
      <c r="D315" s="2">
        <v>0</v>
      </c>
      <c r="E315" s="2">
        <v>0</v>
      </c>
      <c r="F315" s="2">
        <v>0</v>
      </c>
      <c r="G315" s="2">
        <v>0</v>
      </c>
      <c r="H315" s="2">
        <v>0</v>
      </c>
      <c r="I315" s="5">
        <v>44070</v>
      </c>
    </row>
    <row r="316" spans="1:9" x14ac:dyDescent="0.25">
      <c r="A316" s="2">
        <v>0</v>
      </c>
      <c r="B316" s="2">
        <v>2552</v>
      </c>
      <c r="C316" s="2">
        <v>0</v>
      </c>
      <c r="D316" s="2">
        <v>0</v>
      </c>
      <c r="E316" s="2">
        <v>0</v>
      </c>
      <c r="F316" s="2">
        <v>0</v>
      </c>
      <c r="G316" s="2">
        <v>0</v>
      </c>
      <c r="H316" s="2">
        <v>1</v>
      </c>
      <c r="I316" s="5">
        <v>44070</v>
      </c>
    </row>
    <row r="317" spans="1:9" x14ac:dyDescent="0.25">
      <c r="A317" s="2">
        <v>0</v>
      </c>
      <c r="B317" s="2">
        <v>2616</v>
      </c>
      <c r="C317" s="2">
        <v>0</v>
      </c>
      <c r="D317" s="2">
        <v>0</v>
      </c>
      <c r="E317" s="2">
        <v>0</v>
      </c>
      <c r="F317" s="2">
        <v>0</v>
      </c>
      <c r="G317" s="2">
        <v>0</v>
      </c>
      <c r="H317" s="2">
        <v>0</v>
      </c>
      <c r="I317" s="5">
        <v>44070</v>
      </c>
    </row>
    <row r="318" spans="1:9" x14ac:dyDescent="0.25">
      <c r="A318" s="2">
        <v>0</v>
      </c>
      <c r="B318" s="2">
        <v>2705</v>
      </c>
      <c r="C318" s="2">
        <v>0</v>
      </c>
      <c r="D318" s="2">
        <v>0</v>
      </c>
      <c r="E318" s="2">
        <v>0</v>
      </c>
      <c r="F318" s="2">
        <v>0</v>
      </c>
      <c r="G318" s="2">
        <v>0</v>
      </c>
      <c r="H318" s="2">
        <v>0</v>
      </c>
      <c r="I318" s="5">
        <v>44070</v>
      </c>
    </row>
    <row r="319" spans="1:9" x14ac:dyDescent="0.25">
      <c r="A319" s="2">
        <v>0</v>
      </c>
      <c r="B319" s="2">
        <v>2913</v>
      </c>
      <c r="C319" s="2">
        <v>0</v>
      </c>
      <c r="D319" s="2">
        <v>0</v>
      </c>
      <c r="E319" s="2">
        <v>0</v>
      </c>
      <c r="F319" s="2">
        <v>0</v>
      </c>
      <c r="G319" s="2">
        <v>0</v>
      </c>
      <c r="H319" s="2">
        <v>0</v>
      </c>
      <c r="I319" s="5">
        <v>44070</v>
      </c>
    </row>
    <row r="320" spans="1:9" x14ac:dyDescent="0.25">
      <c r="A320" s="2">
        <v>0</v>
      </c>
      <c r="B320" s="2">
        <v>3175</v>
      </c>
      <c r="C320" s="2">
        <v>1</v>
      </c>
      <c r="D320" s="2">
        <v>0</v>
      </c>
      <c r="E320" s="2">
        <v>0</v>
      </c>
      <c r="F320" s="2">
        <v>0</v>
      </c>
      <c r="G320" s="2">
        <v>0</v>
      </c>
      <c r="H320" s="2">
        <v>0</v>
      </c>
      <c r="I320" s="5">
        <v>44070</v>
      </c>
    </row>
    <row r="321" spans="1:9" x14ac:dyDescent="0.25">
      <c r="A321" s="2">
        <v>0</v>
      </c>
      <c r="B321" s="2">
        <v>1345</v>
      </c>
      <c r="C321" s="2">
        <v>0</v>
      </c>
      <c r="D321" s="2">
        <v>0</v>
      </c>
      <c r="E321" s="2">
        <v>0</v>
      </c>
      <c r="F321" s="2">
        <v>0</v>
      </c>
      <c r="G321" s="2">
        <v>0</v>
      </c>
      <c r="H321" s="2">
        <v>0</v>
      </c>
      <c r="I321" s="5">
        <v>44069</v>
      </c>
    </row>
    <row r="322" spans="1:9" x14ac:dyDescent="0.25">
      <c r="A322" s="2">
        <v>1</v>
      </c>
      <c r="B322" s="2">
        <v>1820</v>
      </c>
      <c r="C322" s="2">
        <v>0</v>
      </c>
      <c r="D322" s="2">
        <v>0</v>
      </c>
      <c r="E322" s="2">
        <v>0</v>
      </c>
      <c r="F322" s="2">
        <v>0</v>
      </c>
      <c r="G322" s="2">
        <v>0</v>
      </c>
      <c r="H322" s="2">
        <v>0</v>
      </c>
      <c r="I322" s="5">
        <v>44068</v>
      </c>
    </row>
    <row r="323" spans="1:9" x14ac:dyDescent="0.25">
      <c r="A323" s="2">
        <v>0</v>
      </c>
      <c r="B323" s="2">
        <v>1971</v>
      </c>
      <c r="C323" s="2">
        <v>1</v>
      </c>
      <c r="D323" s="2">
        <v>1</v>
      </c>
      <c r="E323" s="2">
        <v>1</v>
      </c>
      <c r="F323" s="2">
        <v>1</v>
      </c>
      <c r="G323" s="2">
        <v>0</v>
      </c>
      <c r="H323" s="2">
        <v>1</v>
      </c>
      <c r="I323" s="5">
        <v>44068</v>
      </c>
    </row>
    <row r="324" spans="1:9" x14ac:dyDescent="0.25">
      <c r="A324" s="2">
        <v>0</v>
      </c>
      <c r="B324" s="2">
        <v>2678</v>
      </c>
      <c r="C324" s="2">
        <v>0</v>
      </c>
      <c r="D324" s="2">
        <v>0</v>
      </c>
      <c r="E324" s="2">
        <v>0</v>
      </c>
      <c r="F324" s="2">
        <v>0</v>
      </c>
      <c r="G324" s="2">
        <v>0</v>
      </c>
      <c r="H324" s="2">
        <v>0</v>
      </c>
      <c r="I324" s="5">
        <v>44068</v>
      </c>
    </row>
    <row r="325" spans="1:9" x14ac:dyDescent="0.25">
      <c r="A325" s="2">
        <v>0</v>
      </c>
      <c r="B325" s="2">
        <v>1258</v>
      </c>
      <c r="C325" s="2">
        <v>0</v>
      </c>
      <c r="D325" s="2">
        <v>0</v>
      </c>
      <c r="E325" s="2">
        <v>0</v>
      </c>
      <c r="F325" s="2">
        <v>0</v>
      </c>
      <c r="G325" s="2">
        <v>1</v>
      </c>
      <c r="H325" s="2">
        <v>0</v>
      </c>
      <c r="I325" s="5">
        <v>44067</v>
      </c>
    </row>
    <row r="326" spans="1:9" x14ac:dyDescent="0.25">
      <c r="A326" s="2">
        <v>0</v>
      </c>
      <c r="B326" s="2">
        <v>2481</v>
      </c>
      <c r="C326" s="2">
        <v>0</v>
      </c>
      <c r="D326" s="2">
        <v>1</v>
      </c>
      <c r="E326" s="2">
        <v>0</v>
      </c>
      <c r="F326" s="2">
        <v>0</v>
      </c>
      <c r="G326" s="2">
        <v>0</v>
      </c>
      <c r="H326" s="2">
        <v>0</v>
      </c>
      <c r="I326" s="5">
        <v>44067</v>
      </c>
    </row>
    <row r="327" spans="1:9" x14ac:dyDescent="0.25">
      <c r="A327" s="2">
        <v>0</v>
      </c>
      <c r="B327" s="2">
        <v>2808</v>
      </c>
      <c r="C327" s="2">
        <v>0</v>
      </c>
      <c r="D327" s="2">
        <v>0</v>
      </c>
      <c r="E327" s="2">
        <v>0</v>
      </c>
      <c r="F327" s="2">
        <v>0</v>
      </c>
      <c r="G327" s="2">
        <v>0</v>
      </c>
      <c r="H327" s="2">
        <v>0</v>
      </c>
      <c r="I327" s="5">
        <v>44067</v>
      </c>
    </row>
    <row r="328" spans="1:9" x14ac:dyDescent="0.25">
      <c r="A328" s="2">
        <v>0</v>
      </c>
      <c r="B328" s="2">
        <v>3069</v>
      </c>
      <c r="C328" s="2">
        <v>0</v>
      </c>
      <c r="D328" s="2">
        <v>0</v>
      </c>
      <c r="E328" s="2">
        <v>0</v>
      </c>
      <c r="F328" s="2">
        <v>0</v>
      </c>
      <c r="G328" s="2">
        <v>0</v>
      </c>
      <c r="H328" s="2">
        <v>0</v>
      </c>
      <c r="I328" s="5">
        <v>44067</v>
      </c>
    </row>
    <row r="329" spans="1:9" x14ac:dyDescent="0.25">
      <c r="A329" s="2">
        <v>1</v>
      </c>
      <c r="B329" s="2">
        <v>1063</v>
      </c>
      <c r="C329" s="2">
        <v>0</v>
      </c>
      <c r="D329" s="2">
        <v>0</v>
      </c>
      <c r="E329" s="2">
        <v>1</v>
      </c>
      <c r="F329" s="2">
        <v>0</v>
      </c>
      <c r="G329" s="2">
        <v>0</v>
      </c>
      <c r="H329" s="2">
        <v>1</v>
      </c>
      <c r="I329" s="5">
        <v>44066</v>
      </c>
    </row>
    <row r="330" spans="1:9" x14ac:dyDescent="0.25">
      <c r="A330" s="2">
        <v>0</v>
      </c>
      <c r="B330" s="2">
        <v>1764</v>
      </c>
      <c r="C330" s="2">
        <v>0</v>
      </c>
      <c r="D330" s="2">
        <v>0</v>
      </c>
      <c r="E330" s="2">
        <v>0</v>
      </c>
      <c r="F330" s="2">
        <v>0</v>
      </c>
      <c r="G330" s="2">
        <v>0</v>
      </c>
      <c r="H330" s="2">
        <v>0</v>
      </c>
      <c r="I330" s="5">
        <v>44066</v>
      </c>
    </row>
    <row r="331" spans="1:9" x14ac:dyDescent="0.25">
      <c r="A331" s="2">
        <v>1</v>
      </c>
      <c r="B331" s="2">
        <v>2239</v>
      </c>
      <c r="C331" s="2">
        <v>0</v>
      </c>
      <c r="D331" s="2">
        <v>0</v>
      </c>
      <c r="E331" s="2">
        <v>0</v>
      </c>
      <c r="F331" s="2">
        <v>0</v>
      </c>
      <c r="G331" s="2">
        <v>0</v>
      </c>
      <c r="H331" s="2">
        <v>0</v>
      </c>
      <c r="I331" s="5">
        <v>44066</v>
      </c>
    </row>
    <row r="332" spans="1:9" x14ac:dyDescent="0.25">
      <c r="A332" s="2">
        <v>0</v>
      </c>
      <c r="B332" s="2">
        <v>1199</v>
      </c>
      <c r="C332" s="2">
        <v>0</v>
      </c>
      <c r="D332" s="2">
        <v>0</v>
      </c>
      <c r="E332" s="2">
        <v>0</v>
      </c>
      <c r="F332" s="2">
        <v>0</v>
      </c>
      <c r="G332" s="2">
        <v>0</v>
      </c>
      <c r="H332" s="2">
        <v>0</v>
      </c>
      <c r="I332" s="5">
        <v>44065</v>
      </c>
    </row>
    <row r="333" spans="1:9" x14ac:dyDescent="0.25">
      <c r="A333" s="2">
        <v>0</v>
      </c>
      <c r="B333" s="2">
        <v>2273</v>
      </c>
      <c r="C333" s="2">
        <v>0</v>
      </c>
      <c r="D333" s="2">
        <v>0</v>
      </c>
      <c r="E333" s="2">
        <v>0</v>
      </c>
      <c r="F333" s="2">
        <v>0</v>
      </c>
      <c r="G333" s="2">
        <v>0</v>
      </c>
      <c r="H333" s="2">
        <v>0</v>
      </c>
      <c r="I333" s="5">
        <v>44065</v>
      </c>
    </row>
    <row r="334" spans="1:9" x14ac:dyDescent="0.25">
      <c r="A334" s="2">
        <v>0</v>
      </c>
      <c r="B334" s="2">
        <v>2749</v>
      </c>
      <c r="C334" s="2">
        <v>0</v>
      </c>
      <c r="D334" s="2">
        <v>0</v>
      </c>
      <c r="E334" s="2">
        <v>0</v>
      </c>
      <c r="F334" s="2">
        <v>0</v>
      </c>
      <c r="G334" s="2">
        <v>0</v>
      </c>
      <c r="H334" s="2">
        <v>0</v>
      </c>
      <c r="I334" s="5">
        <v>44065</v>
      </c>
    </row>
    <row r="335" spans="1:9" x14ac:dyDescent="0.25">
      <c r="A335" s="2">
        <v>0</v>
      </c>
      <c r="B335" s="2">
        <v>2877</v>
      </c>
      <c r="C335" s="2">
        <v>0</v>
      </c>
      <c r="D335" s="2">
        <v>0</v>
      </c>
      <c r="E335" s="2">
        <v>0</v>
      </c>
      <c r="F335" s="2">
        <v>0</v>
      </c>
      <c r="G335" s="2">
        <v>0</v>
      </c>
      <c r="H335" s="2">
        <v>0</v>
      </c>
      <c r="I335" s="5">
        <v>44065</v>
      </c>
    </row>
    <row r="336" spans="1:9" x14ac:dyDescent="0.25">
      <c r="A336" s="2">
        <v>0</v>
      </c>
      <c r="B336" s="2">
        <v>3152</v>
      </c>
      <c r="C336" s="2">
        <v>0</v>
      </c>
      <c r="D336" s="2">
        <v>0</v>
      </c>
      <c r="E336" s="2">
        <v>0</v>
      </c>
      <c r="F336" s="2">
        <v>0</v>
      </c>
      <c r="G336" s="2">
        <v>0</v>
      </c>
      <c r="H336" s="2">
        <v>0</v>
      </c>
      <c r="I336" s="5">
        <v>44065</v>
      </c>
    </row>
    <row r="337" spans="1:9" x14ac:dyDescent="0.25">
      <c r="A337" s="2">
        <v>0</v>
      </c>
      <c r="B337" s="2">
        <v>1286</v>
      </c>
      <c r="C337" s="2">
        <v>1</v>
      </c>
      <c r="D337" s="2">
        <v>0</v>
      </c>
      <c r="E337" s="2">
        <v>0</v>
      </c>
      <c r="F337" s="2">
        <v>0</v>
      </c>
      <c r="G337" s="2">
        <v>0</v>
      </c>
      <c r="H337" s="2">
        <v>0</v>
      </c>
      <c r="I337" s="5">
        <v>44064</v>
      </c>
    </row>
    <row r="338" spans="1:9" x14ac:dyDescent="0.25">
      <c r="A338" s="2">
        <v>0</v>
      </c>
      <c r="B338" s="2">
        <v>1428</v>
      </c>
      <c r="C338" s="2">
        <v>0</v>
      </c>
      <c r="D338" s="2">
        <v>0</v>
      </c>
      <c r="E338" s="2">
        <v>0</v>
      </c>
      <c r="F338" s="2">
        <v>0</v>
      </c>
      <c r="G338" s="2">
        <v>0</v>
      </c>
      <c r="H338" s="2">
        <v>0</v>
      </c>
      <c r="I338" s="5">
        <v>44064</v>
      </c>
    </row>
    <row r="339" spans="1:9" x14ac:dyDescent="0.25">
      <c r="A339" s="2">
        <v>0</v>
      </c>
      <c r="B339" s="2">
        <v>1497</v>
      </c>
      <c r="C339" s="2">
        <v>0</v>
      </c>
      <c r="D339" s="2">
        <v>1</v>
      </c>
      <c r="E339" s="2">
        <v>0</v>
      </c>
      <c r="F339" s="2">
        <v>0</v>
      </c>
      <c r="G339" s="2">
        <v>0</v>
      </c>
      <c r="H339" s="2">
        <v>0</v>
      </c>
      <c r="I339" s="5">
        <v>44064</v>
      </c>
    </row>
    <row r="340" spans="1:9" x14ac:dyDescent="0.25">
      <c r="A340" s="2">
        <v>0</v>
      </c>
      <c r="B340" s="2">
        <v>1835</v>
      </c>
      <c r="C340" s="2">
        <v>1</v>
      </c>
      <c r="D340" s="2">
        <v>0</v>
      </c>
      <c r="E340" s="2">
        <v>1</v>
      </c>
      <c r="F340" s="2">
        <v>0</v>
      </c>
      <c r="G340" s="2">
        <v>0</v>
      </c>
      <c r="H340" s="2">
        <v>1</v>
      </c>
      <c r="I340" s="5">
        <v>44064</v>
      </c>
    </row>
    <row r="341" spans="1:9" x14ac:dyDescent="0.25">
      <c r="A341" s="2">
        <v>0</v>
      </c>
      <c r="B341" s="2">
        <v>2061</v>
      </c>
      <c r="C341" s="2">
        <v>0</v>
      </c>
      <c r="D341" s="2">
        <v>0</v>
      </c>
      <c r="E341" s="2">
        <v>0</v>
      </c>
      <c r="F341" s="2">
        <v>0</v>
      </c>
      <c r="G341" s="2">
        <v>0</v>
      </c>
      <c r="H341" s="2">
        <v>0</v>
      </c>
      <c r="I341" s="5">
        <v>44064</v>
      </c>
    </row>
    <row r="342" spans="1:9" x14ac:dyDescent="0.25">
      <c r="A342" s="2">
        <v>0</v>
      </c>
      <c r="B342" s="2">
        <v>2070</v>
      </c>
      <c r="C342" s="2">
        <v>0</v>
      </c>
      <c r="D342" s="2">
        <v>0</v>
      </c>
      <c r="E342" s="2">
        <v>0</v>
      </c>
      <c r="F342" s="2">
        <v>0</v>
      </c>
      <c r="G342" s="2">
        <v>0</v>
      </c>
      <c r="H342" s="2">
        <v>1</v>
      </c>
      <c r="I342" s="5">
        <v>44064</v>
      </c>
    </row>
    <row r="343" spans="1:9" x14ac:dyDescent="0.25">
      <c r="A343" s="2">
        <v>0</v>
      </c>
      <c r="B343" s="2">
        <v>2152</v>
      </c>
      <c r="C343" s="2">
        <v>0</v>
      </c>
      <c r="D343" s="2">
        <v>0</v>
      </c>
      <c r="E343" s="2">
        <v>0</v>
      </c>
      <c r="F343" s="2">
        <v>0</v>
      </c>
      <c r="G343" s="2">
        <v>0</v>
      </c>
      <c r="H343" s="2">
        <v>0</v>
      </c>
      <c r="I343" s="5">
        <v>44064</v>
      </c>
    </row>
    <row r="344" spans="1:9" x14ac:dyDescent="0.25">
      <c r="A344" s="2">
        <v>0</v>
      </c>
      <c r="B344" s="2">
        <v>2394</v>
      </c>
      <c r="C344" s="2">
        <v>0</v>
      </c>
      <c r="D344" s="2">
        <v>0</v>
      </c>
      <c r="E344" s="2">
        <v>0</v>
      </c>
      <c r="F344" s="2">
        <v>0</v>
      </c>
      <c r="G344" s="2">
        <v>0</v>
      </c>
      <c r="H344" s="2">
        <v>0</v>
      </c>
      <c r="I344" s="5">
        <v>44063</v>
      </c>
    </row>
    <row r="345" spans="1:9" x14ac:dyDescent="0.25">
      <c r="A345" s="2">
        <v>0</v>
      </c>
      <c r="B345" s="2">
        <v>3157</v>
      </c>
      <c r="C345" s="2">
        <v>0</v>
      </c>
      <c r="D345" s="2">
        <v>0</v>
      </c>
      <c r="E345" s="2">
        <v>0</v>
      </c>
      <c r="F345" s="2">
        <v>0</v>
      </c>
      <c r="G345" s="2">
        <v>0</v>
      </c>
      <c r="H345" s="2">
        <v>0</v>
      </c>
      <c r="I345" s="5">
        <v>44063</v>
      </c>
    </row>
    <row r="346" spans="1:9" x14ac:dyDescent="0.25">
      <c r="A346" s="2">
        <v>1</v>
      </c>
      <c r="B346" s="2">
        <v>1010</v>
      </c>
      <c r="C346" s="2">
        <v>0</v>
      </c>
      <c r="D346" s="2">
        <v>0</v>
      </c>
      <c r="E346" s="2">
        <v>0</v>
      </c>
      <c r="F346" s="2">
        <v>0</v>
      </c>
      <c r="G346" s="2">
        <v>0</v>
      </c>
      <c r="H346" s="2">
        <v>0</v>
      </c>
      <c r="I346" s="5">
        <v>44060</v>
      </c>
    </row>
    <row r="347" spans="1:9" x14ac:dyDescent="0.25">
      <c r="A347" s="2">
        <v>0</v>
      </c>
      <c r="B347" s="2">
        <v>1682</v>
      </c>
      <c r="C347" s="2">
        <v>0</v>
      </c>
      <c r="D347" s="2">
        <v>0</v>
      </c>
      <c r="E347" s="2">
        <v>0</v>
      </c>
      <c r="F347" s="2">
        <v>0</v>
      </c>
      <c r="G347" s="2">
        <v>0</v>
      </c>
      <c r="H347" s="2">
        <v>0</v>
      </c>
      <c r="I347" s="5">
        <v>44059</v>
      </c>
    </row>
    <row r="348" spans="1:9" x14ac:dyDescent="0.25">
      <c r="A348" s="2">
        <v>0</v>
      </c>
      <c r="B348" s="2">
        <v>1797</v>
      </c>
      <c r="C348" s="2">
        <v>0</v>
      </c>
      <c r="D348" s="2">
        <v>0</v>
      </c>
      <c r="E348" s="2">
        <v>0</v>
      </c>
      <c r="F348" s="2">
        <v>0</v>
      </c>
      <c r="G348" s="2">
        <v>0</v>
      </c>
      <c r="H348" s="2">
        <v>0</v>
      </c>
      <c r="I348" s="5">
        <v>44059</v>
      </c>
    </row>
    <row r="349" spans="1:9" x14ac:dyDescent="0.25">
      <c r="A349" s="2">
        <v>0</v>
      </c>
      <c r="B349" s="2">
        <v>2075</v>
      </c>
      <c r="C349" s="2">
        <v>0</v>
      </c>
      <c r="D349" s="2">
        <v>0</v>
      </c>
      <c r="E349" s="2">
        <v>0</v>
      </c>
      <c r="F349" s="2">
        <v>0</v>
      </c>
      <c r="G349" s="2">
        <v>0</v>
      </c>
      <c r="H349" s="2">
        <v>0</v>
      </c>
      <c r="I349" s="5">
        <v>44059</v>
      </c>
    </row>
    <row r="350" spans="1:9" x14ac:dyDescent="0.25">
      <c r="A350" s="2">
        <v>0</v>
      </c>
      <c r="B350" s="2">
        <v>2708</v>
      </c>
      <c r="C350" s="2">
        <v>0</v>
      </c>
      <c r="D350" s="2">
        <v>1</v>
      </c>
      <c r="E350" s="2">
        <v>0</v>
      </c>
      <c r="F350" s="2">
        <v>0</v>
      </c>
      <c r="G350" s="2">
        <v>0</v>
      </c>
      <c r="H350" s="2">
        <v>0</v>
      </c>
      <c r="I350" s="5">
        <v>44059</v>
      </c>
    </row>
    <row r="351" spans="1:9" x14ac:dyDescent="0.25">
      <c r="A351" s="2">
        <v>0</v>
      </c>
      <c r="B351" s="2">
        <v>3126</v>
      </c>
      <c r="C351" s="2">
        <v>1</v>
      </c>
      <c r="D351" s="2">
        <v>0</v>
      </c>
      <c r="E351" s="2">
        <v>0</v>
      </c>
      <c r="F351" s="2">
        <v>0</v>
      </c>
      <c r="G351" s="2">
        <v>0</v>
      </c>
      <c r="H351" s="2">
        <v>0</v>
      </c>
      <c r="I351" s="5">
        <v>44059</v>
      </c>
    </row>
    <row r="352" spans="1:9" x14ac:dyDescent="0.25">
      <c r="A352" s="2">
        <v>0</v>
      </c>
      <c r="B352" s="2">
        <v>1301</v>
      </c>
      <c r="C352" s="2">
        <v>0</v>
      </c>
      <c r="D352" s="2">
        <v>0</v>
      </c>
      <c r="E352" s="2">
        <v>0</v>
      </c>
      <c r="F352" s="2">
        <v>0</v>
      </c>
      <c r="G352" s="2">
        <v>0</v>
      </c>
      <c r="H352" s="2">
        <v>0</v>
      </c>
      <c r="I352" s="5">
        <v>44058</v>
      </c>
    </row>
    <row r="353" spans="1:9" x14ac:dyDescent="0.25">
      <c r="A353" s="2">
        <v>0</v>
      </c>
      <c r="B353" s="2">
        <v>2491</v>
      </c>
      <c r="C353" s="2">
        <v>0</v>
      </c>
      <c r="D353" s="2">
        <v>0</v>
      </c>
      <c r="E353" s="2">
        <v>0</v>
      </c>
      <c r="F353" s="2">
        <v>0</v>
      </c>
      <c r="G353" s="2">
        <v>0</v>
      </c>
      <c r="H353" s="2">
        <v>0</v>
      </c>
      <c r="I353" s="5">
        <v>44058</v>
      </c>
    </row>
    <row r="354" spans="1:9" x14ac:dyDescent="0.25">
      <c r="A354" s="2">
        <v>0</v>
      </c>
      <c r="B354" s="2">
        <v>1605</v>
      </c>
      <c r="C354" s="2">
        <v>1</v>
      </c>
      <c r="D354" s="2">
        <v>1</v>
      </c>
      <c r="E354" s="2">
        <v>0</v>
      </c>
      <c r="F354" s="2">
        <v>0</v>
      </c>
      <c r="G354" s="2">
        <v>0</v>
      </c>
      <c r="H354" s="2">
        <v>0</v>
      </c>
      <c r="I354" s="5">
        <v>44057</v>
      </c>
    </row>
    <row r="355" spans="1:9" x14ac:dyDescent="0.25">
      <c r="A355" s="2">
        <v>0</v>
      </c>
      <c r="B355" s="2">
        <v>1618</v>
      </c>
      <c r="C355" s="2">
        <v>0</v>
      </c>
      <c r="D355" s="2">
        <v>0</v>
      </c>
      <c r="E355" s="2">
        <v>0</v>
      </c>
      <c r="F355" s="2">
        <v>0</v>
      </c>
      <c r="G355" s="2">
        <v>0</v>
      </c>
      <c r="H355" s="2">
        <v>0</v>
      </c>
      <c r="I355" s="5">
        <v>44057</v>
      </c>
    </row>
    <row r="356" spans="1:9" x14ac:dyDescent="0.25">
      <c r="A356" s="2">
        <v>0</v>
      </c>
      <c r="B356" s="2">
        <v>1890</v>
      </c>
      <c r="C356" s="2">
        <v>0</v>
      </c>
      <c r="D356" s="2">
        <v>0</v>
      </c>
      <c r="E356" s="2">
        <v>0</v>
      </c>
      <c r="F356" s="2">
        <v>0</v>
      </c>
      <c r="G356" s="2">
        <v>0</v>
      </c>
      <c r="H356" s="2">
        <v>0</v>
      </c>
      <c r="I356" s="5">
        <v>44057</v>
      </c>
    </row>
    <row r="357" spans="1:9" x14ac:dyDescent="0.25">
      <c r="A357" s="2">
        <v>0</v>
      </c>
      <c r="B357" s="2">
        <v>2844</v>
      </c>
      <c r="C357" s="2">
        <v>1</v>
      </c>
      <c r="D357" s="2">
        <v>1</v>
      </c>
      <c r="E357" s="2">
        <v>1</v>
      </c>
      <c r="F357" s="2">
        <v>0</v>
      </c>
      <c r="G357" s="2">
        <v>0</v>
      </c>
      <c r="H357" s="2">
        <v>1</v>
      </c>
      <c r="I357" s="5">
        <v>44057</v>
      </c>
    </row>
    <row r="358" spans="1:9" x14ac:dyDescent="0.25">
      <c r="A358" s="2">
        <v>0</v>
      </c>
      <c r="B358" s="2">
        <v>3142</v>
      </c>
      <c r="C358" s="2">
        <v>1</v>
      </c>
      <c r="D358" s="2">
        <v>0</v>
      </c>
      <c r="E358" s="2">
        <v>1</v>
      </c>
      <c r="F358" s="2">
        <v>0</v>
      </c>
      <c r="G358" s="2">
        <v>0</v>
      </c>
      <c r="H358" s="2">
        <v>0</v>
      </c>
      <c r="I358" s="5">
        <v>44057</v>
      </c>
    </row>
    <row r="359" spans="1:9" x14ac:dyDescent="0.25">
      <c r="A359" s="2">
        <v>0</v>
      </c>
      <c r="B359" s="2">
        <v>1728</v>
      </c>
      <c r="C359" s="2">
        <v>0</v>
      </c>
      <c r="D359" s="2">
        <v>0</v>
      </c>
      <c r="E359" s="2">
        <v>0</v>
      </c>
      <c r="F359" s="2">
        <v>0</v>
      </c>
      <c r="G359" s="2">
        <v>0</v>
      </c>
      <c r="H359" s="2">
        <v>0</v>
      </c>
      <c r="I359" s="5">
        <v>44056</v>
      </c>
    </row>
    <row r="360" spans="1:9" x14ac:dyDescent="0.25">
      <c r="A360" s="2">
        <v>0</v>
      </c>
      <c r="B360" s="2">
        <v>2584</v>
      </c>
      <c r="C360" s="2">
        <v>0</v>
      </c>
      <c r="D360" s="2">
        <v>0</v>
      </c>
      <c r="E360" s="2">
        <v>0</v>
      </c>
      <c r="F360" s="2">
        <v>0</v>
      </c>
      <c r="G360" s="2">
        <v>0</v>
      </c>
      <c r="H360" s="2">
        <v>0</v>
      </c>
      <c r="I360" s="5">
        <v>44056</v>
      </c>
    </row>
    <row r="361" spans="1:9" x14ac:dyDescent="0.25">
      <c r="A361" s="2">
        <v>0</v>
      </c>
      <c r="B361" s="2">
        <v>1002</v>
      </c>
      <c r="C361" s="2">
        <v>0</v>
      </c>
      <c r="D361" s="2">
        <v>0</v>
      </c>
      <c r="E361" s="2">
        <v>0</v>
      </c>
      <c r="F361" s="2">
        <v>0</v>
      </c>
      <c r="G361" s="2">
        <v>0</v>
      </c>
      <c r="H361" s="2">
        <v>0</v>
      </c>
      <c r="I361" s="5">
        <v>44055</v>
      </c>
    </row>
    <row r="362" spans="1:9" x14ac:dyDescent="0.25">
      <c r="A362" s="2">
        <v>0</v>
      </c>
      <c r="B362" s="2">
        <v>1175</v>
      </c>
      <c r="C362" s="2">
        <v>0</v>
      </c>
      <c r="D362" s="2">
        <v>0</v>
      </c>
      <c r="E362" s="2">
        <v>0</v>
      </c>
      <c r="F362" s="2">
        <v>0</v>
      </c>
      <c r="G362" s="2">
        <v>0</v>
      </c>
      <c r="H362" s="2">
        <v>0</v>
      </c>
      <c r="I362" s="5">
        <v>44055</v>
      </c>
    </row>
    <row r="363" spans="1:9" x14ac:dyDescent="0.25">
      <c r="A363" s="2">
        <v>0</v>
      </c>
      <c r="B363" s="2">
        <v>1529</v>
      </c>
      <c r="C363" s="2">
        <v>0</v>
      </c>
      <c r="D363" s="2">
        <v>0</v>
      </c>
      <c r="E363" s="2">
        <v>0</v>
      </c>
      <c r="F363" s="2">
        <v>0</v>
      </c>
      <c r="G363" s="2">
        <v>0</v>
      </c>
      <c r="H363" s="2">
        <v>0</v>
      </c>
      <c r="I363" s="5">
        <v>44055</v>
      </c>
    </row>
    <row r="364" spans="1:9" x14ac:dyDescent="0.25">
      <c r="A364" s="2">
        <v>0</v>
      </c>
      <c r="B364" s="2">
        <v>2527</v>
      </c>
      <c r="C364" s="2">
        <v>0</v>
      </c>
      <c r="D364" s="2">
        <v>0</v>
      </c>
      <c r="E364" s="2">
        <v>0</v>
      </c>
      <c r="F364" s="2">
        <v>0</v>
      </c>
      <c r="G364" s="2">
        <v>0</v>
      </c>
      <c r="H364" s="2">
        <v>0</v>
      </c>
      <c r="I364" s="5">
        <v>44055</v>
      </c>
    </row>
    <row r="365" spans="1:9" x14ac:dyDescent="0.25">
      <c r="A365" s="2">
        <v>0</v>
      </c>
      <c r="B365" s="2">
        <v>2630</v>
      </c>
      <c r="C365" s="2">
        <v>0</v>
      </c>
      <c r="D365" s="2">
        <v>0</v>
      </c>
      <c r="E365" s="2">
        <v>0</v>
      </c>
      <c r="F365" s="2">
        <v>0</v>
      </c>
      <c r="G365" s="2">
        <v>0</v>
      </c>
      <c r="H365" s="2">
        <v>0</v>
      </c>
      <c r="I365" s="5">
        <v>44055</v>
      </c>
    </row>
    <row r="366" spans="1:9" x14ac:dyDescent="0.25">
      <c r="A366" s="2">
        <v>0</v>
      </c>
      <c r="B366" s="2">
        <v>1141</v>
      </c>
      <c r="C366" s="2">
        <v>1</v>
      </c>
      <c r="D366" s="2">
        <v>0</v>
      </c>
      <c r="E366" s="2">
        <v>0</v>
      </c>
      <c r="F366" s="2">
        <v>0</v>
      </c>
      <c r="G366" s="2">
        <v>0</v>
      </c>
      <c r="H366" s="2">
        <v>0</v>
      </c>
      <c r="I366" s="5">
        <v>44054</v>
      </c>
    </row>
    <row r="367" spans="1:9" x14ac:dyDescent="0.25">
      <c r="A367" s="2">
        <v>0</v>
      </c>
      <c r="B367" s="2">
        <v>2310</v>
      </c>
      <c r="C367" s="2">
        <v>0</v>
      </c>
      <c r="D367" s="2">
        <v>0</v>
      </c>
      <c r="E367" s="2">
        <v>0</v>
      </c>
      <c r="F367" s="2">
        <v>0</v>
      </c>
      <c r="G367" s="2">
        <v>0</v>
      </c>
      <c r="H367" s="2">
        <v>0</v>
      </c>
      <c r="I367" s="5">
        <v>44054</v>
      </c>
    </row>
    <row r="368" spans="1:9" x14ac:dyDescent="0.25">
      <c r="A368" s="2">
        <v>0</v>
      </c>
      <c r="B368" s="2">
        <v>1452</v>
      </c>
      <c r="C368" s="2">
        <v>0</v>
      </c>
      <c r="D368" s="2">
        <v>0</v>
      </c>
      <c r="E368" s="2">
        <v>0</v>
      </c>
      <c r="F368" s="2">
        <v>0</v>
      </c>
      <c r="G368" s="2">
        <v>0</v>
      </c>
      <c r="H368" s="2">
        <v>0</v>
      </c>
      <c r="I368" s="5">
        <v>44053</v>
      </c>
    </row>
    <row r="369" spans="1:9" x14ac:dyDescent="0.25">
      <c r="A369" s="2">
        <v>0</v>
      </c>
      <c r="B369" s="2">
        <v>2245</v>
      </c>
      <c r="C369" s="2">
        <v>0</v>
      </c>
      <c r="D369" s="2">
        <v>0</v>
      </c>
      <c r="E369" s="2">
        <v>0</v>
      </c>
      <c r="F369" s="2">
        <v>0</v>
      </c>
      <c r="G369" s="2">
        <v>0</v>
      </c>
      <c r="H369" s="2">
        <v>1</v>
      </c>
      <c r="I369" s="5">
        <v>44053</v>
      </c>
    </row>
    <row r="370" spans="1:9" x14ac:dyDescent="0.25">
      <c r="A370" s="2">
        <v>0</v>
      </c>
      <c r="B370" s="2">
        <v>1294</v>
      </c>
      <c r="C370" s="2">
        <v>0</v>
      </c>
      <c r="D370" s="2">
        <v>1</v>
      </c>
      <c r="E370" s="2">
        <v>0</v>
      </c>
      <c r="F370" s="2">
        <v>0</v>
      </c>
      <c r="G370" s="2">
        <v>0</v>
      </c>
      <c r="H370" s="2">
        <v>0</v>
      </c>
      <c r="I370" s="5">
        <v>44052</v>
      </c>
    </row>
    <row r="371" spans="1:9" x14ac:dyDescent="0.25">
      <c r="A371" s="2">
        <v>0</v>
      </c>
      <c r="B371" s="2">
        <v>2674</v>
      </c>
      <c r="C371" s="2">
        <v>0</v>
      </c>
      <c r="D371" s="2">
        <v>0</v>
      </c>
      <c r="E371" s="2">
        <v>0</v>
      </c>
      <c r="F371" s="2">
        <v>0</v>
      </c>
      <c r="G371" s="2">
        <v>0</v>
      </c>
      <c r="H371" s="2">
        <v>0</v>
      </c>
      <c r="I371" s="5">
        <v>44052</v>
      </c>
    </row>
    <row r="372" spans="1:9" x14ac:dyDescent="0.25">
      <c r="A372" s="2">
        <v>0</v>
      </c>
      <c r="B372" s="2">
        <v>3138</v>
      </c>
      <c r="C372" s="2">
        <v>1</v>
      </c>
      <c r="D372" s="2">
        <v>0</v>
      </c>
      <c r="E372" s="2">
        <v>0</v>
      </c>
      <c r="F372" s="2">
        <v>0</v>
      </c>
      <c r="G372" s="2">
        <v>0</v>
      </c>
      <c r="H372" s="2">
        <v>0</v>
      </c>
      <c r="I372" s="5">
        <v>44052</v>
      </c>
    </row>
    <row r="373" spans="1:9" x14ac:dyDescent="0.25">
      <c r="A373" s="2">
        <v>0</v>
      </c>
      <c r="B373" s="2">
        <v>1837</v>
      </c>
      <c r="C373" s="2">
        <v>0</v>
      </c>
      <c r="D373" s="2">
        <v>0</v>
      </c>
      <c r="E373" s="2">
        <v>0</v>
      </c>
      <c r="F373" s="2">
        <v>0</v>
      </c>
      <c r="G373" s="2">
        <v>0</v>
      </c>
      <c r="H373" s="2">
        <v>0</v>
      </c>
      <c r="I373" s="5">
        <v>44051</v>
      </c>
    </row>
    <row r="374" spans="1:9" x14ac:dyDescent="0.25">
      <c r="A374" s="2">
        <v>0</v>
      </c>
      <c r="B374" s="2">
        <v>2050</v>
      </c>
      <c r="C374" s="2">
        <v>0</v>
      </c>
      <c r="D374" s="2">
        <v>0</v>
      </c>
      <c r="E374" s="2">
        <v>0</v>
      </c>
      <c r="F374" s="2">
        <v>0</v>
      </c>
      <c r="G374" s="2">
        <v>1</v>
      </c>
      <c r="H374" s="2">
        <v>0</v>
      </c>
      <c r="I374" s="5">
        <v>44051</v>
      </c>
    </row>
    <row r="375" spans="1:9" x14ac:dyDescent="0.25">
      <c r="A375" s="2">
        <v>0</v>
      </c>
      <c r="B375" s="2">
        <v>3129</v>
      </c>
      <c r="C375" s="2">
        <v>0</v>
      </c>
      <c r="D375" s="2">
        <v>0</v>
      </c>
      <c r="E375" s="2">
        <v>0</v>
      </c>
      <c r="F375" s="2">
        <v>0</v>
      </c>
      <c r="G375" s="2">
        <v>0</v>
      </c>
      <c r="H375" s="2">
        <v>0</v>
      </c>
      <c r="I375" s="5">
        <v>44051</v>
      </c>
    </row>
    <row r="376" spans="1:9" x14ac:dyDescent="0.25">
      <c r="A376" s="2">
        <v>0</v>
      </c>
      <c r="B376" s="2">
        <v>1055</v>
      </c>
      <c r="C376" s="2">
        <v>0</v>
      </c>
      <c r="D376" s="2">
        <v>0</v>
      </c>
      <c r="E376" s="2">
        <v>0</v>
      </c>
      <c r="F376" s="2">
        <v>0</v>
      </c>
      <c r="G376" s="2">
        <v>0</v>
      </c>
      <c r="H376" s="2">
        <v>0</v>
      </c>
      <c r="I376" s="5">
        <v>44050</v>
      </c>
    </row>
    <row r="377" spans="1:9" x14ac:dyDescent="0.25">
      <c r="A377" s="2">
        <v>0</v>
      </c>
      <c r="B377" s="2">
        <v>1449</v>
      </c>
      <c r="C377" s="2">
        <v>0</v>
      </c>
      <c r="D377" s="2">
        <v>0</v>
      </c>
      <c r="E377" s="2">
        <v>0</v>
      </c>
      <c r="F377" s="2">
        <v>0</v>
      </c>
      <c r="G377" s="2">
        <v>0</v>
      </c>
      <c r="H377" s="2">
        <v>0</v>
      </c>
      <c r="I377" s="5">
        <v>44050</v>
      </c>
    </row>
    <row r="378" spans="1:9" x14ac:dyDescent="0.25">
      <c r="A378" s="2">
        <v>0</v>
      </c>
      <c r="B378" s="2">
        <v>2601</v>
      </c>
      <c r="C378" s="2">
        <v>0</v>
      </c>
      <c r="D378" s="2">
        <v>0</v>
      </c>
      <c r="E378" s="2">
        <v>0</v>
      </c>
      <c r="F378" s="2">
        <v>0</v>
      </c>
      <c r="G378" s="2">
        <v>0</v>
      </c>
      <c r="H378" s="2">
        <v>0</v>
      </c>
      <c r="I378" s="5">
        <v>44050</v>
      </c>
    </row>
    <row r="379" spans="1:9" x14ac:dyDescent="0.25">
      <c r="A379" s="2">
        <v>0</v>
      </c>
      <c r="B379" s="2">
        <v>2368</v>
      </c>
      <c r="C379" s="2">
        <v>0</v>
      </c>
      <c r="D379" s="2">
        <v>0</v>
      </c>
      <c r="E379" s="2">
        <v>0</v>
      </c>
      <c r="F379" s="2">
        <v>0</v>
      </c>
      <c r="G379" s="2">
        <v>0</v>
      </c>
      <c r="H379" s="2">
        <v>0</v>
      </c>
      <c r="I379" s="5">
        <v>44049</v>
      </c>
    </row>
    <row r="380" spans="1:9" x14ac:dyDescent="0.25">
      <c r="A380" s="2">
        <v>0</v>
      </c>
      <c r="B380" s="2">
        <v>2580</v>
      </c>
      <c r="C380" s="2">
        <v>0</v>
      </c>
      <c r="D380" s="2">
        <v>0</v>
      </c>
      <c r="E380" s="2">
        <v>0</v>
      </c>
      <c r="F380" s="2">
        <v>0</v>
      </c>
      <c r="G380" s="2">
        <v>0</v>
      </c>
      <c r="H380" s="2">
        <v>0</v>
      </c>
      <c r="I380" s="5">
        <v>44049</v>
      </c>
    </row>
    <row r="381" spans="1:9" x14ac:dyDescent="0.25">
      <c r="A381" s="2">
        <v>0</v>
      </c>
      <c r="B381" s="2">
        <v>2984</v>
      </c>
      <c r="C381" s="2">
        <v>0</v>
      </c>
      <c r="D381" s="2">
        <v>0</v>
      </c>
      <c r="E381" s="2">
        <v>0</v>
      </c>
      <c r="F381" s="2">
        <v>0</v>
      </c>
      <c r="G381" s="2">
        <v>0</v>
      </c>
      <c r="H381" s="2">
        <v>0</v>
      </c>
      <c r="I381" s="5">
        <v>44049</v>
      </c>
    </row>
    <row r="382" spans="1:9" x14ac:dyDescent="0.25">
      <c r="A382" s="2">
        <v>0</v>
      </c>
      <c r="B382" s="2">
        <v>1270</v>
      </c>
      <c r="C382" s="2">
        <v>0</v>
      </c>
      <c r="D382" s="2">
        <v>0</v>
      </c>
      <c r="E382" s="2">
        <v>0</v>
      </c>
      <c r="F382" s="2">
        <v>0</v>
      </c>
      <c r="G382" s="2">
        <v>0</v>
      </c>
      <c r="H382" s="2">
        <v>0</v>
      </c>
      <c r="I382" s="5">
        <v>44048</v>
      </c>
    </row>
    <row r="383" spans="1:9" x14ac:dyDescent="0.25">
      <c r="A383" s="2">
        <v>0</v>
      </c>
      <c r="B383" s="2">
        <v>1289</v>
      </c>
      <c r="C383" s="2">
        <v>0</v>
      </c>
      <c r="D383" s="2">
        <v>0</v>
      </c>
      <c r="E383" s="2">
        <v>0</v>
      </c>
      <c r="F383" s="2">
        <v>0</v>
      </c>
      <c r="G383" s="2">
        <v>0</v>
      </c>
      <c r="H383" s="2">
        <v>0</v>
      </c>
      <c r="I383" s="5">
        <v>44048</v>
      </c>
    </row>
    <row r="384" spans="1:9" x14ac:dyDescent="0.25">
      <c r="A384" s="2">
        <v>0</v>
      </c>
      <c r="B384" s="2">
        <v>1503</v>
      </c>
      <c r="C384" s="2">
        <v>0</v>
      </c>
      <c r="D384" s="2">
        <v>1</v>
      </c>
      <c r="E384" s="2">
        <v>1</v>
      </c>
      <c r="F384" s="2">
        <v>0</v>
      </c>
      <c r="G384" s="2">
        <v>0</v>
      </c>
      <c r="H384" s="2">
        <v>0</v>
      </c>
      <c r="I384" s="5">
        <v>44048</v>
      </c>
    </row>
    <row r="385" spans="1:9" x14ac:dyDescent="0.25">
      <c r="A385" s="2">
        <v>1</v>
      </c>
      <c r="B385" s="2">
        <v>1505</v>
      </c>
      <c r="C385" s="2">
        <v>0</v>
      </c>
      <c r="D385" s="2">
        <v>0</v>
      </c>
      <c r="E385" s="2">
        <v>0</v>
      </c>
      <c r="F385" s="2">
        <v>0</v>
      </c>
      <c r="G385" s="2">
        <v>0</v>
      </c>
      <c r="H385" s="2">
        <v>0</v>
      </c>
      <c r="I385" s="5">
        <v>44048</v>
      </c>
    </row>
    <row r="386" spans="1:9" x14ac:dyDescent="0.25">
      <c r="A386" s="2">
        <v>0</v>
      </c>
      <c r="B386" s="2">
        <v>1810</v>
      </c>
      <c r="C386" s="2">
        <v>0</v>
      </c>
      <c r="D386" s="2">
        <v>0</v>
      </c>
      <c r="E386" s="2">
        <v>0</v>
      </c>
      <c r="F386" s="2">
        <v>0</v>
      </c>
      <c r="G386" s="2">
        <v>0</v>
      </c>
      <c r="H386" s="2">
        <v>0</v>
      </c>
      <c r="I386" s="5">
        <v>44048</v>
      </c>
    </row>
    <row r="387" spans="1:9" x14ac:dyDescent="0.25">
      <c r="A387" s="2">
        <v>0</v>
      </c>
      <c r="B387" s="2">
        <v>2684</v>
      </c>
      <c r="C387" s="2">
        <v>0</v>
      </c>
      <c r="D387" s="2">
        <v>0</v>
      </c>
      <c r="E387" s="2">
        <v>0</v>
      </c>
      <c r="F387" s="2">
        <v>0</v>
      </c>
      <c r="G387" s="2">
        <v>0</v>
      </c>
      <c r="H387" s="2">
        <v>0</v>
      </c>
      <c r="I387" s="5">
        <v>44048</v>
      </c>
    </row>
    <row r="388" spans="1:9" x14ac:dyDescent="0.25">
      <c r="A388" s="2">
        <v>0</v>
      </c>
      <c r="B388" s="2">
        <v>2845</v>
      </c>
      <c r="C388" s="2">
        <v>0</v>
      </c>
      <c r="D388" s="2">
        <v>0</v>
      </c>
      <c r="E388" s="2">
        <v>0</v>
      </c>
      <c r="F388" s="2">
        <v>0</v>
      </c>
      <c r="G388" s="2">
        <v>0</v>
      </c>
      <c r="H388" s="2">
        <v>0</v>
      </c>
      <c r="I388" s="5">
        <v>44048</v>
      </c>
    </row>
    <row r="389" spans="1:9" x14ac:dyDescent="0.25">
      <c r="A389" s="2">
        <v>0</v>
      </c>
      <c r="B389" s="2">
        <v>3106</v>
      </c>
      <c r="C389" s="2">
        <v>0</v>
      </c>
      <c r="D389" s="2">
        <v>0</v>
      </c>
      <c r="E389" s="2">
        <v>0</v>
      </c>
      <c r="F389" s="2">
        <v>0</v>
      </c>
      <c r="G389" s="2">
        <v>0</v>
      </c>
      <c r="H389" s="2">
        <v>0</v>
      </c>
      <c r="I389" s="5">
        <v>44048</v>
      </c>
    </row>
    <row r="390" spans="1:9" x14ac:dyDescent="0.25">
      <c r="A390" s="2">
        <v>0</v>
      </c>
      <c r="B390" s="2">
        <v>2942</v>
      </c>
      <c r="C390" s="2">
        <v>0</v>
      </c>
      <c r="D390" s="2">
        <v>0</v>
      </c>
      <c r="E390" s="2">
        <v>0</v>
      </c>
      <c r="F390" s="2">
        <v>0</v>
      </c>
      <c r="G390" s="2">
        <v>0</v>
      </c>
      <c r="H390" s="2">
        <v>0</v>
      </c>
      <c r="I390" s="5">
        <v>44047</v>
      </c>
    </row>
    <row r="391" spans="1:9" x14ac:dyDescent="0.25">
      <c r="A391" s="2">
        <v>0</v>
      </c>
      <c r="B391" s="2">
        <v>3111</v>
      </c>
      <c r="C391" s="2">
        <v>0</v>
      </c>
      <c r="D391" s="2">
        <v>0</v>
      </c>
      <c r="E391" s="2">
        <v>0</v>
      </c>
      <c r="F391" s="2">
        <v>0</v>
      </c>
      <c r="G391" s="2">
        <v>0</v>
      </c>
      <c r="H391" s="2">
        <v>0</v>
      </c>
      <c r="I391" s="5">
        <v>44047</v>
      </c>
    </row>
    <row r="392" spans="1:9" x14ac:dyDescent="0.25">
      <c r="A392" s="2">
        <v>0</v>
      </c>
      <c r="B392" s="2">
        <v>2170</v>
      </c>
      <c r="C392" s="2">
        <v>0</v>
      </c>
      <c r="D392" s="2">
        <v>0</v>
      </c>
      <c r="E392" s="2">
        <v>0</v>
      </c>
      <c r="F392" s="2">
        <v>0</v>
      </c>
      <c r="G392" s="2">
        <v>0</v>
      </c>
      <c r="H392" s="2">
        <v>0</v>
      </c>
      <c r="I392" s="5">
        <v>44046</v>
      </c>
    </row>
    <row r="393" spans="1:9" x14ac:dyDescent="0.25">
      <c r="A393" s="2">
        <v>0</v>
      </c>
      <c r="B393" s="2">
        <v>2727</v>
      </c>
      <c r="C393" s="2">
        <v>0</v>
      </c>
      <c r="D393" s="2">
        <v>0</v>
      </c>
      <c r="E393" s="2">
        <v>0</v>
      </c>
      <c r="F393" s="2">
        <v>0</v>
      </c>
      <c r="G393" s="2">
        <v>0</v>
      </c>
      <c r="H393" s="2">
        <v>0</v>
      </c>
      <c r="I393" s="5">
        <v>44046</v>
      </c>
    </row>
    <row r="394" spans="1:9" x14ac:dyDescent="0.25">
      <c r="A394" s="2">
        <v>0</v>
      </c>
      <c r="B394" s="2">
        <v>2017</v>
      </c>
      <c r="C394" s="2">
        <v>0</v>
      </c>
      <c r="D394" s="2">
        <v>0</v>
      </c>
      <c r="E394" s="2">
        <v>0</v>
      </c>
      <c r="F394" s="2">
        <v>0</v>
      </c>
      <c r="G394" s="2">
        <v>0</v>
      </c>
      <c r="H394" s="2">
        <v>0</v>
      </c>
      <c r="I394" s="5">
        <v>44045</v>
      </c>
    </row>
    <row r="395" spans="1:9" x14ac:dyDescent="0.25">
      <c r="A395" s="2">
        <v>0</v>
      </c>
      <c r="B395" s="2">
        <v>2626</v>
      </c>
      <c r="C395" s="2">
        <v>0</v>
      </c>
      <c r="D395" s="2">
        <v>0</v>
      </c>
      <c r="E395" s="2">
        <v>0</v>
      </c>
      <c r="F395" s="2">
        <v>0</v>
      </c>
      <c r="G395" s="2">
        <v>0</v>
      </c>
      <c r="H395" s="2">
        <v>0</v>
      </c>
      <c r="I395" s="5">
        <v>44045</v>
      </c>
    </row>
    <row r="396" spans="1:9" x14ac:dyDescent="0.25">
      <c r="A396" s="2">
        <v>0</v>
      </c>
      <c r="B396" s="2">
        <v>1079</v>
      </c>
      <c r="C396" s="2">
        <v>0</v>
      </c>
      <c r="D396" s="2">
        <v>0</v>
      </c>
      <c r="E396" s="2">
        <v>0</v>
      </c>
      <c r="F396" s="2">
        <v>0</v>
      </c>
      <c r="G396" s="2">
        <v>0</v>
      </c>
      <c r="H396" s="2">
        <v>0</v>
      </c>
      <c r="I396" s="5">
        <v>44044</v>
      </c>
    </row>
    <row r="397" spans="1:9" x14ac:dyDescent="0.25">
      <c r="A397" s="2">
        <v>0</v>
      </c>
      <c r="B397" s="2">
        <v>1158</v>
      </c>
      <c r="C397" s="2">
        <v>0</v>
      </c>
      <c r="D397" s="2">
        <v>0</v>
      </c>
      <c r="E397" s="2">
        <v>0</v>
      </c>
      <c r="F397" s="2">
        <v>0</v>
      </c>
      <c r="G397" s="2">
        <v>0</v>
      </c>
      <c r="H397" s="2">
        <v>0</v>
      </c>
      <c r="I397" s="5">
        <v>44044</v>
      </c>
    </row>
    <row r="398" spans="1:9" x14ac:dyDescent="0.25">
      <c r="A398" s="2">
        <v>0</v>
      </c>
      <c r="B398" s="2">
        <v>1378</v>
      </c>
      <c r="C398" s="2">
        <v>0</v>
      </c>
      <c r="D398" s="2">
        <v>0</v>
      </c>
      <c r="E398" s="2">
        <v>0</v>
      </c>
      <c r="F398" s="2">
        <v>0</v>
      </c>
      <c r="G398" s="2">
        <v>0</v>
      </c>
      <c r="H398" s="2">
        <v>0</v>
      </c>
      <c r="I398" s="5">
        <v>44044</v>
      </c>
    </row>
    <row r="399" spans="1:9" x14ac:dyDescent="0.25">
      <c r="A399" s="2">
        <v>0</v>
      </c>
      <c r="B399" s="2">
        <v>1978</v>
      </c>
      <c r="C399" s="2">
        <v>0</v>
      </c>
      <c r="D399" s="2">
        <v>0</v>
      </c>
      <c r="E399" s="2">
        <v>0</v>
      </c>
      <c r="F399" s="2">
        <v>0</v>
      </c>
      <c r="G399" s="2">
        <v>0</v>
      </c>
      <c r="H399" s="2">
        <v>0</v>
      </c>
      <c r="I399" s="5">
        <v>44044</v>
      </c>
    </row>
    <row r="400" spans="1:9" x14ac:dyDescent="0.25">
      <c r="A400" s="2">
        <v>0</v>
      </c>
      <c r="B400" s="2">
        <v>2560</v>
      </c>
      <c r="C400" s="2">
        <v>0</v>
      </c>
      <c r="D400" s="2">
        <v>0</v>
      </c>
      <c r="E400" s="2">
        <v>0</v>
      </c>
      <c r="F400" s="2">
        <v>0</v>
      </c>
      <c r="G400" s="2">
        <v>0</v>
      </c>
      <c r="H400" s="2">
        <v>1</v>
      </c>
      <c r="I400" s="5">
        <v>44044</v>
      </c>
    </row>
    <row r="401" spans="1:9" x14ac:dyDescent="0.25">
      <c r="A401" s="2">
        <v>0</v>
      </c>
      <c r="B401" s="2">
        <v>1113</v>
      </c>
      <c r="C401" s="2">
        <v>0</v>
      </c>
      <c r="D401" s="2">
        <v>0</v>
      </c>
      <c r="E401" s="2">
        <v>0</v>
      </c>
      <c r="F401" s="2">
        <v>0</v>
      </c>
      <c r="G401" s="2">
        <v>0</v>
      </c>
      <c r="H401" s="2">
        <v>1</v>
      </c>
      <c r="I401" s="5">
        <v>44043</v>
      </c>
    </row>
    <row r="402" spans="1:9" x14ac:dyDescent="0.25">
      <c r="A402" s="2">
        <v>0</v>
      </c>
      <c r="B402" s="2">
        <v>1346</v>
      </c>
      <c r="C402" s="2">
        <v>0</v>
      </c>
      <c r="D402" s="2">
        <v>0</v>
      </c>
      <c r="E402" s="2">
        <v>0</v>
      </c>
      <c r="F402" s="2">
        <v>0</v>
      </c>
      <c r="G402" s="2">
        <v>0</v>
      </c>
      <c r="H402" s="2">
        <v>0</v>
      </c>
      <c r="I402" s="5">
        <v>44043</v>
      </c>
    </row>
    <row r="403" spans="1:9" x14ac:dyDescent="0.25">
      <c r="A403" s="2">
        <v>0</v>
      </c>
      <c r="B403" s="2">
        <v>1448</v>
      </c>
      <c r="C403" s="2">
        <v>0</v>
      </c>
      <c r="D403" s="2">
        <v>0</v>
      </c>
      <c r="E403" s="2">
        <v>0</v>
      </c>
      <c r="F403" s="2">
        <v>0</v>
      </c>
      <c r="G403" s="2">
        <v>0</v>
      </c>
      <c r="H403" s="2">
        <v>0</v>
      </c>
      <c r="I403" s="5">
        <v>44043</v>
      </c>
    </row>
    <row r="404" spans="1:9" x14ac:dyDescent="0.25">
      <c r="A404" s="2">
        <v>0</v>
      </c>
      <c r="B404" s="2">
        <v>2054</v>
      </c>
      <c r="C404" s="2">
        <v>0</v>
      </c>
      <c r="D404" s="2">
        <v>0</v>
      </c>
      <c r="E404" s="2">
        <v>0</v>
      </c>
      <c r="F404" s="2">
        <v>0</v>
      </c>
      <c r="G404" s="2">
        <v>0</v>
      </c>
      <c r="H404" s="2">
        <v>0</v>
      </c>
      <c r="I404" s="5">
        <v>44043</v>
      </c>
    </row>
    <row r="405" spans="1:9" x14ac:dyDescent="0.25">
      <c r="A405" s="2">
        <v>0</v>
      </c>
      <c r="B405" s="2">
        <v>2504</v>
      </c>
      <c r="C405" s="2">
        <v>0</v>
      </c>
      <c r="D405" s="2">
        <v>1</v>
      </c>
      <c r="E405" s="2">
        <v>1</v>
      </c>
      <c r="F405" s="2">
        <v>0</v>
      </c>
      <c r="G405" s="2">
        <v>0</v>
      </c>
      <c r="H405" s="2">
        <v>1</v>
      </c>
      <c r="I405" s="5">
        <v>44043</v>
      </c>
    </row>
    <row r="406" spans="1:9" x14ac:dyDescent="0.25">
      <c r="A406" s="2">
        <v>0</v>
      </c>
      <c r="B406" s="2">
        <v>2393</v>
      </c>
      <c r="C406" s="2">
        <v>0</v>
      </c>
      <c r="D406" s="2">
        <v>0</v>
      </c>
      <c r="E406" s="2">
        <v>0</v>
      </c>
      <c r="F406" s="2">
        <v>0</v>
      </c>
      <c r="G406" s="2">
        <v>0</v>
      </c>
      <c r="H406" s="2">
        <v>0</v>
      </c>
      <c r="I406" s="5">
        <v>44042</v>
      </c>
    </row>
    <row r="407" spans="1:9" x14ac:dyDescent="0.25">
      <c r="A407" s="2">
        <v>0</v>
      </c>
      <c r="B407" s="2">
        <v>3000</v>
      </c>
      <c r="C407" s="2">
        <v>0</v>
      </c>
      <c r="D407" s="2">
        <v>0</v>
      </c>
      <c r="E407" s="2">
        <v>0</v>
      </c>
      <c r="F407" s="2">
        <v>0</v>
      </c>
      <c r="G407" s="2">
        <v>0</v>
      </c>
      <c r="H407" s="2">
        <v>0</v>
      </c>
      <c r="I407" s="5">
        <v>44042</v>
      </c>
    </row>
    <row r="408" spans="1:9" x14ac:dyDescent="0.25">
      <c r="A408" s="2">
        <v>0</v>
      </c>
      <c r="B408" s="2">
        <v>2604</v>
      </c>
      <c r="C408" s="2">
        <v>0</v>
      </c>
      <c r="D408" s="2">
        <v>0</v>
      </c>
      <c r="E408" s="2">
        <v>0</v>
      </c>
      <c r="F408" s="2">
        <v>0</v>
      </c>
      <c r="G408" s="2">
        <v>0</v>
      </c>
      <c r="H408" s="2">
        <v>1</v>
      </c>
      <c r="I408" s="5">
        <v>44041</v>
      </c>
    </row>
    <row r="409" spans="1:9" x14ac:dyDescent="0.25">
      <c r="A409" s="2">
        <v>0</v>
      </c>
      <c r="B409" s="2">
        <v>2279</v>
      </c>
      <c r="C409" s="2">
        <v>0</v>
      </c>
      <c r="D409" s="2">
        <v>1</v>
      </c>
      <c r="E409" s="2">
        <v>0</v>
      </c>
      <c r="F409" s="2">
        <v>0</v>
      </c>
      <c r="G409" s="2">
        <v>0</v>
      </c>
      <c r="H409" s="2">
        <v>1</v>
      </c>
      <c r="I409" s="5">
        <v>44038</v>
      </c>
    </row>
    <row r="410" spans="1:9" x14ac:dyDescent="0.25">
      <c r="A410" s="2">
        <v>0</v>
      </c>
      <c r="B410" s="2">
        <v>3072</v>
      </c>
      <c r="C410" s="2">
        <v>1</v>
      </c>
      <c r="D410" s="2">
        <v>1</v>
      </c>
      <c r="E410" s="2">
        <v>0</v>
      </c>
      <c r="F410" s="2">
        <v>0</v>
      </c>
      <c r="G410" s="2">
        <v>0</v>
      </c>
      <c r="H410" s="2">
        <v>0</v>
      </c>
      <c r="I410" s="5">
        <v>44038</v>
      </c>
    </row>
    <row r="411" spans="1:9" x14ac:dyDescent="0.25">
      <c r="A411" s="2">
        <v>0</v>
      </c>
      <c r="B411" s="2">
        <v>1974</v>
      </c>
      <c r="C411" s="2">
        <v>0</v>
      </c>
      <c r="D411" s="2">
        <v>0</v>
      </c>
      <c r="E411" s="2">
        <v>0</v>
      </c>
      <c r="F411" s="2">
        <v>0</v>
      </c>
      <c r="G411" s="2">
        <v>0</v>
      </c>
      <c r="H411" s="2">
        <v>0</v>
      </c>
      <c r="I411" s="5">
        <v>44037</v>
      </c>
    </row>
    <row r="412" spans="1:9" x14ac:dyDescent="0.25">
      <c r="A412" s="2">
        <v>0</v>
      </c>
      <c r="B412" s="2">
        <v>2282</v>
      </c>
      <c r="C412" s="2">
        <v>0</v>
      </c>
      <c r="D412" s="2">
        <v>0</v>
      </c>
      <c r="E412" s="2">
        <v>0</v>
      </c>
      <c r="F412" s="2">
        <v>0</v>
      </c>
      <c r="G412" s="2">
        <v>0</v>
      </c>
      <c r="H412" s="2">
        <v>0</v>
      </c>
      <c r="I412" s="5">
        <v>44037</v>
      </c>
    </row>
    <row r="413" spans="1:9" x14ac:dyDescent="0.25">
      <c r="A413" s="2">
        <v>0</v>
      </c>
      <c r="B413" s="2">
        <v>2388</v>
      </c>
      <c r="C413" s="2">
        <v>0</v>
      </c>
      <c r="D413" s="2">
        <v>0</v>
      </c>
      <c r="E413" s="2">
        <v>0</v>
      </c>
      <c r="F413" s="2">
        <v>0</v>
      </c>
      <c r="G413" s="2">
        <v>0</v>
      </c>
      <c r="H413" s="2">
        <v>0</v>
      </c>
      <c r="I413" s="5">
        <v>44037</v>
      </c>
    </row>
    <row r="414" spans="1:9" x14ac:dyDescent="0.25">
      <c r="A414" s="2">
        <v>0</v>
      </c>
      <c r="B414" s="2">
        <v>1633</v>
      </c>
      <c r="C414" s="2">
        <v>1</v>
      </c>
      <c r="D414" s="2">
        <v>0</v>
      </c>
      <c r="E414" s="2">
        <v>0</v>
      </c>
      <c r="F414" s="2">
        <v>0</v>
      </c>
      <c r="G414" s="2">
        <v>0</v>
      </c>
      <c r="H414" s="2">
        <v>0</v>
      </c>
      <c r="I414" s="5">
        <v>44036</v>
      </c>
    </row>
    <row r="415" spans="1:9" x14ac:dyDescent="0.25">
      <c r="A415" s="2">
        <v>0</v>
      </c>
      <c r="B415" s="2">
        <v>2094</v>
      </c>
      <c r="C415" s="2">
        <v>1</v>
      </c>
      <c r="D415" s="2">
        <v>0</v>
      </c>
      <c r="E415" s="2">
        <v>0</v>
      </c>
      <c r="F415" s="2">
        <v>0</v>
      </c>
      <c r="G415" s="2">
        <v>0</v>
      </c>
      <c r="H415" s="2">
        <v>0</v>
      </c>
      <c r="I415" s="5">
        <v>44036</v>
      </c>
    </row>
    <row r="416" spans="1:9" x14ac:dyDescent="0.25">
      <c r="A416" s="2">
        <v>1</v>
      </c>
      <c r="B416" s="2">
        <v>2151</v>
      </c>
      <c r="C416" s="2">
        <v>0</v>
      </c>
      <c r="D416" s="2">
        <v>0</v>
      </c>
      <c r="E416" s="2">
        <v>0</v>
      </c>
      <c r="F416" s="2">
        <v>0</v>
      </c>
      <c r="G416" s="2">
        <v>0</v>
      </c>
      <c r="H416" s="2">
        <v>0</v>
      </c>
      <c r="I416" s="5">
        <v>44036</v>
      </c>
    </row>
    <row r="417" spans="1:9" x14ac:dyDescent="0.25">
      <c r="A417" s="2">
        <v>0</v>
      </c>
      <c r="B417" s="2">
        <v>2174</v>
      </c>
      <c r="C417" s="2">
        <v>0</v>
      </c>
      <c r="D417" s="2">
        <v>0</v>
      </c>
      <c r="E417" s="2">
        <v>0</v>
      </c>
      <c r="F417" s="2">
        <v>0</v>
      </c>
      <c r="G417" s="2">
        <v>0</v>
      </c>
      <c r="H417" s="2">
        <v>0</v>
      </c>
      <c r="I417" s="5">
        <v>44036</v>
      </c>
    </row>
    <row r="418" spans="1:9" x14ac:dyDescent="0.25">
      <c r="A418" s="2">
        <v>0</v>
      </c>
      <c r="B418" s="2">
        <v>2756</v>
      </c>
      <c r="C418" s="2">
        <v>0</v>
      </c>
      <c r="D418" s="2">
        <v>0</v>
      </c>
      <c r="E418" s="2">
        <v>0</v>
      </c>
      <c r="F418" s="2">
        <v>0</v>
      </c>
      <c r="G418" s="2">
        <v>0</v>
      </c>
      <c r="H418" s="2">
        <v>0</v>
      </c>
      <c r="I418" s="5">
        <v>44036</v>
      </c>
    </row>
    <row r="419" spans="1:9" x14ac:dyDescent="0.25">
      <c r="A419" s="2">
        <v>0</v>
      </c>
      <c r="B419" s="2">
        <v>1217</v>
      </c>
      <c r="C419" s="2">
        <v>0</v>
      </c>
      <c r="D419" s="2">
        <v>0</v>
      </c>
      <c r="E419" s="2">
        <v>0</v>
      </c>
      <c r="F419" s="2">
        <v>0</v>
      </c>
      <c r="G419" s="2">
        <v>0</v>
      </c>
      <c r="H419" s="2">
        <v>0</v>
      </c>
      <c r="I419" s="5">
        <v>44035</v>
      </c>
    </row>
    <row r="420" spans="1:9" x14ac:dyDescent="0.25">
      <c r="A420" s="2">
        <v>0</v>
      </c>
      <c r="B420" s="2">
        <v>1927</v>
      </c>
      <c r="C420" s="2">
        <v>0</v>
      </c>
      <c r="D420" s="2">
        <v>0</v>
      </c>
      <c r="E420" s="2">
        <v>0</v>
      </c>
      <c r="F420" s="2">
        <v>0</v>
      </c>
      <c r="G420" s="2">
        <v>0</v>
      </c>
      <c r="H420" s="2">
        <v>0</v>
      </c>
      <c r="I420" s="5">
        <v>44035</v>
      </c>
    </row>
    <row r="421" spans="1:9" x14ac:dyDescent="0.25">
      <c r="A421" s="2">
        <v>1</v>
      </c>
      <c r="B421" s="2">
        <v>2189</v>
      </c>
      <c r="C421" s="2">
        <v>0</v>
      </c>
      <c r="D421" s="2">
        <v>0</v>
      </c>
      <c r="E421" s="2">
        <v>0</v>
      </c>
      <c r="F421" s="2">
        <v>0</v>
      </c>
      <c r="G421" s="2">
        <v>0</v>
      </c>
      <c r="H421" s="2">
        <v>0</v>
      </c>
      <c r="I421" s="5">
        <v>44035</v>
      </c>
    </row>
    <row r="422" spans="1:9" x14ac:dyDescent="0.25">
      <c r="A422" s="2">
        <v>0</v>
      </c>
      <c r="B422" s="2">
        <v>2399</v>
      </c>
      <c r="C422" s="2">
        <v>0</v>
      </c>
      <c r="D422" s="2">
        <v>0</v>
      </c>
      <c r="E422" s="2">
        <v>0</v>
      </c>
      <c r="F422" s="2">
        <v>0</v>
      </c>
      <c r="G422" s="2">
        <v>0</v>
      </c>
      <c r="H422" s="2">
        <v>0</v>
      </c>
      <c r="I422" s="5">
        <v>44035</v>
      </c>
    </row>
    <row r="423" spans="1:9" x14ac:dyDescent="0.25">
      <c r="A423" s="2">
        <v>0</v>
      </c>
      <c r="B423" s="2">
        <v>1521</v>
      </c>
      <c r="C423" s="2">
        <v>0</v>
      </c>
      <c r="D423" s="2">
        <v>1</v>
      </c>
      <c r="E423" s="2">
        <v>0</v>
      </c>
      <c r="F423" s="2">
        <v>0</v>
      </c>
      <c r="G423" s="2">
        <v>0</v>
      </c>
      <c r="H423" s="2">
        <v>1</v>
      </c>
      <c r="I423" s="5">
        <v>44034</v>
      </c>
    </row>
    <row r="424" spans="1:9" x14ac:dyDescent="0.25">
      <c r="A424" s="2">
        <v>1</v>
      </c>
      <c r="B424" s="2">
        <v>1616</v>
      </c>
      <c r="C424" s="2">
        <v>0</v>
      </c>
      <c r="D424" s="2">
        <v>0</v>
      </c>
      <c r="E424" s="2">
        <v>0</v>
      </c>
      <c r="F424" s="2">
        <v>0</v>
      </c>
      <c r="G424" s="2">
        <v>0</v>
      </c>
      <c r="H424" s="2">
        <v>1</v>
      </c>
      <c r="I424" s="5">
        <v>44034</v>
      </c>
    </row>
    <row r="425" spans="1:9" x14ac:dyDescent="0.25">
      <c r="A425" s="2">
        <v>0</v>
      </c>
      <c r="B425" s="2">
        <v>1767</v>
      </c>
      <c r="C425" s="2">
        <v>0</v>
      </c>
      <c r="D425" s="2">
        <v>0</v>
      </c>
      <c r="E425" s="2">
        <v>0</v>
      </c>
      <c r="F425" s="2">
        <v>0</v>
      </c>
      <c r="G425" s="2">
        <v>0</v>
      </c>
      <c r="H425" s="2">
        <v>0</v>
      </c>
      <c r="I425" s="5">
        <v>44034</v>
      </c>
    </row>
    <row r="426" spans="1:9" x14ac:dyDescent="0.25">
      <c r="A426" s="2">
        <v>0</v>
      </c>
      <c r="B426" s="2">
        <v>1842</v>
      </c>
      <c r="C426" s="2">
        <v>0</v>
      </c>
      <c r="D426" s="2">
        <v>0</v>
      </c>
      <c r="E426" s="2">
        <v>0</v>
      </c>
      <c r="F426" s="2">
        <v>0</v>
      </c>
      <c r="G426" s="2">
        <v>0</v>
      </c>
      <c r="H426" s="2">
        <v>0</v>
      </c>
      <c r="I426" s="5">
        <v>44034</v>
      </c>
    </row>
    <row r="427" spans="1:9" x14ac:dyDescent="0.25">
      <c r="A427" s="2">
        <v>0</v>
      </c>
      <c r="B427" s="2">
        <v>2572</v>
      </c>
      <c r="C427" s="2">
        <v>0</v>
      </c>
      <c r="D427" s="2">
        <v>0</v>
      </c>
      <c r="E427" s="2">
        <v>0</v>
      </c>
      <c r="F427" s="2">
        <v>0</v>
      </c>
      <c r="G427" s="2">
        <v>0</v>
      </c>
      <c r="H427" s="2">
        <v>0</v>
      </c>
      <c r="I427" s="5">
        <v>44034</v>
      </c>
    </row>
    <row r="428" spans="1:9" x14ac:dyDescent="0.25">
      <c r="A428" s="2">
        <v>0</v>
      </c>
      <c r="B428" s="2">
        <v>1401</v>
      </c>
      <c r="C428" s="2">
        <v>1</v>
      </c>
      <c r="D428" s="2">
        <v>1</v>
      </c>
      <c r="E428" s="2">
        <v>1</v>
      </c>
      <c r="F428" s="2">
        <v>1</v>
      </c>
      <c r="G428" s="2">
        <v>0</v>
      </c>
      <c r="H428" s="2">
        <v>0</v>
      </c>
      <c r="I428" s="5">
        <v>44033</v>
      </c>
    </row>
    <row r="429" spans="1:9" x14ac:dyDescent="0.25">
      <c r="A429" s="2">
        <v>0</v>
      </c>
      <c r="B429" s="2">
        <v>2160</v>
      </c>
      <c r="C429" s="2">
        <v>0</v>
      </c>
      <c r="D429" s="2">
        <v>1</v>
      </c>
      <c r="E429" s="2">
        <v>0</v>
      </c>
      <c r="F429" s="2">
        <v>0</v>
      </c>
      <c r="G429" s="2">
        <v>0</v>
      </c>
      <c r="H429" s="2">
        <v>0</v>
      </c>
      <c r="I429" s="5">
        <v>44032</v>
      </c>
    </row>
    <row r="430" spans="1:9" x14ac:dyDescent="0.25">
      <c r="A430" s="2">
        <v>0</v>
      </c>
      <c r="B430" s="2">
        <v>2407</v>
      </c>
      <c r="C430" s="2">
        <v>0</v>
      </c>
      <c r="D430" s="2">
        <v>0</v>
      </c>
      <c r="E430" s="2">
        <v>0</v>
      </c>
      <c r="F430" s="2">
        <v>0</v>
      </c>
      <c r="G430" s="2">
        <v>0</v>
      </c>
      <c r="H430" s="2">
        <v>0</v>
      </c>
      <c r="I430" s="5">
        <v>44032</v>
      </c>
    </row>
    <row r="431" spans="1:9" x14ac:dyDescent="0.25">
      <c r="A431" s="2">
        <v>0</v>
      </c>
      <c r="B431" s="2">
        <v>2477</v>
      </c>
      <c r="C431" s="2">
        <v>0</v>
      </c>
      <c r="D431" s="2">
        <v>0</v>
      </c>
      <c r="E431" s="2">
        <v>0</v>
      </c>
      <c r="F431" s="2">
        <v>0</v>
      </c>
      <c r="G431" s="2">
        <v>0</v>
      </c>
      <c r="H431" s="2">
        <v>0</v>
      </c>
      <c r="I431" s="5">
        <v>44032</v>
      </c>
    </row>
    <row r="432" spans="1:9" x14ac:dyDescent="0.25">
      <c r="A432" s="2">
        <v>0</v>
      </c>
      <c r="B432" s="2">
        <v>2548</v>
      </c>
      <c r="C432" s="2">
        <v>0</v>
      </c>
      <c r="D432" s="2">
        <v>1</v>
      </c>
      <c r="E432" s="2">
        <v>0</v>
      </c>
      <c r="F432" s="2">
        <v>0</v>
      </c>
      <c r="G432" s="2">
        <v>0</v>
      </c>
      <c r="H432" s="2">
        <v>1</v>
      </c>
      <c r="I432" s="5">
        <v>44032</v>
      </c>
    </row>
    <row r="433" spans="1:9" x14ac:dyDescent="0.25">
      <c r="A433" s="2">
        <v>0</v>
      </c>
      <c r="B433" s="2">
        <v>2434</v>
      </c>
      <c r="C433" s="2">
        <v>1</v>
      </c>
      <c r="D433" s="2">
        <v>1</v>
      </c>
      <c r="E433" s="2">
        <v>1</v>
      </c>
      <c r="F433" s="2">
        <v>0</v>
      </c>
      <c r="G433" s="2">
        <v>0</v>
      </c>
      <c r="H433" s="2">
        <v>1</v>
      </c>
      <c r="I433" s="5">
        <v>44031</v>
      </c>
    </row>
    <row r="434" spans="1:9" x14ac:dyDescent="0.25">
      <c r="A434" s="2">
        <v>0</v>
      </c>
      <c r="B434" s="2">
        <v>2957</v>
      </c>
      <c r="C434" s="2">
        <v>0</v>
      </c>
      <c r="D434" s="2">
        <v>1</v>
      </c>
      <c r="E434" s="2">
        <v>1</v>
      </c>
      <c r="F434" s="2">
        <v>0</v>
      </c>
      <c r="G434" s="2">
        <v>0</v>
      </c>
      <c r="H434" s="2">
        <v>0</v>
      </c>
      <c r="I434" s="5">
        <v>44031</v>
      </c>
    </row>
    <row r="435" spans="1:9" x14ac:dyDescent="0.25">
      <c r="A435" s="2">
        <v>0</v>
      </c>
      <c r="B435" s="2">
        <v>2995</v>
      </c>
      <c r="C435" s="2">
        <v>0</v>
      </c>
      <c r="D435" s="2">
        <v>0</v>
      </c>
      <c r="E435" s="2">
        <v>0</v>
      </c>
      <c r="F435" s="2">
        <v>0</v>
      </c>
      <c r="G435" s="2">
        <v>0</v>
      </c>
      <c r="H435" s="2">
        <v>0</v>
      </c>
      <c r="I435" s="5">
        <v>44031</v>
      </c>
    </row>
    <row r="436" spans="1:9" x14ac:dyDescent="0.25">
      <c r="A436" s="2">
        <v>0</v>
      </c>
      <c r="B436" s="2">
        <v>1037</v>
      </c>
      <c r="C436" s="2">
        <v>0</v>
      </c>
      <c r="D436" s="2">
        <v>0</v>
      </c>
      <c r="E436" s="2">
        <v>0</v>
      </c>
      <c r="F436" s="2">
        <v>0</v>
      </c>
      <c r="G436" s="2">
        <v>0</v>
      </c>
      <c r="H436" s="2">
        <v>0</v>
      </c>
      <c r="I436" s="5">
        <v>44030</v>
      </c>
    </row>
    <row r="437" spans="1:9" x14ac:dyDescent="0.25">
      <c r="A437" s="2">
        <v>0</v>
      </c>
      <c r="B437" s="2">
        <v>1590</v>
      </c>
      <c r="C437" s="2">
        <v>0</v>
      </c>
      <c r="D437" s="2">
        <v>0</v>
      </c>
      <c r="E437" s="2">
        <v>0</v>
      </c>
      <c r="F437" s="2">
        <v>0</v>
      </c>
      <c r="G437" s="2">
        <v>0</v>
      </c>
      <c r="H437" s="2">
        <v>0</v>
      </c>
      <c r="I437" s="5">
        <v>44030</v>
      </c>
    </row>
    <row r="438" spans="1:9" x14ac:dyDescent="0.25">
      <c r="A438" s="2">
        <v>1</v>
      </c>
      <c r="B438" s="2">
        <v>1683</v>
      </c>
      <c r="C438" s="2">
        <v>0</v>
      </c>
      <c r="D438" s="2">
        <v>0</v>
      </c>
      <c r="E438" s="2">
        <v>0</v>
      </c>
      <c r="F438" s="2">
        <v>0</v>
      </c>
      <c r="G438" s="2">
        <v>0</v>
      </c>
      <c r="H438" s="2">
        <v>0</v>
      </c>
      <c r="I438" s="5">
        <v>44030</v>
      </c>
    </row>
    <row r="439" spans="1:9" x14ac:dyDescent="0.25">
      <c r="A439" s="2">
        <v>0</v>
      </c>
      <c r="B439" s="2">
        <v>1004</v>
      </c>
      <c r="C439" s="2">
        <v>0</v>
      </c>
      <c r="D439" s="2">
        <v>0</v>
      </c>
      <c r="E439" s="2">
        <v>0</v>
      </c>
      <c r="F439" s="2">
        <v>0</v>
      </c>
      <c r="G439" s="2">
        <v>0</v>
      </c>
      <c r="H439" s="2">
        <v>0</v>
      </c>
      <c r="I439" s="5">
        <v>44029</v>
      </c>
    </row>
    <row r="440" spans="1:9" x14ac:dyDescent="0.25">
      <c r="A440" s="2">
        <v>0</v>
      </c>
      <c r="B440" s="2">
        <v>1123</v>
      </c>
      <c r="C440" s="2">
        <v>0</v>
      </c>
      <c r="D440" s="2">
        <v>0</v>
      </c>
      <c r="E440" s="2">
        <v>0</v>
      </c>
      <c r="F440" s="2">
        <v>0</v>
      </c>
      <c r="G440" s="2">
        <v>0</v>
      </c>
      <c r="H440" s="2">
        <v>0</v>
      </c>
      <c r="I440" s="5">
        <v>44029</v>
      </c>
    </row>
    <row r="441" spans="1:9" x14ac:dyDescent="0.25">
      <c r="A441" s="2">
        <v>1</v>
      </c>
      <c r="B441" s="2">
        <v>1861</v>
      </c>
      <c r="C441" s="2">
        <v>0</v>
      </c>
      <c r="D441" s="2">
        <v>0</v>
      </c>
      <c r="E441" s="2">
        <v>0</v>
      </c>
      <c r="F441" s="2">
        <v>0</v>
      </c>
      <c r="G441" s="2">
        <v>0</v>
      </c>
      <c r="H441" s="2">
        <v>1</v>
      </c>
      <c r="I441" s="5">
        <v>44029</v>
      </c>
    </row>
    <row r="442" spans="1:9" x14ac:dyDescent="0.25">
      <c r="A442" s="2">
        <v>0</v>
      </c>
      <c r="B442" s="2">
        <v>1907</v>
      </c>
      <c r="C442" s="2">
        <v>0</v>
      </c>
      <c r="D442" s="2">
        <v>0</v>
      </c>
      <c r="E442" s="2">
        <v>1</v>
      </c>
      <c r="F442" s="2">
        <v>0</v>
      </c>
      <c r="G442" s="2">
        <v>0</v>
      </c>
      <c r="H442" s="2">
        <v>0</v>
      </c>
      <c r="I442" s="5">
        <v>44029</v>
      </c>
    </row>
    <row r="443" spans="1:9" x14ac:dyDescent="0.25">
      <c r="A443" s="2">
        <v>0</v>
      </c>
      <c r="B443" s="2">
        <v>1912</v>
      </c>
      <c r="C443" s="2">
        <v>0</v>
      </c>
      <c r="D443" s="2">
        <v>0</v>
      </c>
      <c r="E443" s="2">
        <v>0</v>
      </c>
      <c r="F443" s="2">
        <v>0</v>
      </c>
      <c r="G443" s="2">
        <v>0</v>
      </c>
      <c r="H443" s="2">
        <v>0</v>
      </c>
      <c r="I443" s="5">
        <v>44029</v>
      </c>
    </row>
    <row r="444" spans="1:9" x14ac:dyDescent="0.25">
      <c r="A444" s="2">
        <v>0</v>
      </c>
      <c r="B444" s="2">
        <v>1307</v>
      </c>
      <c r="C444" s="2">
        <v>0</v>
      </c>
      <c r="D444" s="2">
        <v>0</v>
      </c>
      <c r="E444" s="2">
        <v>0</v>
      </c>
      <c r="F444" s="2">
        <v>0</v>
      </c>
      <c r="G444" s="2">
        <v>0</v>
      </c>
      <c r="H444" s="2">
        <v>0</v>
      </c>
      <c r="I444" s="5">
        <v>44028</v>
      </c>
    </row>
    <row r="445" spans="1:9" x14ac:dyDescent="0.25">
      <c r="A445" s="2">
        <v>0</v>
      </c>
      <c r="B445" s="2">
        <v>2093</v>
      </c>
      <c r="C445" s="2">
        <v>0</v>
      </c>
      <c r="D445" s="2">
        <v>0</v>
      </c>
      <c r="E445" s="2">
        <v>0</v>
      </c>
      <c r="F445" s="2">
        <v>0</v>
      </c>
      <c r="G445" s="2">
        <v>0</v>
      </c>
      <c r="H445" s="2">
        <v>0</v>
      </c>
      <c r="I445" s="5">
        <v>44028</v>
      </c>
    </row>
    <row r="446" spans="1:9" x14ac:dyDescent="0.25">
      <c r="A446" s="2">
        <v>0</v>
      </c>
      <c r="B446" s="2">
        <v>2213</v>
      </c>
      <c r="C446" s="2">
        <v>0</v>
      </c>
      <c r="D446" s="2">
        <v>0</v>
      </c>
      <c r="E446" s="2">
        <v>0</v>
      </c>
      <c r="F446" s="2">
        <v>0</v>
      </c>
      <c r="G446" s="2">
        <v>0</v>
      </c>
      <c r="H446" s="2">
        <v>0</v>
      </c>
      <c r="I446" s="5">
        <v>44028</v>
      </c>
    </row>
    <row r="447" spans="1:9" x14ac:dyDescent="0.25">
      <c r="A447" s="2">
        <v>0</v>
      </c>
      <c r="B447" s="2">
        <v>2444</v>
      </c>
      <c r="C447" s="2">
        <v>0</v>
      </c>
      <c r="D447" s="2">
        <v>0</v>
      </c>
      <c r="E447" s="2">
        <v>0</v>
      </c>
      <c r="F447" s="2">
        <v>0</v>
      </c>
      <c r="G447" s="2">
        <v>0</v>
      </c>
      <c r="H447" s="2">
        <v>0</v>
      </c>
      <c r="I447" s="5">
        <v>44027</v>
      </c>
    </row>
    <row r="448" spans="1:9" x14ac:dyDescent="0.25">
      <c r="A448" s="2">
        <v>0</v>
      </c>
      <c r="B448" s="2">
        <v>1536</v>
      </c>
      <c r="C448" s="2">
        <v>0</v>
      </c>
      <c r="D448" s="2">
        <v>0</v>
      </c>
      <c r="E448" s="2">
        <v>0</v>
      </c>
      <c r="F448" s="2">
        <v>0</v>
      </c>
      <c r="G448" s="2">
        <v>0</v>
      </c>
      <c r="H448" s="2">
        <v>0</v>
      </c>
      <c r="I448" s="5">
        <v>44026</v>
      </c>
    </row>
    <row r="449" spans="1:9" x14ac:dyDescent="0.25">
      <c r="A449" s="2">
        <v>0</v>
      </c>
      <c r="B449" s="2">
        <v>2373</v>
      </c>
      <c r="C449" s="2">
        <v>0</v>
      </c>
      <c r="D449" s="2">
        <v>0</v>
      </c>
      <c r="E449" s="2">
        <v>0</v>
      </c>
      <c r="F449" s="2">
        <v>0</v>
      </c>
      <c r="G449" s="2">
        <v>0</v>
      </c>
      <c r="H449" s="2">
        <v>0</v>
      </c>
      <c r="I449" s="5">
        <v>44026</v>
      </c>
    </row>
    <row r="450" spans="1:9" x14ac:dyDescent="0.25">
      <c r="A450" s="2">
        <v>0</v>
      </c>
      <c r="B450" s="2">
        <v>2498</v>
      </c>
      <c r="C450" s="2">
        <v>0</v>
      </c>
      <c r="D450" s="2">
        <v>0</v>
      </c>
      <c r="E450" s="2">
        <v>0</v>
      </c>
      <c r="F450" s="2">
        <v>0</v>
      </c>
      <c r="G450" s="2">
        <v>0</v>
      </c>
      <c r="H450" s="2">
        <v>0</v>
      </c>
      <c r="I450" s="5">
        <v>44026</v>
      </c>
    </row>
    <row r="451" spans="1:9" x14ac:dyDescent="0.25">
      <c r="A451" s="2">
        <v>0</v>
      </c>
      <c r="B451" s="2">
        <v>2768</v>
      </c>
      <c r="C451" s="2">
        <v>0</v>
      </c>
      <c r="D451" s="2">
        <v>0</v>
      </c>
      <c r="E451" s="2">
        <v>0</v>
      </c>
      <c r="F451" s="2">
        <v>0</v>
      </c>
      <c r="G451" s="2">
        <v>0</v>
      </c>
      <c r="H451" s="2">
        <v>0</v>
      </c>
      <c r="I451" s="5">
        <v>44026</v>
      </c>
    </row>
    <row r="452" spans="1:9" x14ac:dyDescent="0.25">
      <c r="A452" s="2">
        <v>0</v>
      </c>
      <c r="B452" s="2">
        <v>2850</v>
      </c>
      <c r="C452" s="2">
        <v>0</v>
      </c>
      <c r="D452" s="2">
        <v>0</v>
      </c>
      <c r="E452" s="2">
        <v>0</v>
      </c>
      <c r="F452" s="2">
        <v>0</v>
      </c>
      <c r="G452" s="2">
        <v>0</v>
      </c>
      <c r="H452" s="2">
        <v>0</v>
      </c>
      <c r="I452" s="5">
        <v>44026</v>
      </c>
    </row>
    <row r="453" spans="1:9" x14ac:dyDescent="0.25">
      <c r="A453" s="2">
        <v>0</v>
      </c>
      <c r="B453" s="2">
        <v>3048</v>
      </c>
      <c r="C453" s="2">
        <v>0</v>
      </c>
      <c r="D453" s="2">
        <v>0</v>
      </c>
      <c r="E453" s="2">
        <v>0</v>
      </c>
      <c r="F453" s="2">
        <v>0</v>
      </c>
      <c r="G453" s="2">
        <v>0</v>
      </c>
      <c r="H453" s="2">
        <v>1</v>
      </c>
      <c r="I453" s="5">
        <v>44026</v>
      </c>
    </row>
    <row r="454" spans="1:9" x14ac:dyDescent="0.25">
      <c r="A454" s="2">
        <v>1</v>
      </c>
      <c r="B454" s="2">
        <v>2915</v>
      </c>
      <c r="C454" s="2">
        <v>0</v>
      </c>
      <c r="D454" s="2">
        <v>1</v>
      </c>
      <c r="E454" s="2">
        <v>1</v>
      </c>
      <c r="F454" s="2">
        <v>0</v>
      </c>
      <c r="G454" s="2">
        <v>0</v>
      </c>
      <c r="H454" s="2">
        <v>1</v>
      </c>
      <c r="I454" s="5">
        <v>44025</v>
      </c>
    </row>
    <row r="455" spans="1:9" x14ac:dyDescent="0.25">
      <c r="A455" s="2">
        <v>0</v>
      </c>
      <c r="B455" s="2">
        <v>3154</v>
      </c>
      <c r="C455" s="2">
        <v>1</v>
      </c>
      <c r="D455" s="2">
        <v>0</v>
      </c>
      <c r="E455" s="2">
        <v>0</v>
      </c>
      <c r="F455" s="2">
        <v>0</v>
      </c>
      <c r="G455" s="2">
        <v>0</v>
      </c>
      <c r="H455" s="2">
        <v>0</v>
      </c>
      <c r="I455" s="5">
        <v>44025</v>
      </c>
    </row>
    <row r="456" spans="1:9" x14ac:dyDescent="0.25">
      <c r="A456" s="2">
        <v>0</v>
      </c>
      <c r="B456" s="2">
        <v>2882</v>
      </c>
      <c r="C456" s="2">
        <v>0</v>
      </c>
      <c r="D456" s="2">
        <v>0</v>
      </c>
      <c r="E456" s="2">
        <v>0</v>
      </c>
      <c r="F456" s="2">
        <v>0</v>
      </c>
      <c r="G456" s="2">
        <v>0</v>
      </c>
      <c r="H456" s="2">
        <v>0</v>
      </c>
      <c r="I456" s="5">
        <v>44024</v>
      </c>
    </row>
    <row r="457" spans="1:9" x14ac:dyDescent="0.25">
      <c r="A457" s="2">
        <v>0</v>
      </c>
      <c r="B457" s="2">
        <v>2998</v>
      </c>
      <c r="C457" s="2">
        <v>0</v>
      </c>
      <c r="D457" s="2">
        <v>0</v>
      </c>
      <c r="E457" s="2">
        <v>0</v>
      </c>
      <c r="F457" s="2">
        <v>0</v>
      </c>
      <c r="G457" s="2">
        <v>0</v>
      </c>
      <c r="H457" s="2">
        <v>0</v>
      </c>
      <c r="I457" s="5">
        <v>44024</v>
      </c>
    </row>
    <row r="458" spans="1:9" x14ac:dyDescent="0.25">
      <c r="A458" s="2">
        <v>0</v>
      </c>
      <c r="B458" s="2">
        <v>3179</v>
      </c>
      <c r="C458" s="2">
        <v>0</v>
      </c>
      <c r="D458" s="2">
        <v>0</v>
      </c>
      <c r="E458" s="2">
        <v>0</v>
      </c>
      <c r="F458" s="2">
        <v>0</v>
      </c>
      <c r="G458" s="2">
        <v>0</v>
      </c>
      <c r="H458" s="2">
        <v>0</v>
      </c>
      <c r="I458" s="5">
        <v>44024</v>
      </c>
    </row>
    <row r="459" spans="1:9" x14ac:dyDescent="0.25">
      <c r="A459" s="2">
        <v>0</v>
      </c>
      <c r="B459" s="2">
        <v>1259</v>
      </c>
      <c r="C459" s="2">
        <v>0</v>
      </c>
      <c r="D459" s="2">
        <v>0</v>
      </c>
      <c r="E459" s="2">
        <v>0</v>
      </c>
      <c r="F459" s="2">
        <v>0</v>
      </c>
      <c r="G459" s="2">
        <v>0</v>
      </c>
      <c r="H459" s="2">
        <v>0</v>
      </c>
      <c r="I459" s="5">
        <v>44023</v>
      </c>
    </row>
    <row r="460" spans="1:9" x14ac:dyDescent="0.25">
      <c r="A460" s="2">
        <v>0</v>
      </c>
      <c r="B460" s="2">
        <v>1956</v>
      </c>
      <c r="C460" s="2">
        <v>0</v>
      </c>
      <c r="D460" s="2">
        <v>0</v>
      </c>
      <c r="E460" s="2">
        <v>0</v>
      </c>
      <c r="F460" s="2">
        <v>0</v>
      </c>
      <c r="G460" s="2">
        <v>0</v>
      </c>
      <c r="H460" s="2">
        <v>0</v>
      </c>
      <c r="I460" s="5">
        <v>44022</v>
      </c>
    </row>
    <row r="461" spans="1:9" x14ac:dyDescent="0.25">
      <c r="A461" s="2">
        <v>0</v>
      </c>
      <c r="B461" s="2">
        <v>1418</v>
      </c>
      <c r="C461" s="2">
        <v>0</v>
      </c>
      <c r="D461" s="2">
        <v>0</v>
      </c>
      <c r="E461" s="2">
        <v>0</v>
      </c>
      <c r="F461" s="2">
        <v>0</v>
      </c>
      <c r="G461" s="2">
        <v>0</v>
      </c>
      <c r="H461" s="2">
        <v>0</v>
      </c>
      <c r="I461" s="5">
        <v>44021</v>
      </c>
    </row>
    <row r="462" spans="1:9" x14ac:dyDescent="0.25">
      <c r="A462" s="2">
        <v>0</v>
      </c>
      <c r="B462" s="2">
        <v>1951</v>
      </c>
      <c r="C462" s="2">
        <v>0</v>
      </c>
      <c r="D462" s="2">
        <v>0</v>
      </c>
      <c r="E462" s="2">
        <v>0</v>
      </c>
      <c r="F462" s="2">
        <v>0</v>
      </c>
      <c r="G462" s="2">
        <v>0</v>
      </c>
      <c r="H462" s="2">
        <v>0</v>
      </c>
      <c r="I462" s="5">
        <v>44021</v>
      </c>
    </row>
    <row r="463" spans="1:9" x14ac:dyDescent="0.25">
      <c r="A463" s="2">
        <v>0</v>
      </c>
      <c r="B463" s="2">
        <v>2486</v>
      </c>
      <c r="C463" s="2">
        <v>0</v>
      </c>
      <c r="D463" s="2">
        <v>0</v>
      </c>
      <c r="E463" s="2">
        <v>0</v>
      </c>
      <c r="F463" s="2">
        <v>0</v>
      </c>
      <c r="G463" s="2">
        <v>0</v>
      </c>
      <c r="H463" s="2">
        <v>0</v>
      </c>
      <c r="I463" s="5">
        <v>44021</v>
      </c>
    </row>
    <row r="464" spans="1:9" x14ac:dyDescent="0.25">
      <c r="A464" s="2">
        <v>0</v>
      </c>
      <c r="B464" s="2">
        <v>2632</v>
      </c>
      <c r="C464" s="2">
        <v>0</v>
      </c>
      <c r="D464" s="2">
        <v>0</v>
      </c>
      <c r="E464" s="2">
        <v>0</v>
      </c>
      <c r="F464" s="2">
        <v>0</v>
      </c>
      <c r="G464" s="2">
        <v>0</v>
      </c>
      <c r="H464" s="2">
        <v>0</v>
      </c>
      <c r="I464" s="5">
        <v>44021</v>
      </c>
    </row>
    <row r="465" spans="1:9" x14ac:dyDescent="0.25">
      <c r="A465" s="2">
        <v>0</v>
      </c>
      <c r="B465" s="2">
        <v>2824</v>
      </c>
      <c r="C465" s="2">
        <v>0</v>
      </c>
      <c r="D465" s="2">
        <v>0</v>
      </c>
      <c r="E465" s="2">
        <v>0</v>
      </c>
      <c r="F465" s="2">
        <v>0</v>
      </c>
      <c r="G465" s="2">
        <v>0</v>
      </c>
      <c r="H465" s="2">
        <v>0</v>
      </c>
      <c r="I465" s="5">
        <v>44021</v>
      </c>
    </row>
    <row r="466" spans="1:9" x14ac:dyDescent="0.25">
      <c r="A466" s="2">
        <v>0</v>
      </c>
      <c r="B466" s="2">
        <v>2299</v>
      </c>
      <c r="C466" s="2">
        <v>0</v>
      </c>
      <c r="D466" s="2">
        <v>0</v>
      </c>
      <c r="E466" s="2">
        <v>0</v>
      </c>
      <c r="F466" s="2">
        <v>0</v>
      </c>
      <c r="G466" s="2">
        <v>0</v>
      </c>
      <c r="H466" s="2">
        <v>0</v>
      </c>
      <c r="I466" s="5">
        <v>44020</v>
      </c>
    </row>
    <row r="467" spans="1:9" x14ac:dyDescent="0.25">
      <c r="A467" s="2">
        <v>0</v>
      </c>
      <c r="B467" s="2">
        <v>2290</v>
      </c>
      <c r="C467" s="2">
        <v>0</v>
      </c>
      <c r="D467" s="2">
        <v>0</v>
      </c>
      <c r="E467" s="2">
        <v>0</v>
      </c>
      <c r="F467" s="2">
        <v>0</v>
      </c>
      <c r="G467" s="2">
        <v>0</v>
      </c>
      <c r="H467" s="2">
        <v>0</v>
      </c>
      <c r="I467" s="5">
        <v>44019</v>
      </c>
    </row>
    <row r="468" spans="1:9" x14ac:dyDescent="0.25">
      <c r="A468" s="2">
        <v>0</v>
      </c>
      <c r="B468" s="2">
        <v>1162</v>
      </c>
      <c r="C468" s="2">
        <v>0</v>
      </c>
      <c r="D468" s="2">
        <v>0</v>
      </c>
      <c r="E468" s="2">
        <v>0</v>
      </c>
      <c r="F468" s="2">
        <v>0</v>
      </c>
      <c r="G468" s="2">
        <v>0</v>
      </c>
      <c r="H468" s="2">
        <v>0</v>
      </c>
      <c r="I468" s="5">
        <v>44018</v>
      </c>
    </row>
    <row r="469" spans="1:9" x14ac:dyDescent="0.25">
      <c r="A469" s="2">
        <v>0</v>
      </c>
      <c r="B469" s="2">
        <v>1577</v>
      </c>
      <c r="C469" s="2">
        <v>0</v>
      </c>
      <c r="D469" s="2">
        <v>0</v>
      </c>
      <c r="E469" s="2">
        <v>0</v>
      </c>
      <c r="F469" s="2">
        <v>0</v>
      </c>
      <c r="G469" s="2">
        <v>0</v>
      </c>
      <c r="H469" s="2">
        <v>0</v>
      </c>
      <c r="I469" s="5">
        <v>44018</v>
      </c>
    </row>
    <row r="470" spans="1:9" x14ac:dyDescent="0.25">
      <c r="A470" s="2">
        <v>0</v>
      </c>
      <c r="B470" s="2">
        <v>2089</v>
      </c>
      <c r="C470" s="2">
        <v>1</v>
      </c>
      <c r="D470" s="2">
        <v>0</v>
      </c>
      <c r="E470" s="2">
        <v>0</v>
      </c>
      <c r="F470" s="2">
        <v>0</v>
      </c>
      <c r="G470" s="2">
        <v>0</v>
      </c>
      <c r="H470" s="2">
        <v>0</v>
      </c>
      <c r="I470" s="5">
        <v>44018</v>
      </c>
    </row>
    <row r="471" spans="1:9" x14ac:dyDescent="0.25">
      <c r="A471" s="2">
        <v>0</v>
      </c>
      <c r="B471" s="2">
        <v>3108</v>
      </c>
      <c r="C471" s="2">
        <v>0</v>
      </c>
      <c r="D471" s="2">
        <v>0</v>
      </c>
      <c r="E471" s="2">
        <v>0</v>
      </c>
      <c r="F471" s="2">
        <v>0</v>
      </c>
      <c r="G471" s="2">
        <v>0</v>
      </c>
      <c r="H471" s="2">
        <v>0</v>
      </c>
      <c r="I471" s="5">
        <v>44018</v>
      </c>
    </row>
    <row r="472" spans="1:9" x14ac:dyDescent="0.25">
      <c r="A472" s="2">
        <v>1</v>
      </c>
      <c r="B472" s="2">
        <v>1730</v>
      </c>
      <c r="C472" s="2">
        <v>0</v>
      </c>
      <c r="D472" s="2">
        <v>0</v>
      </c>
      <c r="E472" s="2">
        <v>0</v>
      </c>
      <c r="F472" s="2">
        <v>0</v>
      </c>
      <c r="G472" s="2">
        <v>0</v>
      </c>
      <c r="H472" s="2">
        <v>1</v>
      </c>
      <c r="I472" s="5">
        <v>44017</v>
      </c>
    </row>
    <row r="473" spans="1:9" x14ac:dyDescent="0.25">
      <c r="A473" s="2">
        <v>0</v>
      </c>
      <c r="B473" s="2">
        <v>1446</v>
      </c>
      <c r="C473" s="2">
        <v>0</v>
      </c>
      <c r="D473" s="2">
        <v>0</v>
      </c>
      <c r="E473" s="2">
        <v>0</v>
      </c>
      <c r="F473" s="2">
        <v>0</v>
      </c>
      <c r="G473" s="2">
        <v>0</v>
      </c>
      <c r="H473" s="2">
        <v>0</v>
      </c>
      <c r="I473" s="5">
        <v>44016</v>
      </c>
    </row>
    <row r="474" spans="1:9" x14ac:dyDescent="0.25">
      <c r="A474" s="2">
        <v>0</v>
      </c>
      <c r="B474" s="2">
        <v>2395</v>
      </c>
      <c r="C474" s="2">
        <v>0</v>
      </c>
      <c r="D474" s="2">
        <v>0</v>
      </c>
      <c r="E474" s="2">
        <v>0</v>
      </c>
      <c r="F474" s="2">
        <v>0</v>
      </c>
      <c r="G474" s="2">
        <v>0</v>
      </c>
      <c r="H474" s="2">
        <v>0</v>
      </c>
      <c r="I474" s="5">
        <v>44016</v>
      </c>
    </row>
    <row r="475" spans="1:9" x14ac:dyDescent="0.25">
      <c r="A475" s="2">
        <v>0</v>
      </c>
      <c r="B475" s="2">
        <v>2699</v>
      </c>
      <c r="C475" s="2">
        <v>0</v>
      </c>
      <c r="D475" s="2">
        <v>0</v>
      </c>
      <c r="E475" s="2">
        <v>0</v>
      </c>
      <c r="F475" s="2">
        <v>0</v>
      </c>
      <c r="G475" s="2">
        <v>0</v>
      </c>
      <c r="H475" s="2">
        <v>1</v>
      </c>
      <c r="I475" s="5">
        <v>44016</v>
      </c>
    </row>
    <row r="476" spans="1:9" x14ac:dyDescent="0.25">
      <c r="A476" s="2">
        <v>0</v>
      </c>
      <c r="B476" s="2">
        <v>3120</v>
      </c>
      <c r="C476" s="2">
        <v>0</v>
      </c>
      <c r="D476" s="2">
        <v>0</v>
      </c>
      <c r="E476" s="2">
        <v>0</v>
      </c>
      <c r="F476" s="2">
        <v>0</v>
      </c>
      <c r="G476" s="2">
        <v>0</v>
      </c>
      <c r="H476" s="2">
        <v>0</v>
      </c>
      <c r="I476" s="5">
        <v>44016</v>
      </c>
    </row>
    <row r="477" spans="1:9" x14ac:dyDescent="0.25">
      <c r="A477" s="2">
        <v>0</v>
      </c>
      <c r="B477" s="2">
        <v>1504</v>
      </c>
      <c r="C477" s="2">
        <v>0</v>
      </c>
      <c r="D477" s="2">
        <v>0</v>
      </c>
      <c r="E477" s="2">
        <v>0</v>
      </c>
      <c r="F477" s="2">
        <v>0</v>
      </c>
      <c r="G477" s="2">
        <v>0</v>
      </c>
      <c r="H477" s="2">
        <v>0</v>
      </c>
      <c r="I477" s="5">
        <v>44015</v>
      </c>
    </row>
    <row r="478" spans="1:9" x14ac:dyDescent="0.25">
      <c r="A478" s="2">
        <v>0</v>
      </c>
      <c r="B478" s="2">
        <v>1555</v>
      </c>
      <c r="C478" s="2">
        <v>0</v>
      </c>
      <c r="D478" s="2">
        <v>0</v>
      </c>
      <c r="E478" s="2">
        <v>0</v>
      </c>
      <c r="F478" s="2">
        <v>0</v>
      </c>
      <c r="G478" s="2">
        <v>0</v>
      </c>
      <c r="H478" s="2">
        <v>0</v>
      </c>
      <c r="I478" s="5">
        <v>44015</v>
      </c>
    </row>
    <row r="479" spans="1:9" x14ac:dyDescent="0.25">
      <c r="A479" s="2">
        <v>0</v>
      </c>
      <c r="B479" s="2">
        <v>2333</v>
      </c>
      <c r="C479" s="2">
        <v>0</v>
      </c>
      <c r="D479" s="2">
        <v>0</v>
      </c>
      <c r="E479" s="2">
        <v>0</v>
      </c>
      <c r="F479" s="2">
        <v>0</v>
      </c>
      <c r="G479" s="2">
        <v>0</v>
      </c>
      <c r="H479" s="2">
        <v>0</v>
      </c>
      <c r="I479" s="5">
        <v>44015</v>
      </c>
    </row>
    <row r="480" spans="1:9" x14ac:dyDescent="0.25">
      <c r="A480" s="2">
        <v>0</v>
      </c>
      <c r="B480" s="2">
        <v>2594</v>
      </c>
      <c r="C480" s="2">
        <v>0</v>
      </c>
      <c r="D480" s="2">
        <v>0</v>
      </c>
      <c r="E480" s="2">
        <v>0</v>
      </c>
      <c r="F480" s="2">
        <v>0</v>
      </c>
      <c r="G480" s="2">
        <v>0</v>
      </c>
      <c r="H480" s="2">
        <v>0</v>
      </c>
      <c r="I480" s="5">
        <v>44015</v>
      </c>
    </row>
    <row r="481" spans="1:9" x14ac:dyDescent="0.25">
      <c r="A481" s="2">
        <v>0</v>
      </c>
      <c r="B481" s="2">
        <v>1472</v>
      </c>
      <c r="C481" s="2">
        <v>0</v>
      </c>
      <c r="D481" s="2">
        <v>0</v>
      </c>
      <c r="E481" s="2">
        <v>0</v>
      </c>
      <c r="F481" s="2">
        <v>0</v>
      </c>
      <c r="G481" s="2">
        <v>0</v>
      </c>
      <c r="H481" s="2">
        <v>0</v>
      </c>
      <c r="I481" s="5">
        <v>44014</v>
      </c>
    </row>
    <row r="482" spans="1:9" x14ac:dyDescent="0.25">
      <c r="A482" s="2">
        <v>1</v>
      </c>
      <c r="B482" s="2">
        <v>1532</v>
      </c>
      <c r="C482" s="2">
        <v>0</v>
      </c>
      <c r="D482" s="2">
        <v>0</v>
      </c>
      <c r="E482" s="2">
        <v>0</v>
      </c>
      <c r="F482" s="2">
        <v>0</v>
      </c>
      <c r="G482" s="2">
        <v>0</v>
      </c>
      <c r="H482" s="2">
        <v>1</v>
      </c>
      <c r="I482" s="5">
        <v>44014</v>
      </c>
    </row>
    <row r="483" spans="1:9" x14ac:dyDescent="0.25">
      <c r="A483" s="2">
        <v>0</v>
      </c>
      <c r="B483" s="2">
        <v>1758</v>
      </c>
      <c r="C483" s="2">
        <v>0</v>
      </c>
      <c r="D483" s="2">
        <v>0</v>
      </c>
      <c r="E483" s="2">
        <v>0</v>
      </c>
      <c r="F483" s="2">
        <v>0</v>
      </c>
      <c r="G483" s="2">
        <v>0</v>
      </c>
      <c r="H483" s="2">
        <v>0</v>
      </c>
      <c r="I483" s="5">
        <v>44014</v>
      </c>
    </row>
    <row r="484" spans="1:9" x14ac:dyDescent="0.25">
      <c r="A484" s="2">
        <v>0</v>
      </c>
      <c r="B484" s="2">
        <v>1841</v>
      </c>
      <c r="C484" s="2">
        <v>0</v>
      </c>
      <c r="D484" s="2">
        <v>0</v>
      </c>
      <c r="E484" s="2">
        <v>0</v>
      </c>
      <c r="F484" s="2">
        <v>0</v>
      </c>
      <c r="G484" s="2">
        <v>0</v>
      </c>
      <c r="H484" s="2">
        <v>0</v>
      </c>
      <c r="I484" s="5">
        <v>44014</v>
      </c>
    </row>
    <row r="485" spans="1:9" x14ac:dyDescent="0.25">
      <c r="A485" s="2">
        <v>1</v>
      </c>
      <c r="B485" s="2">
        <v>1989</v>
      </c>
      <c r="C485" s="2">
        <v>0</v>
      </c>
      <c r="D485" s="2">
        <v>0</v>
      </c>
      <c r="E485" s="2">
        <v>0</v>
      </c>
      <c r="F485" s="2">
        <v>0</v>
      </c>
      <c r="G485" s="2">
        <v>0</v>
      </c>
      <c r="H485" s="2">
        <v>0</v>
      </c>
      <c r="I485" s="5">
        <v>44014</v>
      </c>
    </row>
    <row r="486" spans="1:9" x14ac:dyDescent="0.25">
      <c r="A486" s="2">
        <v>0</v>
      </c>
      <c r="B486" s="2">
        <v>2436</v>
      </c>
      <c r="C486" s="2">
        <v>1</v>
      </c>
      <c r="D486" s="2">
        <v>0</v>
      </c>
      <c r="E486" s="2">
        <v>0</v>
      </c>
      <c r="F486" s="2">
        <v>0</v>
      </c>
      <c r="G486" s="2">
        <v>0</v>
      </c>
      <c r="H486" s="2">
        <v>0</v>
      </c>
      <c r="I486" s="5">
        <v>44014</v>
      </c>
    </row>
    <row r="487" spans="1:9" x14ac:dyDescent="0.25">
      <c r="A487" s="2">
        <v>0</v>
      </c>
      <c r="B487" s="2">
        <v>2471</v>
      </c>
      <c r="C487" s="2">
        <v>0</v>
      </c>
      <c r="D487" s="2">
        <v>0</v>
      </c>
      <c r="E487" s="2">
        <v>0</v>
      </c>
      <c r="F487" s="2">
        <v>0</v>
      </c>
      <c r="G487" s="2">
        <v>0</v>
      </c>
      <c r="H487" s="2">
        <v>0</v>
      </c>
      <c r="I487" s="5">
        <v>44014</v>
      </c>
    </row>
    <row r="488" spans="1:9" x14ac:dyDescent="0.25">
      <c r="A488" s="2">
        <v>0</v>
      </c>
      <c r="B488" s="2">
        <v>1708</v>
      </c>
      <c r="C488" s="2">
        <v>0</v>
      </c>
      <c r="D488" s="2">
        <v>0</v>
      </c>
      <c r="E488" s="2">
        <v>0</v>
      </c>
      <c r="F488" s="2">
        <v>0</v>
      </c>
      <c r="G488" s="2">
        <v>0</v>
      </c>
      <c r="H488" s="2">
        <v>0</v>
      </c>
      <c r="I488" s="5">
        <v>44013</v>
      </c>
    </row>
    <row r="489" spans="1:9" x14ac:dyDescent="0.25">
      <c r="A489" s="2">
        <v>0</v>
      </c>
      <c r="B489" s="2">
        <v>1725</v>
      </c>
      <c r="C489" s="2">
        <v>0</v>
      </c>
      <c r="D489" s="2">
        <v>0</v>
      </c>
      <c r="E489" s="2">
        <v>1</v>
      </c>
      <c r="F489" s="2">
        <v>0</v>
      </c>
      <c r="G489" s="2">
        <v>0</v>
      </c>
      <c r="H489" s="2">
        <v>0</v>
      </c>
      <c r="I489" s="5">
        <v>44013</v>
      </c>
    </row>
    <row r="490" spans="1:9" x14ac:dyDescent="0.25">
      <c r="A490" s="2">
        <v>0</v>
      </c>
      <c r="B490" s="2">
        <v>2879</v>
      </c>
      <c r="C490" s="2">
        <v>1</v>
      </c>
      <c r="D490" s="2">
        <v>0</v>
      </c>
      <c r="E490" s="2">
        <v>0</v>
      </c>
      <c r="F490" s="2">
        <v>0</v>
      </c>
      <c r="G490" s="2">
        <v>0</v>
      </c>
      <c r="H490" s="2">
        <v>0</v>
      </c>
      <c r="I490" s="5">
        <v>44013</v>
      </c>
    </row>
    <row r="491" spans="1:9" x14ac:dyDescent="0.25">
      <c r="A491" s="2">
        <v>0</v>
      </c>
      <c r="B491" s="2">
        <v>3127</v>
      </c>
      <c r="C491" s="2">
        <v>0</v>
      </c>
      <c r="D491" s="2">
        <v>0</v>
      </c>
      <c r="E491" s="2">
        <v>0</v>
      </c>
      <c r="F491" s="2">
        <v>0</v>
      </c>
      <c r="G491" s="2">
        <v>0</v>
      </c>
      <c r="H491" s="2">
        <v>0</v>
      </c>
      <c r="I491" s="5">
        <v>44013</v>
      </c>
    </row>
    <row r="492" spans="1:9" x14ac:dyDescent="0.25">
      <c r="A492" s="2">
        <v>0</v>
      </c>
      <c r="B492" s="2">
        <v>3203</v>
      </c>
      <c r="C492" s="2">
        <v>1</v>
      </c>
      <c r="D492" s="2">
        <v>0</v>
      </c>
      <c r="E492" s="2">
        <v>0</v>
      </c>
      <c r="F492" s="2">
        <v>0</v>
      </c>
      <c r="G492" s="2">
        <v>0</v>
      </c>
      <c r="H492" s="2">
        <v>0</v>
      </c>
      <c r="I492" s="5">
        <v>44013</v>
      </c>
    </row>
    <row r="493" spans="1:9" x14ac:dyDescent="0.25">
      <c r="A493" s="2">
        <v>0</v>
      </c>
      <c r="B493" s="2">
        <v>3218</v>
      </c>
      <c r="C493" s="2">
        <v>1</v>
      </c>
      <c r="D493" s="2">
        <v>0</v>
      </c>
      <c r="E493" s="2">
        <v>0</v>
      </c>
      <c r="F493" s="2">
        <v>0</v>
      </c>
      <c r="G493" s="2">
        <v>0</v>
      </c>
      <c r="H493" s="2">
        <v>0</v>
      </c>
      <c r="I493" s="5">
        <v>44013</v>
      </c>
    </row>
    <row r="494" spans="1:9" x14ac:dyDescent="0.25">
      <c r="A494" s="2">
        <v>0</v>
      </c>
      <c r="B494" s="2">
        <v>1108</v>
      </c>
      <c r="C494" s="2">
        <v>0</v>
      </c>
      <c r="D494" s="2">
        <v>1</v>
      </c>
      <c r="E494" s="2">
        <v>1</v>
      </c>
      <c r="F494" s="2">
        <v>0</v>
      </c>
      <c r="G494" s="2">
        <v>0</v>
      </c>
      <c r="H494" s="2">
        <v>0</v>
      </c>
      <c r="I494" s="5">
        <v>44012</v>
      </c>
    </row>
    <row r="495" spans="1:9" x14ac:dyDescent="0.25">
      <c r="A495" s="2">
        <v>1</v>
      </c>
      <c r="B495" s="2">
        <v>2455</v>
      </c>
      <c r="C495" s="2">
        <v>0</v>
      </c>
      <c r="D495" s="2">
        <v>0</v>
      </c>
      <c r="E495" s="2">
        <v>0</v>
      </c>
      <c r="F495" s="2">
        <v>0</v>
      </c>
      <c r="G495" s="2">
        <v>0</v>
      </c>
      <c r="H495" s="2">
        <v>0</v>
      </c>
      <c r="I495" s="5">
        <v>44012</v>
      </c>
    </row>
    <row r="496" spans="1:9" x14ac:dyDescent="0.25">
      <c r="A496" s="2">
        <v>0</v>
      </c>
      <c r="B496" s="2">
        <v>3204</v>
      </c>
      <c r="C496" s="2">
        <v>0</v>
      </c>
      <c r="D496" s="2">
        <v>0</v>
      </c>
      <c r="E496" s="2">
        <v>0</v>
      </c>
      <c r="F496" s="2">
        <v>0</v>
      </c>
      <c r="G496" s="2">
        <v>0</v>
      </c>
      <c r="H496" s="2">
        <v>0</v>
      </c>
      <c r="I496" s="5">
        <v>44012</v>
      </c>
    </row>
    <row r="497" spans="1:9" x14ac:dyDescent="0.25">
      <c r="A497" s="2">
        <v>0</v>
      </c>
      <c r="B497" s="2">
        <v>3219</v>
      </c>
      <c r="C497" s="2">
        <v>0</v>
      </c>
      <c r="D497" s="2">
        <v>0</v>
      </c>
      <c r="E497" s="2">
        <v>0</v>
      </c>
      <c r="F497" s="2">
        <v>0</v>
      </c>
      <c r="G497" s="2">
        <v>0</v>
      </c>
      <c r="H497" s="2">
        <v>0</v>
      </c>
      <c r="I497" s="5">
        <v>44012</v>
      </c>
    </row>
    <row r="498" spans="1:9" x14ac:dyDescent="0.25">
      <c r="A498" s="2">
        <v>0</v>
      </c>
      <c r="B498" s="2">
        <v>1878</v>
      </c>
      <c r="C498" s="2">
        <v>0</v>
      </c>
      <c r="D498" s="2">
        <v>0</v>
      </c>
      <c r="E498" s="2">
        <v>0</v>
      </c>
      <c r="F498" s="2">
        <v>0</v>
      </c>
      <c r="G498" s="2">
        <v>0</v>
      </c>
      <c r="H498" s="2">
        <v>0</v>
      </c>
      <c r="I498" s="5">
        <v>44011</v>
      </c>
    </row>
    <row r="499" spans="1:9" x14ac:dyDescent="0.25">
      <c r="A499" s="2">
        <v>0</v>
      </c>
      <c r="B499" s="2">
        <v>2556</v>
      </c>
      <c r="C499" s="2">
        <v>0</v>
      </c>
      <c r="D499" s="2">
        <v>0</v>
      </c>
      <c r="E499" s="2">
        <v>0</v>
      </c>
      <c r="F499" s="2">
        <v>0</v>
      </c>
      <c r="G499" s="2">
        <v>0</v>
      </c>
      <c r="H499" s="2">
        <v>0</v>
      </c>
      <c r="I499" s="5">
        <v>44011</v>
      </c>
    </row>
    <row r="500" spans="1:9" x14ac:dyDescent="0.25">
      <c r="A500" s="2">
        <v>0</v>
      </c>
      <c r="B500" s="2">
        <v>2654</v>
      </c>
      <c r="C500" s="2">
        <v>0</v>
      </c>
      <c r="D500" s="2">
        <v>0</v>
      </c>
      <c r="E500" s="2">
        <v>0</v>
      </c>
      <c r="F500" s="2">
        <v>0</v>
      </c>
      <c r="G500" s="2">
        <v>0</v>
      </c>
      <c r="H500" s="2">
        <v>0</v>
      </c>
      <c r="I500" s="5">
        <v>44011</v>
      </c>
    </row>
    <row r="501" spans="1:9" x14ac:dyDescent="0.25">
      <c r="A501" s="2">
        <v>0</v>
      </c>
      <c r="B501" s="2">
        <v>2944</v>
      </c>
      <c r="C501" s="2">
        <v>1</v>
      </c>
      <c r="D501" s="2">
        <v>1</v>
      </c>
      <c r="E501" s="2">
        <v>0</v>
      </c>
      <c r="F501" s="2">
        <v>0</v>
      </c>
      <c r="G501" s="2">
        <v>0</v>
      </c>
      <c r="H501" s="2">
        <v>0</v>
      </c>
      <c r="I501" s="5">
        <v>44011</v>
      </c>
    </row>
    <row r="502" spans="1:9" x14ac:dyDescent="0.25">
      <c r="A502" s="2">
        <v>0</v>
      </c>
      <c r="B502" s="2">
        <v>3109</v>
      </c>
      <c r="C502" s="2">
        <v>0</v>
      </c>
      <c r="D502" s="2">
        <v>0</v>
      </c>
      <c r="E502" s="2">
        <v>0</v>
      </c>
      <c r="F502" s="2">
        <v>0</v>
      </c>
      <c r="G502" s="2">
        <v>0</v>
      </c>
      <c r="H502" s="2">
        <v>0</v>
      </c>
      <c r="I502" s="5">
        <v>44011</v>
      </c>
    </row>
    <row r="503" spans="1:9" x14ac:dyDescent="0.25">
      <c r="A503" s="2">
        <v>0</v>
      </c>
      <c r="B503" s="2">
        <v>1172</v>
      </c>
      <c r="C503" s="2">
        <v>0</v>
      </c>
      <c r="D503" s="2">
        <v>0</v>
      </c>
      <c r="E503" s="2">
        <v>0</v>
      </c>
      <c r="F503" s="2">
        <v>0</v>
      </c>
      <c r="G503" s="2">
        <v>0</v>
      </c>
      <c r="H503" s="2">
        <v>0</v>
      </c>
      <c r="I503" s="5">
        <v>44010</v>
      </c>
    </row>
    <row r="504" spans="1:9" x14ac:dyDescent="0.25">
      <c r="A504" s="2">
        <v>0</v>
      </c>
      <c r="B504" s="2">
        <v>2059</v>
      </c>
      <c r="C504" s="2">
        <v>0</v>
      </c>
      <c r="D504" s="2">
        <v>0</v>
      </c>
      <c r="E504" s="2">
        <v>0</v>
      </c>
      <c r="F504" s="2">
        <v>0</v>
      </c>
      <c r="G504" s="2">
        <v>0</v>
      </c>
      <c r="H504" s="2">
        <v>0</v>
      </c>
      <c r="I504" s="5">
        <v>44010</v>
      </c>
    </row>
    <row r="505" spans="1:9" x14ac:dyDescent="0.25">
      <c r="A505" s="2">
        <v>0</v>
      </c>
      <c r="B505" s="2">
        <v>2150</v>
      </c>
      <c r="C505" s="2">
        <v>0</v>
      </c>
      <c r="D505" s="2">
        <v>0</v>
      </c>
      <c r="E505" s="2">
        <v>0</v>
      </c>
      <c r="F505" s="2">
        <v>0</v>
      </c>
      <c r="G505" s="2">
        <v>0</v>
      </c>
      <c r="H505" s="2">
        <v>0</v>
      </c>
      <c r="I505" s="5">
        <v>44010</v>
      </c>
    </row>
    <row r="506" spans="1:9" x14ac:dyDescent="0.25">
      <c r="A506" s="2">
        <v>0</v>
      </c>
      <c r="B506" s="2">
        <v>2389</v>
      </c>
      <c r="C506" s="2">
        <v>0</v>
      </c>
      <c r="D506" s="2">
        <v>0</v>
      </c>
      <c r="E506" s="2">
        <v>1</v>
      </c>
      <c r="F506" s="2">
        <v>0</v>
      </c>
      <c r="G506" s="2">
        <v>0</v>
      </c>
      <c r="H506" s="2">
        <v>1</v>
      </c>
      <c r="I506" s="5">
        <v>44010</v>
      </c>
    </row>
    <row r="507" spans="1:9" x14ac:dyDescent="0.25">
      <c r="A507" s="2">
        <v>0</v>
      </c>
      <c r="B507" s="2">
        <v>3125</v>
      </c>
      <c r="C507" s="2">
        <v>0</v>
      </c>
      <c r="D507" s="2">
        <v>0</v>
      </c>
      <c r="E507" s="2">
        <v>0</v>
      </c>
      <c r="F507" s="2">
        <v>0</v>
      </c>
      <c r="G507" s="2">
        <v>0</v>
      </c>
      <c r="H507" s="2">
        <v>0</v>
      </c>
      <c r="I507" s="5">
        <v>44010</v>
      </c>
    </row>
    <row r="508" spans="1:9" x14ac:dyDescent="0.25">
      <c r="A508" s="2">
        <v>0</v>
      </c>
      <c r="B508" s="2">
        <v>1084</v>
      </c>
      <c r="C508" s="2">
        <v>0</v>
      </c>
      <c r="D508" s="2">
        <v>0</v>
      </c>
      <c r="E508" s="2">
        <v>0</v>
      </c>
      <c r="F508" s="2">
        <v>0</v>
      </c>
      <c r="G508" s="2">
        <v>0</v>
      </c>
      <c r="H508" s="2">
        <v>0</v>
      </c>
      <c r="I508" s="5">
        <v>44009</v>
      </c>
    </row>
    <row r="509" spans="1:9" x14ac:dyDescent="0.25">
      <c r="A509" s="2">
        <v>0</v>
      </c>
      <c r="B509" s="2">
        <v>2126</v>
      </c>
      <c r="C509" s="2">
        <v>0</v>
      </c>
      <c r="D509" s="2">
        <v>0</v>
      </c>
      <c r="E509" s="2">
        <v>0</v>
      </c>
      <c r="F509" s="2">
        <v>0</v>
      </c>
      <c r="G509" s="2">
        <v>0</v>
      </c>
      <c r="H509" s="2">
        <v>0</v>
      </c>
      <c r="I509" s="5">
        <v>44009</v>
      </c>
    </row>
    <row r="510" spans="1:9" x14ac:dyDescent="0.25">
      <c r="A510" s="2">
        <v>0</v>
      </c>
      <c r="B510" s="2">
        <v>2852</v>
      </c>
      <c r="C510" s="2">
        <v>0</v>
      </c>
      <c r="D510" s="2">
        <v>0</v>
      </c>
      <c r="E510" s="2">
        <v>1</v>
      </c>
      <c r="F510" s="2">
        <v>0</v>
      </c>
      <c r="G510" s="2">
        <v>0</v>
      </c>
      <c r="H510" s="2">
        <v>0</v>
      </c>
      <c r="I510" s="5">
        <v>44009</v>
      </c>
    </row>
    <row r="511" spans="1:9" x14ac:dyDescent="0.25">
      <c r="A511" s="2">
        <v>0</v>
      </c>
      <c r="B511" s="2">
        <v>2997</v>
      </c>
      <c r="C511" s="2">
        <v>0</v>
      </c>
      <c r="D511" s="2">
        <v>0</v>
      </c>
      <c r="E511" s="2">
        <v>0</v>
      </c>
      <c r="F511" s="2">
        <v>0</v>
      </c>
      <c r="G511" s="2">
        <v>0</v>
      </c>
      <c r="H511" s="2">
        <v>0</v>
      </c>
      <c r="I511" s="5">
        <v>44009</v>
      </c>
    </row>
    <row r="512" spans="1:9" x14ac:dyDescent="0.25">
      <c r="A512" s="2">
        <v>0</v>
      </c>
      <c r="B512" s="2">
        <v>3086</v>
      </c>
      <c r="C512" s="2">
        <v>0</v>
      </c>
      <c r="D512" s="2">
        <v>0</v>
      </c>
      <c r="E512" s="2">
        <v>0</v>
      </c>
      <c r="F512" s="2">
        <v>0</v>
      </c>
      <c r="G512" s="2">
        <v>0</v>
      </c>
      <c r="H512" s="2">
        <v>0</v>
      </c>
      <c r="I512" s="5">
        <v>44009</v>
      </c>
    </row>
    <row r="513" spans="1:9" x14ac:dyDescent="0.25">
      <c r="A513" s="2">
        <v>0</v>
      </c>
      <c r="B513" s="2">
        <v>1005</v>
      </c>
      <c r="C513" s="2">
        <v>0</v>
      </c>
      <c r="D513" s="2">
        <v>0</v>
      </c>
      <c r="E513" s="2">
        <v>0</v>
      </c>
      <c r="F513" s="2">
        <v>0</v>
      </c>
      <c r="G513" s="2">
        <v>0</v>
      </c>
      <c r="H513" s="2">
        <v>0</v>
      </c>
      <c r="I513" s="5">
        <v>44007</v>
      </c>
    </row>
    <row r="514" spans="1:9" x14ac:dyDescent="0.25">
      <c r="A514" s="2">
        <v>0</v>
      </c>
      <c r="B514" s="2">
        <v>2861</v>
      </c>
      <c r="C514" s="2">
        <v>0</v>
      </c>
      <c r="D514" s="2">
        <v>0</v>
      </c>
      <c r="E514" s="2">
        <v>0</v>
      </c>
      <c r="F514" s="2">
        <v>0</v>
      </c>
      <c r="G514" s="2">
        <v>0</v>
      </c>
      <c r="H514" s="2">
        <v>0</v>
      </c>
      <c r="I514" s="5">
        <v>44007</v>
      </c>
    </row>
    <row r="515" spans="1:9" x14ac:dyDescent="0.25">
      <c r="A515" s="2">
        <v>0</v>
      </c>
      <c r="B515" s="2">
        <v>2896</v>
      </c>
      <c r="C515" s="2">
        <v>0</v>
      </c>
      <c r="D515" s="2">
        <v>0</v>
      </c>
      <c r="E515" s="2">
        <v>0</v>
      </c>
      <c r="F515" s="2">
        <v>0</v>
      </c>
      <c r="G515" s="2">
        <v>0</v>
      </c>
      <c r="H515" s="2">
        <v>0</v>
      </c>
      <c r="I515" s="5">
        <v>44007</v>
      </c>
    </row>
    <row r="516" spans="1:9" x14ac:dyDescent="0.25">
      <c r="A516" s="2">
        <v>0</v>
      </c>
      <c r="B516" s="2">
        <v>1297</v>
      </c>
      <c r="C516" s="2">
        <v>0</v>
      </c>
      <c r="D516" s="2">
        <v>0</v>
      </c>
      <c r="E516" s="2">
        <v>0</v>
      </c>
      <c r="F516" s="2">
        <v>0</v>
      </c>
      <c r="G516" s="2">
        <v>0</v>
      </c>
      <c r="H516" s="2">
        <v>0</v>
      </c>
      <c r="I516" s="5">
        <v>44006</v>
      </c>
    </row>
    <row r="517" spans="1:9" x14ac:dyDescent="0.25">
      <c r="A517" s="2">
        <v>0</v>
      </c>
      <c r="B517" s="2">
        <v>1520</v>
      </c>
      <c r="C517" s="2">
        <v>0</v>
      </c>
      <c r="D517" s="2">
        <v>0</v>
      </c>
      <c r="E517" s="2">
        <v>0</v>
      </c>
      <c r="F517" s="2">
        <v>0</v>
      </c>
      <c r="G517" s="2">
        <v>0</v>
      </c>
      <c r="H517" s="2">
        <v>0</v>
      </c>
      <c r="I517" s="5">
        <v>44006</v>
      </c>
    </row>
    <row r="518" spans="1:9" x14ac:dyDescent="0.25">
      <c r="A518" s="2">
        <v>0</v>
      </c>
      <c r="B518" s="2">
        <v>2221</v>
      </c>
      <c r="C518" s="2">
        <v>0</v>
      </c>
      <c r="D518" s="2">
        <v>0</v>
      </c>
      <c r="E518" s="2">
        <v>0</v>
      </c>
      <c r="F518" s="2">
        <v>0</v>
      </c>
      <c r="G518" s="2">
        <v>0</v>
      </c>
      <c r="H518" s="2">
        <v>0</v>
      </c>
      <c r="I518" s="5">
        <v>44006</v>
      </c>
    </row>
    <row r="519" spans="1:9" x14ac:dyDescent="0.25">
      <c r="A519" s="2">
        <v>0</v>
      </c>
      <c r="B519" s="2">
        <v>2656</v>
      </c>
      <c r="C519" s="2">
        <v>0</v>
      </c>
      <c r="D519" s="2">
        <v>0</v>
      </c>
      <c r="E519" s="2">
        <v>0</v>
      </c>
      <c r="F519" s="2">
        <v>0</v>
      </c>
      <c r="G519" s="2">
        <v>0</v>
      </c>
      <c r="H519" s="2">
        <v>0</v>
      </c>
      <c r="I519" s="5">
        <v>44005</v>
      </c>
    </row>
    <row r="520" spans="1:9" x14ac:dyDescent="0.25">
      <c r="A520" s="2">
        <v>0</v>
      </c>
      <c r="B520" s="2">
        <v>2931</v>
      </c>
      <c r="C520" s="2">
        <v>0</v>
      </c>
      <c r="D520" s="2">
        <v>0</v>
      </c>
      <c r="E520" s="2">
        <v>0</v>
      </c>
      <c r="F520" s="2">
        <v>0</v>
      </c>
      <c r="G520" s="2">
        <v>0</v>
      </c>
      <c r="H520" s="2">
        <v>0</v>
      </c>
      <c r="I520" s="5">
        <v>44005</v>
      </c>
    </row>
    <row r="521" spans="1:9" x14ac:dyDescent="0.25">
      <c r="A521" s="2">
        <v>0</v>
      </c>
      <c r="B521" s="2">
        <v>3112</v>
      </c>
      <c r="C521" s="2">
        <v>1</v>
      </c>
      <c r="D521" s="2">
        <v>1</v>
      </c>
      <c r="E521" s="2">
        <v>0</v>
      </c>
      <c r="F521" s="2">
        <v>0</v>
      </c>
      <c r="G521" s="2">
        <v>0</v>
      </c>
      <c r="H521" s="2">
        <v>0</v>
      </c>
      <c r="I521" s="5">
        <v>44005</v>
      </c>
    </row>
    <row r="522" spans="1:9" x14ac:dyDescent="0.25">
      <c r="A522" s="2">
        <v>0</v>
      </c>
      <c r="B522" s="2">
        <v>3140</v>
      </c>
      <c r="C522" s="2">
        <v>0</v>
      </c>
      <c r="D522" s="2">
        <v>0</v>
      </c>
      <c r="E522" s="2">
        <v>0</v>
      </c>
      <c r="F522" s="2">
        <v>0</v>
      </c>
      <c r="G522" s="2">
        <v>0</v>
      </c>
      <c r="H522" s="2">
        <v>0</v>
      </c>
      <c r="I522" s="5">
        <v>44005</v>
      </c>
    </row>
    <row r="523" spans="1:9" x14ac:dyDescent="0.25">
      <c r="A523" s="2">
        <v>0</v>
      </c>
      <c r="B523" s="2">
        <v>1280</v>
      </c>
      <c r="C523" s="2">
        <v>0</v>
      </c>
      <c r="D523" s="2">
        <v>0</v>
      </c>
      <c r="E523" s="2">
        <v>0</v>
      </c>
      <c r="F523" s="2">
        <v>0</v>
      </c>
      <c r="G523" s="2">
        <v>0</v>
      </c>
      <c r="H523" s="2">
        <v>0</v>
      </c>
      <c r="I523" s="5">
        <v>44003</v>
      </c>
    </row>
    <row r="524" spans="1:9" x14ac:dyDescent="0.25">
      <c r="A524" s="2">
        <v>0</v>
      </c>
      <c r="B524" s="2">
        <v>1547</v>
      </c>
      <c r="C524" s="2">
        <v>0</v>
      </c>
      <c r="D524" s="2">
        <v>0</v>
      </c>
      <c r="E524" s="2">
        <v>0</v>
      </c>
      <c r="F524" s="2">
        <v>0</v>
      </c>
      <c r="G524" s="2">
        <v>0</v>
      </c>
      <c r="H524" s="2">
        <v>0</v>
      </c>
      <c r="I524" s="5">
        <v>44003</v>
      </c>
    </row>
    <row r="525" spans="1:9" x14ac:dyDescent="0.25">
      <c r="A525" s="2">
        <v>0</v>
      </c>
      <c r="B525" s="2">
        <v>1615</v>
      </c>
      <c r="C525" s="2">
        <v>0</v>
      </c>
      <c r="D525" s="2">
        <v>0</v>
      </c>
      <c r="E525" s="2">
        <v>0</v>
      </c>
      <c r="F525" s="2">
        <v>0</v>
      </c>
      <c r="G525" s="2">
        <v>0</v>
      </c>
      <c r="H525" s="2">
        <v>0</v>
      </c>
      <c r="I525" s="5">
        <v>44003</v>
      </c>
    </row>
    <row r="526" spans="1:9" x14ac:dyDescent="0.25">
      <c r="A526" s="2">
        <v>1</v>
      </c>
      <c r="B526" s="2">
        <v>2362</v>
      </c>
      <c r="C526" s="2">
        <v>0</v>
      </c>
      <c r="D526" s="2">
        <v>1</v>
      </c>
      <c r="E526" s="2">
        <v>0</v>
      </c>
      <c r="F526" s="2">
        <v>0</v>
      </c>
      <c r="G526" s="2">
        <v>0</v>
      </c>
      <c r="H526" s="2">
        <v>0</v>
      </c>
      <c r="I526" s="5">
        <v>44003</v>
      </c>
    </row>
    <row r="527" spans="1:9" x14ac:dyDescent="0.25">
      <c r="A527" s="2">
        <v>0</v>
      </c>
      <c r="B527" s="2">
        <v>1873</v>
      </c>
      <c r="C527" s="2">
        <v>0</v>
      </c>
      <c r="D527" s="2">
        <v>0</v>
      </c>
      <c r="E527" s="2">
        <v>0</v>
      </c>
      <c r="F527" s="2">
        <v>0</v>
      </c>
      <c r="G527" s="2">
        <v>0</v>
      </c>
      <c r="H527" s="2">
        <v>0</v>
      </c>
      <c r="I527" s="5">
        <v>44002</v>
      </c>
    </row>
    <row r="528" spans="1:9" x14ac:dyDescent="0.25">
      <c r="A528" s="2">
        <v>1</v>
      </c>
      <c r="B528" s="2">
        <v>2288</v>
      </c>
      <c r="C528" s="2">
        <v>0</v>
      </c>
      <c r="D528" s="2">
        <v>1</v>
      </c>
      <c r="E528" s="2">
        <v>1</v>
      </c>
      <c r="F528" s="2">
        <v>1</v>
      </c>
      <c r="G528" s="2">
        <v>0</v>
      </c>
      <c r="H528" s="2">
        <v>1</v>
      </c>
      <c r="I528" s="5">
        <v>44002</v>
      </c>
    </row>
    <row r="529" spans="1:9" x14ac:dyDescent="0.25">
      <c r="A529" s="2">
        <v>1</v>
      </c>
      <c r="B529" s="2">
        <v>1826</v>
      </c>
      <c r="C529" s="2">
        <v>0</v>
      </c>
      <c r="D529" s="2">
        <v>1</v>
      </c>
      <c r="E529" s="2">
        <v>0</v>
      </c>
      <c r="F529" s="2">
        <v>1</v>
      </c>
      <c r="G529" s="2">
        <v>0</v>
      </c>
      <c r="H529" s="2">
        <v>1</v>
      </c>
      <c r="I529" s="5">
        <v>44001</v>
      </c>
    </row>
    <row r="530" spans="1:9" x14ac:dyDescent="0.25">
      <c r="A530" s="2">
        <v>0</v>
      </c>
      <c r="B530" s="2">
        <v>2154</v>
      </c>
      <c r="C530" s="2">
        <v>1</v>
      </c>
      <c r="D530" s="2">
        <v>0</v>
      </c>
      <c r="E530" s="2">
        <v>0</v>
      </c>
      <c r="F530" s="2">
        <v>0</v>
      </c>
      <c r="G530" s="2">
        <v>0</v>
      </c>
      <c r="H530" s="2">
        <v>0</v>
      </c>
      <c r="I530" s="5">
        <v>44000</v>
      </c>
    </row>
    <row r="531" spans="1:9" x14ac:dyDescent="0.25">
      <c r="A531" s="2">
        <v>0</v>
      </c>
      <c r="B531" s="2">
        <v>1023</v>
      </c>
      <c r="C531" s="2">
        <v>0</v>
      </c>
      <c r="D531" s="2">
        <v>0</v>
      </c>
      <c r="E531" s="2">
        <v>0</v>
      </c>
      <c r="F531" s="2">
        <v>0</v>
      </c>
      <c r="G531" s="2">
        <v>0</v>
      </c>
      <c r="H531" s="2">
        <v>0</v>
      </c>
      <c r="I531" s="5">
        <v>43999</v>
      </c>
    </row>
    <row r="532" spans="1:9" x14ac:dyDescent="0.25">
      <c r="A532" s="2">
        <v>0</v>
      </c>
      <c r="B532" s="2">
        <v>1832</v>
      </c>
      <c r="C532" s="2">
        <v>0</v>
      </c>
      <c r="D532" s="2">
        <v>0</v>
      </c>
      <c r="E532" s="2">
        <v>0</v>
      </c>
      <c r="F532" s="2">
        <v>0</v>
      </c>
      <c r="G532" s="2">
        <v>0</v>
      </c>
      <c r="H532" s="2">
        <v>0</v>
      </c>
      <c r="I532" s="5">
        <v>43999</v>
      </c>
    </row>
    <row r="533" spans="1:9" x14ac:dyDescent="0.25">
      <c r="A533" s="2">
        <v>0</v>
      </c>
      <c r="B533" s="2">
        <v>1992</v>
      </c>
      <c r="C533" s="2">
        <v>0</v>
      </c>
      <c r="D533" s="2">
        <v>0</v>
      </c>
      <c r="E533" s="2">
        <v>0</v>
      </c>
      <c r="F533" s="2">
        <v>0</v>
      </c>
      <c r="G533" s="2">
        <v>0</v>
      </c>
      <c r="H533" s="2">
        <v>0</v>
      </c>
      <c r="I533" s="5">
        <v>43999</v>
      </c>
    </row>
    <row r="534" spans="1:9" x14ac:dyDescent="0.25">
      <c r="A534" s="2">
        <v>0</v>
      </c>
      <c r="B534" s="2">
        <v>2294</v>
      </c>
      <c r="C534" s="2">
        <v>0</v>
      </c>
      <c r="D534" s="2">
        <v>0</v>
      </c>
      <c r="E534" s="2">
        <v>0</v>
      </c>
      <c r="F534" s="2">
        <v>0</v>
      </c>
      <c r="G534" s="2">
        <v>0</v>
      </c>
      <c r="H534" s="2">
        <v>0</v>
      </c>
      <c r="I534" s="5">
        <v>43999</v>
      </c>
    </row>
    <row r="535" spans="1:9" x14ac:dyDescent="0.25">
      <c r="A535" s="2">
        <v>0</v>
      </c>
      <c r="B535" s="2">
        <v>2823</v>
      </c>
      <c r="C535" s="2">
        <v>0</v>
      </c>
      <c r="D535" s="2">
        <v>0</v>
      </c>
      <c r="E535" s="2">
        <v>0</v>
      </c>
      <c r="F535" s="2">
        <v>0</v>
      </c>
      <c r="G535" s="2">
        <v>0</v>
      </c>
      <c r="H535" s="2">
        <v>0</v>
      </c>
      <c r="I535" s="5">
        <v>43999</v>
      </c>
    </row>
    <row r="536" spans="1:9" x14ac:dyDescent="0.25">
      <c r="A536" s="2">
        <v>0</v>
      </c>
      <c r="B536" s="2">
        <v>2638</v>
      </c>
      <c r="C536" s="2">
        <v>0</v>
      </c>
      <c r="D536" s="2">
        <v>0</v>
      </c>
      <c r="E536" s="2">
        <v>0</v>
      </c>
      <c r="F536" s="2">
        <v>0</v>
      </c>
      <c r="G536" s="2">
        <v>0</v>
      </c>
      <c r="H536" s="2">
        <v>0</v>
      </c>
      <c r="I536" s="5">
        <v>43998</v>
      </c>
    </row>
    <row r="537" spans="1:9" x14ac:dyDescent="0.25">
      <c r="A537" s="2">
        <v>1</v>
      </c>
      <c r="B537" s="2">
        <v>2779</v>
      </c>
      <c r="C537" s="2">
        <v>0</v>
      </c>
      <c r="D537" s="2">
        <v>0</v>
      </c>
      <c r="E537" s="2">
        <v>0</v>
      </c>
      <c r="F537" s="2">
        <v>0</v>
      </c>
      <c r="G537" s="2">
        <v>0</v>
      </c>
      <c r="H537" s="2">
        <v>0</v>
      </c>
      <c r="I537" s="5">
        <v>43998</v>
      </c>
    </row>
    <row r="538" spans="1:9" x14ac:dyDescent="0.25">
      <c r="A538" s="2">
        <v>0</v>
      </c>
      <c r="B538" s="2">
        <v>3102</v>
      </c>
      <c r="C538" s="2">
        <v>0</v>
      </c>
      <c r="D538" s="2">
        <v>0</v>
      </c>
      <c r="E538" s="2">
        <v>0</v>
      </c>
      <c r="F538" s="2">
        <v>0</v>
      </c>
      <c r="G538" s="2">
        <v>0</v>
      </c>
      <c r="H538" s="2">
        <v>0</v>
      </c>
      <c r="I538" s="5">
        <v>43998</v>
      </c>
    </row>
    <row r="539" spans="1:9" x14ac:dyDescent="0.25">
      <c r="A539" s="2">
        <v>0</v>
      </c>
      <c r="B539" s="2">
        <v>3156</v>
      </c>
      <c r="C539" s="2">
        <v>0</v>
      </c>
      <c r="D539" s="2">
        <v>0</v>
      </c>
      <c r="E539" s="2">
        <v>0</v>
      </c>
      <c r="F539" s="2">
        <v>0</v>
      </c>
      <c r="G539" s="2">
        <v>0</v>
      </c>
      <c r="H539" s="2">
        <v>0</v>
      </c>
      <c r="I539" s="5">
        <v>43998</v>
      </c>
    </row>
    <row r="540" spans="1:9" x14ac:dyDescent="0.25">
      <c r="A540" s="2">
        <v>1</v>
      </c>
      <c r="B540" s="2">
        <v>3192</v>
      </c>
      <c r="C540" s="2">
        <v>0</v>
      </c>
      <c r="D540" s="2">
        <v>0</v>
      </c>
      <c r="E540" s="2">
        <v>0</v>
      </c>
      <c r="F540" s="2">
        <v>0</v>
      </c>
      <c r="G540" s="2">
        <v>0</v>
      </c>
      <c r="H540" s="2">
        <v>0</v>
      </c>
      <c r="I540" s="5">
        <v>43997</v>
      </c>
    </row>
    <row r="541" spans="1:9" x14ac:dyDescent="0.25">
      <c r="A541" s="2">
        <v>1</v>
      </c>
      <c r="B541" s="2">
        <v>3207</v>
      </c>
      <c r="C541" s="2">
        <v>0</v>
      </c>
      <c r="D541" s="2">
        <v>0</v>
      </c>
      <c r="E541" s="2">
        <v>0</v>
      </c>
      <c r="F541" s="2">
        <v>0</v>
      </c>
      <c r="G541" s="2">
        <v>0</v>
      </c>
      <c r="H541" s="2">
        <v>0</v>
      </c>
      <c r="I541" s="5">
        <v>43997</v>
      </c>
    </row>
    <row r="542" spans="1:9" x14ac:dyDescent="0.25">
      <c r="A542" s="2">
        <v>0</v>
      </c>
      <c r="B542" s="2">
        <v>1530</v>
      </c>
      <c r="C542" s="2">
        <v>0</v>
      </c>
      <c r="D542" s="2">
        <v>0</v>
      </c>
      <c r="E542" s="2">
        <v>0</v>
      </c>
      <c r="F542" s="2">
        <v>0</v>
      </c>
      <c r="G542" s="2">
        <v>0</v>
      </c>
      <c r="H542" s="2">
        <v>1</v>
      </c>
      <c r="I542" s="5">
        <v>43995</v>
      </c>
    </row>
    <row r="543" spans="1:9" x14ac:dyDescent="0.25">
      <c r="A543" s="2">
        <v>0</v>
      </c>
      <c r="B543" s="2">
        <v>2302</v>
      </c>
      <c r="C543" s="2">
        <v>0</v>
      </c>
      <c r="D543" s="2">
        <v>1</v>
      </c>
      <c r="E543" s="2">
        <v>0</v>
      </c>
      <c r="F543" s="2">
        <v>0</v>
      </c>
      <c r="G543" s="2">
        <v>0</v>
      </c>
      <c r="H543" s="2">
        <v>0</v>
      </c>
      <c r="I543" s="5">
        <v>43995</v>
      </c>
    </row>
    <row r="544" spans="1:9" x14ac:dyDescent="0.25">
      <c r="A544" s="2">
        <v>0</v>
      </c>
      <c r="B544" s="2">
        <v>2907</v>
      </c>
      <c r="C544" s="2">
        <v>0</v>
      </c>
      <c r="D544" s="2">
        <v>0</v>
      </c>
      <c r="E544" s="2">
        <v>0</v>
      </c>
      <c r="F544" s="2">
        <v>0</v>
      </c>
      <c r="G544" s="2">
        <v>0</v>
      </c>
      <c r="H544" s="2">
        <v>0</v>
      </c>
      <c r="I544" s="5">
        <v>43995</v>
      </c>
    </row>
    <row r="545" spans="1:9" x14ac:dyDescent="0.25">
      <c r="A545" s="2">
        <v>0</v>
      </c>
      <c r="B545" s="2">
        <v>1852</v>
      </c>
      <c r="C545" s="2">
        <v>1</v>
      </c>
      <c r="D545" s="2">
        <v>0</v>
      </c>
      <c r="E545" s="2">
        <v>0</v>
      </c>
      <c r="F545" s="2">
        <v>0</v>
      </c>
      <c r="G545" s="2">
        <v>0</v>
      </c>
      <c r="H545" s="2">
        <v>0</v>
      </c>
      <c r="I545" s="5">
        <v>43994</v>
      </c>
    </row>
    <row r="546" spans="1:9" x14ac:dyDescent="0.25">
      <c r="A546" s="2">
        <v>0</v>
      </c>
      <c r="B546" s="2">
        <v>1152</v>
      </c>
      <c r="C546" s="2">
        <v>0</v>
      </c>
      <c r="D546" s="2">
        <v>0</v>
      </c>
      <c r="E546" s="2">
        <v>0</v>
      </c>
      <c r="F546" s="2">
        <v>0</v>
      </c>
      <c r="G546" s="2">
        <v>0</v>
      </c>
      <c r="H546" s="2">
        <v>0</v>
      </c>
      <c r="I546" s="5">
        <v>43993</v>
      </c>
    </row>
    <row r="547" spans="1:9" x14ac:dyDescent="0.25">
      <c r="A547" s="2">
        <v>0</v>
      </c>
      <c r="B547" s="2">
        <v>2939</v>
      </c>
      <c r="C547" s="2">
        <v>0</v>
      </c>
      <c r="D547" s="2">
        <v>0</v>
      </c>
      <c r="E547" s="2">
        <v>0</v>
      </c>
      <c r="F547" s="2">
        <v>0</v>
      </c>
      <c r="G547" s="2">
        <v>0</v>
      </c>
      <c r="H547" s="2">
        <v>0</v>
      </c>
      <c r="I547" s="5">
        <v>43993</v>
      </c>
    </row>
    <row r="548" spans="1:9" x14ac:dyDescent="0.25">
      <c r="A548" s="2">
        <v>0</v>
      </c>
      <c r="B548" s="2">
        <v>1638</v>
      </c>
      <c r="C548" s="2">
        <v>0</v>
      </c>
      <c r="D548" s="2">
        <v>0</v>
      </c>
      <c r="E548" s="2">
        <v>0</v>
      </c>
      <c r="F548" s="2">
        <v>0</v>
      </c>
      <c r="G548" s="2">
        <v>0</v>
      </c>
      <c r="H548" s="2">
        <v>0</v>
      </c>
      <c r="I548" s="5">
        <v>43992</v>
      </c>
    </row>
    <row r="549" spans="1:9" x14ac:dyDescent="0.25">
      <c r="A549" s="2">
        <v>0</v>
      </c>
      <c r="B549" s="2">
        <v>1889</v>
      </c>
      <c r="C549" s="2">
        <v>0</v>
      </c>
      <c r="D549" s="2">
        <v>0</v>
      </c>
      <c r="E549" s="2">
        <v>0</v>
      </c>
      <c r="F549" s="2">
        <v>0</v>
      </c>
      <c r="G549" s="2">
        <v>0</v>
      </c>
      <c r="H549" s="2">
        <v>0</v>
      </c>
      <c r="I549" s="5">
        <v>43992</v>
      </c>
    </row>
    <row r="550" spans="1:9" x14ac:dyDescent="0.25">
      <c r="A550" s="2">
        <v>1</v>
      </c>
      <c r="B550" s="2">
        <v>1333</v>
      </c>
      <c r="C550" s="2">
        <v>0</v>
      </c>
      <c r="D550" s="2">
        <v>0</v>
      </c>
      <c r="E550" s="2">
        <v>0</v>
      </c>
      <c r="F550" s="2">
        <v>0</v>
      </c>
      <c r="G550" s="2">
        <v>0</v>
      </c>
      <c r="H550" s="2">
        <v>0</v>
      </c>
      <c r="I550" s="5">
        <v>43991</v>
      </c>
    </row>
    <row r="551" spans="1:9" x14ac:dyDescent="0.25">
      <c r="A551" s="2">
        <v>0</v>
      </c>
      <c r="B551" s="2">
        <v>1374</v>
      </c>
      <c r="C551" s="2">
        <v>0</v>
      </c>
      <c r="D551" s="2">
        <v>1</v>
      </c>
      <c r="E551" s="2">
        <v>0</v>
      </c>
      <c r="F551" s="2">
        <v>0</v>
      </c>
      <c r="G551" s="2">
        <v>0</v>
      </c>
      <c r="H551" s="2">
        <v>0</v>
      </c>
      <c r="I551" s="5">
        <v>43991</v>
      </c>
    </row>
    <row r="552" spans="1:9" x14ac:dyDescent="0.25">
      <c r="A552" s="2">
        <v>0</v>
      </c>
      <c r="B552" s="2">
        <v>1959</v>
      </c>
      <c r="C552" s="2">
        <v>0</v>
      </c>
      <c r="D552" s="2">
        <v>0</v>
      </c>
      <c r="E552" s="2">
        <v>0</v>
      </c>
      <c r="F552" s="2">
        <v>0</v>
      </c>
      <c r="G552" s="2">
        <v>0</v>
      </c>
      <c r="H552" s="2">
        <v>0</v>
      </c>
      <c r="I552" s="5">
        <v>43991</v>
      </c>
    </row>
    <row r="553" spans="1:9" x14ac:dyDescent="0.25">
      <c r="A553" s="2">
        <v>0</v>
      </c>
      <c r="B553" s="2">
        <v>1659</v>
      </c>
      <c r="C553" s="2">
        <v>0</v>
      </c>
      <c r="D553" s="2">
        <v>0</v>
      </c>
      <c r="E553" s="2">
        <v>0</v>
      </c>
      <c r="F553" s="2">
        <v>0</v>
      </c>
      <c r="G553" s="2">
        <v>0</v>
      </c>
      <c r="H553" s="2">
        <v>0</v>
      </c>
      <c r="I553" s="5">
        <v>43990</v>
      </c>
    </row>
    <row r="554" spans="1:9" x14ac:dyDescent="0.25">
      <c r="A554" s="2">
        <v>0</v>
      </c>
      <c r="B554" s="2">
        <v>2683</v>
      </c>
      <c r="C554" s="2">
        <v>0</v>
      </c>
      <c r="D554" s="2">
        <v>0</v>
      </c>
      <c r="E554" s="2">
        <v>0</v>
      </c>
      <c r="F554" s="2">
        <v>0</v>
      </c>
      <c r="G554" s="2">
        <v>0</v>
      </c>
      <c r="H554" s="2">
        <v>0</v>
      </c>
      <c r="I554" s="5">
        <v>43990</v>
      </c>
    </row>
    <row r="555" spans="1:9" x14ac:dyDescent="0.25">
      <c r="A555" s="2">
        <v>0</v>
      </c>
      <c r="B555" s="2">
        <v>2974</v>
      </c>
      <c r="C555" s="2">
        <v>0</v>
      </c>
      <c r="D555" s="2">
        <v>0</v>
      </c>
      <c r="E555" s="2">
        <v>0</v>
      </c>
      <c r="F555" s="2">
        <v>0</v>
      </c>
      <c r="G555" s="2">
        <v>0</v>
      </c>
      <c r="H555" s="2">
        <v>0</v>
      </c>
      <c r="I555" s="5">
        <v>43990</v>
      </c>
    </row>
    <row r="556" spans="1:9" x14ac:dyDescent="0.25">
      <c r="A556" s="2">
        <v>0</v>
      </c>
      <c r="B556" s="2">
        <v>1444</v>
      </c>
      <c r="C556" s="2">
        <v>0</v>
      </c>
      <c r="D556" s="2">
        <v>0</v>
      </c>
      <c r="E556" s="2">
        <v>1</v>
      </c>
      <c r="F556" s="2">
        <v>0</v>
      </c>
      <c r="G556" s="2">
        <v>0</v>
      </c>
      <c r="H556" s="2">
        <v>1</v>
      </c>
      <c r="I556" s="5">
        <v>43989</v>
      </c>
    </row>
    <row r="557" spans="1:9" x14ac:dyDescent="0.25">
      <c r="A557" s="2">
        <v>0</v>
      </c>
      <c r="B557" s="2">
        <v>1723</v>
      </c>
      <c r="C557" s="2">
        <v>0</v>
      </c>
      <c r="D557" s="2">
        <v>0</v>
      </c>
      <c r="E557" s="2">
        <v>0</v>
      </c>
      <c r="F557" s="2">
        <v>0</v>
      </c>
      <c r="G557" s="2">
        <v>0</v>
      </c>
      <c r="H557" s="2">
        <v>0</v>
      </c>
      <c r="I557" s="5">
        <v>43989</v>
      </c>
    </row>
    <row r="558" spans="1:9" x14ac:dyDescent="0.25">
      <c r="A558" s="2">
        <v>0</v>
      </c>
      <c r="B558" s="2">
        <v>1035</v>
      </c>
      <c r="C558" s="2">
        <v>0</v>
      </c>
      <c r="D558" s="2">
        <v>0</v>
      </c>
      <c r="E558" s="2">
        <v>0</v>
      </c>
      <c r="F558" s="2">
        <v>0</v>
      </c>
      <c r="G558" s="2">
        <v>0</v>
      </c>
      <c r="H558" s="2">
        <v>0</v>
      </c>
      <c r="I558" s="5">
        <v>43988</v>
      </c>
    </row>
    <row r="559" spans="1:9" x14ac:dyDescent="0.25">
      <c r="A559" s="2">
        <v>0</v>
      </c>
      <c r="B559" s="2">
        <v>1731</v>
      </c>
      <c r="C559" s="2">
        <v>0</v>
      </c>
      <c r="D559" s="2">
        <v>0</v>
      </c>
      <c r="E559" s="2">
        <v>0</v>
      </c>
      <c r="F559" s="2">
        <v>0</v>
      </c>
      <c r="G559" s="2">
        <v>0</v>
      </c>
      <c r="H559" s="2">
        <v>0</v>
      </c>
      <c r="I559" s="5">
        <v>43988</v>
      </c>
    </row>
    <row r="560" spans="1:9" x14ac:dyDescent="0.25">
      <c r="A560" s="2">
        <v>0</v>
      </c>
      <c r="B560" s="2">
        <v>2183</v>
      </c>
      <c r="C560" s="2">
        <v>0</v>
      </c>
      <c r="D560" s="2">
        <v>0</v>
      </c>
      <c r="E560" s="2">
        <v>0</v>
      </c>
      <c r="F560" s="2">
        <v>0</v>
      </c>
      <c r="G560" s="2">
        <v>0</v>
      </c>
      <c r="H560" s="2">
        <v>0</v>
      </c>
      <c r="I560" s="5">
        <v>43988</v>
      </c>
    </row>
    <row r="561" spans="1:9" x14ac:dyDescent="0.25">
      <c r="A561" s="2">
        <v>0</v>
      </c>
      <c r="B561" s="2">
        <v>1464</v>
      </c>
      <c r="C561" s="2">
        <v>0</v>
      </c>
      <c r="D561" s="2">
        <v>0</v>
      </c>
      <c r="E561" s="2">
        <v>0</v>
      </c>
      <c r="F561" s="2">
        <v>0</v>
      </c>
      <c r="G561" s="2">
        <v>0</v>
      </c>
      <c r="H561" s="2">
        <v>0</v>
      </c>
      <c r="I561" s="5">
        <v>43987</v>
      </c>
    </row>
    <row r="562" spans="1:9" x14ac:dyDescent="0.25">
      <c r="A562" s="2">
        <v>0</v>
      </c>
      <c r="B562" s="2">
        <v>1908</v>
      </c>
      <c r="C562" s="2">
        <v>1</v>
      </c>
      <c r="D562" s="2">
        <v>0</v>
      </c>
      <c r="E562" s="2">
        <v>0</v>
      </c>
      <c r="F562" s="2">
        <v>0</v>
      </c>
      <c r="G562" s="2">
        <v>0</v>
      </c>
      <c r="H562" s="2">
        <v>0</v>
      </c>
      <c r="I562" s="5">
        <v>43987</v>
      </c>
    </row>
    <row r="563" spans="1:9" x14ac:dyDescent="0.25">
      <c r="A563" s="2">
        <v>0</v>
      </c>
      <c r="B563" s="2">
        <v>2356</v>
      </c>
      <c r="C563" s="2">
        <v>0</v>
      </c>
      <c r="D563" s="2">
        <v>0</v>
      </c>
      <c r="E563" s="2">
        <v>0</v>
      </c>
      <c r="F563" s="2">
        <v>0</v>
      </c>
      <c r="G563" s="2">
        <v>0</v>
      </c>
      <c r="H563" s="2">
        <v>0</v>
      </c>
      <c r="I563" s="5">
        <v>43987</v>
      </c>
    </row>
    <row r="564" spans="1:9" x14ac:dyDescent="0.25">
      <c r="A564" s="2">
        <v>0</v>
      </c>
      <c r="B564" s="2">
        <v>1183</v>
      </c>
      <c r="C564" s="2">
        <v>0</v>
      </c>
      <c r="D564" s="2">
        <v>0</v>
      </c>
      <c r="E564" s="2">
        <v>0</v>
      </c>
      <c r="F564" s="2">
        <v>0</v>
      </c>
      <c r="G564" s="2">
        <v>0</v>
      </c>
      <c r="H564" s="2">
        <v>0</v>
      </c>
      <c r="I564" s="5">
        <v>43986</v>
      </c>
    </row>
    <row r="565" spans="1:9" x14ac:dyDescent="0.25">
      <c r="A565" s="2">
        <v>1</v>
      </c>
      <c r="B565" s="2">
        <v>1431</v>
      </c>
      <c r="C565" s="2">
        <v>0</v>
      </c>
      <c r="D565" s="2">
        <v>0</v>
      </c>
      <c r="E565" s="2">
        <v>1</v>
      </c>
      <c r="F565" s="2">
        <v>0</v>
      </c>
      <c r="G565" s="2">
        <v>0</v>
      </c>
      <c r="H565" s="2">
        <v>0</v>
      </c>
      <c r="I565" s="5">
        <v>43986</v>
      </c>
    </row>
    <row r="566" spans="1:9" x14ac:dyDescent="0.25">
      <c r="A566" s="2">
        <v>0</v>
      </c>
      <c r="B566" s="2">
        <v>2338</v>
      </c>
      <c r="C566" s="2">
        <v>0</v>
      </c>
      <c r="D566" s="2">
        <v>0</v>
      </c>
      <c r="E566" s="2">
        <v>0</v>
      </c>
      <c r="F566" s="2">
        <v>0</v>
      </c>
      <c r="G566" s="2">
        <v>0</v>
      </c>
      <c r="H566" s="2">
        <v>0</v>
      </c>
      <c r="I566" s="5">
        <v>43986</v>
      </c>
    </row>
    <row r="567" spans="1:9" x14ac:dyDescent="0.25">
      <c r="A567" s="2">
        <v>0</v>
      </c>
      <c r="B567" s="2">
        <v>2590</v>
      </c>
      <c r="C567" s="2">
        <v>0</v>
      </c>
      <c r="D567" s="2">
        <v>0</v>
      </c>
      <c r="E567" s="2">
        <v>0</v>
      </c>
      <c r="F567" s="2">
        <v>0</v>
      </c>
      <c r="G567" s="2">
        <v>0</v>
      </c>
      <c r="H567" s="2">
        <v>1</v>
      </c>
      <c r="I567" s="5">
        <v>43986</v>
      </c>
    </row>
    <row r="568" spans="1:9" x14ac:dyDescent="0.25">
      <c r="A568" s="2">
        <v>0</v>
      </c>
      <c r="B568" s="2">
        <v>2642</v>
      </c>
      <c r="C568" s="2">
        <v>0</v>
      </c>
      <c r="D568" s="2">
        <v>0</v>
      </c>
      <c r="E568" s="2">
        <v>0</v>
      </c>
      <c r="F568" s="2">
        <v>0</v>
      </c>
      <c r="G568" s="2">
        <v>0</v>
      </c>
      <c r="H568" s="2">
        <v>0</v>
      </c>
      <c r="I568" s="5">
        <v>43986</v>
      </c>
    </row>
    <row r="569" spans="1:9" x14ac:dyDescent="0.25">
      <c r="A569" s="2">
        <v>0</v>
      </c>
      <c r="B569" s="2">
        <v>1606</v>
      </c>
      <c r="C569" s="2">
        <v>0</v>
      </c>
      <c r="D569" s="2">
        <v>0</v>
      </c>
      <c r="E569" s="2">
        <v>0</v>
      </c>
      <c r="F569" s="2">
        <v>0</v>
      </c>
      <c r="G569" s="2">
        <v>0</v>
      </c>
      <c r="H569" s="2">
        <v>0</v>
      </c>
      <c r="I569" s="5">
        <v>43985</v>
      </c>
    </row>
    <row r="570" spans="1:9" x14ac:dyDescent="0.25">
      <c r="A570" s="2">
        <v>0</v>
      </c>
      <c r="B570" s="2">
        <v>1278</v>
      </c>
      <c r="C570" s="2">
        <v>0</v>
      </c>
      <c r="D570" s="2">
        <v>0</v>
      </c>
      <c r="E570" s="2">
        <v>0</v>
      </c>
      <c r="F570" s="2">
        <v>0</v>
      </c>
      <c r="G570" s="2">
        <v>0</v>
      </c>
      <c r="H570" s="2">
        <v>0</v>
      </c>
      <c r="I570" s="5">
        <v>43984</v>
      </c>
    </row>
    <row r="571" spans="1:9" x14ac:dyDescent="0.25">
      <c r="A571" s="2">
        <v>0</v>
      </c>
      <c r="B571" s="2">
        <v>1291</v>
      </c>
      <c r="C571" s="2">
        <v>0</v>
      </c>
      <c r="D571" s="2">
        <v>0</v>
      </c>
      <c r="E571" s="2">
        <v>0</v>
      </c>
      <c r="F571" s="2">
        <v>0</v>
      </c>
      <c r="G571" s="2">
        <v>0</v>
      </c>
      <c r="H571" s="2">
        <v>0</v>
      </c>
      <c r="I571" s="5">
        <v>43984</v>
      </c>
    </row>
    <row r="572" spans="1:9" x14ac:dyDescent="0.25">
      <c r="A572" s="2">
        <v>0</v>
      </c>
      <c r="B572" s="2">
        <v>3024</v>
      </c>
      <c r="C572" s="2">
        <v>0</v>
      </c>
      <c r="D572" s="2">
        <v>0</v>
      </c>
      <c r="E572" s="2">
        <v>0</v>
      </c>
      <c r="F572" s="2">
        <v>0</v>
      </c>
      <c r="G572" s="2">
        <v>0</v>
      </c>
      <c r="H572" s="2">
        <v>0</v>
      </c>
      <c r="I572" s="5">
        <v>43984</v>
      </c>
    </row>
    <row r="573" spans="1:9" x14ac:dyDescent="0.25">
      <c r="A573" s="2">
        <v>0</v>
      </c>
      <c r="B573" s="2">
        <v>3034</v>
      </c>
      <c r="C573" s="2">
        <v>0</v>
      </c>
      <c r="D573" s="2">
        <v>0</v>
      </c>
      <c r="E573" s="2">
        <v>0</v>
      </c>
      <c r="F573" s="2">
        <v>0</v>
      </c>
      <c r="G573" s="2">
        <v>0</v>
      </c>
      <c r="H573" s="2">
        <v>0</v>
      </c>
      <c r="I573" s="5">
        <v>43984</v>
      </c>
    </row>
    <row r="574" spans="1:9" x14ac:dyDescent="0.25">
      <c r="A574" s="2">
        <v>0</v>
      </c>
      <c r="B574" s="2">
        <v>1226</v>
      </c>
      <c r="C574" s="2">
        <v>0</v>
      </c>
      <c r="D574" s="2">
        <v>0</v>
      </c>
      <c r="E574" s="2">
        <v>0</v>
      </c>
      <c r="F574" s="2">
        <v>0</v>
      </c>
      <c r="G574" s="2">
        <v>0</v>
      </c>
      <c r="H574" s="2">
        <v>0</v>
      </c>
      <c r="I574" s="5">
        <v>43983</v>
      </c>
    </row>
    <row r="575" spans="1:9" x14ac:dyDescent="0.25">
      <c r="A575" s="2">
        <v>0</v>
      </c>
      <c r="B575" s="2">
        <v>1685</v>
      </c>
      <c r="C575" s="2">
        <v>0</v>
      </c>
      <c r="D575" s="2">
        <v>0</v>
      </c>
      <c r="E575" s="2">
        <v>0</v>
      </c>
      <c r="F575" s="2">
        <v>0</v>
      </c>
      <c r="G575" s="2">
        <v>0</v>
      </c>
      <c r="H575" s="2">
        <v>0</v>
      </c>
      <c r="I575" s="5">
        <v>43983</v>
      </c>
    </row>
    <row r="576" spans="1:9" x14ac:dyDescent="0.25">
      <c r="A576" s="2">
        <v>0</v>
      </c>
      <c r="B576" s="2">
        <v>1897</v>
      </c>
      <c r="C576" s="2">
        <v>0</v>
      </c>
      <c r="D576" s="2">
        <v>0</v>
      </c>
      <c r="E576" s="2">
        <v>0</v>
      </c>
      <c r="F576" s="2">
        <v>0</v>
      </c>
      <c r="G576" s="2">
        <v>0</v>
      </c>
      <c r="H576" s="2">
        <v>0</v>
      </c>
      <c r="I576" s="5">
        <v>43983</v>
      </c>
    </row>
    <row r="577" spans="1:9" x14ac:dyDescent="0.25">
      <c r="A577" s="2">
        <v>0</v>
      </c>
      <c r="B577" s="2">
        <v>2348</v>
      </c>
      <c r="C577" s="2">
        <v>0</v>
      </c>
      <c r="D577" s="2">
        <v>0</v>
      </c>
      <c r="E577" s="2">
        <v>0</v>
      </c>
      <c r="F577" s="2">
        <v>0</v>
      </c>
      <c r="G577" s="2">
        <v>0</v>
      </c>
      <c r="H577" s="2">
        <v>0</v>
      </c>
      <c r="I577" s="5">
        <v>43983</v>
      </c>
    </row>
    <row r="578" spans="1:9" x14ac:dyDescent="0.25">
      <c r="A578" s="2">
        <v>0</v>
      </c>
      <c r="B578" s="2">
        <v>1644</v>
      </c>
      <c r="C578" s="2">
        <v>0</v>
      </c>
      <c r="D578" s="2">
        <v>0</v>
      </c>
      <c r="E578" s="2">
        <v>0</v>
      </c>
      <c r="F578" s="2">
        <v>0</v>
      </c>
      <c r="G578" s="2">
        <v>0</v>
      </c>
      <c r="H578" s="2">
        <v>0</v>
      </c>
      <c r="I578" s="5">
        <v>43982</v>
      </c>
    </row>
    <row r="579" spans="1:9" x14ac:dyDescent="0.25">
      <c r="A579" s="2">
        <v>0</v>
      </c>
      <c r="B579" s="2">
        <v>1733</v>
      </c>
      <c r="C579" s="2">
        <v>0</v>
      </c>
      <c r="D579" s="2">
        <v>0</v>
      </c>
      <c r="E579" s="2">
        <v>0</v>
      </c>
      <c r="F579" s="2">
        <v>0</v>
      </c>
      <c r="G579" s="2">
        <v>0</v>
      </c>
      <c r="H579" s="2">
        <v>0</v>
      </c>
      <c r="I579" s="5">
        <v>43982</v>
      </c>
    </row>
    <row r="580" spans="1:9" x14ac:dyDescent="0.25">
      <c r="A580" s="2">
        <v>0</v>
      </c>
      <c r="B580" s="2">
        <v>2351</v>
      </c>
      <c r="C580" s="2">
        <v>0</v>
      </c>
      <c r="D580" s="2">
        <v>0</v>
      </c>
      <c r="E580" s="2">
        <v>0</v>
      </c>
      <c r="F580" s="2">
        <v>0</v>
      </c>
      <c r="G580" s="2">
        <v>0</v>
      </c>
      <c r="H580" s="2">
        <v>0</v>
      </c>
      <c r="I580" s="5">
        <v>43982</v>
      </c>
    </row>
    <row r="581" spans="1:9" x14ac:dyDescent="0.25">
      <c r="A581" s="2">
        <v>0</v>
      </c>
      <c r="B581" s="2">
        <v>3044</v>
      </c>
      <c r="C581" s="2">
        <v>0</v>
      </c>
      <c r="D581" s="2">
        <v>0</v>
      </c>
      <c r="E581" s="2">
        <v>0</v>
      </c>
      <c r="F581" s="2">
        <v>0</v>
      </c>
      <c r="G581" s="2">
        <v>0</v>
      </c>
      <c r="H581" s="2">
        <v>0</v>
      </c>
      <c r="I581" s="5">
        <v>43982</v>
      </c>
    </row>
    <row r="582" spans="1:9" x14ac:dyDescent="0.25">
      <c r="A582" s="2">
        <v>0</v>
      </c>
      <c r="B582" s="2">
        <v>2104</v>
      </c>
      <c r="C582" s="2">
        <v>0</v>
      </c>
      <c r="D582" s="2">
        <v>0</v>
      </c>
      <c r="E582" s="2">
        <v>0</v>
      </c>
      <c r="F582" s="2">
        <v>0</v>
      </c>
      <c r="G582" s="2">
        <v>0</v>
      </c>
      <c r="H582" s="2">
        <v>0</v>
      </c>
      <c r="I582" s="5">
        <v>43981</v>
      </c>
    </row>
    <row r="583" spans="1:9" x14ac:dyDescent="0.25">
      <c r="A583" s="2">
        <v>0</v>
      </c>
      <c r="B583" s="2">
        <v>2565</v>
      </c>
      <c r="C583" s="2">
        <v>0</v>
      </c>
      <c r="D583" s="2">
        <v>0</v>
      </c>
      <c r="E583" s="2">
        <v>1</v>
      </c>
      <c r="F583" s="2">
        <v>0</v>
      </c>
      <c r="G583" s="2">
        <v>0</v>
      </c>
      <c r="H583" s="2">
        <v>0</v>
      </c>
      <c r="I583" s="5">
        <v>43981</v>
      </c>
    </row>
    <row r="584" spans="1:9" x14ac:dyDescent="0.25">
      <c r="A584" s="2">
        <v>0</v>
      </c>
      <c r="B584" s="2">
        <v>2976</v>
      </c>
      <c r="C584" s="2">
        <v>0</v>
      </c>
      <c r="D584" s="2">
        <v>0</v>
      </c>
      <c r="E584" s="2">
        <v>0</v>
      </c>
      <c r="F584" s="2">
        <v>0</v>
      </c>
      <c r="G584" s="2">
        <v>0</v>
      </c>
      <c r="H584" s="2">
        <v>0</v>
      </c>
      <c r="I584" s="5">
        <v>43981</v>
      </c>
    </row>
    <row r="585" spans="1:9" x14ac:dyDescent="0.25">
      <c r="A585" s="2">
        <v>0</v>
      </c>
      <c r="B585" s="2">
        <v>1523</v>
      </c>
      <c r="C585" s="2">
        <v>0</v>
      </c>
      <c r="D585" s="2">
        <v>0</v>
      </c>
      <c r="E585" s="2">
        <v>0</v>
      </c>
      <c r="F585" s="2">
        <v>0</v>
      </c>
      <c r="G585" s="2">
        <v>0</v>
      </c>
      <c r="H585" s="2">
        <v>0</v>
      </c>
      <c r="I585" s="5">
        <v>43980</v>
      </c>
    </row>
    <row r="586" spans="1:9" x14ac:dyDescent="0.25">
      <c r="A586" s="2">
        <v>0</v>
      </c>
      <c r="B586" s="2">
        <v>1661</v>
      </c>
      <c r="C586" s="2">
        <v>0</v>
      </c>
      <c r="D586" s="2">
        <v>0</v>
      </c>
      <c r="E586" s="2">
        <v>0</v>
      </c>
      <c r="F586" s="2">
        <v>0</v>
      </c>
      <c r="G586" s="2">
        <v>0</v>
      </c>
      <c r="H586" s="2">
        <v>0</v>
      </c>
      <c r="I586" s="5">
        <v>43980</v>
      </c>
    </row>
    <row r="587" spans="1:9" x14ac:dyDescent="0.25">
      <c r="A587" s="2">
        <v>0</v>
      </c>
      <c r="B587" s="2">
        <v>2409</v>
      </c>
      <c r="C587" s="2">
        <v>0</v>
      </c>
      <c r="D587" s="2">
        <v>0</v>
      </c>
      <c r="E587" s="2">
        <v>0</v>
      </c>
      <c r="F587" s="2">
        <v>0</v>
      </c>
      <c r="G587" s="2">
        <v>0</v>
      </c>
      <c r="H587" s="2">
        <v>0</v>
      </c>
      <c r="I587" s="5">
        <v>43980</v>
      </c>
    </row>
    <row r="588" spans="1:9" x14ac:dyDescent="0.25">
      <c r="A588" s="2">
        <v>1</v>
      </c>
      <c r="B588" s="2">
        <v>3136</v>
      </c>
      <c r="C588" s="2">
        <v>0</v>
      </c>
      <c r="D588" s="2">
        <v>1</v>
      </c>
      <c r="E588" s="2">
        <v>1</v>
      </c>
      <c r="F588" s="2">
        <v>0</v>
      </c>
      <c r="G588" s="2">
        <v>0</v>
      </c>
      <c r="H588" s="2">
        <v>0</v>
      </c>
      <c r="I588" s="5">
        <v>43980</v>
      </c>
    </row>
    <row r="589" spans="1:9" x14ac:dyDescent="0.25">
      <c r="A589" s="2">
        <v>0</v>
      </c>
      <c r="B589" s="2">
        <v>1433</v>
      </c>
      <c r="C589" s="2">
        <v>0</v>
      </c>
      <c r="D589" s="2">
        <v>0</v>
      </c>
      <c r="E589" s="2">
        <v>0</v>
      </c>
      <c r="F589" s="2">
        <v>0</v>
      </c>
      <c r="G589" s="2">
        <v>0</v>
      </c>
      <c r="H589" s="2">
        <v>0</v>
      </c>
      <c r="I589" s="5">
        <v>43979</v>
      </c>
    </row>
    <row r="590" spans="1:9" x14ac:dyDescent="0.25">
      <c r="A590" s="2">
        <v>0</v>
      </c>
      <c r="B590" s="2">
        <v>1420</v>
      </c>
      <c r="C590" s="2">
        <v>0</v>
      </c>
      <c r="D590" s="2">
        <v>0</v>
      </c>
      <c r="E590" s="2">
        <v>0</v>
      </c>
      <c r="F590" s="2">
        <v>0</v>
      </c>
      <c r="G590" s="2">
        <v>0</v>
      </c>
      <c r="H590" s="2">
        <v>0</v>
      </c>
      <c r="I590" s="5">
        <v>43978</v>
      </c>
    </row>
    <row r="591" spans="1:9" x14ac:dyDescent="0.25">
      <c r="A591" s="2">
        <v>0</v>
      </c>
      <c r="B591" s="2">
        <v>2446</v>
      </c>
      <c r="C591" s="2">
        <v>0</v>
      </c>
      <c r="D591" s="2">
        <v>0</v>
      </c>
      <c r="E591" s="2">
        <v>0</v>
      </c>
      <c r="F591" s="2">
        <v>0</v>
      </c>
      <c r="G591" s="2">
        <v>0</v>
      </c>
      <c r="H591" s="2">
        <v>0</v>
      </c>
      <c r="I591" s="5">
        <v>43978</v>
      </c>
    </row>
    <row r="592" spans="1:9" x14ac:dyDescent="0.25">
      <c r="A592" s="2">
        <v>0</v>
      </c>
      <c r="B592" s="2">
        <v>1425</v>
      </c>
      <c r="C592" s="2">
        <v>0</v>
      </c>
      <c r="D592" s="2">
        <v>0</v>
      </c>
      <c r="E592" s="2">
        <v>0</v>
      </c>
      <c r="F592" s="2">
        <v>0</v>
      </c>
      <c r="G592" s="2">
        <v>0</v>
      </c>
      <c r="H592" s="2">
        <v>0</v>
      </c>
      <c r="I592" s="5">
        <v>43977</v>
      </c>
    </row>
    <row r="593" spans="1:9" x14ac:dyDescent="0.25">
      <c r="A593" s="2">
        <v>0</v>
      </c>
      <c r="B593" s="2">
        <v>2110</v>
      </c>
      <c r="C593" s="2">
        <v>0</v>
      </c>
      <c r="D593" s="2">
        <v>0</v>
      </c>
      <c r="E593" s="2">
        <v>0</v>
      </c>
      <c r="F593" s="2">
        <v>0</v>
      </c>
      <c r="G593" s="2">
        <v>0</v>
      </c>
      <c r="H593" s="2">
        <v>1</v>
      </c>
      <c r="I593" s="5">
        <v>43977</v>
      </c>
    </row>
    <row r="594" spans="1:9" x14ac:dyDescent="0.25">
      <c r="A594" s="2">
        <v>0</v>
      </c>
      <c r="B594" s="2">
        <v>2512</v>
      </c>
      <c r="C594" s="2">
        <v>0</v>
      </c>
      <c r="D594" s="2">
        <v>0</v>
      </c>
      <c r="E594" s="2">
        <v>0</v>
      </c>
      <c r="F594" s="2">
        <v>0</v>
      </c>
      <c r="G594" s="2">
        <v>0</v>
      </c>
      <c r="H594" s="2">
        <v>0</v>
      </c>
      <c r="I594" s="5">
        <v>43977</v>
      </c>
    </row>
    <row r="595" spans="1:9" x14ac:dyDescent="0.25">
      <c r="A595" s="2">
        <v>0</v>
      </c>
      <c r="B595" s="2">
        <v>1666</v>
      </c>
      <c r="C595" s="2">
        <v>0</v>
      </c>
      <c r="D595" s="2">
        <v>0</v>
      </c>
      <c r="E595" s="2">
        <v>0</v>
      </c>
      <c r="F595" s="2">
        <v>0</v>
      </c>
      <c r="G595" s="2">
        <v>0</v>
      </c>
      <c r="H595" s="2">
        <v>0</v>
      </c>
      <c r="I595" s="5">
        <v>43976</v>
      </c>
    </row>
    <row r="596" spans="1:9" x14ac:dyDescent="0.25">
      <c r="A596" s="2">
        <v>0</v>
      </c>
      <c r="B596" s="2">
        <v>2408</v>
      </c>
      <c r="C596" s="2">
        <v>0</v>
      </c>
      <c r="D596" s="2">
        <v>1</v>
      </c>
      <c r="E596" s="2">
        <v>1</v>
      </c>
      <c r="F596" s="2">
        <v>0</v>
      </c>
      <c r="G596" s="2">
        <v>0</v>
      </c>
      <c r="H596" s="2">
        <v>0</v>
      </c>
      <c r="I596" s="5">
        <v>43976</v>
      </c>
    </row>
    <row r="597" spans="1:9" x14ac:dyDescent="0.25">
      <c r="A597" s="2">
        <v>0</v>
      </c>
      <c r="B597" s="2">
        <v>1759</v>
      </c>
      <c r="C597" s="2">
        <v>0</v>
      </c>
      <c r="D597" s="2">
        <v>0</v>
      </c>
      <c r="E597" s="2">
        <v>0</v>
      </c>
      <c r="F597" s="2">
        <v>0</v>
      </c>
      <c r="G597" s="2">
        <v>0</v>
      </c>
      <c r="H597" s="2">
        <v>0</v>
      </c>
      <c r="I597" s="5">
        <v>43975</v>
      </c>
    </row>
    <row r="598" spans="1:9" x14ac:dyDescent="0.25">
      <c r="A598" s="2">
        <v>0</v>
      </c>
      <c r="B598" s="2">
        <v>1300</v>
      </c>
      <c r="C598" s="2">
        <v>0</v>
      </c>
      <c r="D598" s="2">
        <v>0</v>
      </c>
      <c r="E598" s="2">
        <v>0</v>
      </c>
      <c r="F598" s="2">
        <v>0</v>
      </c>
      <c r="G598" s="2">
        <v>0</v>
      </c>
      <c r="H598" s="2">
        <v>0</v>
      </c>
      <c r="I598" s="5">
        <v>43974</v>
      </c>
    </row>
    <row r="599" spans="1:9" x14ac:dyDescent="0.25">
      <c r="A599" s="2">
        <v>0</v>
      </c>
      <c r="B599" s="2">
        <v>1334</v>
      </c>
      <c r="C599" s="2">
        <v>0</v>
      </c>
      <c r="D599" s="2">
        <v>0</v>
      </c>
      <c r="E599" s="2">
        <v>0</v>
      </c>
      <c r="F599" s="2">
        <v>0</v>
      </c>
      <c r="G599" s="2">
        <v>0</v>
      </c>
      <c r="H599" s="2">
        <v>0</v>
      </c>
      <c r="I599" s="5">
        <v>43974</v>
      </c>
    </row>
    <row r="600" spans="1:9" x14ac:dyDescent="0.25">
      <c r="A600" s="2">
        <v>0</v>
      </c>
      <c r="B600" s="2">
        <v>1845</v>
      </c>
      <c r="C600" s="2">
        <v>0</v>
      </c>
      <c r="D600" s="2">
        <v>0</v>
      </c>
      <c r="E600" s="2">
        <v>0</v>
      </c>
      <c r="F600" s="2">
        <v>0</v>
      </c>
      <c r="G600" s="2">
        <v>0</v>
      </c>
      <c r="H600" s="2">
        <v>0</v>
      </c>
      <c r="I600" s="5">
        <v>43974</v>
      </c>
    </row>
    <row r="601" spans="1:9" x14ac:dyDescent="0.25">
      <c r="A601" s="2">
        <v>0</v>
      </c>
      <c r="B601" s="2">
        <v>2383</v>
      </c>
      <c r="C601" s="2">
        <v>0</v>
      </c>
      <c r="D601" s="2">
        <v>0</v>
      </c>
      <c r="E601" s="2">
        <v>0</v>
      </c>
      <c r="F601" s="2">
        <v>0</v>
      </c>
      <c r="G601" s="2">
        <v>0</v>
      </c>
      <c r="H601" s="2">
        <v>0</v>
      </c>
      <c r="I601" s="5">
        <v>43974</v>
      </c>
    </row>
    <row r="602" spans="1:9" x14ac:dyDescent="0.25">
      <c r="A602" s="2">
        <v>0</v>
      </c>
      <c r="B602" s="2">
        <v>1655</v>
      </c>
      <c r="C602" s="2">
        <v>0</v>
      </c>
      <c r="D602" s="2">
        <v>0</v>
      </c>
      <c r="E602" s="2">
        <v>0</v>
      </c>
      <c r="F602" s="2">
        <v>0</v>
      </c>
      <c r="G602" s="2">
        <v>0</v>
      </c>
      <c r="H602" s="2">
        <v>0</v>
      </c>
      <c r="I602" s="5">
        <v>43973</v>
      </c>
    </row>
    <row r="603" spans="1:9" x14ac:dyDescent="0.25">
      <c r="A603" s="2">
        <v>0</v>
      </c>
      <c r="B603" s="2">
        <v>1870</v>
      </c>
      <c r="C603" s="2">
        <v>0</v>
      </c>
      <c r="D603" s="2">
        <v>0</v>
      </c>
      <c r="E603" s="2">
        <v>0</v>
      </c>
      <c r="F603" s="2">
        <v>0</v>
      </c>
      <c r="G603" s="2">
        <v>0</v>
      </c>
      <c r="H603" s="2">
        <v>0</v>
      </c>
      <c r="I603" s="5">
        <v>43973</v>
      </c>
    </row>
    <row r="604" spans="1:9" x14ac:dyDescent="0.25">
      <c r="A604" s="2">
        <v>1</v>
      </c>
      <c r="B604" s="2">
        <v>2257</v>
      </c>
      <c r="C604" s="2">
        <v>0</v>
      </c>
      <c r="D604" s="2">
        <v>0</v>
      </c>
      <c r="E604" s="2">
        <v>0</v>
      </c>
      <c r="F604" s="2">
        <v>0</v>
      </c>
      <c r="G604" s="2">
        <v>0</v>
      </c>
      <c r="H604" s="2">
        <v>0</v>
      </c>
      <c r="I604" s="5">
        <v>43973</v>
      </c>
    </row>
    <row r="605" spans="1:9" x14ac:dyDescent="0.25">
      <c r="A605" s="2">
        <v>0</v>
      </c>
      <c r="B605" s="2">
        <v>2965</v>
      </c>
      <c r="C605" s="2">
        <v>0</v>
      </c>
      <c r="D605" s="2">
        <v>0</v>
      </c>
      <c r="E605" s="2">
        <v>1</v>
      </c>
      <c r="F605" s="2">
        <v>0</v>
      </c>
      <c r="G605" s="2">
        <v>0</v>
      </c>
      <c r="H605" s="2">
        <v>1</v>
      </c>
      <c r="I605" s="5">
        <v>43973</v>
      </c>
    </row>
    <row r="606" spans="1:9" x14ac:dyDescent="0.25">
      <c r="A606" s="2">
        <v>0</v>
      </c>
      <c r="B606" s="2">
        <v>2836</v>
      </c>
      <c r="C606" s="2">
        <v>0</v>
      </c>
      <c r="D606" s="2">
        <v>0</v>
      </c>
      <c r="E606" s="2">
        <v>0</v>
      </c>
      <c r="F606" s="2">
        <v>0</v>
      </c>
      <c r="G606" s="2">
        <v>0</v>
      </c>
      <c r="H606" s="2">
        <v>0</v>
      </c>
      <c r="I606" s="5">
        <v>43972</v>
      </c>
    </row>
    <row r="607" spans="1:9" x14ac:dyDescent="0.25">
      <c r="A607" s="2">
        <v>0</v>
      </c>
      <c r="B607" s="2">
        <v>3118</v>
      </c>
      <c r="C607" s="2">
        <v>0</v>
      </c>
      <c r="D607" s="2">
        <v>0</v>
      </c>
      <c r="E607" s="2">
        <v>0</v>
      </c>
      <c r="F607" s="2">
        <v>0</v>
      </c>
      <c r="G607" s="2">
        <v>0</v>
      </c>
      <c r="H607" s="2">
        <v>0</v>
      </c>
      <c r="I607" s="5">
        <v>43972</v>
      </c>
    </row>
    <row r="608" spans="1:9" x14ac:dyDescent="0.25">
      <c r="A608" s="2">
        <v>0</v>
      </c>
      <c r="B608" s="2">
        <v>1780</v>
      </c>
      <c r="C608" s="2">
        <v>0</v>
      </c>
      <c r="D608" s="2">
        <v>0</v>
      </c>
      <c r="E608" s="2">
        <v>0</v>
      </c>
      <c r="F608" s="2">
        <v>0</v>
      </c>
      <c r="G608" s="2">
        <v>0</v>
      </c>
      <c r="H608" s="2">
        <v>0</v>
      </c>
      <c r="I608" s="5">
        <v>43971</v>
      </c>
    </row>
    <row r="609" spans="1:9" x14ac:dyDescent="0.25">
      <c r="A609" s="2">
        <v>0</v>
      </c>
      <c r="B609" s="2">
        <v>2697</v>
      </c>
      <c r="C609" s="2">
        <v>1</v>
      </c>
      <c r="D609" s="2">
        <v>1</v>
      </c>
      <c r="E609" s="2">
        <v>1</v>
      </c>
      <c r="F609" s="2">
        <v>0</v>
      </c>
      <c r="G609" s="2">
        <v>0</v>
      </c>
      <c r="H609" s="2">
        <v>1</v>
      </c>
      <c r="I609" s="5">
        <v>43971</v>
      </c>
    </row>
    <row r="610" spans="1:9" x14ac:dyDescent="0.25">
      <c r="A610" s="2">
        <v>0</v>
      </c>
      <c r="B610" s="2">
        <v>1630</v>
      </c>
      <c r="C610" s="2">
        <v>0</v>
      </c>
      <c r="D610" s="2">
        <v>0</v>
      </c>
      <c r="E610" s="2">
        <v>0</v>
      </c>
      <c r="F610" s="2">
        <v>0</v>
      </c>
      <c r="G610" s="2">
        <v>0</v>
      </c>
      <c r="H610" s="2">
        <v>0</v>
      </c>
      <c r="I610" s="5">
        <v>43970</v>
      </c>
    </row>
    <row r="611" spans="1:9" x14ac:dyDescent="0.25">
      <c r="A611" s="2">
        <v>0</v>
      </c>
      <c r="B611" s="2">
        <v>1781</v>
      </c>
      <c r="C611" s="2">
        <v>0</v>
      </c>
      <c r="D611" s="2">
        <v>0</v>
      </c>
      <c r="E611" s="2">
        <v>0</v>
      </c>
      <c r="F611" s="2">
        <v>0</v>
      </c>
      <c r="G611" s="2">
        <v>0</v>
      </c>
      <c r="H611" s="2">
        <v>0</v>
      </c>
      <c r="I611" s="5">
        <v>43970</v>
      </c>
    </row>
    <row r="612" spans="1:9" x14ac:dyDescent="0.25">
      <c r="A612" s="2">
        <v>0</v>
      </c>
      <c r="B612" s="2">
        <v>1752</v>
      </c>
      <c r="C612" s="2">
        <v>0</v>
      </c>
      <c r="D612" s="2">
        <v>0</v>
      </c>
      <c r="E612" s="2">
        <v>0</v>
      </c>
      <c r="F612" s="2">
        <v>0</v>
      </c>
      <c r="G612" s="2">
        <v>0</v>
      </c>
      <c r="H612" s="2">
        <v>0</v>
      </c>
      <c r="I612" s="5">
        <v>43969</v>
      </c>
    </row>
    <row r="613" spans="1:9" x14ac:dyDescent="0.25">
      <c r="A613" s="2">
        <v>0</v>
      </c>
      <c r="B613" s="2">
        <v>2308</v>
      </c>
      <c r="C613" s="2">
        <v>0</v>
      </c>
      <c r="D613" s="2">
        <v>0</v>
      </c>
      <c r="E613" s="2">
        <v>0</v>
      </c>
      <c r="F613" s="2">
        <v>0</v>
      </c>
      <c r="G613" s="2">
        <v>0</v>
      </c>
      <c r="H613" s="2">
        <v>0</v>
      </c>
      <c r="I613" s="5">
        <v>43969</v>
      </c>
    </row>
    <row r="614" spans="1:9" x14ac:dyDescent="0.25">
      <c r="A614" s="2">
        <v>0</v>
      </c>
      <c r="B614" s="2">
        <v>2622</v>
      </c>
      <c r="C614" s="2">
        <v>0</v>
      </c>
      <c r="D614" s="2">
        <v>0</v>
      </c>
      <c r="E614" s="2">
        <v>0</v>
      </c>
      <c r="F614" s="2">
        <v>0</v>
      </c>
      <c r="G614" s="2">
        <v>0</v>
      </c>
      <c r="H614" s="2">
        <v>0</v>
      </c>
      <c r="I614" s="5">
        <v>43969</v>
      </c>
    </row>
    <row r="615" spans="1:9" x14ac:dyDescent="0.25">
      <c r="A615" s="2">
        <v>0</v>
      </c>
      <c r="B615" s="2">
        <v>1868</v>
      </c>
      <c r="C615" s="2">
        <v>0</v>
      </c>
      <c r="D615" s="2">
        <v>0</v>
      </c>
      <c r="E615" s="2">
        <v>0</v>
      </c>
      <c r="F615" s="2">
        <v>0</v>
      </c>
      <c r="G615" s="2">
        <v>0</v>
      </c>
      <c r="H615" s="2">
        <v>0</v>
      </c>
      <c r="I615" s="5">
        <v>43968</v>
      </c>
    </row>
    <row r="616" spans="1:9" x14ac:dyDescent="0.25">
      <c r="A616" s="2">
        <v>0</v>
      </c>
      <c r="B616" s="2">
        <v>2470</v>
      </c>
      <c r="C616" s="2">
        <v>0</v>
      </c>
      <c r="D616" s="2">
        <v>0</v>
      </c>
      <c r="E616" s="2">
        <v>0</v>
      </c>
      <c r="F616" s="2">
        <v>0</v>
      </c>
      <c r="G616" s="2">
        <v>0</v>
      </c>
      <c r="H616" s="2">
        <v>0</v>
      </c>
      <c r="I616" s="5">
        <v>43968</v>
      </c>
    </row>
    <row r="617" spans="1:9" x14ac:dyDescent="0.25">
      <c r="A617" s="2">
        <v>0</v>
      </c>
      <c r="B617" s="2">
        <v>2557</v>
      </c>
      <c r="C617" s="2">
        <v>0</v>
      </c>
      <c r="D617" s="2">
        <v>0</v>
      </c>
      <c r="E617" s="2">
        <v>0</v>
      </c>
      <c r="F617" s="2">
        <v>0</v>
      </c>
      <c r="G617" s="2">
        <v>0</v>
      </c>
      <c r="H617" s="2">
        <v>0</v>
      </c>
      <c r="I617" s="5">
        <v>43968</v>
      </c>
    </row>
    <row r="618" spans="1:9" x14ac:dyDescent="0.25">
      <c r="A618" s="2">
        <v>0</v>
      </c>
      <c r="B618" s="2">
        <v>2714</v>
      </c>
      <c r="C618" s="2">
        <v>0</v>
      </c>
      <c r="D618" s="2">
        <v>0</v>
      </c>
      <c r="E618" s="2">
        <v>0</v>
      </c>
      <c r="F618" s="2">
        <v>0</v>
      </c>
      <c r="G618" s="2">
        <v>0</v>
      </c>
      <c r="H618" s="2">
        <v>0</v>
      </c>
      <c r="I618" s="5">
        <v>43968</v>
      </c>
    </row>
    <row r="619" spans="1:9" x14ac:dyDescent="0.25">
      <c r="A619" s="2">
        <v>0</v>
      </c>
      <c r="B619" s="2">
        <v>1097</v>
      </c>
      <c r="C619" s="2">
        <v>0</v>
      </c>
      <c r="D619" s="2">
        <v>0</v>
      </c>
      <c r="E619" s="2">
        <v>0</v>
      </c>
      <c r="F619" s="2">
        <v>0</v>
      </c>
      <c r="G619" s="2">
        <v>0</v>
      </c>
      <c r="H619" s="2">
        <v>0</v>
      </c>
      <c r="I619" s="5">
        <v>43967</v>
      </c>
    </row>
    <row r="620" spans="1:9" x14ac:dyDescent="0.25">
      <c r="A620" s="2">
        <v>0</v>
      </c>
      <c r="B620" s="2">
        <v>2619</v>
      </c>
      <c r="C620" s="2">
        <v>0</v>
      </c>
      <c r="D620" s="2">
        <v>0</v>
      </c>
      <c r="E620" s="2">
        <v>0</v>
      </c>
      <c r="F620" s="2">
        <v>0</v>
      </c>
      <c r="G620" s="2">
        <v>0</v>
      </c>
      <c r="H620" s="2">
        <v>0</v>
      </c>
      <c r="I620" s="5">
        <v>43967</v>
      </c>
    </row>
    <row r="621" spans="1:9" x14ac:dyDescent="0.25">
      <c r="A621" s="2">
        <v>0</v>
      </c>
      <c r="B621" s="2">
        <v>1189</v>
      </c>
      <c r="C621" s="2">
        <v>0</v>
      </c>
      <c r="D621" s="2">
        <v>0</v>
      </c>
      <c r="E621" s="2">
        <v>0</v>
      </c>
      <c r="F621" s="2">
        <v>0</v>
      </c>
      <c r="G621" s="2">
        <v>0</v>
      </c>
      <c r="H621" s="2">
        <v>0</v>
      </c>
      <c r="I621" s="5">
        <v>43966</v>
      </c>
    </row>
    <row r="622" spans="1:9" x14ac:dyDescent="0.25">
      <c r="A622" s="2">
        <v>0</v>
      </c>
      <c r="B622" s="2">
        <v>1223</v>
      </c>
      <c r="C622" s="2">
        <v>0</v>
      </c>
      <c r="D622" s="2">
        <v>0</v>
      </c>
      <c r="E622" s="2">
        <v>0</v>
      </c>
      <c r="F622" s="2">
        <v>0</v>
      </c>
      <c r="G622" s="2">
        <v>0</v>
      </c>
      <c r="H622" s="2">
        <v>0</v>
      </c>
      <c r="I622" s="5">
        <v>43966</v>
      </c>
    </row>
    <row r="623" spans="1:9" x14ac:dyDescent="0.25">
      <c r="A623" s="2">
        <v>0</v>
      </c>
      <c r="B623" s="2">
        <v>1375</v>
      </c>
      <c r="C623" s="2">
        <v>0</v>
      </c>
      <c r="D623" s="2">
        <v>0</v>
      </c>
      <c r="E623" s="2">
        <v>0</v>
      </c>
      <c r="F623" s="2">
        <v>0</v>
      </c>
      <c r="G623" s="2">
        <v>0</v>
      </c>
      <c r="H623" s="2">
        <v>0</v>
      </c>
      <c r="I623" s="5">
        <v>43966</v>
      </c>
    </row>
    <row r="624" spans="1:9" x14ac:dyDescent="0.25">
      <c r="A624" s="2">
        <v>0</v>
      </c>
      <c r="B624" s="2">
        <v>1727</v>
      </c>
      <c r="C624" s="2">
        <v>0</v>
      </c>
      <c r="D624" s="2">
        <v>0</v>
      </c>
      <c r="E624" s="2">
        <v>0</v>
      </c>
      <c r="F624" s="2">
        <v>0</v>
      </c>
      <c r="G624" s="2">
        <v>0</v>
      </c>
      <c r="H624" s="2">
        <v>0</v>
      </c>
      <c r="I624" s="5">
        <v>43966</v>
      </c>
    </row>
    <row r="625" spans="1:9" x14ac:dyDescent="0.25">
      <c r="A625" s="2">
        <v>0</v>
      </c>
      <c r="B625" s="2">
        <v>2762</v>
      </c>
      <c r="C625" s="2">
        <v>0</v>
      </c>
      <c r="D625" s="2">
        <v>0</v>
      </c>
      <c r="E625" s="2">
        <v>0</v>
      </c>
      <c r="F625" s="2">
        <v>0</v>
      </c>
      <c r="G625" s="2">
        <v>0</v>
      </c>
      <c r="H625" s="2">
        <v>0</v>
      </c>
      <c r="I625" s="5">
        <v>43966</v>
      </c>
    </row>
    <row r="626" spans="1:9" x14ac:dyDescent="0.25">
      <c r="A626" s="2">
        <v>1</v>
      </c>
      <c r="B626" s="2">
        <v>1194</v>
      </c>
      <c r="C626" s="2">
        <v>0</v>
      </c>
      <c r="D626" s="2">
        <v>0</v>
      </c>
      <c r="E626" s="2">
        <v>0</v>
      </c>
      <c r="F626" s="2">
        <v>0</v>
      </c>
      <c r="G626" s="2">
        <v>0</v>
      </c>
      <c r="H626" s="2">
        <v>0</v>
      </c>
      <c r="I626" s="5">
        <v>43965</v>
      </c>
    </row>
    <row r="627" spans="1:9" x14ac:dyDescent="0.25">
      <c r="A627" s="2">
        <v>0</v>
      </c>
      <c r="B627" s="2">
        <v>1246</v>
      </c>
      <c r="C627" s="2">
        <v>0</v>
      </c>
      <c r="D627" s="2">
        <v>0</v>
      </c>
      <c r="E627" s="2">
        <v>0</v>
      </c>
      <c r="F627" s="2">
        <v>0</v>
      </c>
      <c r="G627" s="2">
        <v>0</v>
      </c>
      <c r="H627" s="2">
        <v>0</v>
      </c>
      <c r="I627" s="5">
        <v>43965</v>
      </c>
    </row>
    <row r="628" spans="1:9" x14ac:dyDescent="0.25">
      <c r="A628" s="2">
        <v>0</v>
      </c>
      <c r="B628" s="2">
        <v>1325</v>
      </c>
      <c r="C628" s="2">
        <v>0</v>
      </c>
      <c r="D628" s="2">
        <v>0</v>
      </c>
      <c r="E628" s="2">
        <v>0</v>
      </c>
      <c r="F628" s="2">
        <v>0</v>
      </c>
      <c r="G628" s="2">
        <v>0</v>
      </c>
      <c r="H628" s="2">
        <v>0</v>
      </c>
      <c r="I628" s="5">
        <v>43964</v>
      </c>
    </row>
    <row r="629" spans="1:9" x14ac:dyDescent="0.25">
      <c r="A629" s="2">
        <v>0</v>
      </c>
      <c r="B629" s="2">
        <v>2274</v>
      </c>
      <c r="C629" s="2">
        <v>0</v>
      </c>
      <c r="D629" s="2">
        <v>0</v>
      </c>
      <c r="E629" s="2">
        <v>0</v>
      </c>
      <c r="F629" s="2">
        <v>0</v>
      </c>
      <c r="G629" s="2">
        <v>0</v>
      </c>
      <c r="H629" s="2">
        <v>0</v>
      </c>
      <c r="I629" s="5">
        <v>43964</v>
      </c>
    </row>
    <row r="630" spans="1:9" x14ac:dyDescent="0.25">
      <c r="A630" s="2">
        <v>0</v>
      </c>
      <c r="B630" s="2">
        <v>2513</v>
      </c>
      <c r="C630" s="2">
        <v>0</v>
      </c>
      <c r="D630" s="2">
        <v>0</v>
      </c>
      <c r="E630" s="2">
        <v>0</v>
      </c>
      <c r="F630" s="2">
        <v>0</v>
      </c>
      <c r="G630" s="2">
        <v>0</v>
      </c>
      <c r="H630" s="2">
        <v>1</v>
      </c>
      <c r="I630" s="5">
        <v>43964</v>
      </c>
    </row>
    <row r="631" spans="1:9" x14ac:dyDescent="0.25">
      <c r="A631" s="2">
        <v>0</v>
      </c>
      <c r="B631" s="2">
        <v>2781</v>
      </c>
      <c r="C631" s="2">
        <v>0</v>
      </c>
      <c r="D631" s="2">
        <v>0</v>
      </c>
      <c r="E631" s="2">
        <v>0</v>
      </c>
      <c r="F631" s="2">
        <v>0</v>
      </c>
      <c r="G631" s="2">
        <v>0</v>
      </c>
      <c r="H631" s="2">
        <v>0</v>
      </c>
      <c r="I631" s="5">
        <v>43964</v>
      </c>
    </row>
    <row r="632" spans="1:9" x14ac:dyDescent="0.25">
      <c r="A632" s="2">
        <v>0</v>
      </c>
      <c r="B632" s="2">
        <v>2819</v>
      </c>
      <c r="C632" s="2">
        <v>0</v>
      </c>
      <c r="D632" s="2">
        <v>0</v>
      </c>
      <c r="E632" s="2">
        <v>0</v>
      </c>
      <c r="F632" s="2">
        <v>0</v>
      </c>
      <c r="G632" s="2">
        <v>0</v>
      </c>
      <c r="H632" s="2">
        <v>0</v>
      </c>
      <c r="I632" s="5">
        <v>43964</v>
      </c>
    </row>
    <row r="633" spans="1:9" x14ac:dyDescent="0.25">
      <c r="A633" s="2">
        <v>0</v>
      </c>
      <c r="B633" s="2">
        <v>1060</v>
      </c>
      <c r="C633" s="2">
        <v>0</v>
      </c>
      <c r="D633" s="2">
        <v>0</v>
      </c>
      <c r="E633" s="2">
        <v>0</v>
      </c>
      <c r="F633" s="2">
        <v>0</v>
      </c>
      <c r="G633" s="2">
        <v>0</v>
      </c>
      <c r="H633" s="2">
        <v>0</v>
      </c>
      <c r="I633" s="5">
        <v>43963</v>
      </c>
    </row>
    <row r="634" spans="1:9" x14ac:dyDescent="0.25">
      <c r="A634" s="2">
        <v>0</v>
      </c>
      <c r="B634" s="2">
        <v>1929</v>
      </c>
      <c r="C634" s="2">
        <v>0</v>
      </c>
      <c r="D634" s="2">
        <v>0</v>
      </c>
      <c r="E634" s="2">
        <v>0</v>
      </c>
      <c r="F634" s="2">
        <v>0</v>
      </c>
      <c r="G634" s="2">
        <v>0</v>
      </c>
      <c r="H634" s="2">
        <v>0</v>
      </c>
      <c r="I634" s="5">
        <v>43963</v>
      </c>
    </row>
    <row r="635" spans="1:9" x14ac:dyDescent="0.25">
      <c r="A635" s="2">
        <v>1</v>
      </c>
      <c r="B635" s="2">
        <v>2243</v>
      </c>
      <c r="C635" s="2">
        <v>0</v>
      </c>
      <c r="D635" s="2">
        <v>0</v>
      </c>
      <c r="E635" s="2">
        <v>1</v>
      </c>
      <c r="F635" s="2">
        <v>0</v>
      </c>
      <c r="G635" s="2">
        <v>0</v>
      </c>
      <c r="H635" s="2">
        <v>0</v>
      </c>
      <c r="I635" s="5">
        <v>43962</v>
      </c>
    </row>
    <row r="636" spans="1:9" x14ac:dyDescent="0.25">
      <c r="A636" s="2">
        <v>0</v>
      </c>
      <c r="B636" s="2">
        <v>3010</v>
      </c>
      <c r="C636" s="2">
        <v>0</v>
      </c>
      <c r="D636" s="2">
        <v>0</v>
      </c>
      <c r="E636" s="2">
        <v>0</v>
      </c>
      <c r="F636" s="2">
        <v>0</v>
      </c>
      <c r="G636" s="2">
        <v>0</v>
      </c>
      <c r="H636" s="2">
        <v>0</v>
      </c>
      <c r="I636" s="5">
        <v>43962</v>
      </c>
    </row>
    <row r="637" spans="1:9" x14ac:dyDescent="0.25">
      <c r="A637" s="2">
        <v>0</v>
      </c>
      <c r="B637" s="2">
        <v>1224</v>
      </c>
      <c r="C637" s="2">
        <v>0</v>
      </c>
      <c r="D637" s="2">
        <v>0</v>
      </c>
      <c r="E637" s="2">
        <v>0</v>
      </c>
      <c r="F637" s="2">
        <v>0</v>
      </c>
      <c r="G637" s="2">
        <v>0</v>
      </c>
      <c r="H637" s="2">
        <v>0</v>
      </c>
      <c r="I637" s="5">
        <v>43961</v>
      </c>
    </row>
    <row r="638" spans="1:9" x14ac:dyDescent="0.25">
      <c r="A638" s="2">
        <v>0</v>
      </c>
      <c r="B638" s="2">
        <v>1409</v>
      </c>
      <c r="C638" s="2">
        <v>0</v>
      </c>
      <c r="D638" s="2">
        <v>0</v>
      </c>
      <c r="E638" s="2">
        <v>0</v>
      </c>
      <c r="F638" s="2">
        <v>0</v>
      </c>
      <c r="G638" s="2">
        <v>0</v>
      </c>
      <c r="H638" s="2">
        <v>0</v>
      </c>
      <c r="I638" s="5">
        <v>43961</v>
      </c>
    </row>
    <row r="639" spans="1:9" x14ac:dyDescent="0.25">
      <c r="A639" s="2">
        <v>0</v>
      </c>
      <c r="B639" s="2">
        <v>1884</v>
      </c>
      <c r="C639" s="2">
        <v>0</v>
      </c>
      <c r="D639" s="2">
        <v>0</v>
      </c>
      <c r="E639" s="2">
        <v>0</v>
      </c>
      <c r="F639" s="2">
        <v>0</v>
      </c>
      <c r="G639" s="2">
        <v>0</v>
      </c>
      <c r="H639" s="2">
        <v>0</v>
      </c>
      <c r="I639" s="5">
        <v>43961</v>
      </c>
    </row>
    <row r="640" spans="1:9" x14ac:dyDescent="0.25">
      <c r="A640" s="2">
        <v>0</v>
      </c>
      <c r="B640" s="2">
        <v>3084</v>
      </c>
      <c r="C640" s="2">
        <v>0</v>
      </c>
      <c r="D640" s="2">
        <v>0</v>
      </c>
      <c r="E640" s="2">
        <v>0</v>
      </c>
      <c r="F640" s="2">
        <v>0</v>
      </c>
      <c r="G640" s="2">
        <v>0</v>
      </c>
      <c r="H640" s="2">
        <v>0</v>
      </c>
      <c r="I640" s="5">
        <v>43961</v>
      </c>
    </row>
    <row r="641" spans="1:9" x14ac:dyDescent="0.25">
      <c r="A641" s="2">
        <v>0</v>
      </c>
      <c r="B641" s="2">
        <v>1531</v>
      </c>
      <c r="C641" s="2">
        <v>0</v>
      </c>
      <c r="D641" s="2">
        <v>0</v>
      </c>
      <c r="E641" s="2">
        <v>0</v>
      </c>
      <c r="F641" s="2">
        <v>0</v>
      </c>
      <c r="G641" s="2">
        <v>0</v>
      </c>
      <c r="H641" s="2">
        <v>0</v>
      </c>
      <c r="I641" s="5">
        <v>43960</v>
      </c>
    </row>
    <row r="642" spans="1:9" x14ac:dyDescent="0.25">
      <c r="A642" s="2">
        <v>0</v>
      </c>
      <c r="B642" s="2">
        <v>1490</v>
      </c>
      <c r="C642" s="2">
        <v>0</v>
      </c>
      <c r="D642" s="2">
        <v>0</v>
      </c>
      <c r="E642" s="2">
        <v>0</v>
      </c>
      <c r="F642" s="2">
        <v>0</v>
      </c>
      <c r="G642" s="2">
        <v>0</v>
      </c>
      <c r="H642" s="2">
        <v>0</v>
      </c>
      <c r="I642" s="5">
        <v>43959</v>
      </c>
    </row>
    <row r="643" spans="1:9" x14ac:dyDescent="0.25">
      <c r="A643" s="2">
        <v>0</v>
      </c>
      <c r="B643" s="2">
        <v>1888</v>
      </c>
      <c r="C643" s="2">
        <v>0</v>
      </c>
      <c r="D643" s="2">
        <v>0</v>
      </c>
      <c r="E643" s="2">
        <v>0</v>
      </c>
      <c r="F643" s="2">
        <v>0</v>
      </c>
      <c r="G643" s="2">
        <v>0</v>
      </c>
      <c r="H643" s="2">
        <v>0</v>
      </c>
      <c r="I643" s="5">
        <v>43959</v>
      </c>
    </row>
    <row r="644" spans="1:9" x14ac:dyDescent="0.25">
      <c r="A644" s="2">
        <v>0</v>
      </c>
      <c r="B644" s="2">
        <v>2558</v>
      </c>
      <c r="C644" s="2">
        <v>0</v>
      </c>
      <c r="D644" s="2">
        <v>0</v>
      </c>
      <c r="E644" s="2">
        <v>0</v>
      </c>
      <c r="F644" s="2">
        <v>0</v>
      </c>
      <c r="G644" s="2">
        <v>0</v>
      </c>
      <c r="H644" s="2">
        <v>0</v>
      </c>
      <c r="I644" s="5">
        <v>43959</v>
      </c>
    </row>
    <row r="645" spans="1:9" x14ac:dyDescent="0.25">
      <c r="A645" s="2">
        <v>0</v>
      </c>
      <c r="B645" s="2">
        <v>1090</v>
      </c>
      <c r="C645" s="2">
        <v>0</v>
      </c>
      <c r="D645" s="2">
        <v>0</v>
      </c>
      <c r="E645" s="2">
        <v>1</v>
      </c>
      <c r="F645" s="2">
        <v>0</v>
      </c>
      <c r="G645" s="2">
        <v>0</v>
      </c>
      <c r="H645" s="2">
        <v>0</v>
      </c>
      <c r="I645" s="5">
        <v>43958</v>
      </c>
    </row>
    <row r="646" spans="1:9" x14ac:dyDescent="0.25">
      <c r="A646" s="2">
        <v>0</v>
      </c>
      <c r="B646" s="2">
        <v>1168</v>
      </c>
      <c r="C646" s="2">
        <v>0</v>
      </c>
      <c r="D646" s="2">
        <v>0</v>
      </c>
      <c r="E646" s="2">
        <v>1</v>
      </c>
      <c r="F646" s="2">
        <v>0</v>
      </c>
      <c r="G646" s="2">
        <v>0</v>
      </c>
      <c r="H646" s="2">
        <v>0</v>
      </c>
      <c r="I646" s="5">
        <v>43958</v>
      </c>
    </row>
    <row r="647" spans="1:9" x14ac:dyDescent="0.25">
      <c r="A647" s="2">
        <v>0</v>
      </c>
      <c r="B647" s="2">
        <v>1437</v>
      </c>
      <c r="C647" s="2">
        <v>0</v>
      </c>
      <c r="D647" s="2">
        <v>0</v>
      </c>
      <c r="E647" s="2">
        <v>0</v>
      </c>
      <c r="F647" s="2">
        <v>0</v>
      </c>
      <c r="G647" s="2">
        <v>0</v>
      </c>
      <c r="H647" s="2">
        <v>0</v>
      </c>
      <c r="I647" s="5">
        <v>43958</v>
      </c>
    </row>
    <row r="648" spans="1:9" x14ac:dyDescent="0.25">
      <c r="A648" s="2">
        <v>0</v>
      </c>
      <c r="B648" s="2">
        <v>2472</v>
      </c>
      <c r="C648" s="2">
        <v>0</v>
      </c>
      <c r="D648" s="2">
        <v>0</v>
      </c>
      <c r="E648" s="2">
        <v>0</v>
      </c>
      <c r="F648" s="2">
        <v>0</v>
      </c>
      <c r="G648" s="2">
        <v>0</v>
      </c>
      <c r="H648" s="2">
        <v>0</v>
      </c>
      <c r="I648" s="5">
        <v>43958</v>
      </c>
    </row>
    <row r="649" spans="1:9" x14ac:dyDescent="0.25">
      <c r="A649" s="2">
        <v>0</v>
      </c>
      <c r="B649" s="2">
        <v>3018</v>
      </c>
      <c r="C649" s="2">
        <v>0</v>
      </c>
      <c r="D649" s="2">
        <v>0</v>
      </c>
      <c r="E649" s="2">
        <v>0</v>
      </c>
      <c r="F649" s="2">
        <v>0</v>
      </c>
      <c r="G649" s="2">
        <v>0</v>
      </c>
      <c r="H649" s="2">
        <v>0</v>
      </c>
      <c r="I649" s="5">
        <v>43958</v>
      </c>
    </row>
    <row r="650" spans="1:9" x14ac:dyDescent="0.25">
      <c r="A650" s="2">
        <v>0</v>
      </c>
      <c r="B650" s="2">
        <v>3020</v>
      </c>
      <c r="C650" s="2">
        <v>0</v>
      </c>
      <c r="D650" s="2">
        <v>0</v>
      </c>
      <c r="E650" s="2">
        <v>0</v>
      </c>
      <c r="F650" s="2">
        <v>0</v>
      </c>
      <c r="G650" s="2">
        <v>0</v>
      </c>
      <c r="H650" s="2">
        <v>0</v>
      </c>
      <c r="I650" s="5">
        <v>43957</v>
      </c>
    </row>
    <row r="651" spans="1:9" x14ac:dyDescent="0.25">
      <c r="A651" s="2">
        <v>0</v>
      </c>
      <c r="B651" s="2">
        <v>1339</v>
      </c>
      <c r="C651" s="2">
        <v>0</v>
      </c>
      <c r="D651" s="2">
        <v>0</v>
      </c>
      <c r="E651" s="2">
        <v>0</v>
      </c>
      <c r="F651" s="2">
        <v>0</v>
      </c>
      <c r="G651" s="2">
        <v>1</v>
      </c>
      <c r="H651" s="2">
        <v>0</v>
      </c>
      <c r="I651" s="5">
        <v>43956</v>
      </c>
    </row>
    <row r="652" spans="1:9" x14ac:dyDescent="0.25">
      <c r="A652" s="2">
        <v>0</v>
      </c>
      <c r="B652" s="2">
        <v>2220</v>
      </c>
      <c r="C652" s="2">
        <v>0</v>
      </c>
      <c r="D652" s="2">
        <v>0</v>
      </c>
      <c r="E652" s="2">
        <v>0</v>
      </c>
      <c r="F652" s="2">
        <v>0</v>
      </c>
      <c r="G652" s="2">
        <v>0</v>
      </c>
      <c r="H652" s="2">
        <v>0</v>
      </c>
      <c r="I652" s="5">
        <v>43956</v>
      </c>
    </row>
    <row r="653" spans="1:9" x14ac:dyDescent="0.25">
      <c r="A653" s="2">
        <v>0</v>
      </c>
      <c r="B653" s="2">
        <v>2260</v>
      </c>
      <c r="C653" s="2">
        <v>0</v>
      </c>
      <c r="D653" s="2">
        <v>0</v>
      </c>
      <c r="E653" s="2">
        <v>0</v>
      </c>
      <c r="F653" s="2">
        <v>0</v>
      </c>
      <c r="G653" s="2">
        <v>0</v>
      </c>
      <c r="H653" s="2">
        <v>0</v>
      </c>
      <c r="I653" s="5">
        <v>43956</v>
      </c>
    </row>
    <row r="654" spans="1:9" x14ac:dyDescent="0.25">
      <c r="A654" s="2">
        <v>0</v>
      </c>
      <c r="B654" s="2">
        <v>3017</v>
      </c>
      <c r="C654" s="2">
        <v>0</v>
      </c>
      <c r="D654" s="2">
        <v>0</v>
      </c>
      <c r="E654" s="2">
        <v>0</v>
      </c>
      <c r="F654" s="2">
        <v>0</v>
      </c>
      <c r="G654" s="2">
        <v>0</v>
      </c>
      <c r="H654" s="2">
        <v>0</v>
      </c>
      <c r="I654" s="5">
        <v>43956</v>
      </c>
    </row>
    <row r="655" spans="1:9" x14ac:dyDescent="0.25">
      <c r="A655" s="2">
        <v>0</v>
      </c>
      <c r="B655" s="2">
        <v>1230</v>
      </c>
      <c r="C655" s="2">
        <v>0</v>
      </c>
      <c r="D655" s="2">
        <v>0</v>
      </c>
      <c r="E655" s="2">
        <v>1</v>
      </c>
      <c r="F655" s="2">
        <v>0</v>
      </c>
      <c r="G655" s="2">
        <v>0</v>
      </c>
      <c r="H655" s="2">
        <v>1</v>
      </c>
      <c r="I655" s="5">
        <v>43955</v>
      </c>
    </row>
    <row r="656" spans="1:9" x14ac:dyDescent="0.25">
      <c r="A656" s="2">
        <v>0</v>
      </c>
      <c r="B656" s="2">
        <v>2758</v>
      </c>
      <c r="C656" s="2">
        <v>0</v>
      </c>
      <c r="D656" s="2">
        <v>0</v>
      </c>
      <c r="E656" s="2">
        <v>0</v>
      </c>
      <c r="F656" s="2">
        <v>0</v>
      </c>
      <c r="G656" s="2">
        <v>0</v>
      </c>
      <c r="H656" s="2">
        <v>0</v>
      </c>
      <c r="I656" s="5">
        <v>43955</v>
      </c>
    </row>
    <row r="657" spans="1:9" x14ac:dyDescent="0.25">
      <c r="A657" s="2">
        <v>0</v>
      </c>
      <c r="B657" s="2">
        <v>1478</v>
      </c>
      <c r="C657" s="2">
        <v>1</v>
      </c>
      <c r="D657" s="2">
        <v>0</v>
      </c>
      <c r="E657" s="2">
        <v>0</v>
      </c>
      <c r="F657" s="2">
        <v>0</v>
      </c>
      <c r="G657" s="2">
        <v>0</v>
      </c>
      <c r="H657" s="2">
        <v>0</v>
      </c>
      <c r="I657" s="5">
        <v>43954</v>
      </c>
    </row>
    <row r="658" spans="1:9" x14ac:dyDescent="0.25">
      <c r="A658" s="2">
        <v>0</v>
      </c>
      <c r="B658" s="2">
        <v>1510</v>
      </c>
      <c r="C658" s="2">
        <v>0</v>
      </c>
      <c r="D658" s="2">
        <v>0</v>
      </c>
      <c r="E658" s="2">
        <v>0</v>
      </c>
      <c r="F658" s="2">
        <v>0</v>
      </c>
      <c r="G658" s="2">
        <v>0</v>
      </c>
      <c r="H658" s="2">
        <v>0</v>
      </c>
      <c r="I658" s="5">
        <v>43954</v>
      </c>
    </row>
    <row r="659" spans="1:9" x14ac:dyDescent="0.25">
      <c r="A659" s="2">
        <v>0</v>
      </c>
      <c r="B659" s="2">
        <v>2712</v>
      </c>
      <c r="C659" s="2">
        <v>0</v>
      </c>
      <c r="D659" s="2">
        <v>1</v>
      </c>
      <c r="E659" s="2">
        <v>0</v>
      </c>
      <c r="F659" s="2">
        <v>0</v>
      </c>
      <c r="G659" s="2">
        <v>0</v>
      </c>
      <c r="H659" s="2">
        <v>0</v>
      </c>
      <c r="I659" s="5">
        <v>43953</v>
      </c>
    </row>
    <row r="660" spans="1:9" x14ac:dyDescent="0.25">
      <c r="A660" s="2">
        <v>0</v>
      </c>
      <c r="B660" s="2">
        <v>3006</v>
      </c>
      <c r="C660" s="2">
        <v>0</v>
      </c>
      <c r="D660" s="2">
        <v>0</v>
      </c>
      <c r="E660" s="2">
        <v>0</v>
      </c>
      <c r="F660" s="2">
        <v>0</v>
      </c>
      <c r="G660" s="2">
        <v>0</v>
      </c>
      <c r="H660" s="2">
        <v>0</v>
      </c>
      <c r="I660" s="5">
        <v>43953</v>
      </c>
    </row>
    <row r="661" spans="1:9" x14ac:dyDescent="0.25">
      <c r="A661" s="2">
        <v>0</v>
      </c>
      <c r="B661" s="2">
        <v>3188</v>
      </c>
      <c r="C661" s="2">
        <v>0</v>
      </c>
      <c r="D661" s="2">
        <v>0</v>
      </c>
      <c r="E661" s="2">
        <v>0</v>
      </c>
      <c r="F661" s="2">
        <v>0</v>
      </c>
      <c r="G661" s="2">
        <v>0</v>
      </c>
      <c r="H661" s="2">
        <v>0</v>
      </c>
      <c r="I661" s="5">
        <v>43953</v>
      </c>
    </row>
    <row r="662" spans="1:9" x14ac:dyDescent="0.25">
      <c r="A662" s="2">
        <v>0</v>
      </c>
      <c r="B662" s="2">
        <v>1417</v>
      </c>
      <c r="C662" s="2">
        <v>0</v>
      </c>
      <c r="D662" s="2">
        <v>0</v>
      </c>
      <c r="E662" s="2">
        <v>0</v>
      </c>
      <c r="F662" s="2">
        <v>0</v>
      </c>
      <c r="G662" s="2">
        <v>0</v>
      </c>
      <c r="H662" s="2">
        <v>0</v>
      </c>
      <c r="I662" s="5">
        <v>43952</v>
      </c>
    </row>
    <row r="663" spans="1:9" x14ac:dyDescent="0.25">
      <c r="A663" s="2">
        <v>0</v>
      </c>
      <c r="B663" s="2">
        <v>1967</v>
      </c>
      <c r="C663" s="2">
        <v>0</v>
      </c>
      <c r="D663" s="2">
        <v>0</v>
      </c>
      <c r="E663" s="2">
        <v>0</v>
      </c>
      <c r="F663" s="2">
        <v>0</v>
      </c>
      <c r="G663" s="2">
        <v>0</v>
      </c>
      <c r="H663" s="2">
        <v>0</v>
      </c>
      <c r="I663" s="5">
        <v>43952</v>
      </c>
    </row>
    <row r="664" spans="1:9" x14ac:dyDescent="0.25">
      <c r="A664" s="2">
        <v>0</v>
      </c>
      <c r="B664" s="2">
        <v>2347</v>
      </c>
      <c r="C664" s="2">
        <v>0</v>
      </c>
      <c r="D664" s="2">
        <v>0</v>
      </c>
      <c r="E664" s="2">
        <v>0</v>
      </c>
      <c r="F664" s="2">
        <v>0</v>
      </c>
      <c r="G664" s="2">
        <v>0</v>
      </c>
      <c r="H664" s="2">
        <v>0</v>
      </c>
      <c r="I664" s="5">
        <v>43952</v>
      </c>
    </row>
    <row r="665" spans="1:9" x14ac:dyDescent="0.25">
      <c r="A665" s="2">
        <v>0</v>
      </c>
      <c r="B665" s="2">
        <v>1707</v>
      </c>
      <c r="C665" s="2">
        <v>0</v>
      </c>
      <c r="D665" s="2">
        <v>0</v>
      </c>
      <c r="E665" s="2">
        <v>1</v>
      </c>
      <c r="F665" s="2">
        <v>0</v>
      </c>
      <c r="G665" s="2">
        <v>0</v>
      </c>
      <c r="H665" s="2">
        <v>0</v>
      </c>
      <c r="I665" s="5">
        <v>43950</v>
      </c>
    </row>
    <row r="666" spans="1:9" x14ac:dyDescent="0.25">
      <c r="A666" s="2">
        <v>0</v>
      </c>
      <c r="B666" s="2">
        <v>1795</v>
      </c>
      <c r="C666" s="2">
        <v>0</v>
      </c>
      <c r="D666" s="2">
        <v>0</v>
      </c>
      <c r="E666" s="2">
        <v>0</v>
      </c>
      <c r="F666" s="2">
        <v>0</v>
      </c>
      <c r="G666" s="2">
        <v>0</v>
      </c>
      <c r="H666" s="2">
        <v>0</v>
      </c>
      <c r="I666" s="5">
        <v>43950</v>
      </c>
    </row>
    <row r="667" spans="1:9" x14ac:dyDescent="0.25">
      <c r="A667" s="2">
        <v>1</v>
      </c>
      <c r="B667" s="2">
        <v>2341</v>
      </c>
      <c r="C667" s="2">
        <v>0</v>
      </c>
      <c r="D667" s="2">
        <v>0</v>
      </c>
      <c r="E667" s="2">
        <v>0</v>
      </c>
      <c r="F667" s="2">
        <v>0</v>
      </c>
      <c r="G667" s="2">
        <v>0</v>
      </c>
      <c r="H667" s="2">
        <v>0</v>
      </c>
      <c r="I667" s="5">
        <v>43950</v>
      </c>
    </row>
    <row r="668" spans="1:9" x14ac:dyDescent="0.25">
      <c r="A668" s="2">
        <v>0</v>
      </c>
      <c r="B668" s="2">
        <v>2929</v>
      </c>
      <c r="C668" s="2">
        <v>0</v>
      </c>
      <c r="D668" s="2">
        <v>0</v>
      </c>
      <c r="E668" s="2">
        <v>0</v>
      </c>
      <c r="F668" s="2">
        <v>0</v>
      </c>
      <c r="G668" s="2">
        <v>0</v>
      </c>
      <c r="H668" s="2">
        <v>0</v>
      </c>
      <c r="I668" s="5">
        <v>43950</v>
      </c>
    </row>
    <row r="669" spans="1:9" x14ac:dyDescent="0.25">
      <c r="A669" s="2">
        <v>0</v>
      </c>
      <c r="B669" s="2">
        <v>3113</v>
      </c>
      <c r="C669" s="2">
        <v>0</v>
      </c>
      <c r="D669" s="2">
        <v>1</v>
      </c>
      <c r="E669" s="2">
        <v>0</v>
      </c>
      <c r="F669" s="2">
        <v>0</v>
      </c>
      <c r="G669" s="2">
        <v>0</v>
      </c>
      <c r="H669" s="2">
        <v>1</v>
      </c>
      <c r="I669" s="5">
        <v>43950</v>
      </c>
    </row>
    <row r="670" spans="1:9" x14ac:dyDescent="0.25">
      <c r="A670" s="2">
        <v>0</v>
      </c>
      <c r="B670" s="2">
        <v>3137</v>
      </c>
      <c r="C670" s="2">
        <v>0</v>
      </c>
      <c r="D670" s="2">
        <v>0</v>
      </c>
      <c r="E670" s="2">
        <v>0</v>
      </c>
      <c r="F670" s="2">
        <v>0</v>
      </c>
      <c r="G670" s="2">
        <v>0</v>
      </c>
      <c r="H670" s="2">
        <v>0</v>
      </c>
      <c r="I670" s="5">
        <v>43950</v>
      </c>
    </row>
    <row r="671" spans="1:9" x14ac:dyDescent="0.25">
      <c r="A671" s="2">
        <v>0</v>
      </c>
      <c r="B671" s="2">
        <v>1028</v>
      </c>
      <c r="C671" s="2">
        <v>0</v>
      </c>
      <c r="D671" s="2">
        <v>1</v>
      </c>
      <c r="E671" s="2">
        <v>0</v>
      </c>
      <c r="F671" s="2">
        <v>0</v>
      </c>
      <c r="G671" s="2">
        <v>0</v>
      </c>
      <c r="H671" s="2">
        <v>0</v>
      </c>
      <c r="I671" s="5">
        <v>43949</v>
      </c>
    </row>
    <row r="672" spans="1:9" x14ac:dyDescent="0.25">
      <c r="A672" s="2">
        <v>0</v>
      </c>
      <c r="B672" s="2">
        <v>1811</v>
      </c>
      <c r="C672" s="2">
        <v>0</v>
      </c>
      <c r="D672" s="2">
        <v>0</v>
      </c>
      <c r="E672" s="2">
        <v>0</v>
      </c>
      <c r="F672" s="2">
        <v>0</v>
      </c>
      <c r="G672" s="2">
        <v>0</v>
      </c>
      <c r="H672" s="2">
        <v>0</v>
      </c>
      <c r="I672" s="5">
        <v>43949</v>
      </c>
    </row>
    <row r="673" spans="1:9" x14ac:dyDescent="0.25">
      <c r="A673" s="2">
        <v>0</v>
      </c>
      <c r="B673" s="2">
        <v>2187</v>
      </c>
      <c r="C673" s="2">
        <v>0</v>
      </c>
      <c r="D673" s="2">
        <v>1</v>
      </c>
      <c r="E673" s="2">
        <v>0</v>
      </c>
      <c r="F673" s="2">
        <v>0</v>
      </c>
      <c r="G673" s="2">
        <v>0</v>
      </c>
      <c r="H673" s="2">
        <v>0</v>
      </c>
      <c r="I673" s="5">
        <v>43949</v>
      </c>
    </row>
    <row r="674" spans="1:9" x14ac:dyDescent="0.25">
      <c r="A674" s="2">
        <v>1</v>
      </c>
      <c r="B674" s="2">
        <v>1689</v>
      </c>
      <c r="C674" s="2">
        <v>0</v>
      </c>
      <c r="D674" s="2">
        <v>0</v>
      </c>
      <c r="E674" s="2">
        <v>0</v>
      </c>
      <c r="F674" s="2">
        <v>0</v>
      </c>
      <c r="G674" s="2">
        <v>0</v>
      </c>
      <c r="H674" s="2">
        <v>0</v>
      </c>
      <c r="I674" s="5">
        <v>43948</v>
      </c>
    </row>
    <row r="675" spans="1:9" x14ac:dyDescent="0.25">
      <c r="A675" s="2">
        <v>0</v>
      </c>
      <c r="B675" s="2">
        <v>1887</v>
      </c>
      <c r="C675" s="2">
        <v>0</v>
      </c>
      <c r="D675" s="2">
        <v>0</v>
      </c>
      <c r="E675" s="2">
        <v>1</v>
      </c>
      <c r="F675" s="2">
        <v>0</v>
      </c>
      <c r="G675" s="2">
        <v>0</v>
      </c>
      <c r="H675" s="2">
        <v>1</v>
      </c>
      <c r="I675" s="5">
        <v>43948</v>
      </c>
    </row>
    <row r="676" spans="1:9" x14ac:dyDescent="0.25">
      <c r="A676" s="2">
        <v>1</v>
      </c>
      <c r="B676" s="2">
        <v>1400</v>
      </c>
      <c r="C676" s="2">
        <v>0</v>
      </c>
      <c r="D676" s="2">
        <v>0</v>
      </c>
      <c r="E676" s="2">
        <v>0</v>
      </c>
      <c r="F676" s="2">
        <v>0</v>
      </c>
      <c r="G676" s="2">
        <v>0</v>
      </c>
      <c r="H676" s="2">
        <v>0</v>
      </c>
      <c r="I676" s="5">
        <v>43947</v>
      </c>
    </row>
    <row r="677" spans="1:9" x14ac:dyDescent="0.25">
      <c r="A677" s="2">
        <v>0</v>
      </c>
      <c r="B677" s="2">
        <v>2677</v>
      </c>
      <c r="C677" s="2">
        <v>0</v>
      </c>
      <c r="D677" s="2">
        <v>0</v>
      </c>
      <c r="E677" s="2">
        <v>0</v>
      </c>
      <c r="F677" s="2">
        <v>0</v>
      </c>
      <c r="G677" s="2">
        <v>0</v>
      </c>
      <c r="H677" s="2">
        <v>0</v>
      </c>
      <c r="I677" s="5">
        <v>43947</v>
      </c>
    </row>
    <row r="678" spans="1:9" x14ac:dyDescent="0.25">
      <c r="A678" s="2">
        <v>0</v>
      </c>
      <c r="B678" s="2">
        <v>2905</v>
      </c>
      <c r="C678" s="2">
        <v>0</v>
      </c>
      <c r="D678" s="2">
        <v>0</v>
      </c>
      <c r="E678" s="2">
        <v>0</v>
      </c>
      <c r="F678" s="2">
        <v>0</v>
      </c>
      <c r="G678" s="2">
        <v>0</v>
      </c>
      <c r="H678" s="2">
        <v>0</v>
      </c>
      <c r="I678" s="5">
        <v>43947</v>
      </c>
    </row>
    <row r="679" spans="1:9" x14ac:dyDescent="0.25">
      <c r="A679" s="2">
        <v>0</v>
      </c>
      <c r="B679" s="2">
        <v>1613</v>
      </c>
      <c r="C679" s="2">
        <v>0</v>
      </c>
      <c r="D679" s="2">
        <v>0</v>
      </c>
      <c r="E679" s="2">
        <v>0</v>
      </c>
      <c r="F679" s="2">
        <v>0</v>
      </c>
      <c r="G679" s="2">
        <v>0</v>
      </c>
      <c r="H679" s="2">
        <v>0</v>
      </c>
      <c r="I679" s="5">
        <v>43946</v>
      </c>
    </row>
    <row r="680" spans="1:9" x14ac:dyDescent="0.25">
      <c r="A680" s="2">
        <v>1</v>
      </c>
      <c r="B680" s="2">
        <v>2127</v>
      </c>
      <c r="C680" s="2">
        <v>0</v>
      </c>
      <c r="D680" s="2">
        <v>0</v>
      </c>
      <c r="E680" s="2">
        <v>0</v>
      </c>
      <c r="F680" s="2">
        <v>0</v>
      </c>
      <c r="G680" s="2">
        <v>0</v>
      </c>
      <c r="H680" s="2">
        <v>1</v>
      </c>
      <c r="I680" s="5">
        <v>43946</v>
      </c>
    </row>
    <row r="681" spans="1:9" x14ac:dyDescent="0.25">
      <c r="A681" s="2">
        <v>0</v>
      </c>
      <c r="B681" s="2">
        <v>2643</v>
      </c>
      <c r="C681" s="2">
        <v>0</v>
      </c>
      <c r="D681" s="2">
        <v>0</v>
      </c>
      <c r="E681" s="2">
        <v>0</v>
      </c>
      <c r="F681" s="2">
        <v>0</v>
      </c>
      <c r="G681" s="2">
        <v>0</v>
      </c>
      <c r="H681" s="2">
        <v>0</v>
      </c>
      <c r="I681" s="5">
        <v>43946</v>
      </c>
    </row>
    <row r="682" spans="1:9" x14ac:dyDescent="0.25">
      <c r="A682" s="2">
        <v>1</v>
      </c>
      <c r="B682" s="2">
        <v>1155</v>
      </c>
      <c r="C682" s="2">
        <v>0</v>
      </c>
      <c r="D682" s="2">
        <v>0</v>
      </c>
      <c r="E682" s="2">
        <v>0</v>
      </c>
      <c r="F682" s="2">
        <v>0</v>
      </c>
      <c r="G682" s="2">
        <v>0</v>
      </c>
      <c r="H682" s="2">
        <v>0</v>
      </c>
      <c r="I682" s="5">
        <v>43945</v>
      </c>
    </row>
    <row r="683" spans="1:9" x14ac:dyDescent="0.25">
      <c r="A683" s="2">
        <v>0</v>
      </c>
      <c r="B683" s="2">
        <v>1899</v>
      </c>
      <c r="C683" s="2">
        <v>0</v>
      </c>
      <c r="D683" s="2">
        <v>0</v>
      </c>
      <c r="E683" s="2">
        <v>0</v>
      </c>
      <c r="F683" s="2">
        <v>0</v>
      </c>
      <c r="G683" s="2">
        <v>0</v>
      </c>
      <c r="H683" s="2">
        <v>0</v>
      </c>
      <c r="I683" s="5">
        <v>43944</v>
      </c>
    </row>
    <row r="684" spans="1:9" x14ac:dyDescent="0.25">
      <c r="A684" s="2">
        <v>0</v>
      </c>
      <c r="B684" s="2">
        <v>1910</v>
      </c>
      <c r="C684" s="2">
        <v>0</v>
      </c>
      <c r="D684" s="2">
        <v>0</v>
      </c>
      <c r="E684" s="2">
        <v>0</v>
      </c>
      <c r="F684" s="2">
        <v>0</v>
      </c>
      <c r="G684" s="2">
        <v>0</v>
      </c>
      <c r="H684" s="2">
        <v>0</v>
      </c>
      <c r="I684" s="5">
        <v>43944</v>
      </c>
    </row>
    <row r="685" spans="1:9" x14ac:dyDescent="0.25">
      <c r="A685" s="2">
        <v>0</v>
      </c>
      <c r="B685" s="2">
        <v>1954</v>
      </c>
      <c r="C685" s="2">
        <v>0</v>
      </c>
      <c r="D685" s="2">
        <v>0</v>
      </c>
      <c r="E685" s="2">
        <v>0</v>
      </c>
      <c r="F685" s="2">
        <v>0</v>
      </c>
      <c r="G685" s="2">
        <v>0</v>
      </c>
      <c r="H685" s="2">
        <v>0</v>
      </c>
      <c r="I685" s="5">
        <v>43944</v>
      </c>
    </row>
    <row r="686" spans="1:9" x14ac:dyDescent="0.25">
      <c r="A686" s="2">
        <v>1</v>
      </c>
      <c r="B686" s="2">
        <v>2309</v>
      </c>
      <c r="C686" s="2">
        <v>0</v>
      </c>
      <c r="D686" s="2">
        <v>0</v>
      </c>
      <c r="E686" s="2">
        <v>0</v>
      </c>
      <c r="F686" s="2">
        <v>0</v>
      </c>
      <c r="G686" s="2">
        <v>0</v>
      </c>
      <c r="H686" s="2">
        <v>1</v>
      </c>
      <c r="I686" s="5">
        <v>43944</v>
      </c>
    </row>
    <row r="687" spans="1:9" x14ac:dyDescent="0.25">
      <c r="A687" s="2">
        <v>0</v>
      </c>
      <c r="B687" s="2">
        <v>1012</v>
      </c>
      <c r="C687" s="2">
        <v>0</v>
      </c>
      <c r="D687" s="2">
        <v>0</v>
      </c>
      <c r="E687" s="2">
        <v>0</v>
      </c>
      <c r="F687" s="2">
        <v>0</v>
      </c>
      <c r="G687" s="2">
        <v>0</v>
      </c>
      <c r="H687" s="2">
        <v>0</v>
      </c>
      <c r="I687" s="5">
        <v>43942</v>
      </c>
    </row>
    <row r="688" spans="1:9" x14ac:dyDescent="0.25">
      <c r="A688" s="2">
        <v>0</v>
      </c>
      <c r="B688" s="2">
        <v>1013</v>
      </c>
      <c r="C688" s="2">
        <v>0</v>
      </c>
      <c r="D688" s="2">
        <v>0</v>
      </c>
      <c r="E688" s="2">
        <v>0</v>
      </c>
      <c r="F688" s="2">
        <v>0</v>
      </c>
      <c r="G688" s="2">
        <v>0</v>
      </c>
      <c r="H688" s="2">
        <v>0</v>
      </c>
      <c r="I688" s="5">
        <v>43942</v>
      </c>
    </row>
    <row r="689" spans="1:9" x14ac:dyDescent="0.25">
      <c r="A689" s="2">
        <v>0</v>
      </c>
      <c r="B689" s="2">
        <v>1205</v>
      </c>
      <c r="C689" s="2">
        <v>1</v>
      </c>
      <c r="D689" s="2">
        <v>1</v>
      </c>
      <c r="E689" s="2">
        <v>0</v>
      </c>
      <c r="F689" s="2">
        <v>0</v>
      </c>
      <c r="G689" s="2">
        <v>0</v>
      </c>
      <c r="H689" s="2">
        <v>0</v>
      </c>
      <c r="I689" s="5">
        <v>43942</v>
      </c>
    </row>
    <row r="690" spans="1:9" x14ac:dyDescent="0.25">
      <c r="A690" s="2">
        <v>0</v>
      </c>
      <c r="B690" s="2">
        <v>1485</v>
      </c>
      <c r="C690" s="2">
        <v>0</v>
      </c>
      <c r="D690" s="2">
        <v>0</v>
      </c>
      <c r="E690" s="2">
        <v>0</v>
      </c>
      <c r="F690" s="2">
        <v>0</v>
      </c>
      <c r="G690" s="2">
        <v>0</v>
      </c>
      <c r="H690" s="2">
        <v>0</v>
      </c>
      <c r="I690" s="5">
        <v>43942</v>
      </c>
    </row>
    <row r="691" spans="1:9" x14ac:dyDescent="0.25">
      <c r="A691" s="2">
        <v>0</v>
      </c>
      <c r="B691" s="2">
        <v>2086</v>
      </c>
      <c r="C691" s="2">
        <v>0</v>
      </c>
      <c r="D691" s="2">
        <v>0</v>
      </c>
      <c r="E691" s="2">
        <v>1</v>
      </c>
      <c r="F691" s="2">
        <v>0</v>
      </c>
      <c r="G691" s="2">
        <v>0</v>
      </c>
      <c r="H691" s="2">
        <v>0</v>
      </c>
      <c r="I691" s="5">
        <v>43942</v>
      </c>
    </row>
    <row r="692" spans="1:9" x14ac:dyDescent="0.25">
      <c r="A692" s="2">
        <v>0</v>
      </c>
      <c r="B692" s="2">
        <v>1111</v>
      </c>
      <c r="C692" s="2">
        <v>0</v>
      </c>
      <c r="D692" s="2">
        <v>0</v>
      </c>
      <c r="E692" s="2">
        <v>0</v>
      </c>
      <c r="F692" s="2">
        <v>0</v>
      </c>
      <c r="G692" s="2">
        <v>0</v>
      </c>
      <c r="H692" s="2">
        <v>0</v>
      </c>
      <c r="I692" s="5">
        <v>43941</v>
      </c>
    </row>
    <row r="693" spans="1:9" x14ac:dyDescent="0.25">
      <c r="A693" s="2">
        <v>0</v>
      </c>
      <c r="B693" s="2">
        <v>1131</v>
      </c>
      <c r="C693" s="2">
        <v>0</v>
      </c>
      <c r="D693" s="2">
        <v>0</v>
      </c>
      <c r="E693" s="2">
        <v>0</v>
      </c>
      <c r="F693" s="2">
        <v>0</v>
      </c>
      <c r="G693" s="2">
        <v>0</v>
      </c>
      <c r="H693" s="2">
        <v>1</v>
      </c>
      <c r="I693" s="5">
        <v>43941</v>
      </c>
    </row>
    <row r="694" spans="1:9" x14ac:dyDescent="0.25">
      <c r="A694" s="2">
        <v>0</v>
      </c>
      <c r="B694" s="2">
        <v>1209</v>
      </c>
      <c r="C694" s="2">
        <v>0</v>
      </c>
      <c r="D694" s="2">
        <v>0</v>
      </c>
      <c r="E694" s="2">
        <v>0</v>
      </c>
      <c r="F694" s="2">
        <v>0</v>
      </c>
      <c r="G694" s="2">
        <v>0</v>
      </c>
      <c r="H694" s="2">
        <v>0</v>
      </c>
      <c r="I694" s="5">
        <v>43941</v>
      </c>
    </row>
    <row r="695" spans="1:9" x14ac:dyDescent="0.25">
      <c r="A695" s="2">
        <v>0</v>
      </c>
      <c r="B695" s="2">
        <v>1365</v>
      </c>
      <c r="C695" s="2">
        <v>0</v>
      </c>
      <c r="D695" s="2">
        <v>0</v>
      </c>
      <c r="E695" s="2">
        <v>0</v>
      </c>
      <c r="F695" s="2">
        <v>0</v>
      </c>
      <c r="G695" s="2">
        <v>0</v>
      </c>
      <c r="H695" s="2">
        <v>0</v>
      </c>
      <c r="I695" s="5">
        <v>43941</v>
      </c>
    </row>
    <row r="696" spans="1:9" x14ac:dyDescent="0.25">
      <c r="A696" s="2">
        <v>0</v>
      </c>
      <c r="B696" s="2">
        <v>1470</v>
      </c>
      <c r="C696" s="2">
        <v>0</v>
      </c>
      <c r="D696" s="2">
        <v>0</v>
      </c>
      <c r="E696" s="2">
        <v>0</v>
      </c>
      <c r="F696" s="2">
        <v>0</v>
      </c>
      <c r="G696" s="2">
        <v>0</v>
      </c>
      <c r="H696" s="2">
        <v>0</v>
      </c>
      <c r="I696" s="5">
        <v>43941</v>
      </c>
    </row>
    <row r="697" spans="1:9" x14ac:dyDescent="0.25">
      <c r="A697" s="2">
        <v>0</v>
      </c>
      <c r="B697" s="2">
        <v>1643</v>
      </c>
      <c r="C697" s="2">
        <v>0</v>
      </c>
      <c r="D697" s="2">
        <v>0</v>
      </c>
      <c r="E697" s="2">
        <v>0</v>
      </c>
      <c r="F697" s="2">
        <v>0</v>
      </c>
      <c r="G697" s="2">
        <v>0</v>
      </c>
      <c r="H697" s="2">
        <v>0</v>
      </c>
      <c r="I697" s="5">
        <v>43941</v>
      </c>
    </row>
    <row r="698" spans="1:9" x14ac:dyDescent="0.25">
      <c r="A698" s="2">
        <v>0</v>
      </c>
      <c r="B698" s="2">
        <v>1154</v>
      </c>
      <c r="C698" s="2">
        <v>0</v>
      </c>
      <c r="D698" s="2">
        <v>0</v>
      </c>
      <c r="E698" s="2">
        <v>0</v>
      </c>
      <c r="F698" s="2">
        <v>0</v>
      </c>
      <c r="G698" s="2">
        <v>0</v>
      </c>
      <c r="H698" s="2">
        <v>0</v>
      </c>
      <c r="I698" s="5">
        <v>43940</v>
      </c>
    </row>
    <row r="699" spans="1:9" x14ac:dyDescent="0.25">
      <c r="A699" s="2">
        <v>0</v>
      </c>
      <c r="B699" s="2">
        <v>2156</v>
      </c>
      <c r="C699" s="2">
        <v>0</v>
      </c>
      <c r="D699" s="2">
        <v>0</v>
      </c>
      <c r="E699" s="2">
        <v>0</v>
      </c>
      <c r="F699" s="2">
        <v>0</v>
      </c>
      <c r="G699" s="2">
        <v>0</v>
      </c>
      <c r="H699" s="2">
        <v>0</v>
      </c>
      <c r="I699" s="5">
        <v>43940</v>
      </c>
    </row>
    <row r="700" spans="1:9" x14ac:dyDescent="0.25">
      <c r="A700" s="2">
        <v>0</v>
      </c>
      <c r="B700" s="2">
        <v>2428</v>
      </c>
      <c r="C700" s="2">
        <v>0</v>
      </c>
      <c r="D700" s="2">
        <v>0</v>
      </c>
      <c r="E700" s="2">
        <v>0</v>
      </c>
      <c r="F700" s="2">
        <v>0</v>
      </c>
      <c r="G700" s="2">
        <v>0</v>
      </c>
      <c r="H700" s="2">
        <v>1</v>
      </c>
      <c r="I700" s="5">
        <v>43940</v>
      </c>
    </row>
    <row r="701" spans="1:9" x14ac:dyDescent="0.25">
      <c r="A701" s="2">
        <v>0</v>
      </c>
      <c r="B701" s="2">
        <v>2129</v>
      </c>
      <c r="C701" s="2">
        <v>0</v>
      </c>
      <c r="D701" s="2">
        <v>0</v>
      </c>
      <c r="E701" s="2">
        <v>0</v>
      </c>
      <c r="F701" s="2">
        <v>0</v>
      </c>
      <c r="G701" s="2">
        <v>0</v>
      </c>
      <c r="H701" s="2">
        <v>0</v>
      </c>
      <c r="I701" s="5">
        <v>43939</v>
      </c>
    </row>
    <row r="702" spans="1:9" x14ac:dyDescent="0.25">
      <c r="A702" s="2">
        <v>0</v>
      </c>
      <c r="B702" s="2">
        <v>3007</v>
      </c>
      <c r="C702" s="2">
        <v>0</v>
      </c>
      <c r="D702" s="2">
        <v>0</v>
      </c>
      <c r="E702" s="2">
        <v>0</v>
      </c>
      <c r="F702" s="2">
        <v>0</v>
      </c>
      <c r="G702" s="2">
        <v>0</v>
      </c>
      <c r="H702" s="2">
        <v>0</v>
      </c>
      <c r="I702" s="5">
        <v>43939</v>
      </c>
    </row>
    <row r="703" spans="1:9" x14ac:dyDescent="0.25">
      <c r="A703" s="2">
        <v>0</v>
      </c>
      <c r="B703" s="2">
        <v>1329</v>
      </c>
      <c r="C703" s="2">
        <v>0</v>
      </c>
      <c r="D703" s="2">
        <v>0</v>
      </c>
      <c r="E703" s="2">
        <v>0</v>
      </c>
      <c r="F703" s="2">
        <v>0</v>
      </c>
      <c r="G703" s="2">
        <v>0</v>
      </c>
      <c r="H703" s="2">
        <v>0</v>
      </c>
      <c r="I703" s="5">
        <v>43937</v>
      </c>
    </row>
    <row r="704" spans="1:9" x14ac:dyDescent="0.25">
      <c r="A704" s="2">
        <v>0</v>
      </c>
      <c r="B704" s="2">
        <v>1576</v>
      </c>
      <c r="C704" s="2">
        <v>0</v>
      </c>
      <c r="D704" s="2">
        <v>0</v>
      </c>
      <c r="E704" s="2">
        <v>0</v>
      </c>
      <c r="F704" s="2">
        <v>0</v>
      </c>
      <c r="G704" s="2">
        <v>0</v>
      </c>
      <c r="H704" s="2">
        <v>0</v>
      </c>
      <c r="I704" s="5">
        <v>43937</v>
      </c>
    </row>
    <row r="705" spans="1:9" x14ac:dyDescent="0.25">
      <c r="A705" s="2">
        <v>0</v>
      </c>
      <c r="B705" s="2">
        <v>2465</v>
      </c>
      <c r="C705" s="2">
        <v>0</v>
      </c>
      <c r="D705" s="2">
        <v>0</v>
      </c>
      <c r="E705" s="2">
        <v>0</v>
      </c>
      <c r="F705" s="2">
        <v>0</v>
      </c>
      <c r="G705" s="2">
        <v>0</v>
      </c>
      <c r="H705" s="2">
        <v>0</v>
      </c>
      <c r="I705" s="5">
        <v>43937</v>
      </c>
    </row>
    <row r="706" spans="1:9" x14ac:dyDescent="0.25">
      <c r="A706" s="2">
        <v>0</v>
      </c>
      <c r="B706" s="2">
        <v>1977</v>
      </c>
      <c r="C706" s="2">
        <v>0</v>
      </c>
      <c r="D706" s="2">
        <v>0</v>
      </c>
      <c r="E706" s="2">
        <v>1</v>
      </c>
      <c r="F706" s="2">
        <v>0</v>
      </c>
      <c r="G706" s="2">
        <v>0</v>
      </c>
      <c r="H706" s="2">
        <v>0</v>
      </c>
      <c r="I706" s="5">
        <v>43936</v>
      </c>
    </row>
    <row r="707" spans="1:9" x14ac:dyDescent="0.25">
      <c r="A707" s="2">
        <v>0</v>
      </c>
      <c r="B707" s="2">
        <v>1653</v>
      </c>
      <c r="C707" s="2">
        <v>0</v>
      </c>
      <c r="D707" s="2">
        <v>0</v>
      </c>
      <c r="E707" s="2">
        <v>0</v>
      </c>
      <c r="F707" s="2">
        <v>0</v>
      </c>
      <c r="G707" s="2">
        <v>0</v>
      </c>
      <c r="H707" s="2">
        <v>0</v>
      </c>
      <c r="I707" s="5">
        <v>43935</v>
      </c>
    </row>
    <row r="708" spans="1:9" x14ac:dyDescent="0.25">
      <c r="A708" s="2">
        <v>0</v>
      </c>
      <c r="B708" s="2">
        <v>1312</v>
      </c>
      <c r="C708" s="2">
        <v>0</v>
      </c>
      <c r="D708" s="2">
        <v>0</v>
      </c>
      <c r="E708" s="2">
        <v>0</v>
      </c>
      <c r="F708" s="2">
        <v>0</v>
      </c>
      <c r="G708" s="2">
        <v>0</v>
      </c>
      <c r="H708" s="2">
        <v>0</v>
      </c>
      <c r="I708" s="5">
        <v>43934</v>
      </c>
    </row>
    <row r="709" spans="1:9" x14ac:dyDescent="0.25">
      <c r="A709" s="2">
        <v>0</v>
      </c>
      <c r="B709" s="2">
        <v>1524</v>
      </c>
      <c r="C709" s="2">
        <v>0</v>
      </c>
      <c r="D709" s="2">
        <v>0</v>
      </c>
      <c r="E709" s="2">
        <v>0</v>
      </c>
      <c r="F709" s="2">
        <v>0</v>
      </c>
      <c r="G709" s="2">
        <v>0</v>
      </c>
      <c r="H709" s="2">
        <v>0</v>
      </c>
      <c r="I709" s="5">
        <v>43934</v>
      </c>
    </row>
    <row r="710" spans="1:9" x14ac:dyDescent="0.25">
      <c r="A710" s="2">
        <v>0</v>
      </c>
      <c r="B710" s="2">
        <v>1651</v>
      </c>
      <c r="C710" s="2">
        <v>0</v>
      </c>
      <c r="D710" s="2">
        <v>0</v>
      </c>
      <c r="E710" s="2">
        <v>0</v>
      </c>
      <c r="F710" s="2">
        <v>0</v>
      </c>
      <c r="G710" s="2">
        <v>0</v>
      </c>
      <c r="H710" s="2">
        <v>0</v>
      </c>
      <c r="I710" s="5">
        <v>43934</v>
      </c>
    </row>
    <row r="711" spans="1:9" x14ac:dyDescent="0.25">
      <c r="A711" s="2">
        <v>0</v>
      </c>
      <c r="B711" s="2">
        <v>1892</v>
      </c>
      <c r="C711" s="2">
        <v>0</v>
      </c>
      <c r="D711" s="2">
        <v>0</v>
      </c>
      <c r="E711" s="2">
        <v>0</v>
      </c>
      <c r="F711" s="2">
        <v>0</v>
      </c>
      <c r="G711" s="2">
        <v>0</v>
      </c>
      <c r="H711" s="2">
        <v>0</v>
      </c>
      <c r="I711" s="5">
        <v>43934</v>
      </c>
    </row>
    <row r="712" spans="1:9" x14ac:dyDescent="0.25">
      <c r="A712" s="2">
        <v>0</v>
      </c>
      <c r="B712" s="2">
        <v>2346</v>
      </c>
      <c r="C712" s="2">
        <v>0</v>
      </c>
      <c r="D712" s="2">
        <v>0</v>
      </c>
      <c r="E712" s="2">
        <v>0</v>
      </c>
      <c r="F712" s="2">
        <v>0</v>
      </c>
      <c r="G712" s="2">
        <v>0</v>
      </c>
      <c r="H712" s="2">
        <v>0</v>
      </c>
      <c r="I712" s="5">
        <v>43934</v>
      </c>
    </row>
    <row r="713" spans="1:9" x14ac:dyDescent="0.25">
      <c r="A713" s="2">
        <v>1</v>
      </c>
      <c r="B713" s="2">
        <v>2862</v>
      </c>
      <c r="C713" s="2">
        <v>0</v>
      </c>
      <c r="D713" s="2">
        <v>0</v>
      </c>
      <c r="E713" s="2">
        <v>0</v>
      </c>
      <c r="F713" s="2">
        <v>0</v>
      </c>
      <c r="G713" s="2">
        <v>0</v>
      </c>
      <c r="H713" s="2">
        <v>1</v>
      </c>
      <c r="I713" s="5">
        <v>43934</v>
      </c>
    </row>
    <row r="714" spans="1:9" x14ac:dyDescent="0.25">
      <c r="A714" s="2">
        <v>0</v>
      </c>
      <c r="B714" s="2">
        <v>2949</v>
      </c>
      <c r="C714" s="2">
        <v>0</v>
      </c>
      <c r="D714" s="2">
        <v>0</v>
      </c>
      <c r="E714" s="2">
        <v>0</v>
      </c>
      <c r="F714" s="2">
        <v>0</v>
      </c>
      <c r="G714" s="2">
        <v>0</v>
      </c>
      <c r="H714" s="2">
        <v>0</v>
      </c>
      <c r="I714" s="5">
        <v>43934</v>
      </c>
    </row>
    <row r="715" spans="1:9" x14ac:dyDescent="0.25">
      <c r="A715" s="2">
        <v>0</v>
      </c>
      <c r="B715" s="2">
        <v>2980</v>
      </c>
      <c r="C715" s="2">
        <v>0</v>
      </c>
      <c r="D715" s="2">
        <v>0</v>
      </c>
      <c r="E715" s="2">
        <v>0</v>
      </c>
      <c r="F715" s="2">
        <v>0</v>
      </c>
      <c r="G715" s="2">
        <v>0</v>
      </c>
      <c r="H715" s="2">
        <v>0</v>
      </c>
      <c r="I715" s="5">
        <v>43934</v>
      </c>
    </row>
    <row r="716" spans="1:9" x14ac:dyDescent="0.25">
      <c r="A716" s="2">
        <v>0</v>
      </c>
      <c r="B716" s="2">
        <v>1538</v>
      </c>
      <c r="C716" s="2">
        <v>0</v>
      </c>
      <c r="D716" s="2">
        <v>0</v>
      </c>
      <c r="E716" s="2">
        <v>0</v>
      </c>
      <c r="F716" s="2">
        <v>0</v>
      </c>
      <c r="G716" s="2">
        <v>0</v>
      </c>
      <c r="H716" s="2">
        <v>1</v>
      </c>
      <c r="I716" s="5">
        <v>43933</v>
      </c>
    </row>
    <row r="717" spans="1:9" x14ac:dyDescent="0.25">
      <c r="A717" s="2">
        <v>1</v>
      </c>
      <c r="B717" s="2">
        <v>1622</v>
      </c>
      <c r="C717" s="2">
        <v>0</v>
      </c>
      <c r="D717" s="2">
        <v>0</v>
      </c>
      <c r="E717" s="2">
        <v>0</v>
      </c>
      <c r="F717" s="2">
        <v>0</v>
      </c>
      <c r="G717" s="2">
        <v>0</v>
      </c>
      <c r="H717" s="2">
        <v>0</v>
      </c>
      <c r="I717" s="5">
        <v>43933</v>
      </c>
    </row>
    <row r="718" spans="1:9" x14ac:dyDescent="0.25">
      <c r="A718" s="2">
        <v>0</v>
      </c>
      <c r="B718" s="2">
        <v>2293</v>
      </c>
      <c r="C718" s="2">
        <v>0</v>
      </c>
      <c r="D718" s="2">
        <v>0</v>
      </c>
      <c r="E718" s="2">
        <v>0</v>
      </c>
      <c r="F718" s="2">
        <v>0</v>
      </c>
      <c r="G718" s="2">
        <v>0</v>
      </c>
      <c r="H718" s="2">
        <v>0</v>
      </c>
      <c r="I718" s="5">
        <v>43933</v>
      </c>
    </row>
    <row r="719" spans="1:9" x14ac:dyDescent="0.25">
      <c r="A719" s="2">
        <v>0</v>
      </c>
      <c r="B719" s="2">
        <v>2731</v>
      </c>
      <c r="C719" s="2">
        <v>0</v>
      </c>
      <c r="D719" s="2">
        <v>0</v>
      </c>
      <c r="E719" s="2">
        <v>0</v>
      </c>
      <c r="F719" s="2">
        <v>0</v>
      </c>
      <c r="G719" s="2">
        <v>0</v>
      </c>
      <c r="H719" s="2">
        <v>0</v>
      </c>
      <c r="I719" s="5">
        <v>43933</v>
      </c>
    </row>
    <row r="720" spans="1:9" x14ac:dyDescent="0.25">
      <c r="A720" s="2">
        <v>0</v>
      </c>
      <c r="B720" s="2">
        <v>3058</v>
      </c>
      <c r="C720" s="2">
        <v>0</v>
      </c>
      <c r="D720" s="2">
        <v>0</v>
      </c>
      <c r="E720" s="2">
        <v>0</v>
      </c>
      <c r="F720" s="2">
        <v>0</v>
      </c>
      <c r="G720" s="2">
        <v>0</v>
      </c>
      <c r="H720" s="2">
        <v>0</v>
      </c>
      <c r="I720" s="5">
        <v>43933</v>
      </c>
    </row>
    <row r="721" spans="1:9" x14ac:dyDescent="0.25">
      <c r="A721" s="2">
        <v>0</v>
      </c>
      <c r="B721" s="2">
        <v>1548</v>
      </c>
      <c r="C721" s="2">
        <v>0</v>
      </c>
      <c r="D721" s="2">
        <v>0</v>
      </c>
      <c r="E721" s="2">
        <v>0</v>
      </c>
      <c r="F721" s="2">
        <v>0</v>
      </c>
      <c r="G721" s="2">
        <v>0</v>
      </c>
      <c r="H721" s="2">
        <v>0</v>
      </c>
      <c r="I721" s="5">
        <v>43932</v>
      </c>
    </row>
    <row r="722" spans="1:9" x14ac:dyDescent="0.25">
      <c r="A722" s="2">
        <v>0</v>
      </c>
      <c r="B722" s="2">
        <v>1784</v>
      </c>
      <c r="C722" s="2">
        <v>0</v>
      </c>
      <c r="D722" s="2">
        <v>0</v>
      </c>
      <c r="E722" s="2">
        <v>0</v>
      </c>
      <c r="F722" s="2">
        <v>0</v>
      </c>
      <c r="G722" s="2">
        <v>0</v>
      </c>
      <c r="H722" s="2">
        <v>0</v>
      </c>
      <c r="I722" s="5">
        <v>43932</v>
      </c>
    </row>
    <row r="723" spans="1:9" x14ac:dyDescent="0.25">
      <c r="A723" s="2">
        <v>0</v>
      </c>
      <c r="B723" s="2">
        <v>2125</v>
      </c>
      <c r="C723" s="2">
        <v>0</v>
      </c>
      <c r="D723" s="2">
        <v>0</v>
      </c>
      <c r="E723" s="2">
        <v>0</v>
      </c>
      <c r="F723" s="2">
        <v>0</v>
      </c>
      <c r="G723" s="2">
        <v>0</v>
      </c>
      <c r="H723" s="2">
        <v>0</v>
      </c>
      <c r="I723" s="5">
        <v>43932</v>
      </c>
    </row>
    <row r="724" spans="1:9" x14ac:dyDescent="0.25">
      <c r="A724" s="2">
        <v>0</v>
      </c>
      <c r="B724" s="2">
        <v>1786</v>
      </c>
      <c r="C724" s="2">
        <v>0</v>
      </c>
      <c r="D724" s="2">
        <v>0</v>
      </c>
      <c r="E724" s="2">
        <v>0</v>
      </c>
      <c r="F724" s="2">
        <v>0</v>
      </c>
      <c r="G724" s="2">
        <v>0</v>
      </c>
      <c r="H724" s="2">
        <v>0</v>
      </c>
      <c r="I724" s="5">
        <v>43931</v>
      </c>
    </row>
    <row r="725" spans="1:9" x14ac:dyDescent="0.25">
      <c r="A725" s="2">
        <v>0</v>
      </c>
      <c r="B725" s="2">
        <v>2537</v>
      </c>
      <c r="C725" s="2">
        <v>0</v>
      </c>
      <c r="D725" s="2">
        <v>0</v>
      </c>
      <c r="E725" s="2">
        <v>0</v>
      </c>
      <c r="F725" s="2">
        <v>0</v>
      </c>
      <c r="G725" s="2">
        <v>0</v>
      </c>
      <c r="H725" s="2">
        <v>0</v>
      </c>
      <c r="I725" s="5">
        <v>43931</v>
      </c>
    </row>
    <row r="726" spans="1:9" x14ac:dyDescent="0.25">
      <c r="A726" s="2">
        <v>0</v>
      </c>
      <c r="B726" s="2">
        <v>3148</v>
      </c>
      <c r="C726" s="2">
        <v>0</v>
      </c>
      <c r="D726" s="2">
        <v>0</v>
      </c>
      <c r="E726" s="2">
        <v>0</v>
      </c>
      <c r="F726" s="2">
        <v>0</v>
      </c>
      <c r="G726" s="2">
        <v>0</v>
      </c>
      <c r="H726" s="2">
        <v>0</v>
      </c>
      <c r="I726" s="5">
        <v>43931</v>
      </c>
    </row>
    <row r="727" spans="1:9" x14ac:dyDescent="0.25">
      <c r="A727" s="2">
        <v>0</v>
      </c>
      <c r="B727" s="2">
        <v>1513</v>
      </c>
      <c r="C727" s="2">
        <v>0</v>
      </c>
      <c r="D727" s="2">
        <v>0</v>
      </c>
      <c r="E727" s="2">
        <v>0</v>
      </c>
      <c r="F727" s="2">
        <v>0</v>
      </c>
      <c r="G727" s="2">
        <v>0</v>
      </c>
      <c r="H727" s="2">
        <v>0</v>
      </c>
      <c r="I727" s="5">
        <v>43930</v>
      </c>
    </row>
    <row r="728" spans="1:9" x14ac:dyDescent="0.25">
      <c r="A728" s="2">
        <v>0</v>
      </c>
      <c r="B728" s="2">
        <v>1679</v>
      </c>
      <c r="C728" s="2">
        <v>0</v>
      </c>
      <c r="D728" s="2">
        <v>0</v>
      </c>
      <c r="E728" s="2">
        <v>0</v>
      </c>
      <c r="F728" s="2">
        <v>0</v>
      </c>
      <c r="G728" s="2">
        <v>0</v>
      </c>
      <c r="H728" s="2">
        <v>0</v>
      </c>
      <c r="I728" s="5">
        <v>43930</v>
      </c>
    </row>
    <row r="729" spans="1:9" x14ac:dyDescent="0.25">
      <c r="A729" s="2">
        <v>0</v>
      </c>
      <c r="B729" s="2">
        <v>1980</v>
      </c>
      <c r="C729" s="2">
        <v>0</v>
      </c>
      <c r="D729" s="2">
        <v>0</v>
      </c>
      <c r="E729" s="2">
        <v>0</v>
      </c>
      <c r="F729" s="2">
        <v>0</v>
      </c>
      <c r="G729" s="2">
        <v>0</v>
      </c>
      <c r="H729" s="2">
        <v>0</v>
      </c>
      <c r="I729" s="5">
        <v>43930</v>
      </c>
    </row>
    <row r="730" spans="1:9" x14ac:dyDescent="0.25">
      <c r="A730" s="2">
        <v>0</v>
      </c>
      <c r="B730" s="2">
        <v>3098</v>
      </c>
      <c r="C730" s="2">
        <v>0</v>
      </c>
      <c r="D730" s="2">
        <v>0</v>
      </c>
      <c r="E730" s="2">
        <v>0</v>
      </c>
      <c r="F730" s="2">
        <v>0</v>
      </c>
      <c r="G730" s="2">
        <v>0</v>
      </c>
      <c r="H730" s="2">
        <v>0</v>
      </c>
      <c r="I730" s="5">
        <v>43930</v>
      </c>
    </row>
    <row r="731" spans="1:9" x14ac:dyDescent="0.25">
      <c r="A731" s="2">
        <v>0</v>
      </c>
      <c r="B731" s="2">
        <v>1102</v>
      </c>
      <c r="C731" s="2">
        <v>0</v>
      </c>
      <c r="D731" s="2">
        <v>0</v>
      </c>
      <c r="E731" s="2">
        <v>0</v>
      </c>
      <c r="F731" s="2">
        <v>0</v>
      </c>
      <c r="G731" s="2">
        <v>0</v>
      </c>
      <c r="H731" s="2">
        <v>0</v>
      </c>
      <c r="I731" s="5">
        <v>43929</v>
      </c>
    </row>
    <row r="732" spans="1:9" x14ac:dyDescent="0.25">
      <c r="A732" s="2">
        <v>0</v>
      </c>
      <c r="B732" s="2">
        <v>1157</v>
      </c>
      <c r="C732" s="2">
        <v>0</v>
      </c>
      <c r="D732" s="2">
        <v>0</v>
      </c>
      <c r="E732" s="2">
        <v>0</v>
      </c>
      <c r="F732" s="2">
        <v>0</v>
      </c>
      <c r="G732" s="2">
        <v>0</v>
      </c>
      <c r="H732" s="2">
        <v>0</v>
      </c>
      <c r="I732" s="5">
        <v>43929</v>
      </c>
    </row>
    <row r="733" spans="1:9" x14ac:dyDescent="0.25">
      <c r="A733" s="2">
        <v>0</v>
      </c>
      <c r="B733" s="2">
        <v>1674</v>
      </c>
      <c r="C733" s="2">
        <v>0</v>
      </c>
      <c r="D733" s="2">
        <v>0</v>
      </c>
      <c r="E733" s="2">
        <v>0</v>
      </c>
      <c r="F733" s="2">
        <v>0</v>
      </c>
      <c r="G733" s="2">
        <v>0</v>
      </c>
      <c r="H733" s="2">
        <v>0</v>
      </c>
      <c r="I733" s="5">
        <v>43929</v>
      </c>
    </row>
    <row r="734" spans="1:9" x14ac:dyDescent="0.25">
      <c r="A734" s="2">
        <v>0</v>
      </c>
      <c r="B734" s="2">
        <v>2453</v>
      </c>
      <c r="C734" s="2">
        <v>0</v>
      </c>
      <c r="D734" s="2">
        <v>0</v>
      </c>
      <c r="E734" s="2">
        <v>0</v>
      </c>
      <c r="F734" s="2">
        <v>0</v>
      </c>
      <c r="G734" s="2">
        <v>0</v>
      </c>
      <c r="H734" s="2">
        <v>0</v>
      </c>
      <c r="I734" s="5">
        <v>43929</v>
      </c>
    </row>
    <row r="735" spans="1:9" x14ac:dyDescent="0.25">
      <c r="A735" s="2">
        <v>0</v>
      </c>
      <c r="B735" s="2">
        <v>2764</v>
      </c>
      <c r="C735" s="2">
        <v>0</v>
      </c>
      <c r="D735" s="2">
        <v>0</v>
      </c>
      <c r="E735" s="2">
        <v>0</v>
      </c>
      <c r="F735" s="2">
        <v>0</v>
      </c>
      <c r="G735" s="2">
        <v>0</v>
      </c>
      <c r="H735" s="2">
        <v>0</v>
      </c>
      <c r="I735" s="5">
        <v>43929</v>
      </c>
    </row>
    <row r="736" spans="1:9" x14ac:dyDescent="0.25">
      <c r="A736" s="2">
        <v>0</v>
      </c>
      <c r="B736" s="2">
        <v>3082</v>
      </c>
      <c r="C736" s="2">
        <v>0</v>
      </c>
      <c r="D736" s="2">
        <v>0</v>
      </c>
      <c r="E736" s="2">
        <v>0</v>
      </c>
      <c r="F736" s="2">
        <v>0</v>
      </c>
      <c r="G736" s="2">
        <v>0</v>
      </c>
      <c r="H736" s="2">
        <v>0</v>
      </c>
      <c r="I736" s="5">
        <v>43928</v>
      </c>
    </row>
    <row r="737" spans="1:9" x14ac:dyDescent="0.25">
      <c r="A737" s="2">
        <v>0</v>
      </c>
      <c r="B737" s="2">
        <v>1467</v>
      </c>
      <c r="C737" s="2">
        <v>0</v>
      </c>
      <c r="D737" s="2">
        <v>0</v>
      </c>
      <c r="E737" s="2">
        <v>0</v>
      </c>
      <c r="F737" s="2">
        <v>0</v>
      </c>
      <c r="G737" s="2">
        <v>0</v>
      </c>
      <c r="H737" s="2">
        <v>0</v>
      </c>
      <c r="I737" s="5">
        <v>43926</v>
      </c>
    </row>
    <row r="738" spans="1:9" x14ac:dyDescent="0.25">
      <c r="A738" s="2">
        <v>0</v>
      </c>
      <c r="B738" s="2">
        <v>2410</v>
      </c>
      <c r="C738" s="2">
        <v>0</v>
      </c>
      <c r="D738" s="2">
        <v>0</v>
      </c>
      <c r="E738" s="2">
        <v>0</v>
      </c>
      <c r="F738" s="2">
        <v>0</v>
      </c>
      <c r="G738" s="2">
        <v>0</v>
      </c>
      <c r="H738" s="2">
        <v>0</v>
      </c>
      <c r="I738" s="5">
        <v>43926</v>
      </c>
    </row>
    <row r="739" spans="1:9" x14ac:dyDescent="0.25">
      <c r="A739" s="2">
        <v>0</v>
      </c>
      <c r="B739" s="2">
        <v>1774</v>
      </c>
      <c r="C739" s="2">
        <v>0</v>
      </c>
      <c r="D739" s="2">
        <v>0</v>
      </c>
      <c r="E739" s="2">
        <v>0</v>
      </c>
      <c r="F739" s="2">
        <v>0</v>
      </c>
      <c r="G739" s="2">
        <v>0</v>
      </c>
      <c r="H739" s="2">
        <v>0</v>
      </c>
      <c r="I739" s="5">
        <v>43925</v>
      </c>
    </row>
    <row r="740" spans="1:9" x14ac:dyDescent="0.25">
      <c r="A740" s="2">
        <v>0</v>
      </c>
      <c r="B740" s="2">
        <v>2115</v>
      </c>
      <c r="C740" s="2">
        <v>1</v>
      </c>
      <c r="D740" s="2">
        <v>1</v>
      </c>
      <c r="E740" s="2">
        <v>1</v>
      </c>
      <c r="F740" s="2">
        <v>0</v>
      </c>
      <c r="G740" s="2">
        <v>0</v>
      </c>
      <c r="H740" s="2">
        <v>1</v>
      </c>
      <c r="I740" s="5">
        <v>43925</v>
      </c>
    </row>
    <row r="741" spans="1:9" x14ac:dyDescent="0.25">
      <c r="A741" s="2">
        <v>0</v>
      </c>
      <c r="B741" s="2">
        <v>2188</v>
      </c>
      <c r="C741" s="2">
        <v>0</v>
      </c>
      <c r="D741" s="2">
        <v>0</v>
      </c>
      <c r="E741" s="2">
        <v>0</v>
      </c>
      <c r="F741" s="2">
        <v>0</v>
      </c>
      <c r="G741" s="2">
        <v>0</v>
      </c>
      <c r="H741" s="2">
        <v>0</v>
      </c>
      <c r="I741" s="5">
        <v>43925</v>
      </c>
    </row>
    <row r="742" spans="1:9" x14ac:dyDescent="0.25">
      <c r="A742" s="2">
        <v>0</v>
      </c>
      <c r="B742" s="2">
        <v>1227</v>
      </c>
      <c r="C742" s="2">
        <v>1</v>
      </c>
      <c r="D742" s="2">
        <v>0</v>
      </c>
      <c r="E742" s="2">
        <v>0</v>
      </c>
      <c r="F742" s="2">
        <v>0</v>
      </c>
      <c r="G742" s="2">
        <v>0</v>
      </c>
      <c r="H742" s="2">
        <v>0</v>
      </c>
      <c r="I742" s="5">
        <v>43924</v>
      </c>
    </row>
    <row r="743" spans="1:9" x14ac:dyDescent="0.25">
      <c r="A743" s="2">
        <v>0</v>
      </c>
      <c r="B743" s="2">
        <v>1298</v>
      </c>
      <c r="C743" s="2">
        <v>0</v>
      </c>
      <c r="D743" s="2">
        <v>0</v>
      </c>
      <c r="E743" s="2">
        <v>0</v>
      </c>
      <c r="F743" s="2">
        <v>0</v>
      </c>
      <c r="G743" s="2">
        <v>0</v>
      </c>
      <c r="H743" s="2">
        <v>0</v>
      </c>
      <c r="I743" s="5">
        <v>43924</v>
      </c>
    </row>
    <row r="744" spans="1:9" x14ac:dyDescent="0.25">
      <c r="A744" s="2">
        <v>0</v>
      </c>
      <c r="B744" s="2">
        <v>1336</v>
      </c>
      <c r="C744" s="2">
        <v>0</v>
      </c>
      <c r="D744" s="2">
        <v>0</v>
      </c>
      <c r="E744" s="2">
        <v>0</v>
      </c>
      <c r="F744" s="2">
        <v>0</v>
      </c>
      <c r="G744" s="2">
        <v>0</v>
      </c>
      <c r="H744" s="2">
        <v>1</v>
      </c>
      <c r="I744" s="5">
        <v>43924</v>
      </c>
    </row>
    <row r="745" spans="1:9" x14ac:dyDescent="0.25">
      <c r="A745" s="2">
        <v>0</v>
      </c>
      <c r="B745" s="2">
        <v>1597</v>
      </c>
      <c r="C745" s="2">
        <v>0</v>
      </c>
      <c r="D745" s="2">
        <v>0</v>
      </c>
      <c r="E745" s="2">
        <v>0</v>
      </c>
      <c r="F745" s="2">
        <v>0</v>
      </c>
      <c r="G745" s="2">
        <v>0</v>
      </c>
      <c r="H745" s="2">
        <v>0</v>
      </c>
      <c r="I745" s="5">
        <v>43924</v>
      </c>
    </row>
    <row r="746" spans="1:9" x14ac:dyDescent="0.25">
      <c r="A746" s="2">
        <v>0</v>
      </c>
      <c r="B746" s="2">
        <v>1743</v>
      </c>
      <c r="C746" s="2">
        <v>0</v>
      </c>
      <c r="D746" s="2">
        <v>0</v>
      </c>
      <c r="E746" s="2">
        <v>0</v>
      </c>
      <c r="F746" s="2">
        <v>0</v>
      </c>
      <c r="G746" s="2">
        <v>0</v>
      </c>
      <c r="H746" s="2">
        <v>0</v>
      </c>
      <c r="I746" s="5">
        <v>43924</v>
      </c>
    </row>
    <row r="747" spans="1:9" x14ac:dyDescent="0.25">
      <c r="A747" s="2">
        <v>0</v>
      </c>
      <c r="B747" s="2">
        <v>2454</v>
      </c>
      <c r="C747" s="2">
        <v>0</v>
      </c>
      <c r="D747" s="2">
        <v>0</v>
      </c>
      <c r="E747" s="2">
        <v>0</v>
      </c>
      <c r="F747" s="2">
        <v>0</v>
      </c>
      <c r="G747" s="2">
        <v>0</v>
      </c>
      <c r="H747" s="2">
        <v>0</v>
      </c>
      <c r="I747" s="5">
        <v>43924</v>
      </c>
    </row>
    <row r="748" spans="1:9" x14ac:dyDescent="0.25">
      <c r="A748" s="2">
        <v>0</v>
      </c>
      <c r="B748" s="2">
        <v>2549</v>
      </c>
      <c r="C748" s="2">
        <v>0</v>
      </c>
      <c r="D748" s="2">
        <v>0</v>
      </c>
      <c r="E748" s="2">
        <v>0</v>
      </c>
      <c r="F748" s="2">
        <v>0</v>
      </c>
      <c r="G748" s="2">
        <v>0</v>
      </c>
      <c r="H748" s="2">
        <v>0</v>
      </c>
      <c r="I748" s="5">
        <v>43924</v>
      </c>
    </row>
    <row r="749" spans="1:9" x14ac:dyDescent="0.25">
      <c r="A749" s="2">
        <v>0</v>
      </c>
      <c r="B749" s="2">
        <v>3132</v>
      </c>
      <c r="C749" s="2">
        <v>0</v>
      </c>
      <c r="D749" s="2">
        <v>0</v>
      </c>
      <c r="E749" s="2">
        <v>0</v>
      </c>
      <c r="F749" s="2">
        <v>0</v>
      </c>
      <c r="G749" s="2">
        <v>0</v>
      </c>
      <c r="H749" s="2">
        <v>0</v>
      </c>
      <c r="I749" s="5">
        <v>43924</v>
      </c>
    </row>
    <row r="750" spans="1:9" x14ac:dyDescent="0.25">
      <c r="A750" s="2">
        <v>0</v>
      </c>
      <c r="B750" s="2">
        <v>1238</v>
      </c>
      <c r="C750" s="2">
        <v>0</v>
      </c>
      <c r="D750" s="2">
        <v>0</v>
      </c>
      <c r="E750" s="2">
        <v>0</v>
      </c>
      <c r="F750" s="2">
        <v>0</v>
      </c>
      <c r="G750" s="2">
        <v>0</v>
      </c>
      <c r="H750" s="2">
        <v>0</v>
      </c>
      <c r="I750" s="5">
        <v>43923</v>
      </c>
    </row>
    <row r="751" spans="1:9" x14ac:dyDescent="0.25">
      <c r="A751" s="2">
        <v>1</v>
      </c>
      <c r="B751" s="2">
        <v>2193</v>
      </c>
      <c r="C751" s="2">
        <v>0</v>
      </c>
      <c r="D751" s="2">
        <v>0</v>
      </c>
      <c r="E751" s="2">
        <v>0</v>
      </c>
      <c r="F751" s="2">
        <v>0</v>
      </c>
      <c r="G751" s="2">
        <v>0</v>
      </c>
      <c r="H751" s="2">
        <v>0</v>
      </c>
      <c r="I751" s="5">
        <v>43923</v>
      </c>
    </row>
    <row r="752" spans="1:9" x14ac:dyDescent="0.25">
      <c r="A752" s="2">
        <v>0</v>
      </c>
      <c r="B752" s="2">
        <v>2592</v>
      </c>
      <c r="C752" s="2">
        <v>0</v>
      </c>
      <c r="D752" s="2">
        <v>0</v>
      </c>
      <c r="E752" s="2">
        <v>0</v>
      </c>
      <c r="F752" s="2">
        <v>0</v>
      </c>
      <c r="G752" s="2">
        <v>0</v>
      </c>
      <c r="H752" s="2">
        <v>0</v>
      </c>
      <c r="I752" s="5">
        <v>43923</v>
      </c>
    </row>
    <row r="753" spans="1:9" x14ac:dyDescent="0.25">
      <c r="A753" s="2">
        <v>0</v>
      </c>
      <c r="B753" s="2">
        <v>2084</v>
      </c>
      <c r="C753" s="2">
        <v>0</v>
      </c>
      <c r="D753" s="2">
        <v>0</v>
      </c>
      <c r="E753" s="2">
        <v>0</v>
      </c>
      <c r="F753" s="2">
        <v>0</v>
      </c>
      <c r="G753" s="2">
        <v>0</v>
      </c>
      <c r="H753" s="2">
        <v>0</v>
      </c>
      <c r="I753" s="5">
        <v>43922</v>
      </c>
    </row>
    <row r="754" spans="1:9" x14ac:dyDescent="0.25">
      <c r="A754" s="2">
        <v>1</v>
      </c>
      <c r="B754" s="2">
        <v>1968</v>
      </c>
      <c r="C754" s="2">
        <v>0</v>
      </c>
      <c r="D754" s="2">
        <v>1</v>
      </c>
      <c r="E754" s="2">
        <v>1</v>
      </c>
      <c r="F754" s="2">
        <v>0</v>
      </c>
      <c r="G754" s="2">
        <v>0</v>
      </c>
      <c r="H754" s="2">
        <v>1</v>
      </c>
      <c r="I754" s="5">
        <v>43921</v>
      </c>
    </row>
    <row r="755" spans="1:9" x14ac:dyDescent="0.25">
      <c r="A755" s="2">
        <v>0</v>
      </c>
      <c r="B755" s="2">
        <v>2277</v>
      </c>
      <c r="C755" s="2">
        <v>0</v>
      </c>
      <c r="D755" s="2">
        <v>0</v>
      </c>
      <c r="E755" s="2">
        <v>0</v>
      </c>
      <c r="F755" s="2">
        <v>0</v>
      </c>
      <c r="G755" s="2">
        <v>0</v>
      </c>
      <c r="H755" s="2">
        <v>0</v>
      </c>
      <c r="I755" s="5">
        <v>43921</v>
      </c>
    </row>
    <row r="756" spans="1:9" x14ac:dyDescent="0.25">
      <c r="A756" s="2">
        <v>0</v>
      </c>
      <c r="B756" s="2">
        <v>2424</v>
      </c>
      <c r="C756" s="2">
        <v>0</v>
      </c>
      <c r="D756" s="2">
        <v>0</v>
      </c>
      <c r="E756" s="2">
        <v>0</v>
      </c>
      <c r="F756" s="2">
        <v>0</v>
      </c>
      <c r="G756" s="2">
        <v>0</v>
      </c>
      <c r="H756" s="2">
        <v>0</v>
      </c>
      <c r="I756" s="5">
        <v>43921</v>
      </c>
    </row>
    <row r="757" spans="1:9" x14ac:dyDescent="0.25">
      <c r="A757" s="2">
        <v>0</v>
      </c>
      <c r="B757" s="2">
        <v>2484</v>
      </c>
      <c r="C757" s="2">
        <v>0</v>
      </c>
      <c r="D757" s="2">
        <v>0</v>
      </c>
      <c r="E757" s="2">
        <v>0</v>
      </c>
      <c r="F757" s="2">
        <v>0</v>
      </c>
      <c r="G757" s="2">
        <v>0</v>
      </c>
      <c r="H757" s="2">
        <v>0</v>
      </c>
      <c r="I757" s="5">
        <v>43921</v>
      </c>
    </row>
    <row r="758" spans="1:9" x14ac:dyDescent="0.25">
      <c r="A758" s="2">
        <v>0</v>
      </c>
      <c r="B758" s="2">
        <v>2605</v>
      </c>
      <c r="C758" s="2">
        <v>0</v>
      </c>
      <c r="D758" s="2">
        <v>0</v>
      </c>
      <c r="E758" s="2">
        <v>0</v>
      </c>
      <c r="F758" s="2">
        <v>0</v>
      </c>
      <c r="G758" s="2">
        <v>0</v>
      </c>
      <c r="H758" s="2">
        <v>0</v>
      </c>
      <c r="I758" s="5">
        <v>43921</v>
      </c>
    </row>
    <row r="759" spans="1:9" x14ac:dyDescent="0.25">
      <c r="A759" s="2">
        <v>0</v>
      </c>
      <c r="B759" s="2">
        <v>2659</v>
      </c>
      <c r="C759" s="2">
        <v>0</v>
      </c>
      <c r="D759" s="2">
        <v>0</v>
      </c>
      <c r="E759" s="2">
        <v>0</v>
      </c>
      <c r="F759" s="2">
        <v>0</v>
      </c>
      <c r="G759" s="2">
        <v>0</v>
      </c>
      <c r="H759" s="2">
        <v>0</v>
      </c>
      <c r="I759" s="5">
        <v>43921</v>
      </c>
    </row>
    <row r="760" spans="1:9" x14ac:dyDescent="0.25">
      <c r="A760" s="2">
        <v>0</v>
      </c>
      <c r="B760" s="2">
        <v>3035</v>
      </c>
      <c r="C760" s="2">
        <v>0</v>
      </c>
      <c r="D760" s="2">
        <v>0</v>
      </c>
      <c r="E760" s="2">
        <v>0</v>
      </c>
      <c r="F760" s="2">
        <v>0</v>
      </c>
      <c r="G760" s="2">
        <v>0</v>
      </c>
      <c r="H760" s="2">
        <v>0</v>
      </c>
      <c r="I760" s="5">
        <v>43921</v>
      </c>
    </row>
    <row r="761" spans="1:9" x14ac:dyDescent="0.25">
      <c r="A761" s="2">
        <v>0</v>
      </c>
      <c r="B761" s="2">
        <v>1665</v>
      </c>
      <c r="C761" s="2">
        <v>0</v>
      </c>
      <c r="D761" s="2">
        <v>0</v>
      </c>
      <c r="E761" s="2">
        <v>0</v>
      </c>
      <c r="F761" s="2">
        <v>0</v>
      </c>
      <c r="G761" s="2">
        <v>0</v>
      </c>
      <c r="H761" s="2">
        <v>0</v>
      </c>
      <c r="I761" s="5">
        <v>43920</v>
      </c>
    </row>
    <row r="762" spans="1:9" x14ac:dyDescent="0.25">
      <c r="A762" s="2">
        <v>0</v>
      </c>
      <c r="B762" s="2">
        <v>1917</v>
      </c>
      <c r="C762" s="2">
        <v>0</v>
      </c>
      <c r="D762" s="2">
        <v>0</v>
      </c>
      <c r="E762" s="2">
        <v>0</v>
      </c>
      <c r="F762" s="2">
        <v>0</v>
      </c>
      <c r="G762" s="2">
        <v>0</v>
      </c>
      <c r="H762" s="2">
        <v>0</v>
      </c>
      <c r="I762" s="5">
        <v>43920</v>
      </c>
    </row>
    <row r="763" spans="1:9" x14ac:dyDescent="0.25">
      <c r="A763" s="2">
        <v>0</v>
      </c>
      <c r="B763" s="2">
        <v>2878</v>
      </c>
      <c r="C763" s="2">
        <v>0</v>
      </c>
      <c r="D763" s="2">
        <v>0</v>
      </c>
      <c r="E763" s="2">
        <v>0</v>
      </c>
      <c r="F763" s="2">
        <v>0</v>
      </c>
      <c r="G763" s="2">
        <v>0</v>
      </c>
      <c r="H763" s="2">
        <v>0</v>
      </c>
      <c r="I763" s="5">
        <v>43920</v>
      </c>
    </row>
    <row r="764" spans="1:9" x14ac:dyDescent="0.25">
      <c r="A764" s="2">
        <v>0</v>
      </c>
      <c r="B764" s="2">
        <v>3147</v>
      </c>
      <c r="C764" s="2">
        <v>0</v>
      </c>
      <c r="D764" s="2">
        <v>0</v>
      </c>
      <c r="E764" s="2">
        <v>0</v>
      </c>
      <c r="F764" s="2">
        <v>0</v>
      </c>
      <c r="G764" s="2">
        <v>0</v>
      </c>
      <c r="H764" s="2">
        <v>0</v>
      </c>
      <c r="I764" s="5">
        <v>43920</v>
      </c>
    </row>
    <row r="765" spans="1:9" x14ac:dyDescent="0.25">
      <c r="A765" s="2">
        <v>0</v>
      </c>
      <c r="B765" s="2">
        <v>1829</v>
      </c>
      <c r="C765" s="2">
        <v>0</v>
      </c>
      <c r="D765" s="2">
        <v>0</v>
      </c>
      <c r="E765" s="2">
        <v>0</v>
      </c>
      <c r="F765" s="2">
        <v>0</v>
      </c>
      <c r="G765" s="2">
        <v>0</v>
      </c>
      <c r="H765" s="2">
        <v>0</v>
      </c>
      <c r="I765" s="5">
        <v>43919</v>
      </c>
    </row>
    <row r="766" spans="1:9" x14ac:dyDescent="0.25">
      <c r="A766" s="2">
        <v>0</v>
      </c>
      <c r="B766" s="2">
        <v>2737</v>
      </c>
      <c r="C766" s="2">
        <v>0</v>
      </c>
      <c r="D766" s="2">
        <v>0</v>
      </c>
      <c r="E766" s="2">
        <v>0</v>
      </c>
      <c r="F766" s="2">
        <v>0</v>
      </c>
      <c r="G766" s="2">
        <v>0</v>
      </c>
      <c r="H766" s="2">
        <v>0</v>
      </c>
      <c r="I766" s="5">
        <v>43919</v>
      </c>
    </row>
    <row r="767" spans="1:9" x14ac:dyDescent="0.25">
      <c r="A767" s="2">
        <v>0</v>
      </c>
      <c r="B767" s="2">
        <v>1388</v>
      </c>
      <c r="C767" s="2">
        <v>1</v>
      </c>
      <c r="D767" s="2">
        <v>0</v>
      </c>
      <c r="E767" s="2">
        <v>0</v>
      </c>
      <c r="F767" s="2">
        <v>0</v>
      </c>
      <c r="G767" s="2">
        <v>0</v>
      </c>
      <c r="H767" s="2">
        <v>1</v>
      </c>
      <c r="I767" s="5">
        <v>43918</v>
      </c>
    </row>
    <row r="768" spans="1:9" x14ac:dyDescent="0.25">
      <c r="A768" s="2">
        <v>0</v>
      </c>
      <c r="B768" s="2">
        <v>1880</v>
      </c>
      <c r="C768" s="2">
        <v>0</v>
      </c>
      <c r="D768" s="2">
        <v>0</v>
      </c>
      <c r="E768" s="2">
        <v>0</v>
      </c>
      <c r="F768" s="2">
        <v>0</v>
      </c>
      <c r="G768" s="2">
        <v>0</v>
      </c>
      <c r="H768" s="2">
        <v>0</v>
      </c>
      <c r="I768" s="5">
        <v>43918</v>
      </c>
    </row>
    <row r="769" spans="1:9" x14ac:dyDescent="0.25">
      <c r="A769" s="2">
        <v>0</v>
      </c>
      <c r="B769" s="2">
        <v>2941</v>
      </c>
      <c r="C769" s="2">
        <v>0</v>
      </c>
      <c r="D769" s="2">
        <v>0</v>
      </c>
      <c r="E769" s="2">
        <v>0</v>
      </c>
      <c r="F769" s="2">
        <v>0</v>
      </c>
      <c r="G769" s="2">
        <v>0</v>
      </c>
      <c r="H769" s="2">
        <v>0</v>
      </c>
      <c r="I769" s="5">
        <v>43918</v>
      </c>
    </row>
    <row r="770" spans="1:9" x14ac:dyDescent="0.25">
      <c r="A770" s="2">
        <v>1</v>
      </c>
      <c r="B770" s="2">
        <v>1641</v>
      </c>
      <c r="C770" s="2">
        <v>0</v>
      </c>
      <c r="D770" s="2">
        <v>0</v>
      </c>
      <c r="E770" s="2">
        <v>0</v>
      </c>
      <c r="F770" s="2">
        <v>0</v>
      </c>
      <c r="G770" s="2">
        <v>0</v>
      </c>
      <c r="H770" s="2">
        <v>0</v>
      </c>
      <c r="I770" s="5">
        <v>43917</v>
      </c>
    </row>
    <row r="771" spans="1:9" x14ac:dyDescent="0.25">
      <c r="A771" s="2">
        <v>0</v>
      </c>
      <c r="B771" s="2">
        <v>1788</v>
      </c>
      <c r="C771" s="2">
        <v>0</v>
      </c>
      <c r="D771" s="2">
        <v>0</v>
      </c>
      <c r="E771" s="2">
        <v>0</v>
      </c>
      <c r="F771" s="2">
        <v>0</v>
      </c>
      <c r="G771" s="2">
        <v>0</v>
      </c>
      <c r="H771" s="2">
        <v>0</v>
      </c>
      <c r="I771" s="5">
        <v>43917</v>
      </c>
    </row>
    <row r="772" spans="1:9" x14ac:dyDescent="0.25">
      <c r="A772" s="2">
        <v>0</v>
      </c>
      <c r="B772" s="2">
        <v>2331</v>
      </c>
      <c r="C772" s="2">
        <v>0</v>
      </c>
      <c r="D772" s="2">
        <v>0</v>
      </c>
      <c r="E772" s="2">
        <v>0</v>
      </c>
      <c r="F772" s="2">
        <v>0</v>
      </c>
      <c r="G772" s="2">
        <v>0</v>
      </c>
      <c r="H772" s="2">
        <v>1</v>
      </c>
      <c r="I772" s="5">
        <v>43917</v>
      </c>
    </row>
    <row r="773" spans="1:9" x14ac:dyDescent="0.25">
      <c r="A773" s="2">
        <v>0</v>
      </c>
      <c r="B773" s="2">
        <v>2607</v>
      </c>
      <c r="C773" s="2">
        <v>0</v>
      </c>
      <c r="D773" s="2">
        <v>0</v>
      </c>
      <c r="E773" s="2">
        <v>0</v>
      </c>
      <c r="F773" s="2">
        <v>0</v>
      </c>
      <c r="G773" s="2">
        <v>0</v>
      </c>
      <c r="H773" s="2">
        <v>0</v>
      </c>
      <c r="I773" s="5">
        <v>43917</v>
      </c>
    </row>
    <row r="774" spans="1:9" x14ac:dyDescent="0.25">
      <c r="A774" s="2">
        <v>0</v>
      </c>
      <c r="B774" s="2">
        <v>2963</v>
      </c>
      <c r="C774" s="2">
        <v>0</v>
      </c>
      <c r="D774" s="2">
        <v>0</v>
      </c>
      <c r="E774" s="2">
        <v>0</v>
      </c>
      <c r="F774" s="2">
        <v>0</v>
      </c>
      <c r="G774" s="2">
        <v>0</v>
      </c>
      <c r="H774" s="2">
        <v>0</v>
      </c>
      <c r="I774" s="5">
        <v>43917</v>
      </c>
    </row>
    <row r="775" spans="1:9" x14ac:dyDescent="0.25">
      <c r="A775" s="2">
        <v>0</v>
      </c>
      <c r="B775" s="2">
        <v>3060</v>
      </c>
      <c r="C775" s="2">
        <v>0</v>
      </c>
      <c r="D775" s="2">
        <v>0</v>
      </c>
      <c r="E775" s="2">
        <v>0</v>
      </c>
      <c r="F775" s="2">
        <v>0</v>
      </c>
      <c r="G775" s="2">
        <v>0</v>
      </c>
      <c r="H775" s="2">
        <v>0</v>
      </c>
      <c r="I775" s="5">
        <v>43917</v>
      </c>
    </row>
    <row r="776" spans="1:9" x14ac:dyDescent="0.25">
      <c r="A776" s="2">
        <v>0</v>
      </c>
      <c r="B776" s="2">
        <v>1496</v>
      </c>
      <c r="C776" s="2">
        <v>1</v>
      </c>
      <c r="D776" s="2">
        <v>0</v>
      </c>
      <c r="E776" s="2">
        <v>0</v>
      </c>
      <c r="F776" s="2">
        <v>0</v>
      </c>
      <c r="G776" s="2">
        <v>0</v>
      </c>
      <c r="H776" s="2">
        <v>0</v>
      </c>
      <c r="I776" s="5">
        <v>43916</v>
      </c>
    </row>
    <row r="777" spans="1:9" x14ac:dyDescent="0.25">
      <c r="A777" s="2">
        <v>0</v>
      </c>
      <c r="B777" s="2">
        <v>1566</v>
      </c>
      <c r="C777" s="2">
        <v>0</v>
      </c>
      <c r="D777" s="2">
        <v>0</v>
      </c>
      <c r="E777" s="2">
        <v>0</v>
      </c>
      <c r="F777" s="2">
        <v>0</v>
      </c>
      <c r="G777" s="2">
        <v>0</v>
      </c>
      <c r="H777" s="2">
        <v>0</v>
      </c>
      <c r="I777" s="5">
        <v>43916</v>
      </c>
    </row>
    <row r="778" spans="1:9" x14ac:dyDescent="0.25">
      <c r="A778" s="2">
        <v>1</v>
      </c>
      <c r="B778" s="2">
        <v>2744</v>
      </c>
      <c r="C778" s="2">
        <v>0</v>
      </c>
      <c r="D778" s="2">
        <v>0</v>
      </c>
      <c r="E778" s="2">
        <v>0</v>
      </c>
      <c r="F778" s="2">
        <v>0</v>
      </c>
      <c r="G778" s="2">
        <v>0</v>
      </c>
      <c r="H778" s="2">
        <v>0</v>
      </c>
      <c r="I778" s="5">
        <v>43916</v>
      </c>
    </row>
    <row r="779" spans="1:9" x14ac:dyDescent="0.25">
      <c r="A779" s="2">
        <v>0</v>
      </c>
      <c r="B779" s="2">
        <v>2870</v>
      </c>
      <c r="C779" s="2">
        <v>0</v>
      </c>
      <c r="D779" s="2">
        <v>0</v>
      </c>
      <c r="E779" s="2">
        <v>0</v>
      </c>
      <c r="F779" s="2">
        <v>0</v>
      </c>
      <c r="G779" s="2">
        <v>0</v>
      </c>
      <c r="H779" s="2">
        <v>0</v>
      </c>
      <c r="I779" s="5">
        <v>43916</v>
      </c>
    </row>
    <row r="780" spans="1:9" x14ac:dyDescent="0.25">
      <c r="A780" s="2">
        <v>0</v>
      </c>
      <c r="B780" s="2">
        <v>1581</v>
      </c>
      <c r="C780" s="2">
        <v>0</v>
      </c>
      <c r="D780" s="2">
        <v>0</v>
      </c>
      <c r="E780" s="2">
        <v>0</v>
      </c>
      <c r="F780" s="2">
        <v>0</v>
      </c>
      <c r="G780" s="2">
        <v>0</v>
      </c>
      <c r="H780" s="2">
        <v>0</v>
      </c>
      <c r="I780" s="5">
        <v>43915</v>
      </c>
    </row>
    <row r="781" spans="1:9" x14ac:dyDescent="0.25">
      <c r="A781" s="2">
        <v>0</v>
      </c>
      <c r="B781" s="2">
        <v>3042</v>
      </c>
      <c r="C781" s="2">
        <v>0</v>
      </c>
      <c r="D781" s="2">
        <v>0</v>
      </c>
      <c r="E781" s="2">
        <v>0</v>
      </c>
      <c r="F781" s="2">
        <v>0</v>
      </c>
      <c r="G781" s="2">
        <v>0</v>
      </c>
      <c r="H781" s="2">
        <v>0</v>
      </c>
      <c r="I781" s="5">
        <v>43915</v>
      </c>
    </row>
    <row r="782" spans="1:9" x14ac:dyDescent="0.25">
      <c r="A782" s="2">
        <v>0</v>
      </c>
      <c r="B782" s="2">
        <v>1662</v>
      </c>
      <c r="C782" s="2">
        <v>0</v>
      </c>
      <c r="D782" s="2">
        <v>0</v>
      </c>
      <c r="E782" s="2">
        <v>0</v>
      </c>
      <c r="F782" s="2">
        <v>0</v>
      </c>
      <c r="G782" s="2">
        <v>0</v>
      </c>
      <c r="H782" s="2">
        <v>0</v>
      </c>
      <c r="I782" s="5">
        <v>43914</v>
      </c>
    </row>
    <row r="783" spans="1:9" x14ac:dyDescent="0.25">
      <c r="A783" s="2">
        <v>0</v>
      </c>
      <c r="B783" s="2">
        <v>2235</v>
      </c>
      <c r="C783" s="2">
        <v>0</v>
      </c>
      <c r="D783" s="2">
        <v>0</v>
      </c>
      <c r="E783" s="2">
        <v>0</v>
      </c>
      <c r="F783" s="2">
        <v>0</v>
      </c>
      <c r="G783" s="2">
        <v>0</v>
      </c>
      <c r="H783" s="2">
        <v>0</v>
      </c>
      <c r="I783" s="5">
        <v>43914</v>
      </c>
    </row>
    <row r="784" spans="1:9" x14ac:dyDescent="0.25">
      <c r="A784" s="2">
        <v>0</v>
      </c>
      <c r="B784" s="2">
        <v>1148</v>
      </c>
      <c r="C784" s="2">
        <v>0</v>
      </c>
      <c r="D784" s="2">
        <v>0</v>
      </c>
      <c r="E784" s="2">
        <v>0</v>
      </c>
      <c r="F784" s="2">
        <v>0</v>
      </c>
      <c r="G784" s="2">
        <v>0</v>
      </c>
      <c r="H784" s="2">
        <v>0</v>
      </c>
      <c r="I784" s="5">
        <v>43913</v>
      </c>
    </row>
    <row r="785" spans="1:9" x14ac:dyDescent="0.25">
      <c r="A785" s="2">
        <v>0</v>
      </c>
      <c r="B785" s="2">
        <v>1436</v>
      </c>
      <c r="C785" s="2">
        <v>0</v>
      </c>
      <c r="D785" s="2">
        <v>0</v>
      </c>
      <c r="E785" s="2">
        <v>0</v>
      </c>
      <c r="F785" s="2">
        <v>0</v>
      </c>
      <c r="G785" s="2">
        <v>0</v>
      </c>
      <c r="H785" s="2">
        <v>0</v>
      </c>
      <c r="I785" s="5">
        <v>43913</v>
      </c>
    </row>
    <row r="786" spans="1:9" x14ac:dyDescent="0.25">
      <c r="A786" s="2">
        <v>0</v>
      </c>
      <c r="B786" s="2">
        <v>2967</v>
      </c>
      <c r="C786" s="2">
        <v>0</v>
      </c>
      <c r="D786" s="2">
        <v>1</v>
      </c>
      <c r="E786" s="2">
        <v>0</v>
      </c>
      <c r="F786" s="2">
        <v>0</v>
      </c>
      <c r="G786" s="2">
        <v>0</v>
      </c>
      <c r="H786" s="2">
        <v>1</v>
      </c>
      <c r="I786" s="5">
        <v>43913</v>
      </c>
    </row>
    <row r="787" spans="1:9" x14ac:dyDescent="0.25">
      <c r="A787" s="2">
        <v>0</v>
      </c>
      <c r="B787" s="2">
        <v>3002</v>
      </c>
      <c r="C787" s="2">
        <v>0</v>
      </c>
      <c r="D787" s="2">
        <v>0</v>
      </c>
      <c r="E787" s="2">
        <v>0</v>
      </c>
      <c r="F787" s="2">
        <v>0</v>
      </c>
      <c r="G787" s="2">
        <v>0</v>
      </c>
      <c r="H787" s="2">
        <v>0</v>
      </c>
      <c r="I787" s="5">
        <v>43913</v>
      </c>
    </row>
    <row r="788" spans="1:9" x14ac:dyDescent="0.25">
      <c r="A788" s="2">
        <v>0</v>
      </c>
      <c r="B788" s="2">
        <v>1370</v>
      </c>
      <c r="C788" s="2">
        <v>1</v>
      </c>
      <c r="D788" s="2">
        <v>0</v>
      </c>
      <c r="E788" s="2">
        <v>0</v>
      </c>
      <c r="F788" s="2">
        <v>0</v>
      </c>
      <c r="G788" s="2">
        <v>0</v>
      </c>
      <c r="H788" s="2">
        <v>1</v>
      </c>
      <c r="I788" s="5">
        <v>43912</v>
      </c>
    </row>
    <row r="789" spans="1:9" x14ac:dyDescent="0.25">
      <c r="A789" s="2">
        <v>0</v>
      </c>
      <c r="B789" s="2">
        <v>1714</v>
      </c>
      <c r="C789" s="2">
        <v>0</v>
      </c>
      <c r="D789" s="2">
        <v>0</v>
      </c>
      <c r="E789" s="2">
        <v>0</v>
      </c>
      <c r="F789" s="2">
        <v>0</v>
      </c>
      <c r="G789" s="2">
        <v>0</v>
      </c>
      <c r="H789" s="2">
        <v>0</v>
      </c>
      <c r="I789" s="5">
        <v>43912</v>
      </c>
    </row>
    <row r="790" spans="1:9" x14ac:dyDescent="0.25">
      <c r="A790" s="2">
        <v>0</v>
      </c>
      <c r="B790" s="2">
        <v>1791</v>
      </c>
      <c r="C790" s="2">
        <v>0</v>
      </c>
      <c r="D790" s="2">
        <v>0</v>
      </c>
      <c r="E790" s="2">
        <v>0</v>
      </c>
      <c r="F790" s="2">
        <v>0</v>
      </c>
      <c r="G790" s="2">
        <v>0</v>
      </c>
      <c r="H790" s="2">
        <v>0</v>
      </c>
      <c r="I790" s="5">
        <v>43912</v>
      </c>
    </row>
    <row r="791" spans="1:9" x14ac:dyDescent="0.25">
      <c r="A791" s="2">
        <v>1</v>
      </c>
      <c r="B791" s="2">
        <v>2097</v>
      </c>
      <c r="C791" s="2">
        <v>0</v>
      </c>
      <c r="D791" s="2">
        <v>0</v>
      </c>
      <c r="E791" s="2">
        <v>0</v>
      </c>
      <c r="F791" s="2">
        <v>0</v>
      </c>
      <c r="G791" s="2">
        <v>0</v>
      </c>
      <c r="H791" s="2">
        <v>1</v>
      </c>
      <c r="I791" s="5">
        <v>43912</v>
      </c>
    </row>
    <row r="792" spans="1:9" x14ac:dyDescent="0.25">
      <c r="A792" s="2">
        <v>0</v>
      </c>
      <c r="B792" s="2">
        <v>2318</v>
      </c>
      <c r="C792" s="2">
        <v>0</v>
      </c>
      <c r="D792" s="2">
        <v>0</v>
      </c>
      <c r="E792" s="2">
        <v>0</v>
      </c>
      <c r="F792" s="2">
        <v>0</v>
      </c>
      <c r="G792" s="2">
        <v>0</v>
      </c>
      <c r="H792" s="2">
        <v>0</v>
      </c>
      <c r="I792" s="5">
        <v>43912</v>
      </c>
    </row>
    <row r="793" spans="1:9" x14ac:dyDescent="0.25">
      <c r="A793" s="2">
        <v>0</v>
      </c>
      <c r="B793" s="2">
        <v>2458</v>
      </c>
      <c r="C793" s="2">
        <v>0</v>
      </c>
      <c r="D793" s="2">
        <v>0</v>
      </c>
      <c r="E793" s="2">
        <v>0</v>
      </c>
      <c r="F793" s="2">
        <v>0</v>
      </c>
      <c r="G793" s="2">
        <v>0</v>
      </c>
      <c r="H793" s="2">
        <v>0</v>
      </c>
      <c r="I793" s="5">
        <v>43912</v>
      </c>
    </row>
    <row r="794" spans="1:9" x14ac:dyDescent="0.25">
      <c r="A794" s="2">
        <v>0</v>
      </c>
      <c r="B794" s="2">
        <v>2421</v>
      </c>
      <c r="C794" s="2">
        <v>0</v>
      </c>
      <c r="D794" s="2">
        <v>0</v>
      </c>
      <c r="E794" s="2">
        <v>0</v>
      </c>
      <c r="F794" s="2">
        <v>0</v>
      </c>
      <c r="G794" s="2">
        <v>0</v>
      </c>
      <c r="H794" s="2">
        <v>0</v>
      </c>
      <c r="I794" s="5">
        <v>43911</v>
      </c>
    </row>
    <row r="795" spans="1:9" x14ac:dyDescent="0.25">
      <c r="A795" s="2">
        <v>1</v>
      </c>
      <c r="B795" s="2">
        <v>2573</v>
      </c>
      <c r="C795" s="2">
        <v>0</v>
      </c>
      <c r="D795" s="2">
        <v>0</v>
      </c>
      <c r="E795" s="2">
        <v>0</v>
      </c>
      <c r="F795" s="2">
        <v>0</v>
      </c>
      <c r="G795" s="2">
        <v>0</v>
      </c>
      <c r="H795" s="2">
        <v>0</v>
      </c>
      <c r="I795" s="5">
        <v>43911</v>
      </c>
    </row>
    <row r="796" spans="1:9" x14ac:dyDescent="0.25">
      <c r="A796" s="2">
        <v>0</v>
      </c>
      <c r="B796" s="2">
        <v>1190</v>
      </c>
      <c r="C796" s="2">
        <v>0</v>
      </c>
      <c r="D796" s="2">
        <v>0</v>
      </c>
      <c r="E796" s="2">
        <v>0</v>
      </c>
      <c r="F796" s="2">
        <v>0</v>
      </c>
      <c r="G796" s="2">
        <v>0</v>
      </c>
      <c r="H796" s="2">
        <v>0</v>
      </c>
      <c r="I796" s="5">
        <v>43910</v>
      </c>
    </row>
    <row r="797" spans="1:9" x14ac:dyDescent="0.25">
      <c r="A797" s="2">
        <v>0</v>
      </c>
      <c r="B797" s="2">
        <v>1944</v>
      </c>
      <c r="C797" s="2">
        <v>0</v>
      </c>
      <c r="D797" s="2">
        <v>0</v>
      </c>
      <c r="E797" s="2">
        <v>0</v>
      </c>
      <c r="F797" s="2">
        <v>0</v>
      </c>
      <c r="G797" s="2">
        <v>0</v>
      </c>
      <c r="H797" s="2">
        <v>0</v>
      </c>
      <c r="I797" s="5">
        <v>43910</v>
      </c>
    </row>
    <row r="798" spans="1:9" x14ac:dyDescent="0.25">
      <c r="A798" s="2">
        <v>0</v>
      </c>
      <c r="B798" s="2">
        <v>1964</v>
      </c>
      <c r="C798" s="2">
        <v>0</v>
      </c>
      <c r="D798" s="2">
        <v>0</v>
      </c>
      <c r="E798" s="2">
        <v>0</v>
      </c>
      <c r="F798" s="2">
        <v>0</v>
      </c>
      <c r="G798" s="2">
        <v>0</v>
      </c>
      <c r="H798" s="2">
        <v>0</v>
      </c>
      <c r="I798" s="5">
        <v>43910</v>
      </c>
    </row>
    <row r="799" spans="1:9" x14ac:dyDescent="0.25">
      <c r="A799" s="2">
        <v>0</v>
      </c>
      <c r="B799" s="2">
        <v>2838</v>
      </c>
      <c r="C799" s="2">
        <v>0</v>
      </c>
      <c r="D799" s="2">
        <v>0</v>
      </c>
      <c r="E799" s="2">
        <v>0</v>
      </c>
      <c r="F799" s="2">
        <v>0</v>
      </c>
      <c r="G799" s="2">
        <v>0</v>
      </c>
      <c r="H799" s="2">
        <v>0</v>
      </c>
      <c r="I799" s="5">
        <v>43910</v>
      </c>
    </row>
    <row r="800" spans="1:9" x14ac:dyDescent="0.25">
      <c r="A800" s="2">
        <v>0</v>
      </c>
      <c r="B800" s="2">
        <v>2028</v>
      </c>
      <c r="C800" s="2">
        <v>0</v>
      </c>
      <c r="D800" s="2">
        <v>0</v>
      </c>
      <c r="E800" s="2">
        <v>0</v>
      </c>
      <c r="F800" s="2">
        <v>0</v>
      </c>
      <c r="G800" s="2">
        <v>0</v>
      </c>
      <c r="H800" s="2">
        <v>0</v>
      </c>
      <c r="I800" s="5">
        <v>43909</v>
      </c>
    </row>
    <row r="801" spans="1:9" x14ac:dyDescent="0.25">
      <c r="A801" s="2">
        <v>0</v>
      </c>
      <c r="B801" s="2">
        <v>2145</v>
      </c>
      <c r="C801" s="2">
        <v>0</v>
      </c>
      <c r="D801" s="2">
        <v>0</v>
      </c>
      <c r="E801" s="2">
        <v>0</v>
      </c>
      <c r="F801" s="2">
        <v>0</v>
      </c>
      <c r="G801" s="2">
        <v>0</v>
      </c>
      <c r="H801" s="2">
        <v>0</v>
      </c>
      <c r="I801" s="5">
        <v>43909</v>
      </c>
    </row>
    <row r="802" spans="1:9" x14ac:dyDescent="0.25">
      <c r="A802" s="2">
        <v>0</v>
      </c>
      <c r="B802" s="2">
        <v>2397</v>
      </c>
      <c r="C802" s="2">
        <v>0</v>
      </c>
      <c r="D802" s="2">
        <v>0</v>
      </c>
      <c r="E802" s="2">
        <v>0</v>
      </c>
      <c r="F802" s="2">
        <v>0</v>
      </c>
      <c r="G802" s="2">
        <v>0</v>
      </c>
      <c r="H802" s="2">
        <v>0</v>
      </c>
      <c r="I802" s="5">
        <v>43909</v>
      </c>
    </row>
    <row r="803" spans="1:9" x14ac:dyDescent="0.25">
      <c r="A803" s="2">
        <v>0</v>
      </c>
      <c r="B803" s="2">
        <v>1288</v>
      </c>
      <c r="C803" s="2">
        <v>0</v>
      </c>
      <c r="D803" s="2">
        <v>0</v>
      </c>
      <c r="E803" s="2">
        <v>0</v>
      </c>
      <c r="F803" s="2">
        <v>0</v>
      </c>
      <c r="G803" s="2">
        <v>0</v>
      </c>
      <c r="H803" s="2">
        <v>0</v>
      </c>
      <c r="I803" s="5">
        <v>43908</v>
      </c>
    </row>
    <row r="804" spans="1:9" x14ac:dyDescent="0.25">
      <c r="A804" s="2">
        <v>0</v>
      </c>
      <c r="B804" s="2">
        <v>2067</v>
      </c>
      <c r="C804" s="2">
        <v>0</v>
      </c>
      <c r="D804" s="2">
        <v>0</v>
      </c>
      <c r="E804" s="2">
        <v>0</v>
      </c>
      <c r="F804" s="2">
        <v>0</v>
      </c>
      <c r="G804" s="2">
        <v>0</v>
      </c>
      <c r="H804" s="2">
        <v>0</v>
      </c>
      <c r="I804" s="5">
        <v>43908</v>
      </c>
    </row>
    <row r="805" spans="1:9" x14ac:dyDescent="0.25">
      <c r="A805" s="2">
        <v>0</v>
      </c>
      <c r="B805" s="2">
        <v>2191</v>
      </c>
      <c r="C805" s="2">
        <v>1</v>
      </c>
      <c r="D805" s="2">
        <v>0</v>
      </c>
      <c r="E805" s="2">
        <v>0</v>
      </c>
      <c r="F805" s="2">
        <v>0</v>
      </c>
      <c r="G805" s="2">
        <v>0</v>
      </c>
      <c r="H805" s="2">
        <v>0</v>
      </c>
      <c r="I805" s="5">
        <v>43908</v>
      </c>
    </row>
    <row r="806" spans="1:9" x14ac:dyDescent="0.25">
      <c r="A806" s="2">
        <v>0</v>
      </c>
      <c r="B806" s="2">
        <v>2207</v>
      </c>
      <c r="C806" s="2">
        <v>1</v>
      </c>
      <c r="D806" s="2">
        <v>0</v>
      </c>
      <c r="E806" s="2">
        <v>0</v>
      </c>
      <c r="F806" s="2">
        <v>0</v>
      </c>
      <c r="G806" s="2">
        <v>0</v>
      </c>
      <c r="H806" s="2">
        <v>0</v>
      </c>
      <c r="I806" s="5">
        <v>43908</v>
      </c>
    </row>
    <row r="807" spans="1:9" x14ac:dyDescent="0.25">
      <c r="A807" s="2">
        <v>0</v>
      </c>
      <c r="B807" s="2">
        <v>2526</v>
      </c>
      <c r="C807" s="2">
        <v>0</v>
      </c>
      <c r="D807" s="2">
        <v>0</v>
      </c>
      <c r="E807" s="2">
        <v>0</v>
      </c>
      <c r="F807" s="2">
        <v>0</v>
      </c>
      <c r="G807" s="2">
        <v>0</v>
      </c>
      <c r="H807" s="2">
        <v>0</v>
      </c>
      <c r="I807" s="5">
        <v>43908</v>
      </c>
    </row>
    <row r="808" spans="1:9" x14ac:dyDescent="0.25">
      <c r="A808" s="2">
        <v>0</v>
      </c>
      <c r="B808" s="2">
        <v>3117</v>
      </c>
      <c r="C808" s="2">
        <v>0</v>
      </c>
      <c r="D808" s="2">
        <v>0</v>
      </c>
      <c r="E808" s="2">
        <v>0</v>
      </c>
      <c r="F808" s="2">
        <v>0</v>
      </c>
      <c r="G808" s="2">
        <v>0</v>
      </c>
      <c r="H808" s="2">
        <v>0</v>
      </c>
      <c r="I808" s="5">
        <v>43908</v>
      </c>
    </row>
    <row r="809" spans="1:9" x14ac:dyDescent="0.25">
      <c r="A809" s="2">
        <v>0</v>
      </c>
      <c r="B809" s="2">
        <v>1709</v>
      </c>
      <c r="C809" s="2">
        <v>0</v>
      </c>
      <c r="D809" s="2">
        <v>0</v>
      </c>
      <c r="E809" s="2">
        <v>0</v>
      </c>
      <c r="F809" s="2">
        <v>0</v>
      </c>
      <c r="G809" s="2">
        <v>0</v>
      </c>
      <c r="H809" s="2">
        <v>0</v>
      </c>
      <c r="I809" s="5">
        <v>43907</v>
      </c>
    </row>
    <row r="810" spans="1:9" x14ac:dyDescent="0.25">
      <c r="A810" s="2">
        <v>0</v>
      </c>
      <c r="B810" s="2">
        <v>1958</v>
      </c>
      <c r="C810" s="2">
        <v>0</v>
      </c>
      <c r="D810" s="2">
        <v>0</v>
      </c>
      <c r="E810" s="2">
        <v>0</v>
      </c>
      <c r="F810" s="2">
        <v>0</v>
      </c>
      <c r="G810" s="2">
        <v>0</v>
      </c>
      <c r="H810" s="2">
        <v>0</v>
      </c>
      <c r="I810" s="5">
        <v>43907</v>
      </c>
    </row>
    <row r="811" spans="1:9" x14ac:dyDescent="0.25">
      <c r="A811" s="2">
        <v>0</v>
      </c>
      <c r="B811" s="2">
        <v>2366</v>
      </c>
      <c r="C811" s="2">
        <v>0</v>
      </c>
      <c r="D811" s="2">
        <v>0</v>
      </c>
      <c r="E811" s="2">
        <v>0</v>
      </c>
      <c r="F811" s="2">
        <v>0</v>
      </c>
      <c r="G811" s="2">
        <v>0</v>
      </c>
      <c r="H811" s="2">
        <v>0</v>
      </c>
      <c r="I811" s="5">
        <v>43907</v>
      </c>
    </row>
    <row r="812" spans="1:9" x14ac:dyDescent="0.25">
      <c r="A812" s="2">
        <v>0</v>
      </c>
      <c r="B812" s="2">
        <v>2796</v>
      </c>
      <c r="C812" s="2">
        <v>0</v>
      </c>
      <c r="D812" s="2">
        <v>0</v>
      </c>
      <c r="E812" s="2">
        <v>0</v>
      </c>
      <c r="F812" s="2">
        <v>0</v>
      </c>
      <c r="G812" s="2">
        <v>0</v>
      </c>
      <c r="H812" s="2">
        <v>0</v>
      </c>
      <c r="I812" s="5">
        <v>43907</v>
      </c>
    </row>
    <row r="813" spans="1:9" x14ac:dyDescent="0.25">
      <c r="A813" s="2">
        <v>0</v>
      </c>
      <c r="B813" s="2">
        <v>1455</v>
      </c>
      <c r="C813" s="2">
        <v>0</v>
      </c>
      <c r="D813" s="2">
        <v>0</v>
      </c>
      <c r="E813" s="2">
        <v>0</v>
      </c>
      <c r="F813" s="2">
        <v>0</v>
      </c>
      <c r="G813" s="2">
        <v>0</v>
      </c>
      <c r="H813" s="2">
        <v>1</v>
      </c>
      <c r="I813" s="5">
        <v>43906</v>
      </c>
    </row>
    <row r="814" spans="1:9" x14ac:dyDescent="0.25">
      <c r="A814" s="2">
        <v>0</v>
      </c>
      <c r="B814" s="2">
        <v>2112</v>
      </c>
      <c r="C814" s="2">
        <v>0</v>
      </c>
      <c r="D814" s="2">
        <v>0</v>
      </c>
      <c r="E814" s="2">
        <v>0</v>
      </c>
      <c r="F814" s="2">
        <v>0</v>
      </c>
      <c r="G814" s="2">
        <v>0</v>
      </c>
      <c r="H814" s="2">
        <v>0</v>
      </c>
      <c r="I814" s="5">
        <v>43906</v>
      </c>
    </row>
    <row r="815" spans="1:9" x14ac:dyDescent="0.25">
      <c r="A815" s="2">
        <v>0</v>
      </c>
      <c r="B815" s="2">
        <v>1430</v>
      </c>
      <c r="C815" s="2">
        <v>0</v>
      </c>
      <c r="D815" s="2">
        <v>0</v>
      </c>
      <c r="E815" s="2">
        <v>0</v>
      </c>
      <c r="F815" s="2">
        <v>0</v>
      </c>
      <c r="G815" s="2">
        <v>0</v>
      </c>
      <c r="H815" s="2">
        <v>0</v>
      </c>
      <c r="I815" s="5">
        <v>43905</v>
      </c>
    </row>
    <row r="816" spans="1:9" x14ac:dyDescent="0.25">
      <c r="A816" s="2">
        <v>0</v>
      </c>
      <c r="B816" s="2">
        <v>1715</v>
      </c>
      <c r="C816" s="2">
        <v>1</v>
      </c>
      <c r="D816" s="2">
        <v>1</v>
      </c>
      <c r="E816" s="2">
        <v>1</v>
      </c>
      <c r="F816" s="2">
        <v>0</v>
      </c>
      <c r="G816" s="2">
        <v>0</v>
      </c>
      <c r="H816" s="2">
        <v>0</v>
      </c>
      <c r="I816" s="5">
        <v>43905</v>
      </c>
    </row>
    <row r="817" spans="1:9" x14ac:dyDescent="0.25">
      <c r="A817" s="2">
        <v>0</v>
      </c>
      <c r="B817" s="2">
        <v>1982</v>
      </c>
      <c r="C817" s="2">
        <v>0</v>
      </c>
      <c r="D817" s="2">
        <v>1</v>
      </c>
      <c r="E817" s="2">
        <v>1</v>
      </c>
      <c r="F817" s="2">
        <v>0</v>
      </c>
      <c r="G817" s="2">
        <v>0</v>
      </c>
      <c r="H817" s="2">
        <v>1</v>
      </c>
      <c r="I817" s="5">
        <v>43905</v>
      </c>
    </row>
    <row r="818" spans="1:9" x14ac:dyDescent="0.25">
      <c r="A818" s="2">
        <v>0</v>
      </c>
      <c r="B818" s="2">
        <v>1343</v>
      </c>
      <c r="C818" s="2">
        <v>0</v>
      </c>
      <c r="D818" s="2">
        <v>0</v>
      </c>
      <c r="E818" s="2">
        <v>0</v>
      </c>
      <c r="F818" s="2">
        <v>0</v>
      </c>
      <c r="G818" s="2">
        <v>0</v>
      </c>
      <c r="H818" s="2">
        <v>0</v>
      </c>
      <c r="I818" s="5">
        <v>43904</v>
      </c>
    </row>
    <row r="819" spans="1:9" x14ac:dyDescent="0.25">
      <c r="A819" s="2">
        <v>1</v>
      </c>
      <c r="B819" s="2">
        <v>2081</v>
      </c>
      <c r="C819" s="2">
        <v>0</v>
      </c>
      <c r="D819" s="2">
        <v>1</v>
      </c>
      <c r="E819" s="2">
        <v>1</v>
      </c>
      <c r="F819" s="2">
        <v>0</v>
      </c>
      <c r="G819" s="2">
        <v>0</v>
      </c>
      <c r="H819" s="2">
        <v>1</v>
      </c>
      <c r="I819" s="5">
        <v>43904</v>
      </c>
    </row>
    <row r="820" spans="1:9" x14ac:dyDescent="0.25">
      <c r="A820" s="2">
        <v>1</v>
      </c>
      <c r="B820" s="2">
        <v>2246</v>
      </c>
      <c r="C820" s="2">
        <v>0</v>
      </c>
      <c r="D820" s="2">
        <v>1</v>
      </c>
      <c r="E820" s="2">
        <v>1</v>
      </c>
      <c r="F820" s="2">
        <v>0</v>
      </c>
      <c r="G820" s="2">
        <v>0</v>
      </c>
      <c r="H820" s="2">
        <v>1</v>
      </c>
      <c r="I820" s="5">
        <v>43904</v>
      </c>
    </row>
    <row r="821" spans="1:9" x14ac:dyDescent="0.25">
      <c r="A821" s="2">
        <v>0</v>
      </c>
      <c r="B821" s="2">
        <v>2610</v>
      </c>
      <c r="C821" s="2">
        <v>0</v>
      </c>
      <c r="D821" s="2">
        <v>0</v>
      </c>
      <c r="E821" s="2">
        <v>0</v>
      </c>
      <c r="F821" s="2">
        <v>0</v>
      </c>
      <c r="G821" s="2">
        <v>0</v>
      </c>
      <c r="H821" s="2">
        <v>0</v>
      </c>
      <c r="I821" s="5">
        <v>43904</v>
      </c>
    </row>
    <row r="822" spans="1:9" x14ac:dyDescent="0.25">
      <c r="A822" s="2">
        <v>0</v>
      </c>
      <c r="B822" s="2">
        <v>2655</v>
      </c>
      <c r="C822" s="2">
        <v>0</v>
      </c>
      <c r="D822" s="2">
        <v>0</v>
      </c>
      <c r="E822" s="2">
        <v>1</v>
      </c>
      <c r="F822" s="2">
        <v>0</v>
      </c>
      <c r="G822" s="2">
        <v>0</v>
      </c>
      <c r="H822" s="2">
        <v>0</v>
      </c>
      <c r="I822" s="5">
        <v>43904</v>
      </c>
    </row>
    <row r="823" spans="1:9" x14ac:dyDescent="0.25">
      <c r="A823" s="2">
        <v>0</v>
      </c>
      <c r="B823" s="2">
        <v>2805</v>
      </c>
      <c r="C823" s="2">
        <v>0</v>
      </c>
      <c r="D823" s="2">
        <v>0</v>
      </c>
      <c r="E823" s="2">
        <v>0</v>
      </c>
      <c r="F823" s="2">
        <v>0</v>
      </c>
      <c r="G823" s="2">
        <v>0</v>
      </c>
      <c r="H823" s="2">
        <v>0</v>
      </c>
      <c r="I823" s="5">
        <v>43904</v>
      </c>
    </row>
    <row r="824" spans="1:9" x14ac:dyDescent="0.25">
      <c r="A824" s="2">
        <v>0</v>
      </c>
      <c r="B824" s="2">
        <v>1379</v>
      </c>
      <c r="C824" s="2">
        <v>0</v>
      </c>
      <c r="D824" s="2">
        <v>0</v>
      </c>
      <c r="E824" s="2">
        <v>0</v>
      </c>
      <c r="F824" s="2">
        <v>0</v>
      </c>
      <c r="G824" s="2">
        <v>0</v>
      </c>
      <c r="H824" s="2">
        <v>0</v>
      </c>
      <c r="I824" s="5">
        <v>43902</v>
      </c>
    </row>
    <row r="825" spans="1:9" x14ac:dyDescent="0.25">
      <c r="A825" s="2">
        <v>0</v>
      </c>
      <c r="B825" s="2">
        <v>1855</v>
      </c>
      <c r="C825" s="2">
        <v>0</v>
      </c>
      <c r="D825" s="2">
        <v>0</v>
      </c>
      <c r="E825" s="2">
        <v>0</v>
      </c>
      <c r="F825" s="2">
        <v>0</v>
      </c>
      <c r="G825" s="2">
        <v>0</v>
      </c>
      <c r="H825" s="2">
        <v>0</v>
      </c>
      <c r="I825" s="5">
        <v>43902</v>
      </c>
    </row>
    <row r="826" spans="1:9" x14ac:dyDescent="0.25">
      <c r="A826" s="2">
        <v>0</v>
      </c>
      <c r="B826" s="2">
        <v>2101</v>
      </c>
      <c r="C826" s="2">
        <v>0</v>
      </c>
      <c r="D826" s="2">
        <v>0</v>
      </c>
      <c r="E826" s="2">
        <v>0</v>
      </c>
      <c r="F826" s="2">
        <v>0</v>
      </c>
      <c r="G826" s="2">
        <v>0</v>
      </c>
      <c r="H826" s="2">
        <v>0</v>
      </c>
      <c r="I826" s="5">
        <v>43902</v>
      </c>
    </row>
    <row r="827" spans="1:9" x14ac:dyDescent="0.25">
      <c r="A827" s="2">
        <v>0</v>
      </c>
      <c r="B827" s="2">
        <v>2199</v>
      </c>
      <c r="C827" s="2">
        <v>0</v>
      </c>
      <c r="D827" s="2">
        <v>0</v>
      </c>
      <c r="E827" s="2">
        <v>0</v>
      </c>
      <c r="F827" s="2">
        <v>0</v>
      </c>
      <c r="G827" s="2">
        <v>0</v>
      </c>
      <c r="H827" s="2">
        <v>0</v>
      </c>
      <c r="I827" s="5">
        <v>43902</v>
      </c>
    </row>
    <row r="828" spans="1:9" x14ac:dyDescent="0.25">
      <c r="A828" s="2">
        <v>0</v>
      </c>
      <c r="B828" s="2">
        <v>2591</v>
      </c>
      <c r="C828" s="2">
        <v>0</v>
      </c>
      <c r="D828" s="2">
        <v>0</v>
      </c>
      <c r="E828" s="2">
        <v>0</v>
      </c>
      <c r="F828" s="2">
        <v>0</v>
      </c>
      <c r="G828" s="2">
        <v>0</v>
      </c>
      <c r="H828" s="2">
        <v>0</v>
      </c>
      <c r="I828" s="5">
        <v>43901</v>
      </c>
    </row>
    <row r="829" spans="1:9" x14ac:dyDescent="0.25">
      <c r="A829" s="2">
        <v>0</v>
      </c>
      <c r="B829" s="2">
        <v>2950</v>
      </c>
      <c r="C829" s="2">
        <v>0</v>
      </c>
      <c r="D829" s="2">
        <v>0</v>
      </c>
      <c r="E829" s="2">
        <v>0</v>
      </c>
      <c r="F829" s="2">
        <v>0</v>
      </c>
      <c r="G829" s="2">
        <v>0</v>
      </c>
      <c r="H829" s="2">
        <v>0</v>
      </c>
      <c r="I829" s="5">
        <v>43901</v>
      </c>
    </row>
    <row r="830" spans="1:9" x14ac:dyDescent="0.25">
      <c r="A830" s="2">
        <v>0</v>
      </c>
      <c r="B830" s="2">
        <v>1225</v>
      </c>
      <c r="C830" s="2">
        <v>0</v>
      </c>
      <c r="D830" s="2">
        <v>0</v>
      </c>
      <c r="E830" s="2">
        <v>0</v>
      </c>
      <c r="F830" s="2">
        <v>0</v>
      </c>
      <c r="G830" s="2">
        <v>0</v>
      </c>
      <c r="H830" s="2">
        <v>0</v>
      </c>
      <c r="I830" s="5">
        <v>43900</v>
      </c>
    </row>
    <row r="831" spans="1:9" x14ac:dyDescent="0.25">
      <c r="A831" s="2">
        <v>0</v>
      </c>
      <c r="B831" s="2">
        <v>1256</v>
      </c>
      <c r="C831" s="2">
        <v>0</v>
      </c>
      <c r="D831" s="2">
        <v>0</v>
      </c>
      <c r="E831" s="2">
        <v>0</v>
      </c>
      <c r="F831" s="2">
        <v>0</v>
      </c>
      <c r="G831" s="2">
        <v>0</v>
      </c>
      <c r="H831" s="2">
        <v>0</v>
      </c>
      <c r="I831" s="5">
        <v>43900</v>
      </c>
    </row>
    <row r="832" spans="1:9" x14ac:dyDescent="0.25">
      <c r="A832" s="2">
        <v>0</v>
      </c>
      <c r="B832" s="2">
        <v>2218</v>
      </c>
      <c r="C832" s="2">
        <v>1</v>
      </c>
      <c r="D832" s="2">
        <v>1</v>
      </c>
      <c r="E832" s="2">
        <v>0</v>
      </c>
      <c r="F832" s="2">
        <v>1</v>
      </c>
      <c r="G832" s="2">
        <v>0</v>
      </c>
      <c r="H832" s="2">
        <v>0</v>
      </c>
      <c r="I832" s="5">
        <v>43900</v>
      </c>
    </row>
    <row r="833" spans="1:9" x14ac:dyDescent="0.25">
      <c r="A833" s="2">
        <v>0</v>
      </c>
      <c r="B833" s="2">
        <v>2339</v>
      </c>
      <c r="C833" s="2">
        <v>0</v>
      </c>
      <c r="D833" s="2">
        <v>0</v>
      </c>
      <c r="E833" s="2">
        <v>0</v>
      </c>
      <c r="F833" s="2">
        <v>0</v>
      </c>
      <c r="G833" s="2">
        <v>0</v>
      </c>
      <c r="H833" s="2">
        <v>0</v>
      </c>
      <c r="I833" s="5">
        <v>43900</v>
      </c>
    </row>
    <row r="834" spans="1:9" x14ac:dyDescent="0.25">
      <c r="A834" s="2">
        <v>0</v>
      </c>
      <c r="B834" s="2">
        <v>2797</v>
      </c>
      <c r="C834" s="2">
        <v>0</v>
      </c>
      <c r="D834" s="2">
        <v>0</v>
      </c>
      <c r="E834" s="2">
        <v>0</v>
      </c>
      <c r="F834" s="2">
        <v>0</v>
      </c>
      <c r="G834" s="2">
        <v>0</v>
      </c>
      <c r="H834" s="2">
        <v>0</v>
      </c>
      <c r="I834" s="5">
        <v>43900</v>
      </c>
    </row>
    <row r="835" spans="1:9" x14ac:dyDescent="0.25">
      <c r="A835" s="2">
        <v>0</v>
      </c>
      <c r="B835" s="2">
        <v>3057</v>
      </c>
      <c r="C835" s="2">
        <v>0</v>
      </c>
      <c r="D835" s="2">
        <v>0</v>
      </c>
      <c r="E835" s="2">
        <v>0</v>
      </c>
      <c r="F835" s="2">
        <v>0</v>
      </c>
      <c r="G835" s="2">
        <v>0</v>
      </c>
      <c r="H835" s="2">
        <v>0</v>
      </c>
      <c r="I835" s="5">
        <v>43900</v>
      </c>
    </row>
    <row r="836" spans="1:9" x14ac:dyDescent="0.25">
      <c r="A836" s="2">
        <v>0</v>
      </c>
      <c r="B836" s="2">
        <v>3094</v>
      </c>
      <c r="C836" s="2">
        <v>1</v>
      </c>
      <c r="D836" s="2">
        <v>1</v>
      </c>
      <c r="E836" s="2">
        <v>0</v>
      </c>
      <c r="F836" s="2">
        <v>1</v>
      </c>
      <c r="G836" s="2">
        <v>0</v>
      </c>
      <c r="H836" s="2">
        <v>0</v>
      </c>
      <c r="I836" s="5">
        <v>43900</v>
      </c>
    </row>
    <row r="837" spans="1:9" x14ac:dyDescent="0.25">
      <c r="A837" s="2">
        <v>0</v>
      </c>
      <c r="B837" s="2">
        <v>1732</v>
      </c>
      <c r="C837" s="2">
        <v>0</v>
      </c>
      <c r="D837" s="2">
        <v>0</v>
      </c>
      <c r="E837" s="2">
        <v>0</v>
      </c>
      <c r="F837" s="2">
        <v>0</v>
      </c>
      <c r="G837" s="2">
        <v>0</v>
      </c>
      <c r="H837" s="2">
        <v>0</v>
      </c>
      <c r="I837" s="5">
        <v>43899</v>
      </c>
    </row>
    <row r="838" spans="1:9" x14ac:dyDescent="0.25">
      <c r="A838" s="2">
        <v>0</v>
      </c>
      <c r="B838" s="2">
        <v>1741</v>
      </c>
      <c r="C838" s="2">
        <v>0</v>
      </c>
      <c r="D838" s="2">
        <v>0</v>
      </c>
      <c r="E838" s="2">
        <v>0</v>
      </c>
      <c r="F838" s="2">
        <v>0</v>
      </c>
      <c r="G838" s="2">
        <v>0</v>
      </c>
      <c r="H838" s="2">
        <v>0</v>
      </c>
      <c r="I838" s="5">
        <v>43899</v>
      </c>
    </row>
    <row r="839" spans="1:9" x14ac:dyDescent="0.25">
      <c r="A839" s="2">
        <v>0</v>
      </c>
      <c r="B839" s="2">
        <v>2222</v>
      </c>
      <c r="C839" s="2">
        <v>0</v>
      </c>
      <c r="D839" s="2">
        <v>0</v>
      </c>
      <c r="E839" s="2">
        <v>0</v>
      </c>
      <c r="F839" s="2">
        <v>0</v>
      </c>
      <c r="G839" s="2">
        <v>0</v>
      </c>
      <c r="H839" s="2">
        <v>0</v>
      </c>
      <c r="I839" s="5">
        <v>43899</v>
      </c>
    </row>
    <row r="840" spans="1:9" x14ac:dyDescent="0.25">
      <c r="A840" s="2">
        <v>0</v>
      </c>
      <c r="B840" s="2">
        <v>2367</v>
      </c>
      <c r="C840" s="2">
        <v>0</v>
      </c>
      <c r="D840" s="2">
        <v>0</v>
      </c>
      <c r="E840" s="2">
        <v>0</v>
      </c>
      <c r="F840" s="2">
        <v>0</v>
      </c>
      <c r="G840" s="2">
        <v>0</v>
      </c>
      <c r="H840" s="2">
        <v>0</v>
      </c>
      <c r="I840" s="5">
        <v>43899</v>
      </c>
    </row>
    <row r="841" spans="1:9" x14ac:dyDescent="0.25">
      <c r="A841" s="2">
        <v>0</v>
      </c>
      <c r="B841" s="2">
        <v>2771</v>
      </c>
      <c r="C841" s="2">
        <v>0</v>
      </c>
      <c r="D841" s="2">
        <v>0</v>
      </c>
      <c r="E841" s="2">
        <v>0</v>
      </c>
      <c r="F841" s="2">
        <v>0</v>
      </c>
      <c r="G841" s="2">
        <v>0</v>
      </c>
      <c r="H841" s="2">
        <v>0</v>
      </c>
      <c r="I841" s="5">
        <v>43899</v>
      </c>
    </row>
    <row r="842" spans="1:9" x14ac:dyDescent="0.25">
      <c r="A842" s="2">
        <v>0</v>
      </c>
      <c r="B842" s="2">
        <v>1042</v>
      </c>
      <c r="C842" s="2">
        <v>0</v>
      </c>
      <c r="D842" s="2">
        <v>0</v>
      </c>
      <c r="E842" s="2">
        <v>0</v>
      </c>
      <c r="F842" s="2">
        <v>0</v>
      </c>
      <c r="G842" s="2">
        <v>0</v>
      </c>
      <c r="H842" s="2">
        <v>0</v>
      </c>
      <c r="I842" s="5">
        <v>43898</v>
      </c>
    </row>
    <row r="843" spans="1:9" x14ac:dyDescent="0.25">
      <c r="A843" s="2">
        <v>0</v>
      </c>
      <c r="B843" s="2">
        <v>1362</v>
      </c>
      <c r="C843" s="2">
        <v>0</v>
      </c>
      <c r="D843" s="2">
        <v>0</v>
      </c>
      <c r="E843" s="2">
        <v>0</v>
      </c>
      <c r="F843" s="2">
        <v>0</v>
      </c>
      <c r="G843" s="2">
        <v>0</v>
      </c>
      <c r="H843" s="2">
        <v>0</v>
      </c>
      <c r="I843" s="5">
        <v>43898</v>
      </c>
    </row>
    <row r="844" spans="1:9" x14ac:dyDescent="0.25">
      <c r="A844" s="2">
        <v>0</v>
      </c>
      <c r="B844" s="2">
        <v>1558</v>
      </c>
      <c r="C844" s="2">
        <v>0</v>
      </c>
      <c r="D844" s="2">
        <v>0</v>
      </c>
      <c r="E844" s="2">
        <v>0</v>
      </c>
      <c r="F844" s="2">
        <v>0</v>
      </c>
      <c r="G844" s="2">
        <v>0</v>
      </c>
      <c r="H844" s="2">
        <v>0</v>
      </c>
      <c r="I844" s="5">
        <v>43898</v>
      </c>
    </row>
    <row r="845" spans="1:9" x14ac:dyDescent="0.25">
      <c r="A845" s="2">
        <v>0</v>
      </c>
      <c r="B845" s="2">
        <v>1814</v>
      </c>
      <c r="C845" s="2">
        <v>0</v>
      </c>
      <c r="D845" s="2">
        <v>0</v>
      </c>
      <c r="E845" s="2">
        <v>0</v>
      </c>
      <c r="F845" s="2">
        <v>0</v>
      </c>
      <c r="G845" s="2">
        <v>0</v>
      </c>
      <c r="H845" s="2">
        <v>0</v>
      </c>
      <c r="I845" s="5">
        <v>43898</v>
      </c>
    </row>
    <row r="846" spans="1:9" x14ac:dyDescent="0.25">
      <c r="A846" s="2">
        <v>0</v>
      </c>
      <c r="B846" s="2">
        <v>2613</v>
      </c>
      <c r="C846" s="2">
        <v>0</v>
      </c>
      <c r="D846" s="2">
        <v>0</v>
      </c>
      <c r="E846" s="2">
        <v>0</v>
      </c>
      <c r="F846" s="2">
        <v>0</v>
      </c>
      <c r="G846" s="2">
        <v>0</v>
      </c>
      <c r="H846" s="2">
        <v>0</v>
      </c>
      <c r="I846" s="5">
        <v>43898</v>
      </c>
    </row>
    <row r="847" spans="1:9" x14ac:dyDescent="0.25">
      <c r="A847" s="2">
        <v>1</v>
      </c>
      <c r="B847" s="2">
        <v>3104</v>
      </c>
      <c r="C847" s="2">
        <v>0</v>
      </c>
      <c r="D847" s="2">
        <v>0</v>
      </c>
      <c r="E847" s="2">
        <v>0</v>
      </c>
      <c r="F847" s="2">
        <v>0</v>
      </c>
      <c r="G847" s="2">
        <v>0</v>
      </c>
      <c r="H847" s="2">
        <v>0</v>
      </c>
      <c r="I847" s="5">
        <v>43898</v>
      </c>
    </row>
    <row r="848" spans="1:9" x14ac:dyDescent="0.25">
      <c r="A848" s="2">
        <v>1</v>
      </c>
      <c r="B848" s="2">
        <v>3121</v>
      </c>
      <c r="C848" s="2">
        <v>0</v>
      </c>
      <c r="D848" s="2">
        <v>0</v>
      </c>
      <c r="E848" s="2">
        <v>0</v>
      </c>
      <c r="F848" s="2">
        <v>0</v>
      </c>
      <c r="G848" s="2">
        <v>0</v>
      </c>
      <c r="H848" s="2">
        <v>0</v>
      </c>
      <c r="I848" s="5">
        <v>43898</v>
      </c>
    </row>
    <row r="849" spans="1:9" x14ac:dyDescent="0.25">
      <c r="A849" s="2">
        <v>0</v>
      </c>
      <c r="B849" s="2">
        <v>2296</v>
      </c>
      <c r="C849" s="2">
        <v>0</v>
      </c>
      <c r="D849" s="2">
        <v>0</v>
      </c>
      <c r="E849" s="2">
        <v>0</v>
      </c>
      <c r="F849" s="2">
        <v>0</v>
      </c>
      <c r="G849" s="2">
        <v>0</v>
      </c>
      <c r="H849" s="2">
        <v>0</v>
      </c>
      <c r="I849" s="5">
        <v>43897</v>
      </c>
    </row>
    <row r="850" spans="1:9" x14ac:dyDescent="0.25">
      <c r="A850" s="2">
        <v>0</v>
      </c>
      <c r="B850" s="2">
        <v>2469</v>
      </c>
      <c r="C850" s="2">
        <v>0</v>
      </c>
      <c r="D850" s="2">
        <v>0</v>
      </c>
      <c r="E850" s="2">
        <v>0</v>
      </c>
      <c r="F850" s="2">
        <v>0</v>
      </c>
      <c r="G850" s="2">
        <v>0</v>
      </c>
      <c r="H850" s="2">
        <v>0</v>
      </c>
      <c r="I850" s="5">
        <v>43897</v>
      </c>
    </row>
    <row r="851" spans="1:9" x14ac:dyDescent="0.25">
      <c r="A851" s="2">
        <v>0</v>
      </c>
      <c r="B851" s="2">
        <v>2898</v>
      </c>
      <c r="C851" s="2">
        <v>0</v>
      </c>
      <c r="D851" s="2">
        <v>1</v>
      </c>
      <c r="E851" s="2">
        <v>0</v>
      </c>
      <c r="F851" s="2">
        <v>0</v>
      </c>
      <c r="G851" s="2">
        <v>0</v>
      </c>
      <c r="H851" s="2">
        <v>0</v>
      </c>
      <c r="I851" s="5">
        <v>43897</v>
      </c>
    </row>
    <row r="852" spans="1:9" x14ac:dyDescent="0.25">
      <c r="A852" s="2">
        <v>0</v>
      </c>
      <c r="B852" s="2">
        <v>1121</v>
      </c>
      <c r="C852" s="2">
        <v>0</v>
      </c>
      <c r="D852" s="2">
        <v>0</v>
      </c>
      <c r="E852" s="2">
        <v>0</v>
      </c>
      <c r="F852" s="2">
        <v>0</v>
      </c>
      <c r="G852" s="2">
        <v>0</v>
      </c>
      <c r="H852" s="2">
        <v>0</v>
      </c>
      <c r="I852" s="5">
        <v>43896</v>
      </c>
    </row>
    <row r="853" spans="1:9" x14ac:dyDescent="0.25">
      <c r="A853" s="2">
        <v>0</v>
      </c>
      <c r="B853" s="2">
        <v>1670</v>
      </c>
      <c r="C853" s="2">
        <v>0</v>
      </c>
      <c r="D853" s="2">
        <v>0</v>
      </c>
      <c r="E853" s="2">
        <v>0</v>
      </c>
      <c r="F853" s="2">
        <v>0</v>
      </c>
      <c r="G853" s="2">
        <v>0</v>
      </c>
      <c r="H853" s="2">
        <v>0</v>
      </c>
      <c r="I853" s="5">
        <v>43896</v>
      </c>
    </row>
    <row r="854" spans="1:9" x14ac:dyDescent="0.25">
      <c r="A854" s="2">
        <v>0</v>
      </c>
      <c r="B854" s="2">
        <v>1928</v>
      </c>
      <c r="C854" s="2">
        <v>0</v>
      </c>
      <c r="D854" s="2">
        <v>0</v>
      </c>
      <c r="E854" s="2">
        <v>0</v>
      </c>
      <c r="F854" s="2">
        <v>0</v>
      </c>
      <c r="G854" s="2">
        <v>0</v>
      </c>
      <c r="H854" s="2">
        <v>0</v>
      </c>
      <c r="I854" s="5">
        <v>43896</v>
      </c>
    </row>
    <row r="855" spans="1:9" x14ac:dyDescent="0.25">
      <c r="A855" s="2">
        <v>0</v>
      </c>
      <c r="B855" s="2">
        <v>2429</v>
      </c>
      <c r="C855" s="2">
        <v>0</v>
      </c>
      <c r="D855" s="2">
        <v>0</v>
      </c>
      <c r="E855" s="2">
        <v>0</v>
      </c>
      <c r="F855" s="2">
        <v>0</v>
      </c>
      <c r="G855" s="2">
        <v>0</v>
      </c>
      <c r="H855" s="2">
        <v>0</v>
      </c>
      <c r="I855" s="5">
        <v>43896</v>
      </c>
    </row>
    <row r="856" spans="1:9" x14ac:dyDescent="0.25">
      <c r="A856" s="2">
        <v>0</v>
      </c>
      <c r="B856" s="2">
        <v>3065</v>
      </c>
      <c r="C856" s="2">
        <v>0</v>
      </c>
      <c r="D856" s="2">
        <v>0</v>
      </c>
      <c r="E856" s="2">
        <v>0</v>
      </c>
      <c r="F856" s="2">
        <v>0</v>
      </c>
      <c r="G856" s="2">
        <v>0</v>
      </c>
      <c r="H856" s="2">
        <v>0</v>
      </c>
      <c r="I856" s="5">
        <v>43896</v>
      </c>
    </row>
    <row r="857" spans="1:9" x14ac:dyDescent="0.25">
      <c r="A857" s="2">
        <v>0</v>
      </c>
      <c r="B857" s="2">
        <v>1171</v>
      </c>
      <c r="C857" s="2">
        <v>0</v>
      </c>
      <c r="D857" s="2">
        <v>0</v>
      </c>
      <c r="E857" s="2">
        <v>0</v>
      </c>
      <c r="F857" s="2">
        <v>0</v>
      </c>
      <c r="G857" s="2">
        <v>0</v>
      </c>
      <c r="H857" s="2">
        <v>0</v>
      </c>
      <c r="I857" s="5">
        <v>43894</v>
      </c>
    </row>
    <row r="858" spans="1:9" x14ac:dyDescent="0.25">
      <c r="A858" s="2">
        <v>0</v>
      </c>
      <c r="B858" s="2">
        <v>1851</v>
      </c>
      <c r="C858" s="2">
        <v>1</v>
      </c>
      <c r="D858" s="2">
        <v>0</v>
      </c>
      <c r="E858" s="2">
        <v>0</v>
      </c>
      <c r="F858" s="2">
        <v>1</v>
      </c>
      <c r="G858" s="2">
        <v>0</v>
      </c>
      <c r="H858" s="2">
        <v>0</v>
      </c>
      <c r="I858" s="5">
        <v>43894</v>
      </c>
    </row>
    <row r="859" spans="1:9" x14ac:dyDescent="0.25">
      <c r="A859" s="2">
        <v>0</v>
      </c>
      <c r="B859" s="2">
        <v>2722</v>
      </c>
      <c r="C859" s="2">
        <v>0</v>
      </c>
      <c r="D859" s="2">
        <v>0</v>
      </c>
      <c r="E859" s="2">
        <v>0</v>
      </c>
      <c r="F859" s="2">
        <v>0</v>
      </c>
      <c r="G859" s="2">
        <v>0</v>
      </c>
      <c r="H859" s="2">
        <v>0</v>
      </c>
      <c r="I859" s="5">
        <v>43894</v>
      </c>
    </row>
    <row r="860" spans="1:9" x14ac:dyDescent="0.25">
      <c r="A860" s="2">
        <v>0</v>
      </c>
      <c r="B860" s="2">
        <v>2791</v>
      </c>
      <c r="C860" s="2">
        <v>1</v>
      </c>
      <c r="D860" s="2">
        <v>0</v>
      </c>
      <c r="E860" s="2">
        <v>0</v>
      </c>
      <c r="F860" s="2">
        <v>0</v>
      </c>
      <c r="G860" s="2">
        <v>0</v>
      </c>
      <c r="H860" s="2">
        <v>0</v>
      </c>
      <c r="I860" s="5">
        <v>43894</v>
      </c>
    </row>
    <row r="861" spans="1:9" x14ac:dyDescent="0.25">
      <c r="A861" s="2">
        <v>0</v>
      </c>
      <c r="B861" s="2">
        <v>2906</v>
      </c>
      <c r="C861" s="2">
        <v>0</v>
      </c>
      <c r="D861" s="2">
        <v>0</v>
      </c>
      <c r="E861" s="2">
        <v>0</v>
      </c>
      <c r="F861" s="2">
        <v>0</v>
      </c>
      <c r="G861" s="2">
        <v>0</v>
      </c>
      <c r="H861" s="2">
        <v>0</v>
      </c>
      <c r="I861" s="5">
        <v>43894</v>
      </c>
    </row>
    <row r="862" spans="1:9" x14ac:dyDescent="0.25">
      <c r="A862" s="2">
        <v>1</v>
      </c>
      <c r="B862" s="2">
        <v>3009</v>
      </c>
      <c r="C862" s="2">
        <v>0</v>
      </c>
      <c r="D862" s="2">
        <v>0</v>
      </c>
      <c r="E862" s="2">
        <v>0</v>
      </c>
      <c r="F862" s="2">
        <v>0</v>
      </c>
      <c r="G862" s="2">
        <v>0</v>
      </c>
      <c r="H862" s="2">
        <v>0</v>
      </c>
      <c r="I862" s="5">
        <v>43894</v>
      </c>
    </row>
    <row r="863" spans="1:9" x14ac:dyDescent="0.25">
      <c r="A863" s="2">
        <v>0</v>
      </c>
      <c r="B863" s="2">
        <v>1064</v>
      </c>
      <c r="C863" s="2">
        <v>0</v>
      </c>
      <c r="D863" s="2">
        <v>0</v>
      </c>
      <c r="E863" s="2">
        <v>0</v>
      </c>
      <c r="F863" s="2">
        <v>0</v>
      </c>
      <c r="G863" s="2">
        <v>0</v>
      </c>
      <c r="H863" s="2">
        <v>0</v>
      </c>
      <c r="I863" s="5">
        <v>43893</v>
      </c>
    </row>
    <row r="864" spans="1:9" x14ac:dyDescent="0.25">
      <c r="A864" s="2">
        <v>0</v>
      </c>
      <c r="B864" s="2">
        <v>1711</v>
      </c>
      <c r="C864" s="2">
        <v>0</v>
      </c>
      <c r="D864" s="2">
        <v>0</v>
      </c>
      <c r="E864" s="2">
        <v>0</v>
      </c>
      <c r="F864" s="2">
        <v>0</v>
      </c>
      <c r="G864" s="2">
        <v>0</v>
      </c>
      <c r="H864" s="2">
        <v>0</v>
      </c>
      <c r="I864" s="5">
        <v>43893</v>
      </c>
    </row>
    <row r="865" spans="1:9" x14ac:dyDescent="0.25">
      <c r="A865" s="2">
        <v>0</v>
      </c>
      <c r="B865" s="2">
        <v>2420</v>
      </c>
      <c r="C865" s="2">
        <v>1</v>
      </c>
      <c r="D865" s="2">
        <v>0</v>
      </c>
      <c r="E865" s="2">
        <v>1</v>
      </c>
      <c r="F865" s="2">
        <v>0</v>
      </c>
      <c r="G865" s="2">
        <v>0</v>
      </c>
      <c r="H865" s="2">
        <v>0</v>
      </c>
      <c r="I865" s="5">
        <v>43893</v>
      </c>
    </row>
    <row r="866" spans="1:9" x14ac:dyDescent="0.25">
      <c r="A866" s="2">
        <v>1</v>
      </c>
      <c r="B866" s="2">
        <v>2884</v>
      </c>
      <c r="C866" s="2">
        <v>0</v>
      </c>
      <c r="D866" s="2">
        <v>0</v>
      </c>
      <c r="E866" s="2">
        <v>0</v>
      </c>
      <c r="F866" s="2">
        <v>0</v>
      </c>
      <c r="G866" s="2">
        <v>0</v>
      </c>
      <c r="H866" s="2">
        <v>0</v>
      </c>
      <c r="I866" s="5">
        <v>43892</v>
      </c>
    </row>
    <row r="867" spans="1:9" x14ac:dyDescent="0.25">
      <c r="A867" s="2">
        <v>0</v>
      </c>
      <c r="B867" s="2">
        <v>1649</v>
      </c>
      <c r="C867" s="2">
        <v>0</v>
      </c>
      <c r="D867" s="2">
        <v>0</v>
      </c>
      <c r="E867" s="2">
        <v>0</v>
      </c>
      <c r="F867" s="2">
        <v>0</v>
      </c>
      <c r="G867" s="2">
        <v>0</v>
      </c>
      <c r="H867" s="2">
        <v>0</v>
      </c>
      <c r="I867" s="5">
        <v>43891</v>
      </c>
    </row>
    <row r="868" spans="1:9" x14ac:dyDescent="0.25">
      <c r="A868" s="2">
        <v>0</v>
      </c>
      <c r="B868" s="2">
        <v>2027</v>
      </c>
      <c r="C868" s="2">
        <v>0</v>
      </c>
      <c r="D868" s="2">
        <v>0</v>
      </c>
      <c r="E868" s="2">
        <v>0</v>
      </c>
      <c r="F868" s="2">
        <v>0</v>
      </c>
      <c r="G868" s="2">
        <v>0</v>
      </c>
      <c r="H868" s="2">
        <v>0</v>
      </c>
      <c r="I868" s="5">
        <v>43891</v>
      </c>
    </row>
    <row r="869" spans="1:9" x14ac:dyDescent="0.25">
      <c r="A869" s="2">
        <v>0</v>
      </c>
      <c r="B869" s="2">
        <v>2307</v>
      </c>
      <c r="C869" s="2">
        <v>0</v>
      </c>
      <c r="D869" s="2">
        <v>0</v>
      </c>
      <c r="E869" s="2">
        <v>0</v>
      </c>
      <c r="F869" s="2">
        <v>0</v>
      </c>
      <c r="G869" s="2">
        <v>0</v>
      </c>
      <c r="H869" s="2">
        <v>0</v>
      </c>
      <c r="I869" s="5">
        <v>43891</v>
      </c>
    </row>
    <row r="870" spans="1:9" x14ac:dyDescent="0.25">
      <c r="A870" s="2">
        <v>0</v>
      </c>
      <c r="B870" s="2">
        <v>1098</v>
      </c>
      <c r="C870" s="2">
        <v>0</v>
      </c>
      <c r="D870" s="2">
        <v>0</v>
      </c>
      <c r="E870" s="2">
        <v>0</v>
      </c>
      <c r="F870" s="2">
        <v>0</v>
      </c>
      <c r="G870" s="2">
        <v>0</v>
      </c>
      <c r="H870" s="2">
        <v>0</v>
      </c>
      <c r="I870" s="5">
        <v>43890</v>
      </c>
    </row>
    <row r="871" spans="1:9" x14ac:dyDescent="0.25">
      <c r="A871" s="2">
        <v>0</v>
      </c>
      <c r="B871" s="2">
        <v>1848</v>
      </c>
      <c r="C871" s="2">
        <v>0</v>
      </c>
      <c r="D871" s="2">
        <v>0</v>
      </c>
      <c r="E871" s="2">
        <v>0</v>
      </c>
      <c r="F871" s="2">
        <v>0</v>
      </c>
      <c r="G871" s="2">
        <v>0</v>
      </c>
      <c r="H871" s="2">
        <v>0</v>
      </c>
      <c r="I871" s="5">
        <v>43890</v>
      </c>
    </row>
    <row r="872" spans="1:9" x14ac:dyDescent="0.25">
      <c r="A872" s="2">
        <v>1</v>
      </c>
      <c r="B872" s="2">
        <v>2617</v>
      </c>
      <c r="C872" s="2">
        <v>0</v>
      </c>
      <c r="D872" s="2">
        <v>1</v>
      </c>
      <c r="E872" s="2">
        <v>0</v>
      </c>
      <c r="F872" s="2">
        <v>1</v>
      </c>
      <c r="G872" s="2">
        <v>0</v>
      </c>
      <c r="H872" s="2">
        <v>1</v>
      </c>
      <c r="I872" s="5">
        <v>43889</v>
      </c>
    </row>
    <row r="873" spans="1:9" x14ac:dyDescent="0.25">
      <c r="A873" s="2">
        <v>0</v>
      </c>
      <c r="B873" s="2">
        <v>2680</v>
      </c>
      <c r="C873" s="2">
        <v>0</v>
      </c>
      <c r="D873" s="2">
        <v>0</v>
      </c>
      <c r="E873" s="2">
        <v>0</v>
      </c>
      <c r="F873" s="2">
        <v>0</v>
      </c>
      <c r="G873" s="2">
        <v>0</v>
      </c>
      <c r="H873" s="2">
        <v>0</v>
      </c>
      <c r="I873" s="5">
        <v>43889</v>
      </c>
    </row>
    <row r="874" spans="1:9" x14ac:dyDescent="0.25">
      <c r="A874" s="2">
        <v>0</v>
      </c>
      <c r="B874" s="2">
        <v>1445</v>
      </c>
      <c r="C874" s="2">
        <v>0</v>
      </c>
      <c r="D874" s="2">
        <v>0</v>
      </c>
      <c r="E874" s="2">
        <v>0</v>
      </c>
      <c r="F874" s="2">
        <v>0</v>
      </c>
      <c r="G874" s="2">
        <v>0</v>
      </c>
      <c r="H874" s="2">
        <v>0</v>
      </c>
      <c r="I874" s="5">
        <v>43888</v>
      </c>
    </row>
    <row r="875" spans="1:9" x14ac:dyDescent="0.25">
      <c r="A875" s="2">
        <v>0</v>
      </c>
      <c r="B875" s="2">
        <v>2202</v>
      </c>
      <c r="C875" s="2">
        <v>0</v>
      </c>
      <c r="D875" s="2">
        <v>0</v>
      </c>
      <c r="E875" s="2">
        <v>0</v>
      </c>
      <c r="F875" s="2">
        <v>0</v>
      </c>
      <c r="G875" s="2">
        <v>0</v>
      </c>
      <c r="H875" s="2">
        <v>0</v>
      </c>
      <c r="I875" s="5">
        <v>43888</v>
      </c>
    </row>
    <row r="876" spans="1:9" x14ac:dyDescent="0.25">
      <c r="A876" s="2">
        <v>0</v>
      </c>
      <c r="B876" s="2">
        <v>2205</v>
      </c>
      <c r="C876" s="2">
        <v>0</v>
      </c>
      <c r="D876" s="2">
        <v>0</v>
      </c>
      <c r="E876" s="2">
        <v>0</v>
      </c>
      <c r="F876" s="2">
        <v>0</v>
      </c>
      <c r="G876" s="2">
        <v>0</v>
      </c>
      <c r="H876" s="2">
        <v>0</v>
      </c>
      <c r="I876" s="5">
        <v>43888</v>
      </c>
    </row>
    <row r="877" spans="1:9" x14ac:dyDescent="0.25">
      <c r="A877" s="2">
        <v>0</v>
      </c>
      <c r="B877" s="2">
        <v>3026</v>
      </c>
      <c r="C877" s="2">
        <v>0</v>
      </c>
      <c r="D877" s="2">
        <v>0</v>
      </c>
      <c r="E877" s="2">
        <v>1</v>
      </c>
      <c r="F877" s="2">
        <v>0</v>
      </c>
      <c r="G877" s="2">
        <v>0</v>
      </c>
      <c r="H877" s="2">
        <v>0</v>
      </c>
      <c r="I877" s="5">
        <v>43888</v>
      </c>
    </row>
    <row r="878" spans="1:9" x14ac:dyDescent="0.25">
      <c r="A878" s="2">
        <v>0</v>
      </c>
      <c r="B878" s="2">
        <v>2417</v>
      </c>
      <c r="C878" s="2">
        <v>0</v>
      </c>
      <c r="D878" s="2">
        <v>0</v>
      </c>
      <c r="E878" s="2">
        <v>0</v>
      </c>
      <c r="F878" s="2">
        <v>0</v>
      </c>
      <c r="G878" s="2">
        <v>0</v>
      </c>
      <c r="H878" s="2">
        <v>0</v>
      </c>
      <c r="I878" s="5">
        <v>43887</v>
      </c>
    </row>
    <row r="879" spans="1:9" x14ac:dyDescent="0.25">
      <c r="A879" s="2">
        <v>1</v>
      </c>
      <c r="B879" s="2">
        <v>2098</v>
      </c>
      <c r="C879" s="2">
        <v>0</v>
      </c>
      <c r="D879" s="2">
        <v>0</v>
      </c>
      <c r="E879" s="2">
        <v>0</v>
      </c>
      <c r="F879" s="2">
        <v>0</v>
      </c>
      <c r="G879" s="2">
        <v>0</v>
      </c>
      <c r="H879" s="2">
        <v>1</v>
      </c>
      <c r="I879" s="5">
        <v>43886</v>
      </c>
    </row>
    <row r="880" spans="1:9" x14ac:dyDescent="0.25">
      <c r="A880" s="2">
        <v>0</v>
      </c>
      <c r="B880" s="2">
        <v>2494</v>
      </c>
      <c r="C880" s="2">
        <v>0</v>
      </c>
      <c r="D880" s="2">
        <v>0</v>
      </c>
      <c r="E880" s="2">
        <v>0</v>
      </c>
      <c r="F880" s="2">
        <v>0</v>
      </c>
      <c r="G880" s="2">
        <v>0</v>
      </c>
      <c r="H880" s="2">
        <v>0</v>
      </c>
      <c r="I880" s="5">
        <v>43886</v>
      </c>
    </row>
    <row r="881" spans="1:9" x14ac:dyDescent="0.25">
      <c r="A881" s="2">
        <v>0</v>
      </c>
      <c r="B881" s="2">
        <v>2952</v>
      </c>
      <c r="C881" s="2">
        <v>0</v>
      </c>
      <c r="D881" s="2">
        <v>0</v>
      </c>
      <c r="E881" s="2">
        <v>0</v>
      </c>
      <c r="F881" s="2">
        <v>0</v>
      </c>
      <c r="G881" s="2">
        <v>0</v>
      </c>
      <c r="H881" s="2">
        <v>0</v>
      </c>
      <c r="I881" s="5">
        <v>43886</v>
      </c>
    </row>
    <row r="882" spans="1:9" x14ac:dyDescent="0.25">
      <c r="A882" s="2">
        <v>0</v>
      </c>
      <c r="B882" s="2">
        <v>1185</v>
      </c>
      <c r="C882" s="2">
        <v>0</v>
      </c>
      <c r="D882" s="2">
        <v>1</v>
      </c>
      <c r="E882" s="2">
        <v>0</v>
      </c>
      <c r="F882" s="2">
        <v>0</v>
      </c>
      <c r="G882" s="2">
        <v>0</v>
      </c>
      <c r="H882" s="2">
        <v>0</v>
      </c>
      <c r="I882" s="5">
        <v>43885</v>
      </c>
    </row>
    <row r="883" spans="1:9" x14ac:dyDescent="0.25">
      <c r="A883" s="2">
        <v>0</v>
      </c>
      <c r="B883" s="2">
        <v>1579</v>
      </c>
      <c r="C883" s="2">
        <v>0</v>
      </c>
      <c r="D883" s="2">
        <v>0</v>
      </c>
      <c r="E883" s="2">
        <v>0</v>
      </c>
      <c r="F883" s="2">
        <v>0</v>
      </c>
      <c r="G883" s="2">
        <v>0</v>
      </c>
      <c r="H883" s="2">
        <v>1</v>
      </c>
      <c r="I883" s="5">
        <v>43885</v>
      </c>
    </row>
    <row r="884" spans="1:9" x14ac:dyDescent="0.25">
      <c r="A884" s="2">
        <v>0</v>
      </c>
      <c r="B884" s="2">
        <v>1738</v>
      </c>
      <c r="C884" s="2">
        <v>0</v>
      </c>
      <c r="D884" s="2">
        <v>0</v>
      </c>
      <c r="E884" s="2">
        <v>0</v>
      </c>
      <c r="F884" s="2">
        <v>0</v>
      </c>
      <c r="G884" s="2">
        <v>0</v>
      </c>
      <c r="H884" s="2">
        <v>0</v>
      </c>
      <c r="I884" s="5">
        <v>43885</v>
      </c>
    </row>
    <row r="885" spans="1:9" x14ac:dyDescent="0.25">
      <c r="A885" s="2">
        <v>0</v>
      </c>
      <c r="B885" s="2">
        <v>1515</v>
      </c>
      <c r="C885" s="2">
        <v>0</v>
      </c>
      <c r="D885" s="2">
        <v>0</v>
      </c>
      <c r="E885" s="2">
        <v>0</v>
      </c>
      <c r="F885" s="2">
        <v>0</v>
      </c>
      <c r="G885" s="2">
        <v>0</v>
      </c>
      <c r="H885" s="2">
        <v>0</v>
      </c>
      <c r="I885" s="5">
        <v>43884</v>
      </c>
    </row>
    <row r="886" spans="1:9" x14ac:dyDescent="0.25">
      <c r="A886" s="2">
        <v>0</v>
      </c>
      <c r="B886" s="2">
        <v>2018</v>
      </c>
      <c r="C886" s="2">
        <v>0</v>
      </c>
      <c r="D886" s="2">
        <v>0</v>
      </c>
      <c r="E886" s="2">
        <v>0</v>
      </c>
      <c r="F886" s="2">
        <v>0</v>
      </c>
      <c r="G886" s="2">
        <v>0</v>
      </c>
      <c r="H886" s="2">
        <v>0</v>
      </c>
      <c r="I886" s="5">
        <v>43884</v>
      </c>
    </row>
    <row r="887" spans="1:9" x14ac:dyDescent="0.25">
      <c r="A887" s="2">
        <v>0</v>
      </c>
      <c r="B887" s="2">
        <v>2312</v>
      </c>
      <c r="C887" s="2">
        <v>1</v>
      </c>
      <c r="D887" s="2">
        <v>0</v>
      </c>
      <c r="E887" s="2">
        <v>1</v>
      </c>
      <c r="F887" s="2">
        <v>0</v>
      </c>
      <c r="G887" s="2">
        <v>0</v>
      </c>
      <c r="H887" s="2">
        <v>0</v>
      </c>
      <c r="I887" s="5">
        <v>43884</v>
      </c>
    </row>
    <row r="888" spans="1:9" x14ac:dyDescent="0.25">
      <c r="A888" s="2">
        <v>0</v>
      </c>
      <c r="B888" s="2">
        <v>2926</v>
      </c>
      <c r="C888" s="2">
        <v>0</v>
      </c>
      <c r="D888" s="2">
        <v>0</v>
      </c>
      <c r="E888" s="2">
        <v>0</v>
      </c>
      <c r="F888" s="2">
        <v>0</v>
      </c>
      <c r="G888" s="2">
        <v>0</v>
      </c>
      <c r="H888" s="2">
        <v>0</v>
      </c>
      <c r="I888" s="5">
        <v>43884</v>
      </c>
    </row>
    <row r="889" spans="1:9" x14ac:dyDescent="0.25">
      <c r="A889" s="2">
        <v>0</v>
      </c>
      <c r="B889" s="2">
        <v>2979</v>
      </c>
      <c r="C889" s="2">
        <v>0</v>
      </c>
      <c r="D889" s="2">
        <v>0</v>
      </c>
      <c r="E889" s="2">
        <v>0</v>
      </c>
      <c r="F889" s="2">
        <v>0</v>
      </c>
      <c r="G889" s="2">
        <v>0</v>
      </c>
      <c r="H889" s="2">
        <v>0</v>
      </c>
      <c r="I889" s="5">
        <v>43884</v>
      </c>
    </row>
    <row r="890" spans="1:9" x14ac:dyDescent="0.25">
      <c r="A890" s="2">
        <v>0</v>
      </c>
      <c r="B890" s="2">
        <v>1586</v>
      </c>
      <c r="C890" s="2">
        <v>0</v>
      </c>
      <c r="D890" s="2">
        <v>0</v>
      </c>
      <c r="E890" s="2">
        <v>0</v>
      </c>
      <c r="F890" s="2">
        <v>0</v>
      </c>
      <c r="G890" s="2">
        <v>0</v>
      </c>
      <c r="H890" s="2">
        <v>0</v>
      </c>
      <c r="I890" s="5">
        <v>43883</v>
      </c>
    </row>
    <row r="891" spans="1:9" x14ac:dyDescent="0.25">
      <c r="A891" s="2">
        <v>0</v>
      </c>
      <c r="B891" s="2">
        <v>1681</v>
      </c>
      <c r="C891" s="2">
        <v>0</v>
      </c>
      <c r="D891" s="2">
        <v>0</v>
      </c>
      <c r="E891" s="2">
        <v>0</v>
      </c>
      <c r="F891" s="2">
        <v>0</v>
      </c>
      <c r="G891" s="2">
        <v>0</v>
      </c>
      <c r="H891" s="2">
        <v>0</v>
      </c>
      <c r="I891" s="5">
        <v>43883</v>
      </c>
    </row>
    <row r="892" spans="1:9" x14ac:dyDescent="0.25">
      <c r="A892" s="2">
        <v>1</v>
      </c>
      <c r="B892" s="2">
        <v>1856</v>
      </c>
      <c r="C892" s="2">
        <v>0</v>
      </c>
      <c r="D892" s="2">
        <v>1</v>
      </c>
      <c r="E892" s="2">
        <v>1</v>
      </c>
      <c r="F892" s="2">
        <v>0</v>
      </c>
      <c r="G892" s="2">
        <v>0</v>
      </c>
      <c r="H892" s="2">
        <v>0</v>
      </c>
      <c r="I892" s="5">
        <v>43883</v>
      </c>
    </row>
    <row r="893" spans="1:9" x14ac:dyDescent="0.25">
      <c r="A893" s="2">
        <v>0</v>
      </c>
      <c r="B893" s="2">
        <v>2315</v>
      </c>
      <c r="C893" s="2">
        <v>0</v>
      </c>
      <c r="D893" s="2">
        <v>0</v>
      </c>
      <c r="E893" s="2">
        <v>0</v>
      </c>
      <c r="F893" s="2">
        <v>0</v>
      </c>
      <c r="G893" s="2">
        <v>0</v>
      </c>
      <c r="H893" s="2">
        <v>0</v>
      </c>
      <c r="I893" s="5">
        <v>43883</v>
      </c>
    </row>
    <row r="894" spans="1:9" x14ac:dyDescent="0.25">
      <c r="A894" s="2">
        <v>0</v>
      </c>
      <c r="B894" s="2">
        <v>2983</v>
      </c>
      <c r="C894" s="2">
        <v>0</v>
      </c>
      <c r="D894" s="2">
        <v>0</v>
      </c>
      <c r="E894" s="2">
        <v>0</v>
      </c>
      <c r="F894" s="2">
        <v>0</v>
      </c>
      <c r="G894" s="2">
        <v>0</v>
      </c>
      <c r="H894" s="2">
        <v>0</v>
      </c>
      <c r="I894" s="5">
        <v>43883</v>
      </c>
    </row>
    <row r="895" spans="1:9" x14ac:dyDescent="0.25">
      <c r="A895" s="2">
        <v>0</v>
      </c>
      <c r="B895" s="2">
        <v>1237</v>
      </c>
      <c r="C895" s="2">
        <v>0</v>
      </c>
      <c r="D895" s="2">
        <v>0</v>
      </c>
      <c r="E895" s="2">
        <v>0</v>
      </c>
      <c r="F895" s="2">
        <v>0</v>
      </c>
      <c r="G895" s="2">
        <v>0</v>
      </c>
      <c r="H895" s="2">
        <v>0</v>
      </c>
      <c r="I895" s="5">
        <v>43882</v>
      </c>
    </row>
    <row r="896" spans="1:9" x14ac:dyDescent="0.25">
      <c r="A896" s="2">
        <v>0</v>
      </c>
      <c r="B896" s="2">
        <v>1262</v>
      </c>
      <c r="C896" s="2">
        <v>0</v>
      </c>
      <c r="D896" s="2">
        <v>0</v>
      </c>
      <c r="E896" s="2">
        <v>0</v>
      </c>
      <c r="F896" s="2">
        <v>0</v>
      </c>
      <c r="G896" s="2">
        <v>0</v>
      </c>
      <c r="H896" s="2">
        <v>0</v>
      </c>
      <c r="I896" s="5">
        <v>43882</v>
      </c>
    </row>
    <row r="897" spans="1:9" x14ac:dyDescent="0.25">
      <c r="A897" s="2">
        <v>0</v>
      </c>
      <c r="B897" s="2">
        <v>1562</v>
      </c>
      <c r="C897" s="2">
        <v>0</v>
      </c>
      <c r="D897" s="2">
        <v>0</v>
      </c>
      <c r="E897" s="2">
        <v>0</v>
      </c>
      <c r="F897" s="2">
        <v>0</v>
      </c>
      <c r="G897" s="2">
        <v>0</v>
      </c>
      <c r="H897" s="2">
        <v>0</v>
      </c>
      <c r="I897" s="5">
        <v>43882</v>
      </c>
    </row>
    <row r="898" spans="1:9" x14ac:dyDescent="0.25">
      <c r="A898" s="2">
        <v>0</v>
      </c>
      <c r="B898" s="2">
        <v>1632</v>
      </c>
      <c r="C898" s="2">
        <v>0</v>
      </c>
      <c r="D898" s="2">
        <v>0</v>
      </c>
      <c r="E898" s="2">
        <v>0</v>
      </c>
      <c r="F898" s="2">
        <v>0</v>
      </c>
      <c r="G898" s="2">
        <v>0</v>
      </c>
      <c r="H898" s="2">
        <v>0</v>
      </c>
      <c r="I898" s="5">
        <v>43882</v>
      </c>
    </row>
    <row r="899" spans="1:9" x14ac:dyDescent="0.25">
      <c r="A899" s="2">
        <v>0</v>
      </c>
      <c r="B899" s="2">
        <v>2403</v>
      </c>
      <c r="C899" s="2">
        <v>0</v>
      </c>
      <c r="D899" s="2">
        <v>0</v>
      </c>
      <c r="E899" s="2">
        <v>0</v>
      </c>
      <c r="F899" s="2">
        <v>0</v>
      </c>
      <c r="G899" s="2">
        <v>0</v>
      </c>
      <c r="H899" s="2">
        <v>0</v>
      </c>
      <c r="I899" s="5">
        <v>43882</v>
      </c>
    </row>
    <row r="900" spans="1:9" x14ac:dyDescent="0.25">
      <c r="A900" s="2">
        <v>1</v>
      </c>
      <c r="B900" s="2">
        <v>1729</v>
      </c>
      <c r="C900" s="2">
        <v>0</v>
      </c>
      <c r="D900" s="2">
        <v>0</v>
      </c>
      <c r="E900" s="2">
        <v>0</v>
      </c>
      <c r="F900" s="2">
        <v>0</v>
      </c>
      <c r="G900" s="2">
        <v>0</v>
      </c>
      <c r="H900" s="2">
        <v>0</v>
      </c>
      <c r="I900" s="5">
        <v>43881</v>
      </c>
    </row>
    <row r="901" spans="1:9" x14ac:dyDescent="0.25">
      <c r="A901" s="2">
        <v>0</v>
      </c>
      <c r="B901" s="2">
        <v>2531</v>
      </c>
      <c r="C901" s="2">
        <v>0</v>
      </c>
      <c r="D901" s="2">
        <v>0</v>
      </c>
      <c r="E901" s="2">
        <v>0</v>
      </c>
      <c r="F901" s="2">
        <v>0</v>
      </c>
      <c r="G901" s="2">
        <v>0</v>
      </c>
      <c r="H901" s="2">
        <v>0</v>
      </c>
      <c r="I901" s="5">
        <v>43881</v>
      </c>
    </row>
    <row r="902" spans="1:9" x14ac:dyDescent="0.25">
      <c r="A902" s="2">
        <v>0</v>
      </c>
      <c r="B902" s="2">
        <v>2800</v>
      </c>
      <c r="C902" s="2">
        <v>0</v>
      </c>
      <c r="D902" s="2">
        <v>0</v>
      </c>
      <c r="E902" s="2">
        <v>0</v>
      </c>
      <c r="F902" s="2">
        <v>0</v>
      </c>
      <c r="G902" s="2">
        <v>0</v>
      </c>
      <c r="H902" s="2">
        <v>0</v>
      </c>
      <c r="I902" s="5">
        <v>43881</v>
      </c>
    </row>
    <row r="903" spans="1:9" x14ac:dyDescent="0.25">
      <c r="A903" s="2">
        <v>0</v>
      </c>
      <c r="B903" s="2">
        <v>3045</v>
      </c>
      <c r="C903" s="2">
        <v>0</v>
      </c>
      <c r="D903" s="2">
        <v>0</v>
      </c>
      <c r="E903" s="2">
        <v>0</v>
      </c>
      <c r="F903" s="2">
        <v>0</v>
      </c>
      <c r="G903" s="2">
        <v>0</v>
      </c>
      <c r="H903" s="2">
        <v>0</v>
      </c>
      <c r="I903" s="5">
        <v>43881</v>
      </c>
    </row>
    <row r="904" spans="1:9" x14ac:dyDescent="0.25">
      <c r="A904" s="2">
        <v>0</v>
      </c>
      <c r="B904" s="2">
        <v>1571</v>
      </c>
      <c r="C904" s="2">
        <v>0</v>
      </c>
      <c r="D904" s="2">
        <v>0</v>
      </c>
      <c r="E904" s="2">
        <v>0</v>
      </c>
      <c r="F904" s="2">
        <v>0</v>
      </c>
      <c r="G904" s="2">
        <v>0</v>
      </c>
      <c r="H904" s="2">
        <v>0</v>
      </c>
      <c r="I904" s="5">
        <v>43880</v>
      </c>
    </row>
    <row r="905" spans="1:9" x14ac:dyDescent="0.25">
      <c r="A905" s="2">
        <v>0</v>
      </c>
      <c r="B905" s="2">
        <v>1556</v>
      </c>
      <c r="C905" s="2">
        <v>0</v>
      </c>
      <c r="D905" s="2">
        <v>0</v>
      </c>
      <c r="E905" s="2">
        <v>0</v>
      </c>
      <c r="F905" s="2">
        <v>0</v>
      </c>
      <c r="G905" s="2">
        <v>0</v>
      </c>
      <c r="H905" s="2">
        <v>0</v>
      </c>
      <c r="I905" s="5">
        <v>43879</v>
      </c>
    </row>
    <row r="906" spans="1:9" x14ac:dyDescent="0.25">
      <c r="A906" s="2">
        <v>0</v>
      </c>
      <c r="B906" s="2">
        <v>1147</v>
      </c>
      <c r="C906" s="2">
        <v>0</v>
      </c>
      <c r="D906" s="2">
        <v>0</v>
      </c>
      <c r="E906" s="2">
        <v>0</v>
      </c>
      <c r="F906" s="2">
        <v>0</v>
      </c>
      <c r="G906" s="2">
        <v>0</v>
      </c>
      <c r="H906" s="2">
        <v>0</v>
      </c>
      <c r="I906" s="5">
        <v>43878</v>
      </c>
    </row>
    <row r="907" spans="1:9" x14ac:dyDescent="0.25">
      <c r="A907" s="2">
        <v>0</v>
      </c>
      <c r="B907" s="2">
        <v>1760</v>
      </c>
      <c r="C907" s="2">
        <v>0</v>
      </c>
      <c r="D907" s="2">
        <v>0</v>
      </c>
      <c r="E907" s="2">
        <v>0</v>
      </c>
      <c r="F907" s="2">
        <v>0</v>
      </c>
      <c r="G907" s="2">
        <v>0</v>
      </c>
      <c r="H907" s="2">
        <v>0</v>
      </c>
      <c r="I907" s="5">
        <v>43878</v>
      </c>
    </row>
    <row r="908" spans="1:9" x14ac:dyDescent="0.25">
      <c r="A908" s="2">
        <v>0</v>
      </c>
      <c r="B908" s="2">
        <v>1946</v>
      </c>
      <c r="C908" s="2">
        <v>0</v>
      </c>
      <c r="D908" s="2">
        <v>0</v>
      </c>
      <c r="E908" s="2">
        <v>0</v>
      </c>
      <c r="F908" s="2">
        <v>0</v>
      </c>
      <c r="G908" s="2">
        <v>0</v>
      </c>
      <c r="H908" s="2">
        <v>0</v>
      </c>
      <c r="I908" s="5">
        <v>43878</v>
      </c>
    </row>
    <row r="909" spans="1:9" x14ac:dyDescent="0.25">
      <c r="A909" s="2">
        <v>1</v>
      </c>
      <c r="B909" s="2">
        <v>1960</v>
      </c>
      <c r="C909" s="2">
        <v>0</v>
      </c>
      <c r="D909" s="2">
        <v>0</v>
      </c>
      <c r="E909" s="2">
        <v>0</v>
      </c>
      <c r="F909" s="2">
        <v>0</v>
      </c>
      <c r="G909" s="2">
        <v>0</v>
      </c>
      <c r="H909" s="2">
        <v>0</v>
      </c>
      <c r="I909" s="5">
        <v>43878</v>
      </c>
    </row>
    <row r="910" spans="1:9" x14ac:dyDescent="0.25">
      <c r="A910" s="2">
        <v>0</v>
      </c>
      <c r="B910" s="2">
        <v>2100</v>
      </c>
      <c r="C910" s="2">
        <v>0</v>
      </c>
      <c r="D910" s="2">
        <v>0</v>
      </c>
      <c r="E910" s="2">
        <v>0</v>
      </c>
      <c r="F910" s="2">
        <v>0</v>
      </c>
      <c r="G910" s="2">
        <v>0</v>
      </c>
      <c r="H910" s="2">
        <v>0</v>
      </c>
      <c r="I910" s="5">
        <v>43878</v>
      </c>
    </row>
    <row r="911" spans="1:9" x14ac:dyDescent="0.25">
      <c r="A911" s="2">
        <v>0</v>
      </c>
      <c r="B911" s="2">
        <v>2234</v>
      </c>
      <c r="C911" s="2">
        <v>0</v>
      </c>
      <c r="D911" s="2">
        <v>0</v>
      </c>
      <c r="E911" s="2">
        <v>0</v>
      </c>
      <c r="F911" s="2">
        <v>0</v>
      </c>
      <c r="G911" s="2">
        <v>0</v>
      </c>
      <c r="H911" s="2">
        <v>0</v>
      </c>
      <c r="I911" s="5">
        <v>43878</v>
      </c>
    </row>
    <row r="912" spans="1:9" x14ac:dyDescent="0.25">
      <c r="A912" s="2">
        <v>0</v>
      </c>
      <c r="B912" s="2">
        <v>1316</v>
      </c>
      <c r="C912" s="2">
        <v>0</v>
      </c>
      <c r="D912" s="2">
        <v>0</v>
      </c>
      <c r="E912" s="2">
        <v>0</v>
      </c>
      <c r="F912" s="2">
        <v>0</v>
      </c>
      <c r="G912" s="2">
        <v>0</v>
      </c>
      <c r="H912" s="2">
        <v>0</v>
      </c>
      <c r="I912" s="5">
        <v>43877</v>
      </c>
    </row>
    <row r="913" spans="1:9" x14ac:dyDescent="0.25">
      <c r="A913" s="2">
        <v>0</v>
      </c>
      <c r="B913" s="2">
        <v>1578</v>
      </c>
      <c r="C913" s="2">
        <v>0</v>
      </c>
      <c r="D913" s="2">
        <v>0</v>
      </c>
      <c r="E913" s="2">
        <v>0</v>
      </c>
      <c r="F913" s="2">
        <v>0</v>
      </c>
      <c r="G913" s="2">
        <v>0</v>
      </c>
      <c r="H913" s="2">
        <v>0</v>
      </c>
      <c r="I913" s="5">
        <v>43877</v>
      </c>
    </row>
    <row r="914" spans="1:9" x14ac:dyDescent="0.25">
      <c r="A914" s="2">
        <v>0</v>
      </c>
      <c r="B914" s="2">
        <v>2181</v>
      </c>
      <c r="C914" s="2">
        <v>0</v>
      </c>
      <c r="D914" s="2">
        <v>0</v>
      </c>
      <c r="E914" s="2">
        <v>0</v>
      </c>
      <c r="F914" s="2">
        <v>0</v>
      </c>
      <c r="G914" s="2">
        <v>0</v>
      </c>
      <c r="H914" s="2">
        <v>0</v>
      </c>
      <c r="I914" s="5">
        <v>43877</v>
      </c>
    </row>
    <row r="915" spans="1:9" x14ac:dyDescent="0.25">
      <c r="A915" s="2">
        <v>0</v>
      </c>
      <c r="B915" s="2">
        <v>2639</v>
      </c>
      <c r="C915" s="2">
        <v>0</v>
      </c>
      <c r="D915" s="2">
        <v>0</v>
      </c>
      <c r="E915" s="2">
        <v>0</v>
      </c>
      <c r="F915" s="2">
        <v>0</v>
      </c>
      <c r="G915" s="2">
        <v>0</v>
      </c>
      <c r="H915" s="2">
        <v>0</v>
      </c>
      <c r="I915" s="5">
        <v>43877</v>
      </c>
    </row>
    <row r="916" spans="1:9" x14ac:dyDescent="0.25">
      <c r="A916" s="2">
        <v>0</v>
      </c>
      <c r="B916" s="2">
        <v>2809</v>
      </c>
      <c r="C916" s="2">
        <v>0</v>
      </c>
      <c r="D916" s="2">
        <v>0</v>
      </c>
      <c r="E916" s="2">
        <v>0</v>
      </c>
      <c r="F916" s="2">
        <v>0</v>
      </c>
      <c r="G916" s="2">
        <v>0</v>
      </c>
      <c r="H916" s="2">
        <v>1</v>
      </c>
      <c r="I916" s="5">
        <v>43877</v>
      </c>
    </row>
    <row r="917" spans="1:9" x14ac:dyDescent="0.25">
      <c r="A917" s="2">
        <v>0</v>
      </c>
      <c r="B917" s="2">
        <v>3022</v>
      </c>
      <c r="C917" s="2">
        <v>0</v>
      </c>
      <c r="D917" s="2">
        <v>1</v>
      </c>
      <c r="E917" s="2">
        <v>1</v>
      </c>
      <c r="F917" s="2">
        <v>0</v>
      </c>
      <c r="G917" s="2">
        <v>0</v>
      </c>
      <c r="H917" s="2">
        <v>0</v>
      </c>
      <c r="I917" s="5">
        <v>43877</v>
      </c>
    </row>
    <row r="918" spans="1:9" x14ac:dyDescent="0.25">
      <c r="A918" s="2">
        <v>0</v>
      </c>
      <c r="B918" s="2">
        <v>1107</v>
      </c>
      <c r="C918" s="2">
        <v>0</v>
      </c>
      <c r="D918" s="2">
        <v>0</v>
      </c>
      <c r="E918" s="2">
        <v>0</v>
      </c>
      <c r="F918" s="2">
        <v>0</v>
      </c>
      <c r="G918" s="2">
        <v>0</v>
      </c>
      <c r="H918" s="2">
        <v>0</v>
      </c>
      <c r="I918" s="5">
        <v>43876</v>
      </c>
    </row>
    <row r="919" spans="1:9" x14ac:dyDescent="0.25">
      <c r="A919" s="2">
        <v>0</v>
      </c>
      <c r="B919" s="2">
        <v>1295</v>
      </c>
      <c r="C919" s="2">
        <v>1</v>
      </c>
      <c r="D919" s="2">
        <v>0</v>
      </c>
      <c r="E919" s="2">
        <v>0</v>
      </c>
      <c r="F919" s="2">
        <v>0</v>
      </c>
      <c r="G919" s="2">
        <v>0</v>
      </c>
      <c r="H919" s="2">
        <v>0</v>
      </c>
      <c r="I919" s="5">
        <v>43876</v>
      </c>
    </row>
    <row r="920" spans="1:9" x14ac:dyDescent="0.25">
      <c r="A920" s="2">
        <v>0</v>
      </c>
      <c r="B920" s="2">
        <v>2735</v>
      </c>
      <c r="C920" s="2">
        <v>0</v>
      </c>
      <c r="D920" s="2">
        <v>0</v>
      </c>
      <c r="E920" s="2">
        <v>0</v>
      </c>
      <c r="F920" s="2">
        <v>0</v>
      </c>
      <c r="G920" s="2">
        <v>0</v>
      </c>
      <c r="H920" s="2">
        <v>0</v>
      </c>
      <c r="I920" s="5">
        <v>43876</v>
      </c>
    </row>
    <row r="921" spans="1:9" x14ac:dyDescent="0.25">
      <c r="A921" s="2">
        <v>0</v>
      </c>
      <c r="B921" s="2">
        <v>2829</v>
      </c>
      <c r="C921" s="2">
        <v>0</v>
      </c>
      <c r="D921" s="2">
        <v>0</v>
      </c>
      <c r="E921" s="2">
        <v>0</v>
      </c>
      <c r="F921" s="2">
        <v>0</v>
      </c>
      <c r="G921" s="2">
        <v>0</v>
      </c>
      <c r="H921" s="2">
        <v>1</v>
      </c>
      <c r="I921" s="5">
        <v>43876</v>
      </c>
    </row>
    <row r="922" spans="1:9" x14ac:dyDescent="0.25">
      <c r="A922" s="2">
        <v>0</v>
      </c>
      <c r="B922" s="2">
        <v>1006</v>
      </c>
      <c r="C922" s="2">
        <v>0</v>
      </c>
      <c r="D922" s="2">
        <v>0</v>
      </c>
      <c r="E922" s="2">
        <v>0</v>
      </c>
      <c r="F922" s="2">
        <v>0</v>
      </c>
      <c r="G922" s="2">
        <v>0</v>
      </c>
      <c r="H922" s="2">
        <v>0</v>
      </c>
      <c r="I922" s="5">
        <v>43875</v>
      </c>
    </row>
    <row r="923" spans="1:9" x14ac:dyDescent="0.25">
      <c r="A923" s="2">
        <v>0</v>
      </c>
      <c r="B923" s="2">
        <v>1544</v>
      </c>
      <c r="C923" s="2">
        <v>0</v>
      </c>
      <c r="D923" s="2">
        <v>0</v>
      </c>
      <c r="E923" s="2">
        <v>0</v>
      </c>
      <c r="F923" s="2">
        <v>0</v>
      </c>
      <c r="G923" s="2">
        <v>0</v>
      </c>
      <c r="H923" s="2">
        <v>0</v>
      </c>
      <c r="I923" s="5">
        <v>43875</v>
      </c>
    </row>
    <row r="924" spans="1:9" x14ac:dyDescent="0.25">
      <c r="A924" s="2">
        <v>0</v>
      </c>
      <c r="B924" s="2">
        <v>2493</v>
      </c>
      <c r="C924" s="2">
        <v>0</v>
      </c>
      <c r="D924" s="2">
        <v>0</v>
      </c>
      <c r="E924" s="2">
        <v>0</v>
      </c>
      <c r="F924" s="2">
        <v>0</v>
      </c>
      <c r="G924" s="2">
        <v>0</v>
      </c>
      <c r="H924" s="2">
        <v>0</v>
      </c>
      <c r="I924" s="5">
        <v>43875</v>
      </c>
    </row>
    <row r="925" spans="1:9" x14ac:dyDescent="0.25">
      <c r="A925" s="2">
        <v>0</v>
      </c>
      <c r="B925" s="2">
        <v>2811</v>
      </c>
      <c r="C925" s="2">
        <v>0</v>
      </c>
      <c r="D925" s="2">
        <v>0</v>
      </c>
      <c r="E925" s="2">
        <v>0</v>
      </c>
      <c r="F925" s="2">
        <v>0</v>
      </c>
      <c r="G925" s="2">
        <v>0</v>
      </c>
      <c r="H925" s="2">
        <v>0</v>
      </c>
      <c r="I925" s="5">
        <v>43875</v>
      </c>
    </row>
    <row r="926" spans="1:9" x14ac:dyDescent="0.25">
      <c r="A926" s="2">
        <v>0</v>
      </c>
      <c r="B926" s="2">
        <v>2863</v>
      </c>
      <c r="C926" s="2">
        <v>0</v>
      </c>
      <c r="D926" s="2">
        <v>0</v>
      </c>
      <c r="E926" s="2">
        <v>0</v>
      </c>
      <c r="F926" s="2">
        <v>0</v>
      </c>
      <c r="G926" s="2">
        <v>0</v>
      </c>
      <c r="H926" s="2">
        <v>0</v>
      </c>
      <c r="I926" s="5">
        <v>43875</v>
      </c>
    </row>
    <row r="927" spans="1:9" x14ac:dyDescent="0.25">
      <c r="A927" s="2">
        <v>0</v>
      </c>
      <c r="B927" s="2">
        <v>1421</v>
      </c>
      <c r="C927" s="2">
        <v>0</v>
      </c>
      <c r="D927" s="2">
        <v>0</v>
      </c>
      <c r="E927" s="2">
        <v>0</v>
      </c>
      <c r="F927" s="2">
        <v>0</v>
      </c>
      <c r="G927" s="2">
        <v>0</v>
      </c>
      <c r="H927" s="2">
        <v>0</v>
      </c>
      <c r="I927" s="5">
        <v>43873</v>
      </c>
    </row>
    <row r="928" spans="1:9" x14ac:dyDescent="0.25">
      <c r="A928" s="2">
        <v>0</v>
      </c>
      <c r="B928" s="2">
        <v>1551</v>
      </c>
      <c r="C928" s="2">
        <v>0</v>
      </c>
      <c r="D928" s="2">
        <v>0</v>
      </c>
      <c r="E928" s="2">
        <v>0</v>
      </c>
      <c r="F928" s="2">
        <v>0</v>
      </c>
      <c r="G928" s="2">
        <v>0</v>
      </c>
      <c r="H928" s="2">
        <v>0</v>
      </c>
      <c r="I928" s="5">
        <v>43873</v>
      </c>
    </row>
    <row r="929" spans="1:9" x14ac:dyDescent="0.25">
      <c r="A929" s="2">
        <v>0</v>
      </c>
      <c r="B929" s="2">
        <v>2739</v>
      </c>
      <c r="C929" s="2">
        <v>0</v>
      </c>
      <c r="D929" s="2">
        <v>0</v>
      </c>
      <c r="E929" s="2">
        <v>0</v>
      </c>
      <c r="F929" s="2">
        <v>0</v>
      </c>
      <c r="G929" s="2">
        <v>0</v>
      </c>
      <c r="H929" s="2">
        <v>0</v>
      </c>
      <c r="I929" s="5">
        <v>43873</v>
      </c>
    </row>
    <row r="930" spans="1:9" x14ac:dyDescent="0.25">
      <c r="A930" s="2">
        <v>0</v>
      </c>
      <c r="B930" s="2">
        <v>2841</v>
      </c>
      <c r="C930" s="2">
        <v>0</v>
      </c>
      <c r="D930" s="2">
        <v>0</v>
      </c>
      <c r="E930" s="2">
        <v>0</v>
      </c>
      <c r="F930" s="2">
        <v>0</v>
      </c>
      <c r="G930" s="2">
        <v>0</v>
      </c>
      <c r="H930" s="2">
        <v>0</v>
      </c>
      <c r="I930" s="5">
        <v>43872</v>
      </c>
    </row>
    <row r="931" spans="1:9" x14ac:dyDescent="0.25">
      <c r="A931" s="2">
        <v>0</v>
      </c>
      <c r="B931" s="2">
        <v>2881</v>
      </c>
      <c r="C931" s="2">
        <v>0</v>
      </c>
      <c r="D931" s="2">
        <v>0</v>
      </c>
      <c r="E931" s="2">
        <v>0</v>
      </c>
      <c r="F931" s="2">
        <v>0</v>
      </c>
      <c r="G931" s="2">
        <v>0</v>
      </c>
      <c r="H931" s="2">
        <v>0</v>
      </c>
      <c r="I931" s="5">
        <v>43872</v>
      </c>
    </row>
    <row r="932" spans="1:9" x14ac:dyDescent="0.25">
      <c r="A932" s="2">
        <v>0</v>
      </c>
      <c r="B932" s="2">
        <v>3039</v>
      </c>
      <c r="C932" s="2">
        <v>0</v>
      </c>
      <c r="D932" s="2">
        <v>0</v>
      </c>
      <c r="E932" s="2">
        <v>0</v>
      </c>
      <c r="F932" s="2">
        <v>0</v>
      </c>
      <c r="G932" s="2">
        <v>0</v>
      </c>
      <c r="H932" s="2">
        <v>0</v>
      </c>
      <c r="I932" s="5">
        <v>43872</v>
      </c>
    </row>
    <row r="933" spans="1:9" x14ac:dyDescent="0.25">
      <c r="A933" s="2">
        <v>0</v>
      </c>
      <c r="B933" s="2">
        <v>2271</v>
      </c>
      <c r="C933" s="2">
        <v>0</v>
      </c>
      <c r="D933" s="2">
        <v>0</v>
      </c>
      <c r="E933" s="2">
        <v>0</v>
      </c>
      <c r="F933" s="2">
        <v>0</v>
      </c>
      <c r="G933" s="2">
        <v>0</v>
      </c>
      <c r="H933" s="2">
        <v>0</v>
      </c>
      <c r="I933" s="5">
        <v>43871</v>
      </c>
    </row>
    <row r="934" spans="1:9" x14ac:dyDescent="0.25">
      <c r="A934" s="2">
        <v>0</v>
      </c>
      <c r="B934" s="2">
        <v>2646</v>
      </c>
      <c r="C934" s="2">
        <v>0</v>
      </c>
      <c r="D934" s="2">
        <v>0</v>
      </c>
      <c r="E934" s="2">
        <v>0</v>
      </c>
      <c r="F934" s="2">
        <v>0</v>
      </c>
      <c r="G934" s="2">
        <v>0</v>
      </c>
      <c r="H934" s="2">
        <v>0</v>
      </c>
      <c r="I934" s="5">
        <v>43871</v>
      </c>
    </row>
    <row r="935" spans="1:9" x14ac:dyDescent="0.25">
      <c r="A935" s="2">
        <v>0</v>
      </c>
      <c r="B935" s="2">
        <v>2693</v>
      </c>
      <c r="C935" s="2">
        <v>0</v>
      </c>
      <c r="D935" s="2">
        <v>0</v>
      </c>
      <c r="E935" s="2">
        <v>0</v>
      </c>
      <c r="F935" s="2">
        <v>0</v>
      </c>
      <c r="G935" s="2">
        <v>0</v>
      </c>
      <c r="H935" s="2">
        <v>0</v>
      </c>
      <c r="I935" s="5">
        <v>43871</v>
      </c>
    </row>
    <row r="936" spans="1:9" x14ac:dyDescent="0.25">
      <c r="A936" s="2">
        <v>0</v>
      </c>
      <c r="B936" s="2">
        <v>2900</v>
      </c>
      <c r="C936" s="2">
        <v>0</v>
      </c>
      <c r="D936" s="2">
        <v>0</v>
      </c>
      <c r="E936" s="2">
        <v>0</v>
      </c>
      <c r="F936" s="2">
        <v>0</v>
      </c>
      <c r="G936" s="2">
        <v>0</v>
      </c>
      <c r="H936" s="2">
        <v>0</v>
      </c>
      <c r="I936" s="5">
        <v>43871</v>
      </c>
    </row>
    <row r="937" spans="1:9" x14ac:dyDescent="0.25">
      <c r="A937" s="2">
        <v>0</v>
      </c>
      <c r="B937" s="2">
        <v>1073</v>
      </c>
      <c r="C937" s="2">
        <v>0</v>
      </c>
      <c r="D937" s="2">
        <v>0</v>
      </c>
      <c r="E937" s="2">
        <v>0</v>
      </c>
      <c r="F937" s="2">
        <v>0</v>
      </c>
      <c r="G937" s="2">
        <v>1</v>
      </c>
      <c r="H937" s="2">
        <v>0</v>
      </c>
      <c r="I937" s="5">
        <v>43870</v>
      </c>
    </row>
    <row r="938" spans="1:9" x14ac:dyDescent="0.25">
      <c r="A938" s="2">
        <v>0</v>
      </c>
      <c r="B938" s="2">
        <v>1114</v>
      </c>
      <c r="C938" s="2">
        <v>0</v>
      </c>
      <c r="D938" s="2">
        <v>0</v>
      </c>
      <c r="E938" s="2">
        <v>0</v>
      </c>
      <c r="F938" s="2">
        <v>0</v>
      </c>
      <c r="G938" s="2">
        <v>0</v>
      </c>
      <c r="H938" s="2">
        <v>0</v>
      </c>
      <c r="I938" s="5">
        <v>43870</v>
      </c>
    </row>
    <row r="939" spans="1:9" x14ac:dyDescent="0.25">
      <c r="A939" s="2">
        <v>0</v>
      </c>
      <c r="B939" s="2">
        <v>1036</v>
      </c>
      <c r="C939" s="2">
        <v>0</v>
      </c>
      <c r="D939" s="2">
        <v>0</v>
      </c>
      <c r="E939" s="2">
        <v>0</v>
      </c>
      <c r="F939" s="2">
        <v>0</v>
      </c>
      <c r="G939" s="2">
        <v>0</v>
      </c>
      <c r="H939" s="2">
        <v>0</v>
      </c>
      <c r="I939" s="5">
        <v>43868</v>
      </c>
    </row>
    <row r="940" spans="1:9" x14ac:dyDescent="0.25">
      <c r="A940" s="2">
        <v>0</v>
      </c>
      <c r="B940" s="2">
        <v>2522</v>
      </c>
      <c r="C940" s="2">
        <v>0</v>
      </c>
      <c r="D940" s="2">
        <v>0</v>
      </c>
      <c r="E940" s="2">
        <v>0</v>
      </c>
      <c r="F940" s="2">
        <v>0</v>
      </c>
      <c r="G940" s="2">
        <v>0</v>
      </c>
      <c r="H940" s="2">
        <v>0</v>
      </c>
      <c r="I940" s="5">
        <v>43868</v>
      </c>
    </row>
    <row r="941" spans="1:9" x14ac:dyDescent="0.25">
      <c r="A941" s="2">
        <v>0</v>
      </c>
      <c r="B941" s="2">
        <v>1749</v>
      </c>
      <c r="C941" s="2">
        <v>0</v>
      </c>
      <c r="D941" s="2">
        <v>0</v>
      </c>
      <c r="E941" s="2">
        <v>0</v>
      </c>
      <c r="F941" s="2">
        <v>0</v>
      </c>
      <c r="G941" s="2">
        <v>0</v>
      </c>
      <c r="H941" s="2">
        <v>0</v>
      </c>
      <c r="I941" s="5">
        <v>43867</v>
      </c>
    </row>
    <row r="942" spans="1:9" x14ac:dyDescent="0.25">
      <c r="A942" s="2">
        <v>0</v>
      </c>
      <c r="B942" s="2">
        <v>1800</v>
      </c>
      <c r="C942" s="2">
        <v>0</v>
      </c>
      <c r="D942" s="2">
        <v>0</v>
      </c>
      <c r="E942" s="2">
        <v>0</v>
      </c>
      <c r="F942" s="2">
        <v>0</v>
      </c>
      <c r="G942" s="2">
        <v>0</v>
      </c>
      <c r="H942" s="2">
        <v>0</v>
      </c>
      <c r="I942" s="5">
        <v>43867</v>
      </c>
    </row>
    <row r="943" spans="1:9" x14ac:dyDescent="0.25">
      <c r="A943" s="2">
        <v>0</v>
      </c>
      <c r="B943" s="2">
        <v>2177</v>
      </c>
      <c r="C943" s="2">
        <v>0</v>
      </c>
      <c r="D943" s="2">
        <v>0</v>
      </c>
      <c r="E943" s="2">
        <v>0</v>
      </c>
      <c r="F943" s="2">
        <v>0</v>
      </c>
      <c r="G943" s="2">
        <v>0</v>
      </c>
      <c r="H943" s="2">
        <v>0</v>
      </c>
      <c r="I943" s="5">
        <v>43867</v>
      </c>
    </row>
    <row r="944" spans="1:9" x14ac:dyDescent="0.25">
      <c r="A944" s="2">
        <v>0</v>
      </c>
      <c r="B944" s="2">
        <v>1206</v>
      </c>
      <c r="C944" s="2">
        <v>0</v>
      </c>
      <c r="D944" s="2">
        <v>0</v>
      </c>
      <c r="E944" s="2">
        <v>0</v>
      </c>
      <c r="F944" s="2">
        <v>0</v>
      </c>
      <c r="G944" s="2">
        <v>0</v>
      </c>
      <c r="H944" s="2">
        <v>0</v>
      </c>
      <c r="I944" s="5">
        <v>43866</v>
      </c>
    </row>
    <row r="945" spans="1:9" x14ac:dyDescent="0.25">
      <c r="A945" s="2">
        <v>0</v>
      </c>
      <c r="B945" s="2">
        <v>1640</v>
      </c>
      <c r="C945" s="2">
        <v>0</v>
      </c>
      <c r="D945" s="2">
        <v>0</v>
      </c>
      <c r="E945" s="2">
        <v>0</v>
      </c>
      <c r="F945" s="2">
        <v>0</v>
      </c>
      <c r="G945" s="2">
        <v>0</v>
      </c>
      <c r="H945" s="2">
        <v>0</v>
      </c>
      <c r="I945" s="5">
        <v>43866</v>
      </c>
    </row>
    <row r="946" spans="1:9" x14ac:dyDescent="0.25">
      <c r="A946" s="2">
        <v>0</v>
      </c>
      <c r="B946" s="2">
        <v>2328</v>
      </c>
      <c r="C946" s="2">
        <v>1</v>
      </c>
      <c r="D946" s="2">
        <v>0</v>
      </c>
      <c r="E946" s="2">
        <v>0</v>
      </c>
      <c r="F946" s="2">
        <v>0</v>
      </c>
      <c r="G946" s="2">
        <v>0</v>
      </c>
      <c r="H946" s="2">
        <v>0</v>
      </c>
      <c r="I946" s="5">
        <v>43866</v>
      </c>
    </row>
    <row r="947" spans="1:9" x14ac:dyDescent="0.25">
      <c r="A947" s="2">
        <v>0</v>
      </c>
      <c r="B947" s="2">
        <v>2606</v>
      </c>
      <c r="C947" s="2">
        <v>0</v>
      </c>
      <c r="D947" s="2">
        <v>0</v>
      </c>
      <c r="E947" s="2">
        <v>0</v>
      </c>
      <c r="F947" s="2">
        <v>0</v>
      </c>
      <c r="G947" s="2">
        <v>0</v>
      </c>
      <c r="H947" s="2">
        <v>0</v>
      </c>
      <c r="I947" s="5">
        <v>43866</v>
      </c>
    </row>
    <row r="948" spans="1:9" x14ac:dyDescent="0.25">
      <c r="A948" s="2">
        <v>0</v>
      </c>
      <c r="B948" s="2">
        <v>2793</v>
      </c>
      <c r="C948" s="2">
        <v>0</v>
      </c>
      <c r="D948" s="2">
        <v>0</v>
      </c>
      <c r="E948" s="2">
        <v>0</v>
      </c>
      <c r="F948" s="2">
        <v>0</v>
      </c>
      <c r="G948" s="2">
        <v>0</v>
      </c>
      <c r="H948" s="2">
        <v>0</v>
      </c>
      <c r="I948" s="5">
        <v>43866</v>
      </c>
    </row>
    <row r="949" spans="1:9" x14ac:dyDescent="0.25">
      <c r="A949" s="2">
        <v>0</v>
      </c>
      <c r="B949" s="2">
        <v>2818</v>
      </c>
      <c r="C949" s="2">
        <v>0</v>
      </c>
      <c r="D949" s="2">
        <v>0</v>
      </c>
      <c r="E949" s="2">
        <v>0</v>
      </c>
      <c r="F949" s="2">
        <v>0</v>
      </c>
      <c r="G949" s="2">
        <v>0</v>
      </c>
      <c r="H949" s="2">
        <v>0</v>
      </c>
      <c r="I949" s="5">
        <v>43866</v>
      </c>
    </row>
    <row r="950" spans="1:9" x14ac:dyDescent="0.25">
      <c r="A950" s="2">
        <v>0</v>
      </c>
      <c r="B950" s="2">
        <v>2914</v>
      </c>
      <c r="C950" s="2">
        <v>0</v>
      </c>
      <c r="D950" s="2">
        <v>0</v>
      </c>
      <c r="E950" s="2">
        <v>0</v>
      </c>
      <c r="F950" s="2">
        <v>0</v>
      </c>
      <c r="G950" s="2">
        <v>0</v>
      </c>
      <c r="H950" s="2">
        <v>0</v>
      </c>
      <c r="I950" s="5">
        <v>43866</v>
      </c>
    </row>
    <row r="951" spans="1:9" x14ac:dyDescent="0.25">
      <c r="A951" s="2">
        <v>0</v>
      </c>
      <c r="B951" s="2">
        <v>3059</v>
      </c>
      <c r="C951" s="2">
        <v>0</v>
      </c>
      <c r="D951" s="2">
        <v>0</v>
      </c>
      <c r="E951" s="2">
        <v>0</v>
      </c>
      <c r="F951" s="2">
        <v>0</v>
      </c>
      <c r="G951" s="2">
        <v>0</v>
      </c>
      <c r="H951" s="2">
        <v>1</v>
      </c>
      <c r="I951" s="5">
        <v>43866</v>
      </c>
    </row>
    <row r="952" spans="1:9" x14ac:dyDescent="0.25">
      <c r="A952" s="2">
        <v>0</v>
      </c>
      <c r="B952" s="2">
        <v>1757</v>
      </c>
      <c r="C952" s="2">
        <v>0</v>
      </c>
      <c r="D952" s="2">
        <v>0</v>
      </c>
      <c r="E952" s="2">
        <v>0</v>
      </c>
      <c r="F952" s="2">
        <v>0</v>
      </c>
      <c r="G952" s="2">
        <v>0</v>
      </c>
      <c r="H952" s="2">
        <v>0</v>
      </c>
      <c r="I952" s="5">
        <v>43865</v>
      </c>
    </row>
    <row r="953" spans="1:9" x14ac:dyDescent="0.25">
      <c r="A953" s="2">
        <v>0</v>
      </c>
      <c r="B953" s="2">
        <v>2095</v>
      </c>
      <c r="C953" s="2">
        <v>0</v>
      </c>
      <c r="D953" s="2">
        <v>0</v>
      </c>
      <c r="E953" s="2">
        <v>0</v>
      </c>
      <c r="F953" s="2">
        <v>0</v>
      </c>
      <c r="G953" s="2">
        <v>0</v>
      </c>
      <c r="H953" s="2">
        <v>0</v>
      </c>
      <c r="I953" s="5">
        <v>43865</v>
      </c>
    </row>
    <row r="954" spans="1:9" x14ac:dyDescent="0.25">
      <c r="A954" s="2">
        <v>0</v>
      </c>
      <c r="B954" s="2">
        <v>2579</v>
      </c>
      <c r="C954" s="2">
        <v>0</v>
      </c>
      <c r="D954" s="2">
        <v>0</v>
      </c>
      <c r="E954" s="2">
        <v>0</v>
      </c>
      <c r="F954" s="2">
        <v>0</v>
      </c>
      <c r="G954" s="2">
        <v>0</v>
      </c>
      <c r="H954" s="2">
        <v>0</v>
      </c>
      <c r="I954" s="5">
        <v>43865</v>
      </c>
    </row>
    <row r="955" spans="1:9" x14ac:dyDescent="0.25">
      <c r="A955" s="2">
        <v>0</v>
      </c>
      <c r="B955" s="2">
        <v>1034</v>
      </c>
      <c r="C955" s="2">
        <v>0</v>
      </c>
      <c r="D955" s="2">
        <v>0</v>
      </c>
      <c r="E955" s="2">
        <v>0</v>
      </c>
      <c r="F955" s="2">
        <v>0</v>
      </c>
      <c r="G955" s="2">
        <v>0</v>
      </c>
      <c r="H955" s="2">
        <v>0</v>
      </c>
      <c r="I955" s="5">
        <v>43864</v>
      </c>
    </row>
    <row r="956" spans="1:9" x14ac:dyDescent="0.25">
      <c r="A956" s="2">
        <v>1</v>
      </c>
      <c r="B956" s="2">
        <v>1356</v>
      </c>
      <c r="C956" s="2">
        <v>0</v>
      </c>
      <c r="D956" s="2">
        <v>0</v>
      </c>
      <c r="E956" s="2">
        <v>0</v>
      </c>
      <c r="F956" s="2">
        <v>0</v>
      </c>
      <c r="G956" s="2">
        <v>0</v>
      </c>
      <c r="H956" s="2">
        <v>0</v>
      </c>
      <c r="I956" s="5">
        <v>43864</v>
      </c>
    </row>
    <row r="957" spans="1:9" x14ac:dyDescent="0.25">
      <c r="A957" s="2">
        <v>0</v>
      </c>
      <c r="B957" s="2">
        <v>1133</v>
      </c>
      <c r="C957" s="2">
        <v>0</v>
      </c>
      <c r="D957" s="2">
        <v>0</v>
      </c>
      <c r="E957" s="2">
        <v>0</v>
      </c>
      <c r="F957" s="2">
        <v>0</v>
      </c>
      <c r="G957" s="2">
        <v>0</v>
      </c>
      <c r="H957" s="2">
        <v>0</v>
      </c>
      <c r="I957" s="5">
        <v>43863</v>
      </c>
    </row>
    <row r="958" spans="1:9" x14ac:dyDescent="0.25">
      <c r="A958" s="2">
        <v>0</v>
      </c>
      <c r="B958" s="2">
        <v>1137</v>
      </c>
      <c r="C958" s="2">
        <v>0</v>
      </c>
      <c r="D958" s="2">
        <v>0</v>
      </c>
      <c r="E958" s="2">
        <v>0</v>
      </c>
      <c r="F958" s="2">
        <v>0</v>
      </c>
      <c r="G958" s="2">
        <v>1</v>
      </c>
      <c r="H958" s="2">
        <v>0</v>
      </c>
      <c r="I958" s="5">
        <v>43863</v>
      </c>
    </row>
    <row r="959" spans="1:9" x14ac:dyDescent="0.25">
      <c r="A959" s="2">
        <v>0</v>
      </c>
      <c r="B959" s="2">
        <v>1156</v>
      </c>
      <c r="C959" s="2">
        <v>1</v>
      </c>
      <c r="D959" s="2">
        <v>0</v>
      </c>
      <c r="E959" s="2">
        <v>0</v>
      </c>
      <c r="F959" s="2">
        <v>0</v>
      </c>
      <c r="G959" s="2">
        <v>0</v>
      </c>
      <c r="H959" s="2">
        <v>0</v>
      </c>
      <c r="I959" s="5">
        <v>43863</v>
      </c>
    </row>
    <row r="960" spans="1:9" x14ac:dyDescent="0.25">
      <c r="A960" s="2">
        <v>0</v>
      </c>
      <c r="B960" s="2">
        <v>2096</v>
      </c>
      <c r="C960" s="2">
        <v>1</v>
      </c>
      <c r="D960" s="2">
        <v>1</v>
      </c>
      <c r="E960" s="2">
        <v>0</v>
      </c>
      <c r="F960" s="2">
        <v>0</v>
      </c>
      <c r="G960" s="2">
        <v>0</v>
      </c>
      <c r="H960" s="2">
        <v>0</v>
      </c>
      <c r="I960" s="5">
        <v>43863</v>
      </c>
    </row>
    <row r="961" spans="1:9" x14ac:dyDescent="0.25">
      <c r="A961" s="2">
        <v>1</v>
      </c>
      <c r="B961" s="2">
        <v>2686</v>
      </c>
      <c r="C961" s="2">
        <v>0</v>
      </c>
      <c r="D961" s="2">
        <v>1</v>
      </c>
      <c r="E961" s="2">
        <v>1</v>
      </c>
      <c r="F961" s="2">
        <v>0</v>
      </c>
      <c r="G961" s="2">
        <v>0</v>
      </c>
      <c r="H961" s="2">
        <v>1</v>
      </c>
      <c r="I961" s="5">
        <v>43863</v>
      </c>
    </row>
    <row r="962" spans="1:9" x14ac:dyDescent="0.25">
      <c r="A962" s="2">
        <v>0</v>
      </c>
      <c r="B962" s="2">
        <v>2231</v>
      </c>
      <c r="C962" s="2">
        <v>0</v>
      </c>
      <c r="D962" s="2">
        <v>1</v>
      </c>
      <c r="E962" s="2">
        <v>1</v>
      </c>
      <c r="F962" s="2">
        <v>0</v>
      </c>
      <c r="G962" s="2">
        <v>0</v>
      </c>
      <c r="H962" s="2">
        <v>1</v>
      </c>
      <c r="I962" s="5">
        <v>43862</v>
      </c>
    </row>
    <row r="963" spans="1:9" x14ac:dyDescent="0.25">
      <c r="A963" s="2">
        <v>0</v>
      </c>
      <c r="B963" s="2">
        <v>2292</v>
      </c>
      <c r="C963" s="2">
        <v>0</v>
      </c>
      <c r="D963" s="2">
        <v>0</v>
      </c>
      <c r="E963" s="2">
        <v>0</v>
      </c>
      <c r="F963" s="2">
        <v>0</v>
      </c>
      <c r="G963" s="2">
        <v>0</v>
      </c>
      <c r="H963" s="2">
        <v>0</v>
      </c>
      <c r="I963" s="5">
        <v>43861</v>
      </c>
    </row>
    <row r="964" spans="1:9" x14ac:dyDescent="0.25">
      <c r="A964" s="2">
        <v>0</v>
      </c>
      <c r="B964" s="2">
        <v>2569</v>
      </c>
      <c r="C964" s="2">
        <v>0</v>
      </c>
      <c r="D964" s="2">
        <v>0</v>
      </c>
      <c r="E964" s="2">
        <v>0</v>
      </c>
      <c r="F964" s="2">
        <v>0</v>
      </c>
      <c r="G964" s="2">
        <v>0</v>
      </c>
      <c r="H964" s="2">
        <v>0</v>
      </c>
      <c r="I964" s="5">
        <v>43861</v>
      </c>
    </row>
    <row r="965" spans="1:9" x14ac:dyDescent="0.25">
      <c r="A965" s="2">
        <v>0</v>
      </c>
      <c r="B965" s="2">
        <v>3085</v>
      </c>
      <c r="C965" s="2">
        <v>0</v>
      </c>
      <c r="D965" s="2">
        <v>0</v>
      </c>
      <c r="E965" s="2">
        <v>0</v>
      </c>
      <c r="F965" s="2">
        <v>0</v>
      </c>
      <c r="G965" s="2">
        <v>0</v>
      </c>
      <c r="H965" s="2">
        <v>0</v>
      </c>
      <c r="I965" s="5">
        <v>43861</v>
      </c>
    </row>
    <row r="966" spans="1:9" x14ac:dyDescent="0.25">
      <c r="A966" s="2">
        <v>0</v>
      </c>
      <c r="B966" s="2">
        <v>1672</v>
      </c>
      <c r="C966" s="2">
        <v>0</v>
      </c>
      <c r="D966" s="2">
        <v>0</v>
      </c>
      <c r="E966" s="2">
        <v>0</v>
      </c>
      <c r="F966" s="2">
        <v>0</v>
      </c>
      <c r="G966" s="2">
        <v>0</v>
      </c>
      <c r="H966" s="2">
        <v>0</v>
      </c>
      <c r="I966" s="5">
        <v>43860</v>
      </c>
    </row>
    <row r="967" spans="1:9" x14ac:dyDescent="0.25">
      <c r="A967" s="2">
        <v>0</v>
      </c>
      <c r="B967" s="2">
        <v>2168</v>
      </c>
      <c r="C967" s="2">
        <v>0</v>
      </c>
      <c r="D967" s="2">
        <v>0</v>
      </c>
      <c r="E967" s="2">
        <v>1</v>
      </c>
      <c r="F967" s="2">
        <v>0</v>
      </c>
      <c r="G967" s="2">
        <v>0</v>
      </c>
      <c r="H967" s="2">
        <v>0</v>
      </c>
      <c r="I967" s="5">
        <v>43860</v>
      </c>
    </row>
    <row r="968" spans="1:9" x14ac:dyDescent="0.25">
      <c r="A968" s="2">
        <v>0</v>
      </c>
      <c r="B968" s="2">
        <v>2801</v>
      </c>
      <c r="C968" s="2">
        <v>0</v>
      </c>
      <c r="D968" s="2">
        <v>0</v>
      </c>
      <c r="E968" s="2">
        <v>0</v>
      </c>
      <c r="F968" s="2">
        <v>0</v>
      </c>
      <c r="G968" s="2">
        <v>0</v>
      </c>
      <c r="H968" s="2">
        <v>0</v>
      </c>
      <c r="I968" s="5">
        <v>43860</v>
      </c>
    </row>
    <row r="969" spans="1:9" x14ac:dyDescent="0.25">
      <c r="A969" s="2">
        <v>0</v>
      </c>
      <c r="B969" s="2">
        <v>2940</v>
      </c>
      <c r="C969" s="2">
        <v>0</v>
      </c>
      <c r="D969" s="2">
        <v>0</v>
      </c>
      <c r="E969" s="2">
        <v>0</v>
      </c>
      <c r="F969" s="2">
        <v>0</v>
      </c>
      <c r="G969" s="2">
        <v>0</v>
      </c>
      <c r="H969" s="2">
        <v>0</v>
      </c>
      <c r="I969" s="5">
        <v>43859</v>
      </c>
    </row>
    <row r="970" spans="1:9" x14ac:dyDescent="0.25">
      <c r="A970" s="2">
        <v>0</v>
      </c>
      <c r="B970" s="2">
        <v>1502</v>
      </c>
      <c r="C970" s="2">
        <v>0</v>
      </c>
      <c r="D970" s="2">
        <v>0</v>
      </c>
      <c r="E970" s="2">
        <v>0</v>
      </c>
      <c r="F970" s="2">
        <v>0</v>
      </c>
      <c r="G970" s="2">
        <v>0</v>
      </c>
      <c r="H970" s="2">
        <v>0</v>
      </c>
      <c r="I970" s="5">
        <v>43858</v>
      </c>
    </row>
    <row r="971" spans="1:9" x14ac:dyDescent="0.25">
      <c r="A971" s="2">
        <v>0</v>
      </c>
      <c r="B971" s="2">
        <v>1561</v>
      </c>
      <c r="C971" s="2">
        <v>0</v>
      </c>
      <c r="D971" s="2">
        <v>0</v>
      </c>
      <c r="E971" s="2">
        <v>0</v>
      </c>
      <c r="F971" s="2">
        <v>0</v>
      </c>
      <c r="G971" s="2">
        <v>0</v>
      </c>
      <c r="H971" s="2">
        <v>0</v>
      </c>
      <c r="I971" s="5">
        <v>43858</v>
      </c>
    </row>
    <row r="972" spans="1:9" x14ac:dyDescent="0.25">
      <c r="A972" s="2">
        <v>0</v>
      </c>
      <c r="B972" s="2">
        <v>2073</v>
      </c>
      <c r="C972" s="2">
        <v>0</v>
      </c>
      <c r="D972" s="2">
        <v>0</v>
      </c>
      <c r="E972" s="2">
        <v>0</v>
      </c>
      <c r="F972" s="2">
        <v>0</v>
      </c>
      <c r="G972" s="2">
        <v>0</v>
      </c>
      <c r="H972" s="2">
        <v>0</v>
      </c>
      <c r="I972" s="5">
        <v>43858</v>
      </c>
    </row>
    <row r="973" spans="1:9" x14ac:dyDescent="0.25">
      <c r="A973" s="2">
        <v>0</v>
      </c>
      <c r="B973" s="2">
        <v>1422</v>
      </c>
      <c r="C973" s="2">
        <v>0</v>
      </c>
      <c r="D973" s="2">
        <v>0</v>
      </c>
      <c r="E973" s="2">
        <v>0</v>
      </c>
      <c r="F973" s="2">
        <v>0</v>
      </c>
      <c r="G973" s="2">
        <v>0</v>
      </c>
      <c r="H973" s="2">
        <v>0</v>
      </c>
      <c r="I973" s="5">
        <v>43857</v>
      </c>
    </row>
    <row r="974" spans="1:9" x14ac:dyDescent="0.25">
      <c r="A974" s="2">
        <v>0</v>
      </c>
      <c r="B974" s="2">
        <v>2167</v>
      </c>
      <c r="C974" s="2">
        <v>0</v>
      </c>
      <c r="D974" s="2">
        <v>0</v>
      </c>
      <c r="E974" s="2">
        <v>0</v>
      </c>
      <c r="F974" s="2">
        <v>0</v>
      </c>
      <c r="G974" s="2">
        <v>0</v>
      </c>
      <c r="H974" s="2">
        <v>0</v>
      </c>
      <c r="I974" s="5">
        <v>43857</v>
      </c>
    </row>
    <row r="975" spans="1:9" x14ac:dyDescent="0.25">
      <c r="A975" s="2">
        <v>0</v>
      </c>
      <c r="B975" s="2">
        <v>2459</v>
      </c>
      <c r="C975" s="2">
        <v>0</v>
      </c>
      <c r="D975" s="2">
        <v>0</v>
      </c>
      <c r="E975" s="2">
        <v>0</v>
      </c>
      <c r="F975" s="2">
        <v>0</v>
      </c>
      <c r="G975" s="2">
        <v>0</v>
      </c>
      <c r="H975" s="2">
        <v>0</v>
      </c>
      <c r="I975" s="5">
        <v>43857</v>
      </c>
    </row>
    <row r="976" spans="1:9" x14ac:dyDescent="0.25">
      <c r="A976" s="2">
        <v>0</v>
      </c>
      <c r="B976" s="2">
        <v>1003</v>
      </c>
      <c r="C976" s="2">
        <v>0</v>
      </c>
      <c r="D976" s="2">
        <v>0</v>
      </c>
      <c r="E976" s="2">
        <v>0</v>
      </c>
      <c r="F976" s="2">
        <v>0</v>
      </c>
      <c r="G976" s="2">
        <v>0</v>
      </c>
      <c r="H976" s="2">
        <v>0</v>
      </c>
      <c r="I976" s="5">
        <v>43856</v>
      </c>
    </row>
    <row r="977" spans="1:9" x14ac:dyDescent="0.25">
      <c r="A977" s="2">
        <v>0</v>
      </c>
      <c r="B977" s="2">
        <v>1966</v>
      </c>
      <c r="C977" s="2">
        <v>0</v>
      </c>
      <c r="D977" s="2">
        <v>0</v>
      </c>
      <c r="E977" s="2">
        <v>0</v>
      </c>
      <c r="F977" s="2">
        <v>0</v>
      </c>
      <c r="G977" s="2">
        <v>0</v>
      </c>
      <c r="H977" s="2">
        <v>0</v>
      </c>
      <c r="I977" s="5">
        <v>43856</v>
      </c>
    </row>
    <row r="978" spans="1:9" x14ac:dyDescent="0.25">
      <c r="A978" s="2">
        <v>1</v>
      </c>
      <c r="B978" s="2">
        <v>2007</v>
      </c>
      <c r="C978" s="2">
        <v>0</v>
      </c>
      <c r="D978" s="2">
        <v>0</v>
      </c>
      <c r="E978" s="2">
        <v>0</v>
      </c>
      <c r="F978" s="2">
        <v>0</v>
      </c>
      <c r="G978" s="2">
        <v>0</v>
      </c>
      <c r="H978" s="2">
        <v>1</v>
      </c>
      <c r="I978" s="5">
        <v>43856</v>
      </c>
    </row>
    <row r="979" spans="1:9" x14ac:dyDescent="0.25">
      <c r="A979" s="2">
        <v>1</v>
      </c>
      <c r="B979" s="2">
        <v>3165</v>
      </c>
      <c r="C979" s="2">
        <v>0</v>
      </c>
      <c r="D979" s="2">
        <v>0</v>
      </c>
      <c r="E979" s="2">
        <v>0</v>
      </c>
      <c r="F979" s="2">
        <v>0</v>
      </c>
      <c r="G979" s="2">
        <v>0</v>
      </c>
      <c r="H979" s="2">
        <v>0</v>
      </c>
      <c r="I979" s="5">
        <v>43856</v>
      </c>
    </row>
    <row r="980" spans="1:9" x14ac:dyDescent="0.25">
      <c r="A980" s="2">
        <v>0</v>
      </c>
      <c r="B980" s="2">
        <v>1149</v>
      </c>
      <c r="C980" s="2">
        <v>0</v>
      </c>
      <c r="D980" s="2">
        <v>0</v>
      </c>
      <c r="E980" s="2">
        <v>0</v>
      </c>
      <c r="F980" s="2">
        <v>0</v>
      </c>
      <c r="G980" s="2">
        <v>0</v>
      </c>
      <c r="H980" s="2">
        <v>0</v>
      </c>
      <c r="I980" s="5">
        <v>43855</v>
      </c>
    </row>
    <row r="981" spans="1:9" x14ac:dyDescent="0.25">
      <c r="A981" s="2">
        <v>0</v>
      </c>
      <c r="B981" s="2">
        <v>1342</v>
      </c>
      <c r="C981" s="2">
        <v>0</v>
      </c>
      <c r="D981" s="2">
        <v>0</v>
      </c>
      <c r="E981" s="2">
        <v>0</v>
      </c>
      <c r="F981" s="2">
        <v>0</v>
      </c>
      <c r="G981" s="2">
        <v>1</v>
      </c>
      <c r="H981" s="2">
        <v>0</v>
      </c>
      <c r="I981" s="5">
        <v>43855</v>
      </c>
    </row>
    <row r="982" spans="1:9" x14ac:dyDescent="0.25">
      <c r="A982" s="2">
        <v>0</v>
      </c>
      <c r="B982" s="2">
        <v>1573</v>
      </c>
      <c r="C982" s="2">
        <v>0</v>
      </c>
      <c r="D982" s="2">
        <v>0</v>
      </c>
      <c r="E982" s="2">
        <v>0</v>
      </c>
      <c r="F982" s="2">
        <v>0</v>
      </c>
      <c r="G982" s="2">
        <v>0</v>
      </c>
      <c r="H982" s="2">
        <v>0</v>
      </c>
      <c r="I982" s="5">
        <v>43855</v>
      </c>
    </row>
    <row r="983" spans="1:9" x14ac:dyDescent="0.25">
      <c r="A983" s="2">
        <v>0</v>
      </c>
      <c r="B983" s="2">
        <v>2058</v>
      </c>
      <c r="C983" s="2">
        <v>0</v>
      </c>
      <c r="D983" s="2">
        <v>0</v>
      </c>
      <c r="E983" s="2">
        <v>0</v>
      </c>
      <c r="F983" s="2">
        <v>0</v>
      </c>
      <c r="G983" s="2">
        <v>0</v>
      </c>
      <c r="H983" s="2">
        <v>0</v>
      </c>
      <c r="I983" s="5">
        <v>43855</v>
      </c>
    </row>
    <row r="984" spans="1:9" x14ac:dyDescent="0.25">
      <c r="A984" s="2">
        <v>0</v>
      </c>
      <c r="B984" s="2">
        <v>2249</v>
      </c>
      <c r="C984" s="2">
        <v>0</v>
      </c>
      <c r="D984" s="2">
        <v>0</v>
      </c>
      <c r="E984" s="2">
        <v>0</v>
      </c>
      <c r="F984" s="2">
        <v>0</v>
      </c>
      <c r="G984" s="2">
        <v>0</v>
      </c>
      <c r="H984" s="2">
        <v>0</v>
      </c>
      <c r="I984" s="5">
        <v>43855</v>
      </c>
    </row>
    <row r="985" spans="1:9" x14ac:dyDescent="0.25">
      <c r="A985" s="2">
        <v>1</v>
      </c>
      <c r="B985" s="2">
        <v>2357</v>
      </c>
      <c r="C985" s="2">
        <v>0</v>
      </c>
      <c r="D985" s="2">
        <v>0</v>
      </c>
      <c r="E985" s="2">
        <v>0</v>
      </c>
      <c r="F985" s="2">
        <v>0</v>
      </c>
      <c r="G985" s="2">
        <v>0</v>
      </c>
      <c r="H985" s="2">
        <v>1</v>
      </c>
      <c r="I985" s="5">
        <v>43855</v>
      </c>
    </row>
    <row r="986" spans="1:9" x14ac:dyDescent="0.25">
      <c r="A986" s="2">
        <v>0</v>
      </c>
      <c r="B986" s="2">
        <v>2363</v>
      </c>
      <c r="C986" s="2">
        <v>0</v>
      </c>
      <c r="D986" s="2">
        <v>0</v>
      </c>
      <c r="E986" s="2">
        <v>0</v>
      </c>
      <c r="F986" s="2">
        <v>0</v>
      </c>
      <c r="G986" s="2">
        <v>0</v>
      </c>
      <c r="H986" s="2">
        <v>0</v>
      </c>
      <c r="I986" s="5">
        <v>43855</v>
      </c>
    </row>
    <row r="987" spans="1:9" x14ac:dyDescent="0.25">
      <c r="A987" s="2">
        <v>0</v>
      </c>
      <c r="B987" s="2">
        <v>2596</v>
      </c>
      <c r="C987" s="2">
        <v>1</v>
      </c>
      <c r="D987" s="2">
        <v>0</v>
      </c>
      <c r="E987" s="2">
        <v>0</v>
      </c>
      <c r="F987" s="2">
        <v>0</v>
      </c>
      <c r="G987" s="2">
        <v>0</v>
      </c>
      <c r="H987" s="2">
        <v>0</v>
      </c>
      <c r="I987" s="5">
        <v>43855</v>
      </c>
    </row>
    <row r="988" spans="1:9" x14ac:dyDescent="0.25">
      <c r="A988" s="2">
        <v>0</v>
      </c>
      <c r="B988" s="2">
        <v>2641</v>
      </c>
      <c r="C988" s="2">
        <v>0</v>
      </c>
      <c r="D988" s="2">
        <v>0</v>
      </c>
      <c r="E988" s="2">
        <v>0</v>
      </c>
      <c r="F988" s="2">
        <v>0</v>
      </c>
      <c r="G988" s="2">
        <v>0</v>
      </c>
      <c r="H988" s="2">
        <v>0</v>
      </c>
      <c r="I988" s="5">
        <v>43855</v>
      </c>
    </row>
    <row r="989" spans="1:9" x14ac:dyDescent="0.25">
      <c r="A989" s="2">
        <v>0</v>
      </c>
      <c r="B989" s="2">
        <v>2738</v>
      </c>
      <c r="C989" s="2">
        <v>0</v>
      </c>
      <c r="D989" s="2">
        <v>0</v>
      </c>
      <c r="E989" s="2">
        <v>0</v>
      </c>
      <c r="F989" s="2">
        <v>0</v>
      </c>
      <c r="G989" s="2">
        <v>0</v>
      </c>
      <c r="H989" s="2">
        <v>0</v>
      </c>
      <c r="I989" s="5">
        <v>43855</v>
      </c>
    </row>
    <row r="990" spans="1:9" x14ac:dyDescent="0.25">
      <c r="A990" s="2">
        <v>0</v>
      </c>
      <c r="B990" s="2">
        <v>1594</v>
      </c>
      <c r="C990" s="2">
        <v>0</v>
      </c>
      <c r="D990" s="2">
        <v>0</v>
      </c>
      <c r="E990" s="2">
        <v>0</v>
      </c>
      <c r="F990" s="2">
        <v>0</v>
      </c>
      <c r="G990" s="2">
        <v>0</v>
      </c>
      <c r="H990" s="2">
        <v>0</v>
      </c>
      <c r="I990" s="5">
        <v>43854</v>
      </c>
    </row>
    <row r="991" spans="1:9" x14ac:dyDescent="0.25">
      <c r="A991" s="2">
        <v>0</v>
      </c>
      <c r="B991" s="2">
        <v>1947</v>
      </c>
      <c r="C991" s="2">
        <v>0</v>
      </c>
      <c r="D991" s="2">
        <v>1</v>
      </c>
      <c r="E991" s="2">
        <v>1</v>
      </c>
      <c r="F991" s="2">
        <v>0</v>
      </c>
      <c r="G991" s="2">
        <v>0</v>
      </c>
      <c r="H991" s="2">
        <v>1</v>
      </c>
      <c r="I991" s="5">
        <v>43854</v>
      </c>
    </row>
    <row r="992" spans="1:9" x14ac:dyDescent="0.25">
      <c r="A992" s="2">
        <v>0</v>
      </c>
      <c r="B992" s="2">
        <v>2437</v>
      </c>
      <c r="C992" s="2">
        <v>0</v>
      </c>
      <c r="D992" s="2">
        <v>0</v>
      </c>
      <c r="E992" s="2">
        <v>0</v>
      </c>
      <c r="F992" s="2">
        <v>0</v>
      </c>
      <c r="G992" s="2">
        <v>1</v>
      </c>
      <c r="H992" s="2">
        <v>0</v>
      </c>
      <c r="I992" s="5">
        <v>43854</v>
      </c>
    </row>
    <row r="993" spans="1:9" x14ac:dyDescent="0.25">
      <c r="A993" s="2">
        <v>0</v>
      </c>
      <c r="B993" s="2">
        <v>1628</v>
      </c>
      <c r="C993" s="2">
        <v>0</v>
      </c>
      <c r="D993" s="2">
        <v>0</v>
      </c>
      <c r="E993" s="2">
        <v>0</v>
      </c>
      <c r="F993" s="2">
        <v>0</v>
      </c>
      <c r="G993" s="2">
        <v>0</v>
      </c>
      <c r="H993" s="2">
        <v>0</v>
      </c>
      <c r="I993" s="5">
        <v>43853</v>
      </c>
    </row>
    <row r="994" spans="1:9" x14ac:dyDescent="0.25">
      <c r="A994" s="2">
        <v>0</v>
      </c>
      <c r="B994" s="2">
        <v>2064</v>
      </c>
      <c r="C994" s="2">
        <v>0</v>
      </c>
      <c r="D994" s="2">
        <v>0</v>
      </c>
      <c r="E994" s="2">
        <v>0</v>
      </c>
      <c r="F994" s="2">
        <v>0</v>
      </c>
      <c r="G994" s="2">
        <v>0</v>
      </c>
      <c r="H994" s="2">
        <v>0</v>
      </c>
      <c r="I994" s="5">
        <v>43852</v>
      </c>
    </row>
    <row r="995" spans="1:9" x14ac:dyDescent="0.25">
      <c r="A995" s="2">
        <v>0</v>
      </c>
      <c r="B995" s="2">
        <v>2124</v>
      </c>
      <c r="C995" s="2">
        <v>0</v>
      </c>
      <c r="D995" s="2">
        <v>0</v>
      </c>
      <c r="E995" s="2">
        <v>0</v>
      </c>
      <c r="F995" s="2">
        <v>0</v>
      </c>
      <c r="G995" s="2">
        <v>0</v>
      </c>
      <c r="H995" s="2">
        <v>0</v>
      </c>
      <c r="I995" s="5">
        <v>43852</v>
      </c>
    </row>
    <row r="996" spans="1:9" x14ac:dyDescent="0.25">
      <c r="A996" s="2">
        <v>0</v>
      </c>
      <c r="B996" s="2">
        <v>2185</v>
      </c>
      <c r="C996" s="2">
        <v>0</v>
      </c>
      <c r="D996" s="2">
        <v>0</v>
      </c>
      <c r="E996" s="2">
        <v>0</v>
      </c>
      <c r="F996" s="2">
        <v>0</v>
      </c>
      <c r="G996" s="2">
        <v>0</v>
      </c>
      <c r="H996" s="2">
        <v>0</v>
      </c>
      <c r="I996" s="5">
        <v>43852</v>
      </c>
    </row>
    <row r="997" spans="1:9" x14ac:dyDescent="0.25">
      <c r="A997" s="2">
        <v>1</v>
      </c>
      <c r="B997" s="2">
        <v>2588</v>
      </c>
      <c r="C997" s="2">
        <v>0</v>
      </c>
      <c r="D997" s="2">
        <v>0</v>
      </c>
      <c r="E997" s="2">
        <v>0</v>
      </c>
      <c r="F997" s="2">
        <v>0</v>
      </c>
      <c r="G997" s="2">
        <v>0</v>
      </c>
      <c r="H997" s="2">
        <v>1</v>
      </c>
      <c r="I997" s="5">
        <v>43852</v>
      </c>
    </row>
    <row r="998" spans="1:9" x14ac:dyDescent="0.25">
      <c r="A998" s="2">
        <v>0</v>
      </c>
      <c r="B998" s="2">
        <v>1506</v>
      </c>
      <c r="C998" s="2">
        <v>0</v>
      </c>
      <c r="D998" s="2">
        <v>0</v>
      </c>
      <c r="E998" s="2">
        <v>0</v>
      </c>
      <c r="F998" s="2">
        <v>0</v>
      </c>
      <c r="G998" s="2">
        <v>0</v>
      </c>
      <c r="H998" s="2">
        <v>0</v>
      </c>
      <c r="I998" s="5">
        <v>43851</v>
      </c>
    </row>
    <row r="999" spans="1:9" x14ac:dyDescent="0.25">
      <c r="A999" s="2">
        <v>0</v>
      </c>
      <c r="B999" s="2">
        <v>1882</v>
      </c>
      <c r="C999" s="2">
        <v>0</v>
      </c>
      <c r="D999" s="2">
        <v>0</v>
      </c>
      <c r="E999" s="2">
        <v>0</v>
      </c>
      <c r="F999" s="2">
        <v>0</v>
      </c>
      <c r="G999" s="2">
        <v>0</v>
      </c>
      <c r="H999" s="2">
        <v>0</v>
      </c>
      <c r="I999" s="5">
        <v>43851</v>
      </c>
    </row>
    <row r="1000" spans="1:9" x14ac:dyDescent="0.25">
      <c r="A1000" s="2">
        <v>0</v>
      </c>
      <c r="B1000" s="2">
        <v>2240</v>
      </c>
      <c r="C1000" s="2">
        <v>0</v>
      </c>
      <c r="D1000" s="2">
        <v>1</v>
      </c>
      <c r="E1000" s="2">
        <v>1</v>
      </c>
      <c r="F1000" s="2">
        <v>0</v>
      </c>
      <c r="G1000" s="2">
        <v>0</v>
      </c>
      <c r="H1000" s="2">
        <v>0</v>
      </c>
      <c r="I1000" s="5">
        <v>43851</v>
      </c>
    </row>
    <row r="1001" spans="1:9" x14ac:dyDescent="0.25">
      <c r="A1001" s="2">
        <v>1</v>
      </c>
      <c r="B1001" s="2">
        <v>1328</v>
      </c>
      <c r="C1001" s="2">
        <v>0</v>
      </c>
      <c r="D1001" s="2">
        <v>0</v>
      </c>
      <c r="E1001" s="2">
        <v>0</v>
      </c>
      <c r="F1001" s="2">
        <v>0</v>
      </c>
      <c r="G1001" s="2">
        <v>0</v>
      </c>
      <c r="H1001" s="2">
        <v>1</v>
      </c>
      <c r="I1001" s="5">
        <v>43850</v>
      </c>
    </row>
    <row r="1002" spans="1:9" x14ac:dyDescent="0.25">
      <c r="A1002" s="2">
        <v>0</v>
      </c>
      <c r="B1002" s="2">
        <v>1386</v>
      </c>
      <c r="C1002" s="2">
        <v>0</v>
      </c>
      <c r="D1002" s="2">
        <v>0</v>
      </c>
      <c r="E1002" s="2">
        <v>0</v>
      </c>
      <c r="F1002" s="2">
        <v>0</v>
      </c>
      <c r="G1002" s="2">
        <v>0</v>
      </c>
      <c r="H1002" s="2">
        <v>0</v>
      </c>
      <c r="I1002" s="5">
        <v>43850</v>
      </c>
    </row>
    <row r="1003" spans="1:9" x14ac:dyDescent="0.25">
      <c r="A1003" s="2">
        <v>0</v>
      </c>
      <c r="B1003" s="2">
        <v>1965</v>
      </c>
      <c r="C1003" s="2">
        <v>0</v>
      </c>
      <c r="D1003" s="2">
        <v>1</v>
      </c>
      <c r="E1003" s="2">
        <v>1</v>
      </c>
      <c r="F1003" s="2">
        <v>0</v>
      </c>
      <c r="G1003" s="2">
        <v>0</v>
      </c>
      <c r="H1003" s="2">
        <v>1</v>
      </c>
      <c r="I1003" s="5">
        <v>43850</v>
      </c>
    </row>
    <row r="1004" spans="1:9" x14ac:dyDescent="0.25">
      <c r="A1004" s="2">
        <v>0</v>
      </c>
      <c r="B1004" s="2">
        <v>2209</v>
      </c>
      <c r="C1004" s="2">
        <v>0</v>
      </c>
      <c r="D1004" s="2">
        <v>0</v>
      </c>
      <c r="E1004" s="2">
        <v>0</v>
      </c>
      <c r="F1004" s="2">
        <v>0</v>
      </c>
      <c r="G1004" s="2">
        <v>0</v>
      </c>
      <c r="H1004" s="2">
        <v>0</v>
      </c>
      <c r="I1004" s="5">
        <v>43850</v>
      </c>
    </row>
    <row r="1005" spans="1:9" x14ac:dyDescent="0.25">
      <c r="A1005" s="2">
        <v>0</v>
      </c>
      <c r="B1005" s="2">
        <v>2767</v>
      </c>
      <c r="C1005" s="2">
        <v>0</v>
      </c>
      <c r="D1005" s="2">
        <v>1</v>
      </c>
      <c r="E1005" s="2">
        <v>0</v>
      </c>
      <c r="F1005" s="2">
        <v>0</v>
      </c>
      <c r="G1005" s="2">
        <v>0</v>
      </c>
      <c r="H1005" s="2">
        <v>0</v>
      </c>
      <c r="I1005" s="5">
        <v>43850</v>
      </c>
    </row>
    <row r="1006" spans="1:9" x14ac:dyDescent="0.25">
      <c r="A1006" s="2">
        <v>0</v>
      </c>
      <c r="B1006" s="2">
        <v>1124</v>
      </c>
      <c r="C1006" s="2">
        <v>0</v>
      </c>
      <c r="D1006" s="2">
        <v>0</v>
      </c>
      <c r="E1006" s="2">
        <v>0</v>
      </c>
      <c r="F1006" s="2">
        <v>0</v>
      </c>
      <c r="G1006" s="2">
        <v>0</v>
      </c>
      <c r="H1006" s="2">
        <v>0</v>
      </c>
      <c r="I1006" s="5">
        <v>43849</v>
      </c>
    </row>
    <row r="1007" spans="1:9" x14ac:dyDescent="0.25">
      <c r="A1007" s="2">
        <v>1</v>
      </c>
      <c r="B1007" s="2">
        <v>1979</v>
      </c>
      <c r="C1007" s="2">
        <v>0</v>
      </c>
      <c r="D1007" s="2">
        <v>0</v>
      </c>
      <c r="E1007" s="2">
        <v>0</v>
      </c>
      <c r="F1007" s="2">
        <v>0</v>
      </c>
      <c r="G1007" s="2">
        <v>0</v>
      </c>
      <c r="H1007" s="2">
        <v>0</v>
      </c>
      <c r="I1007" s="5">
        <v>43848</v>
      </c>
    </row>
    <row r="1008" spans="1:9" x14ac:dyDescent="0.25">
      <c r="A1008" s="2">
        <v>0</v>
      </c>
      <c r="B1008" s="2">
        <v>2830</v>
      </c>
      <c r="C1008" s="2">
        <v>1</v>
      </c>
      <c r="D1008" s="2">
        <v>0</v>
      </c>
      <c r="E1008" s="2">
        <v>1</v>
      </c>
      <c r="F1008" s="2">
        <v>0</v>
      </c>
      <c r="G1008" s="2">
        <v>0</v>
      </c>
      <c r="H1008" s="2">
        <v>0</v>
      </c>
      <c r="I1008" s="5">
        <v>43847</v>
      </c>
    </row>
    <row r="1009" spans="1:9" x14ac:dyDescent="0.25">
      <c r="A1009" s="2">
        <v>0</v>
      </c>
      <c r="B1009" s="2">
        <v>1080</v>
      </c>
      <c r="C1009" s="2">
        <v>0</v>
      </c>
      <c r="D1009" s="2">
        <v>0</v>
      </c>
      <c r="E1009" s="2">
        <v>0</v>
      </c>
      <c r="F1009" s="2">
        <v>0</v>
      </c>
      <c r="G1009" s="2">
        <v>0</v>
      </c>
      <c r="H1009" s="2">
        <v>0</v>
      </c>
      <c r="I1009" s="5">
        <v>43846</v>
      </c>
    </row>
    <row r="1010" spans="1:9" x14ac:dyDescent="0.25">
      <c r="A1010" s="2">
        <v>0</v>
      </c>
      <c r="B1010" s="2">
        <v>1465</v>
      </c>
      <c r="C1010" s="2">
        <v>0</v>
      </c>
      <c r="D1010" s="2">
        <v>0</v>
      </c>
      <c r="E1010" s="2">
        <v>0</v>
      </c>
      <c r="F1010" s="2">
        <v>0</v>
      </c>
      <c r="G1010" s="2">
        <v>0</v>
      </c>
      <c r="H1010" s="2">
        <v>0</v>
      </c>
      <c r="I1010" s="5">
        <v>43846</v>
      </c>
    </row>
    <row r="1011" spans="1:9" x14ac:dyDescent="0.25">
      <c r="A1011" s="2">
        <v>0</v>
      </c>
      <c r="B1011" s="2">
        <v>1879</v>
      </c>
      <c r="C1011" s="2">
        <v>0</v>
      </c>
      <c r="D1011" s="2">
        <v>0</v>
      </c>
      <c r="E1011" s="2">
        <v>0</v>
      </c>
      <c r="F1011" s="2">
        <v>0</v>
      </c>
      <c r="G1011" s="2">
        <v>0</v>
      </c>
      <c r="H1011" s="2">
        <v>0</v>
      </c>
      <c r="I1011" s="5">
        <v>43846</v>
      </c>
    </row>
    <row r="1012" spans="1:9" x14ac:dyDescent="0.25">
      <c r="A1012" s="2">
        <v>0</v>
      </c>
      <c r="B1012" s="2">
        <v>3090</v>
      </c>
      <c r="C1012" s="2">
        <v>0</v>
      </c>
      <c r="D1012" s="2">
        <v>0</v>
      </c>
      <c r="E1012" s="2">
        <v>0</v>
      </c>
      <c r="F1012" s="2">
        <v>0</v>
      </c>
      <c r="G1012" s="2">
        <v>0</v>
      </c>
      <c r="H1012" s="2">
        <v>0</v>
      </c>
      <c r="I1012" s="5">
        <v>43845</v>
      </c>
    </row>
    <row r="1013" spans="1:9" x14ac:dyDescent="0.25">
      <c r="A1013" s="2">
        <v>0</v>
      </c>
      <c r="B1013" s="2">
        <v>1920</v>
      </c>
      <c r="C1013" s="2">
        <v>0</v>
      </c>
      <c r="D1013" s="2">
        <v>0</v>
      </c>
      <c r="E1013" s="2">
        <v>0</v>
      </c>
      <c r="F1013" s="2">
        <v>0</v>
      </c>
      <c r="G1013" s="2">
        <v>0</v>
      </c>
      <c r="H1013" s="2">
        <v>0</v>
      </c>
      <c r="I1013" s="5">
        <v>43844</v>
      </c>
    </row>
    <row r="1014" spans="1:9" x14ac:dyDescent="0.25">
      <c r="A1014" s="2">
        <v>0</v>
      </c>
      <c r="B1014" s="2">
        <v>2038</v>
      </c>
      <c r="C1014" s="2">
        <v>0</v>
      </c>
      <c r="D1014" s="2">
        <v>0</v>
      </c>
      <c r="E1014" s="2">
        <v>0</v>
      </c>
      <c r="F1014" s="2">
        <v>0</v>
      </c>
      <c r="G1014" s="2">
        <v>0</v>
      </c>
      <c r="H1014" s="2">
        <v>0</v>
      </c>
      <c r="I1014" s="5">
        <v>43844</v>
      </c>
    </row>
    <row r="1015" spans="1:9" x14ac:dyDescent="0.25">
      <c r="A1015" s="2">
        <v>0</v>
      </c>
      <c r="B1015" s="2">
        <v>2589</v>
      </c>
      <c r="C1015" s="2">
        <v>0</v>
      </c>
      <c r="D1015" s="2">
        <v>0</v>
      </c>
      <c r="E1015" s="2">
        <v>0</v>
      </c>
      <c r="F1015" s="2">
        <v>0</v>
      </c>
      <c r="G1015" s="2">
        <v>0</v>
      </c>
      <c r="H1015" s="2">
        <v>0</v>
      </c>
      <c r="I1015" s="5">
        <v>43844</v>
      </c>
    </row>
    <row r="1016" spans="1:9" x14ac:dyDescent="0.25">
      <c r="A1016" s="2">
        <v>0</v>
      </c>
      <c r="B1016" s="2">
        <v>2798</v>
      </c>
      <c r="C1016" s="2">
        <v>0</v>
      </c>
      <c r="D1016" s="2">
        <v>0</v>
      </c>
      <c r="E1016" s="2">
        <v>0</v>
      </c>
      <c r="F1016" s="2">
        <v>0</v>
      </c>
      <c r="G1016" s="2">
        <v>0</v>
      </c>
      <c r="H1016" s="2">
        <v>0</v>
      </c>
      <c r="I1016" s="5">
        <v>43844</v>
      </c>
    </row>
    <row r="1017" spans="1:9" x14ac:dyDescent="0.25">
      <c r="A1017" s="2">
        <v>0</v>
      </c>
      <c r="B1017" s="2">
        <v>1522</v>
      </c>
      <c r="C1017" s="2">
        <v>0</v>
      </c>
      <c r="D1017" s="2">
        <v>0</v>
      </c>
      <c r="E1017" s="2">
        <v>0</v>
      </c>
      <c r="F1017" s="2">
        <v>0</v>
      </c>
      <c r="G1017" s="2">
        <v>0</v>
      </c>
      <c r="H1017" s="2">
        <v>0</v>
      </c>
      <c r="I1017" s="5">
        <v>43843</v>
      </c>
    </row>
    <row r="1018" spans="1:9" x14ac:dyDescent="0.25">
      <c r="A1018" s="2">
        <v>0</v>
      </c>
      <c r="B1018" s="2">
        <v>1802</v>
      </c>
      <c r="C1018" s="2">
        <v>0</v>
      </c>
      <c r="D1018" s="2">
        <v>0</v>
      </c>
      <c r="E1018" s="2">
        <v>0</v>
      </c>
      <c r="F1018" s="2">
        <v>0</v>
      </c>
      <c r="G1018" s="2">
        <v>0</v>
      </c>
      <c r="H1018" s="2">
        <v>0</v>
      </c>
      <c r="I1018" s="5">
        <v>43843</v>
      </c>
    </row>
    <row r="1019" spans="1:9" x14ac:dyDescent="0.25">
      <c r="A1019" s="2">
        <v>0</v>
      </c>
      <c r="B1019" s="2">
        <v>1527</v>
      </c>
      <c r="C1019" s="2">
        <v>1</v>
      </c>
      <c r="D1019" s="2">
        <v>1</v>
      </c>
      <c r="E1019" s="2">
        <v>0</v>
      </c>
      <c r="F1019" s="2">
        <v>0</v>
      </c>
      <c r="G1019" s="2">
        <v>0</v>
      </c>
      <c r="H1019" s="2">
        <v>1</v>
      </c>
      <c r="I1019" s="5">
        <v>43842</v>
      </c>
    </row>
    <row r="1020" spans="1:9" x14ac:dyDescent="0.25">
      <c r="A1020" s="2">
        <v>0</v>
      </c>
      <c r="B1020" s="2">
        <v>1695</v>
      </c>
      <c r="C1020" s="2">
        <v>0</v>
      </c>
      <c r="D1020" s="2">
        <v>0</v>
      </c>
      <c r="E1020" s="2">
        <v>0</v>
      </c>
      <c r="F1020" s="2">
        <v>0</v>
      </c>
      <c r="G1020" s="2">
        <v>0</v>
      </c>
      <c r="H1020" s="2">
        <v>0</v>
      </c>
      <c r="I1020" s="5">
        <v>43842</v>
      </c>
    </row>
    <row r="1021" spans="1:9" x14ac:dyDescent="0.25">
      <c r="A1021" s="2">
        <v>0</v>
      </c>
      <c r="B1021" s="2">
        <v>1877</v>
      </c>
      <c r="C1021" s="2">
        <v>0</v>
      </c>
      <c r="D1021" s="2">
        <v>0</v>
      </c>
      <c r="E1021" s="2">
        <v>0</v>
      </c>
      <c r="F1021" s="2">
        <v>0</v>
      </c>
      <c r="G1021" s="2">
        <v>0</v>
      </c>
      <c r="H1021" s="2">
        <v>1</v>
      </c>
      <c r="I1021" s="5">
        <v>43842</v>
      </c>
    </row>
    <row r="1022" spans="1:9" x14ac:dyDescent="0.25">
      <c r="A1022" s="2">
        <v>0</v>
      </c>
      <c r="B1022" s="2">
        <v>1898</v>
      </c>
      <c r="C1022" s="2">
        <v>1</v>
      </c>
      <c r="D1022" s="2">
        <v>1</v>
      </c>
      <c r="E1022" s="2">
        <v>0</v>
      </c>
      <c r="F1022" s="2">
        <v>0</v>
      </c>
      <c r="G1022" s="2">
        <v>0</v>
      </c>
      <c r="H1022" s="2">
        <v>1</v>
      </c>
      <c r="I1022" s="5">
        <v>43842</v>
      </c>
    </row>
    <row r="1023" spans="1:9" x14ac:dyDescent="0.25">
      <c r="A1023" s="2">
        <v>0</v>
      </c>
      <c r="B1023" s="2">
        <v>1963</v>
      </c>
      <c r="C1023" s="2">
        <v>0</v>
      </c>
      <c r="D1023" s="2">
        <v>0</v>
      </c>
      <c r="E1023" s="2">
        <v>0</v>
      </c>
      <c r="F1023" s="2">
        <v>0</v>
      </c>
      <c r="G1023" s="2">
        <v>0</v>
      </c>
      <c r="H1023" s="2">
        <v>0</v>
      </c>
      <c r="I1023" s="5">
        <v>43842</v>
      </c>
    </row>
    <row r="1024" spans="1:9" x14ac:dyDescent="0.25">
      <c r="A1024" s="2">
        <v>0</v>
      </c>
      <c r="B1024" s="2">
        <v>2076</v>
      </c>
      <c r="C1024" s="2">
        <v>0</v>
      </c>
      <c r="D1024" s="2">
        <v>0</v>
      </c>
      <c r="E1024" s="2">
        <v>0</v>
      </c>
      <c r="F1024" s="2">
        <v>0</v>
      </c>
      <c r="G1024" s="2">
        <v>0</v>
      </c>
      <c r="H1024" s="2">
        <v>0</v>
      </c>
      <c r="I1024" s="5">
        <v>43842</v>
      </c>
    </row>
    <row r="1025" spans="1:9" x14ac:dyDescent="0.25">
      <c r="A1025" s="2">
        <v>0</v>
      </c>
      <c r="B1025" s="2">
        <v>2837</v>
      </c>
      <c r="C1025" s="2">
        <v>0</v>
      </c>
      <c r="D1025" s="2">
        <v>0</v>
      </c>
      <c r="E1025" s="2">
        <v>0</v>
      </c>
      <c r="F1025" s="2">
        <v>0</v>
      </c>
      <c r="G1025" s="2">
        <v>0</v>
      </c>
      <c r="H1025" s="2">
        <v>0</v>
      </c>
      <c r="I1025" s="5">
        <v>43842</v>
      </c>
    </row>
    <row r="1026" spans="1:9" x14ac:dyDescent="0.25">
      <c r="A1026" s="2">
        <v>0</v>
      </c>
      <c r="B1026" s="2">
        <v>1426</v>
      </c>
      <c r="C1026" s="2">
        <v>0</v>
      </c>
      <c r="D1026" s="2">
        <v>0</v>
      </c>
      <c r="E1026" s="2">
        <v>0</v>
      </c>
      <c r="F1026" s="2">
        <v>0</v>
      </c>
      <c r="G1026" s="2">
        <v>0</v>
      </c>
      <c r="H1026" s="2">
        <v>0</v>
      </c>
      <c r="I1026" s="5">
        <v>43841</v>
      </c>
    </row>
    <row r="1027" spans="1:9" x14ac:dyDescent="0.25">
      <c r="A1027" s="2">
        <v>0</v>
      </c>
      <c r="B1027" s="2">
        <v>2753</v>
      </c>
      <c r="C1027" s="2">
        <v>0</v>
      </c>
      <c r="D1027" s="2">
        <v>0</v>
      </c>
      <c r="E1027" s="2">
        <v>0</v>
      </c>
      <c r="F1027" s="2">
        <v>0</v>
      </c>
      <c r="G1027" s="2">
        <v>0</v>
      </c>
      <c r="H1027" s="2">
        <v>0</v>
      </c>
      <c r="I1027" s="5">
        <v>43841</v>
      </c>
    </row>
    <row r="1028" spans="1:9" x14ac:dyDescent="0.25">
      <c r="A1028" s="2">
        <v>0</v>
      </c>
      <c r="B1028" s="2">
        <v>2987</v>
      </c>
      <c r="C1028" s="2">
        <v>1</v>
      </c>
      <c r="D1028" s="2">
        <v>1</v>
      </c>
      <c r="E1028" s="2">
        <v>1</v>
      </c>
      <c r="F1028" s="2">
        <v>0</v>
      </c>
      <c r="G1028" s="2">
        <v>0</v>
      </c>
      <c r="H1028" s="2">
        <v>1</v>
      </c>
      <c r="I1028" s="5">
        <v>43841</v>
      </c>
    </row>
    <row r="1029" spans="1:9" x14ac:dyDescent="0.25">
      <c r="A1029" s="2">
        <v>0</v>
      </c>
      <c r="B1029" s="2">
        <v>1821</v>
      </c>
      <c r="C1029" s="2">
        <v>0</v>
      </c>
      <c r="D1029" s="2">
        <v>0</v>
      </c>
      <c r="E1029" s="2">
        <v>0</v>
      </c>
      <c r="F1029" s="2">
        <v>0</v>
      </c>
      <c r="G1029" s="2">
        <v>0</v>
      </c>
      <c r="H1029" s="2">
        <v>0</v>
      </c>
      <c r="I1029" s="5">
        <v>43840</v>
      </c>
    </row>
    <row r="1030" spans="1:9" x14ac:dyDescent="0.25">
      <c r="A1030" s="2">
        <v>0</v>
      </c>
      <c r="B1030" s="2">
        <v>2765</v>
      </c>
      <c r="C1030" s="2">
        <v>0</v>
      </c>
      <c r="D1030" s="2">
        <v>0</v>
      </c>
      <c r="E1030" s="2">
        <v>0</v>
      </c>
      <c r="F1030" s="2">
        <v>0</v>
      </c>
      <c r="G1030" s="2">
        <v>0</v>
      </c>
      <c r="H1030" s="2">
        <v>0</v>
      </c>
      <c r="I1030" s="5">
        <v>43840</v>
      </c>
    </row>
    <row r="1031" spans="1:9" x14ac:dyDescent="0.25">
      <c r="A1031" s="2">
        <v>0</v>
      </c>
      <c r="B1031" s="2">
        <v>3043</v>
      </c>
      <c r="C1031" s="2">
        <v>0</v>
      </c>
      <c r="D1031" s="2">
        <v>0</v>
      </c>
      <c r="E1031" s="2">
        <v>0</v>
      </c>
      <c r="F1031" s="2">
        <v>0</v>
      </c>
      <c r="G1031" s="2">
        <v>0</v>
      </c>
      <c r="H1031" s="2">
        <v>0</v>
      </c>
      <c r="I1031" s="5">
        <v>43840</v>
      </c>
    </row>
    <row r="1032" spans="1:9" x14ac:dyDescent="0.25">
      <c r="A1032" s="2">
        <v>0</v>
      </c>
      <c r="B1032" s="2">
        <v>3168</v>
      </c>
      <c r="C1032" s="2">
        <v>0</v>
      </c>
      <c r="D1032" s="2">
        <v>0</v>
      </c>
      <c r="E1032" s="2">
        <v>0</v>
      </c>
      <c r="F1032" s="2">
        <v>0</v>
      </c>
      <c r="G1032" s="2">
        <v>0</v>
      </c>
      <c r="H1032" s="2">
        <v>0</v>
      </c>
      <c r="I1032" s="5">
        <v>43840</v>
      </c>
    </row>
    <row r="1033" spans="1:9" x14ac:dyDescent="0.25">
      <c r="A1033" s="2">
        <v>0</v>
      </c>
      <c r="B1033" s="2">
        <v>2732</v>
      </c>
      <c r="C1033" s="2">
        <v>0</v>
      </c>
      <c r="D1033" s="2">
        <v>0</v>
      </c>
      <c r="E1033" s="2">
        <v>0</v>
      </c>
      <c r="F1033" s="2">
        <v>0</v>
      </c>
      <c r="G1033" s="2">
        <v>0</v>
      </c>
      <c r="H1033" s="2">
        <v>1</v>
      </c>
      <c r="I1033" s="5">
        <v>43839</v>
      </c>
    </row>
    <row r="1034" spans="1:9" x14ac:dyDescent="0.25">
      <c r="A1034" s="2">
        <v>0</v>
      </c>
      <c r="B1034" s="2">
        <v>1542</v>
      </c>
      <c r="C1034" s="2">
        <v>0</v>
      </c>
      <c r="D1034" s="2">
        <v>0</v>
      </c>
      <c r="E1034" s="2">
        <v>0</v>
      </c>
      <c r="F1034" s="2">
        <v>0</v>
      </c>
      <c r="G1034" s="2">
        <v>0</v>
      </c>
      <c r="H1034" s="2">
        <v>0</v>
      </c>
      <c r="I1034" s="5">
        <v>43838</v>
      </c>
    </row>
    <row r="1035" spans="1:9" x14ac:dyDescent="0.25">
      <c r="A1035" s="2">
        <v>0</v>
      </c>
      <c r="B1035" s="2">
        <v>2088</v>
      </c>
      <c r="C1035" s="2">
        <v>0</v>
      </c>
      <c r="D1035" s="2">
        <v>0</v>
      </c>
      <c r="E1035" s="2">
        <v>0</v>
      </c>
      <c r="F1035" s="2">
        <v>0</v>
      </c>
      <c r="G1035" s="2">
        <v>0</v>
      </c>
      <c r="H1035" s="2">
        <v>0</v>
      </c>
      <c r="I1035" s="5">
        <v>43838</v>
      </c>
    </row>
    <row r="1036" spans="1:9" x14ac:dyDescent="0.25">
      <c r="A1036" s="2">
        <v>0</v>
      </c>
      <c r="B1036" s="2">
        <v>1176</v>
      </c>
      <c r="C1036" s="2">
        <v>0</v>
      </c>
      <c r="D1036" s="2">
        <v>0</v>
      </c>
      <c r="E1036" s="2">
        <v>0</v>
      </c>
      <c r="F1036" s="2">
        <v>0</v>
      </c>
      <c r="G1036" s="2">
        <v>0</v>
      </c>
      <c r="H1036" s="2">
        <v>0</v>
      </c>
      <c r="I1036" s="5">
        <v>43837</v>
      </c>
    </row>
    <row r="1037" spans="1:9" x14ac:dyDescent="0.25">
      <c r="A1037" s="2">
        <v>0</v>
      </c>
      <c r="B1037" s="2">
        <v>2083</v>
      </c>
      <c r="C1037" s="2">
        <v>0</v>
      </c>
      <c r="D1037" s="2">
        <v>0</v>
      </c>
      <c r="E1037" s="2">
        <v>0</v>
      </c>
      <c r="F1037" s="2">
        <v>0</v>
      </c>
      <c r="G1037" s="2">
        <v>0</v>
      </c>
      <c r="H1037" s="2">
        <v>0</v>
      </c>
      <c r="I1037" s="5">
        <v>43837</v>
      </c>
    </row>
    <row r="1038" spans="1:9" x14ac:dyDescent="0.25">
      <c r="A1038" s="2">
        <v>0</v>
      </c>
      <c r="B1038" s="2">
        <v>2166</v>
      </c>
      <c r="C1038" s="2">
        <v>0</v>
      </c>
      <c r="D1038" s="2">
        <v>0</v>
      </c>
      <c r="E1038" s="2">
        <v>0</v>
      </c>
      <c r="F1038" s="2">
        <v>0</v>
      </c>
      <c r="G1038" s="2">
        <v>0</v>
      </c>
      <c r="H1038" s="2">
        <v>0</v>
      </c>
      <c r="I1038" s="5">
        <v>43837</v>
      </c>
    </row>
    <row r="1039" spans="1:9" x14ac:dyDescent="0.25">
      <c r="A1039" s="2">
        <v>0</v>
      </c>
      <c r="B1039" s="2">
        <v>3095</v>
      </c>
      <c r="C1039" s="2">
        <v>0</v>
      </c>
      <c r="D1039" s="2">
        <v>0</v>
      </c>
      <c r="E1039" s="2">
        <v>0</v>
      </c>
      <c r="F1039" s="2">
        <v>0</v>
      </c>
      <c r="G1039" s="2">
        <v>0</v>
      </c>
      <c r="H1039" s="2">
        <v>0</v>
      </c>
      <c r="I1039" s="5">
        <v>43837</v>
      </c>
    </row>
    <row r="1040" spans="1:9" x14ac:dyDescent="0.25">
      <c r="A1040" s="2">
        <v>0</v>
      </c>
      <c r="B1040" s="2">
        <v>1557</v>
      </c>
      <c r="C1040" s="2">
        <v>0</v>
      </c>
      <c r="D1040" s="2">
        <v>0</v>
      </c>
      <c r="E1040" s="2">
        <v>0</v>
      </c>
      <c r="F1040" s="2">
        <v>0</v>
      </c>
      <c r="G1040" s="2">
        <v>0</v>
      </c>
      <c r="H1040" s="2">
        <v>0</v>
      </c>
      <c r="I1040" s="5">
        <v>43836</v>
      </c>
    </row>
    <row r="1041" spans="1:9" x14ac:dyDescent="0.25">
      <c r="A1041" s="2">
        <v>0</v>
      </c>
      <c r="B1041" s="2">
        <v>1724</v>
      </c>
      <c r="C1041" s="2">
        <v>0</v>
      </c>
      <c r="D1041" s="2">
        <v>0</v>
      </c>
      <c r="E1041" s="2">
        <v>0</v>
      </c>
      <c r="F1041" s="2">
        <v>0</v>
      </c>
      <c r="G1041" s="2">
        <v>0</v>
      </c>
      <c r="H1041" s="2">
        <v>0</v>
      </c>
      <c r="I1041" s="5">
        <v>43836</v>
      </c>
    </row>
    <row r="1042" spans="1:9" x14ac:dyDescent="0.25">
      <c r="A1042" s="2">
        <v>0</v>
      </c>
      <c r="B1042" s="2">
        <v>2009</v>
      </c>
      <c r="C1042" s="2">
        <v>0</v>
      </c>
      <c r="D1042" s="2">
        <v>0</v>
      </c>
      <c r="E1042" s="2">
        <v>0</v>
      </c>
      <c r="F1042" s="2">
        <v>0</v>
      </c>
      <c r="G1042" s="2">
        <v>0</v>
      </c>
      <c r="H1042" s="2">
        <v>0</v>
      </c>
      <c r="I1042" s="5">
        <v>43836</v>
      </c>
    </row>
    <row r="1043" spans="1:9" x14ac:dyDescent="0.25">
      <c r="A1043" s="2">
        <v>0</v>
      </c>
      <c r="B1043" s="2">
        <v>2754</v>
      </c>
      <c r="C1043" s="2">
        <v>0</v>
      </c>
      <c r="D1043" s="2">
        <v>0</v>
      </c>
      <c r="E1043" s="2">
        <v>0</v>
      </c>
      <c r="F1043" s="2">
        <v>0</v>
      </c>
      <c r="G1043" s="2">
        <v>0</v>
      </c>
      <c r="H1043" s="2">
        <v>0</v>
      </c>
      <c r="I1043" s="5">
        <v>43836</v>
      </c>
    </row>
    <row r="1044" spans="1:9" x14ac:dyDescent="0.25">
      <c r="A1044" s="2">
        <v>0</v>
      </c>
      <c r="B1044" s="2">
        <v>3130</v>
      </c>
      <c r="C1044" s="2">
        <v>0</v>
      </c>
      <c r="D1044" s="2">
        <v>0</v>
      </c>
      <c r="E1044" s="2">
        <v>0</v>
      </c>
      <c r="F1044" s="2">
        <v>0</v>
      </c>
      <c r="G1044" s="2">
        <v>0</v>
      </c>
      <c r="H1044" s="2">
        <v>0</v>
      </c>
      <c r="I1044" s="5">
        <v>43836</v>
      </c>
    </row>
    <row r="1045" spans="1:9" x14ac:dyDescent="0.25">
      <c r="A1045" s="2">
        <v>0</v>
      </c>
      <c r="B1045" s="2">
        <v>1229</v>
      </c>
      <c r="C1045" s="2">
        <v>0</v>
      </c>
      <c r="D1045" s="2">
        <v>0</v>
      </c>
      <c r="E1045" s="2">
        <v>0</v>
      </c>
      <c r="F1045" s="2">
        <v>0</v>
      </c>
      <c r="G1045" s="2">
        <v>0</v>
      </c>
      <c r="H1045" s="2">
        <v>0</v>
      </c>
      <c r="I1045" s="5">
        <v>43835</v>
      </c>
    </row>
    <row r="1046" spans="1:9" x14ac:dyDescent="0.25">
      <c r="A1046" s="2">
        <v>0</v>
      </c>
      <c r="B1046" s="2">
        <v>2272</v>
      </c>
      <c r="C1046" s="2">
        <v>0</v>
      </c>
      <c r="D1046" s="2">
        <v>0</v>
      </c>
      <c r="E1046" s="2">
        <v>0</v>
      </c>
      <c r="F1046" s="2">
        <v>0</v>
      </c>
      <c r="G1046" s="2">
        <v>0</v>
      </c>
      <c r="H1046" s="2">
        <v>0</v>
      </c>
      <c r="I1046" s="5">
        <v>43835</v>
      </c>
    </row>
    <row r="1047" spans="1:9" x14ac:dyDescent="0.25">
      <c r="A1047" s="2">
        <v>0</v>
      </c>
      <c r="B1047" s="2">
        <v>2025</v>
      </c>
      <c r="C1047" s="2">
        <v>0</v>
      </c>
      <c r="D1047" s="2">
        <v>0</v>
      </c>
      <c r="E1047" s="2">
        <v>0</v>
      </c>
      <c r="F1047" s="2">
        <v>0</v>
      </c>
      <c r="G1047" s="2">
        <v>0</v>
      </c>
      <c r="H1047" s="2">
        <v>1</v>
      </c>
      <c r="I1047" s="5">
        <v>43834</v>
      </c>
    </row>
    <row r="1048" spans="1:9" x14ac:dyDescent="0.25">
      <c r="A1048" s="2">
        <v>1</v>
      </c>
      <c r="B1048" s="2">
        <v>2204</v>
      </c>
      <c r="C1048" s="2">
        <v>0</v>
      </c>
      <c r="D1048" s="2">
        <v>0</v>
      </c>
      <c r="E1048" s="2">
        <v>0</v>
      </c>
      <c r="F1048" s="2">
        <v>0</v>
      </c>
      <c r="G1048" s="2">
        <v>0</v>
      </c>
      <c r="H1048" s="2">
        <v>0</v>
      </c>
      <c r="I1048" s="5">
        <v>43834</v>
      </c>
    </row>
    <row r="1049" spans="1:9" x14ac:dyDescent="0.25">
      <c r="A1049" s="2">
        <v>0</v>
      </c>
      <c r="B1049" s="2">
        <v>2371</v>
      </c>
      <c r="C1049" s="2">
        <v>0</v>
      </c>
      <c r="D1049" s="2">
        <v>0</v>
      </c>
      <c r="E1049" s="2">
        <v>0</v>
      </c>
      <c r="F1049" s="2">
        <v>0</v>
      </c>
      <c r="G1049" s="2">
        <v>0</v>
      </c>
      <c r="H1049" s="2">
        <v>0</v>
      </c>
      <c r="I1049" s="5">
        <v>43834</v>
      </c>
    </row>
    <row r="1050" spans="1:9" x14ac:dyDescent="0.25">
      <c r="A1050" s="2">
        <v>0</v>
      </c>
      <c r="B1050" s="2">
        <v>2645</v>
      </c>
      <c r="C1050" s="2">
        <v>1</v>
      </c>
      <c r="D1050" s="2">
        <v>0</v>
      </c>
      <c r="E1050" s="2">
        <v>1</v>
      </c>
      <c r="F1050" s="2">
        <v>0</v>
      </c>
      <c r="G1050" s="2">
        <v>0</v>
      </c>
      <c r="H1050" s="2">
        <v>1</v>
      </c>
      <c r="I1050" s="5">
        <v>43834</v>
      </c>
    </row>
    <row r="1051" spans="1:9" x14ac:dyDescent="0.25">
      <c r="A1051" s="2">
        <v>0</v>
      </c>
      <c r="B1051" s="2">
        <v>3182</v>
      </c>
      <c r="C1051" s="2">
        <v>0</v>
      </c>
      <c r="D1051" s="2">
        <v>0</v>
      </c>
      <c r="E1051" s="2">
        <v>0</v>
      </c>
      <c r="F1051" s="2">
        <v>0</v>
      </c>
      <c r="G1051" s="2">
        <v>0</v>
      </c>
      <c r="H1051" s="2">
        <v>0</v>
      </c>
      <c r="I1051" s="5">
        <v>43834</v>
      </c>
    </row>
    <row r="1052" spans="1:9" x14ac:dyDescent="0.25">
      <c r="A1052" s="2">
        <v>0</v>
      </c>
      <c r="B1052" s="2">
        <v>1302</v>
      </c>
      <c r="C1052" s="2">
        <v>0</v>
      </c>
      <c r="D1052" s="2">
        <v>0</v>
      </c>
      <c r="E1052" s="2">
        <v>0</v>
      </c>
      <c r="F1052" s="2">
        <v>0</v>
      </c>
      <c r="G1052" s="2">
        <v>0</v>
      </c>
      <c r="H1052" s="2">
        <v>0</v>
      </c>
      <c r="I1052" s="5">
        <v>43833</v>
      </c>
    </row>
    <row r="1053" spans="1:9" x14ac:dyDescent="0.25">
      <c r="A1053" s="2">
        <v>0</v>
      </c>
      <c r="B1053" s="2">
        <v>1652</v>
      </c>
      <c r="C1053" s="2">
        <v>0</v>
      </c>
      <c r="D1053" s="2">
        <v>0</v>
      </c>
      <c r="E1053" s="2">
        <v>0</v>
      </c>
      <c r="F1053" s="2">
        <v>0</v>
      </c>
      <c r="G1053" s="2">
        <v>0</v>
      </c>
      <c r="H1053" s="2">
        <v>0</v>
      </c>
      <c r="I1053" s="5">
        <v>43833</v>
      </c>
    </row>
    <row r="1054" spans="1:9" x14ac:dyDescent="0.25">
      <c r="A1054" s="2">
        <v>0</v>
      </c>
      <c r="B1054" s="2">
        <v>2298</v>
      </c>
      <c r="C1054" s="2">
        <v>0</v>
      </c>
      <c r="D1054" s="2">
        <v>0</v>
      </c>
      <c r="E1054" s="2">
        <v>0</v>
      </c>
      <c r="F1054" s="2">
        <v>0</v>
      </c>
      <c r="G1054" s="2">
        <v>0</v>
      </c>
      <c r="H1054" s="2">
        <v>0</v>
      </c>
      <c r="I1054" s="5">
        <v>43833</v>
      </c>
    </row>
    <row r="1055" spans="1:9" x14ac:dyDescent="0.25">
      <c r="A1055" s="2">
        <v>0</v>
      </c>
      <c r="B1055" s="2">
        <v>2313</v>
      </c>
      <c r="C1055" s="2">
        <v>0</v>
      </c>
      <c r="D1055" s="2">
        <v>0</v>
      </c>
      <c r="E1055" s="2">
        <v>0</v>
      </c>
      <c r="F1055" s="2">
        <v>0</v>
      </c>
      <c r="G1055" s="2">
        <v>0</v>
      </c>
      <c r="H1055" s="2">
        <v>0</v>
      </c>
      <c r="I1055" s="5">
        <v>43833</v>
      </c>
    </row>
    <row r="1056" spans="1:9" x14ac:dyDescent="0.25">
      <c r="A1056" s="2">
        <v>0</v>
      </c>
      <c r="B1056" s="2">
        <v>3141</v>
      </c>
      <c r="C1056" s="2">
        <v>0</v>
      </c>
      <c r="D1056" s="2">
        <v>0</v>
      </c>
      <c r="E1056" s="2">
        <v>0</v>
      </c>
      <c r="F1056" s="2">
        <v>0</v>
      </c>
      <c r="G1056" s="2">
        <v>0</v>
      </c>
      <c r="H1056" s="2">
        <v>0</v>
      </c>
      <c r="I1056" s="5">
        <v>43833</v>
      </c>
    </row>
    <row r="1057" spans="1:9" x14ac:dyDescent="0.25">
      <c r="A1057" s="2">
        <v>0</v>
      </c>
      <c r="B1057" s="2">
        <v>1129</v>
      </c>
      <c r="C1057" s="2">
        <v>0</v>
      </c>
      <c r="D1057" s="2">
        <v>0</v>
      </c>
      <c r="E1057" s="2">
        <v>0</v>
      </c>
      <c r="F1057" s="2">
        <v>0</v>
      </c>
      <c r="G1057" s="2">
        <v>0</v>
      </c>
      <c r="H1057" s="2">
        <v>0</v>
      </c>
      <c r="I1057" s="5">
        <v>43832</v>
      </c>
    </row>
    <row r="1058" spans="1:9" x14ac:dyDescent="0.25">
      <c r="A1058" s="2">
        <v>0</v>
      </c>
      <c r="B1058" s="2">
        <v>1825</v>
      </c>
      <c r="C1058" s="2">
        <v>0</v>
      </c>
      <c r="D1058" s="2">
        <v>0</v>
      </c>
      <c r="E1058" s="2">
        <v>0</v>
      </c>
      <c r="F1058" s="2">
        <v>0</v>
      </c>
      <c r="G1058" s="2">
        <v>0</v>
      </c>
      <c r="H1058" s="2">
        <v>0</v>
      </c>
      <c r="I1058" s="5">
        <v>43831</v>
      </c>
    </row>
    <row r="1059" spans="1:9" x14ac:dyDescent="0.25">
      <c r="A1059" s="2">
        <v>1</v>
      </c>
      <c r="B1059" s="2">
        <v>2468</v>
      </c>
      <c r="C1059" s="2">
        <v>0</v>
      </c>
      <c r="D1059" s="2">
        <v>1</v>
      </c>
      <c r="E1059" s="2">
        <v>1</v>
      </c>
      <c r="F1059" s="2">
        <v>0</v>
      </c>
      <c r="G1059" s="2">
        <v>0</v>
      </c>
      <c r="H1059" s="2">
        <v>1</v>
      </c>
      <c r="I1059" s="5">
        <v>43831</v>
      </c>
    </row>
    <row r="1060" spans="1:9" x14ac:dyDescent="0.25">
      <c r="A1060" s="2">
        <v>0</v>
      </c>
      <c r="B1060" s="2">
        <v>2581</v>
      </c>
      <c r="C1060" s="2">
        <v>0</v>
      </c>
      <c r="D1060" s="2">
        <v>0</v>
      </c>
      <c r="E1060" s="2">
        <v>0</v>
      </c>
      <c r="F1060" s="2">
        <v>0</v>
      </c>
      <c r="G1060" s="2">
        <v>0</v>
      </c>
      <c r="H1060" s="2">
        <v>0</v>
      </c>
      <c r="I1060" s="5">
        <v>43831</v>
      </c>
    </row>
    <row r="1061" spans="1:9" x14ac:dyDescent="0.25">
      <c r="A1061" s="2">
        <v>0</v>
      </c>
      <c r="B1061" s="2">
        <v>1599</v>
      </c>
      <c r="C1061" s="2">
        <v>0</v>
      </c>
      <c r="D1061" s="2">
        <v>0</v>
      </c>
      <c r="E1061" s="2">
        <v>0</v>
      </c>
      <c r="F1061" s="2">
        <v>0</v>
      </c>
      <c r="G1061" s="2">
        <v>0</v>
      </c>
      <c r="H1061" s="2">
        <v>0</v>
      </c>
      <c r="I1061" s="5">
        <v>43830</v>
      </c>
    </row>
    <row r="1062" spans="1:9" x14ac:dyDescent="0.25">
      <c r="A1062" s="2">
        <v>0</v>
      </c>
      <c r="B1062" s="2">
        <v>1676</v>
      </c>
      <c r="C1062" s="2">
        <v>0</v>
      </c>
      <c r="D1062" s="2">
        <v>0</v>
      </c>
      <c r="E1062" s="2">
        <v>0</v>
      </c>
      <c r="F1062" s="2">
        <v>0</v>
      </c>
      <c r="G1062" s="2">
        <v>0</v>
      </c>
      <c r="H1062" s="2">
        <v>0</v>
      </c>
      <c r="I1062" s="5">
        <v>43830</v>
      </c>
    </row>
    <row r="1063" spans="1:9" x14ac:dyDescent="0.25">
      <c r="A1063" s="2">
        <v>0</v>
      </c>
      <c r="B1063" s="2">
        <v>1664</v>
      </c>
      <c r="C1063" s="2">
        <v>0</v>
      </c>
      <c r="D1063" s="2">
        <v>0</v>
      </c>
      <c r="E1063" s="2">
        <v>0</v>
      </c>
      <c r="F1063" s="2">
        <v>0</v>
      </c>
      <c r="G1063" s="2">
        <v>0</v>
      </c>
      <c r="H1063" s="2">
        <v>0</v>
      </c>
      <c r="I1063" s="5">
        <v>43829</v>
      </c>
    </row>
    <row r="1064" spans="1:9" x14ac:dyDescent="0.25">
      <c r="A1064" s="2">
        <v>1</v>
      </c>
      <c r="B1064" s="2">
        <v>2042</v>
      </c>
      <c r="C1064" s="2">
        <v>0</v>
      </c>
      <c r="D1064" s="2">
        <v>0</v>
      </c>
      <c r="E1064" s="2">
        <v>0</v>
      </c>
      <c r="F1064" s="2">
        <v>0</v>
      </c>
      <c r="G1064" s="2">
        <v>0</v>
      </c>
      <c r="H1064" s="2">
        <v>0</v>
      </c>
      <c r="I1064" s="5">
        <v>43829</v>
      </c>
    </row>
    <row r="1065" spans="1:9" x14ac:dyDescent="0.25">
      <c r="A1065" s="2">
        <v>0</v>
      </c>
      <c r="B1065" s="2">
        <v>2344</v>
      </c>
      <c r="C1065" s="2">
        <v>1</v>
      </c>
      <c r="D1065" s="2">
        <v>0</v>
      </c>
      <c r="E1065" s="2">
        <v>0</v>
      </c>
      <c r="F1065" s="2">
        <v>0</v>
      </c>
      <c r="G1065" s="2">
        <v>0</v>
      </c>
      <c r="H1065" s="2">
        <v>0</v>
      </c>
      <c r="I1065" s="5">
        <v>43829</v>
      </c>
    </row>
    <row r="1066" spans="1:9" x14ac:dyDescent="0.25">
      <c r="A1066" s="2">
        <v>0</v>
      </c>
      <c r="B1066" s="2">
        <v>2633</v>
      </c>
      <c r="C1066" s="2">
        <v>0</v>
      </c>
      <c r="D1066" s="2">
        <v>0</v>
      </c>
      <c r="E1066" s="2">
        <v>0</v>
      </c>
      <c r="F1066" s="2">
        <v>0</v>
      </c>
      <c r="G1066" s="2">
        <v>0</v>
      </c>
      <c r="H1066" s="2">
        <v>0</v>
      </c>
      <c r="I1066" s="5">
        <v>43828</v>
      </c>
    </row>
    <row r="1067" spans="1:9" x14ac:dyDescent="0.25">
      <c r="A1067" s="2">
        <v>0</v>
      </c>
      <c r="B1067" s="2">
        <v>3083</v>
      </c>
      <c r="C1067" s="2">
        <v>0</v>
      </c>
      <c r="D1067" s="2">
        <v>0</v>
      </c>
      <c r="E1067" s="2">
        <v>0</v>
      </c>
      <c r="F1067" s="2">
        <v>0</v>
      </c>
      <c r="G1067" s="2">
        <v>0</v>
      </c>
      <c r="H1067" s="2">
        <v>0</v>
      </c>
      <c r="I1067" s="5">
        <v>43828</v>
      </c>
    </row>
    <row r="1068" spans="1:9" x14ac:dyDescent="0.25">
      <c r="A1068" s="2">
        <v>0</v>
      </c>
      <c r="B1068" s="2">
        <v>1092</v>
      </c>
      <c r="C1068" s="2">
        <v>0</v>
      </c>
      <c r="D1068" s="2">
        <v>0</v>
      </c>
      <c r="E1068" s="2">
        <v>0</v>
      </c>
      <c r="F1068" s="2">
        <v>0</v>
      </c>
      <c r="G1068" s="2">
        <v>0</v>
      </c>
      <c r="H1068" s="2">
        <v>0</v>
      </c>
      <c r="I1068" s="5">
        <v>43827</v>
      </c>
    </row>
    <row r="1069" spans="1:9" x14ac:dyDescent="0.25">
      <c r="A1069" s="2">
        <v>0</v>
      </c>
      <c r="B1069" s="2">
        <v>1863</v>
      </c>
      <c r="C1069" s="2">
        <v>0</v>
      </c>
      <c r="D1069" s="2">
        <v>0</v>
      </c>
      <c r="E1069" s="2">
        <v>0</v>
      </c>
      <c r="F1069" s="2">
        <v>0</v>
      </c>
      <c r="G1069" s="2">
        <v>0</v>
      </c>
      <c r="H1069" s="2">
        <v>0</v>
      </c>
      <c r="I1069" s="5">
        <v>43827</v>
      </c>
    </row>
    <row r="1070" spans="1:9" x14ac:dyDescent="0.25">
      <c r="A1070" s="2">
        <v>0</v>
      </c>
      <c r="B1070" s="2">
        <v>2662</v>
      </c>
      <c r="C1070" s="2">
        <v>1</v>
      </c>
      <c r="D1070" s="2">
        <v>0</v>
      </c>
      <c r="E1070" s="2">
        <v>0</v>
      </c>
      <c r="F1070" s="2">
        <v>1</v>
      </c>
      <c r="G1070" s="2">
        <v>0</v>
      </c>
      <c r="H1070" s="2">
        <v>1</v>
      </c>
      <c r="I1070" s="5">
        <v>43827</v>
      </c>
    </row>
    <row r="1071" spans="1:9" x14ac:dyDescent="0.25">
      <c r="A1071" s="2">
        <v>0</v>
      </c>
      <c r="B1071" s="2">
        <v>2289</v>
      </c>
      <c r="C1071" s="2">
        <v>0</v>
      </c>
      <c r="D1071" s="2">
        <v>0</v>
      </c>
      <c r="E1071" s="2">
        <v>0</v>
      </c>
      <c r="F1071" s="2">
        <v>0</v>
      </c>
      <c r="G1071" s="2">
        <v>0</v>
      </c>
      <c r="H1071" s="2">
        <v>0</v>
      </c>
      <c r="I1071" s="5">
        <v>43826</v>
      </c>
    </row>
    <row r="1072" spans="1:9" x14ac:dyDescent="0.25">
      <c r="A1072" s="2">
        <v>0</v>
      </c>
      <c r="B1072" s="2">
        <v>2629</v>
      </c>
      <c r="C1072" s="2">
        <v>0</v>
      </c>
      <c r="D1072" s="2">
        <v>0</v>
      </c>
      <c r="E1072" s="2">
        <v>0</v>
      </c>
      <c r="F1072" s="2">
        <v>0</v>
      </c>
      <c r="G1072" s="2">
        <v>0</v>
      </c>
      <c r="H1072" s="2">
        <v>0</v>
      </c>
      <c r="I1072" s="5">
        <v>43826</v>
      </c>
    </row>
    <row r="1073" spans="1:9" x14ac:dyDescent="0.25">
      <c r="A1073" s="2">
        <v>0</v>
      </c>
      <c r="B1073" s="2">
        <v>2137</v>
      </c>
      <c r="C1073" s="2">
        <v>0</v>
      </c>
      <c r="D1073" s="2">
        <v>0</v>
      </c>
      <c r="E1073" s="2">
        <v>0</v>
      </c>
      <c r="F1073" s="2">
        <v>0</v>
      </c>
      <c r="G1073" s="2">
        <v>0</v>
      </c>
      <c r="H1073" s="2">
        <v>1</v>
      </c>
      <c r="I1073" s="5">
        <v>43825</v>
      </c>
    </row>
    <row r="1074" spans="1:9" x14ac:dyDescent="0.25">
      <c r="A1074" s="2">
        <v>0</v>
      </c>
      <c r="B1074" s="2">
        <v>2264</v>
      </c>
      <c r="C1074" s="2">
        <v>0</v>
      </c>
      <c r="D1074" s="2">
        <v>0</v>
      </c>
      <c r="E1074" s="2">
        <v>0</v>
      </c>
      <c r="F1074" s="2">
        <v>0</v>
      </c>
      <c r="G1074" s="2">
        <v>0</v>
      </c>
      <c r="H1074" s="2">
        <v>0</v>
      </c>
      <c r="I1074" s="5">
        <v>43825</v>
      </c>
    </row>
    <row r="1075" spans="1:9" x14ac:dyDescent="0.25">
      <c r="A1075" s="2">
        <v>0</v>
      </c>
      <c r="B1075" s="2">
        <v>2535</v>
      </c>
      <c r="C1075" s="2">
        <v>0</v>
      </c>
      <c r="D1075" s="2">
        <v>0</v>
      </c>
      <c r="E1075" s="2">
        <v>0</v>
      </c>
      <c r="F1075" s="2">
        <v>0</v>
      </c>
      <c r="G1075" s="2">
        <v>0</v>
      </c>
      <c r="H1075" s="2">
        <v>0</v>
      </c>
      <c r="I1075" s="5">
        <v>43825</v>
      </c>
    </row>
    <row r="1076" spans="1:9" x14ac:dyDescent="0.25">
      <c r="A1076" s="2">
        <v>0</v>
      </c>
      <c r="B1076" s="2">
        <v>2790</v>
      </c>
      <c r="C1076" s="2">
        <v>0</v>
      </c>
      <c r="D1076" s="2">
        <v>0</v>
      </c>
      <c r="E1076" s="2">
        <v>0</v>
      </c>
      <c r="F1076" s="2">
        <v>0</v>
      </c>
      <c r="G1076" s="2">
        <v>0</v>
      </c>
      <c r="H1076" s="2">
        <v>0</v>
      </c>
      <c r="I1076" s="5">
        <v>43825</v>
      </c>
    </row>
    <row r="1077" spans="1:9" x14ac:dyDescent="0.25">
      <c r="A1077" s="2">
        <v>0</v>
      </c>
      <c r="B1077" s="2">
        <v>3032</v>
      </c>
      <c r="C1077" s="2">
        <v>0</v>
      </c>
      <c r="D1077" s="2">
        <v>0</v>
      </c>
      <c r="E1077" s="2">
        <v>0</v>
      </c>
      <c r="F1077" s="2">
        <v>0</v>
      </c>
      <c r="G1077" s="2">
        <v>0</v>
      </c>
      <c r="H1077" s="2">
        <v>0</v>
      </c>
      <c r="I1077" s="5">
        <v>43825</v>
      </c>
    </row>
    <row r="1078" spans="1:9" x14ac:dyDescent="0.25">
      <c r="A1078" s="2">
        <v>0</v>
      </c>
      <c r="B1078" s="2">
        <v>1922</v>
      </c>
      <c r="C1078" s="2">
        <v>0</v>
      </c>
      <c r="D1078" s="2">
        <v>0</v>
      </c>
      <c r="E1078" s="2">
        <v>0</v>
      </c>
      <c r="F1078" s="2">
        <v>0</v>
      </c>
      <c r="G1078" s="2">
        <v>0</v>
      </c>
      <c r="H1078" s="2">
        <v>0</v>
      </c>
      <c r="I1078" s="5">
        <v>43824</v>
      </c>
    </row>
    <row r="1079" spans="1:9" x14ac:dyDescent="0.25">
      <c r="A1079" s="2">
        <v>0</v>
      </c>
      <c r="B1079" s="2">
        <v>1491</v>
      </c>
      <c r="C1079" s="2">
        <v>0</v>
      </c>
      <c r="D1079" s="2">
        <v>0</v>
      </c>
      <c r="E1079" s="2">
        <v>0</v>
      </c>
      <c r="F1079" s="2">
        <v>0</v>
      </c>
      <c r="G1079" s="2">
        <v>0</v>
      </c>
      <c r="H1079" s="2">
        <v>0</v>
      </c>
      <c r="I1079" s="5">
        <v>43823</v>
      </c>
    </row>
    <row r="1080" spans="1:9" x14ac:dyDescent="0.25">
      <c r="A1080" s="2">
        <v>1</v>
      </c>
      <c r="B1080" s="2">
        <v>1773</v>
      </c>
      <c r="C1080" s="2">
        <v>0</v>
      </c>
      <c r="D1080" s="2">
        <v>0</v>
      </c>
      <c r="E1080" s="2">
        <v>0</v>
      </c>
      <c r="F1080" s="2">
        <v>0</v>
      </c>
      <c r="G1080" s="2">
        <v>0</v>
      </c>
      <c r="H1080" s="2">
        <v>0</v>
      </c>
      <c r="I1080" s="5">
        <v>43823</v>
      </c>
    </row>
    <row r="1081" spans="1:9" x14ac:dyDescent="0.25">
      <c r="A1081" s="2">
        <v>0</v>
      </c>
      <c r="B1081" s="2">
        <v>2664</v>
      </c>
      <c r="C1081" s="2">
        <v>0</v>
      </c>
      <c r="D1081" s="2">
        <v>0</v>
      </c>
      <c r="E1081" s="2">
        <v>0</v>
      </c>
      <c r="F1081" s="2">
        <v>0</v>
      </c>
      <c r="G1081" s="2">
        <v>0</v>
      </c>
      <c r="H1081" s="2">
        <v>0</v>
      </c>
      <c r="I1081" s="5">
        <v>43823</v>
      </c>
    </row>
    <row r="1082" spans="1:9" x14ac:dyDescent="0.25">
      <c r="A1082" s="2">
        <v>0</v>
      </c>
      <c r="B1082" s="2">
        <v>2665</v>
      </c>
      <c r="C1082" s="2">
        <v>0</v>
      </c>
      <c r="D1082" s="2">
        <v>0</v>
      </c>
      <c r="E1082" s="2">
        <v>0</v>
      </c>
      <c r="F1082" s="2">
        <v>0</v>
      </c>
      <c r="G1082" s="2">
        <v>0</v>
      </c>
      <c r="H1082" s="2">
        <v>0</v>
      </c>
      <c r="I1082" s="5">
        <v>43823</v>
      </c>
    </row>
    <row r="1083" spans="1:9" x14ac:dyDescent="0.25">
      <c r="A1083" s="2">
        <v>0</v>
      </c>
      <c r="B1083" s="2">
        <v>2792</v>
      </c>
      <c r="C1083" s="2">
        <v>0</v>
      </c>
      <c r="D1083" s="2">
        <v>0</v>
      </c>
      <c r="E1083" s="2">
        <v>0</v>
      </c>
      <c r="F1083" s="2">
        <v>0</v>
      </c>
      <c r="G1083" s="2">
        <v>0</v>
      </c>
      <c r="H1083" s="2">
        <v>1</v>
      </c>
      <c r="I1083" s="5">
        <v>43823</v>
      </c>
    </row>
    <row r="1084" spans="1:9" x14ac:dyDescent="0.25">
      <c r="A1084" s="2">
        <v>0</v>
      </c>
      <c r="B1084" s="2">
        <v>1595</v>
      </c>
      <c r="C1084" s="2">
        <v>0</v>
      </c>
      <c r="D1084" s="2">
        <v>0</v>
      </c>
      <c r="E1084" s="2">
        <v>0</v>
      </c>
      <c r="F1084" s="2">
        <v>0</v>
      </c>
      <c r="G1084" s="2">
        <v>0</v>
      </c>
      <c r="H1084" s="2">
        <v>0</v>
      </c>
      <c r="I1084" s="5">
        <v>43822</v>
      </c>
    </row>
    <row r="1085" spans="1:9" x14ac:dyDescent="0.25">
      <c r="A1085" s="2">
        <v>0</v>
      </c>
      <c r="B1085" s="2">
        <v>2055</v>
      </c>
      <c r="C1085" s="2">
        <v>0</v>
      </c>
      <c r="D1085" s="2">
        <v>0</v>
      </c>
      <c r="E1085" s="2">
        <v>0</v>
      </c>
      <c r="F1085" s="2">
        <v>0</v>
      </c>
      <c r="G1085" s="2">
        <v>0</v>
      </c>
      <c r="H1085" s="2">
        <v>0</v>
      </c>
      <c r="I1085" s="5">
        <v>43822</v>
      </c>
    </row>
    <row r="1086" spans="1:9" x14ac:dyDescent="0.25">
      <c r="A1086" s="2">
        <v>0</v>
      </c>
      <c r="B1086" s="2">
        <v>2416</v>
      </c>
      <c r="C1086" s="2">
        <v>0</v>
      </c>
      <c r="D1086" s="2">
        <v>0</v>
      </c>
      <c r="E1086" s="2">
        <v>0</v>
      </c>
      <c r="F1086" s="2">
        <v>0</v>
      </c>
      <c r="G1086" s="2">
        <v>0</v>
      </c>
      <c r="H1086" s="2">
        <v>0</v>
      </c>
      <c r="I1086" s="5">
        <v>43822</v>
      </c>
    </row>
    <row r="1087" spans="1:9" x14ac:dyDescent="0.25">
      <c r="A1087" s="2">
        <v>0</v>
      </c>
      <c r="B1087" s="2">
        <v>1192</v>
      </c>
      <c r="C1087" s="2">
        <v>0</v>
      </c>
      <c r="D1087" s="2">
        <v>0</v>
      </c>
      <c r="E1087" s="2">
        <v>0</v>
      </c>
      <c r="F1087" s="2">
        <v>0</v>
      </c>
      <c r="G1087" s="2">
        <v>0</v>
      </c>
      <c r="H1087" s="2">
        <v>0</v>
      </c>
      <c r="I1087" s="5">
        <v>43821</v>
      </c>
    </row>
    <row r="1088" spans="1:9" x14ac:dyDescent="0.25">
      <c r="A1088" s="2">
        <v>0</v>
      </c>
      <c r="B1088" s="2">
        <v>2197</v>
      </c>
      <c r="C1088" s="2">
        <v>0</v>
      </c>
      <c r="D1088" s="2">
        <v>0</v>
      </c>
      <c r="E1088" s="2">
        <v>0</v>
      </c>
      <c r="F1088" s="2">
        <v>0</v>
      </c>
      <c r="G1088" s="2">
        <v>0</v>
      </c>
      <c r="H1088" s="2">
        <v>0</v>
      </c>
      <c r="I1088" s="5">
        <v>43821</v>
      </c>
    </row>
    <row r="1089" spans="1:9" x14ac:dyDescent="0.25">
      <c r="A1089" s="2">
        <v>0</v>
      </c>
      <c r="B1089" s="2">
        <v>1081</v>
      </c>
      <c r="C1089" s="2">
        <v>1</v>
      </c>
      <c r="D1089" s="2">
        <v>0</v>
      </c>
      <c r="E1089" s="2">
        <v>0</v>
      </c>
      <c r="F1089" s="2">
        <v>0</v>
      </c>
      <c r="G1089" s="2">
        <v>0</v>
      </c>
      <c r="H1089" s="2">
        <v>0</v>
      </c>
      <c r="I1089" s="5">
        <v>43820</v>
      </c>
    </row>
    <row r="1090" spans="1:9" x14ac:dyDescent="0.25">
      <c r="A1090" s="2">
        <v>0</v>
      </c>
      <c r="B1090" s="2">
        <v>1304</v>
      </c>
      <c r="C1090" s="2">
        <v>0</v>
      </c>
      <c r="D1090" s="2">
        <v>0</v>
      </c>
      <c r="E1090" s="2">
        <v>0</v>
      </c>
      <c r="F1090" s="2">
        <v>0</v>
      </c>
      <c r="G1090" s="2">
        <v>0</v>
      </c>
      <c r="H1090" s="2">
        <v>0</v>
      </c>
      <c r="I1090" s="5">
        <v>43820</v>
      </c>
    </row>
    <row r="1091" spans="1:9" x14ac:dyDescent="0.25">
      <c r="A1091" s="2">
        <v>0</v>
      </c>
      <c r="B1091" s="2">
        <v>2232</v>
      </c>
      <c r="C1091" s="2">
        <v>1</v>
      </c>
      <c r="D1091" s="2">
        <v>0</v>
      </c>
      <c r="E1091" s="2">
        <v>0</v>
      </c>
      <c r="F1091" s="2">
        <v>0</v>
      </c>
      <c r="G1091" s="2">
        <v>0</v>
      </c>
      <c r="H1091" s="2">
        <v>0</v>
      </c>
      <c r="I1091" s="5">
        <v>43820</v>
      </c>
    </row>
    <row r="1092" spans="1:9" x14ac:dyDescent="0.25">
      <c r="A1092" s="2">
        <v>0</v>
      </c>
      <c r="B1092" s="2">
        <v>2854</v>
      </c>
      <c r="C1092" s="2">
        <v>0</v>
      </c>
      <c r="D1092" s="2">
        <v>0</v>
      </c>
      <c r="E1092" s="2">
        <v>0</v>
      </c>
      <c r="F1092" s="2">
        <v>0</v>
      </c>
      <c r="G1092" s="2">
        <v>0</v>
      </c>
      <c r="H1092" s="2">
        <v>0</v>
      </c>
      <c r="I1092" s="5">
        <v>43819</v>
      </c>
    </row>
    <row r="1093" spans="1:9" x14ac:dyDescent="0.25">
      <c r="A1093" s="2">
        <v>0</v>
      </c>
      <c r="B1093" s="2">
        <v>3177</v>
      </c>
      <c r="C1093" s="2">
        <v>0</v>
      </c>
      <c r="D1093" s="2">
        <v>0</v>
      </c>
      <c r="E1093" s="2">
        <v>0</v>
      </c>
      <c r="F1093" s="2">
        <v>0</v>
      </c>
      <c r="G1093" s="2">
        <v>0</v>
      </c>
      <c r="H1093" s="2">
        <v>0</v>
      </c>
      <c r="I1093" s="5">
        <v>43819</v>
      </c>
    </row>
    <row r="1094" spans="1:9" x14ac:dyDescent="0.25">
      <c r="A1094" s="2">
        <v>0</v>
      </c>
      <c r="B1094" s="2">
        <v>1604</v>
      </c>
      <c r="C1094" s="2">
        <v>0</v>
      </c>
      <c r="D1094" s="2">
        <v>0</v>
      </c>
      <c r="E1094" s="2">
        <v>0</v>
      </c>
      <c r="F1094" s="2">
        <v>0</v>
      </c>
      <c r="G1094" s="2">
        <v>0</v>
      </c>
      <c r="H1094" s="2">
        <v>0</v>
      </c>
      <c r="I1094" s="5">
        <v>43818</v>
      </c>
    </row>
    <row r="1095" spans="1:9" x14ac:dyDescent="0.25">
      <c r="A1095" s="2">
        <v>0</v>
      </c>
      <c r="B1095" s="2">
        <v>1883</v>
      </c>
      <c r="C1095" s="2">
        <v>0</v>
      </c>
      <c r="D1095" s="2">
        <v>0</v>
      </c>
      <c r="E1095" s="2">
        <v>0</v>
      </c>
      <c r="F1095" s="2">
        <v>0</v>
      </c>
      <c r="G1095" s="2">
        <v>0</v>
      </c>
      <c r="H1095" s="2">
        <v>0</v>
      </c>
      <c r="I1095" s="5">
        <v>43818</v>
      </c>
    </row>
    <row r="1096" spans="1:9" x14ac:dyDescent="0.25">
      <c r="A1096" s="2">
        <v>0</v>
      </c>
      <c r="B1096" s="2">
        <v>1894</v>
      </c>
      <c r="C1096" s="2">
        <v>0</v>
      </c>
      <c r="D1096" s="2">
        <v>0</v>
      </c>
      <c r="E1096" s="2">
        <v>0</v>
      </c>
      <c r="F1096" s="2">
        <v>0</v>
      </c>
      <c r="G1096" s="2">
        <v>0</v>
      </c>
      <c r="H1096" s="2">
        <v>1</v>
      </c>
      <c r="I1096" s="5">
        <v>43818</v>
      </c>
    </row>
    <row r="1097" spans="1:9" x14ac:dyDescent="0.25">
      <c r="A1097" s="2">
        <v>0</v>
      </c>
      <c r="B1097" s="2">
        <v>1919</v>
      </c>
      <c r="C1097" s="2">
        <v>0</v>
      </c>
      <c r="D1097" s="2">
        <v>0</v>
      </c>
      <c r="E1097" s="2">
        <v>0</v>
      </c>
      <c r="F1097" s="2">
        <v>0</v>
      </c>
      <c r="G1097" s="2">
        <v>0</v>
      </c>
      <c r="H1097" s="2">
        <v>0</v>
      </c>
      <c r="I1097" s="5">
        <v>43818</v>
      </c>
    </row>
    <row r="1098" spans="1:9" x14ac:dyDescent="0.25">
      <c r="A1098" s="2">
        <v>0</v>
      </c>
      <c r="B1098" s="2">
        <v>1160</v>
      </c>
      <c r="C1098" s="2">
        <v>0</v>
      </c>
      <c r="D1098" s="2">
        <v>0</v>
      </c>
      <c r="E1098" s="2">
        <v>0</v>
      </c>
      <c r="F1098" s="2">
        <v>0</v>
      </c>
      <c r="G1098" s="2">
        <v>0</v>
      </c>
      <c r="H1098" s="2">
        <v>0</v>
      </c>
      <c r="I1098" s="5">
        <v>43817</v>
      </c>
    </row>
    <row r="1099" spans="1:9" x14ac:dyDescent="0.25">
      <c r="A1099" s="2">
        <v>0</v>
      </c>
      <c r="B1099" s="2">
        <v>1429</v>
      </c>
      <c r="C1099" s="2">
        <v>0</v>
      </c>
      <c r="D1099" s="2">
        <v>0</v>
      </c>
      <c r="E1099" s="2">
        <v>0</v>
      </c>
      <c r="F1099" s="2">
        <v>0</v>
      </c>
      <c r="G1099" s="2">
        <v>0</v>
      </c>
      <c r="H1099" s="2">
        <v>0</v>
      </c>
      <c r="I1099" s="5">
        <v>43817</v>
      </c>
    </row>
    <row r="1100" spans="1:9" x14ac:dyDescent="0.25">
      <c r="A1100" s="2">
        <v>1</v>
      </c>
      <c r="B1100" s="2">
        <v>2769</v>
      </c>
      <c r="C1100" s="2">
        <v>0</v>
      </c>
      <c r="D1100" s="2">
        <v>0</v>
      </c>
      <c r="E1100" s="2">
        <v>0</v>
      </c>
      <c r="F1100" s="2">
        <v>0</v>
      </c>
      <c r="G1100" s="2">
        <v>0</v>
      </c>
      <c r="H1100" s="2">
        <v>0</v>
      </c>
      <c r="I1100" s="5">
        <v>43817</v>
      </c>
    </row>
    <row r="1101" spans="1:9" x14ac:dyDescent="0.25">
      <c r="A1101" s="2">
        <v>0</v>
      </c>
      <c r="B1101" s="2">
        <v>1272</v>
      </c>
      <c r="C1101" s="2">
        <v>0</v>
      </c>
      <c r="D1101" s="2">
        <v>0</v>
      </c>
      <c r="E1101" s="2">
        <v>0</v>
      </c>
      <c r="F1101" s="2">
        <v>0</v>
      </c>
      <c r="G1101" s="2">
        <v>0</v>
      </c>
      <c r="H1101" s="2">
        <v>0</v>
      </c>
      <c r="I1101" s="5">
        <v>43816</v>
      </c>
    </row>
    <row r="1102" spans="1:9" x14ac:dyDescent="0.25">
      <c r="A1102" s="2">
        <v>0</v>
      </c>
      <c r="B1102" s="2">
        <v>1673</v>
      </c>
      <c r="C1102" s="2">
        <v>0</v>
      </c>
      <c r="D1102" s="2">
        <v>0</v>
      </c>
      <c r="E1102" s="2">
        <v>0</v>
      </c>
      <c r="F1102" s="2">
        <v>0</v>
      </c>
      <c r="G1102" s="2">
        <v>0</v>
      </c>
      <c r="H1102" s="2">
        <v>0</v>
      </c>
      <c r="I1102" s="5">
        <v>43816</v>
      </c>
    </row>
    <row r="1103" spans="1:9" x14ac:dyDescent="0.25">
      <c r="A1103" s="2">
        <v>0</v>
      </c>
      <c r="B1103" s="2">
        <v>1691</v>
      </c>
      <c r="C1103" s="2">
        <v>0</v>
      </c>
      <c r="D1103" s="2">
        <v>0</v>
      </c>
      <c r="E1103" s="2">
        <v>0</v>
      </c>
      <c r="F1103" s="2">
        <v>0</v>
      </c>
      <c r="G1103" s="2">
        <v>0</v>
      </c>
      <c r="H1103" s="2">
        <v>0</v>
      </c>
      <c r="I1103" s="5">
        <v>43816</v>
      </c>
    </row>
    <row r="1104" spans="1:9" x14ac:dyDescent="0.25">
      <c r="A1104" s="2">
        <v>0</v>
      </c>
      <c r="B1104" s="2">
        <v>1961</v>
      </c>
      <c r="C1104" s="2">
        <v>0</v>
      </c>
      <c r="D1104" s="2">
        <v>0</v>
      </c>
      <c r="E1104" s="2">
        <v>0</v>
      </c>
      <c r="F1104" s="2">
        <v>0</v>
      </c>
      <c r="G1104" s="2">
        <v>0</v>
      </c>
      <c r="H1104" s="2">
        <v>0</v>
      </c>
      <c r="I1104" s="5">
        <v>43816</v>
      </c>
    </row>
    <row r="1105" spans="1:9" x14ac:dyDescent="0.25">
      <c r="A1105" s="2">
        <v>0</v>
      </c>
      <c r="B1105" s="2">
        <v>1110</v>
      </c>
      <c r="C1105" s="2">
        <v>0</v>
      </c>
      <c r="D1105" s="2">
        <v>0</v>
      </c>
      <c r="E1105" s="2">
        <v>0</v>
      </c>
      <c r="F1105" s="2">
        <v>0</v>
      </c>
      <c r="G1105" s="2">
        <v>0</v>
      </c>
      <c r="H1105" s="2">
        <v>0</v>
      </c>
      <c r="I1105" s="5">
        <v>43815</v>
      </c>
    </row>
    <row r="1106" spans="1:9" x14ac:dyDescent="0.25">
      <c r="A1106" s="2">
        <v>0</v>
      </c>
      <c r="B1106" s="2">
        <v>1603</v>
      </c>
      <c r="C1106" s="2">
        <v>0</v>
      </c>
      <c r="D1106" s="2">
        <v>0</v>
      </c>
      <c r="E1106" s="2">
        <v>0</v>
      </c>
      <c r="F1106" s="2">
        <v>0</v>
      </c>
      <c r="G1106" s="2">
        <v>0</v>
      </c>
      <c r="H1106" s="2">
        <v>0</v>
      </c>
      <c r="I1106" s="5">
        <v>43815</v>
      </c>
    </row>
    <row r="1107" spans="1:9" x14ac:dyDescent="0.25">
      <c r="A1107" s="2">
        <v>0</v>
      </c>
      <c r="B1107" s="2">
        <v>1563</v>
      </c>
      <c r="C1107" s="2">
        <v>0</v>
      </c>
      <c r="D1107" s="2">
        <v>0</v>
      </c>
      <c r="E1107" s="2">
        <v>0</v>
      </c>
      <c r="F1107" s="2">
        <v>0</v>
      </c>
      <c r="G1107" s="2">
        <v>0</v>
      </c>
      <c r="H1107" s="2">
        <v>0</v>
      </c>
      <c r="I1107" s="5">
        <v>43813</v>
      </c>
    </row>
    <row r="1108" spans="1:9" x14ac:dyDescent="0.25">
      <c r="A1108" s="2">
        <v>0</v>
      </c>
      <c r="B1108" s="2">
        <v>2482</v>
      </c>
      <c r="C1108" s="2">
        <v>0</v>
      </c>
      <c r="D1108" s="2">
        <v>0</v>
      </c>
      <c r="E1108" s="2">
        <v>0</v>
      </c>
      <c r="F1108" s="2">
        <v>0</v>
      </c>
      <c r="G1108" s="2">
        <v>0</v>
      </c>
      <c r="H1108" s="2">
        <v>0</v>
      </c>
      <c r="I1108" s="5">
        <v>43813</v>
      </c>
    </row>
    <row r="1109" spans="1:9" x14ac:dyDescent="0.25">
      <c r="A1109" s="2">
        <v>0</v>
      </c>
      <c r="B1109" s="2">
        <v>2936</v>
      </c>
      <c r="C1109" s="2">
        <v>1</v>
      </c>
      <c r="D1109" s="2">
        <v>1</v>
      </c>
      <c r="E1109" s="2">
        <v>0</v>
      </c>
      <c r="F1109" s="2">
        <v>1</v>
      </c>
      <c r="G1109" s="2">
        <v>0</v>
      </c>
      <c r="H1109" s="2">
        <v>1</v>
      </c>
      <c r="I1109" s="5">
        <v>43813</v>
      </c>
    </row>
    <row r="1110" spans="1:9" x14ac:dyDescent="0.25">
      <c r="A1110" s="2">
        <v>0</v>
      </c>
      <c r="B1110" s="2">
        <v>1146</v>
      </c>
      <c r="C1110" s="2">
        <v>0</v>
      </c>
      <c r="D1110" s="2">
        <v>0</v>
      </c>
      <c r="E1110" s="2">
        <v>0</v>
      </c>
      <c r="F1110" s="2">
        <v>0</v>
      </c>
      <c r="G1110" s="2">
        <v>0</v>
      </c>
      <c r="H1110" s="2">
        <v>0</v>
      </c>
      <c r="I1110" s="5">
        <v>43812</v>
      </c>
    </row>
    <row r="1111" spans="1:9" x14ac:dyDescent="0.25">
      <c r="A1111" s="2">
        <v>0</v>
      </c>
      <c r="B1111" s="2">
        <v>2440</v>
      </c>
      <c r="C1111" s="2">
        <v>0</v>
      </c>
      <c r="D1111" s="2">
        <v>0</v>
      </c>
      <c r="E1111" s="2">
        <v>0</v>
      </c>
      <c r="F1111" s="2">
        <v>0</v>
      </c>
      <c r="G1111" s="2">
        <v>0</v>
      </c>
      <c r="H1111" s="2">
        <v>0</v>
      </c>
      <c r="I1111" s="5">
        <v>43812</v>
      </c>
    </row>
    <row r="1112" spans="1:9" x14ac:dyDescent="0.25">
      <c r="A1112" s="2">
        <v>0</v>
      </c>
      <c r="B1112" s="2">
        <v>2822</v>
      </c>
      <c r="C1112" s="2">
        <v>0</v>
      </c>
      <c r="D1112" s="2">
        <v>0</v>
      </c>
      <c r="E1112" s="2">
        <v>0</v>
      </c>
      <c r="F1112" s="2">
        <v>0</v>
      </c>
      <c r="G1112" s="2">
        <v>0</v>
      </c>
      <c r="H1112" s="2">
        <v>0</v>
      </c>
      <c r="I1112" s="5">
        <v>43812</v>
      </c>
    </row>
    <row r="1113" spans="1:9" x14ac:dyDescent="0.25">
      <c r="A1113" s="2">
        <v>0</v>
      </c>
      <c r="B1113" s="2">
        <v>2925</v>
      </c>
      <c r="C1113" s="2">
        <v>0</v>
      </c>
      <c r="D1113" s="2">
        <v>0</v>
      </c>
      <c r="E1113" s="2">
        <v>0</v>
      </c>
      <c r="F1113" s="2">
        <v>0</v>
      </c>
      <c r="G1113" s="2">
        <v>0</v>
      </c>
      <c r="H1113" s="2">
        <v>0</v>
      </c>
      <c r="I1113" s="5">
        <v>43812</v>
      </c>
    </row>
    <row r="1114" spans="1:9" x14ac:dyDescent="0.25">
      <c r="A1114" s="2">
        <v>0</v>
      </c>
      <c r="B1114" s="2">
        <v>1127</v>
      </c>
      <c r="C1114" s="2">
        <v>0</v>
      </c>
      <c r="D1114" s="2">
        <v>0</v>
      </c>
      <c r="E1114" s="2">
        <v>0</v>
      </c>
      <c r="F1114" s="2">
        <v>0</v>
      </c>
      <c r="G1114" s="2">
        <v>0</v>
      </c>
      <c r="H1114" s="2">
        <v>0</v>
      </c>
      <c r="I1114" s="5">
        <v>43811</v>
      </c>
    </row>
    <row r="1115" spans="1:9" x14ac:dyDescent="0.25">
      <c r="A1115" s="2">
        <v>0</v>
      </c>
      <c r="B1115" s="2">
        <v>2002</v>
      </c>
      <c r="C1115" s="2">
        <v>0</v>
      </c>
      <c r="D1115" s="2">
        <v>0</v>
      </c>
      <c r="E1115" s="2">
        <v>0</v>
      </c>
      <c r="F1115" s="2">
        <v>0</v>
      </c>
      <c r="G1115" s="2">
        <v>0</v>
      </c>
      <c r="H1115" s="2">
        <v>0</v>
      </c>
      <c r="I1115" s="5">
        <v>43811</v>
      </c>
    </row>
    <row r="1116" spans="1:9" x14ac:dyDescent="0.25">
      <c r="A1116" s="2">
        <v>0</v>
      </c>
      <c r="B1116" s="2">
        <v>3047</v>
      </c>
      <c r="C1116" s="2">
        <v>0</v>
      </c>
      <c r="D1116" s="2">
        <v>0</v>
      </c>
      <c r="E1116" s="2">
        <v>0</v>
      </c>
      <c r="F1116" s="2">
        <v>0</v>
      </c>
      <c r="G1116" s="2">
        <v>0</v>
      </c>
      <c r="H1116" s="2">
        <v>0</v>
      </c>
      <c r="I1116" s="5">
        <v>43811</v>
      </c>
    </row>
    <row r="1117" spans="1:9" x14ac:dyDescent="0.25">
      <c r="A1117" s="2">
        <v>0</v>
      </c>
      <c r="B1117" s="2">
        <v>2131</v>
      </c>
      <c r="C1117" s="2">
        <v>0</v>
      </c>
      <c r="D1117" s="2">
        <v>0</v>
      </c>
      <c r="E1117" s="2">
        <v>0</v>
      </c>
      <c r="F1117" s="2">
        <v>0</v>
      </c>
      <c r="G1117" s="2">
        <v>0</v>
      </c>
      <c r="H1117" s="2">
        <v>0</v>
      </c>
      <c r="I1117" s="5">
        <v>43810</v>
      </c>
    </row>
    <row r="1118" spans="1:9" x14ac:dyDescent="0.25">
      <c r="A1118" s="2">
        <v>0</v>
      </c>
      <c r="B1118" s="2">
        <v>2244</v>
      </c>
      <c r="C1118" s="2">
        <v>0</v>
      </c>
      <c r="D1118" s="2">
        <v>0</v>
      </c>
      <c r="E1118" s="2">
        <v>0</v>
      </c>
      <c r="F1118" s="2">
        <v>0</v>
      </c>
      <c r="G1118" s="2">
        <v>0</v>
      </c>
      <c r="H1118" s="2">
        <v>0</v>
      </c>
      <c r="I1118" s="5">
        <v>43810</v>
      </c>
    </row>
    <row r="1119" spans="1:9" x14ac:dyDescent="0.25">
      <c r="A1119" s="2">
        <v>0</v>
      </c>
      <c r="B1119" s="2">
        <v>2666</v>
      </c>
      <c r="C1119" s="2">
        <v>0</v>
      </c>
      <c r="D1119" s="2">
        <v>0</v>
      </c>
      <c r="E1119" s="2">
        <v>0</v>
      </c>
      <c r="F1119" s="2">
        <v>0</v>
      </c>
      <c r="G1119" s="2">
        <v>0</v>
      </c>
      <c r="H1119" s="2">
        <v>0</v>
      </c>
      <c r="I1119" s="5">
        <v>43810</v>
      </c>
    </row>
    <row r="1120" spans="1:9" x14ac:dyDescent="0.25">
      <c r="A1120" s="2">
        <v>0</v>
      </c>
      <c r="B1120" s="2">
        <v>3116</v>
      </c>
      <c r="C1120" s="2">
        <v>0</v>
      </c>
      <c r="D1120" s="2">
        <v>0</v>
      </c>
      <c r="E1120" s="2">
        <v>0</v>
      </c>
      <c r="F1120" s="2">
        <v>0</v>
      </c>
      <c r="G1120" s="2">
        <v>0</v>
      </c>
      <c r="H1120" s="2">
        <v>0</v>
      </c>
      <c r="I1120" s="5">
        <v>43810</v>
      </c>
    </row>
    <row r="1121" spans="1:9" x14ac:dyDescent="0.25">
      <c r="A1121" s="2">
        <v>0</v>
      </c>
      <c r="B1121" s="2">
        <v>1310</v>
      </c>
      <c r="C1121" s="2">
        <v>0</v>
      </c>
      <c r="D1121" s="2">
        <v>0</v>
      </c>
      <c r="E1121" s="2">
        <v>0</v>
      </c>
      <c r="F1121" s="2">
        <v>0</v>
      </c>
      <c r="G1121" s="2">
        <v>0</v>
      </c>
      <c r="H1121" s="2">
        <v>0</v>
      </c>
      <c r="I1121" s="5">
        <v>43809</v>
      </c>
    </row>
    <row r="1122" spans="1:9" x14ac:dyDescent="0.25">
      <c r="A1122" s="2">
        <v>0</v>
      </c>
      <c r="B1122" s="2">
        <v>1552</v>
      </c>
      <c r="C1122" s="2">
        <v>0</v>
      </c>
      <c r="D1122" s="2">
        <v>0</v>
      </c>
      <c r="E1122" s="2">
        <v>0</v>
      </c>
      <c r="F1122" s="2">
        <v>0</v>
      </c>
      <c r="G1122" s="2">
        <v>0</v>
      </c>
      <c r="H1122" s="2">
        <v>0</v>
      </c>
      <c r="I1122" s="5">
        <v>43809</v>
      </c>
    </row>
    <row r="1123" spans="1:9" x14ac:dyDescent="0.25">
      <c r="A1123" s="2">
        <v>0</v>
      </c>
      <c r="B1123" s="2">
        <v>2030</v>
      </c>
      <c r="C1123" s="2">
        <v>1</v>
      </c>
      <c r="D1123" s="2">
        <v>0</v>
      </c>
      <c r="E1123" s="2">
        <v>0</v>
      </c>
      <c r="F1123" s="2">
        <v>0</v>
      </c>
      <c r="G1123" s="2">
        <v>0</v>
      </c>
      <c r="H1123" s="2">
        <v>0</v>
      </c>
      <c r="I1123" s="5">
        <v>43809</v>
      </c>
    </row>
    <row r="1124" spans="1:9" x14ac:dyDescent="0.25">
      <c r="A1124" s="2">
        <v>0</v>
      </c>
      <c r="B1124" s="2">
        <v>2147</v>
      </c>
      <c r="C1124" s="2">
        <v>0</v>
      </c>
      <c r="D1124" s="2">
        <v>0</v>
      </c>
      <c r="E1124" s="2">
        <v>0</v>
      </c>
      <c r="F1124" s="2">
        <v>0</v>
      </c>
      <c r="G1124" s="2">
        <v>0</v>
      </c>
      <c r="H1124" s="2">
        <v>0</v>
      </c>
      <c r="I1124" s="5">
        <v>43809</v>
      </c>
    </row>
    <row r="1125" spans="1:9" x14ac:dyDescent="0.25">
      <c r="A1125" s="2">
        <v>0</v>
      </c>
      <c r="B1125" s="2">
        <v>3049</v>
      </c>
      <c r="C1125" s="2">
        <v>0</v>
      </c>
      <c r="D1125" s="2">
        <v>0</v>
      </c>
      <c r="E1125" s="2">
        <v>0</v>
      </c>
      <c r="F1125" s="2">
        <v>0</v>
      </c>
      <c r="G1125" s="2">
        <v>0</v>
      </c>
      <c r="H1125" s="2">
        <v>0</v>
      </c>
      <c r="I1125" s="5">
        <v>43809</v>
      </c>
    </row>
    <row r="1126" spans="1:9" x14ac:dyDescent="0.25">
      <c r="A1126" s="2">
        <v>0</v>
      </c>
      <c r="B1126" s="2">
        <v>1056</v>
      </c>
      <c r="C1126" s="2">
        <v>1</v>
      </c>
      <c r="D1126" s="2">
        <v>1</v>
      </c>
      <c r="E1126" s="2">
        <v>0</v>
      </c>
      <c r="F1126" s="2">
        <v>0</v>
      </c>
      <c r="G1126" s="2">
        <v>0</v>
      </c>
      <c r="H1126" s="2">
        <v>1</v>
      </c>
      <c r="I1126" s="5">
        <v>43808</v>
      </c>
    </row>
    <row r="1127" spans="1:9" x14ac:dyDescent="0.25">
      <c r="A1127" s="2">
        <v>1</v>
      </c>
      <c r="B1127" s="2">
        <v>1277</v>
      </c>
      <c r="C1127" s="2">
        <v>0</v>
      </c>
      <c r="D1127" s="2">
        <v>0</v>
      </c>
      <c r="E1127" s="2">
        <v>0</v>
      </c>
      <c r="F1127" s="2">
        <v>0</v>
      </c>
      <c r="G1127" s="2">
        <v>0</v>
      </c>
      <c r="H1127" s="2">
        <v>0</v>
      </c>
      <c r="I1127" s="5">
        <v>43808</v>
      </c>
    </row>
    <row r="1128" spans="1:9" x14ac:dyDescent="0.25">
      <c r="A1128" s="2">
        <v>0</v>
      </c>
      <c r="B1128" s="2">
        <v>1424</v>
      </c>
      <c r="C1128" s="2">
        <v>0</v>
      </c>
      <c r="D1128" s="2">
        <v>0</v>
      </c>
      <c r="E1128" s="2">
        <v>0</v>
      </c>
      <c r="F1128" s="2">
        <v>0</v>
      </c>
      <c r="G1128" s="2">
        <v>0</v>
      </c>
      <c r="H1128" s="2">
        <v>0</v>
      </c>
      <c r="I1128" s="5">
        <v>43808</v>
      </c>
    </row>
    <row r="1129" spans="1:9" x14ac:dyDescent="0.25">
      <c r="A1129" s="2">
        <v>0</v>
      </c>
      <c r="B1129" s="2">
        <v>2219</v>
      </c>
      <c r="C1129" s="2">
        <v>0</v>
      </c>
      <c r="D1129" s="2">
        <v>0</v>
      </c>
      <c r="E1129" s="2">
        <v>0</v>
      </c>
      <c r="F1129" s="2">
        <v>0</v>
      </c>
      <c r="G1129" s="2">
        <v>0</v>
      </c>
      <c r="H1129" s="2">
        <v>0</v>
      </c>
      <c r="I1129" s="5">
        <v>43808</v>
      </c>
    </row>
    <row r="1130" spans="1:9" x14ac:dyDescent="0.25">
      <c r="A1130" s="2">
        <v>0</v>
      </c>
      <c r="B1130" s="2">
        <v>2832</v>
      </c>
      <c r="C1130" s="2">
        <v>0</v>
      </c>
      <c r="D1130" s="2">
        <v>0</v>
      </c>
      <c r="E1130" s="2">
        <v>0</v>
      </c>
      <c r="F1130" s="2">
        <v>0</v>
      </c>
      <c r="G1130" s="2">
        <v>0</v>
      </c>
      <c r="H1130" s="2">
        <v>0</v>
      </c>
      <c r="I1130" s="5">
        <v>43808</v>
      </c>
    </row>
    <row r="1131" spans="1:9" x14ac:dyDescent="0.25">
      <c r="A1131" s="2">
        <v>0</v>
      </c>
      <c r="B1131" s="2">
        <v>3189</v>
      </c>
      <c r="C1131" s="2">
        <v>1</v>
      </c>
      <c r="D1131" s="2">
        <v>1</v>
      </c>
      <c r="E1131" s="2">
        <v>0</v>
      </c>
      <c r="F1131" s="2">
        <v>0</v>
      </c>
      <c r="G1131" s="2">
        <v>0</v>
      </c>
      <c r="H1131" s="2">
        <v>1</v>
      </c>
      <c r="I1131" s="5">
        <v>43808</v>
      </c>
    </row>
    <row r="1132" spans="1:9" x14ac:dyDescent="0.25">
      <c r="A1132" s="2">
        <v>0</v>
      </c>
      <c r="B1132" s="2">
        <v>1077</v>
      </c>
      <c r="C1132" s="2">
        <v>0</v>
      </c>
      <c r="D1132" s="2">
        <v>0</v>
      </c>
      <c r="E1132" s="2">
        <v>0</v>
      </c>
      <c r="F1132" s="2">
        <v>0</v>
      </c>
      <c r="G1132" s="2">
        <v>0</v>
      </c>
      <c r="H1132" s="2">
        <v>0</v>
      </c>
      <c r="I1132" s="5">
        <v>43807</v>
      </c>
    </row>
    <row r="1133" spans="1:9" x14ac:dyDescent="0.25">
      <c r="A1133" s="2">
        <v>0</v>
      </c>
      <c r="B1133" s="2">
        <v>1751</v>
      </c>
      <c r="C1133" s="2">
        <v>0</v>
      </c>
      <c r="D1133" s="2">
        <v>0</v>
      </c>
      <c r="E1133" s="2">
        <v>0</v>
      </c>
      <c r="F1133" s="2">
        <v>0</v>
      </c>
      <c r="G1133" s="2">
        <v>0</v>
      </c>
      <c r="H1133" s="2">
        <v>0</v>
      </c>
      <c r="I1133" s="5">
        <v>43807</v>
      </c>
    </row>
    <row r="1134" spans="1:9" x14ac:dyDescent="0.25">
      <c r="A1134" s="2">
        <v>0</v>
      </c>
      <c r="B1134" s="2">
        <v>2056</v>
      </c>
      <c r="C1134" s="2">
        <v>0</v>
      </c>
      <c r="D1134" s="2">
        <v>0</v>
      </c>
      <c r="E1134" s="2">
        <v>1</v>
      </c>
      <c r="F1134" s="2">
        <v>0</v>
      </c>
      <c r="G1134" s="2">
        <v>0</v>
      </c>
      <c r="H1134" s="2">
        <v>0</v>
      </c>
      <c r="I1134" s="5">
        <v>43807</v>
      </c>
    </row>
    <row r="1135" spans="1:9" x14ac:dyDescent="0.25">
      <c r="A1135" s="2">
        <v>0</v>
      </c>
      <c r="B1135" s="2">
        <v>2360</v>
      </c>
      <c r="C1135" s="2">
        <v>0</v>
      </c>
      <c r="D1135" s="2">
        <v>0</v>
      </c>
      <c r="E1135" s="2">
        <v>0</v>
      </c>
      <c r="F1135" s="2">
        <v>0</v>
      </c>
      <c r="G1135" s="2">
        <v>0</v>
      </c>
      <c r="H1135" s="2">
        <v>0</v>
      </c>
      <c r="I1135" s="5">
        <v>43807</v>
      </c>
    </row>
    <row r="1136" spans="1:9" x14ac:dyDescent="0.25">
      <c r="A1136" s="2">
        <v>0</v>
      </c>
      <c r="B1136" s="2">
        <v>2935</v>
      </c>
      <c r="C1136" s="2">
        <v>0</v>
      </c>
      <c r="D1136" s="2">
        <v>0</v>
      </c>
      <c r="E1136" s="2">
        <v>0</v>
      </c>
      <c r="F1136" s="2">
        <v>0</v>
      </c>
      <c r="G1136" s="2">
        <v>0</v>
      </c>
      <c r="H1136" s="2">
        <v>0</v>
      </c>
      <c r="I1136" s="5">
        <v>43807</v>
      </c>
    </row>
    <row r="1137" spans="1:9" x14ac:dyDescent="0.25">
      <c r="A1137" s="2">
        <v>0</v>
      </c>
      <c r="B1137" s="2">
        <v>1311</v>
      </c>
      <c r="C1137" s="2">
        <v>0</v>
      </c>
      <c r="D1137" s="2">
        <v>0</v>
      </c>
      <c r="E1137" s="2">
        <v>0</v>
      </c>
      <c r="F1137" s="2">
        <v>0</v>
      </c>
      <c r="G1137" s="2">
        <v>0</v>
      </c>
      <c r="H1137" s="2">
        <v>0</v>
      </c>
      <c r="I1137" s="5">
        <v>43806</v>
      </c>
    </row>
    <row r="1138" spans="1:9" x14ac:dyDescent="0.25">
      <c r="A1138" s="2">
        <v>0</v>
      </c>
      <c r="B1138" s="2">
        <v>1819</v>
      </c>
      <c r="C1138" s="2">
        <v>0</v>
      </c>
      <c r="D1138" s="2">
        <v>0</v>
      </c>
      <c r="E1138" s="2">
        <v>0</v>
      </c>
      <c r="F1138" s="2">
        <v>0</v>
      </c>
      <c r="G1138" s="2">
        <v>0</v>
      </c>
      <c r="H1138" s="2">
        <v>0</v>
      </c>
      <c r="I1138" s="5">
        <v>43806</v>
      </c>
    </row>
    <row r="1139" spans="1:9" x14ac:dyDescent="0.25">
      <c r="A1139" s="2">
        <v>0</v>
      </c>
      <c r="B1139" s="2">
        <v>1866</v>
      </c>
      <c r="C1139" s="2">
        <v>0</v>
      </c>
      <c r="D1139" s="2">
        <v>0</v>
      </c>
      <c r="E1139" s="2">
        <v>0</v>
      </c>
      <c r="F1139" s="2">
        <v>0</v>
      </c>
      <c r="G1139" s="2">
        <v>0</v>
      </c>
      <c r="H1139" s="2">
        <v>0</v>
      </c>
      <c r="I1139" s="5">
        <v>43806</v>
      </c>
    </row>
    <row r="1140" spans="1:9" x14ac:dyDescent="0.25">
      <c r="A1140" s="2">
        <v>0</v>
      </c>
      <c r="B1140" s="2">
        <v>1150</v>
      </c>
      <c r="C1140" s="2">
        <v>0</v>
      </c>
      <c r="D1140" s="2">
        <v>0</v>
      </c>
      <c r="E1140" s="2">
        <v>0</v>
      </c>
      <c r="F1140" s="2">
        <v>0</v>
      </c>
      <c r="G1140" s="2">
        <v>0</v>
      </c>
      <c r="H1140" s="2">
        <v>0</v>
      </c>
      <c r="I1140" s="5">
        <v>43805</v>
      </c>
    </row>
    <row r="1141" spans="1:9" x14ac:dyDescent="0.25">
      <c r="A1141" s="2">
        <v>0</v>
      </c>
      <c r="B1141" s="2">
        <v>1306</v>
      </c>
      <c r="C1141" s="2">
        <v>0</v>
      </c>
      <c r="D1141" s="2">
        <v>0</v>
      </c>
      <c r="E1141" s="2">
        <v>0</v>
      </c>
      <c r="F1141" s="2">
        <v>0</v>
      </c>
      <c r="G1141" s="2">
        <v>0</v>
      </c>
      <c r="H1141" s="2">
        <v>0</v>
      </c>
      <c r="I1141" s="5">
        <v>43805</v>
      </c>
    </row>
    <row r="1142" spans="1:9" x14ac:dyDescent="0.25">
      <c r="A1142" s="2">
        <v>0</v>
      </c>
      <c r="B1142" s="2">
        <v>3200</v>
      </c>
      <c r="C1142" s="2">
        <v>0</v>
      </c>
      <c r="D1142" s="2">
        <v>0</v>
      </c>
      <c r="E1142" s="2">
        <v>0</v>
      </c>
      <c r="F1142" s="2">
        <v>0</v>
      </c>
      <c r="G1142" s="2">
        <v>0</v>
      </c>
      <c r="H1142" s="2">
        <v>0</v>
      </c>
      <c r="I1142" s="5">
        <v>43805</v>
      </c>
    </row>
    <row r="1143" spans="1:9" x14ac:dyDescent="0.25">
      <c r="A1143" s="2">
        <v>0</v>
      </c>
      <c r="B1143" s="2">
        <v>3215</v>
      </c>
      <c r="C1143" s="2">
        <v>0</v>
      </c>
      <c r="D1143" s="2">
        <v>0</v>
      </c>
      <c r="E1143" s="2">
        <v>0</v>
      </c>
      <c r="F1143" s="2">
        <v>0</v>
      </c>
      <c r="G1143" s="2">
        <v>0</v>
      </c>
      <c r="H1143" s="2">
        <v>0</v>
      </c>
      <c r="I1143" s="5">
        <v>43805</v>
      </c>
    </row>
    <row r="1144" spans="1:9" x14ac:dyDescent="0.25">
      <c r="A1144" s="2">
        <v>0</v>
      </c>
      <c r="B1144" s="2">
        <v>1319</v>
      </c>
      <c r="C1144" s="2">
        <v>0</v>
      </c>
      <c r="D1144" s="2">
        <v>0</v>
      </c>
      <c r="E1144" s="2">
        <v>0</v>
      </c>
      <c r="F1144" s="2">
        <v>0</v>
      </c>
      <c r="G1144" s="2">
        <v>0</v>
      </c>
      <c r="H1144" s="2">
        <v>0</v>
      </c>
      <c r="I1144" s="5">
        <v>43804</v>
      </c>
    </row>
    <row r="1145" spans="1:9" x14ac:dyDescent="0.25">
      <c r="A1145" s="2">
        <v>0</v>
      </c>
      <c r="B1145" s="2">
        <v>1501</v>
      </c>
      <c r="C1145" s="2">
        <v>0</v>
      </c>
      <c r="D1145" s="2">
        <v>0</v>
      </c>
      <c r="E1145" s="2">
        <v>0</v>
      </c>
      <c r="F1145" s="2">
        <v>0</v>
      </c>
      <c r="G1145" s="2">
        <v>0</v>
      </c>
      <c r="H1145" s="2">
        <v>0</v>
      </c>
      <c r="I1145" s="5">
        <v>43804</v>
      </c>
    </row>
    <row r="1146" spans="1:9" x14ac:dyDescent="0.25">
      <c r="A1146" s="2">
        <v>0</v>
      </c>
      <c r="B1146" s="2">
        <v>1857</v>
      </c>
      <c r="C1146" s="2">
        <v>0</v>
      </c>
      <c r="D1146" s="2">
        <v>0</v>
      </c>
      <c r="E1146" s="2">
        <v>0</v>
      </c>
      <c r="F1146" s="2">
        <v>0</v>
      </c>
      <c r="G1146" s="2">
        <v>0</v>
      </c>
      <c r="H1146" s="2">
        <v>0</v>
      </c>
      <c r="I1146" s="5">
        <v>43804</v>
      </c>
    </row>
    <row r="1147" spans="1:9" x14ac:dyDescent="0.25">
      <c r="A1147" s="2">
        <v>0</v>
      </c>
      <c r="B1147" s="2">
        <v>1891</v>
      </c>
      <c r="C1147" s="2">
        <v>0</v>
      </c>
      <c r="D1147" s="2">
        <v>0</v>
      </c>
      <c r="E1147" s="2">
        <v>0</v>
      </c>
      <c r="F1147" s="2">
        <v>0</v>
      </c>
      <c r="G1147" s="2">
        <v>0</v>
      </c>
      <c r="H1147" s="2">
        <v>0</v>
      </c>
      <c r="I1147" s="5">
        <v>43803</v>
      </c>
    </row>
    <row r="1148" spans="1:9" x14ac:dyDescent="0.25">
      <c r="A1148" s="2">
        <v>0</v>
      </c>
      <c r="B1148" s="2">
        <v>2011</v>
      </c>
      <c r="C1148" s="2">
        <v>0</v>
      </c>
      <c r="D1148" s="2">
        <v>1</v>
      </c>
      <c r="E1148" s="2">
        <v>0</v>
      </c>
      <c r="F1148" s="2">
        <v>0</v>
      </c>
      <c r="G1148" s="2">
        <v>0</v>
      </c>
      <c r="H1148" s="2">
        <v>1</v>
      </c>
      <c r="I1148" s="5">
        <v>43803</v>
      </c>
    </row>
    <row r="1149" spans="1:9" x14ac:dyDescent="0.25">
      <c r="A1149" s="2">
        <v>0</v>
      </c>
      <c r="B1149" s="2">
        <v>2212</v>
      </c>
      <c r="C1149" s="2">
        <v>0</v>
      </c>
      <c r="D1149" s="2">
        <v>0</v>
      </c>
      <c r="E1149" s="2">
        <v>0</v>
      </c>
      <c r="F1149" s="2">
        <v>0</v>
      </c>
      <c r="G1149" s="2">
        <v>0</v>
      </c>
      <c r="H1149" s="2">
        <v>0</v>
      </c>
      <c r="I1149" s="5">
        <v>43803</v>
      </c>
    </row>
    <row r="1150" spans="1:9" x14ac:dyDescent="0.25">
      <c r="A1150" s="2">
        <v>0</v>
      </c>
      <c r="B1150" s="2">
        <v>2196</v>
      </c>
      <c r="C1150" s="2">
        <v>0</v>
      </c>
      <c r="D1150" s="2">
        <v>0</v>
      </c>
      <c r="E1150" s="2">
        <v>0</v>
      </c>
      <c r="F1150" s="2">
        <v>0</v>
      </c>
      <c r="G1150" s="2">
        <v>0</v>
      </c>
      <c r="H1150" s="2">
        <v>1</v>
      </c>
      <c r="I1150" s="5">
        <v>43802</v>
      </c>
    </row>
    <row r="1151" spans="1:9" x14ac:dyDescent="0.25">
      <c r="A1151" s="2">
        <v>0</v>
      </c>
      <c r="B1151" s="2">
        <v>2285</v>
      </c>
      <c r="C1151" s="2">
        <v>0</v>
      </c>
      <c r="D1151" s="2">
        <v>0</v>
      </c>
      <c r="E1151" s="2">
        <v>0</v>
      </c>
      <c r="F1151" s="2">
        <v>0</v>
      </c>
      <c r="G1151" s="2">
        <v>0</v>
      </c>
      <c r="H1151" s="2">
        <v>0</v>
      </c>
      <c r="I1151" s="5">
        <v>43802</v>
      </c>
    </row>
    <row r="1152" spans="1:9" x14ac:dyDescent="0.25">
      <c r="A1152" s="2">
        <v>0</v>
      </c>
      <c r="B1152" s="2">
        <v>3139</v>
      </c>
      <c r="C1152" s="2">
        <v>1</v>
      </c>
      <c r="D1152" s="2">
        <v>1</v>
      </c>
      <c r="E1152" s="2">
        <v>0</v>
      </c>
      <c r="F1152" s="2">
        <v>1</v>
      </c>
      <c r="G1152" s="2">
        <v>0</v>
      </c>
      <c r="H1152" s="2">
        <v>1</v>
      </c>
      <c r="I1152" s="5">
        <v>43802</v>
      </c>
    </row>
    <row r="1153" spans="1:9" x14ac:dyDescent="0.25">
      <c r="A1153" s="2">
        <v>0</v>
      </c>
      <c r="B1153" s="2">
        <v>2576</v>
      </c>
      <c r="C1153" s="2">
        <v>0</v>
      </c>
      <c r="D1153" s="2">
        <v>0</v>
      </c>
      <c r="E1153" s="2">
        <v>0</v>
      </c>
      <c r="F1153" s="2">
        <v>0</v>
      </c>
      <c r="G1153" s="2">
        <v>0</v>
      </c>
      <c r="H1153" s="2">
        <v>0</v>
      </c>
      <c r="I1153" s="5">
        <v>43801</v>
      </c>
    </row>
    <row r="1154" spans="1:9" x14ac:dyDescent="0.25">
      <c r="A1154" s="2">
        <v>0</v>
      </c>
      <c r="B1154" s="2">
        <v>2615</v>
      </c>
      <c r="C1154" s="2">
        <v>0</v>
      </c>
      <c r="D1154" s="2">
        <v>0</v>
      </c>
      <c r="E1154" s="2">
        <v>0</v>
      </c>
      <c r="F1154" s="2">
        <v>0</v>
      </c>
      <c r="G1154" s="2">
        <v>0</v>
      </c>
      <c r="H1154" s="2">
        <v>0</v>
      </c>
      <c r="I1154" s="5">
        <v>43801</v>
      </c>
    </row>
    <row r="1155" spans="1:9" x14ac:dyDescent="0.25">
      <c r="A1155" s="2">
        <v>0</v>
      </c>
      <c r="B1155" s="2">
        <v>2652</v>
      </c>
      <c r="C1155" s="2">
        <v>0</v>
      </c>
      <c r="D1155" s="2">
        <v>0</v>
      </c>
      <c r="E1155" s="2">
        <v>0</v>
      </c>
      <c r="F1155" s="2">
        <v>0</v>
      </c>
      <c r="G1155" s="2">
        <v>0</v>
      </c>
      <c r="H1155" s="2">
        <v>0</v>
      </c>
      <c r="I1155" s="5">
        <v>43801</v>
      </c>
    </row>
    <row r="1156" spans="1:9" x14ac:dyDescent="0.25">
      <c r="A1156" s="2">
        <v>0</v>
      </c>
      <c r="B1156" s="2">
        <v>3122</v>
      </c>
      <c r="C1156" s="2">
        <v>0</v>
      </c>
      <c r="D1156" s="2">
        <v>0</v>
      </c>
      <c r="E1156" s="2">
        <v>0</v>
      </c>
      <c r="F1156" s="2">
        <v>0</v>
      </c>
      <c r="G1156" s="2">
        <v>0</v>
      </c>
      <c r="H1156" s="2">
        <v>0</v>
      </c>
      <c r="I1156" s="5">
        <v>43801</v>
      </c>
    </row>
    <row r="1157" spans="1:9" x14ac:dyDescent="0.25">
      <c r="A1157" s="2">
        <v>0</v>
      </c>
      <c r="B1157" s="2">
        <v>1471</v>
      </c>
      <c r="C1157" s="2">
        <v>0</v>
      </c>
      <c r="D1157" s="2">
        <v>0</v>
      </c>
      <c r="E1157" s="2">
        <v>0</v>
      </c>
      <c r="F1157" s="2">
        <v>0</v>
      </c>
      <c r="G1157" s="2">
        <v>0</v>
      </c>
      <c r="H1157" s="2">
        <v>0</v>
      </c>
      <c r="I1157" s="5">
        <v>43800</v>
      </c>
    </row>
    <row r="1158" spans="1:9" x14ac:dyDescent="0.25">
      <c r="A1158" s="2">
        <v>0</v>
      </c>
      <c r="B1158" s="2">
        <v>1546</v>
      </c>
      <c r="C1158" s="2">
        <v>0</v>
      </c>
      <c r="D1158" s="2">
        <v>0</v>
      </c>
      <c r="E1158" s="2">
        <v>0</v>
      </c>
      <c r="F1158" s="2">
        <v>0</v>
      </c>
      <c r="G1158" s="2">
        <v>0</v>
      </c>
      <c r="H1158" s="2">
        <v>0</v>
      </c>
      <c r="I1158" s="5">
        <v>43799</v>
      </c>
    </row>
    <row r="1159" spans="1:9" x14ac:dyDescent="0.25">
      <c r="A1159" s="2">
        <v>0</v>
      </c>
      <c r="B1159" s="2">
        <v>2358</v>
      </c>
      <c r="C1159" s="2">
        <v>1</v>
      </c>
      <c r="D1159" s="2">
        <v>0</v>
      </c>
      <c r="E1159" s="2">
        <v>0</v>
      </c>
      <c r="F1159" s="2">
        <v>0</v>
      </c>
      <c r="G1159" s="2">
        <v>0</v>
      </c>
      <c r="H1159" s="2">
        <v>0</v>
      </c>
      <c r="I1159" s="5">
        <v>43799</v>
      </c>
    </row>
    <row r="1160" spans="1:9" x14ac:dyDescent="0.25">
      <c r="A1160" s="2">
        <v>0</v>
      </c>
      <c r="B1160" s="2">
        <v>2278</v>
      </c>
      <c r="C1160" s="2">
        <v>1</v>
      </c>
      <c r="D1160" s="2">
        <v>0</v>
      </c>
      <c r="E1160" s="2">
        <v>0</v>
      </c>
      <c r="F1160" s="2">
        <v>0</v>
      </c>
      <c r="G1160" s="2">
        <v>0</v>
      </c>
      <c r="H1160" s="2">
        <v>0</v>
      </c>
      <c r="I1160" s="5">
        <v>43798</v>
      </c>
    </row>
    <row r="1161" spans="1:9" x14ac:dyDescent="0.25">
      <c r="A1161" s="2">
        <v>0</v>
      </c>
      <c r="B1161" s="2">
        <v>2466</v>
      </c>
      <c r="C1161" s="2">
        <v>0</v>
      </c>
      <c r="D1161" s="2">
        <v>0</v>
      </c>
      <c r="E1161" s="2">
        <v>0</v>
      </c>
      <c r="F1161" s="2">
        <v>0</v>
      </c>
      <c r="G1161" s="2">
        <v>0</v>
      </c>
      <c r="H1161" s="2">
        <v>1</v>
      </c>
      <c r="I1161" s="5">
        <v>43798</v>
      </c>
    </row>
    <row r="1162" spans="1:9" x14ac:dyDescent="0.25">
      <c r="A1162" s="2">
        <v>0</v>
      </c>
      <c r="B1162" s="2">
        <v>3133</v>
      </c>
      <c r="C1162" s="2">
        <v>0</v>
      </c>
      <c r="D1162" s="2">
        <v>0</v>
      </c>
      <c r="E1162" s="2">
        <v>0</v>
      </c>
      <c r="F1162" s="2">
        <v>0</v>
      </c>
      <c r="G1162" s="2">
        <v>0</v>
      </c>
      <c r="H1162" s="2">
        <v>0</v>
      </c>
      <c r="I1162" s="5">
        <v>43798</v>
      </c>
    </row>
    <row r="1163" spans="1:9" x14ac:dyDescent="0.25">
      <c r="A1163" s="2">
        <v>0</v>
      </c>
      <c r="B1163" s="2">
        <v>1076</v>
      </c>
      <c r="C1163" s="2">
        <v>0</v>
      </c>
      <c r="D1163" s="2">
        <v>0</v>
      </c>
      <c r="E1163" s="2">
        <v>0</v>
      </c>
      <c r="F1163" s="2">
        <v>0</v>
      </c>
      <c r="G1163" s="2">
        <v>0</v>
      </c>
      <c r="H1163" s="2">
        <v>0</v>
      </c>
      <c r="I1163" s="5">
        <v>43797</v>
      </c>
    </row>
    <row r="1164" spans="1:9" x14ac:dyDescent="0.25">
      <c r="A1164" s="2">
        <v>0</v>
      </c>
      <c r="B1164" s="2">
        <v>1330</v>
      </c>
      <c r="C1164" s="2">
        <v>0</v>
      </c>
      <c r="D1164" s="2">
        <v>0</v>
      </c>
      <c r="E1164" s="2">
        <v>0</v>
      </c>
      <c r="F1164" s="2">
        <v>0</v>
      </c>
      <c r="G1164" s="2">
        <v>0</v>
      </c>
      <c r="H1164" s="2">
        <v>0</v>
      </c>
      <c r="I1164" s="5">
        <v>43797</v>
      </c>
    </row>
    <row r="1165" spans="1:9" x14ac:dyDescent="0.25">
      <c r="A1165" s="2">
        <v>0</v>
      </c>
      <c r="B1165" s="2">
        <v>2902</v>
      </c>
      <c r="C1165" s="2">
        <v>0</v>
      </c>
      <c r="D1165" s="2">
        <v>0</v>
      </c>
      <c r="E1165" s="2">
        <v>0</v>
      </c>
      <c r="F1165" s="2">
        <v>0</v>
      </c>
      <c r="G1165" s="2">
        <v>0</v>
      </c>
      <c r="H1165" s="2">
        <v>0</v>
      </c>
      <c r="I1165" s="5">
        <v>43797</v>
      </c>
    </row>
    <row r="1166" spans="1:9" x14ac:dyDescent="0.25">
      <c r="A1166" s="2">
        <v>0</v>
      </c>
      <c r="B1166" s="2">
        <v>1358</v>
      </c>
      <c r="C1166" s="2">
        <v>0</v>
      </c>
      <c r="D1166" s="2">
        <v>0</v>
      </c>
      <c r="E1166" s="2">
        <v>0</v>
      </c>
      <c r="F1166" s="2">
        <v>0</v>
      </c>
      <c r="G1166" s="2">
        <v>0</v>
      </c>
      <c r="H1166" s="2">
        <v>1</v>
      </c>
      <c r="I1166" s="5">
        <v>43796</v>
      </c>
    </row>
    <row r="1167" spans="1:9" x14ac:dyDescent="0.25">
      <c r="A1167" s="2">
        <v>0</v>
      </c>
      <c r="B1167" s="2">
        <v>2074</v>
      </c>
      <c r="C1167" s="2">
        <v>0</v>
      </c>
      <c r="D1167" s="2">
        <v>0</v>
      </c>
      <c r="E1167" s="2">
        <v>0</v>
      </c>
      <c r="F1167" s="2">
        <v>0</v>
      </c>
      <c r="G1167" s="2">
        <v>0</v>
      </c>
      <c r="H1167" s="2">
        <v>0</v>
      </c>
      <c r="I1167" s="5">
        <v>43796</v>
      </c>
    </row>
    <row r="1168" spans="1:9" x14ac:dyDescent="0.25">
      <c r="A1168" s="2">
        <v>0</v>
      </c>
      <c r="B1168" s="2">
        <v>2962</v>
      </c>
      <c r="C1168" s="2">
        <v>0</v>
      </c>
      <c r="D1168" s="2">
        <v>0</v>
      </c>
      <c r="E1168" s="2">
        <v>0</v>
      </c>
      <c r="F1168" s="2">
        <v>0</v>
      </c>
      <c r="G1168" s="2">
        <v>0</v>
      </c>
      <c r="H1168" s="2">
        <v>0</v>
      </c>
      <c r="I1168" s="5">
        <v>43796</v>
      </c>
    </row>
    <row r="1169" spans="1:9" x14ac:dyDescent="0.25">
      <c r="A1169" s="2">
        <v>0</v>
      </c>
      <c r="B1169" s="2">
        <v>1419</v>
      </c>
      <c r="C1169" s="2">
        <v>0</v>
      </c>
      <c r="D1169" s="2">
        <v>0</v>
      </c>
      <c r="E1169" s="2">
        <v>0</v>
      </c>
      <c r="F1169" s="2">
        <v>0</v>
      </c>
      <c r="G1169" s="2">
        <v>0</v>
      </c>
      <c r="H1169" s="2">
        <v>0</v>
      </c>
      <c r="I1169" s="5">
        <v>43795</v>
      </c>
    </row>
    <row r="1170" spans="1:9" x14ac:dyDescent="0.25">
      <c r="A1170" s="2">
        <v>0</v>
      </c>
      <c r="B1170" s="2">
        <v>1488</v>
      </c>
      <c r="C1170" s="2">
        <v>0</v>
      </c>
      <c r="D1170" s="2">
        <v>0</v>
      </c>
      <c r="E1170" s="2">
        <v>0</v>
      </c>
      <c r="F1170" s="2">
        <v>0</v>
      </c>
      <c r="G1170" s="2">
        <v>0</v>
      </c>
      <c r="H1170" s="2">
        <v>0</v>
      </c>
      <c r="I1170" s="5">
        <v>43795</v>
      </c>
    </row>
    <row r="1171" spans="1:9" x14ac:dyDescent="0.25">
      <c r="A1171" s="2">
        <v>0</v>
      </c>
      <c r="B1171" s="2">
        <v>1492</v>
      </c>
      <c r="C1171" s="2">
        <v>0</v>
      </c>
      <c r="D1171" s="2">
        <v>0</v>
      </c>
      <c r="E1171" s="2">
        <v>0</v>
      </c>
      <c r="F1171" s="2">
        <v>0</v>
      </c>
      <c r="G1171" s="2">
        <v>0</v>
      </c>
      <c r="H1171" s="2">
        <v>0</v>
      </c>
      <c r="I1171" s="5">
        <v>43795</v>
      </c>
    </row>
    <row r="1172" spans="1:9" x14ac:dyDescent="0.25">
      <c r="A1172" s="2">
        <v>0</v>
      </c>
      <c r="B1172" s="2">
        <v>2554</v>
      </c>
      <c r="C1172" s="2">
        <v>0</v>
      </c>
      <c r="D1172" s="2">
        <v>0</v>
      </c>
      <c r="E1172" s="2">
        <v>0</v>
      </c>
      <c r="F1172" s="2">
        <v>0</v>
      </c>
      <c r="G1172" s="2">
        <v>0</v>
      </c>
      <c r="H1172" s="2">
        <v>0</v>
      </c>
      <c r="I1172" s="5">
        <v>43795</v>
      </c>
    </row>
    <row r="1173" spans="1:9" x14ac:dyDescent="0.25">
      <c r="A1173" s="2">
        <v>0</v>
      </c>
      <c r="B1173" s="2">
        <v>1091</v>
      </c>
      <c r="C1173" s="2">
        <v>0</v>
      </c>
      <c r="D1173" s="2">
        <v>0</v>
      </c>
      <c r="E1173" s="2">
        <v>0</v>
      </c>
      <c r="F1173" s="2">
        <v>0</v>
      </c>
      <c r="G1173" s="2">
        <v>0</v>
      </c>
      <c r="H1173" s="2">
        <v>0</v>
      </c>
      <c r="I1173" s="5">
        <v>43794</v>
      </c>
    </row>
    <row r="1174" spans="1:9" x14ac:dyDescent="0.25">
      <c r="A1174" s="2">
        <v>0</v>
      </c>
      <c r="B1174" s="2">
        <v>1112</v>
      </c>
      <c r="C1174" s="2">
        <v>0</v>
      </c>
      <c r="D1174" s="2">
        <v>0</v>
      </c>
      <c r="E1174" s="2">
        <v>0</v>
      </c>
      <c r="F1174" s="2">
        <v>0</v>
      </c>
      <c r="G1174" s="2">
        <v>0</v>
      </c>
      <c r="H1174" s="2">
        <v>0</v>
      </c>
      <c r="I1174" s="5">
        <v>43794</v>
      </c>
    </row>
    <row r="1175" spans="1:9" x14ac:dyDescent="0.25">
      <c r="A1175" s="2">
        <v>0</v>
      </c>
      <c r="B1175" s="2">
        <v>2121</v>
      </c>
      <c r="C1175" s="2">
        <v>0</v>
      </c>
      <c r="D1175" s="2">
        <v>0</v>
      </c>
      <c r="E1175" s="2">
        <v>0</v>
      </c>
      <c r="F1175" s="2">
        <v>0</v>
      </c>
      <c r="G1175" s="2">
        <v>0</v>
      </c>
      <c r="H1175" s="2">
        <v>0</v>
      </c>
      <c r="I1175" s="5">
        <v>43794</v>
      </c>
    </row>
    <row r="1176" spans="1:9" x14ac:dyDescent="0.25">
      <c r="A1176" s="2">
        <v>0</v>
      </c>
      <c r="B1176" s="2">
        <v>2327</v>
      </c>
      <c r="C1176" s="2">
        <v>0</v>
      </c>
      <c r="D1176" s="2">
        <v>0</v>
      </c>
      <c r="E1176" s="2">
        <v>0</v>
      </c>
      <c r="F1176" s="2">
        <v>0</v>
      </c>
      <c r="G1176" s="2">
        <v>0</v>
      </c>
      <c r="H1176" s="2">
        <v>0</v>
      </c>
      <c r="I1176" s="5">
        <v>43794</v>
      </c>
    </row>
    <row r="1177" spans="1:9" x14ac:dyDescent="0.25">
      <c r="A1177" s="2">
        <v>0</v>
      </c>
      <c r="B1177" s="2">
        <v>2441</v>
      </c>
      <c r="C1177" s="2">
        <v>0</v>
      </c>
      <c r="D1177" s="2">
        <v>0</v>
      </c>
      <c r="E1177" s="2">
        <v>0</v>
      </c>
      <c r="F1177" s="2">
        <v>0</v>
      </c>
      <c r="G1177" s="2">
        <v>0</v>
      </c>
      <c r="H1177" s="2">
        <v>0</v>
      </c>
      <c r="I1177" s="5">
        <v>43794</v>
      </c>
    </row>
    <row r="1178" spans="1:9" x14ac:dyDescent="0.25">
      <c r="A1178" s="2">
        <v>0</v>
      </c>
      <c r="B1178" s="2">
        <v>1255</v>
      </c>
      <c r="C1178" s="2">
        <v>0</v>
      </c>
      <c r="D1178" s="2">
        <v>0</v>
      </c>
      <c r="E1178" s="2">
        <v>0</v>
      </c>
      <c r="F1178" s="2">
        <v>0</v>
      </c>
      <c r="G1178" s="2">
        <v>0</v>
      </c>
      <c r="H1178" s="2">
        <v>0</v>
      </c>
      <c r="I1178" s="5">
        <v>43793</v>
      </c>
    </row>
    <row r="1179" spans="1:9" x14ac:dyDescent="0.25">
      <c r="A1179" s="2">
        <v>0</v>
      </c>
      <c r="B1179" s="2">
        <v>2609</v>
      </c>
      <c r="C1179" s="2">
        <v>0</v>
      </c>
      <c r="D1179" s="2">
        <v>0</v>
      </c>
      <c r="E1179" s="2">
        <v>0</v>
      </c>
      <c r="F1179" s="2">
        <v>0</v>
      </c>
      <c r="G1179" s="2">
        <v>0</v>
      </c>
      <c r="H1179" s="2">
        <v>0</v>
      </c>
      <c r="I1179" s="5">
        <v>43793</v>
      </c>
    </row>
    <row r="1180" spans="1:9" x14ac:dyDescent="0.25">
      <c r="A1180" s="2">
        <v>0</v>
      </c>
      <c r="B1180" s="2">
        <v>2640</v>
      </c>
      <c r="C1180" s="2">
        <v>0</v>
      </c>
      <c r="D1180" s="2">
        <v>0</v>
      </c>
      <c r="E1180" s="2">
        <v>0</v>
      </c>
      <c r="F1180" s="2">
        <v>0</v>
      </c>
      <c r="G1180" s="2">
        <v>0</v>
      </c>
      <c r="H1180" s="2">
        <v>0</v>
      </c>
      <c r="I1180" s="5">
        <v>43793</v>
      </c>
    </row>
    <row r="1181" spans="1:9" x14ac:dyDescent="0.25">
      <c r="A1181" s="2">
        <v>0</v>
      </c>
      <c r="B1181" s="2">
        <v>3186</v>
      </c>
      <c r="C1181" s="2">
        <v>0</v>
      </c>
      <c r="D1181" s="2">
        <v>0</v>
      </c>
      <c r="E1181" s="2">
        <v>0</v>
      </c>
      <c r="F1181" s="2">
        <v>0</v>
      </c>
      <c r="G1181" s="2">
        <v>0</v>
      </c>
      <c r="H1181" s="2">
        <v>0</v>
      </c>
      <c r="I1181" s="5">
        <v>43793</v>
      </c>
    </row>
    <row r="1182" spans="1:9" x14ac:dyDescent="0.25">
      <c r="A1182" s="2">
        <v>0</v>
      </c>
      <c r="B1182" s="2">
        <v>1765</v>
      </c>
      <c r="C1182" s="2">
        <v>0</v>
      </c>
      <c r="D1182" s="2">
        <v>0</v>
      </c>
      <c r="E1182" s="2">
        <v>0</v>
      </c>
      <c r="F1182" s="2">
        <v>0</v>
      </c>
      <c r="G1182" s="2">
        <v>0</v>
      </c>
      <c r="H1182" s="2">
        <v>0</v>
      </c>
      <c r="I1182" s="5">
        <v>43792</v>
      </c>
    </row>
    <row r="1183" spans="1:9" x14ac:dyDescent="0.25">
      <c r="A1183" s="2">
        <v>1</v>
      </c>
      <c r="B1183" s="2">
        <v>3166</v>
      </c>
      <c r="C1183" s="2">
        <v>0</v>
      </c>
      <c r="D1183" s="2">
        <v>0</v>
      </c>
      <c r="E1183" s="2">
        <v>0</v>
      </c>
      <c r="F1183" s="2">
        <v>0</v>
      </c>
      <c r="G1183" s="2">
        <v>0</v>
      </c>
      <c r="H1183" s="2">
        <v>1</v>
      </c>
      <c r="I1183" s="5">
        <v>43792</v>
      </c>
    </row>
    <row r="1184" spans="1:9" x14ac:dyDescent="0.25">
      <c r="A1184" s="2">
        <v>0</v>
      </c>
      <c r="B1184" s="2">
        <v>1518</v>
      </c>
      <c r="C1184" s="2">
        <v>0</v>
      </c>
      <c r="D1184" s="2">
        <v>0</v>
      </c>
      <c r="E1184" s="2">
        <v>0</v>
      </c>
      <c r="F1184" s="2">
        <v>0</v>
      </c>
      <c r="G1184" s="2">
        <v>0</v>
      </c>
      <c r="H1184" s="2">
        <v>0</v>
      </c>
      <c r="I1184" s="5">
        <v>43791</v>
      </c>
    </row>
    <row r="1185" spans="1:9" x14ac:dyDescent="0.25">
      <c r="A1185" s="2">
        <v>0</v>
      </c>
      <c r="B1185" s="2">
        <v>2612</v>
      </c>
      <c r="C1185" s="2">
        <v>0</v>
      </c>
      <c r="D1185" s="2">
        <v>0</v>
      </c>
      <c r="E1185" s="2">
        <v>0</v>
      </c>
      <c r="F1185" s="2">
        <v>0</v>
      </c>
      <c r="G1185" s="2">
        <v>0</v>
      </c>
      <c r="H1185" s="2">
        <v>0</v>
      </c>
      <c r="I1185" s="5">
        <v>43791</v>
      </c>
    </row>
    <row r="1186" spans="1:9" x14ac:dyDescent="0.25">
      <c r="A1186" s="2">
        <v>0</v>
      </c>
      <c r="B1186" s="2">
        <v>2904</v>
      </c>
      <c r="C1186" s="2">
        <v>0</v>
      </c>
      <c r="D1186" s="2">
        <v>0</v>
      </c>
      <c r="E1186" s="2">
        <v>0</v>
      </c>
      <c r="F1186" s="2">
        <v>0</v>
      </c>
      <c r="G1186" s="2">
        <v>0</v>
      </c>
      <c r="H1186" s="2">
        <v>0</v>
      </c>
      <c r="I1186" s="5">
        <v>43791</v>
      </c>
    </row>
    <row r="1187" spans="1:9" x14ac:dyDescent="0.25">
      <c r="A1187" s="2">
        <v>0</v>
      </c>
      <c r="B1187" s="2">
        <v>1545</v>
      </c>
      <c r="C1187" s="2">
        <v>0</v>
      </c>
      <c r="D1187" s="2">
        <v>0</v>
      </c>
      <c r="E1187" s="2">
        <v>0</v>
      </c>
      <c r="F1187" s="2">
        <v>0</v>
      </c>
      <c r="G1187" s="2">
        <v>0</v>
      </c>
      <c r="H1187" s="2">
        <v>0</v>
      </c>
      <c r="I1187" s="5">
        <v>43790</v>
      </c>
    </row>
    <row r="1188" spans="1:9" x14ac:dyDescent="0.25">
      <c r="A1188" s="2">
        <v>1</v>
      </c>
      <c r="B1188" s="2">
        <v>1660</v>
      </c>
      <c r="C1188" s="2">
        <v>0</v>
      </c>
      <c r="D1188" s="2">
        <v>0</v>
      </c>
      <c r="E1188" s="2">
        <v>0</v>
      </c>
      <c r="F1188" s="2">
        <v>0</v>
      </c>
      <c r="G1188" s="2">
        <v>0</v>
      </c>
      <c r="H1188" s="2">
        <v>1</v>
      </c>
      <c r="I1188" s="5">
        <v>43790</v>
      </c>
    </row>
    <row r="1189" spans="1:9" x14ac:dyDescent="0.25">
      <c r="A1189" s="2">
        <v>0</v>
      </c>
      <c r="B1189" s="2">
        <v>1363</v>
      </c>
      <c r="C1189" s="2">
        <v>0</v>
      </c>
      <c r="D1189" s="2">
        <v>0</v>
      </c>
      <c r="E1189" s="2">
        <v>0</v>
      </c>
      <c r="F1189" s="2">
        <v>0</v>
      </c>
      <c r="G1189" s="2">
        <v>0</v>
      </c>
      <c r="H1189" s="2">
        <v>0</v>
      </c>
      <c r="I1189" s="5">
        <v>43788</v>
      </c>
    </row>
    <row r="1190" spans="1:9" x14ac:dyDescent="0.25">
      <c r="A1190" s="2">
        <v>0</v>
      </c>
      <c r="B1190" s="2">
        <v>2533</v>
      </c>
      <c r="C1190" s="2">
        <v>0</v>
      </c>
      <c r="D1190" s="2">
        <v>0</v>
      </c>
      <c r="E1190" s="2">
        <v>0</v>
      </c>
      <c r="F1190" s="2">
        <v>0</v>
      </c>
      <c r="G1190" s="2">
        <v>0</v>
      </c>
      <c r="H1190" s="2">
        <v>0</v>
      </c>
      <c r="I1190" s="5">
        <v>43788</v>
      </c>
    </row>
    <row r="1191" spans="1:9" x14ac:dyDescent="0.25">
      <c r="A1191" s="2">
        <v>0</v>
      </c>
      <c r="B1191" s="2">
        <v>2770</v>
      </c>
      <c r="C1191" s="2">
        <v>0</v>
      </c>
      <c r="D1191" s="2">
        <v>0</v>
      </c>
      <c r="E1191" s="2">
        <v>0</v>
      </c>
      <c r="F1191" s="2">
        <v>0</v>
      </c>
      <c r="G1191" s="2">
        <v>0</v>
      </c>
      <c r="H1191" s="2">
        <v>0</v>
      </c>
      <c r="I1191" s="5">
        <v>43788</v>
      </c>
    </row>
    <row r="1192" spans="1:9" x14ac:dyDescent="0.25">
      <c r="A1192" s="2">
        <v>0</v>
      </c>
      <c r="B1192" s="2">
        <v>1276</v>
      </c>
      <c r="C1192" s="2">
        <v>0</v>
      </c>
      <c r="D1192" s="2">
        <v>0</v>
      </c>
      <c r="E1192" s="2">
        <v>0</v>
      </c>
      <c r="F1192" s="2">
        <v>0</v>
      </c>
      <c r="G1192" s="2">
        <v>0</v>
      </c>
      <c r="H1192" s="2">
        <v>0</v>
      </c>
      <c r="I1192" s="5">
        <v>43787</v>
      </c>
    </row>
    <row r="1193" spans="1:9" x14ac:dyDescent="0.25">
      <c r="A1193" s="2">
        <v>0</v>
      </c>
      <c r="B1193" s="2">
        <v>1327</v>
      </c>
      <c r="C1193" s="2">
        <v>0</v>
      </c>
      <c r="D1193" s="2">
        <v>0</v>
      </c>
      <c r="E1193" s="2">
        <v>0</v>
      </c>
      <c r="F1193" s="2">
        <v>0</v>
      </c>
      <c r="G1193" s="2">
        <v>0</v>
      </c>
      <c r="H1193" s="2">
        <v>0</v>
      </c>
      <c r="I1193" s="5">
        <v>43787</v>
      </c>
    </row>
    <row r="1194" spans="1:9" x14ac:dyDescent="0.25">
      <c r="A1194" s="2">
        <v>0</v>
      </c>
      <c r="B1194" s="2">
        <v>1831</v>
      </c>
      <c r="C1194" s="2">
        <v>0</v>
      </c>
      <c r="D1194" s="2">
        <v>0</v>
      </c>
      <c r="E1194" s="2">
        <v>0</v>
      </c>
      <c r="F1194" s="2">
        <v>0</v>
      </c>
      <c r="G1194" s="2">
        <v>0</v>
      </c>
      <c r="H1194" s="2">
        <v>0</v>
      </c>
      <c r="I1194" s="5">
        <v>43787</v>
      </c>
    </row>
    <row r="1195" spans="1:9" x14ac:dyDescent="0.25">
      <c r="A1195" s="2">
        <v>0</v>
      </c>
      <c r="B1195" s="2">
        <v>2874</v>
      </c>
      <c r="C1195" s="2">
        <v>0</v>
      </c>
      <c r="D1195" s="2">
        <v>0</v>
      </c>
      <c r="E1195" s="2">
        <v>0</v>
      </c>
      <c r="F1195" s="2">
        <v>0</v>
      </c>
      <c r="G1195" s="2">
        <v>0</v>
      </c>
      <c r="H1195" s="2">
        <v>0</v>
      </c>
      <c r="I1195" s="5">
        <v>43787</v>
      </c>
    </row>
    <row r="1196" spans="1:9" x14ac:dyDescent="0.25">
      <c r="A1196" s="2">
        <v>0</v>
      </c>
      <c r="B1196" s="2">
        <v>3201</v>
      </c>
      <c r="C1196" s="2">
        <v>0</v>
      </c>
      <c r="D1196" s="2">
        <v>0</v>
      </c>
      <c r="E1196" s="2">
        <v>0</v>
      </c>
      <c r="F1196" s="2">
        <v>0</v>
      </c>
      <c r="G1196" s="2">
        <v>0</v>
      </c>
      <c r="H1196" s="2">
        <v>0</v>
      </c>
      <c r="I1196" s="5">
        <v>43787</v>
      </c>
    </row>
    <row r="1197" spans="1:9" x14ac:dyDescent="0.25">
      <c r="A1197" s="2">
        <v>0</v>
      </c>
      <c r="B1197" s="2">
        <v>3216</v>
      </c>
      <c r="C1197" s="2">
        <v>0</v>
      </c>
      <c r="D1197" s="2">
        <v>0</v>
      </c>
      <c r="E1197" s="2">
        <v>0</v>
      </c>
      <c r="F1197" s="2">
        <v>0</v>
      </c>
      <c r="G1197" s="2">
        <v>0</v>
      </c>
      <c r="H1197" s="2">
        <v>0</v>
      </c>
      <c r="I1197" s="5">
        <v>43787</v>
      </c>
    </row>
    <row r="1198" spans="1:9" x14ac:dyDescent="0.25">
      <c r="A1198" s="2">
        <v>0</v>
      </c>
      <c r="B1198" s="2">
        <v>1051</v>
      </c>
      <c r="C1198" s="2">
        <v>0</v>
      </c>
      <c r="D1198" s="2">
        <v>0</v>
      </c>
      <c r="E1198" s="2">
        <v>0</v>
      </c>
      <c r="F1198" s="2">
        <v>0</v>
      </c>
      <c r="G1198" s="2">
        <v>0</v>
      </c>
      <c r="H1198" s="2">
        <v>0</v>
      </c>
      <c r="I1198" s="5">
        <v>43786</v>
      </c>
    </row>
    <row r="1199" spans="1:9" x14ac:dyDescent="0.25">
      <c r="A1199" s="2">
        <v>0</v>
      </c>
      <c r="B1199" s="2">
        <v>1713</v>
      </c>
      <c r="C1199" s="2">
        <v>0</v>
      </c>
      <c r="D1199" s="2">
        <v>0</v>
      </c>
      <c r="E1199" s="2">
        <v>0</v>
      </c>
      <c r="F1199" s="2">
        <v>0</v>
      </c>
      <c r="G1199" s="2">
        <v>0</v>
      </c>
      <c r="H1199" s="2">
        <v>0</v>
      </c>
      <c r="I1199" s="5">
        <v>43786</v>
      </c>
    </row>
    <row r="1200" spans="1:9" x14ac:dyDescent="0.25">
      <c r="A1200" s="2">
        <v>0</v>
      </c>
      <c r="B1200" s="2">
        <v>2846</v>
      </c>
      <c r="C1200" s="2">
        <v>0</v>
      </c>
      <c r="D1200" s="2">
        <v>0</v>
      </c>
      <c r="E1200" s="2">
        <v>0</v>
      </c>
      <c r="F1200" s="2">
        <v>0</v>
      </c>
      <c r="G1200" s="2">
        <v>0</v>
      </c>
      <c r="H1200" s="2">
        <v>0</v>
      </c>
      <c r="I1200" s="5">
        <v>43786</v>
      </c>
    </row>
    <row r="1201" spans="1:9" x14ac:dyDescent="0.25">
      <c r="A1201" s="2">
        <v>0</v>
      </c>
      <c r="B1201" s="2">
        <v>1059</v>
      </c>
      <c r="C1201" s="2">
        <v>0</v>
      </c>
      <c r="D1201" s="2">
        <v>0</v>
      </c>
      <c r="E1201" s="2">
        <v>0</v>
      </c>
      <c r="F1201" s="2">
        <v>0</v>
      </c>
      <c r="G1201" s="2">
        <v>0</v>
      </c>
      <c r="H1201" s="2">
        <v>0</v>
      </c>
      <c r="I1201" s="5">
        <v>43785</v>
      </c>
    </row>
    <row r="1202" spans="1:9" x14ac:dyDescent="0.25">
      <c r="A1202" s="2">
        <v>0</v>
      </c>
      <c r="B1202" s="2">
        <v>1846</v>
      </c>
      <c r="C1202" s="2">
        <v>0</v>
      </c>
      <c r="D1202" s="2">
        <v>0</v>
      </c>
      <c r="E1202" s="2">
        <v>0</v>
      </c>
      <c r="F1202" s="2">
        <v>0</v>
      </c>
      <c r="G1202" s="2">
        <v>0</v>
      </c>
      <c r="H1202" s="2">
        <v>0</v>
      </c>
      <c r="I1202" s="5">
        <v>43785</v>
      </c>
    </row>
    <row r="1203" spans="1:9" x14ac:dyDescent="0.25">
      <c r="A1203" s="2">
        <v>0</v>
      </c>
      <c r="B1203" s="2">
        <v>1921</v>
      </c>
      <c r="C1203" s="2">
        <v>0</v>
      </c>
      <c r="D1203" s="2">
        <v>0</v>
      </c>
      <c r="E1203" s="2">
        <v>0</v>
      </c>
      <c r="F1203" s="2">
        <v>0</v>
      </c>
      <c r="G1203" s="2">
        <v>0</v>
      </c>
      <c r="H1203" s="2">
        <v>0</v>
      </c>
      <c r="I1203" s="5">
        <v>43784</v>
      </c>
    </row>
    <row r="1204" spans="1:9" x14ac:dyDescent="0.25">
      <c r="A1204" s="2">
        <v>0</v>
      </c>
      <c r="B1204" s="2">
        <v>2391</v>
      </c>
      <c r="C1204" s="2">
        <v>0</v>
      </c>
      <c r="D1204" s="2">
        <v>0</v>
      </c>
      <c r="E1204" s="2">
        <v>0</v>
      </c>
      <c r="F1204" s="2">
        <v>0</v>
      </c>
      <c r="G1204" s="2">
        <v>0</v>
      </c>
      <c r="H1204" s="2">
        <v>0</v>
      </c>
      <c r="I1204" s="5">
        <v>43784</v>
      </c>
    </row>
    <row r="1205" spans="1:9" x14ac:dyDescent="0.25">
      <c r="A1205" s="2">
        <v>0</v>
      </c>
      <c r="B1205" s="2">
        <v>2958</v>
      </c>
      <c r="C1205" s="2">
        <v>0</v>
      </c>
      <c r="D1205" s="2">
        <v>0</v>
      </c>
      <c r="E1205" s="2">
        <v>0</v>
      </c>
      <c r="F1205" s="2">
        <v>0</v>
      </c>
      <c r="G1205" s="2">
        <v>0</v>
      </c>
      <c r="H1205" s="2">
        <v>0</v>
      </c>
      <c r="I1205" s="5">
        <v>43784</v>
      </c>
    </row>
    <row r="1206" spans="1:9" x14ac:dyDescent="0.25">
      <c r="A1206" s="2">
        <v>0</v>
      </c>
      <c r="B1206" s="2">
        <v>3075</v>
      </c>
      <c r="C1206" s="2">
        <v>0</v>
      </c>
      <c r="D1206" s="2">
        <v>0</v>
      </c>
      <c r="E1206" s="2">
        <v>0</v>
      </c>
      <c r="F1206" s="2">
        <v>0</v>
      </c>
      <c r="G1206" s="2">
        <v>0</v>
      </c>
      <c r="H1206" s="2">
        <v>0</v>
      </c>
      <c r="I1206" s="5">
        <v>43784</v>
      </c>
    </row>
    <row r="1207" spans="1:9" x14ac:dyDescent="0.25">
      <c r="A1207" s="2">
        <v>0</v>
      </c>
      <c r="B1207" s="2">
        <v>1432</v>
      </c>
      <c r="C1207" s="2">
        <v>0</v>
      </c>
      <c r="D1207" s="2">
        <v>0</v>
      </c>
      <c r="E1207" s="2">
        <v>0</v>
      </c>
      <c r="F1207" s="2">
        <v>0</v>
      </c>
      <c r="G1207" s="2">
        <v>0</v>
      </c>
      <c r="H1207" s="2">
        <v>0</v>
      </c>
      <c r="I1207" s="5">
        <v>43783</v>
      </c>
    </row>
    <row r="1208" spans="1:9" x14ac:dyDescent="0.25">
      <c r="A1208" s="2">
        <v>0</v>
      </c>
      <c r="B1208" s="2">
        <v>2268</v>
      </c>
      <c r="C1208" s="2">
        <v>0</v>
      </c>
      <c r="D1208" s="2">
        <v>0</v>
      </c>
      <c r="E1208" s="2">
        <v>0</v>
      </c>
      <c r="F1208" s="2">
        <v>0</v>
      </c>
      <c r="G1208" s="2">
        <v>0</v>
      </c>
      <c r="H1208" s="2">
        <v>0</v>
      </c>
      <c r="I1208" s="5">
        <v>43782</v>
      </c>
    </row>
    <row r="1209" spans="1:9" x14ac:dyDescent="0.25">
      <c r="A1209" s="2">
        <v>0</v>
      </c>
      <c r="B1209" s="2">
        <v>2485</v>
      </c>
      <c r="C1209" s="2">
        <v>0</v>
      </c>
      <c r="D1209" s="2">
        <v>0</v>
      </c>
      <c r="E1209" s="2">
        <v>0</v>
      </c>
      <c r="F1209" s="2">
        <v>0</v>
      </c>
      <c r="G1209" s="2">
        <v>0</v>
      </c>
      <c r="H1209" s="2">
        <v>0</v>
      </c>
      <c r="I1209" s="5">
        <v>43782</v>
      </c>
    </row>
    <row r="1210" spans="1:9" x14ac:dyDescent="0.25">
      <c r="A1210" s="2">
        <v>0</v>
      </c>
      <c r="B1210" s="2">
        <v>2748</v>
      </c>
      <c r="C1210" s="2">
        <v>0</v>
      </c>
      <c r="D1210" s="2">
        <v>0</v>
      </c>
      <c r="E1210" s="2">
        <v>0</v>
      </c>
      <c r="F1210" s="2">
        <v>0</v>
      </c>
      <c r="G1210" s="2">
        <v>0</v>
      </c>
      <c r="H1210" s="2">
        <v>0</v>
      </c>
      <c r="I1210" s="5">
        <v>43782</v>
      </c>
    </row>
    <row r="1211" spans="1:9" x14ac:dyDescent="0.25">
      <c r="A1211" s="2">
        <v>0</v>
      </c>
      <c r="B1211" s="2">
        <v>2780</v>
      </c>
      <c r="C1211" s="2">
        <v>0</v>
      </c>
      <c r="D1211" s="2">
        <v>0</v>
      </c>
      <c r="E1211" s="2">
        <v>0</v>
      </c>
      <c r="F1211" s="2">
        <v>0</v>
      </c>
      <c r="G1211" s="2">
        <v>0</v>
      </c>
      <c r="H1211" s="2">
        <v>0</v>
      </c>
      <c r="I1211" s="5">
        <v>43782</v>
      </c>
    </row>
    <row r="1212" spans="1:9" x14ac:dyDescent="0.25">
      <c r="A1212" s="2">
        <v>0</v>
      </c>
      <c r="B1212" s="2">
        <v>3077</v>
      </c>
      <c r="C1212" s="2">
        <v>0</v>
      </c>
      <c r="D1212" s="2">
        <v>0</v>
      </c>
      <c r="E1212" s="2">
        <v>0</v>
      </c>
      <c r="F1212" s="2">
        <v>0</v>
      </c>
      <c r="G1212" s="2">
        <v>0</v>
      </c>
      <c r="H1212" s="2">
        <v>0</v>
      </c>
      <c r="I1212" s="5">
        <v>43782</v>
      </c>
    </row>
    <row r="1213" spans="1:9" x14ac:dyDescent="0.25">
      <c r="A1213" s="2">
        <v>0</v>
      </c>
      <c r="B1213" s="2">
        <v>1009</v>
      </c>
      <c r="C1213" s="2">
        <v>0</v>
      </c>
      <c r="D1213" s="2">
        <v>0</v>
      </c>
      <c r="E1213" s="2">
        <v>0</v>
      </c>
      <c r="F1213" s="2">
        <v>0</v>
      </c>
      <c r="G1213" s="2">
        <v>0</v>
      </c>
      <c r="H1213" s="2">
        <v>1</v>
      </c>
      <c r="I1213" s="5">
        <v>43780</v>
      </c>
    </row>
    <row r="1214" spans="1:9" x14ac:dyDescent="0.25">
      <c r="A1214" s="2">
        <v>0</v>
      </c>
      <c r="B1214" s="2">
        <v>1392</v>
      </c>
      <c r="C1214" s="2">
        <v>0</v>
      </c>
      <c r="D1214" s="2">
        <v>0</v>
      </c>
      <c r="E1214" s="2">
        <v>0</v>
      </c>
      <c r="F1214" s="2">
        <v>0</v>
      </c>
      <c r="G1214" s="2">
        <v>0</v>
      </c>
      <c r="H1214" s="2">
        <v>0</v>
      </c>
      <c r="I1214" s="5">
        <v>43780</v>
      </c>
    </row>
    <row r="1215" spans="1:9" x14ac:dyDescent="0.25">
      <c r="A1215" s="2">
        <v>0</v>
      </c>
      <c r="B1215" s="2">
        <v>2301</v>
      </c>
      <c r="C1215" s="2">
        <v>0</v>
      </c>
      <c r="D1215" s="2">
        <v>0</v>
      </c>
      <c r="E1215" s="2">
        <v>0</v>
      </c>
      <c r="F1215" s="2">
        <v>0</v>
      </c>
      <c r="G1215" s="2">
        <v>0</v>
      </c>
      <c r="H1215" s="2">
        <v>0</v>
      </c>
      <c r="I1215" s="5">
        <v>43780</v>
      </c>
    </row>
    <row r="1216" spans="1:9" x14ac:dyDescent="0.25">
      <c r="A1216" s="2">
        <v>0</v>
      </c>
      <c r="B1216" s="2">
        <v>1245</v>
      </c>
      <c r="C1216" s="2">
        <v>0</v>
      </c>
      <c r="D1216" s="2">
        <v>0</v>
      </c>
      <c r="E1216" s="2">
        <v>0</v>
      </c>
      <c r="F1216" s="2">
        <v>0</v>
      </c>
      <c r="G1216" s="2">
        <v>0</v>
      </c>
      <c r="H1216" s="2">
        <v>0</v>
      </c>
      <c r="I1216" s="5">
        <v>43778</v>
      </c>
    </row>
    <row r="1217" spans="1:9" x14ac:dyDescent="0.25">
      <c r="A1217" s="2">
        <v>0</v>
      </c>
      <c r="B1217" s="2">
        <v>1407</v>
      </c>
      <c r="C1217" s="2">
        <v>1</v>
      </c>
      <c r="D1217" s="2">
        <v>1</v>
      </c>
      <c r="E1217" s="2">
        <v>0</v>
      </c>
      <c r="F1217" s="2">
        <v>0</v>
      </c>
      <c r="G1217" s="2">
        <v>0</v>
      </c>
      <c r="H1217" s="2">
        <v>1</v>
      </c>
      <c r="I1217" s="5">
        <v>43778</v>
      </c>
    </row>
    <row r="1218" spans="1:9" x14ac:dyDescent="0.25">
      <c r="A1218" s="2">
        <v>0</v>
      </c>
      <c r="B1218" s="2">
        <v>1528</v>
      </c>
      <c r="C1218" s="2">
        <v>0</v>
      </c>
      <c r="D1218" s="2">
        <v>0</v>
      </c>
      <c r="E1218" s="2">
        <v>0</v>
      </c>
      <c r="F1218" s="2">
        <v>0</v>
      </c>
      <c r="G1218" s="2">
        <v>0</v>
      </c>
      <c r="H1218" s="2">
        <v>0</v>
      </c>
      <c r="I1218" s="5">
        <v>43778</v>
      </c>
    </row>
    <row r="1219" spans="1:9" x14ac:dyDescent="0.25">
      <c r="A1219" s="2">
        <v>0</v>
      </c>
      <c r="B1219" s="2">
        <v>1582</v>
      </c>
      <c r="C1219" s="2">
        <v>0</v>
      </c>
      <c r="D1219" s="2">
        <v>0</v>
      </c>
      <c r="E1219" s="2">
        <v>0</v>
      </c>
      <c r="F1219" s="2">
        <v>0</v>
      </c>
      <c r="G1219" s="2">
        <v>0</v>
      </c>
      <c r="H1219" s="2">
        <v>0</v>
      </c>
      <c r="I1219" s="5">
        <v>43778</v>
      </c>
    </row>
    <row r="1220" spans="1:9" x14ac:dyDescent="0.25">
      <c r="A1220" s="2">
        <v>0</v>
      </c>
      <c r="B1220" s="2">
        <v>1619</v>
      </c>
      <c r="C1220" s="2">
        <v>0</v>
      </c>
      <c r="D1220" s="2">
        <v>0</v>
      </c>
      <c r="E1220" s="2">
        <v>0</v>
      </c>
      <c r="F1220" s="2">
        <v>0</v>
      </c>
      <c r="G1220" s="2">
        <v>0</v>
      </c>
      <c r="H1220" s="2">
        <v>0</v>
      </c>
      <c r="I1220" s="5">
        <v>43778</v>
      </c>
    </row>
    <row r="1221" spans="1:9" x14ac:dyDescent="0.25">
      <c r="A1221" s="2">
        <v>0</v>
      </c>
      <c r="B1221" s="2">
        <v>2782</v>
      </c>
      <c r="C1221" s="2">
        <v>0</v>
      </c>
      <c r="D1221" s="2">
        <v>0</v>
      </c>
      <c r="E1221" s="2">
        <v>0</v>
      </c>
      <c r="F1221" s="2">
        <v>0</v>
      </c>
      <c r="G1221" s="2">
        <v>0</v>
      </c>
      <c r="H1221" s="2">
        <v>0</v>
      </c>
      <c r="I1221" s="5">
        <v>43778</v>
      </c>
    </row>
    <row r="1222" spans="1:9" x14ac:dyDescent="0.25">
      <c r="A1222" s="2">
        <v>0</v>
      </c>
      <c r="B1222" s="2">
        <v>1607</v>
      </c>
      <c r="C1222" s="2">
        <v>0</v>
      </c>
      <c r="D1222" s="2">
        <v>0</v>
      </c>
      <c r="E1222" s="2">
        <v>1</v>
      </c>
      <c r="F1222" s="2">
        <v>0</v>
      </c>
      <c r="G1222" s="2">
        <v>0</v>
      </c>
      <c r="H1222" s="2">
        <v>0</v>
      </c>
      <c r="I1222" s="5">
        <v>43777</v>
      </c>
    </row>
    <row r="1223" spans="1:9" x14ac:dyDescent="0.25">
      <c r="A1223" s="2">
        <v>0</v>
      </c>
      <c r="B1223" s="2">
        <v>1609</v>
      </c>
      <c r="C1223" s="2">
        <v>0</v>
      </c>
      <c r="D1223" s="2">
        <v>0</v>
      </c>
      <c r="E1223" s="2">
        <v>0</v>
      </c>
      <c r="F1223" s="2">
        <v>0</v>
      </c>
      <c r="G1223" s="2">
        <v>0</v>
      </c>
      <c r="H1223" s="2">
        <v>0</v>
      </c>
      <c r="I1223" s="5">
        <v>43777</v>
      </c>
    </row>
    <row r="1224" spans="1:9" x14ac:dyDescent="0.25">
      <c r="A1224" s="2">
        <v>0</v>
      </c>
      <c r="B1224" s="2">
        <v>2496</v>
      </c>
      <c r="C1224" s="2">
        <v>0</v>
      </c>
      <c r="D1224" s="2">
        <v>0</v>
      </c>
      <c r="E1224" s="2">
        <v>0</v>
      </c>
      <c r="F1224" s="2">
        <v>0</v>
      </c>
      <c r="G1224" s="2">
        <v>0</v>
      </c>
      <c r="H1224" s="2">
        <v>1</v>
      </c>
      <c r="I1224" s="5">
        <v>43777</v>
      </c>
    </row>
    <row r="1225" spans="1:9" x14ac:dyDescent="0.25">
      <c r="A1225" s="2">
        <v>0</v>
      </c>
      <c r="B1225" s="2">
        <v>2648</v>
      </c>
      <c r="C1225" s="2">
        <v>0</v>
      </c>
      <c r="D1225" s="2">
        <v>0</v>
      </c>
      <c r="E1225" s="2">
        <v>1</v>
      </c>
      <c r="F1225" s="2">
        <v>0</v>
      </c>
      <c r="G1225" s="2">
        <v>0</v>
      </c>
      <c r="H1225" s="2">
        <v>0</v>
      </c>
      <c r="I1225" s="5">
        <v>43777</v>
      </c>
    </row>
    <row r="1226" spans="1:9" x14ac:dyDescent="0.25">
      <c r="A1226" s="2">
        <v>0</v>
      </c>
      <c r="B1226" s="2">
        <v>2816</v>
      </c>
      <c r="C1226" s="2">
        <v>1</v>
      </c>
      <c r="D1226" s="2">
        <v>1</v>
      </c>
      <c r="E1226" s="2">
        <v>1</v>
      </c>
      <c r="F1226" s="2">
        <v>0</v>
      </c>
      <c r="G1226" s="2">
        <v>0</v>
      </c>
      <c r="H1226" s="2">
        <v>1</v>
      </c>
      <c r="I1226" s="5">
        <v>43777</v>
      </c>
    </row>
    <row r="1227" spans="1:9" x14ac:dyDescent="0.25">
      <c r="A1227" s="2">
        <v>0</v>
      </c>
      <c r="B1227" s="2">
        <v>3131</v>
      </c>
      <c r="C1227" s="2">
        <v>0</v>
      </c>
      <c r="D1227" s="2">
        <v>0</v>
      </c>
      <c r="E1227" s="2">
        <v>1</v>
      </c>
      <c r="F1227" s="2">
        <v>0</v>
      </c>
      <c r="G1227" s="2">
        <v>0</v>
      </c>
      <c r="H1227" s="2">
        <v>0</v>
      </c>
      <c r="I1227" s="5">
        <v>43777</v>
      </c>
    </row>
    <row r="1228" spans="1:9" x14ac:dyDescent="0.25">
      <c r="A1228" s="2">
        <v>0</v>
      </c>
      <c r="B1228" s="2">
        <v>3079</v>
      </c>
      <c r="C1228" s="2">
        <v>0</v>
      </c>
      <c r="D1228" s="2">
        <v>0</v>
      </c>
      <c r="E1228" s="2">
        <v>0</v>
      </c>
      <c r="F1228" s="2">
        <v>0</v>
      </c>
      <c r="G1228" s="2">
        <v>0</v>
      </c>
      <c r="H1228" s="2">
        <v>0</v>
      </c>
      <c r="I1228" s="5">
        <v>43776</v>
      </c>
    </row>
    <row r="1229" spans="1:9" x14ac:dyDescent="0.25">
      <c r="A1229" s="2">
        <v>0</v>
      </c>
      <c r="B1229" s="2">
        <v>2578</v>
      </c>
      <c r="C1229" s="2">
        <v>1</v>
      </c>
      <c r="D1229" s="2">
        <v>0</v>
      </c>
      <c r="E1229" s="2">
        <v>0</v>
      </c>
      <c r="F1229" s="2">
        <v>0</v>
      </c>
      <c r="G1229" s="2">
        <v>0</v>
      </c>
      <c r="H1229" s="2">
        <v>0</v>
      </c>
      <c r="I1229" s="5">
        <v>43775</v>
      </c>
    </row>
    <row r="1230" spans="1:9" x14ac:dyDescent="0.25">
      <c r="A1230" s="2">
        <v>0</v>
      </c>
      <c r="B1230" s="2">
        <v>3012</v>
      </c>
      <c r="C1230" s="2">
        <v>0</v>
      </c>
      <c r="D1230" s="2">
        <v>0</v>
      </c>
      <c r="E1230" s="2">
        <v>0</v>
      </c>
      <c r="F1230" s="2">
        <v>0</v>
      </c>
      <c r="G1230" s="2">
        <v>0</v>
      </c>
      <c r="H1230" s="2">
        <v>0</v>
      </c>
      <c r="I1230" s="5">
        <v>43775</v>
      </c>
    </row>
    <row r="1231" spans="1:9" x14ac:dyDescent="0.25">
      <c r="A1231" s="2">
        <v>0</v>
      </c>
      <c r="B1231" s="2">
        <v>1027</v>
      </c>
      <c r="C1231" s="2">
        <v>0</v>
      </c>
      <c r="D1231" s="2">
        <v>0</v>
      </c>
      <c r="E1231" s="2">
        <v>0</v>
      </c>
      <c r="F1231" s="2">
        <v>0</v>
      </c>
      <c r="G1231" s="2">
        <v>0</v>
      </c>
      <c r="H1231" s="2">
        <v>0</v>
      </c>
      <c r="I1231" s="5">
        <v>43774</v>
      </c>
    </row>
    <row r="1232" spans="1:9" x14ac:dyDescent="0.25">
      <c r="A1232" s="2">
        <v>0</v>
      </c>
      <c r="B1232" s="2">
        <v>2892</v>
      </c>
      <c r="C1232" s="2">
        <v>0</v>
      </c>
      <c r="D1232" s="2">
        <v>0</v>
      </c>
      <c r="E1232" s="2">
        <v>0</v>
      </c>
      <c r="F1232" s="2">
        <v>0</v>
      </c>
      <c r="G1232" s="2">
        <v>0</v>
      </c>
      <c r="H1232" s="2">
        <v>0</v>
      </c>
      <c r="I1232" s="5">
        <v>43774</v>
      </c>
    </row>
    <row r="1233" spans="1:9" x14ac:dyDescent="0.25">
      <c r="A1233" s="2">
        <v>0</v>
      </c>
      <c r="B1233" s="2">
        <v>1181</v>
      </c>
      <c r="C1233" s="2">
        <v>0</v>
      </c>
      <c r="D1233" s="2">
        <v>0</v>
      </c>
      <c r="E1233" s="2">
        <v>0</v>
      </c>
      <c r="F1233" s="2">
        <v>0</v>
      </c>
      <c r="G1233" s="2">
        <v>0</v>
      </c>
      <c r="H1233" s="2">
        <v>0</v>
      </c>
      <c r="I1233" s="5">
        <v>43773</v>
      </c>
    </row>
    <row r="1234" spans="1:9" x14ac:dyDescent="0.25">
      <c r="A1234" s="2">
        <v>0</v>
      </c>
      <c r="B1234" s="2">
        <v>2342</v>
      </c>
      <c r="C1234" s="2">
        <v>0</v>
      </c>
      <c r="D1234" s="2">
        <v>0</v>
      </c>
      <c r="E1234" s="2">
        <v>0</v>
      </c>
      <c r="F1234" s="2">
        <v>0</v>
      </c>
      <c r="G1234" s="2">
        <v>0</v>
      </c>
      <c r="H1234" s="2">
        <v>0</v>
      </c>
      <c r="I1234" s="5">
        <v>43773</v>
      </c>
    </row>
    <row r="1235" spans="1:9" x14ac:dyDescent="0.25">
      <c r="A1235" s="2">
        <v>0</v>
      </c>
      <c r="B1235" s="2">
        <v>1675</v>
      </c>
      <c r="C1235" s="2">
        <v>0</v>
      </c>
      <c r="D1235" s="2">
        <v>0</v>
      </c>
      <c r="E1235" s="2">
        <v>0</v>
      </c>
      <c r="F1235" s="2">
        <v>0</v>
      </c>
      <c r="G1235" s="2">
        <v>0</v>
      </c>
      <c r="H1235" s="2">
        <v>1</v>
      </c>
      <c r="I1235" s="5">
        <v>43772</v>
      </c>
    </row>
    <row r="1236" spans="1:9" x14ac:dyDescent="0.25">
      <c r="A1236" s="2">
        <v>0</v>
      </c>
      <c r="B1236" s="2">
        <v>2020</v>
      </c>
      <c r="C1236" s="2">
        <v>0</v>
      </c>
      <c r="D1236" s="2">
        <v>0</v>
      </c>
      <c r="E1236" s="2">
        <v>0</v>
      </c>
      <c r="F1236" s="2">
        <v>0</v>
      </c>
      <c r="G1236" s="2">
        <v>0</v>
      </c>
      <c r="H1236" s="2">
        <v>0</v>
      </c>
      <c r="I1236" s="5">
        <v>43772</v>
      </c>
    </row>
    <row r="1237" spans="1:9" x14ac:dyDescent="0.25">
      <c r="A1237" s="2">
        <v>0</v>
      </c>
      <c r="B1237" s="2">
        <v>2149</v>
      </c>
      <c r="C1237" s="2">
        <v>0</v>
      </c>
      <c r="D1237" s="2">
        <v>0</v>
      </c>
      <c r="E1237" s="2">
        <v>0</v>
      </c>
      <c r="F1237" s="2">
        <v>0</v>
      </c>
      <c r="G1237" s="2">
        <v>0</v>
      </c>
      <c r="H1237" s="2">
        <v>0</v>
      </c>
      <c r="I1237" s="5">
        <v>43772</v>
      </c>
    </row>
    <row r="1238" spans="1:9" x14ac:dyDescent="0.25">
      <c r="A1238" s="2">
        <v>0</v>
      </c>
      <c r="B1238" s="2">
        <v>2723</v>
      </c>
      <c r="C1238" s="2">
        <v>0</v>
      </c>
      <c r="D1238" s="2">
        <v>0</v>
      </c>
      <c r="E1238" s="2">
        <v>0</v>
      </c>
      <c r="F1238" s="2">
        <v>0</v>
      </c>
      <c r="G1238" s="2">
        <v>0</v>
      </c>
      <c r="H1238" s="2">
        <v>0</v>
      </c>
      <c r="I1238" s="5">
        <v>43772</v>
      </c>
    </row>
    <row r="1239" spans="1:9" x14ac:dyDescent="0.25">
      <c r="A1239" s="2">
        <v>0</v>
      </c>
      <c r="B1239" s="2">
        <v>1923</v>
      </c>
      <c r="C1239" s="2">
        <v>0</v>
      </c>
      <c r="D1239" s="2">
        <v>1</v>
      </c>
      <c r="E1239" s="2">
        <v>0</v>
      </c>
      <c r="F1239" s="2">
        <v>0</v>
      </c>
      <c r="G1239" s="2">
        <v>0</v>
      </c>
      <c r="H1239" s="2">
        <v>1</v>
      </c>
      <c r="I1239" s="5">
        <v>43771</v>
      </c>
    </row>
    <row r="1240" spans="1:9" x14ac:dyDescent="0.25">
      <c r="A1240" s="2">
        <v>0</v>
      </c>
      <c r="B1240" s="2">
        <v>1998</v>
      </c>
      <c r="C1240" s="2">
        <v>0</v>
      </c>
      <c r="D1240" s="2">
        <v>0</v>
      </c>
      <c r="E1240" s="2">
        <v>0</v>
      </c>
      <c r="F1240" s="2">
        <v>0</v>
      </c>
      <c r="G1240" s="2">
        <v>0</v>
      </c>
      <c r="H1240" s="2">
        <v>0</v>
      </c>
      <c r="I1240" s="5">
        <v>43771</v>
      </c>
    </row>
    <row r="1241" spans="1:9" x14ac:dyDescent="0.25">
      <c r="A1241" s="2">
        <v>0</v>
      </c>
      <c r="B1241" s="2">
        <v>2631</v>
      </c>
      <c r="C1241" s="2">
        <v>0</v>
      </c>
      <c r="D1241" s="2">
        <v>0</v>
      </c>
      <c r="E1241" s="2">
        <v>0</v>
      </c>
      <c r="F1241" s="2">
        <v>0</v>
      </c>
      <c r="G1241" s="2">
        <v>0</v>
      </c>
      <c r="H1241" s="2">
        <v>0</v>
      </c>
      <c r="I1241" s="5">
        <v>43771</v>
      </c>
    </row>
    <row r="1242" spans="1:9" x14ac:dyDescent="0.25">
      <c r="A1242" s="2">
        <v>0</v>
      </c>
      <c r="B1242" s="2">
        <v>3066</v>
      </c>
      <c r="C1242" s="2">
        <v>0</v>
      </c>
      <c r="D1242" s="2">
        <v>0</v>
      </c>
      <c r="E1242" s="2">
        <v>0</v>
      </c>
      <c r="F1242" s="2">
        <v>0</v>
      </c>
      <c r="G1242" s="2">
        <v>0</v>
      </c>
      <c r="H1242" s="2">
        <v>0</v>
      </c>
      <c r="I1242" s="5">
        <v>43771</v>
      </c>
    </row>
    <row r="1243" spans="1:9" x14ac:dyDescent="0.25">
      <c r="A1243" s="2">
        <v>0</v>
      </c>
      <c r="B1243" s="2">
        <v>1026</v>
      </c>
      <c r="C1243" s="2">
        <v>0</v>
      </c>
      <c r="D1243" s="2">
        <v>0</v>
      </c>
      <c r="E1243" s="2">
        <v>0</v>
      </c>
      <c r="F1243" s="2">
        <v>0</v>
      </c>
      <c r="G1243" s="2">
        <v>0</v>
      </c>
      <c r="H1243" s="2">
        <v>0</v>
      </c>
      <c r="I1243" s="5">
        <v>43770</v>
      </c>
    </row>
    <row r="1244" spans="1:9" x14ac:dyDescent="0.25">
      <c r="A1244" s="2">
        <v>0</v>
      </c>
      <c r="B1244" s="2">
        <v>1750</v>
      </c>
      <c r="C1244" s="2">
        <v>0</v>
      </c>
      <c r="D1244" s="2">
        <v>0</v>
      </c>
      <c r="E1244" s="2">
        <v>0</v>
      </c>
      <c r="F1244" s="2">
        <v>0</v>
      </c>
      <c r="G1244" s="2">
        <v>0</v>
      </c>
      <c r="H1244" s="2">
        <v>0</v>
      </c>
      <c r="I1244" s="5">
        <v>43769</v>
      </c>
    </row>
    <row r="1245" spans="1:9" x14ac:dyDescent="0.25">
      <c r="A1245" s="2">
        <v>0</v>
      </c>
      <c r="B1245" s="2">
        <v>2497</v>
      </c>
      <c r="C1245" s="2">
        <v>0</v>
      </c>
      <c r="D1245" s="2">
        <v>0</v>
      </c>
      <c r="E1245" s="2">
        <v>0</v>
      </c>
      <c r="F1245" s="2">
        <v>0</v>
      </c>
      <c r="G1245" s="2">
        <v>0</v>
      </c>
      <c r="H1245" s="2">
        <v>0</v>
      </c>
      <c r="I1245" s="5">
        <v>43769</v>
      </c>
    </row>
    <row r="1246" spans="1:9" x14ac:dyDescent="0.25">
      <c r="A1246" s="2">
        <v>0</v>
      </c>
      <c r="B1246" s="2">
        <v>2519</v>
      </c>
      <c r="C1246" s="2">
        <v>0</v>
      </c>
      <c r="D1246" s="2">
        <v>0</v>
      </c>
      <c r="E1246" s="2">
        <v>0</v>
      </c>
      <c r="F1246" s="2">
        <v>0</v>
      </c>
      <c r="G1246" s="2">
        <v>0</v>
      </c>
      <c r="H1246" s="2">
        <v>0</v>
      </c>
      <c r="I1246" s="5">
        <v>43769</v>
      </c>
    </row>
    <row r="1247" spans="1:9" x14ac:dyDescent="0.25">
      <c r="A1247" s="2">
        <v>0</v>
      </c>
      <c r="B1247" s="2">
        <v>2734</v>
      </c>
      <c r="C1247" s="2">
        <v>0</v>
      </c>
      <c r="D1247" s="2">
        <v>0</v>
      </c>
      <c r="E1247" s="2">
        <v>0</v>
      </c>
      <c r="F1247" s="2">
        <v>0</v>
      </c>
      <c r="G1247" s="2">
        <v>0</v>
      </c>
      <c r="H1247" s="2">
        <v>0</v>
      </c>
      <c r="I1247" s="5">
        <v>43769</v>
      </c>
    </row>
    <row r="1248" spans="1:9" x14ac:dyDescent="0.25">
      <c r="A1248" s="2">
        <v>1</v>
      </c>
      <c r="B1248" s="2">
        <v>1494</v>
      </c>
      <c r="C1248" s="2">
        <v>0</v>
      </c>
      <c r="D1248" s="2">
        <v>0</v>
      </c>
      <c r="E1248" s="2">
        <v>0</v>
      </c>
      <c r="F1248" s="2">
        <v>0</v>
      </c>
      <c r="G1248" s="2">
        <v>0</v>
      </c>
      <c r="H1248" s="2">
        <v>0</v>
      </c>
      <c r="I1248" s="5">
        <v>43768</v>
      </c>
    </row>
    <row r="1249" spans="1:9" x14ac:dyDescent="0.25">
      <c r="A1249" s="2">
        <v>0</v>
      </c>
      <c r="B1249" s="2">
        <v>1045</v>
      </c>
      <c r="C1249" s="2">
        <v>0</v>
      </c>
      <c r="D1249" s="2">
        <v>0</v>
      </c>
      <c r="E1249" s="2">
        <v>0</v>
      </c>
      <c r="F1249" s="2">
        <v>0</v>
      </c>
      <c r="G1249" s="2">
        <v>0</v>
      </c>
      <c r="H1249" s="2">
        <v>0</v>
      </c>
      <c r="I1249" s="5">
        <v>43767</v>
      </c>
    </row>
    <row r="1250" spans="1:9" x14ac:dyDescent="0.25">
      <c r="A1250" s="2">
        <v>0</v>
      </c>
      <c r="B1250" s="2">
        <v>2146</v>
      </c>
      <c r="C1250" s="2">
        <v>0</v>
      </c>
      <c r="D1250" s="2">
        <v>0</v>
      </c>
      <c r="E1250" s="2">
        <v>0</v>
      </c>
      <c r="F1250" s="2">
        <v>0</v>
      </c>
      <c r="G1250" s="2">
        <v>0</v>
      </c>
      <c r="H1250" s="2">
        <v>0</v>
      </c>
      <c r="I1250" s="5">
        <v>43766</v>
      </c>
    </row>
    <row r="1251" spans="1:9" x14ac:dyDescent="0.25">
      <c r="A1251" s="2">
        <v>0</v>
      </c>
      <c r="B1251" s="2">
        <v>2670</v>
      </c>
      <c r="C1251" s="2">
        <v>0</v>
      </c>
      <c r="D1251" s="2">
        <v>0</v>
      </c>
      <c r="E1251" s="2">
        <v>0</v>
      </c>
      <c r="F1251" s="2">
        <v>0</v>
      </c>
      <c r="G1251" s="2">
        <v>0</v>
      </c>
      <c r="H1251" s="2">
        <v>0</v>
      </c>
      <c r="I1251" s="5">
        <v>43766</v>
      </c>
    </row>
    <row r="1252" spans="1:9" x14ac:dyDescent="0.25">
      <c r="A1252" s="2">
        <v>0</v>
      </c>
      <c r="B1252" s="2">
        <v>2803</v>
      </c>
      <c r="C1252" s="2">
        <v>0</v>
      </c>
      <c r="D1252" s="2">
        <v>0</v>
      </c>
      <c r="E1252" s="2">
        <v>0</v>
      </c>
      <c r="F1252" s="2">
        <v>0</v>
      </c>
      <c r="G1252" s="2">
        <v>0</v>
      </c>
      <c r="H1252" s="2">
        <v>0</v>
      </c>
      <c r="I1252" s="5">
        <v>43766</v>
      </c>
    </row>
    <row r="1253" spans="1:9" x14ac:dyDescent="0.25">
      <c r="A1253" s="2">
        <v>0</v>
      </c>
      <c r="B1253" s="2">
        <v>1248</v>
      </c>
      <c r="C1253" s="2">
        <v>0</v>
      </c>
      <c r="D1253" s="2">
        <v>0</v>
      </c>
      <c r="E1253" s="2">
        <v>0</v>
      </c>
      <c r="F1253" s="2">
        <v>0</v>
      </c>
      <c r="G1253" s="2">
        <v>0</v>
      </c>
      <c r="H1253" s="2">
        <v>0</v>
      </c>
      <c r="I1253" s="5">
        <v>43765</v>
      </c>
    </row>
    <row r="1254" spans="1:9" x14ac:dyDescent="0.25">
      <c r="A1254" s="2">
        <v>0</v>
      </c>
      <c r="B1254" s="2">
        <v>1543</v>
      </c>
      <c r="C1254" s="2">
        <v>1</v>
      </c>
      <c r="D1254" s="2">
        <v>1</v>
      </c>
      <c r="E1254" s="2">
        <v>1</v>
      </c>
      <c r="F1254" s="2">
        <v>1</v>
      </c>
      <c r="G1254" s="2">
        <v>0</v>
      </c>
      <c r="H1254" s="2">
        <v>1</v>
      </c>
      <c r="I1254" s="5">
        <v>43765</v>
      </c>
    </row>
    <row r="1255" spans="1:9" x14ac:dyDescent="0.25">
      <c r="A1255" s="2">
        <v>0</v>
      </c>
      <c r="B1255" s="2">
        <v>1805</v>
      </c>
      <c r="C1255" s="2">
        <v>1</v>
      </c>
      <c r="D1255" s="2">
        <v>1</v>
      </c>
      <c r="E1255" s="2">
        <v>1</v>
      </c>
      <c r="F1255" s="2">
        <v>1</v>
      </c>
      <c r="G1255" s="2">
        <v>0</v>
      </c>
      <c r="H1255" s="2">
        <v>1</v>
      </c>
      <c r="I1255" s="5">
        <v>43765</v>
      </c>
    </row>
    <row r="1256" spans="1:9" x14ac:dyDescent="0.25">
      <c r="A1256" s="2">
        <v>0</v>
      </c>
      <c r="B1256" s="2">
        <v>1918</v>
      </c>
      <c r="C1256" s="2">
        <v>0</v>
      </c>
      <c r="D1256" s="2">
        <v>0</v>
      </c>
      <c r="E1256" s="2">
        <v>1</v>
      </c>
      <c r="F1256" s="2">
        <v>0</v>
      </c>
      <c r="G1256" s="2">
        <v>0</v>
      </c>
      <c r="H1256" s="2">
        <v>0</v>
      </c>
      <c r="I1256" s="5">
        <v>43765</v>
      </c>
    </row>
    <row r="1257" spans="1:9" x14ac:dyDescent="0.25">
      <c r="A1257" s="2">
        <v>0</v>
      </c>
      <c r="B1257" s="2">
        <v>2190</v>
      </c>
      <c r="C1257" s="2">
        <v>0</v>
      </c>
      <c r="D1257" s="2">
        <v>0</v>
      </c>
      <c r="E1257" s="2">
        <v>0</v>
      </c>
      <c r="F1257" s="2">
        <v>0</v>
      </c>
      <c r="G1257" s="2">
        <v>0</v>
      </c>
      <c r="H1257" s="2">
        <v>0</v>
      </c>
      <c r="I1257" s="5">
        <v>43765</v>
      </c>
    </row>
    <row r="1258" spans="1:9" x14ac:dyDescent="0.25">
      <c r="A1258" s="2">
        <v>0</v>
      </c>
      <c r="B1258" s="2">
        <v>2242</v>
      </c>
      <c r="C1258" s="2">
        <v>0</v>
      </c>
      <c r="D1258" s="2">
        <v>1</v>
      </c>
      <c r="E1258" s="2">
        <v>0</v>
      </c>
      <c r="F1258" s="2">
        <v>0</v>
      </c>
      <c r="G1258" s="2">
        <v>0</v>
      </c>
      <c r="H1258" s="2">
        <v>1</v>
      </c>
      <c r="I1258" s="5">
        <v>43765</v>
      </c>
    </row>
    <row r="1259" spans="1:9" x14ac:dyDescent="0.25">
      <c r="A1259" s="2">
        <v>0</v>
      </c>
      <c r="B1259" s="2">
        <v>2804</v>
      </c>
      <c r="C1259" s="2">
        <v>0</v>
      </c>
      <c r="D1259" s="2">
        <v>0</v>
      </c>
      <c r="E1259" s="2">
        <v>0</v>
      </c>
      <c r="F1259" s="2">
        <v>0</v>
      </c>
      <c r="G1259" s="2">
        <v>0</v>
      </c>
      <c r="H1259" s="2">
        <v>1</v>
      </c>
      <c r="I1259" s="5">
        <v>43765</v>
      </c>
    </row>
    <row r="1260" spans="1:9" x14ac:dyDescent="0.25">
      <c r="A1260" s="2">
        <v>0</v>
      </c>
      <c r="B1260" s="2">
        <v>1061</v>
      </c>
      <c r="C1260" s="2">
        <v>0</v>
      </c>
      <c r="D1260" s="2">
        <v>0</v>
      </c>
      <c r="E1260" s="2">
        <v>0</v>
      </c>
      <c r="F1260" s="2">
        <v>0</v>
      </c>
      <c r="G1260" s="2">
        <v>0</v>
      </c>
      <c r="H1260" s="2">
        <v>1</v>
      </c>
      <c r="I1260" s="5">
        <v>43764</v>
      </c>
    </row>
    <row r="1261" spans="1:9" x14ac:dyDescent="0.25">
      <c r="A1261" s="2">
        <v>0</v>
      </c>
      <c r="B1261" s="2">
        <v>3064</v>
      </c>
      <c r="C1261" s="2">
        <v>0</v>
      </c>
      <c r="D1261" s="2">
        <v>0</v>
      </c>
      <c r="E1261" s="2">
        <v>0</v>
      </c>
      <c r="F1261" s="2">
        <v>0</v>
      </c>
      <c r="G1261" s="2">
        <v>0</v>
      </c>
      <c r="H1261" s="2">
        <v>0</v>
      </c>
      <c r="I1261" s="5">
        <v>43764</v>
      </c>
    </row>
    <row r="1262" spans="1:9" x14ac:dyDescent="0.25">
      <c r="A1262" s="2">
        <v>0</v>
      </c>
      <c r="B1262" s="2">
        <v>1233</v>
      </c>
      <c r="C1262" s="2">
        <v>1</v>
      </c>
      <c r="D1262" s="2">
        <v>1</v>
      </c>
      <c r="E1262" s="2">
        <v>1</v>
      </c>
      <c r="F1262" s="2">
        <v>0</v>
      </c>
      <c r="G1262" s="2">
        <v>0</v>
      </c>
      <c r="H1262" s="2">
        <v>1</v>
      </c>
      <c r="I1262" s="5">
        <v>43763</v>
      </c>
    </row>
    <row r="1263" spans="1:9" x14ac:dyDescent="0.25">
      <c r="A1263" s="2">
        <v>0</v>
      </c>
      <c r="B1263" s="2">
        <v>2082</v>
      </c>
      <c r="C1263" s="2">
        <v>0</v>
      </c>
      <c r="D1263" s="2">
        <v>0</v>
      </c>
      <c r="E1263" s="2">
        <v>0</v>
      </c>
      <c r="F1263" s="2">
        <v>0</v>
      </c>
      <c r="G1263" s="2">
        <v>0</v>
      </c>
      <c r="H1263" s="2">
        <v>0</v>
      </c>
      <c r="I1263" s="5">
        <v>43763</v>
      </c>
    </row>
    <row r="1264" spans="1:9" x14ac:dyDescent="0.25">
      <c r="A1264" s="2">
        <v>0</v>
      </c>
      <c r="B1264" s="2">
        <v>2387</v>
      </c>
      <c r="C1264" s="2">
        <v>1</v>
      </c>
      <c r="D1264" s="2">
        <v>1</v>
      </c>
      <c r="E1264" s="2">
        <v>1</v>
      </c>
      <c r="F1264" s="2">
        <v>0</v>
      </c>
      <c r="G1264" s="2">
        <v>0</v>
      </c>
      <c r="H1264" s="2">
        <v>1</v>
      </c>
      <c r="I1264" s="5">
        <v>43763</v>
      </c>
    </row>
    <row r="1265" spans="1:9" x14ac:dyDescent="0.25">
      <c r="A1265" s="2">
        <v>0</v>
      </c>
      <c r="B1265" s="2">
        <v>2691</v>
      </c>
      <c r="C1265" s="2">
        <v>0</v>
      </c>
      <c r="D1265" s="2">
        <v>0</v>
      </c>
      <c r="E1265" s="2">
        <v>0</v>
      </c>
      <c r="F1265" s="2">
        <v>0</v>
      </c>
      <c r="G1265" s="2">
        <v>0</v>
      </c>
      <c r="H1265" s="2">
        <v>0</v>
      </c>
      <c r="I1265" s="5">
        <v>43763</v>
      </c>
    </row>
    <row r="1266" spans="1:9" x14ac:dyDescent="0.25">
      <c r="A1266" s="2">
        <v>0</v>
      </c>
      <c r="B1266" s="2">
        <v>2985</v>
      </c>
      <c r="C1266" s="2">
        <v>0</v>
      </c>
      <c r="D1266" s="2">
        <v>0</v>
      </c>
      <c r="E1266" s="2">
        <v>0</v>
      </c>
      <c r="F1266" s="2">
        <v>0</v>
      </c>
      <c r="G1266" s="2">
        <v>0</v>
      </c>
      <c r="H1266" s="2">
        <v>0</v>
      </c>
      <c r="I1266" s="5">
        <v>43763</v>
      </c>
    </row>
    <row r="1267" spans="1:9" x14ac:dyDescent="0.25">
      <c r="A1267" s="2">
        <v>0</v>
      </c>
      <c r="B1267" s="2">
        <v>3151</v>
      </c>
      <c r="C1267" s="2">
        <v>0</v>
      </c>
      <c r="D1267" s="2">
        <v>0</v>
      </c>
      <c r="E1267" s="2">
        <v>0</v>
      </c>
      <c r="F1267" s="2">
        <v>0</v>
      </c>
      <c r="G1267" s="2">
        <v>0</v>
      </c>
      <c r="H1267" s="2">
        <v>0</v>
      </c>
      <c r="I1267" s="5">
        <v>43763</v>
      </c>
    </row>
    <row r="1268" spans="1:9" x14ac:dyDescent="0.25">
      <c r="A1268" s="2">
        <v>0</v>
      </c>
      <c r="B1268" s="2">
        <v>2826</v>
      </c>
      <c r="C1268" s="2">
        <v>0</v>
      </c>
      <c r="D1268" s="2">
        <v>0</v>
      </c>
      <c r="E1268" s="2">
        <v>0</v>
      </c>
      <c r="F1268" s="2">
        <v>0</v>
      </c>
      <c r="G1268" s="2">
        <v>0</v>
      </c>
      <c r="H1268" s="2">
        <v>0</v>
      </c>
      <c r="I1268" s="5">
        <v>43762</v>
      </c>
    </row>
    <row r="1269" spans="1:9" x14ac:dyDescent="0.25">
      <c r="A1269" s="2">
        <v>0</v>
      </c>
      <c r="B1269" s="2">
        <v>2858</v>
      </c>
      <c r="C1269" s="2">
        <v>1</v>
      </c>
      <c r="D1269" s="2">
        <v>0</v>
      </c>
      <c r="E1269" s="2">
        <v>0</v>
      </c>
      <c r="F1269" s="2">
        <v>0</v>
      </c>
      <c r="G1269" s="2">
        <v>0</v>
      </c>
      <c r="H1269" s="2">
        <v>0</v>
      </c>
      <c r="I1269" s="5">
        <v>43762</v>
      </c>
    </row>
    <row r="1270" spans="1:9" x14ac:dyDescent="0.25">
      <c r="A1270" s="2">
        <v>0</v>
      </c>
      <c r="B1270" s="2">
        <v>1900</v>
      </c>
      <c r="C1270" s="2">
        <v>0</v>
      </c>
      <c r="D1270" s="2">
        <v>0</v>
      </c>
      <c r="E1270" s="2">
        <v>1</v>
      </c>
      <c r="F1270" s="2">
        <v>0</v>
      </c>
      <c r="G1270" s="2">
        <v>0</v>
      </c>
      <c r="H1270" s="2">
        <v>0</v>
      </c>
      <c r="I1270" s="5">
        <v>43761</v>
      </c>
    </row>
    <row r="1271" spans="1:9" x14ac:dyDescent="0.25">
      <c r="A1271" s="2">
        <v>0</v>
      </c>
      <c r="B1271" s="2">
        <v>2624</v>
      </c>
      <c r="C1271" s="2">
        <v>0</v>
      </c>
      <c r="D1271" s="2">
        <v>0</v>
      </c>
      <c r="E1271" s="2">
        <v>0</v>
      </c>
      <c r="F1271" s="2">
        <v>0</v>
      </c>
      <c r="G1271" s="2">
        <v>0</v>
      </c>
      <c r="H1271" s="2">
        <v>1</v>
      </c>
      <c r="I1271" s="5">
        <v>43761</v>
      </c>
    </row>
    <row r="1272" spans="1:9" x14ac:dyDescent="0.25">
      <c r="A1272" s="2">
        <v>0</v>
      </c>
      <c r="B1272" s="2">
        <v>1095</v>
      </c>
      <c r="C1272" s="2">
        <v>0</v>
      </c>
      <c r="D1272" s="2">
        <v>0</v>
      </c>
      <c r="E1272" s="2">
        <v>0</v>
      </c>
      <c r="F1272" s="2">
        <v>0</v>
      </c>
      <c r="G1272" s="2">
        <v>0</v>
      </c>
      <c r="H1272" s="2">
        <v>0</v>
      </c>
      <c r="I1272" s="5">
        <v>43760</v>
      </c>
    </row>
    <row r="1273" spans="1:9" x14ac:dyDescent="0.25">
      <c r="A1273" s="2">
        <v>0</v>
      </c>
      <c r="B1273" s="2">
        <v>1180</v>
      </c>
      <c r="C1273" s="2">
        <v>0</v>
      </c>
      <c r="D1273" s="2">
        <v>0</v>
      </c>
      <c r="E1273" s="2">
        <v>0</v>
      </c>
      <c r="F1273" s="2">
        <v>0</v>
      </c>
      <c r="G1273" s="2">
        <v>0</v>
      </c>
      <c r="H1273" s="2">
        <v>0</v>
      </c>
      <c r="I1273" s="5">
        <v>43760</v>
      </c>
    </row>
    <row r="1274" spans="1:9" x14ac:dyDescent="0.25">
      <c r="A1274" s="2">
        <v>0</v>
      </c>
      <c r="B1274" s="2">
        <v>1350</v>
      </c>
      <c r="C1274" s="2">
        <v>0</v>
      </c>
      <c r="D1274" s="2">
        <v>0</v>
      </c>
      <c r="E1274" s="2">
        <v>0</v>
      </c>
      <c r="F1274" s="2">
        <v>0</v>
      </c>
      <c r="G1274" s="2">
        <v>0</v>
      </c>
      <c r="H1274" s="2">
        <v>0</v>
      </c>
      <c r="I1274" s="5">
        <v>43760</v>
      </c>
    </row>
    <row r="1275" spans="1:9" x14ac:dyDescent="0.25">
      <c r="A1275" s="2">
        <v>0</v>
      </c>
      <c r="B1275" s="2">
        <v>1985</v>
      </c>
      <c r="C1275" s="2">
        <v>0</v>
      </c>
      <c r="D1275" s="2">
        <v>0</v>
      </c>
      <c r="E1275" s="2">
        <v>0</v>
      </c>
      <c r="F1275" s="2">
        <v>0</v>
      </c>
      <c r="G1275" s="2">
        <v>0</v>
      </c>
      <c r="H1275" s="2">
        <v>0</v>
      </c>
      <c r="I1275" s="5">
        <v>43760</v>
      </c>
    </row>
    <row r="1276" spans="1:9" x14ac:dyDescent="0.25">
      <c r="A1276" s="2">
        <v>0</v>
      </c>
      <c r="B1276" s="2">
        <v>2103</v>
      </c>
      <c r="C1276" s="2">
        <v>0</v>
      </c>
      <c r="D1276" s="2">
        <v>0</v>
      </c>
      <c r="E1276" s="2">
        <v>0</v>
      </c>
      <c r="F1276" s="2">
        <v>0</v>
      </c>
      <c r="G1276" s="2">
        <v>0</v>
      </c>
      <c r="H1276" s="2">
        <v>0</v>
      </c>
      <c r="I1276" s="5">
        <v>43760</v>
      </c>
    </row>
    <row r="1277" spans="1:9" x14ac:dyDescent="0.25">
      <c r="A1277" s="2">
        <v>0</v>
      </c>
      <c r="B1277" s="2">
        <v>2158</v>
      </c>
      <c r="C1277" s="2">
        <v>0</v>
      </c>
      <c r="D1277" s="2">
        <v>0</v>
      </c>
      <c r="E1277" s="2">
        <v>0</v>
      </c>
      <c r="F1277" s="2">
        <v>0</v>
      </c>
      <c r="G1277" s="2">
        <v>0</v>
      </c>
      <c r="H1277" s="2">
        <v>0</v>
      </c>
      <c r="I1277" s="5">
        <v>43760</v>
      </c>
    </row>
    <row r="1278" spans="1:9" x14ac:dyDescent="0.25">
      <c r="A1278" s="2">
        <v>0</v>
      </c>
      <c r="B1278" s="2">
        <v>1648</v>
      </c>
      <c r="C1278" s="2">
        <v>0</v>
      </c>
      <c r="D1278" s="2">
        <v>0</v>
      </c>
      <c r="E1278" s="2">
        <v>0</v>
      </c>
      <c r="F1278" s="2">
        <v>0</v>
      </c>
      <c r="G1278" s="2">
        <v>0</v>
      </c>
      <c r="H1278" s="2">
        <v>0</v>
      </c>
      <c r="I1278" s="5">
        <v>43759</v>
      </c>
    </row>
    <row r="1279" spans="1:9" x14ac:dyDescent="0.25">
      <c r="A1279" s="2">
        <v>0</v>
      </c>
      <c r="B1279" s="2">
        <v>1220</v>
      </c>
      <c r="C1279" s="2">
        <v>0</v>
      </c>
      <c r="D1279" s="2">
        <v>0</v>
      </c>
      <c r="E1279" s="2">
        <v>0</v>
      </c>
      <c r="F1279" s="2">
        <v>0</v>
      </c>
      <c r="G1279" s="2">
        <v>0</v>
      </c>
      <c r="H1279" s="2">
        <v>0</v>
      </c>
      <c r="I1279" s="5">
        <v>43758</v>
      </c>
    </row>
    <row r="1280" spans="1:9" x14ac:dyDescent="0.25">
      <c r="A1280" s="2">
        <v>0</v>
      </c>
      <c r="B1280" s="2">
        <v>1369</v>
      </c>
      <c r="C1280" s="2">
        <v>0</v>
      </c>
      <c r="D1280" s="2">
        <v>0</v>
      </c>
      <c r="E1280" s="2">
        <v>0</v>
      </c>
      <c r="F1280" s="2">
        <v>0</v>
      </c>
      <c r="G1280" s="2">
        <v>0</v>
      </c>
      <c r="H1280" s="2">
        <v>0</v>
      </c>
      <c r="I1280" s="5">
        <v>43758</v>
      </c>
    </row>
    <row r="1281" spans="1:9" x14ac:dyDescent="0.25">
      <c r="A1281" s="2">
        <v>0</v>
      </c>
      <c r="B1281" s="2">
        <v>2507</v>
      </c>
      <c r="C1281" s="2">
        <v>1</v>
      </c>
      <c r="D1281" s="2">
        <v>0</v>
      </c>
      <c r="E1281" s="2">
        <v>0</v>
      </c>
      <c r="F1281" s="2">
        <v>0</v>
      </c>
      <c r="G1281" s="2">
        <v>0</v>
      </c>
      <c r="H1281" s="2">
        <v>0</v>
      </c>
      <c r="I1281" s="5">
        <v>43758</v>
      </c>
    </row>
    <row r="1282" spans="1:9" x14ac:dyDescent="0.25">
      <c r="A1282" s="2">
        <v>0</v>
      </c>
      <c r="B1282" s="2">
        <v>2636</v>
      </c>
      <c r="C1282" s="2">
        <v>0</v>
      </c>
      <c r="D1282" s="2">
        <v>0</v>
      </c>
      <c r="E1282" s="2">
        <v>0</v>
      </c>
      <c r="F1282" s="2">
        <v>0</v>
      </c>
      <c r="G1282" s="2">
        <v>0</v>
      </c>
      <c r="H1282" s="2">
        <v>0</v>
      </c>
      <c r="I1282" s="5">
        <v>43758</v>
      </c>
    </row>
    <row r="1283" spans="1:9" x14ac:dyDescent="0.25">
      <c r="A1283" s="2">
        <v>0</v>
      </c>
      <c r="B1283" s="2">
        <v>1694</v>
      </c>
      <c r="C1283" s="2">
        <v>0</v>
      </c>
      <c r="D1283" s="2">
        <v>0</v>
      </c>
      <c r="E1283" s="2">
        <v>0</v>
      </c>
      <c r="F1283" s="2">
        <v>0</v>
      </c>
      <c r="G1283" s="2">
        <v>0</v>
      </c>
      <c r="H1283" s="2">
        <v>0</v>
      </c>
      <c r="I1283" s="5">
        <v>43757</v>
      </c>
    </row>
    <row r="1284" spans="1:9" x14ac:dyDescent="0.25">
      <c r="A1284" s="2">
        <v>0</v>
      </c>
      <c r="B1284" s="2">
        <v>1195</v>
      </c>
      <c r="C1284" s="2">
        <v>0</v>
      </c>
      <c r="D1284" s="2">
        <v>0</v>
      </c>
      <c r="E1284" s="2">
        <v>0</v>
      </c>
      <c r="F1284" s="2">
        <v>0</v>
      </c>
      <c r="G1284" s="2">
        <v>0</v>
      </c>
      <c r="H1284" s="2">
        <v>0</v>
      </c>
      <c r="I1284" s="5">
        <v>43756</v>
      </c>
    </row>
    <row r="1285" spans="1:9" x14ac:dyDescent="0.25">
      <c r="A1285" s="2">
        <v>0</v>
      </c>
      <c r="B1285" s="2">
        <v>1726</v>
      </c>
      <c r="C1285" s="2">
        <v>0</v>
      </c>
      <c r="D1285" s="2">
        <v>1</v>
      </c>
      <c r="E1285" s="2">
        <v>0</v>
      </c>
      <c r="F1285" s="2">
        <v>0</v>
      </c>
      <c r="G1285" s="2">
        <v>0</v>
      </c>
      <c r="H1285" s="2">
        <v>0</v>
      </c>
      <c r="I1285" s="5">
        <v>43755</v>
      </c>
    </row>
    <row r="1286" spans="1:9" x14ac:dyDescent="0.25">
      <c r="A1286" s="2">
        <v>0</v>
      </c>
      <c r="B1286" s="2">
        <v>1969</v>
      </c>
      <c r="C1286" s="2">
        <v>0</v>
      </c>
      <c r="D1286" s="2">
        <v>0</v>
      </c>
      <c r="E1286" s="2">
        <v>0</v>
      </c>
      <c r="F1286" s="2">
        <v>0</v>
      </c>
      <c r="G1286" s="2">
        <v>0</v>
      </c>
      <c r="H1286" s="2">
        <v>0</v>
      </c>
      <c r="I1286" s="5">
        <v>43755</v>
      </c>
    </row>
    <row r="1287" spans="1:9" x14ac:dyDescent="0.25">
      <c r="A1287" s="2">
        <v>0</v>
      </c>
      <c r="B1287" s="2">
        <v>1988</v>
      </c>
      <c r="C1287" s="2">
        <v>0</v>
      </c>
      <c r="D1287" s="2">
        <v>1</v>
      </c>
      <c r="E1287" s="2">
        <v>0</v>
      </c>
      <c r="F1287" s="2">
        <v>0</v>
      </c>
      <c r="G1287" s="2">
        <v>0</v>
      </c>
      <c r="H1287" s="2">
        <v>0</v>
      </c>
      <c r="I1287" s="5">
        <v>43755</v>
      </c>
    </row>
    <row r="1288" spans="1:9" x14ac:dyDescent="0.25">
      <c r="A1288" s="2">
        <v>0</v>
      </c>
      <c r="B1288" s="2">
        <v>2443</v>
      </c>
      <c r="C1288" s="2">
        <v>0</v>
      </c>
      <c r="D1288" s="2">
        <v>1</v>
      </c>
      <c r="E1288" s="2">
        <v>0</v>
      </c>
      <c r="F1288" s="2">
        <v>0</v>
      </c>
      <c r="G1288" s="2">
        <v>0</v>
      </c>
      <c r="H1288" s="2">
        <v>0</v>
      </c>
      <c r="I1288" s="5">
        <v>43755</v>
      </c>
    </row>
    <row r="1289" spans="1:9" x14ac:dyDescent="0.25">
      <c r="A1289" s="2">
        <v>0</v>
      </c>
      <c r="B1289" s="2">
        <v>1030</v>
      </c>
      <c r="C1289" s="2">
        <v>0</v>
      </c>
      <c r="D1289" s="2">
        <v>0</v>
      </c>
      <c r="E1289" s="2">
        <v>0</v>
      </c>
      <c r="F1289" s="2">
        <v>0</v>
      </c>
      <c r="G1289" s="2">
        <v>0</v>
      </c>
      <c r="H1289" s="2">
        <v>0</v>
      </c>
      <c r="I1289" s="5">
        <v>43754</v>
      </c>
    </row>
    <row r="1290" spans="1:9" x14ac:dyDescent="0.25">
      <c r="A1290" s="2">
        <v>0</v>
      </c>
      <c r="B1290" s="2">
        <v>1078</v>
      </c>
      <c r="C1290" s="2">
        <v>0</v>
      </c>
      <c r="D1290" s="2">
        <v>0</v>
      </c>
      <c r="E1290" s="2">
        <v>0</v>
      </c>
      <c r="F1290" s="2">
        <v>0</v>
      </c>
      <c r="G1290" s="2">
        <v>0</v>
      </c>
      <c r="H1290" s="2">
        <v>0</v>
      </c>
      <c r="I1290" s="5">
        <v>43754</v>
      </c>
    </row>
    <row r="1291" spans="1:9" x14ac:dyDescent="0.25">
      <c r="A1291" s="2">
        <v>0</v>
      </c>
      <c r="B1291" s="2">
        <v>1340</v>
      </c>
      <c r="C1291" s="2">
        <v>1</v>
      </c>
      <c r="D1291" s="2">
        <v>0</v>
      </c>
      <c r="E1291" s="2">
        <v>0</v>
      </c>
      <c r="F1291" s="2">
        <v>0</v>
      </c>
      <c r="G1291" s="2">
        <v>0</v>
      </c>
      <c r="H1291" s="2">
        <v>0</v>
      </c>
      <c r="I1291" s="5">
        <v>43754</v>
      </c>
    </row>
    <row r="1292" spans="1:9" x14ac:dyDescent="0.25">
      <c r="A1292" s="2">
        <v>0</v>
      </c>
      <c r="B1292" s="2">
        <v>1498</v>
      </c>
      <c r="C1292" s="2">
        <v>0</v>
      </c>
      <c r="D1292" s="2">
        <v>0</v>
      </c>
      <c r="E1292" s="2">
        <v>0</v>
      </c>
      <c r="F1292" s="2">
        <v>0</v>
      </c>
      <c r="G1292" s="2">
        <v>0</v>
      </c>
      <c r="H1292" s="2">
        <v>0</v>
      </c>
      <c r="I1292" s="5">
        <v>43754</v>
      </c>
    </row>
    <row r="1293" spans="1:9" x14ac:dyDescent="0.25">
      <c r="A1293" s="2">
        <v>0</v>
      </c>
      <c r="B1293" s="2">
        <v>1809</v>
      </c>
      <c r="C1293" s="2">
        <v>0</v>
      </c>
      <c r="D1293" s="2">
        <v>0</v>
      </c>
      <c r="E1293" s="2">
        <v>0</v>
      </c>
      <c r="F1293" s="2">
        <v>0</v>
      </c>
      <c r="G1293" s="2">
        <v>0</v>
      </c>
      <c r="H1293" s="2">
        <v>0</v>
      </c>
      <c r="I1293" s="5">
        <v>43754</v>
      </c>
    </row>
    <row r="1294" spans="1:9" x14ac:dyDescent="0.25">
      <c r="A1294" s="2">
        <v>0</v>
      </c>
      <c r="B1294" s="2">
        <v>1896</v>
      </c>
      <c r="C1294" s="2">
        <v>0</v>
      </c>
      <c r="D1294" s="2">
        <v>0</v>
      </c>
      <c r="E1294" s="2">
        <v>0</v>
      </c>
      <c r="F1294" s="2">
        <v>0</v>
      </c>
      <c r="G1294" s="2">
        <v>0</v>
      </c>
      <c r="H1294" s="2">
        <v>0</v>
      </c>
      <c r="I1294" s="5">
        <v>43754</v>
      </c>
    </row>
    <row r="1295" spans="1:9" x14ac:dyDescent="0.25">
      <c r="A1295" s="2">
        <v>0</v>
      </c>
      <c r="B1295" s="2">
        <v>1934</v>
      </c>
      <c r="C1295" s="2">
        <v>0</v>
      </c>
      <c r="D1295" s="2">
        <v>0</v>
      </c>
      <c r="E1295" s="2">
        <v>0</v>
      </c>
      <c r="F1295" s="2">
        <v>0</v>
      </c>
      <c r="G1295" s="2">
        <v>0</v>
      </c>
      <c r="H1295" s="2">
        <v>0</v>
      </c>
      <c r="I1295" s="5">
        <v>43754</v>
      </c>
    </row>
    <row r="1296" spans="1:9" x14ac:dyDescent="0.25">
      <c r="A1296" s="2">
        <v>0</v>
      </c>
      <c r="B1296" s="2">
        <v>2880</v>
      </c>
      <c r="C1296" s="2">
        <v>0</v>
      </c>
      <c r="D1296" s="2">
        <v>0</v>
      </c>
      <c r="E1296" s="2">
        <v>0</v>
      </c>
      <c r="F1296" s="2">
        <v>0</v>
      </c>
      <c r="G1296" s="2">
        <v>0</v>
      </c>
      <c r="H1296" s="2">
        <v>0</v>
      </c>
      <c r="I1296" s="5">
        <v>43754</v>
      </c>
    </row>
    <row r="1297" spans="1:9" x14ac:dyDescent="0.25">
      <c r="A1297" s="2">
        <v>1</v>
      </c>
      <c r="B1297" s="2">
        <v>1744</v>
      </c>
      <c r="C1297" s="2">
        <v>0</v>
      </c>
      <c r="D1297" s="2">
        <v>0</v>
      </c>
      <c r="E1297" s="2">
        <v>0</v>
      </c>
      <c r="F1297" s="2">
        <v>0</v>
      </c>
      <c r="G1297" s="2">
        <v>0</v>
      </c>
      <c r="H1297" s="2">
        <v>1</v>
      </c>
      <c r="I1297" s="5">
        <v>43753</v>
      </c>
    </row>
    <row r="1298" spans="1:9" x14ac:dyDescent="0.25">
      <c r="A1298" s="2">
        <v>0</v>
      </c>
      <c r="B1298" s="2">
        <v>1830</v>
      </c>
      <c r="C1298" s="2">
        <v>0</v>
      </c>
      <c r="D1298" s="2">
        <v>0</v>
      </c>
      <c r="E1298" s="2">
        <v>0</v>
      </c>
      <c r="F1298" s="2">
        <v>0</v>
      </c>
      <c r="G1298" s="2">
        <v>0</v>
      </c>
      <c r="H1298" s="2">
        <v>0</v>
      </c>
      <c r="I1298" s="5">
        <v>43753</v>
      </c>
    </row>
    <row r="1299" spans="1:9" x14ac:dyDescent="0.25">
      <c r="A1299" s="2">
        <v>0</v>
      </c>
      <c r="B1299" s="2">
        <v>1990</v>
      </c>
      <c r="C1299" s="2">
        <v>0</v>
      </c>
      <c r="D1299" s="2">
        <v>0</v>
      </c>
      <c r="E1299" s="2">
        <v>0</v>
      </c>
      <c r="F1299" s="2">
        <v>0</v>
      </c>
      <c r="G1299" s="2">
        <v>0</v>
      </c>
      <c r="H1299" s="2">
        <v>0</v>
      </c>
      <c r="I1299" s="5">
        <v>43753</v>
      </c>
    </row>
    <row r="1300" spans="1:9" x14ac:dyDescent="0.25">
      <c r="A1300" s="2">
        <v>0</v>
      </c>
      <c r="B1300" s="2">
        <v>2621</v>
      </c>
      <c r="C1300" s="2">
        <v>0</v>
      </c>
      <c r="D1300" s="2">
        <v>0</v>
      </c>
      <c r="E1300" s="2">
        <v>0</v>
      </c>
      <c r="F1300" s="2">
        <v>0</v>
      </c>
      <c r="G1300" s="2">
        <v>0</v>
      </c>
      <c r="H1300" s="2">
        <v>0</v>
      </c>
      <c r="I1300" s="5">
        <v>43753</v>
      </c>
    </row>
    <row r="1301" spans="1:9" x14ac:dyDescent="0.25">
      <c r="A1301" s="2">
        <v>0</v>
      </c>
      <c r="B1301" s="2">
        <v>1313</v>
      </c>
      <c r="C1301" s="2">
        <v>0</v>
      </c>
      <c r="D1301" s="2">
        <v>0</v>
      </c>
      <c r="E1301" s="2">
        <v>0</v>
      </c>
      <c r="F1301" s="2">
        <v>0</v>
      </c>
      <c r="G1301" s="2">
        <v>0</v>
      </c>
      <c r="H1301" s="2">
        <v>0</v>
      </c>
      <c r="I1301" s="5">
        <v>43752</v>
      </c>
    </row>
    <row r="1302" spans="1:9" x14ac:dyDescent="0.25">
      <c r="A1302" s="2">
        <v>0</v>
      </c>
      <c r="B1302" s="2">
        <v>1414</v>
      </c>
      <c r="C1302" s="2">
        <v>1</v>
      </c>
      <c r="D1302" s="2">
        <v>1</v>
      </c>
      <c r="E1302" s="2">
        <v>1</v>
      </c>
      <c r="F1302" s="2">
        <v>1</v>
      </c>
      <c r="G1302" s="2">
        <v>0</v>
      </c>
      <c r="H1302" s="2">
        <v>1</v>
      </c>
      <c r="I1302" s="5">
        <v>43752</v>
      </c>
    </row>
    <row r="1303" spans="1:9" x14ac:dyDescent="0.25">
      <c r="A1303" s="2">
        <v>0</v>
      </c>
      <c r="B1303" s="2">
        <v>1650</v>
      </c>
      <c r="C1303" s="2">
        <v>0</v>
      </c>
      <c r="D1303" s="2">
        <v>0</v>
      </c>
      <c r="E1303" s="2">
        <v>0</v>
      </c>
      <c r="F1303" s="2">
        <v>0</v>
      </c>
      <c r="G1303" s="2">
        <v>0</v>
      </c>
      <c r="H1303" s="2">
        <v>0</v>
      </c>
      <c r="I1303" s="5">
        <v>43752</v>
      </c>
    </row>
    <row r="1304" spans="1:9" x14ac:dyDescent="0.25">
      <c r="A1304" s="2">
        <v>0</v>
      </c>
      <c r="B1304" s="2">
        <v>1008</v>
      </c>
      <c r="C1304" s="2">
        <v>0</v>
      </c>
      <c r="D1304" s="2">
        <v>0</v>
      </c>
      <c r="E1304" s="2">
        <v>0</v>
      </c>
      <c r="F1304" s="2">
        <v>0</v>
      </c>
      <c r="G1304" s="2">
        <v>0</v>
      </c>
      <c r="H1304" s="2">
        <v>0</v>
      </c>
      <c r="I1304" s="5">
        <v>43751</v>
      </c>
    </row>
    <row r="1305" spans="1:9" x14ac:dyDescent="0.25">
      <c r="A1305" s="2">
        <v>0</v>
      </c>
      <c r="B1305" s="2">
        <v>1373</v>
      </c>
      <c r="C1305" s="2">
        <v>0</v>
      </c>
      <c r="D1305" s="2">
        <v>0</v>
      </c>
      <c r="E1305" s="2">
        <v>0</v>
      </c>
      <c r="F1305" s="2">
        <v>0</v>
      </c>
      <c r="G1305" s="2">
        <v>0</v>
      </c>
      <c r="H1305" s="2">
        <v>0</v>
      </c>
      <c r="I1305" s="5">
        <v>43751</v>
      </c>
    </row>
    <row r="1306" spans="1:9" x14ac:dyDescent="0.25">
      <c r="A1306" s="2">
        <v>0</v>
      </c>
      <c r="B1306" s="2">
        <v>2316</v>
      </c>
      <c r="C1306" s="2">
        <v>0</v>
      </c>
      <c r="D1306" s="2">
        <v>0</v>
      </c>
      <c r="E1306" s="2">
        <v>0</v>
      </c>
      <c r="F1306" s="2">
        <v>0</v>
      </c>
      <c r="G1306" s="2">
        <v>0</v>
      </c>
      <c r="H1306" s="2">
        <v>0</v>
      </c>
      <c r="I1306" s="5">
        <v>43751</v>
      </c>
    </row>
    <row r="1307" spans="1:9" x14ac:dyDescent="0.25">
      <c r="A1307" s="2">
        <v>0</v>
      </c>
      <c r="B1307" s="2">
        <v>2742</v>
      </c>
      <c r="C1307" s="2">
        <v>0</v>
      </c>
      <c r="D1307" s="2">
        <v>0</v>
      </c>
      <c r="E1307" s="2">
        <v>0</v>
      </c>
      <c r="F1307" s="2">
        <v>0</v>
      </c>
      <c r="G1307" s="2">
        <v>0</v>
      </c>
      <c r="H1307" s="2">
        <v>0</v>
      </c>
      <c r="I1307" s="5">
        <v>43751</v>
      </c>
    </row>
    <row r="1308" spans="1:9" x14ac:dyDescent="0.25">
      <c r="A1308" s="2">
        <v>1</v>
      </c>
      <c r="B1308" s="2">
        <v>1626</v>
      </c>
      <c r="C1308" s="2">
        <v>0</v>
      </c>
      <c r="D1308" s="2">
        <v>0</v>
      </c>
      <c r="E1308" s="2">
        <v>0</v>
      </c>
      <c r="F1308" s="2">
        <v>0</v>
      </c>
      <c r="G1308" s="2">
        <v>0</v>
      </c>
      <c r="H1308" s="2">
        <v>0</v>
      </c>
      <c r="I1308" s="5">
        <v>43750</v>
      </c>
    </row>
    <row r="1309" spans="1:9" x14ac:dyDescent="0.25">
      <c r="A1309" s="2">
        <v>0</v>
      </c>
      <c r="B1309" s="2">
        <v>1807</v>
      </c>
      <c r="C1309" s="2">
        <v>1</v>
      </c>
      <c r="D1309" s="2">
        <v>1</v>
      </c>
      <c r="E1309" s="2">
        <v>0</v>
      </c>
      <c r="F1309" s="2">
        <v>0</v>
      </c>
      <c r="G1309" s="2">
        <v>0</v>
      </c>
      <c r="H1309" s="2">
        <v>0</v>
      </c>
      <c r="I1309" s="5">
        <v>43750</v>
      </c>
    </row>
    <row r="1310" spans="1:9" x14ac:dyDescent="0.25">
      <c r="A1310" s="2">
        <v>0</v>
      </c>
      <c r="B1310" s="2">
        <v>3190</v>
      </c>
      <c r="C1310" s="2">
        <v>0</v>
      </c>
      <c r="D1310" s="2">
        <v>0</v>
      </c>
      <c r="E1310" s="2">
        <v>0</v>
      </c>
      <c r="F1310" s="2">
        <v>0</v>
      </c>
      <c r="G1310" s="2">
        <v>0</v>
      </c>
      <c r="H1310" s="2">
        <v>0</v>
      </c>
      <c r="I1310" s="5">
        <v>43750</v>
      </c>
    </row>
    <row r="1311" spans="1:9" x14ac:dyDescent="0.25">
      <c r="A1311" s="2">
        <v>0</v>
      </c>
      <c r="B1311" s="2">
        <v>1600</v>
      </c>
      <c r="C1311" s="2">
        <v>0</v>
      </c>
      <c r="D1311" s="2">
        <v>0</v>
      </c>
      <c r="E1311" s="2">
        <v>0</v>
      </c>
      <c r="F1311" s="2">
        <v>0</v>
      </c>
      <c r="G1311" s="2">
        <v>0</v>
      </c>
      <c r="H1311" s="2">
        <v>0</v>
      </c>
      <c r="I1311" s="5">
        <v>43749</v>
      </c>
    </row>
    <row r="1312" spans="1:9" x14ac:dyDescent="0.25">
      <c r="A1312" s="2">
        <v>0</v>
      </c>
      <c r="B1312" s="2">
        <v>1849</v>
      </c>
      <c r="C1312" s="2">
        <v>0</v>
      </c>
      <c r="D1312" s="2">
        <v>0</v>
      </c>
      <c r="E1312" s="2">
        <v>0</v>
      </c>
      <c r="F1312" s="2">
        <v>0</v>
      </c>
      <c r="G1312" s="2">
        <v>0</v>
      </c>
      <c r="H1312" s="2">
        <v>0</v>
      </c>
      <c r="I1312" s="5">
        <v>43749</v>
      </c>
    </row>
    <row r="1313" spans="1:9" x14ac:dyDescent="0.25">
      <c r="A1313" s="2">
        <v>0</v>
      </c>
      <c r="B1313" s="2">
        <v>2352</v>
      </c>
      <c r="C1313" s="2">
        <v>0</v>
      </c>
      <c r="D1313" s="2">
        <v>0</v>
      </c>
      <c r="E1313" s="2">
        <v>0</v>
      </c>
      <c r="F1313" s="2">
        <v>0</v>
      </c>
      <c r="G1313" s="2">
        <v>0</v>
      </c>
      <c r="H1313" s="2">
        <v>0</v>
      </c>
      <c r="I1313" s="5">
        <v>43749</v>
      </c>
    </row>
    <row r="1314" spans="1:9" x14ac:dyDescent="0.25">
      <c r="A1314" s="2">
        <v>0</v>
      </c>
      <c r="B1314" s="2">
        <v>2709</v>
      </c>
      <c r="C1314" s="2">
        <v>0</v>
      </c>
      <c r="D1314" s="2">
        <v>0</v>
      </c>
      <c r="E1314" s="2">
        <v>0</v>
      </c>
      <c r="F1314" s="2">
        <v>0</v>
      </c>
      <c r="G1314" s="2">
        <v>0</v>
      </c>
      <c r="H1314" s="2">
        <v>0</v>
      </c>
      <c r="I1314" s="5">
        <v>43749</v>
      </c>
    </row>
    <row r="1315" spans="1:9" x14ac:dyDescent="0.25">
      <c r="A1315" s="2">
        <v>0</v>
      </c>
      <c r="B1315" s="2">
        <v>2938</v>
      </c>
      <c r="C1315" s="2">
        <v>0</v>
      </c>
      <c r="D1315" s="2">
        <v>0</v>
      </c>
      <c r="E1315" s="2">
        <v>0</v>
      </c>
      <c r="F1315" s="2">
        <v>0</v>
      </c>
      <c r="G1315" s="2">
        <v>0</v>
      </c>
      <c r="H1315" s="2">
        <v>1</v>
      </c>
      <c r="I1315" s="5">
        <v>43749</v>
      </c>
    </row>
    <row r="1316" spans="1:9" x14ac:dyDescent="0.25">
      <c r="A1316" s="2">
        <v>0</v>
      </c>
      <c r="B1316" s="2">
        <v>1801</v>
      </c>
      <c r="C1316" s="2">
        <v>0</v>
      </c>
      <c r="D1316" s="2">
        <v>1</v>
      </c>
      <c r="E1316" s="2">
        <v>1</v>
      </c>
      <c r="F1316" s="2">
        <v>0</v>
      </c>
      <c r="G1316" s="2">
        <v>0</v>
      </c>
      <c r="H1316" s="2">
        <v>1</v>
      </c>
      <c r="I1316" s="5">
        <v>43748</v>
      </c>
    </row>
    <row r="1317" spans="1:9" x14ac:dyDescent="0.25">
      <c r="A1317" s="2">
        <v>0</v>
      </c>
      <c r="B1317" s="2">
        <v>1813</v>
      </c>
      <c r="C1317" s="2">
        <v>0</v>
      </c>
      <c r="D1317" s="2">
        <v>0</v>
      </c>
      <c r="E1317" s="2">
        <v>0</v>
      </c>
      <c r="F1317" s="2">
        <v>0</v>
      </c>
      <c r="G1317" s="2">
        <v>0</v>
      </c>
      <c r="H1317" s="2">
        <v>0</v>
      </c>
      <c r="I1317" s="5">
        <v>43748</v>
      </c>
    </row>
    <row r="1318" spans="1:9" x14ac:dyDescent="0.25">
      <c r="A1318" s="2">
        <v>0</v>
      </c>
      <c r="B1318" s="2">
        <v>1840</v>
      </c>
      <c r="C1318" s="2">
        <v>0</v>
      </c>
      <c r="D1318" s="2">
        <v>1</v>
      </c>
      <c r="E1318" s="2">
        <v>0</v>
      </c>
      <c r="F1318" s="2">
        <v>0</v>
      </c>
      <c r="G1318" s="2">
        <v>0</v>
      </c>
      <c r="H1318" s="2">
        <v>0</v>
      </c>
      <c r="I1318" s="5">
        <v>43748</v>
      </c>
    </row>
    <row r="1319" spans="1:9" x14ac:dyDescent="0.25">
      <c r="A1319" s="2">
        <v>0</v>
      </c>
      <c r="B1319" s="2">
        <v>1202</v>
      </c>
      <c r="C1319" s="2">
        <v>0</v>
      </c>
      <c r="D1319" s="2">
        <v>0</v>
      </c>
      <c r="E1319" s="2">
        <v>0</v>
      </c>
      <c r="F1319" s="2">
        <v>0</v>
      </c>
      <c r="G1319" s="2">
        <v>0</v>
      </c>
      <c r="H1319" s="2">
        <v>0</v>
      </c>
      <c r="I1319" s="5">
        <v>43747</v>
      </c>
    </row>
    <row r="1320" spans="1:9" x14ac:dyDescent="0.25">
      <c r="A1320" s="2">
        <v>0</v>
      </c>
      <c r="B1320" s="2">
        <v>2401</v>
      </c>
      <c r="C1320" s="2">
        <v>0</v>
      </c>
      <c r="D1320" s="2">
        <v>0</v>
      </c>
      <c r="E1320" s="2">
        <v>0</v>
      </c>
      <c r="F1320" s="2">
        <v>0</v>
      </c>
      <c r="G1320" s="2">
        <v>0</v>
      </c>
      <c r="H1320" s="2">
        <v>0</v>
      </c>
      <c r="I1320" s="5">
        <v>43747</v>
      </c>
    </row>
    <row r="1321" spans="1:9" x14ac:dyDescent="0.25">
      <c r="A1321" s="2">
        <v>1</v>
      </c>
      <c r="B1321" s="2">
        <v>2411</v>
      </c>
      <c r="C1321" s="2">
        <v>0</v>
      </c>
      <c r="D1321" s="2">
        <v>0</v>
      </c>
      <c r="E1321" s="2">
        <v>0</v>
      </c>
      <c r="F1321" s="2">
        <v>0</v>
      </c>
      <c r="G1321" s="2">
        <v>0</v>
      </c>
      <c r="H1321" s="2">
        <v>0</v>
      </c>
      <c r="I1321" s="5">
        <v>43747</v>
      </c>
    </row>
    <row r="1322" spans="1:9" x14ac:dyDescent="0.25">
      <c r="A1322" s="2">
        <v>0</v>
      </c>
      <c r="B1322" s="2">
        <v>2118</v>
      </c>
      <c r="C1322" s="2">
        <v>0</v>
      </c>
      <c r="D1322" s="2">
        <v>0</v>
      </c>
      <c r="E1322" s="2">
        <v>0</v>
      </c>
      <c r="F1322" s="2">
        <v>0</v>
      </c>
      <c r="G1322" s="2">
        <v>0</v>
      </c>
      <c r="H1322" s="2">
        <v>1</v>
      </c>
      <c r="I1322" s="5">
        <v>43746</v>
      </c>
    </row>
    <row r="1323" spans="1:9" x14ac:dyDescent="0.25">
      <c r="A1323" s="2">
        <v>0</v>
      </c>
      <c r="B1323" s="2">
        <v>2164</v>
      </c>
      <c r="C1323" s="2">
        <v>0</v>
      </c>
      <c r="D1323" s="2">
        <v>0</v>
      </c>
      <c r="E1323" s="2">
        <v>0</v>
      </c>
      <c r="F1323" s="2">
        <v>0</v>
      </c>
      <c r="G1323" s="2">
        <v>0</v>
      </c>
      <c r="H1323" s="2">
        <v>0</v>
      </c>
      <c r="I1323" s="5">
        <v>43746</v>
      </c>
    </row>
    <row r="1324" spans="1:9" x14ac:dyDescent="0.25">
      <c r="A1324" s="2">
        <v>0</v>
      </c>
      <c r="B1324" s="2">
        <v>2329</v>
      </c>
      <c r="C1324" s="2">
        <v>0</v>
      </c>
      <c r="D1324" s="2">
        <v>0</v>
      </c>
      <c r="E1324" s="2">
        <v>0</v>
      </c>
      <c r="F1324" s="2">
        <v>0</v>
      </c>
      <c r="G1324" s="2">
        <v>0</v>
      </c>
      <c r="H1324" s="2">
        <v>1</v>
      </c>
      <c r="I1324" s="5">
        <v>43746</v>
      </c>
    </row>
    <row r="1325" spans="1:9" x14ac:dyDescent="0.25">
      <c r="A1325" s="2">
        <v>0</v>
      </c>
      <c r="B1325" s="2">
        <v>1434</v>
      </c>
      <c r="C1325" s="2">
        <v>0</v>
      </c>
      <c r="D1325" s="2">
        <v>0</v>
      </c>
      <c r="E1325" s="2">
        <v>0</v>
      </c>
      <c r="F1325" s="2">
        <v>0</v>
      </c>
      <c r="G1325" s="2">
        <v>0</v>
      </c>
      <c r="H1325" s="2">
        <v>0</v>
      </c>
      <c r="I1325" s="5">
        <v>43745</v>
      </c>
    </row>
    <row r="1326" spans="1:9" x14ac:dyDescent="0.25">
      <c r="A1326" s="2">
        <v>0</v>
      </c>
      <c r="B1326" s="2">
        <v>1702</v>
      </c>
      <c r="C1326" s="2">
        <v>0</v>
      </c>
      <c r="D1326" s="2">
        <v>0</v>
      </c>
      <c r="E1326" s="2">
        <v>0</v>
      </c>
      <c r="F1326" s="2">
        <v>0</v>
      </c>
      <c r="G1326" s="2">
        <v>0</v>
      </c>
      <c r="H1326" s="2">
        <v>0</v>
      </c>
      <c r="I1326" s="5">
        <v>43745</v>
      </c>
    </row>
    <row r="1327" spans="1:9" x14ac:dyDescent="0.25">
      <c r="A1327" s="2">
        <v>0</v>
      </c>
      <c r="B1327" s="2">
        <v>2447</v>
      </c>
      <c r="C1327" s="2">
        <v>0</v>
      </c>
      <c r="D1327" s="2">
        <v>0</v>
      </c>
      <c r="E1327" s="2">
        <v>0</v>
      </c>
      <c r="F1327" s="2">
        <v>0</v>
      </c>
      <c r="G1327" s="2">
        <v>0</v>
      </c>
      <c r="H1327" s="2">
        <v>0</v>
      </c>
      <c r="I1327" s="5">
        <v>43745</v>
      </c>
    </row>
    <row r="1328" spans="1:9" x14ac:dyDescent="0.25">
      <c r="A1328" s="2">
        <v>0</v>
      </c>
      <c r="B1328" s="2">
        <v>2635</v>
      </c>
      <c r="C1328" s="2">
        <v>0</v>
      </c>
      <c r="D1328" s="2">
        <v>0</v>
      </c>
      <c r="E1328" s="2">
        <v>0</v>
      </c>
      <c r="F1328" s="2">
        <v>0</v>
      </c>
      <c r="G1328" s="2">
        <v>0</v>
      </c>
      <c r="H1328" s="2">
        <v>0</v>
      </c>
      <c r="I1328" s="5">
        <v>43745</v>
      </c>
    </row>
    <row r="1329" spans="1:9" x14ac:dyDescent="0.25">
      <c r="A1329" s="2">
        <v>0</v>
      </c>
      <c r="B1329" s="2">
        <v>3015</v>
      </c>
      <c r="C1329" s="2">
        <v>0</v>
      </c>
      <c r="D1329" s="2">
        <v>0</v>
      </c>
      <c r="E1329" s="2">
        <v>0</v>
      </c>
      <c r="F1329" s="2">
        <v>0</v>
      </c>
      <c r="G1329" s="2">
        <v>0</v>
      </c>
      <c r="H1329" s="2">
        <v>0</v>
      </c>
      <c r="I1329" s="5">
        <v>43745</v>
      </c>
    </row>
    <row r="1330" spans="1:9" x14ac:dyDescent="0.25">
      <c r="A1330" s="2">
        <v>0</v>
      </c>
      <c r="B1330" s="2">
        <v>1153</v>
      </c>
      <c r="C1330" s="2">
        <v>0</v>
      </c>
      <c r="D1330" s="2">
        <v>0</v>
      </c>
      <c r="E1330" s="2">
        <v>0</v>
      </c>
      <c r="F1330" s="2">
        <v>0</v>
      </c>
      <c r="G1330" s="2">
        <v>0</v>
      </c>
      <c r="H1330" s="2">
        <v>0</v>
      </c>
      <c r="I1330" s="5">
        <v>43744</v>
      </c>
    </row>
    <row r="1331" spans="1:9" x14ac:dyDescent="0.25">
      <c r="A1331" s="2">
        <v>1</v>
      </c>
      <c r="B1331" s="2">
        <v>2057</v>
      </c>
      <c r="C1331" s="2">
        <v>0</v>
      </c>
      <c r="D1331" s="2">
        <v>1</v>
      </c>
      <c r="E1331" s="2">
        <v>0</v>
      </c>
      <c r="F1331" s="2">
        <v>0</v>
      </c>
      <c r="G1331" s="2">
        <v>0</v>
      </c>
      <c r="H1331" s="2">
        <v>0</v>
      </c>
      <c r="I1331" s="5">
        <v>43744</v>
      </c>
    </row>
    <row r="1332" spans="1:9" x14ac:dyDescent="0.25">
      <c r="A1332" s="2">
        <v>0</v>
      </c>
      <c r="B1332" s="2">
        <v>2696</v>
      </c>
      <c r="C1332" s="2">
        <v>1</v>
      </c>
      <c r="D1332" s="2">
        <v>1</v>
      </c>
      <c r="E1332" s="2">
        <v>1</v>
      </c>
      <c r="F1332" s="2">
        <v>0</v>
      </c>
      <c r="G1332" s="2">
        <v>0</v>
      </c>
      <c r="H1332" s="2">
        <v>1</v>
      </c>
      <c r="I1332" s="5">
        <v>43744</v>
      </c>
    </row>
    <row r="1333" spans="1:9" x14ac:dyDescent="0.25">
      <c r="A1333" s="2">
        <v>0</v>
      </c>
      <c r="B1333" s="2">
        <v>2490</v>
      </c>
      <c r="C1333" s="2">
        <v>0</v>
      </c>
      <c r="D1333" s="2">
        <v>0</v>
      </c>
      <c r="E1333" s="2">
        <v>0</v>
      </c>
      <c r="F1333" s="2">
        <v>0</v>
      </c>
      <c r="G1333" s="2">
        <v>0</v>
      </c>
      <c r="H1333" s="2">
        <v>1</v>
      </c>
      <c r="I1333" s="5">
        <v>43743</v>
      </c>
    </row>
    <row r="1334" spans="1:9" x14ac:dyDescent="0.25">
      <c r="A1334" s="2">
        <v>0</v>
      </c>
      <c r="B1334" s="2">
        <v>1039</v>
      </c>
      <c r="C1334" s="2">
        <v>0</v>
      </c>
      <c r="D1334" s="2">
        <v>0</v>
      </c>
      <c r="E1334" s="2">
        <v>0</v>
      </c>
      <c r="F1334" s="2">
        <v>0</v>
      </c>
      <c r="G1334" s="2">
        <v>0</v>
      </c>
      <c r="H1334" s="2">
        <v>0</v>
      </c>
      <c r="I1334" s="5">
        <v>43742</v>
      </c>
    </row>
    <row r="1335" spans="1:9" x14ac:dyDescent="0.25">
      <c r="A1335" s="2">
        <v>0</v>
      </c>
      <c r="B1335" s="2">
        <v>3008</v>
      </c>
      <c r="C1335" s="2">
        <v>0</v>
      </c>
      <c r="D1335" s="2">
        <v>0</v>
      </c>
      <c r="E1335" s="2">
        <v>0</v>
      </c>
      <c r="F1335" s="2">
        <v>0</v>
      </c>
      <c r="G1335" s="2">
        <v>0</v>
      </c>
      <c r="H1335" s="2">
        <v>0</v>
      </c>
      <c r="I1335" s="5">
        <v>43742</v>
      </c>
    </row>
    <row r="1336" spans="1:9" x14ac:dyDescent="0.25">
      <c r="A1336" s="2">
        <v>0</v>
      </c>
      <c r="B1336" s="2">
        <v>2206</v>
      </c>
      <c r="C1336" s="2">
        <v>0</v>
      </c>
      <c r="D1336" s="2">
        <v>0</v>
      </c>
      <c r="E1336" s="2">
        <v>0</v>
      </c>
      <c r="F1336" s="2">
        <v>0</v>
      </c>
      <c r="G1336" s="2">
        <v>0</v>
      </c>
      <c r="H1336" s="2">
        <v>0</v>
      </c>
      <c r="I1336" s="5">
        <v>43741</v>
      </c>
    </row>
    <row r="1337" spans="1:9" x14ac:dyDescent="0.25">
      <c r="A1337" s="2">
        <v>0</v>
      </c>
      <c r="B1337" s="2">
        <v>2777</v>
      </c>
      <c r="C1337" s="2">
        <v>0</v>
      </c>
      <c r="D1337" s="2">
        <v>0</v>
      </c>
      <c r="E1337" s="2">
        <v>0</v>
      </c>
      <c r="F1337" s="2">
        <v>0</v>
      </c>
      <c r="G1337" s="2">
        <v>0</v>
      </c>
      <c r="H1337" s="2">
        <v>0</v>
      </c>
      <c r="I1337" s="5">
        <v>43741</v>
      </c>
    </row>
    <row r="1338" spans="1:9" x14ac:dyDescent="0.25">
      <c r="A1338" s="2">
        <v>0</v>
      </c>
      <c r="B1338" s="2">
        <v>1296</v>
      </c>
      <c r="C1338" s="2">
        <v>0</v>
      </c>
      <c r="D1338" s="2">
        <v>0</v>
      </c>
      <c r="E1338" s="2">
        <v>0</v>
      </c>
      <c r="F1338" s="2">
        <v>0</v>
      </c>
      <c r="G1338" s="2">
        <v>0</v>
      </c>
      <c r="H1338" s="2">
        <v>0</v>
      </c>
      <c r="I1338" s="5">
        <v>43740</v>
      </c>
    </row>
    <row r="1339" spans="1:9" x14ac:dyDescent="0.25">
      <c r="A1339" s="2">
        <v>0</v>
      </c>
      <c r="B1339" s="2">
        <v>1746</v>
      </c>
      <c r="C1339" s="2">
        <v>0</v>
      </c>
      <c r="D1339" s="2">
        <v>0</v>
      </c>
      <c r="E1339" s="2">
        <v>0</v>
      </c>
      <c r="F1339" s="2">
        <v>0</v>
      </c>
      <c r="G1339" s="2">
        <v>0</v>
      </c>
      <c r="H1339" s="2">
        <v>0</v>
      </c>
      <c r="I1339" s="5">
        <v>43740</v>
      </c>
    </row>
    <row r="1340" spans="1:9" x14ac:dyDescent="0.25">
      <c r="A1340" s="2">
        <v>0</v>
      </c>
      <c r="B1340" s="2">
        <v>1940</v>
      </c>
      <c r="C1340" s="2">
        <v>0</v>
      </c>
      <c r="D1340" s="2">
        <v>0</v>
      </c>
      <c r="E1340" s="2">
        <v>0</v>
      </c>
      <c r="F1340" s="2">
        <v>0</v>
      </c>
      <c r="G1340" s="2">
        <v>0</v>
      </c>
      <c r="H1340" s="2">
        <v>0</v>
      </c>
      <c r="I1340" s="5">
        <v>43740</v>
      </c>
    </row>
    <row r="1341" spans="1:9" x14ac:dyDescent="0.25">
      <c r="A1341" s="2">
        <v>0</v>
      </c>
      <c r="B1341" s="2">
        <v>2448</v>
      </c>
      <c r="C1341" s="2">
        <v>0</v>
      </c>
      <c r="D1341" s="2">
        <v>0</v>
      </c>
      <c r="E1341" s="2">
        <v>0</v>
      </c>
      <c r="F1341" s="2">
        <v>0</v>
      </c>
      <c r="G1341" s="2">
        <v>0</v>
      </c>
      <c r="H1341" s="2">
        <v>0</v>
      </c>
      <c r="I1341" s="5">
        <v>43740</v>
      </c>
    </row>
    <row r="1342" spans="1:9" x14ac:dyDescent="0.25">
      <c r="A1342" s="2">
        <v>1</v>
      </c>
      <c r="B1342" s="2">
        <v>2707</v>
      </c>
      <c r="C1342" s="2">
        <v>0</v>
      </c>
      <c r="D1342" s="2">
        <v>0</v>
      </c>
      <c r="E1342" s="2">
        <v>0</v>
      </c>
      <c r="F1342" s="2">
        <v>0</v>
      </c>
      <c r="G1342" s="2">
        <v>0</v>
      </c>
      <c r="H1342" s="2">
        <v>0</v>
      </c>
      <c r="I1342" s="5">
        <v>43740</v>
      </c>
    </row>
    <row r="1343" spans="1:9" x14ac:dyDescent="0.25">
      <c r="A1343" s="2">
        <v>0</v>
      </c>
      <c r="B1343" s="2">
        <v>1413</v>
      </c>
      <c r="C1343" s="2">
        <v>0</v>
      </c>
      <c r="D1343" s="2">
        <v>0</v>
      </c>
      <c r="E1343" s="2">
        <v>0</v>
      </c>
      <c r="F1343" s="2">
        <v>0</v>
      </c>
      <c r="G1343" s="2">
        <v>0</v>
      </c>
      <c r="H1343" s="2">
        <v>0</v>
      </c>
      <c r="I1343" s="5">
        <v>43738</v>
      </c>
    </row>
    <row r="1344" spans="1:9" x14ac:dyDescent="0.25">
      <c r="A1344" s="2">
        <v>0</v>
      </c>
      <c r="B1344" s="2">
        <v>1817</v>
      </c>
      <c r="C1344" s="2">
        <v>0</v>
      </c>
      <c r="D1344" s="2">
        <v>0</v>
      </c>
      <c r="E1344" s="2">
        <v>0</v>
      </c>
      <c r="F1344" s="2">
        <v>0</v>
      </c>
      <c r="G1344" s="2">
        <v>0</v>
      </c>
      <c r="H1344" s="2">
        <v>0</v>
      </c>
      <c r="I1344" s="5">
        <v>43738</v>
      </c>
    </row>
    <row r="1345" spans="1:9" x14ac:dyDescent="0.25">
      <c r="A1345" s="2">
        <v>0</v>
      </c>
      <c r="B1345" s="2">
        <v>1517</v>
      </c>
      <c r="C1345" s="2">
        <v>0</v>
      </c>
      <c r="D1345" s="2">
        <v>0</v>
      </c>
      <c r="E1345" s="2">
        <v>0</v>
      </c>
      <c r="F1345" s="2">
        <v>0</v>
      </c>
      <c r="G1345" s="2">
        <v>0</v>
      </c>
      <c r="H1345" s="2">
        <v>0</v>
      </c>
      <c r="I1345" s="5">
        <v>43737</v>
      </c>
    </row>
    <row r="1346" spans="1:9" x14ac:dyDescent="0.25">
      <c r="A1346" s="2">
        <v>0</v>
      </c>
      <c r="B1346" s="2">
        <v>1753</v>
      </c>
      <c r="C1346" s="2">
        <v>0</v>
      </c>
      <c r="D1346" s="2">
        <v>0</v>
      </c>
      <c r="E1346" s="2">
        <v>0</v>
      </c>
      <c r="F1346" s="2">
        <v>0</v>
      </c>
      <c r="G1346" s="2">
        <v>0</v>
      </c>
      <c r="H1346" s="2">
        <v>1</v>
      </c>
      <c r="I1346" s="5">
        <v>43737</v>
      </c>
    </row>
    <row r="1347" spans="1:9" x14ac:dyDescent="0.25">
      <c r="A1347" s="2">
        <v>0</v>
      </c>
      <c r="B1347" s="2">
        <v>1450</v>
      </c>
      <c r="C1347" s="2">
        <v>1</v>
      </c>
      <c r="D1347" s="2">
        <v>1</v>
      </c>
      <c r="E1347" s="2">
        <v>0</v>
      </c>
      <c r="F1347" s="2">
        <v>0</v>
      </c>
      <c r="G1347" s="2">
        <v>0</v>
      </c>
      <c r="H1347" s="2">
        <v>1</v>
      </c>
      <c r="I1347" s="5">
        <v>43736</v>
      </c>
    </row>
    <row r="1348" spans="1:9" x14ac:dyDescent="0.25">
      <c r="A1348" s="2">
        <v>0</v>
      </c>
      <c r="B1348" s="2">
        <v>2079</v>
      </c>
      <c r="C1348" s="2">
        <v>0</v>
      </c>
      <c r="D1348" s="2">
        <v>0</v>
      </c>
      <c r="E1348" s="2">
        <v>0</v>
      </c>
      <c r="F1348" s="2">
        <v>0</v>
      </c>
      <c r="G1348" s="2">
        <v>0</v>
      </c>
      <c r="H1348" s="2">
        <v>0</v>
      </c>
      <c r="I1348" s="5">
        <v>43736</v>
      </c>
    </row>
    <row r="1349" spans="1:9" x14ac:dyDescent="0.25">
      <c r="A1349" s="2">
        <v>0</v>
      </c>
      <c r="B1349" s="2">
        <v>2933</v>
      </c>
      <c r="C1349" s="2">
        <v>0</v>
      </c>
      <c r="D1349" s="2">
        <v>1</v>
      </c>
      <c r="E1349" s="2">
        <v>0</v>
      </c>
      <c r="F1349" s="2">
        <v>0</v>
      </c>
      <c r="G1349" s="2">
        <v>0</v>
      </c>
      <c r="H1349" s="2">
        <v>1</v>
      </c>
      <c r="I1349" s="5">
        <v>43736</v>
      </c>
    </row>
    <row r="1350" spans="1:9" x14ac:dyDescent="0.25">
      <c r="A1350" s="2">
        <v>0</v>
      </c>
      <c r="B1350" s="2">
        <v>1115</v>
      </c>
      <c r="C1350" s="2">
        <v>0</v>
      </c>
      <c r="D1350" s="2">
        <v>0</v>
      </c>
      <c r="E1350" s="2">
        <v>0</v>
      </c>
      <c r="F1350" s="2">
        <v>0</v>
      </c>
      <c r="G1350" s="2">
        <v>0</v>
      </c>
      <c r="H1350" s="2">
        <v>0</v>
      </c>
      <c r="I1350" s="5">
        <v>43735</v>
      </c>
    </row>
    <row r="1351" spans="1:9" x14ac:dyDescent="0.25">
      <c r="A1351" s="2">
        <v>0</v>
      </c>
      <c r="B1351" s="2">
        <v>2060</v>
      </c>
      <c r="C1351" s="2">
        <v>0</v>
      </c>
      <c r="D1351" s="2">
        <v>0</v>
      </c>
      <c r="E1351" s="2">
        <v>0</v>
      </c>
      <c r="F1351" s="2">
        <v>0</v>
      </c>
      <c r="G1351" s="2">
        <v>0</v>
      </c>
      <c r="H1351" s="2">
        <v>0</v>
      </c>
      <c r="I1351" s="5">
        <v>43735</v>
      </c>
    </row>
    <row r="1352" spans="1:9" x14ac:dyDescent="0.25">
      <c r="A1352" s="2">
        <v>0</v>
      </c>
      <c r="B1352" s="2">
        <v>2175</v>
      </c>
      <c r="C1352" s="2">
        <v>0</v>
      </c>
      <c r="D1352" s="2">
        <v>0</v>
      </c>
      <c r="E1352" s="2">
        <v>0</v>
      </c>
      <c r="F1352" s="2">
        <v>0</v>
      </c>
      <c r="G1352" s="2">
        <v>0</v>
      </c>
      <c r="H1352" s="2">
        <v>0</v>
      </c>
      <c r="I1352" s="5">
        <v>43735</v>
      </c>
    </row>
    <row r="1353" spans="1:9" x14ac:dyDescent="0.25">
      <c r="A1353" s="2">
        <v>0</v>
      </c>
      <c r="B1353" s="2">
        <v>2300</v>
      </c>
      <c r="C1353" s="2">
        <v>0</v>
      </c>
      <c r="D1353" s="2">
        <v>0</v>
      </c>
      <c r="E1353" s="2">
        <v>0</v>
      </c>
      <c r="F1353" s="2">
        <v>0</v>
      </c>
      <c r="G1353" s="2">
        <v>0</v>
      </c>
      <c r="H1353" s="2">
        <v>0</v>
      </c>
      <c r="I1353" s="5">
        <v>43735</v>
      </c>
    </row>
    <row r="1354" spans="1:9" x14ac:dyDescent="0.25">
      <c r="A1354" s="2">
        <v>1</v>
      </c>
      <c r="B1354" s="2">
        <v>2336</v>
      </c>
      <c r="C1354" s="2">
        <v>0</v>
      </c>
      <c r="D1354" s="2">
        <v>0</v>
      </c>
      <c r="E1354" s="2">
        <v>0</v>
      </c>
      <c r="F1354" s="2">
        <v>0</v>
      </c>
      <c r="G1354" s="2">
        <v>0</v>
      </c>
      <c r="H1354" s="2">
        <v>0</v>
      </c>
      <c r="I1354" s="5">
        <v>43735</v>
      </c>
    </row>
    <row r="1355" spans="1:9" x14ac:dyDescent="0.25">
      <c r="A1355" s="2">
        <v>0</v>
      </c>
      <c r="B1355" s="2">
        <v>3099</v>
      </c>
      <c r="C1355" s="2">
        <v>0</v>
      </c>
      <c r="D1355" s="2">
        <v>0</v>
      </c>
      <c r="E1355" s="2">
        <v>0</v>
      </c>
      <c r="F1355" s="2">
        <v>0</v>
      </c>
      <c r="G1355" s="2">
        <v>0</v>
      </c>
      <c r="H1355" s="2">
        <v>0</v>
      </c>
      <c r="I1355" s="5">
        <v>43735</v>
      </c>
    </row>
    <row r="1356" spans="1:9" x14ac:dyDescent="0.25">
      <c r="A1356" s="2">
        <v>0</v>
      </c>
      <c r="B1356" s="2">
        <v>1118</v>
      </c>
      <c r="C1356" s="2">
        <v>0</v>
      </c>
      <c r="D1356" s="2">
        <v>0</v>
      </c>
      <c r="E1356" s="2">
        <v>0</v>
      </c>
      <c r="F1356" s="2">
        <v>0</v>
      </c>
      <c r="G1356" s="2">
        <v>0</v>
      </c>
      <c r="H1356" s="2">
        <v>1</v>
      </c>
      <c r="I1356" s="5">
        <v>43734</v>
      </c>
    </row>
    <row r="1357" spans="1:9" x14ac:dyDescent="0.25">
      <c r="A1357" s="2">
        <v>0</v>
      </c>
      <c r="B1357" s="2">
        <v>1266</v>
      </c>
      <c r="C1357" s="2">
        <v>0</v>
      </c>
      <c r="D1357" s="2">
        <v>0</v>
      </c>
      <c r="E1357" s="2">
        <v>0</v>
      </c>
      <c r="F1357" s="2">
        <v>0</v>
      </c>
      <c r="G1357" s="2">
        <v>0</v>
      </c>
      <c r="H1357" s="2">
        <v>0</v>
      </c>
      <c r="I1357" s="5">
        <v>43734</v>
      </c>
    </row>
    <row r="1358" spans="1:9" x14ac:dyDescent="0.25">
      <c r="A1358" s="2">
        <v>0</v>
      </c>
      <c r="B1358" s="2">
        <v>1481</v>
      </c>
      <c r="C1358" s="2">
        <v>0</v>
      </c>
      <c r="D1358" s="2">
        <v>0</v>
      </c>
      <c r="E1358" s="2">
        <v>0</v>
      </c>
      <c r="F1358" s="2">
        <v>0</v>
      </c>
      <c r="G1358" s="2">
        <v>0</v>
      </c>
      <c r="H1358" s="2">
        <v>0</v>
      </c>
      <c r="I1358" s="5">
        <v>43734</v>
      </c>
    </row>
    <row r="1359" spans="1:9" x14ac:dyDescent="0.25">
      <c r="A1359" s="2">
        <v>0</v>
      </c>
      <c r="B1359" s="2">
        <v>2176</v>
      </c>
      <c r="C1359" s="2">
        <v>0</v>
      </c>
      <c r="D1359" s="2">
        <v>0</v>
      </c>
      <c r="E1359" s="2">
        <v>0</v>
      </c>
      <c r="F1359" s="2">
        <v>0</v>
      </c>
      <c r="G1359" s="2">
        <v>0</v>
      </c>
      <c r="H1359" s="2">
        <v>0</v>
      </c>
      <c r="I1359" s="5">
        <v>43734</v>
      </c>
    </row>
    <row r="1360" spans="1:9" x14ac:dyDescent="0.25">
      <c r="A1360" s="2">
        <v>0</v>
      </c>
      <c r="B1360" s="2">
        <v>2374</v>
      </c>
      <c r="C1360" s="2">
        <v>0</v>
      </c>
      <c r="D1360" s="2">
        <v>0</v>
      </c>
      <c r="E1360" s="2">
        <v>0</v>
      </c>
      <c r="F1360" s="2">
        <v>0</v>
      </c>
      <c r="G1360" s="2">
        <v>0</v>
      </c>
      <c r="H1360" s="2">
        <v>0</v>
      </c>
      <c r="I1360" s="5">
        <v>43734</v>
      </c>
    </row>
    <row r="1361" spans="1:9" x14ac:dyDescent="0.25">
      <c r="A1361" s="2">
        <v>0</v>
      </c>
      <c r="B1361" s="2">
        <v>1094</v>
      </c>
      <c r="C1361" s="2">
        <v>0</v>
      </c>
      <c r="D1361" s="2">
        <v>0</v>
      </c>
      <c r="E1361" s="2">
        <v>0</v>
      </c>
      <c r="F1361" s="2">
        <v>0</v>
      </c>
      <c r="G1361" s="2">
        <v>0</v>
      </c>
      <c r="H1361" s="2">
        <v>0</v>
      </c>
      <c r="I1361" s="5">
        <v>43733</v>
      </c>
    </row>
    <row r="1362" spans="1:9" x14ac:dyDescent="0.25">
      <c r="A1362" s="2">
        <v>0</v>
      </c>
      <c r="B1362" s="2">
        <v>1792</v>
      </c>
      <c r="C1362" s="2">
        <v>0</v>
      </c>
      <c r="D1362" s="2">
        <v>0</v>
      </c>
      <c r="E1362" s="2">
        <v>0</v>
      </c>
      <c r="F1362" s="2">
        <v>0</v>
      </c>
      <c r="G1362" s="2">
        <v>0</v>
      </c>
      <c r="H1362" s="2">
        <v>1</v>
      </c>
      <c r="I1362" s="5">
        <v>43733</v>
      </c>
    </row>
    <row r="1363" spans="1:9" x14ac:dyDescent="0.25">
      <c r="A1363" s="2">
        <v>0</v>
      </c>
      <c r="B1363" s="2">
        <v>2295</v>
      </c>
      <c r="C1363" s="2">
        <v>0</v>
      </c>
      <c r="D1363" s="2">
        <v>0</v>
      </c>
      <c r="E1363" s="2">
        <v>0</v>
      </c>
      <c r="F1363" s="2">
        <v>0</v>
      </c>
      <c r="G1363" s="2">
        <v>0</v>
      </c>
      <c r="H1363" s="2">
        <v>0</v>
      </c>
      <c r="I1363" s="5">
        <v>43733</v>
      </c>
    </row>
    <row r="1364" spans="1:9" x14ac:dyDescent="0.25">
      <c r="A1364" s="2">
        <v>0</v>
      </c>
      <c r="B1364" s="2">
        <v>1132</v>
      </c>
      <c r="C1364" s="2">
        <v>0</v>
      </c>
      <c r="D1364" s="2">
        <v>0</v>
      </c>
      <c r="E1364" s="2">
        <v>0</v>
      </c>
      <c r="F1364" s="2">
        <v>0</v>
      </c>
      <c r="G1364" s="2">
        <v>0</v>
      </c>
      <c r="H1364" s="2">
        <v>0</v>
      </c>
      <c r="I1364" s="5">
        <v>43732</v>
      </c>
    </row>
    <row r="1365" spans="1:9" x14ac:dyDescent="0.25">
      <c r="A1365" s="2">
        <v>0</v>
      </c>
      <c r="B1365" s="2">
        <v>1377</v>
      </c>
      <c r="C1365" s="2">
        <v>0</v>
      </c>
      <c r="D1365" s="2">
        <v>0</v>
      </c>
      <c r="E1365" s="2">
        <v>0</v>
      </c>
      <c r="F1365" s="2">
        <v>0</v>
      </c>
      <c r="G1365" s="2">
        <v>0</v>
      </c>
      <c r="H1365" s="2">
        <v>0</v>
      </c>
      <c r="I1365" s="5">
        <v>43731</v>
      </c>
    </row>
    <row r="1366" spans="1:9" x14ac:dyDescent="0.25">
      <c r="A1366" s="2">
        <v>0</v>
      </c>
      <c r="B1366" s="2">
        <v>1537</v>
      </c>
      <c r="C1366" s="2">
        <v>0</v>
      </c>
      <c r="D1366" s="2">
        <v>0</v>
      </c>
      <c r="E1366" s="2">
        <v>0</v>
      </c>
      <c r="F1366" s="2">
        <v>0</v>
      </c>
      <c r="G1366" s="2">
        <v>0</v>
      </c>
      <c r="H1366" s="2">
        <v>0</v>
      </c>
      <c r="I1366" s="5">
        <v>43731</v>
      </c>
    </row>
    <row r="1367" spans="1:9" x14ac:dyDescent="0.25">
      <c r="A1367" s="2">
        <v>0</v>
      </c>
      <c r="B1367" s="2">
        <v>1617</v>
      </c>
      <c r="C1367" s="2">
        <v>0</v>
      </c>
      <c r="D1367" s="2">
        <v>0</v>
      </c>
      <c r="E1367" s="2">
        <v>0</v>
      </c>
      <c r="F1367" s="2">
        <v>0</v>
      </c>
      <c r="G1367" s="2">
        <v>0</v>
      </c>
      <c r="H1367" s="2">
        <v>1</v>
      </c>
      <c r="I1367" s="5">
        <v>43731</v>
      </c>
    </row>
    <row r="1368" spans="1:9" x14ac:dyDescent="0.25">
      <c r="A1368" s="2">
        <v>0</v>
      </c>
      <c r="B1368" s="2">
        <v>1804</v>
      </c>
      <c r="C1368" s="2">
        <v>0</v>
      </c>
      <c r="D1368" s="2">
        <v>0</v>
      </c>
      <c r="E1368" s="2">
        <v>0</v>
      </c>
      <c r="F1368" s="2">
        <v>0</v>
      </c>
      <c r="G1368" s="2">
        <v>0</v>
      </c>
      <c r="H1368" s="2">
        <v>0</v>
      </c>
      <c r="I1368" s="5">
        <v>43731</v>
      </c>
    </row>
    <row r="1369" spans="1:9" x14ac:dyDescent="0.25">
      <c r="A1369" s="2">
        <v>0</v>
      </c>
      <c r="B1369" s="2">
        <v>2716</v>
      </c>
      <c r="C1369" s="2">
        <v>0</v>
      </c>
      <c r="D1369" s="2">
        <v>0</v>
      </c>
      <c r="E1369" s="2">
        <v>0</v>
      </c>
      <c r="F1369" s="2">
        <v>0</v>
      </c>
      <c r="G1369" s="2">
        <v>0</v>
      </c>
      <c r="H1369" s="2">
        <v>0</v>
      </c>
      <c r="I1369" s="5">
        <v>43731</v>
      </c>
    </row>
    <row r="1370" spans="1:9" x14ac:dyDescent="0.25">
      <c r="A1370" s="2">
        <v>0</v>
      </c>
      <c r="B1370" s="2">
        <v>2746</v>
      </c>
      <c r="C1370" s="2">
        <v>0</v>
      </c>
      <c r="D1370" s="2">
        <v>0</v>
      </c>
      <c r="E1370" s="2">
        <v>0</v>
      </c>
      <c r="F1370" s="2">
        <v>0</v>
      </c>
      <c r="G1370" s="2">
        <v>0</v>
      </c>
      <c r="H1370" s="2">
        <v>0</v>
      </c>
      <c r="I1370" s="5">
        <v>43731</v>
      </c>
    </row>
    <row r="1371" spans="1:9" x14ac:dyDescent="0.25">
      <c r="A1371" s="2">
        <v>0</v>
      </c>
      <c r="B1371" s="2">
        <v>1902</v>
      </c>
      <c r="C1371" s="2">
        <v>0</v>
      </c>
      <c r="D1371" s="2">
        <v>0</v>
      </c>
      <c r="E1371" s="2">
        <v>0</v>
      </c>
      <c r="F1371" s="2">
        <v>0</v>
      </c>
      <c r="G1371" s="2">
        <v>0</v>
      </c>
      <c r="H1371" s="2">
        <v>0</v>
      </c>
      <c r="I1371" s="5">
        <v>43730</v>
      </c>
    </row>
    <row r="1372" spans="1:9" x14ac:dyDescent="0.25">
      <c r="A1372" s="2">
        <v>0</v>
      </c>
      <c r="B1372" s="2">
        <v>2969</v>
      </c>
      <c r="C1372" s="2">
        <v>0</v>
      </c>
      <c r="D1372" s="2">
        <v>0</v>
      </c>
      <c r="E1372" s="2">
        <v>0</v>
      </c>
      <c r="F1372" s="2">
        <v>0</v>
      </c>
      <c r="G1372" s="2">
        <v>0</v>
      </c>
      <c r="H1372" s="2">
        <v>0</v>
      </c>
      <c r="I1372" s="5">
        <v>43730</v>
      </c>
    </row>
    <row r="1373" spans="1:9" x14ac:dyDescent="0.25">
      <c r="A1373" s="2">
        <v>0</v>
      </c>
      <c r="B1373" s="2">
        <v>1315</v>
      </c>
      <c r="C1373" s="2">
        <v>0</v>
      </c>
      <c r="D1373" s="2">
        <v>0</v>
      </c>
      <c r="E1373" s="2">
        <v>0</v>
      </c>
      <c r="F1373" s="2">
        <v>0</v>
      </c>
      <c r="G1373" s="2">
        <v>0</v>
      </c>
      <c r="H1373" s="2">
        <v>0</v>
      </c>
      <c r="I1373" s="5">
        <v>43729</v>
      </c>
    </row>
    <row r="1374" spans="1:9" x14ac:dyDescent="0.25">
      <c r="A1374" s="2">
        <v>0</v>
      </c>
      <c r="B1374" s="2">
        <v>1806</v>
      </c>
      <c r="C1374" s="2">
        <v>0</v>
      </c>
      <c r="D1374" s="2">
        <v>0</v>
      </c>
      <c r="E1374" s="2">
        <v>0</v>
      </c>
      <c r="F1374" s="2">
        <v>0</v>
      </c>
      <c r="G1374" s="2">
        <v>0</v>
      </c>
      <c r="H1374" s="2">
        <v>0</v>
      </c>
      <c r="I1374" s="5">
        <v>43729</v>
      </c>
    </row>
    <row r="1375" spans="1:9" x14ac:dyDescent="0.25">
      <c r="A1375" s="2">
        <v>0</v>
      </c>
      <c r="B1375" s="2">
        <v>1567</v>
      </c>
      <c r="C1375" s="2">
        <v>0</v>
      </c>
      <c r="D1375" s="2">
        <v>0</v>
      </c>
      <c r="E1375" s="2">
        <v>0</v>
      </c>
      <c r="F1375" s="2">
        <v>0</v>
      </c>
      <c r="G1375" s="2">
        <v>0</v>
      </c>
      <c r="H1375" s="2">
        <v>0</v>
      </c>
      <c r="I1375" s="5">
        <v>43728</v>
      </c>
    </row>
    <row r="1376" spans="1:9" x14ac:dyDescent="0.25">
      <c r="A1376" s="2">
        <v>0</v>
      </c>
      <c r="B1376" s="2">
        <v>1710</v>
      </c>
      <c r="C1376" s="2">
        <v>0</v>
      </c>
      <c r="D1376" s="2">
        <v>1</v>
      </c>
      <c r="E1376" s="2">
        <v>0</v>
      </c>
      <c r="F1376" s="2">
        <v>0</v>
      </c>
      <c r="G1376" s="2">
        <v>0</v>
      </c>
      <c r="H1376" s="2">
        <v>0</v>
      </c>
      <c r="I1376" s="5">
        <v>43728</v>
      </c>
    </row>
    <row r="1377" spans="1:9" x14ac:dyDescent="0.25">
      <c r="A1377" s="2">
        <v>0</v>
      </c>
      <c r="B1377" s="2">
        <v>2192</v>
      </c>
      <c r="C1377" s="2">
        <v>0</v>
      </c>
      <c r="D1377" s="2">
        <v>0</v>
      </c>
      <c r="E1377" s="2">
        <v>0</v>
      </c>
      <c r="F1377" s="2">
        <v>0</v>
      </c>
      <c r="G1377" s="2">
        <v>1</v>
      </c>
      <c r="H1377" s="2">
        <v>0</v>
      </c>
      <c r="I1377" s="5">
        <v>43728</v>
      </c>
    </row>
    <row r="1378" spans="1:9" x14ac:dyDescent="0.25">
      <c r="A1378" s="2">
        <v>0</v>
      </c>
      <c r="B1378" s="2">
        <v>2992</v>
      </c>
      <c r="C1378" s="2">
        <v>0</v>
      </c>
      <c r="D1378" s="2">
        <v>0</v>
      </c>
      <c r="E1378" s="2">
        <v>0</v>
      </c>
      <c r="F1378" s="2">
        <v>0</v>
      </c>
      <c r="G1378" s="2">
        <v>0</v>
      </c>
      <c r="H1378" s="2">
        <v>0</v>
      </c>
      <c r="I1378" s="5">
        <v>43728</v>
      </c>
    </row>
    <row r="1379" spans="1:9" x14ac:dyDescent="0.25">
      <c r="A1379" s="2">
        <v>0</v>
      </c>
      <c r="B1379" s="2">
        <v>1499</v>
      </c>
      <c r="C1379" s="2">
        <v>0</v>
      </c>
      <c r="D1379" s="2">
        <v>0</v>
      </c>
      <c r="E1379" s="2">
        <v>0</v>
      </c>
      <c r="F1379" s="2">
        <v>0</v>
      </c>
      <c r="G1379" s="2">
        <v>0</v>
      </c>
      <c r="H1379" s="2">
        <v>0</v>
      </c>
      <c r="I1379" s="5">
        <v>43727</v>
      </c>
    </row>
    <row r="1380" spans="1:9" x14ac:dyDescent="0.25">
      <c r="A1380" s="2">
        <v>0</v>
      </c>
      <c r="B1380" s="2">
        <v>1408</v>
      </c>
      <c r="C1380" s="2">
        <v>0</v>
      </c>
      <c r="D1380" s="2">
        <v>1</v>
      </c>
      <c r="E1380" s="2">
        <v>0</v>
      </c>
      <c r="F1380" s="2">
        <v>0</v>
      </c>
      <c r="G1380" s="2">
        <v>0</v>
      </c>
      <c r="H1380" s="2">
        <v>0</v>
      </c>
      <c r="I1380" s="5">
        <v>43726</v>
      </c>
    </row>
    <row r="1381" spans="1:9" x14ac:dyDescent="0.25">
      <c r="A1381" s="2">
        <v>0</v>
      </c>
      <c r="B1381" s="2">
        <v>1479</v>
      </c>
      <c r="C1381" s="2">
        <v>0</v>
      </c>
      <c r="D1381" s="2">
        <v>0</v>
      </c>
      <c r="E1381" s="2">
        <v>0</v>
      </c>
      <c r="F1381" s="2">
        <v>0</v>
      </c>
      <c r="G1381" s="2">
        <v>0</v>
      </c>
      <c r="H1381" s="2">
        <v>0</v>
      </c>
      <c r="I1381" s="5">
        <v>43726</v>
      </c>
    </row>
    <row r="1382" spans="1:9" x14ac:dyDescent="0.25">
      <c r="A1382" s="2">
        <v>0</v>
      </c>
      <c r="B1382" s="2">
        <v>1754</v>
      </c>
      <c r="C1382" s="2">
        <v>0</v>
      </c>
      <c r="D1382" s="2">
        <v>0</v>
      </c>
      <c r="E1382" s="2">
        <v>0</v>
      </c>
      <c r="F1382" s="2">
        <v>0</v>
      </c>
      <c r="G1382" s="2">
        <v>0</v>
      </c>
      <c r="H1382" s="2">
        <v>0</v>
      </c>
      <c r="I1382" s="5">
        <v>43726</v>
      </c>
    </row>
    <row r="1383" spans="1:9" x14ac:dyDescent="0.25">
      <c r="A1383" s="2">
        <v>0</v>
      </c>
      <c r="B1383" s="2">
        <v>1949</v>
      </c>
      <c r="C1383" s="2">
        <v>0</v>
      </c>
      <c r="D1383" s="2">
        <v>0</v>
      </c>
      <c r="E1383" s="2">
        <v>0</v>
      </c>
      <c r="F1383" s="2">
        <v>0</v>
      </c>
      <c r="G1383" s="2">
        <v>0</v>
      </c>
      <c r="H1383" s="2">
        <v>1</v>
      </c>
      <c r="I1383" s="5">
        <v>43726</v>
      </c>
    </row>
    <row r="1384" spans="1:9" x14ac:dyDescent="0.25">
      <c r="A1384" s="2">
        <v>0</v>
      </c>
      <c r="B1384" s="2">
        <v>2159</v>
      </c>
      <c r="C1384" s="2">
        <v>0</v>
      </c>
      <c r="D1384" s="2">
        <v>0</v>
      </c>
      <c r="E1384" s="2">
        <v>0</v>
      </c>
      <c r="F1384" s="2">
        <v>0</v>
      </c>
      <c r="G1384" s="2">
        <v>0</v>
      </c>
      <c r="H1384" s="2">
        <v>0</v>
      </c>
      <c r="I1384" s="5">
        <v>43726</v>
      </c>
    </row>
    <row r="1385" spans="1:9" x14ac:dyDescent="0.25">
      <c r="A1385" s="2">
        <v>0</v>
      </c>
      <c r="B1385" s="2">
        <v>2402</v>
      </c>
      <c r="C1385" s="2">
        <v>0</v>
      </c>
      <c r="D1385" s="2">
        <v>0</v>
      </c>
      <c r="E1385" s="2">
        <v>0</v>
      </c>
      <c r="F1385" s="2">
        <v>0</v>
      </c>
      <c r="G1385" s="2">
        <v>0</v>
      </c>
      <c r="H1385" s="2">
        <v>0</v>
      </c>
      <c r="I1385" s="5">
        <v>43726</v>
      </c>
    </row>
    <row r="1386" spans="1:9" x14ac:dyDescent="0.25">
      <c r="A1386" s="2">
        <v>0</v>
      </c>
      <c r="B1386" s="2">
        <v>2500</v>
      </c>
      <c r="C1386" s="2">
        <v>0</v>
      </c>
      <c r="D1386" s="2">
        <v>0</v>
      </c>
      <c r="E1386" s="2">
        <v>0</v>
      </c>
      <c r="F1386" s="2">
        <v>0</v>
      </c>
      <c r="G1386" s="2">
        <v>0</v>
      </c>
      <c r="H1386" s="2">
        <v>0</v>
      </c>
      <c r="I1386" s="5">
        <v>43726</v>
      </c>
    </row>
    <row r="1387" spans="1:9" x14ac:dyDescent="0.25">
      <c r="A1387" s="2">
        <v>0</v>
      </c>
      <c r="B1387" s="2">
        <v>2611</v>
      </c>
      <c r="C1387" s="2">
        <v>0</v>
      </c>
      <c r="D1387" s="2">
        <v>0</v>
      </c>
      <c r="E1387" s="2">
        <v>0</v>
      </c>
      <c r="F1387" s="2">
        <v>0</v>
      </c>
      <c r="G1387" s="2">
        <v>0</v>
      </c>
      <c r="H1387" s="2">
        <v>0</v>
      </c>
      <c r="I1387" s="5">
        <v>43725</v>
      </c>
    </row>
    <row r="1388" spans="1:9" x14ac:dyDescent="0.25">
      <c r="A1388" s="2">
        <v>0</v>
      </c>
      <c r="B1388" s="2">
        <v>1089</v>
      </c>
      <c r="C1388" s="2">
        <v>0</v>
      </c>
      <c r="D1388" s="2">
        <v>0</v>
      </c>
      <c r="E1388" s="2">
        <v>0</v>
      </c>
      <c r="F1388" s="2">
        <v>0</v>
      </c>
      <c r="G1388" s="2">
        <v>0</v>
      </c>
      <c r="H1388" s="2">
        <v>0</v>
      </c>
      <c r="I1388" s="5">
        <v>43724</v>
      </c>
    </row>
    <row r="1389" spans="1:9" x14ac:dyDescent="0.25">
      <c r="A1389" s="2">
        <v>0</v>
      </c>
      <c r="B1389" s="2">
        <v>1519</v>
      </c>
      <c r="C1389" s="2">
        <v>0</v>
      </c>
      <c r="D1389" s="2">
        <v>0</v>
      </c>
      <c r="E1389" s="2">
        <v>0</v>
      </c>
      <c r="F1389" s="2">
        <v>0</v>
      </c>
      <c r="G1389" s="2">
        <v>0</v>
      </c>
      <c r="H1389" s="2">
        <v>0</v>
      </c>
      <c r="I1389" s="5">
        <v>43724</v>
      </c>
    </row>
    <row r="1390" spans="1:9" x14ac:dyDescent="0.25">
      <c r="A1390" s="2">
        <v>0</v>
      </c>
      <c r="B1390" s="2">
        <v>2382</v>
      </c>
      <c r="C1390" s="2">
        <v>0</v>
      </c>
      <c r="D1390" s="2">
        <v>0</v>
      </c>
      <c r="E1390" s="2">
        <v>0</v>
      </c>
      <c r="F1390" s="2">
        <v>0</v>
      </c>
      <c r="G1390" s="2">
        <v>0</v>
      </c>
      <c r="H1390" s="2">
        <v>0</v>
      </c>
      <c r="I1390" s="5">
        <v>43724</v>
      </c>
    </row>
    <row r="1391" spans="1:9" x14ac:dyDescent="0.25">
      <c r="A1391" s="2">
        <v>0</v>
      </c>
      <c r="B1391" s="2">
        <v>1688</v>
      </c>
      <c r="C1391" s="2">
        <v>0</v>
      </c>
      <c r="D1391" s="2">
        <v>0</v>
      </c>
      <c r="E1391" s="2">
        <v>0</v>
      </c>
      <c r="F1391" s="2">
        <v>0</v>
      </c>
      <c r="G1391" s="2">
        <v>0</v>
      </c>
      <c r="H1391" s="2">
        <v>0</v>
      </c>
      <c r="I1391" s="5">
        <v>43723</v>
      </c>
    </row>
    <row r="1392" spans="1:9" x14ac:dyDescent="0.25">
      <c r="A1392" s="2">
        <v>0</v>
      </c>
      <c r="B1392" s="2">
        <v>2564</v>
      </c>
      <c r="C1392" s="2">
        <v>0</v>
      </c>
      <c r="D1392" s="2">
        <v>0</v>
      </c>
      <c r="E1392" s="2">
        <v>0</v>
      </c>
      <c r="F1392" s="2">
        <v>0</v>
      </c>
      <c r="G1392" s="2">
        <v>0</v>
      </c>
      <c r="H1392" s="2">
        <v>0</v>
      </c>
      <c r="I1392" s="5">
        <v>43723</v>
      </c>
    </row>
    <row r="1393" spans="1:9" x14ac:dyDescent="0.25">
      <c r="A1393" s="2">
        <v>0</v>
      </c>
      <c r="B1393" s="2">
        <v>3087</v>
      </c>
      <c r="C1393" s="2">
        <v>0</v>
      </c>
      <c r="D1393" s="2">
        <v>0</v>
      </c>
      <c r="E1393" s="2">
        <v>0</v>
      </c>
      <c r="F1393" s="2">
        <v>0</v>
      </c>
      <c r="G1393" s="2">
        <v>0</v>
      </c>
      <c r="H1393" s="2">
        <v>0</v>
      </c>
      <c r="I1393" s="5">
        <v>43723</v>
      </c>
    </row>
    <row r="1394" spans="1:9" x14ac:dyDescent="0.25">
      <c r="A1394" s="2">
        <v>0</v>
      </c>
      <c r="B1394" s="2">
        <v>2687</v>
      </c>
      <c r="C1394" s="2">
        <v>0</v>
      </c>
      <c r="D1394" s="2">
        <v>0</v>
      </c>
      <c r="E1394" s="2">
        <v>0</v>
      </c>
      <c r="F1394" s="2">
        <v>0</v>
      </c>
      <c r="G1394" s="2">
        <v>0</v>
      </c>
      <c r="H1394" s="2">
        <v>0</v>
      </c>
      <c r="I1394" s="5">
        <v>43722</v>
      </c>
    </row>
    <row r="1395" spans="1:9" x14ac:dyDescent="0.25">
      <c r="A1395" s="2">
        <v>0</v>
      </c>
      <c r="B1395" s="2">
        <v>1065</v>
      </c>
      <c r="C1395" s="2">
        <v>0</v>
      </c>
      <c r="D1395" s="2">
        <v>0</v>
      </c>
      <c r="E1395" s="2">
        <v>0</v>
      </c>
      <c r="F1395" s="2">
        <v>0</v>
      </c>
      <c r="G1395" s="2">
        <v>0</v>
      </c>
      <c r="H1395" s="2">
        <v>0</v>
      </c>
      <c r="I1395" s="5">
        <v>43721</v>
      </c>
    </row>
    <row r="1396" spans="1:9" x14ac:dyDescent="0.25">
      <c r="A1396" s="2">
        <v>0</v>
      </c>
      <c r="B1396" s="2">
        <v>1678</v>
      </c>
      <c r="C1396" s="2">
        <v>0</v>
      </c>
      <c r="D1396" s="2">
        <v>0</v>
      </c>
      <c r="E1396" s="2">
        <v>0</v>
      </c>
      <c r="F1396" s="2">
        <v>0</v>
      </c>
      <c r="G1396" s="2">
        <v>0</v>
      </c>
      <c r="H1396" s="2">
        <v>1</v>
      </c>
      <c r="I1396" s="5">
        <v>43721</v>
      </c>
    </row>
    <row r="1397" spans="1:9" x14ac:dyDescent="0.25">
      <c r="A1397" s="2">
        <v>0</v>
      </c>
      <c r="B1397" s="2">
        <v>2006</v>
      </c>
      <c r="C1397" s="2">
        <v>0</v>
      </c>
      <c r="D1397" s="2">
        <v>0</v>
      </c>
      <c r="E1397" s="2">
        <v>0</v>
      </c>
      <c r="F1397" s="2">
        <v>0</v>
      </c>
      <c r="G1397" s="2">
        <v>0</v>
      </c>
      <c r="H1397" s="2">
        <v>0</v>
      </c>
      <c r="I1397" s="5">
        <v>43721</v>
      </c>
    </row>
    <row r="1398" spans="1:9" x14ac:dyDescent="0.25">
      <c r="A1398" s="2">
        <v>0</v>
      </c>
      <c r="B1398" s="2">
        <v>2909</v>
      </c>
      <c r="C1398" s="2">
        <v>0</v>
      </c>
      <c r="D1398" s="2">
        <v>0</v>
      </c>
      <c r="E1398" s="2">
        <v>0</v>
      </c>
      <c r="F1398" s="2">
        <v>0</v>
      </c>
      <c r="G1398" s="2">
        <v>0</v>
      </c>
      <c r="H1398" s="2">
        <v>0</v>
      </c>
      <c r="I1398" s="5">
        <v>43721</v>
      </c>
    </row>
    <row r="1399" spans="1:9" x14ac:dyDescent="0.25">
      <c r="A1399" s="2">
        <v>0</v>
      </c>
      <c r="B1399" s="2">
        <v>2948</v>
      </c>
      <c r="C1399" s="2">
        <v>0</v>
      </c>
      <c r="D1399" s="2">
        <v>0</v>
      </c>
      <c r="E1399" s="2">
        <v>0</v>
      </c>
      <c r="F1399" s="2">
        <v>0</v>
      </c>
      <c r="G1399" s="2">
        <v>0</v>
      </c>
      <c r="H1399" s="2">
        <v>0</v>
      </c>
      <c r="I1399" s="5">
        <v>43720</v>
      </c>
    </row>
    <row r="1400" spans="1:9" x14ac:dyDescent="0.25">
      <c r="A1400" s="2">
        <v>0</v>
      </c>
      <c r="B1400" s="2">
        <v>1785</v>
      </c>
      <c r="C1400" s="2">
        <v>1</v>
      </c>
      <c r="D1400" s="2">
        <v>0</v>
      </c>
      <c r="E1400" s="2">
        <v>1</v>
      </c>
      <c r="F1400" s="2">
        <v>1</v>
      </c>
      <c r="G1400" s="2">
        <v>0</v>
      </c>
      <c r="H1400" s="2">
        <v>1</v>
      </c>
      <c r="I1400" s="5">
        <v>43719</v>
      </c>
    </row>
    <row r="1401" spans="1:9" x14ac:dyDescent="0.25">
      <c r="A1401" s="2">
        <v>0</v>
      </c>
      <c r="B1401" s="2">
        <v>1790</v>
      </c>
      <c r="C1401" s="2">
        <v>0</v>
      </c>
      <c r="D1401" s="2">
        <v>0</v>
      </c>
      <c r="E1401" s="2">
        <v>0</v>
      </c>
      <c r="F1401" s="2">
        <v>0</v>
      </c>
      <c r="G1401" s="2">
        <v>0</v>
      </c>
      <c r="H1401" s="2">
        <v>0</v>
      </c>
      <c r="I1401" s="5">
        <v>43719</v>
      </c>
    </row>
    <row r="1402" spans="1:9" x14ac:dyDescent="0.25">
      <c r="A1402" s="2">
        <v>0</v>
      </c>
      <c r="B1402" s="2">
        <v>1068</v>
      </c>
      <c r="C1402" s="2">
        <v>1</v>
      </c>
      <c r="D1402" s="2">
        <v>0</v>
      </c>
      <c r="E1402" s="2">
        <v>0</v>
      </c>
      <c r="F1402" s="2">
        <v>0</v>
      </c>
      <c r="G1402" s="2">
        <v>0</v>
      </c>
      <c r="H1402" s="2">
        <v>0</v>
      </c>
      <c r="I1402" s="5">
        <v>43718</v>
      </c>
    </row>
    <row r="1403" spans="1:9" x14ac:dyDescent="0.25">
      <c r="A1403" s="2">
        <v>0</v>
      </c>
      <c r="B1403" s="2">
        <v>1239</v>
      </c>
      <c r="C1403" s="2">
        <v>1</v>
      </c>
      <c r="D1403" s="2">
        <v>1</v>
      </c>
      <c r="E1403" s="2">
        <v>1</v>
      </c>
      <c r="F1403" s="2">
        <v>1</v>
      </c>
      <c r="G1403" s="2">
        <v>0</v>
      </c>
      <c r="H1403" s="2">
        <v>1</v>
      </c>
      <c r="I1403" s="5">
        <v>43718</v>
      </c>
    </row>
    <row r="1404" spans="1:9" x14ac:dyDescent="0.25">
      <c r="A1404" s="2">
        <v>0</v>
      </c>
      <c r="B1404" s="2">
        <v>1541</v>
      </c>
      <c r="C1404" s="2">
        <v>0</v>
      </c>
      <c r="D1404" s="2">
        <v>1</v>
      </c>
      <c r="E1404" s="2">
        <v>0</v>
      </c>
      <c r="F1404" s="2">
        <v>0</v>
      </c>
      <c r="G1404" s="2">
        <v>0</v>
      </c>
      <c r="H1404" s="2">
        <v>0</v>
      </c>
      <c r="I1404" s="5">
        <v>43718</v>
      </c>
    </row>
    <row r="1405" spans="1:9" x14ac:dyDescent="0.25">
      <c r="A1405" s="2">
        <v>0</v>
      </c>
      <c r="B1405" s="2">
        <v>1775</v>
      </c>
      <c r="C1405" s="2">
        <v>0</v>
      </c>
      <c r="D1405" s="2">
        <v>0</v>
      </c>
      <c r="E1405" s="2">
        <v>0</v>
      </c>
      <c r="F1405" s="2">
        <v>0</v>
      </c>
      <c r="G1405" s="2">
        <v>0</v>
      </c>
      <c r="H1405" s="2">
        <v>0</v>
      </c>
      <c r="I1405" s="5">
        <v>43718</v>
      </c>
    </row>
    <row r="1406" spans="1:9" x14ac:dyDescent="0.25">
      <c r="A1406" s="2">
        <v>0</v>
      </c>
      <c r="B1406" s="2">
        <v>2035</v>
      </c>
      <c r="C1406" s="2">
        <v>0</v>
      </c>
      <c r="D1406" s="2">
        <v>0</v>
      </c>
      <c r="E1406" s="2">
        <v>0</v>
      </c>
      <c r="F1406" s="2">
        <v>0</v>
      </c>
      <c r="G1406" s="2">
        <v>0</v>
      </c>
      <c r="H1406" s="2">
        <v>0</v>
      </c>
      <c r="I1406" s="5">
        <v>43718</v>
      </c>
    </row>
    <row r="1407" spans="1:9" x14ac:dyDescent="0.25">
      <c r="A1407" s="2">
        <v>0</v>
      </c>
      <c r="B1407" s="2">
        <v>2228</v>
      </c>
      <c r="C1407" s="2">
        <v>0</v>
      </c>
      <c r="D1407" s="2">
        <v>0</v>
      </c>
      <c r="E1407" s="2">
        <v>0</v>
      </c>
      <c r="F1407" s="2">
        <v>0</v>
      </c>
      <c r="G1407" s="2">
        <v>0</v>
      </c>
      <c r="H1407" s="2">
        <v>0</v>
      </c>
      <c r="I1407" s="5">
        <v>43718</v>
      </c>
    </row>
    <row r="1408" spans="1:9" x14ac:dyDescent="0.25">
      <c r="A1408" s="2">
        <v>0</v>
      </c>
      <c r="B1408" s="2">
        <v>2406</v>
      </c>
      <c r="C1408" s="2">
        <v>0</v>
      </c>
      <c r="D1408" s="2">
        <v>0</v>
      </c>
      <c r="E1408" s="2">
        <v>0</v>
      </c>
      <c r="F1408" s="2">
        <v>0</v>
      </c>
      <c r="G1408" s="2">
        <v>0</v>
      </c>
      <c r="H1408" s="2">
        <v>0</v>
      </c>
      <c r="I1408" s="5">
        <v>43718</v>
      </c>
    </row>
    <row r="1409" spans="1:9" x14ac:dyDescent="0.25">
      <c r="A1409" s="2">
        <v>0</v>
      </c>
      <c r="B1409" s="2">
        <v>2996</v>
      </c>
      <c r="C1409" s="2">
        <v>0</v>
      </c>
      <c r="D1409" s="2">
        <v>0</v>
      </c>
      <c r="E1409" s="2">
        <v>0</v>
      </c>
      <c r="F1409" s="2">
        <v>0</v>
      </c>
      <c r="G1409" s="2">
        <v>0</v>
      </c>
      <c r="H1409" s="2">
        <v>0</v>
      </c>
      <c r="I1409" s="5">
        <v>43718</v>
      </c>
    </row>
    <row r="1410" spans="1:9" x14ac:dyDescent="0.25">
      <c r="A1410" s="2">
        <v>0</v>
      </c>
      <c r="B1410" s="2">
        <v>1317</v>
      </c>
      <c r="C1410" s="2">
        <v>0</v>
      </c>
      <c r="D1410" s="2">
        <v>0</v>
      </c>
      <c r="E1410" s="2">
        <v>0</v>
      </c>
      <c r="F1410" s="2">
        <v>0</v>
      </c>
      <c r="G1410" s="2">
        <v>0</v>
      </c>
      <c r="H1410" s="2">
        <v>1</v>
      </c>
      <c r="I1410" s="5">
        <v>43716</v>
      </c>
    </row>
    <row r="1411" spans="1:9" x14ac:dyDescent="0.25">
      <c r="A1411" s="2">
        <v>0</v>
      </c>
      <c r="B1411" s="2">
        <v>1483</v>
      </c>
      <c r="C1411" s="2">
        <v>0</v>
      </c>
      <c r="D1411" s="2">
        <v>0</v>
      </c>
      <c r="E1411" s="2">
        <v>0</v>
      </c>
      <c r="F1411" s="2">
        <v>0</v>
      </c>
      <c r="G1411" s="2">
        <v>0</v>
      </c>
      <c r="H1411" s="2">
        <v>0</v>
      </c>
      <c r="I1411" s="5">
        <v>43716</v>
      </c>
    </row>
    <row r="1412" spans="1:9" x14ac:dyDescent="0.25">
      <c r="A1412" s="2">
        <v>0</v>
      </c>
      <c r="B1412" s="2">
        <v>2286</v>
      </c>
      <c r="C1412" s="2">
        <v>0</v>
      </c>
      <c r="D1412" s="2">
        <v>0</v>
      </c>
      <c r="E1412" s="2">
        <v>0</v>
      </c>
      <c r="F1412" s="2">
        <v>0</v>
      </c>
      <c r="G1412" s="2">
        <v>0</v>
      </c>
      <c r="H1412" s="2">
        <v>0</v>
      </c>
      <c r="I1412" s="5">
        <v>43716</v>
      </c>
    </row>
    <row r="1413" spans="1:9" x14ac:dyDescent="0.25">
      <c r="A1413" s="2">
        <v>0</v>
      </c>
      <c r="B1413" s="2">
        <v>1053</v>
      </c>
      <c r="C1413" s="2">
        <v>0</v>
      </c>
      <c r="D1413" s="2">
        <v>0</v>
      </c>
      <c r="E1413" s="2">
        <v>0</v>
      </c>
      <c r="F1413" s="2">
        <v>0</v>
      </c>
      <c r="G1413" s="2">
        <v>0</v>
      </c>
      <c r="H1413" s="2">
        <v>1</v>
      </c>
      <c r="I1413" s="5">
        <v>43715</v>
      </c>
    </row>
    <row r="1414" spans="1:9" x14ac:dyDescent="0.25">
      <c r="A1414" s="2">
        <v>0</v>
      </c>
      <c r="B1414" s="2">
        <v>1265</v>
      </c>
      <c r="C1414" s="2">
        <v>0</v>
      </c>
      <c r="D1414" s="2">
        <v>0</v>
      </c>
      <c r="E1414" s="2">
        <v>1</v>
      </c>
      <c r="F1414" s="2">
        <v>0</v>
      </c>
      <c r="G1414" s="2">
        <v>0</v>
      </c>
      <c r="H1414" s="2">
        <v>1</v>
      </c>
      <c r="I1414" s="5">
        <v>43715</v>
      </c>
    </row>
    <row r="1415" spans="1:9" x14ac:dyDescent="0.25">
      <c r="A1415" s="2">
        <v>1</v>
      </c>
      <c r="B1415" s="2">
        <v>1441</v>
      </c>
      <c r="C1415" s="2">
        <v>0</v>
      </c>
      <c r="D1415" s="2">
        <v>0</v>
      </c>
      <c r="E1415" s="2">
        <v>0</v>
      </c>
      <c r="F1415" s="2">
        <v>0</v>
      </c>
      <c r="G1415" s="2">
        <v>0</v>
      </c>
      <c r="H1415" s="2">
        <v>1</v>
      </c>
      <c r="I1415" s="5">
        <v>43714</v>
      </c>
    </row>
    <row r="1416" spans="1:9" x14ac:dyDescent="0.25">
      <c r="A1416" s="2">
        <v>0</v>
      </c>
      <c r="B1416" s="2">
        <v>1836</v>
      </c>
      <c r="C1416" s="2">
        <v>0</v>
      </c>
      <c r="D1416" s="2">
        <v>0</v>
      </c>
      <c r="E1416" s="2">
        <v>0</v>
      </c>
      <c r="F1416" s="2">
        <v>0</v>
      </c>
      <c r="G1416" s="2">
        <v>0</v>
      </c>
      <c r="H1416" s="2">
        <v>0</v>
      </c>
      <c r="I1416" s="5">
        <v>43714</v>
      </c>
    </row>
    <row r="1417" spans="1:9" x14ac:dyDescent="0.25">
      <c r="A1417" s="2">
        <v>0</v>
      </c>
      <c r="B1417" s="2">
        <v>1869</v>
      </c>
      <c r="C1417" s="2">
        <v>0</v>
      </c>
      <c r="D1417" s="2">
        <v>0</v>
      </c>
      <c r="E1417" s="2">
        <v>0</v>
      </c>
      <c r="F1417" s="2">
        <v>0</v>
      </c>
      <c r="G1417" s="2">
        <v>0</v>
      </c>
      <c r="H1417" s="2">
        <v>0</v>
      </c>
      <c r="I1417" s="5">
        <v>43714</v>
      </c>
    </row>
    <row r="1418" spans="1:9" x14ac:dyDescent="0.25">
      <c r="A1418" s="2">
        <v>0</v>
      </c>
      <c r="B1418" s="2">
        <v>2456</v>
      </c>
      <c r="C1418" s="2">
        <v>0</v>
      </c>
      <c r="D1418" s="2">
        <v>0</v>
      </c>
      <c r="E1418" s="2">
        <v>0</v>
      </c>
      <c r="F1418" s="2">
        <v>0</v>
      </c>
      <c r="G1418" s="2">
        <v>0</v>
      </c>
      <c r="H1418" s="2">
        <v>0</v>
      </c>
      <c r="I1418" s="5">
        <v>43714</v>
      </c>
    </row>
    <row r="1419" spans="1:9" x14ac:dyDescent="0.25">
      <c r="A1419" s="2">
        <v>0</v>
      </c>
      <c r="B1419" s="2">
        <v>1198</v>
      </c>
      <c r="C1419" s="2">
        <v>0</v>
      </c>
      <c r="D1419" s="2">
        <v>0</v>
      </c>
      <c r="E1419" s="2">
        <v>0</v>
      </c>
      <c r="F1419" s="2">
        <v>0</v>
      </c>
      <c r="G1419" s="2">
        <v>0</v>
      </c>
      <c r="H1419" s="2">
        <v>0</v>
      </c>
      <c r="I1419" s="5">
        <v>43713</v>
      </c>
    </row>
    <row r="1420" spans="1:9" x14ac:dyDescent="0.25">
      <c r="A1420" s="2">
        <v>0</v>
      </c>
      <c r="B1420" s="2">
        <v>1699</v>
      </c>
      <c r="C1420" s="2">
        <v>0</v>
      </c>
      <c r="D1420" s="2">
        <v>0</v>
      </c>
      <c r="E1420" s="2">
        <v>0</v>
      </c>
      <c r="F1420" s="2">
        <v>0</v>
      </c>
      <c r="G1420" s="2">
        <v>0</v>
      </c>
      <c r="H1420" s="2">
        <v>0</v>
      </c>
      <c r="I1420" s="5">
        <v>43713</v>
      </c>
    </row>
    <row r="1421" spans="1:9" x14ac:dyDescent="0.25">
      <c r="A1421" s="2">
        <v>0</v>
      </c>
      <c r="B1421" s="2">
        <v>2040</v>
      </c>
      <c r="C1421" s="2">
        <v>0</v>
      </c>
      <c r="D1421" s="2">
        <v>0</v>
      </c>
      <c r="E1421" s="2">
        <v>0</v>
      </c>
      <c r="F1421" s="2">
        <v>0</v>
      </c>
      <c r="G1421" s="2">
        <v>0</v>
      </c>
      <c r="H1421" s="2">
        <v>0</v>
      </c>
      <c r="I1421" s="5">
        <v>43713</v>
      </c>
    </row>
    <row r="1422" spans="1:9" x14ac:dyDescent="0.25">
      <c r="A1422" s="2">
        <v>0</v>
      </c>
      <c r="B1422" s="2">
        <v>2178</v>
      </c>
      <c r="C1422" s="2">
        <v>1</v>
      </c>
      <c r="D1422" s="2">
        <v>0</v>
      </c>
      <c r="E1422" s="2">
        <v>0</v>
      </c>
      <c r="F1422" s="2">
        <v>0</v>
      </c>
      <c r="G1422" s="2">
        <v>0</v>
      </c>
      <c r="H1422" s="2">
        <v>0</v>
      </c>
      <c r="I1422" s="5">
        <v>43713</v>
      </c>
    </row>
    <row r="1423" spans="1:9" x14ac:dyDescent="0.25">
      <c r="A1423" s="2">
        <v>0</v>
      </c>
      <c r="B1423" s="2">
        <v>2923</v>
      </c>
      <c r="C1423" s="2">
        <v>0</v>
      </c>
      <c r="D1423" s="2">
        <v>0</v>
      </c>
      <c r="E1423" s="2">
        <v>0</v>
      </c>
      <c r="F1423" s="2">
        <v>0</v>
      </c>
      <c r="G1423" s="2">
        <v>0</v>
      </c>
      <c r="H1423" s="2">
        <v>0</v>
      </c>
      <c r="I1423" s="5">
        <v>43713</v>
      </c>
    </row>
    <row r="1424" spans="1:9" x14ac:dyDescent="0.25">
      <c r="A1424" s="2">
        <v>0</v>
      </c>
      <c r="B1424" s="2">
        <v>1396</v>
      </c>
      <c r="C1424" s="2">
        <v>0</v>
      </c>
      <c r="D1424" s="2">
        <v>0</v>
      </c>
      <c r="E1424" s="2">
        <v>1</v>
      </c>
      <c r="F1424" s="2">
        <v>0</v>
      </c>
      <c r="G1424" s="2">
        <v>0</v>
      </c>
      <c r="H1424" s="2">
        <v>0</v>
      </c>
      <c r="I1424" s="5">
        <v>43712</v>
      </c>
    </row>
    <row r="1425" spans="1:9" x14ac:dyDescent="0.25">
      <c r="A1425" s="2">
        <v>0</v>
      </c>
      <c r="B1425" s="2">
        <v>2330</v>
      </c>
      <c r="C1425" s="2">
        <v>0</v>
      </c>
      <c r="D1425" s="2">
        <v>0</v>
      </c>
      <c r="E1425" s="2">
        <v>0</v>
      </c>
      <c r="F1425" s="2">
        <v>0</v>
      </c>
      <c r="G1425" s="2">
        <v>0</v>
      </c>
      <c r="H1425" s="2">
        <v>0</v>
      </c>
      <c r="I1425" s="5">
        <v>43712</v>
      </c>
    </row>
    <row r="1426" spans="1:9" x14ac:dyDescent="0.25">
      <c r="A1426" s="2">
        <v>1</v>
      </c>
      <c r="B1426" s="2">
        <v>2583</v>
      </c>
      <c r="C1426" s="2">
        <v>0</v>
      </c>
      <c r="D1426" s="2">
        <v>0</v>
      </c>
      <c r="E1426" s="2">
        <v>0</v>
      </c>
      <c r="F1426" s="2">
        <v>0</v>
      </c>
      <c r="G1426" s="2">
        <v>0</v>
      </c>
      <c r="H1426" s="2">
        <v>0</v>
      </c>
      <c r="I1426" s="5">
        <v>43712</v>
      </c>
    </row>
    <row r="1427" spans="1:9" x14ac:dyDescent="0.25">
      <c r="A1427" s="2">
        <v>0</v>
      </c>
      <c r="B1427" s="2">
        <v>3096</v>
      </c>
      <c r="C1427" s="2">
        <v>0</v>
      </c>
      <c r="D1427" s="2">
        <v>1</v>
      </c>
      <c r="E1427" s="2">
        <v>0</v>
      </c>
      <c r="F1427" s="2">
        <v>0</v>
      </c>
      <c r="G1427" s="2">
        <v>0</v>
      </c>
      <c r="H1427" s="2">
        <v>1</v>
      </c>
      <c r="I1427" s="5">
        <v>43712</v>
      </c>
    </row>
    <row r="1428" spans="1:9" x14ac:dyDescent="0.25">
      <c r="A1428" s="2">
        <v>0</v>
      </c>
      <c r="B1428" s="2">
        <v>1717</v>
      </c>
      <c r="C1428" s="2">
        <v>0</v>
      </c>
      <c r="D1428" s="2">
        <v>0</v>
      </c>
      <c r="E1428" s="2">
        <v>0</v>
      </c>
      <c r="F1428" s="2">
        <v>0</v>
      </c>
      <c r="G1428" s="2">
        <v>0</v>
      </c>
      <c r="H1428" s="2">
        <v>0</v>
      </c>
      <c r="I1428" s="5">
        <v>43711</v>
      </c>
    </row>
    <row r="1429" spans="1:9" x14ac:dyDescent="0.25">
      <c r="A1429" s="2">
        <v>0</v>
      </c>
      <c r="B1429" s="2">
        <v>1816</v>
      </c>
      <c r="C1429" s="2">
        <v>0</v>
      </c>
      <c r="D1429" s="2">
        <v>0</v>
      </c>
      <c r="E1429" s="2">
        <v>0</v>
      </c>
      <c r="F1429" s="2">
        <v>0</v>
      </c>
      <c r="G1429" s="2">
        <v>0</v>
      </c>
      <c r="H1429" s="2">
        <v>0</v>
      </c>
      <c r="I1429" s="5">
        <v>43711</v>
      </c>
    </row>
    <row r="1430" spans="1:9" x14ac:dyDescent="0.25">
      <c r="A1430" s="2">
        <v>0</v>
      </c>
      <c r="B1430" s="2">
        <v>2525</v>
      </c>
      <c r="C1430" s="2">
        <v>0</v>
      </c>
      <c r="D1430" s="2">
        <v>0</v>
      </c>
      <c r="E1430" s="2">
        <v>0</v>
      </c>
      <c r="F1430" s="2">
        <v>0</v>
      </c>
      <c r="G1430" s="2">
        <v>0</v>
      </c>
      <c r="H1430" s="2">
        <v>0</v>
      </c>
      <c r="I1430" s="5">
        <v>43711</v>
      </c>
    </row>
    <row r="1431" spans="1:9" x14ac:dyDescent="0.25">
      <c r="A1431" s="2">
        <v>0</v>
      </c>
      <c r="B1431" s="2">
        <v>2551</v>
      </c>
      <c r="C1431" s="2">
        <v>0</v>
      </c>
      <c r="D1431" s="2">
        <v>0</v>
      </c>
      <c r="E1431" s="2">
        <v>0</v>
      </c>
      <c r="F1431" s="2">
        <v>0</v>
      </c>
      <c r="G1431" s="2">
        <v>0</v>
      </c>
      <c r="H1431" s="2">
        <v>0</v>
      </c>
      <c r="I1431" s="5">
        <v>43711</v>
      </c>
    </row>
    <row r="1432" spans="1:9" x14ac:dyDescent="0.25">
      <c r="A1432" s="2">
        <v>0</v>
      </c>
      <c r="B1432" s="2">
        <v>2990</v>
      </c>
      <c r="C1432" s="2">
        <v>0</v>
      </c>
      <c r="D1432" s="2">
        <v>0</v>
      </c>
      <c r="E1432" s="2">
        <v>0</v>
      </c>
      <c r="F1432" s="2">
        <v>0</v>
      </c>
      <c r="G1432" s="2">
        <v>0</v>
      </c>
      <c r="H1432" s="2">
        <v>0</v>
      </c>
      <c r="I1432" s="5">
        <v>43711</v>
      </c>
    </row>
    <row r="1433" spans="1:9" x14ac:dyDescent="0.25">
      <c r="A1433" s="2">
        <v>0</v>
      </c>
      <c r="B1433" s="2">
        <v>1018</v>
      </c>
      <c r="C1433" s="2">
        <v>0</v>
      </c>
      <c r="D1433" s="2">
        <v>0</v>
      </c>
      <c r="E1433" s="2">
        <v>1</v>
      </c>
      <c r="F1433" s="2">
        <v>0</v>
      </c>
      <c r="G1433" s="2">
        <v>0</v>
      </c>
      <c r="H1433" s="2">
        <v>0</v>
      </c>
      <c r="I1433" s="5">
        <v>43710</v>
      </c>
    </row>
    <row r="1434" spans="1:9" x14ac:dyDescent="0.25">
      <c r="A1434" s="2">
        <v>0</v>
      </c>
      <c r="B1434" s="2">
        <v>1292</v>
      </c>
      <c r="C1434" s="2">
        <v>0</v>
      </c>
      <c r="D1434" s="2">
        <v>0</v>
      </c>
      <c r="E1434" s="2">
        <v>1</v>
      </c>
      <c r="F1434" s="2">
        <v>0</v>
      </c>
      <c r="G1434" s="2">
        <v>0</v>
      </c>
      <c r="H1434" s="2">
        <v>0</v>
      </c>
      <c r="I1434" s="5">
        <v>43710</v>
      </c>
    </row>
    <row r="1435" spans="1:9" x14ac:dyDescent="0.25">
      <c r="A1435" s="2">
        <v>0</v>
      </c>
      <c r="B1435" s="2">
        <v>1495</v>
      </c>
      <c r="C1435" s="2">
        <v>0</v>
      </c>
      <c r="D1435" s="2">
        <v>0</v>
      </c>
      <c r="E1435" s="2">
        <v>0</v>
      </c>
      <c r="F1435" s="2">
        <v>0</v>
      </c>
      <c r="G1435" s="2">
        <v>0</v>
      </c>
      <c r="H1435" s="2">
        <v>0</v>
      </c>
      <c r="I1435" s="5">
        <v>43710</v>
      </c>
    </row>
    <row r="1436" spans="1:9" x14ac:dyDescent="0.25">
      <c r="A1436" s="2">
        <v>0</v>
      </c>
      <c r="B1436" s="2">
        <v>2966</v>
      </c>
      <c r="C1436" s="2">
        <v>0</v>
      </c>
      <c r="D1436" s="2">
        <v>0</v>
      </c>
      <c r="E1436" s="2">
        <v>0</v>
      </c>
      <c r="F1436" s="2">
        <v>0</v>
      </c>
      <c r="G1436" s="2">
        <v>0</v>
      </c>
      <c r="H1436" s="2">
        <v>0</v>
      </c>
      <c r="I1436" s="5">
        <v>43710</v>
      </c>
    </row>
    <row r="1437" spans="1:9" x14ac:dyDescent="0.25">
      <c r="A1437" s="2">
        <v>0</v>
      </c>
      <c r="B1437" s="2">
        <v>3013</v>
      </c>
      <c r="C1437" s="2">
        <v>0</v>
      </c>
      <c r="D1437" s="2">
        <v>0</v>
      </c>
      <c r="E1437" s="2">
        <v>0</v>
      </c>
      <c r="F1437" s="2">
        <v>0</v>
      </c>
      <c r="G1437" s="2">
        <v>0</v>
      </c>
      <c r="H1437" s="2">
        <v>0</v>
      </c>
      <c r="I1437" s="5">
        <v>43710</v>
      </c>
    </row>
    <row r="1438" spans="1:9" x14ac:dyDescent="0.25">
      <c r="A1438" s="2">
        <v>0</v>
      </c>
      <c r="B1438" s="2">
        <v>1454</v>
      </c>
      <c r="C1438" s="2">
        <v>0</v>
      </c>
      <c r="D1438" s="2">
        <v>0</v>
      </c>
      <c r="E1438" s="2">
        <v>0</v>
      </c>
      <c r="F1438" s="2">
        <v>0</v>
      </c>
      <c r="G1438" s="2">
        <v>0</v>
      </c>
      <c r="H1438" s="2">
        <v>0</v>
      </c>
      <c r="I1438" s="5">
        <v>43709</v>
      </c>
    </row>
    <row r="1439" spans="1:9" x14ac:dyDescent="0.25">
      <c r="A1439" s="2">
        <v>1</v>
      </c>
      <c r="B1439" s="2">
        <v>1983</v>
      </c>
      <c r="C1439" s="2">
        <v>0</v>
      </c>
      <c r="D1439" s="2">
        <v>0</v>
      </c>
      <c r="E1439" s="2">
        <v>1</v>
      </c>
      <c r="F1439" s="2">
        <v>0</v>
      </c>
      <c r="G1439" s="2">
        <v>0</v>
      </c>
      <c r="H1439" s="2">
        <v>1</v>
      </c>
      <c r="I1439" s="5">
        <v>43709</v>
      </c>
    </row>
    <row r="1440" spans="1:9" x14ac:dyDescent="0.25">
      <c r="A1440" s="2">
        <v>0</v>
      </c>
      <c r="B1440" s="2">
        <v>2545</v>
      </c>
      <c r="C1440" s="2">
        <v>0</v>
      </c>
      <c r="D1440" s="2">
        <v>0</v>
      </c>
      <c r="E1440" s="2">
        <v>0</v>
      </c>
      <c r="F1440" s="2">
        <v>0</v>
      </c>
      <c r="G1440" s="2">
        <v>0</v>
      </c>
      <c r="H1440" s="2">
        <v>0</v>
      </c>
      <c r="I1440" s="5">
        <v>43709</v>
      </c>
    </row>
    <row r="1441" spans="1:9" x14ac:dyDescent="0.25">
      <c r="A1441" s="2">
        <v>1</v>
      </c>
      <c r="B1441" s="2">
        <v>3135</v>
      </c>
      <c r="C1441" s="2">
        <v>0</v>
      </c>
      <c r="D1441" s="2">
        <v>1</v>
      </c>
      <c r="E1441" s="2">
        <v>1</v>
      </c>
      <c r="F1441" s="2">
        <v>1</v>
      </c>
      <c r="G1441" s="2">
        <v>0</v>
      </c>
      <c r="H1441" s="2">
        <v>1</v>
      </c>
      <c r="I1441" s="5">
        <v>43709</v>
      </c>
    </row>
    <row r="1442" spans="1:9" x14ac:dyDescent="0.25">
      <c r="A1442" s="2">
        <v>0</v>
      </c>
      <c r="B1442" s="2">
        <v>1213</v>
      </c>
      <c r="C1442" s="2">
        <v>0</v>
      </c>
      <c r="D1442" s="2">
        <v>0</v>
      </c>
      <c r="E1442" s="2">
        <v>0</v>
      </c>
      <c r="F1442" s="2">
        <v>0</v>
      </c>
      <c r="G1442" s="2">
        <v>0</v>
      </c>
      <c r="H1442" s="2">
        <v>0</v>
      </c>
      <c r="I1442" s="5">
        <v>43708</v>
      </c>
    </row>
    <row r="1443" spans="1:9" x14ac:dyDescent="0.25">
      <c r="A1443" s="2">
        <v>0</v>
      </c>
      <c r="B1443" s="2">
        <v>1782</v>
      </c>
      <c r="C1443" s="2">
        <v>0</v>
      </c>
      <c r="D1443" s="2">
        <v>0</v>
      </c>
      <c r="E1443" s="2">
        <v>0</v>
      </c>
      <c r="F1443" s="2">
        <v>0</v>
      </c>
      <c r="G1443" s="2">
        <v>0</v>
      </c>
      <c r="H1443" s="2">
        <v>0</v>
      </c>
      <c r="I1443" s="5">
        <v>43708</v>
      </c>
    </row>
    <row r="1444" spans="1:9" x14ac:dyDescent="0.25">
      <c r="A1444" s="2">
        <v>0</v>
      </c>
      <c r="B1444" s="2">
        <v>1847</v>
      </c>
      <c r="C1444" s="2">
        <v>0</v>
      </c>
      <c r="D1444" s="2">
        <v>0</v>
      </c>
      <c r="E1444" s="2">
        <v>0</v>
      </c>
      <c r="F1444" s="2">
        <v>0</v>
      </c>
      <c r="G1444" s="2">
        <v>0</v>
      </c>
      <c r="H1444" s="2">
        <v>0</v>
      </c>
      <c r="I1444" s="5">
        <v>43708</v>
      </c>
    </row>
    <row r="1445" spans="1:9" x14ac:dyDescent="0.25">
      <c r="A1445" s="2">
        <v>0</v>
      </c>
      <c r="B1445" s="2">
        <v>2740</v>
      </c>
      <c r="C1445" s="2">
        <v>0</v>
      </c>
      <c r="D1445" s="2">
        <v>0</v>
      </c>
      <c r="E1445" s="2">
        <v>0</v>
      </c>
      <c r="F1445" s="2">
        <v>0</v>
      </c>
      <c r="G1445" s="2">
        <v>0</v>
      </c>
      <c r="H1445" s="2">
        <v>0</v>
      </c>
      <c r="I1445" s="5">
        <v>43708</v>
      </c>
    </row>
    <row r="1446" spans="1:9" x14ac:dyDescent="0.25">
      <c r="A1446" s="2">
        <v>0</v>
      </c>
      <c r="B1446" s="2">
        <v>2651</v>
      </c>
      <c r="C1446" s="2">
        <v>0</v>
      </c>
      <c r="D1446" s="2">
        <v>0</v>
      </c>
      <c r="E1446" s="2">
        <v>0</v>
      </c>
      <c r="F1446" s="2">
        <v>0</v>
      </c>
      <c r="G1446" s="2">
        <v>0</v>
      </c>
      <c r="H1446" s="2">
        <v>0</v>
      </c>
      <c r="I1446" s="5">
        <v>43707</v>
      </c>
    </row>
    <row r="1447" spans="1:9" x14ac:dyDescent="0.25">
      <c r="A1447" s="2">
        <v>0</v>
      </c>
      <c r="B1447" s="2">
        <v>1885</v>
      </c>
      <c r="C1447" s="2">
        <v>0</v>
      </c>
      <c r="D1447" s="2">
        <v>0</v>
      </c>
      <c r="E1447" s="2">
        <v>0</v>
      </c>
      <c r="F1447" s="2">
        <v>0</v>
      </c>
      <c r="G1447" s="2">
        <v>0</v>
      </c>
      <c r="H1447" s="2">
        <v>0</v>
      </c>
      <c r="I1447" s="5">
        <v>43706</v>
      </c>
    </row>
    <row r="1448" spans="1:9" x14ac:dyDescent="0.25">
      <c r="A1448" s="2">
        <v>0</v>
      </c>
      <c r="B1448" s="2">
        <v>2505</v>
      </c>
      <c r="C1448" s="2">
        <v>0</v>
      </c>
      <c r="D1448" s="2">
        <v>0</v>
      </c>
      <c r="E1448" s="2">
        <v>0</v>
      </c>
      <c r="F1448" s="2">
        <v>0</v>
      </c>
      <c r="G1448" s="2">
        <v>0</v>
      </c>
      <c r="H1448" s="2">
        <v>0</v>
      </c>
      <c r="I1448" s="5">
        <v>43706</v>
      </c>
    </row>
    <row r="1449" spans="1:9" x14ac:dyDescent="0.25">
      <c r="A1449" s="2">
        <v>0</v>
      </c>
      <c r="B1449" s="2">
        <v>3194</v>
      </c>
      <c r="C1449" s="2">
        <v>0</v>
      </c>
      <c r="D1449" s="2">
        <v>0</v>
      </c>
      <c r="E1449" s="2">
        <v>0</v>
      </c>
      <c r="F1449" s="2">
        <v>0</v>
      </c>
      <c r="G1449" s="2">
        <v>0</v>
      </c>
      <c r="H1449" s="2">
        <v>0</v>
      </c>
      <c r="I1449" s="5">
        <v>43706</v>
      </c>
    </row>
    <row r="1450" spans="1:9" x14ac:dyDescent="0.25">
      <c r="A1450" s="2">
        <v>0</v>
      </c>
      <c r="B1450" s="2">
        <v>3209</v>
      </c>
      <c r="C1450" s="2">
        <v>0</v>
      </c>
      <c r="D1450" s="2">
        <v>0</v>
      </c>
      <c r="E1450" s="2">
        <v>0</v>
      </c>
      <c r="F1450" s="2">
        <v>0</v>
      </c>
      <c r="G1450" s="2">
        <v>0</v>
      </c>
      <c r="H1450" s="2">
        <v>0</v>
      </c>
      <c r="I1450" s="5">
        <v>43706</v>
      </c>
    </row>
    <row r="1451" spans="1:9" x14ac:dyDescent="0.25">
      <c r="A1451" s="2">
        <v>0</v>
      </c>
      <c r="B1451" s="2">
        <v>1222</v>
      </c>
      <c r="C1451" s="2">
        <v>0</v>
      </c>
      <c r="D1451" s="2">
        <v>0</v>
      </c>
      <c r="E1451" s="2">
        <v>0</v>
      </c>
      <c r="F1451" s="2">
        <v>0</v>
      </c>
      <c r="G1451" s="2">
        <v>0</v>
      </c>
      <c r="H1451" s="2">
        <v>0</v>
      </c>
      <c r="I1451" s="5">
        <v>43705</v>
      </c>
    </row>
    <row r="1452" spans="1:9" x14ac:dyDescent="0.25">
      <c r="A1452" s="2">
        <v>0</v>
      </c>
      <c r="B1452" s="2">
        <v>1384</v>
      </c>
      <c r="C1452" s="2">
        <v>0</v>
      </c>
      <c r="D1452" s="2">
        <v>0</v>
      </c>
      <c r="E1452" s="2">
        <v>0</v>
      </c>
      <c r="F1452" s="2">
        <v>0</v>
      </c>
      <c r="G1452" s="2">
        <v>0</v>
      </c>
      <c r="H1452" s="2">
        <v>0</v>
      </c>
      <c r="I1452" s="5">
        <v>43705</v>
      </c>
    </row>
    <row r="1453" spans="1:9" x14ac:dyDescent="0.25">
      <c r="A1453" s="2">
        <v>0</v>
      </c>
      <c r="B1453" s="2">
        <v>1721</v>
      </c>
      <c r="C1453" s="2">
        <v>0</v>
      </c>
      <c r="D1453" s="2">
        <v>0</v>
      </c>
      <c r="E1453" s="2">
        <v>0</v>
      </c>
      <c r="F1453" s="2">
        <v>0</v>
      </c>
      <c r="G1453" s="2">
        <v>0</v>
      </c>
      <c r="H1453" s="2">
        <v>0</v>
      </c>
      <c r="I1453" s="5">
        <v>43705</v>
      </c>
    </row>
    <row r="1454" spans="1:9" x14ac:dyDescent="0.25">
      <c r="A1454" s="2">
        <v>0</v>
      </c>
      <c r="B1454" s="2">
        <v>1789</v>
      </c>
      <c r="C1454" s="2">
        <v>1</v>
      </c>
      <c r="D1454" s="2">
        <v>0</v>
      </c>
      <c r="E1454" s="2">
        <v>0</v>
      </c>
      <c r="F1454" s="2">
        <v>0</v>
      </c>
      <c r="G1454" s="2">
        <v>0</v>
      </c>
      <c r="H1454" s="2">
        <v>0</v>
      </c>
      <c r="I1454" s="5">
        <v>43704</v>
      </c>
    </row>
    <row r="1455" spans="1:9" x14ac:dyDescent="0.25">
      <c r="A1455" s="2">
        <v>0</v>
      </c>
      <c r="B1455" s="2">
        <v>2812</v>
      </c>
      <c r="C1455" s="2">
        <v>1</v>
      </c>
      <c r="D1455" s="2">
        <v>0</v>
      </c>
      <c r="E1455" s="2">
        <v>0</v>
      </c>
      <c r="F1455" s="2">
        <v>0</v>
      </c>
      <c r="G1455" s="2">
        <v>0</v>
      </c>
      <c r="H1455" s="2">
        <v>0</v>
      </c>
      <c r="I1455" s="5">
        <v>43704</v>
      </c>
    </row>
    <row r="1456" spans="1:9" x14ac:dyDescent="0.25">
      <c r="A1456" s="2">
        <v>0</v>
      </c>
      <c r="B1456" s="2">
        <v>3163</v>
      </c>
      <c r="C1456" s="2">
        <v>0</v>
      </c>
      <c r="D1456" s="2">
        <v>0</v>
      </c>
      <c r="E1456" s="2">
        <v>0</v>
      </c>
      <c r="F1456" s="2">
        <v>0</v>
      </c>
      <c r="G1456" s="2">
        <v>0</v>
      </c>
      <c r="H1456" s="2">
        <v>0</v>
      </c>
      <c r="I1456" s="5">
        <v>43704</v>
      </c>
    </row>
    <row r="1457" spans="1:9" x14ac:dyDescent="0.25">
      <c r="A1457" s="2">
        <v>0</v>
      </c>
      <c r="B1457" s="2">
        <v>2214</v>
      </c>
      <c r="C1457" s="2">
        <v>0</v>
      </c>
      <c r="D1457" s="2">
        <v>0</v>
      </c>
      <c r="E1457" s="2">
        <v>0</v>
      </c>
      <c r="F1457" s="2">
        <v>0</v>
      </c>
      <c r="G1457" s="2">
        <v>0</v>
      </c>
      <c r="H1457" s="2">
        <v>0</v>
      </c>
      <c r="I1457" s="5">
        <v>43703</v>
      </c>
    </row>
    <row r="1458" spans="1:9" x14ac:dyDescent="0.25">
      <c r="A1458" s="2">
        <v>0</v>
      </c>
      <c r="B1458" s="2">
        <v>3184</v>
      </c>
      <c r="C1458" s="2">
        <v>0</v>
      </c>
      <c r="D1458" s="2">
        <v>0</v>
      </c>
      <c r="E1458" s="2">
        <v>0</v>
      </c>
      <c r="F1458" s="2">
        <v>0</v>
      </c>
      <c r="G1458" s="2">
        <v>0</v>
      </c>
      <c r="H1458" s="2">
        <v>0</v>
      </c>
      <c r="I1458" s="5">
        <v>43703</v>
      </c>
    </row>
    <row r="1459" spans="1:9" x14ac:dyDescent="0.25">
      <c r="A1459" s="2">
        <v>0</v>
      </c>
      <c r="B1459" s="2">
        <v>1218</v>
      </c>
      <c r="C1459" s="2">
        <v>0</v>
      </c>
      <c r="D1459" s="2">
        <v>0</v>
      </c>
      <c r="E1459" s="2">
        <v>0</v>
      </c>
      <c r="F1459" s="2">
        <v>0</v>
      </c>
      <c r="G1459" s="2">
        <v>0</v>
      </c>
      <c r="H1459" s="2">
        <v>1</v>
      </c>
      <c r="I1459" s="5">
        <v>43702</v>
      </c>
    </row>
    <row r="1460" spans="1:9" x14ac:dyDescent="0.25">
      <c r="A1460" s="2">
        <v>0</v>
      </c>
      <c r="B1460" s="2">
        <v>2324</v>
      </c>
      <c r="C1460" s="2">
        <v>0</v>
      </c>
      <c r="D1460" s="2">
        <v>0</v>
      </c>
      <c r="E1460" s="2">
        <v>0</v>
      </c>
      <c r="F1460" s="2">
        <v>0</v>
      </c>
      <c r="G1460" s="2">
        <v>0</v>
      </c>
      <c r="H1460" s="2">
        <v>0</v>
      </c>
      <c r="I1460" s="5">
        <v>43702</v>
      </c>
    </row>
    <row r="1461" spans="1:9" x14ac:dyDescent="0.25">
      <c r="A1461" s="2">
        <v>0</v>
      </c>
      <c r="B1461" s="2">
        <v>2778</v>
      </c>
      <c r="C1461" s="2">
        <v>0</v>
      </c>
      <c r="D1461" s="2">
        <v>0</v>
      </c>
      <c r="E1461" s="2">
        <v>0</v>
      </c>
      <c r="F1461" s="2">
        <v>0</v>
      </c>
      <c r="G1461" s="2">
        <v>0</v>
      </c>
      <c r="H1461" s="2">
        <v>1</v>
      </c>
      <c r="I1461" s="5">
        <v>43702</v>
      </c>
    </row>
    <row r="1462" spans="1:9" x14ac:dyDescent="0.25">
      <c r="A1462" s="2">
        <v>0</v>
      </c>
      <c r="B1462" s="2">
        <v>1134</v>
      </c>
      <c r="C1462" s="2">
        <v>0</v>
      </c>
      <c r="D1462" s="2">
        <v>0</v>
      </c>
      <c r="E1462" s="2">
        <v>0</v>
      </c>
      <c r="F1462" s="2">
        <v>0</v>
      </c>
      <c r="G1462" s="2">
        <v>0</v>
      </c>
      <c r="H1462" s="2">
        <v>0</v>
      </c>
      <c r="I1462" s="5">
        <v>43701</v>
      </c>
    </row>
    <row r="1463" spans="1:9" x14ac:dyDescent="0.25">
      <c r="A1463" s="2">
        <v>0</v>
      </c>
      <c r="B1463" s="2">
        <v>1177</v>
      </c>
      <c r="C1463" s="2">
        <v>0</v>
      </c>
      <c r="D1463" s="2">
        <v>0</v>
      </c>
      <c r="E1463" s="2">
        <v>0</v>
      </c>
      <c r="F1463" s="2">
        <v>0</v>
      </c>
      <c r="G1463" s="2">
        <v>0</v>
      </c>
      <c r="H1463" s="2">
        <v>0</v>
      </c>
      <c r="I1463" s="5">
        <v>43701</v>
      </c>
    </row>
    <row r="1464" spans="1:9" x14ac:dyDescent="0.25">
      <c r="A1464" s="2">
        <v>0</v>
      </c>
      <c r="B1464" s="2">
        <v>2254</v>
      </c>
      <c r="C1464" s="2">
        <v>0</v>
      </c>
      <c r="D1464" s="2">
        <v>0</v>
      </c>
      <c r="E1464" s="2">
        <v>0</v>
      </c>
      <c r="F1464" s="2">
        <v>0</v>
      </c>
      <c r="G1464" s="2">
        <v>0</v>
      </c>
      <c r="H1464" s="2">
        <v>0</v>
      </c>
      <c r="I1464" s="5">
        <v>43701</v>
      </c>
    </row>
    <row r="1465" spans="1:9" x14ac:dyDescent="0.25">
      <c r="A1465" s="2">
        <v>0</v>
      </c>
      <c r="B1465" s="2">
        <v>2883</v>
      </c>
      <c r="C1465" s="2">
        <v>0</v>
      </c>
      <c r="D1465" s="2">
        <v>0</v>
      </c>
      <c r="E1465" s="2">
        <v>0</v>
      </c>
      <c r="F1465" s="2">
        <v>0</v>
      </c>
      <c r="G1465" s="2">
        <v>0</v>
      </c>
      <c r="H1465" s="2">
        <v>0</v>
      </c>
      <c r="I1465" s="5">
        <v>43701</v>
      </c>
    </row>
    <row r="1466" spans="1:9" x14ac:dyDescent="0.25">
      <c r="A1466" s="2">
        <v>0</v>
      </c>
      <c r="B1466" s="2">
        <v>3030</v>
      </c>
      <c r="C1466" s="2">
        <v>0</v>
      </c>
      <c r="D1466" s="2">
        <v>0</v>
      </c>
      <c r="E1466" s="2">
        <v>0</v>
      </c>
      <c r="F1466" s="2">
        <v>0</v>
      </c>
      <c r="G1466" s="2">
        <v>0</v>
      </c>
      <c r="H1466" s="2">
        <v>0</v>
      </c>
      <c r="I1466" s="5">
        <v>43701</v>
      </c>
    </row>
    <row r="1467" spans="1:9" x14ac:dyDescent="0.25">
      <c r="A1467" s="2">
        <v>0</v>
      </c>
      <c r="B1467" s="2">
        <v>1024</v>
      </c>
      <c r="C1467" s="2">
        <v>0</v>
      </c>
      <c r="D1467" s="2">
        <v>0</v>
      </c>
      <c r="E1467" s="2">
        <v>0</v>
      </c>
      <c r="F1467" s="2">
        <v>0</v>
      </c>
      <c r="G1467" s="2">
        <v>0</v>
      </c>
      <c r="H1467" s="2">
        <v>0</v>
      </c>
      <c r="I1467" s="5">
        <v>43700</v>
      </c>
    </row>
    <row r="1468" spans="1:9" x14ac:dyDescent="0.25">
      <c r="A1468" s="2">
        <v>1</v>
      </c>
      <c r="B1468" s="2">
        <v>1360</v>
      </c>
      <c r="C1468" s="2">
        <v>0</v>
      </c>
      <c r="D1468" s="2">
        <v>0</v>
      </c>
      <c r="E1468" s="2">
        <v>0</v>
      </c>
      <c r="F1468" s="2">
        <v>0</v>
      </c>
      <c r="G1468" s="2">
        <v>0</v>
      </c>
      <c r="H1468" s="2">
        <v>1</v>
      </c>
      <c r="I1468" s="5">
        <v>43700</v>
      </c>
    </row>
    <row r="1469" spans="1:9" x14ac:dyDescent="0.25">
      <c r="A1469" s="2">
        <v>0</v>
      </c>
      <c r="B1469" s="2">
        <v>1565</v>
      </c>
      <c r="C1469" s="2">
        <v>0</v>
      </c>
      <c r="D1469" s="2">
        <v>0</v>
      </c>
      <c r="E1469" s="2">
        <v>0</v>
      </c>
      <c r="F1469" s="2">
        <v>0</v>
      </c>
      <c r="G1469" s="2">
        <v>0</v>
      </c>
      <c r="H1469" s="2">
        <v>0</v>
      </c>
      <c r="I1469" s="5">
        <v>43700</v>
      </c>
    </row>
    <row r="1470" spans="1:9" x14ac:dyDescent="0.25">
      <c r="A1470" s="2">
        <v>0</v>
      </c>
      <c r="B1470" s="2">
        <v>1601</v>
      </c>
      <c r="C1470" s="2">
        <v>0</v>
      </c>
      <c r="D1470" s="2">
        <v>0</v>
      </c>
      <c r="E1470" s="2">
        <v>0</v>
      </c>
      <c r="F1470" s="2">
        <v>0</v>
      </c>
      <c r="G1470" s="2">
        <v>0</v>
      </c>
      <c r="H1470" s="2">
        <v>0</v>
      </c>
      <c r="I1470" s="5">
        <v>43700</v>
      </c>
    </row>
    <row r="1471" spans="1:9" x14ac:dyDescent="0.25">
      <c r="A1471" s="2">
        <v>0</v>
      </c>
      <c r="B1471" s="2">
        <v>1719</v>
      </c>
      <c r="C1471" s="2">
        <v>0</v>
      </c>
      <c r="D1471" s="2">
        <v>0</v>
      </c>
      <c r="E1471" s="2">
        <v>0</v>
      </c>
      <c r="F1471" s="2">
        <v>0</v>
      </c>
      <c r="G1471" s="2">
        <v>0</v>
      </c>
      <c r="H1471" s="2">
        <v>0</v>
      </c>
      <c r="I1471" s="5">
        <v>43700</v>
      </c>
    </row>
    <row r="1472" spans="1:9" x14ac:dyDescent="0.25">
      <c r="A1472" s="2">
        <v>0</v>
      </c>
      <c r="B1472" s="2">
        <v>1067</v>
      </c>
      <c r="C1472" s="2">
        <v>0</v>
      </c>
      <c r="D1472" s="2">
        <v>0</v>
      </c>
      <c r="E1472" s="2">
        <v>0</v>
      </c>
      <c r="F1472" s="2">
        <v>0</v>
      </c>
      <c r="G1472" s="2">
        <v>0</v>
      </c>
      <c r="H1472" s="2">
        <v>0</v>
      </c>
      <c r="I1472" s="5">
        <v>43699</v>
      </c>
    </row>
    <row r="1473" spans="1:9" x14ac:dyDescent="0.25">
      <c r="A1473" s="2">
        <v>0</v>
      </c>
      <c r="B1473" s="2">
        <v>1125</v>
      </c>
      <c r="C1473" s="2">
        <v>1</v>
      </c>
      <c r="D1473" s="2">
        <v>0</v>
      </c>
      <c r="E1473" s="2">
        <v>0</v>
      </c>
      <c r="F1473" s="2">
        <v>0</v>
      </c>
      <c r="G1473" s="2">
        <v>0</v>
      </c>
      <c r="H1473" s="2">
        <v>0</v>
      </c>
      <c r="I1473" s="5">
        <v>43699</v>
      </c>
    </row>
    <row r="1474" spans="1:9" x14ac:dyDescent="0.25">
      <c r="A1474" s="2">
        <v>0</v>
      </c>
      <c r="B1474" s="2">
        <v>2335</v>
      </c>
      <c r="C1474" s="2">
        <v>0</v>
      </c>
      <c r="D1474" s="2">
        <v>0</v>
      </c>
      <c r="E1474" s="2">
        <v>0</v>
      </c>
      <c r="F1474" s="2">
        <v>0</v>
      </c>
      <c r="G1474" s="2">
        <v>0</v>
      </c>
      <c r="H1474" s="2">
        <v>0</v>
      </c>
      <c r="I1474" s="5">
        <v>43699</v>
      </c>
    </row>
    <row r="1475" spans="1:9" x14ac:dyDescent="0.25">
      <c r="A1475" s="2">
        <v>0</v>
      </c>
      <c r="B1475" s="2">
        <v>2603</v>
      </c>
      <c r="C1475" s="2">
        <v>0</v>
      </c>
      <c r="D1475" s="2">
        <v>0</v>
      </c>
      <c r="E1475" s="2">
        <v>0</v>
      </c>
      <c r="F1475" s="2">
        <v>0</v>
      </c>
      <c r="G1475" s="2">
        <v>0</v>
      </c>
      <c r="H1475" s="2">
        <v>0</v>
      </c>
      <c r="I1475" s="5">
        <v>43699</v>
      </c>
    </row>
    <row r="1476" spans="1:9" x14ac:dyDescent="0.25">
      <c r="A1476" s="2">
        <v>0</v>
      </c>
      <c r="B1476" s="2">
        <v>2730</v>
      </c>
      <c r="C1476" s="2">
        <v>0</v>
      </c>
      <c r="D1476" s="2">
        <v>0</v>
      </c>
      <c r="E1476" s="2">
        <v>0</v>
      </c>
      <c r="F1476" s="2">
        <v>0</v>
      </c>
      <c r="G1476" s="2">
        <v>0</v>
      </c>
      <c r="H1476" s="2">
        <v>0</v>
      </c>
      <c r="I1476" s="5">
        <v>43699</v>
      </c>
    </row>
    <row r="1477" spans="1:9" x14ac:dyDescent="0.25">
      <c r="A1477" s="2">
        <v>0</v>
      </c>
      <c r="B1477" s="2">
        <v>1351</v>
      </c>
      <c r="C1477" s="2">
        <v>0</v>
      </c>
      <c r="D1477" s="2">
        <v>0</v>
      </c>
      <c r="E1477" s="2">
        <v>0</v>
      </c>
      <c r="F1477" s="2">
        <v>0</v>
      </c>
      <c r="G1477" s="2">
        <v>0</v>
      </c>
      <c r="H1477" s="2">
        <v>0</v>
      </c>
      <c r="I1477" s="5">
        <v>43698</v>
      </c>
    </row>
    <row r="1478" spans="1:9" x14ac:dyDescent="0.25">
      <c r="A1478" s="2">
        <v>1</v>
      </c>
      <c r="B1478" s="2">
        <v>3197</v>
      </c>
      <c r="C1478" s="2">
        <v>0</v>
      </c>
      <c r="D1478" s="2">
        <v>0</v>
      </c>
      <c r="E1478" s="2">
        <v>0</v>
      </c>
      <c r="F1478" s="2">
        <v>0</v>
      </c>
      <c r="G1478" s="2">
        <v>0</v>
      </c>
      <c r="H1478" s="2">
        <v>0</v>
      </c>
      <c r="I1478" s="5">
        <v>43698</v>
      </c>
    </row>
    <row r="1479" spans="1:9" x14ac:dyDescent="0.25">
      <c r="A1479" s="2">
        <v>1</v>
      </c>
      <c r="B1479" s="2">
        <v>3212</v>
      </c>
      <c r="C1479" s="2">
        <v>0</v>
      </c>
      <c r="D1479" s="2">
        <v>0</v>
      </c>
      <c r="E1479" s="2">
        <v>0</v>
      </c>
      <c r="F1479" s="2">
        <v>0</v>
      </c>
      <c r="G1479" s="2">
        <v>0</v>
      </c>
      <c r="H1479" s="2">
        <v>0</v>
      </c>
      <c r="I1479" s="5">
        <v>43698</v>
      </c>
    </row>
    <row r="1480" spans="1:9" x14ac:dyDescent="0.25">
      <c r="A1480" s="2">
        <v>0</v>
      </c>
      <c r="B1480" s="2">
        <v>1739</v>
      </c>
      <c r="C1480" s="2">
        <v>0</v>
      </c>
      <c r="D1480" s="2">
        <v>0</v>
      </c>
      <c r="E1480" s="2">
        <v>0</v>
      </c>
      <c r="F1480" s="2">
        <v>0</v>
      </c>
      <c r="G1480" s="2">
        <v>0</v>
      </c>
      <c r="H1480" s="2">
        <v>0</v>
      </c>
      <c r="I1480" s="5">
        <v>43697</v>
      </c>
    </row>
    <row r="1481" spans="1:9" x14ac:dyDescent="0.25">
      <c r="A1481" s="2">
        <v>0</v>
      </c>
      <c r="B1481" s="2">
        <v>2806</v>
      </c>
      <c r="C1481" s="2">
        <v>0</v>
      </c>
      <c r="D1481" s="2">
        <v>0</v>
      </c>
      <c r="E1481" s="2">
        <v>0</v>
      </c>
      <c r="F1481" s="2">
        <v>0</v>
      </c>
      <c r="G1481" s="2">
        <v>0</v>
      </c>
      <c r="H1481" s="2">
        <v>0</v>
      </c>
      <c r="I1481" s="5">
        <v>43697</v>
      </c>
    </row>
    <row r="1482" spans="1:9" x14ac:dyDescent="0.25">
      <c r="A1482" s="2">
        <v>0</v>
      </c>
      <c r="B1482" s="2">
        <v>1252</v>
      </c>
      <c r="C1482" s="2">
        <v>0</v>
      </c>
      <c r="D1482" s="2">
        <v>0</v>
      </c>
      <c r="E1482" s="2">
        <v>0</v>
      </c>
      <c r="F1482" s="2">
        <v>0</v>
      </c>
      <c r="G1482" s="2">
        <v>0</v>
      </c>
      <c r="H1482" s="2">
        <v>0</v>
      </c>
      <c r="I1482" s="5">
        <v>43696</v>
      </c>
    </row>
    <row r="1483" spans="1:9" x14ac:dyDescent="0.25">
      <c r="A1483" s="2">
        <v>0</v>
      </c>
      <c r="B1483" s="2">
        <v>2266</v>
      </c>
      <c r="C1483" s="2">
        <v>0</v>
      </c>
      <c r="D1483" s="2">
        <v>0</v>
      </c>
      <c r="E1483" s="2">
        <v>0</v>
      </c>
      <c r="F1483" s="2">
        <v>0</v>
      </c>
      <c r="G1483" s="2">
        <v>0</v>
      </c>
      <c r="H1483" s="2">
        <v>0</v>
      </c>
      <c r="I1483" s="5">
        <v>43696</v>
      </c>
    </row>
    <row r="1484" spans="1:9" x14ac:dyDescent="0.25">
      <c r="A1484" s="2">
        <v>0</v>
      </c>
      <c r="B1484" s="2">
        <v>1040</v>
      </c>
      <c r="C1484" s="2">
        <v>0</v>
      </c>
      <c r="D1484" s="2">
        <v>0</v>
      </c>
      <c r="E1484" s="2">
        <v>0</v>
      </c>
      <c r="F1484" s="2">
        <v>0</v>
      </c>
      <c r="G1484" s="2">
        <v>0</v>
      </c>
      <c r="H1484" s="2">
        <v>0</v>
      </c>
      <c r="I1484" s="5">
        <v>43694</v>
      </c>
    </row>
    <row r="1485" spans="1:9" x14ac:dyDescent="0.25">
      <c r="A1485" s="2">
        <v>0</v>
      </c>
      <c r="B1485" s="2">
        <v>1116</v>
      </c>
      <c r="C1485" s="2">
        <v>1</v>
      </c>
      <c r="D1485" s="2">
        <v>1</v>
      </c>
      <c r="E1485" s="2">
        <v>1</v>
      </c>
      <c r="F1485" s="2">
        <v>0</v>
      </c>
      <c r="G1485" s="2">
        <v>0</v>
      </c>
      <c r="H1485" s="2">
        <v>1</v>
      </c>
      <c r="I1485" s="5">
        <v>43694</v>
      </c>
    </row>
    <row r="1486" spans="1:9" x14ac:dyDescent="0.25">
      <c r="A1486" s="2">
        <v>0</v>
      </c>
      <c r="B1486" s="2">
        <v>1281</v>
      </c>
      <c r="C1486" s="2">
        <v>0</v>
      </c>
      <c r="D1486" s="2">
        <v>0</v>
      </c>
      <c r="E1486" s="2">
        <v>0</v>
      </c>
      <c r="F1486" s="2">
        <v>0</v>
      </c>
      <c r="G1486" s="2">
        <v>0</v>
      </c>
      <c r="H1486" s="2">
        <v>0</v>
      </c>
      <c r="I1486" s="5">
        <v>43694</v>
      </c>
    </row>
    <row r="1487" spans="1:9" x14ac:dyDescent="0.25">
      <c r="A1487" s="2">
        <v>0</v>
      </c>
      <c r="B1487" s="2">
        <v>2194</v>
      </c>
      <c r="C1487" s="2">
        <v>0</v>
      </c>
      <c r="D1487" s="2">
        <v>1</v>
      </c>
      <c r="E1487" s="2">
        <v>0</v>
      </c>
      <c r="F1487" s="2">
        <v>0</v>
      </c>
      <c r="G1487" s="2">
        <v>0</v>
      </c>
      <c r="H1487" s="2">
        <v>0</v>
      </c>
      <c r="I1487" s="5">
        <v>43694</v>
      </c>
    </row>
    <row r="1488" spans="1:9" x14ac:dyDescent="0.25">
      <c r="A1488" s="2">
        <v>0</v>
      </c>
      <c r="B1488" s="2">
        <v>3001</v>
      </c>
      <c r="C1488" s="2">
        <v>0</v>
      </c>
      <c r="D1488" s="2">
        <v>0</v>
      </c>
      <c r="E1488" s="2">
        <v>0</v>
      </c>
      <c r="F1488" s="2">
        <v>0</v>
      </c>
      <c r="G1488" s="2">
        <v>0</v>
      </c>
      <c r="H1488" s="2">
        <v>0</v>
      </c>
      <c r="I1488" s="5">
        <v>43694</v>
      </c>
    </row>
    <row r="1489" spans="1:9" x14ac:dyDescent="0.25">
      <c r="A1489" s="2">
        <v>0</v>
      </c>
      <c r="B1489" s="2">
        <v>1387</v>
      </c>
      <c r="C1489" s="2">
        <v>0</v>
      </c>
      <c r="D1489" s="2">
        <v>0</v>
      </c>
      <c r="E1489" s="2">
        <v>0</v>
      </c>
      <c r="F1489" s="2">
        <v>0</v>
      </c>
      <c r="G1489" s="2">
        <v>0</v>
      </c>
      <c r="H1489" s="2">
        <v>0</v>
      </c>
      <c r="I1489" s="5">
        <v>43693</v>
      </c>
    </row>
    <row r="1490" spans="1:9" x14ac:dyDescent="0.25">
      <c r="A1490" s="2">
        <v>0</v>
      </c>
      <c r="B1490" s="2">
        <v>1591</v>
      </c>
      <c r="C1490" s="2">
        <v>0</v>
      </c>
      <c r="D1490" s="2">
        <v>0</v>
      </c>
      <c r="E1490" s="2">
        <v>0</v>
      </c>
      <c r="F1490" s="2">
        <v>0</v>
      </c>
      <c r="G1490" s="2">
        <v>0</v>
      </c>
      <c r="H1490" s="2">
        <v>0</v>
      </c>
      <c r="I1490" s="5">
        <v>43693</v>
      </c>
    </row>
    <row r="1491" spans="1:9" x14ac:dyDescent="0.25">
      <c r="A1491" s="2">
        <v>0</v>
      </c>
      <c r="B1491" s="2">
        <v>2140</v>
      </c>
      <c r="C1491" s="2">
        <v>0</v>
      </c>
      <c r="D1491" s="2">
        <v>0</v>
      </c>
      <c r="E1491" s="2">
        <v>0</v>
      </c>
      <c r="F1491" s="2">
        <v>0</v>
      </c>
      <c r="G1491" s="2">
        <v>0</v>
      </c>
      <c r="H1491" s="2">
        <v>0</v>
      </c>
      <c r="I1491" s="5">
        <v>43693</v>
      </c>
    </row>
    <row r="1492" spans="1:9" x14ac:dyDescent="0.25">
      <c r="A1492" s="2">
        <v>0</v>
      </c>
      <c r="B1492" s="2">
        <v>3100</v>
      </c>
      <c r="C1492" s="2">
        <v>0</v>
      </c>
      <c r="D1492" s="2">
        <v>0</v>
      </c>
      <c r="E1492" s="2">
        <v>1</v>
      </c>
      <c r="F1492" s="2">
        <v>0</v>
      </c>
      <c r="G1492" s="2">
        <v>0</v>
      </c>
      <c r="H1492" s="2">
        <v>1</v>
      </c>
      <c r="I1492" s="5">
        <v>43693</v>
      </c>
    </row>
    <row r="1493" spans="1:9" x14ac:dyDescent="0.25">
      <c r="A1493" s="2">
        <v>0</v>
      </c>
      <c r="B1493" s="2">
        <v>1122</v>
      </c>
      <c r="C1493" s="2">
        <v>0</v>
      </c>
      <c r="D1493" s="2">
        <v>0</v>
      </c>
      <c r="E1493" s="2">
        <v>0</v>
      </c>
      <c r="F1493" s="2">
        <v>0</v>
      </c>
      <c r="G1493" s="2">
        <v>0</v>
      </c>
      <c r="H1493" s="2">
        <v>0</v>
      </c>
      <c r="I1493" s="5">
        <v>43692</v>
      </c>
    </row>
    <row r="1494" spans="1:9" x14ac:dyDescent="0.25">
      <c r="A1494" s="2">
        <v>0</v>
      </c>
      <c r="B1494" s="2">
        <v>1627</v>
      </c>
      <c r="C1494" s="2">
        <v>1</v>
      </c>
      <c r="D1494" s="2">
        <v>1</v>
      </c>
      <c r="E1494" s="2">
        <v>0</v>
      </c>
      <c r="F1494" s="2">
        <v>0</v>
      </c>
      <c r="G1494" s="2">
        <v>0</v>
      </c>
      <c r="H1494" s="2">
        <v>1</v>
      </c>
      <c r="I1494" s="5">
        <v>43692</v>
      </c>
    </row>
    <row r="1495" spans="1:9" x14ac:dyDescent="0.25">
      <c r="A1495" s="2">
        <v>0</v>
      </c>
      <c r="B1495" s="2">
        <v>2736</v>
      </c>
      <c r="C1495" s="2">
        <v>0</v>
      </c>
      <c r="D1495" s="2">
        <v>0</v>
      </c>
      <c r="E1495" s="2">
        <v>0</v>
      </c>
      <c r="F1495" s="2">
        <v>0</v>
      </c>
      <c r="G1495" s="2">
        <v>0</v>
      </c>
      <c r="H1495" s="2">
        <v>0</v>
      </c>
      <c r="I1495" s="5">
        <v>43692</v>
      </c>
    </row>
    <row r="1496" spans="1:9" x14ac:dyDescent="0.25">
      <c r="A1496" s="2">
        <v>0</v>
      </c>
      <c r="B1496" s="2">
        <v>2911</v>
      </c>
      <c r="C1496" s="2">
        <v>0</v>
      </c>
      <c r="D1496" s="2">
        <v>0</v>
      </c>
      <c r="E1496" s="2">
        <v>0</v>
      </c>
      <c r="F1496" s="2">
        <v>0</v>
      </c>
      <c r="G1496" s="2">
        <v>0</v>
      </c>
      <c r="H1496" s="2">
        <v>1</v>
      </c>
      <c r="I1496" s="5">
        <v>43692</v>
      </c>
    </row>
    <row r="1497" spans="1:9" x14ac:dyDescent="0.25">
      <c r="A1497" s="2">
        <v>1</v>
      </c>
      <c r="B1497" s="2">
        <v>3005</v>
      </c>
      <c r="C1497" s="2">
        <v>0</v>
      </c>
      <c r="D1497" s="2">
        <v>0</v>
      </c>
      <c r="E1497" s="2">
        <v>0</v>
      </c>
      <c r="F1497" s="2">
        <v>0</v>
      </c>
      <c r="G1497" s="2">
        <v>0</v>
      </c>
      <c r="H1497" s="2">
        <v>1</v>
      </c>
      <c r="I1497" s="5">
        <v>43692</v>
      </c>
    </row>
    <row r="1498" spans="1:9" x14ac:dyDescent="0.25">
      <c r="A1498" s="2">
        <v>0</v>
      </c>
      <c r="B1498" s="2">
        <v>3025</v>
      </c>
      <c r="C1498" s="2">
        <v>0</v>
      </c>
      <c r="D1498" s="2">
        <v>0</v>
      </c>
      <c r="E1498" s="2">
        <v>0</v>
      </c>
      <c r="F1498" s="2">
        <v>0</v>
      </c>
      <c r="G1498" s="2">
        <v>0</v>
      </c>
      <c r="H1498" s="2">
        <v>0</v>
      </c>
      <c r="I1498" s="5">
        <v>43691</v>
      </c>
    </row>
    <row r="1499" spans="1:9" x14ac:dyDescent="0.25">
      <c r="A1499" s="2">
        <v>0</v>
      </c>
      <c r="B1499" s="2">
        <v>2517</v>
      </c>
      <c r="C1499" s="2">
        <v>0</v>
      </c>
      <c r="D1499" s="2">
        <v>0</v>
      </c>
      <c r="E1499" s="2">
        <v>0</v>
      </c>
      <c r="F1499" s="2">
        <v>0</v>
      </c>
      <c r="G1499" s="2">
        <v>0</v>
      </c>
      <c r="H1499" s="2">
        <v>0</v>
      </c>
      <c r="I1499" s="5">
        <v>43690</v>
      </c>
    </row>
    <row r="1500" spans="1:9" x14ac:dyDescent="0.25">
      <c r="A1500" s="2">
        <v>0</v>
      </c>
      <c r="B1500" s="2">
        <v>2703</v>
      </c>
      <c r="C1500" s="2">
        <v>0</v>
      </c>
      <c r="D1500" s="2">
        <v>0</v>
      </c>
      <c r="E1500" s="2">
        <v>0</v>
      </c>
      <c r="F1500" s="2">
        <v>0</v>
      </c>
      <c r="G1500" s="2">
        <v>0</v>
      </c>
      <c r="H1500" s="2">
        <v>0</v>
      </c>
      <c r="I1500" s="5">
        <v>43690</v>
      </c>
    </row>
    <row r="1501" spans="1:9" x14ac:dyDescent="0.25">
      <c r="A1501" s="2">
        <v>0</v>
      </c>
      <c r="B1501" s="2">
        <v>2975</v>
      </c>
      <c r="C1501" s="2">
        <v>0</v>
      </c>
      <c r="D1501" s="2">
        <v>0</v>
      </c>
      <c r="E1501" s="2">
        <v>0</v>
      </c>
      <c r="F1501" s="2">
        <v>0</v>
      </c>
      <c r="G1501" s="2">
        <v>0</v>
      </c>
      <c r="H1501" s="2">
        <v>0</v>
      </c>
      <c r="I1501" s="5">
        <v>43690</v>
      </c>
    </row>
    <row r="1502" spans="1:9" x14ac:dyDescent="0.25">
      <c r="A1502" s="2">
        <v>0</v>
      </c>
      <c r="B1502" s="2">
        <v>1283</v>
      </c>
      <c r="C1502" s="2">
        <v>0</v>
      </c>
      <c r="D1502" s="2">
        <v>0</v>
      </c>
      <c r="E1502" s="2">
        <v>0</v>
      </c>
      <c r="F1502" s="2">
        <v>0</v>
      </c>
      <c r="G1502" s="2">
        <v>0</v>
      </c>
      <c r="H1502" s="2">
        <v>0</v>
      </c>
      <c r="I1502" s="5">
        <v>43689</v>
      </c>
    </row>
    <row r="1503" spans="1:9" x14ac:dyDescent="0.25">
      <c r="A1503" s="2">
        <v>0</v>
      </c>
      <c r="B1503" s="2">
        <v>1667</v>
      </c>
      <c r="C1503" s="2">
        <v>0</v>
      </c>
      <c r="D1503" s="2">
        <v>0</v>
      </c>
      <c r="E1503" s="2">
        <v>0</v>
      </c>
      <c r="F1503" s="2">
        <v>0</v>
      </c>
      <c r="G1503" s="2">
        <v>0</v>
      </c>
      <c r="H1503" s="2">
        <v>0</v>
      </c>
      <c r="I1503" s="5">
        <v>43689</v>
      </c>
    </row>
    <row r="1504" spans="1:9" x14ac:dyDescent="0.25">
      <c r="A1504" s="2">
        <v>0</v>
      </c>
      <c r="B1504" s="2">
        <v>1993</v>
      </c>
      <c r="C1504" s="2">
        <v>0</v>
      </c>
      <c r="D1504" s="2">
        <v>0</v>
      </c>
      <c r="E1504" s="2">
        <v>0</v>
      </c>
      <c r="F1504" s="2">
        <v>0</v>
      </c>
      <c r="G1504" s="2">
        <v>0</v>
      </c>
      <c r="H1504" s="2">
        <v>0</v>
      </c>
      <c r="I1504" s="5">
        <v>43689</v>
      </c>
    </row>
    <row r="1505" spans="1:9" x14ac:dyDescent="0.25">
      <c r="A1505" s="2">
        <v>0</v>
      </c>
      <c r="B1505" s="2">
        <v>3149</v>
      </c>
      <c r="C1505" s="2">
        <v>1</v>
      </c>
      <c r="D1505" s="2">
        <v>0</v>
      </c>
      <c r="E1505" s="2">
        <v>0</v>
      </c>
      <c r="F1505" s="2">
        <v>0</v>
      </c>
      <c r="G1505" s="2">
        <v>0</v>
      </c>
      <c r="H1505" s="2">
        <v>0</v>
      </c>
      <c r="I1505" s="5">
        <v>43689</v>
      </c>
    </row>
    <row r="1506" spans="1:9" x14ac:dyDescent="0.25">
      <c r="A1506" s="2">
        <v>0</v>
      </c>
      <c r="B1506" s="2">
        <v>1722</v>
      </c>
      <c r="C1506" s="2">
        <v>0</v>
      </c>
      <c r="D1506" s="2">
        <v>0</v>
      </c>
      <c r="E1506" s="2">
        <v>0</v>
      </c>
      <c r="F1506" s="2">
        <v>0</v>
      </c>
      <c r="G1506" s="2">
        <v>0</v>
      </c>
      <c r="H1506" s="2">
        <v>0</v>
      </c>
      <c r="I1506" s="5">
        <v>43688</v>
      </c>
    </row>
    <row r="1507" spans="1:9" x14ac:dyDescent="0.25">
      <c r="A1507" s="2">
        <v>0</v>
      </c>
      <c r="B1507" s="2">
        <v>1756</v>
      </c>
      <c r="C1507" s="2">
        <v>0</v>
      </c>
      <c r="D1507" s="2">
        <v>0</v>
      </c>
      <c r="E1507" s="2">
        <v>0</v>
      </c>
      <c r="F1507" s="2">
        <v>0</v>
      </c>
      <c r="G1507" s="2">
        <v>0</v>
      </c>
      <c r="H1507" s="2">
        <v>0</v>
      </c>
      <c r="I1507" s="5">
        <v>43688</v>
      </c>
    </row>
    <row r="1508" spans="1:9" x14ac:dyDescent="0.25">
      <c r="A1508" s="2">
        <v>0</v>
      </c>
      <c r="B1508" s="2">
        <v>1403</v>
      </c>
      <c r="C1508" s="2">
        <v>0</v>
      </c>
      <c r="D1508" s="2">
        <v>0</v>
      </c>
      <c r="E1508" s="2">
        <v>0</v>
      </c>
      <c r="F1508" s="2">
        <v>0</v>
      </c>
      <c r="G1508" s="2">
        <v>0</v>
      </c>
      <c r="H1508" s="2">
        <v>0</v>
      </c>
      <c r="I1508" s="5">
        <v>43687</v>
      </c>
    </row>
    <row r="1509" spans="1:9" x14ac:dyDescent="0.25">
      <c r="A1509" s="2">
        <v>0</v>
      </c>
      <c r="B1509" s="2">
        <v>1924</v>
      </c>
      <c r="C1509" s="2">
        <v>1</v>
      </c>
      <c r="D1509" s="2">
        <v>1</v>
      </c>
      <c r="E1509" s="2">
        <v>1</v>
      </c>
      <c r="F1509" s="2">
        <v>0</v>
      </c>
      <c r="G1509" s="2">
        <v>0</v>
      </c>
      <c r="H1509" s="2">
        <v>1</v>
      </c>
      <c r="I1509" s="5">
        <v>43686</v>
      </c>
    </row>
    <row r="1510" spans="1:9" x14ac:dyDescent="0.25">
      <c r="A1510" s="2">
        <v>0</v>
      </c>
      <c r="B1510" s="2">
        <v>2003</v>
      </c>
      <c r="C1510" s="2">
        <v>0</v>
      </c>
      <c r="D1510" s="2">
        <v>0</v>
      </c>
      <c r="E1510" s="2">
        <v>0</v>
      </c>
      <c r="F1510" s="2">
        <v>0</v>
      </c>
      <c r="G1510" s="2">
        <v>0</v>
      </c>
      <c r="H1510" s="2">
        <v>1</v>
      </c>
      <c r="I1510" s="5">
        <v>43686</v>
      </c>
    </row>
    <row r="1511" spans="1:9" x14ac:dyDescent="0.25">
      <c r="A1511" s="2">
        <v>0</v>
      </c>
      <c r="B1511" s="2">
        <v>2281</v>
      </c>
      <c r="C1511" s="2">
        <v>1</v>
      </c>
      <c r="D1511" s="2">
        <v>1</v>
      </c>
      <c r="E1511" s="2">
        <v>1</v>
      </c>
      <c r="F1511" s="2">
        <v>0</v>
      </c>
      <c r="G1511" s="2">
        <v>0</v>
      </c>
      <c r="H1511" s="2">
        <v>1</v>
      </c>
      <c r="I1511" s="5">
        <v>43686</v>
      </c>
    </row>
    <row r="1512" spans="1:9" x14ac:dyDescent="0.25">
      <c r="A1512" s="2">
        <v>0</v>
      </c>
      <c r="B1512" s="2">
        <v>2405</v>
      </c>
      <c r="C1512" s="2">
        <v>0</v>
      </c>
      <c r="D1512" s="2">
        <v>0</v>
      </c>
      <c r="E1512" s="2">
        <v>0</v>
      </c>
      <c r="F1512" s="2">
        <v>0</v>
      </c>
      <c r="G1512" s="2">
        <v>0</v>
      </c>
      <c r="H1512" s="2">
        <v>0</v>
      </c>
      <c r="I1512" s="5">
        <v>43686</v>
      </c>
    </row>
    <row r="1513" spans="1:9" x14ac:dyDescent="0.25">
      <c r="A1513" s="2">
        <v>0</v>
      </c>
      <c r="B1513" s="2">
        <v>1323</v>
      </c>
      <c r="C1513" s="2">
        <v>0</v>
      </c>
      <c r="D1513" s="2">
        <v>1</v>
      </c>
      <c r="E1513" s="2">
        <v>0</v>
      </c>
      <c r="F1513" s="2">
        <v>0</v>
      </c>
      <c r="G1513" s="2">
        <v>0</v>
      </c>
      <c r="H1513" s="2">
        <v>1</v>
      </c>
      <c r="I1513" s="5">
        <v>43685</v>
      </c>
    </row>
    <row r="1514" spans="1:9" x14ac:dyDescent="0.25">
      <c r="A1514" s="2">
        <v>0</v>
      </c>
      <c r="B1514" s="2">
        <v>2354</v>
      </c>
      <c r="C1514" s="2">
        <v>0</v>
      </c>
      <c r="D1514" s="2">
        <v>0</v>
      </c>
      <c r="E1514" s="2">
        <v>0</v>
      </c>
      <c r="F1514" s="2">
        <v>0</v>
      </c>
      <c r="G1514" s="2">
        <v>0</v>
      </c>
      <c r="H1514" s="2">
        <v>0</v>
      </c>
      <c r="I1514" s="5">
        <v>43685</v>
      </c>
    </row>
    <row r="1515" spans="1:9" x14ac:dyDescent="0.25">
      <c r="A1515" s="2">
        <v>0</v>
      </c>
      <c r="B1515" s="2">
        <v>2461</v>
      </c>
      <c r="C1515" s="2">
        <v>0</v>
      </c>
      <c r="D1515" s="2">
        <v>0</v>
      </c>
      <c r="E1515" s="2">
        <v>0</v>
      </c>
      <c r="F1515" s="2">
        <v>0</v>
      </c>
      <c r="G1515" s="2">
        <v>0</v>
      </c>
      <c r="H1515" s="2">
        <v>0</v>
      </c>
      <c r="I1515" s="5">
        <v>43685</v>
      </c>
    </row>
    <row r="1516" spans="1:9" x14ac:dyDescent="0.25">
      <c r="A1516" s="2">
        <v>0</v>
      </c>
      <c r="B1516" s="2">
        <v>2724</v>
      </c>
      <c r="C1516" s="2">
        <v>1</v>
      </c>
      <c r="D1516" s="2">
        <v>1</v>
      </c>
      <c r="E1516" s="2">
        <v>1</v>
      </c>
      <c r="F1516" s="2">
        <v>0</v>
      </c>
      <c r="G1516" s="2">
        <v>0</v>
      </c>
      <c r="H1516" s="2">
        <v>0</v>
      </c>
      <c r="I1516" s="5">
        <v>43685</v>
      </c>
    </row>
    <row r="1517" spans="1:9" x14ac:dyDescent="0.25">
      <c r="A1517" s="2">
        <v>0</v>
      </c>
      <c r="B1517" s="2">
        <v>3195</v>
      </c>
      <c r="C1517" s="2">
        <v>0</v>
      </c>
      <c r="D1517" s="2">
        <v>0</v>
      </c>
      <c r="E1517" s="2">
        <v>0</v>
      </c>
      <c r="F1517" s="2">
        <v>0</v>
      </c>
      <c r="G1517" s="2">
        <v>0</v>
      </c>
      <c r="H1517" s="2">
        <v>0</v>
      </c>
      <c r="I1517" s="5">
        <v>43685</v>
      </c>
    </row>
    <row r="1518" spans="1:9" x14ac:dyDescent="0.25">
      <c r="A1518" s="2">
        <v>0</v>
      </c>
      <c r="B1518" s="2">
        <v>3210</v>
      </c>
      <c r="C1518" s="2">
        <v>0</v>
      </c>
      <c r="D1518" s="2">
        <v>0</v>
      </c>
      <c r="E1518" s="2">
        <v>0</v>
      </c>
      <c r="F1518" s="2">
        <v>0</v>
      </c>
      <c r="G1518" s="2">
        <v>0</v>
      </c>
      <c r="H1518" s="2">
        <v>0</v>
      </c>
      <c r="I1518" s="5">
        <v>43685</v>
      </c>
    </row>
    <row r="1519" spans="1:9" x14ac:dyDescent="0.25">
      <c r="A1519" s="2">
        <v>0</v>
      </c>
      <c r="B1519" s="2">
        <v>1779</v>
      </c>
      <c r="C1519" s="2">
        <v>0</v>
      </c>
      <c r="D1519" s="2">
        <v>0</v>
      </c>
      <c r="E1519" s="2">
        <v>0</v>
      </c>
      <c r="F1519" s="2">
        <v>0</v>
      </c>
      <c r="G1519" s="2">
        <v>0</v>
      </c>
      <c r="H1519" s="2">
        <v>0</v>
      </c>
      <c r="I1519" s="5">
        <v>43684</v>
      </c>
    </row>
    <row r="1520" spans="1:9" x14ac:dyDescent="0.25">
      <c r="A1520" s="2">
        <v>0</v>
      </c>
      <c r="B1520" s="2">
        <v>1540</v>
      </c>
      <c r="C1520" s="2">
        <v>0</v>
      </c>
      <c r="D1520" s="2">
        <v>0</v>
      </c>
      <c r="E1520" s="2">
        <v>0</v>
      </c>
      <c r="F1520" s="2">
        <v>0</v>
      </c>
      <c r="G1520" s="2">
        <v>0</v>
      </c>
      <c r="H1520" s="2">
        <v>0</v>
      </c>
      <c r="I1520" s="5">
        <v>43683</v>
      </c>
    </row>
    <row r="1521" spans="1:9" x14ac:dyDescent="0.25">
      <c r="A1521" s="2">
        <v>0</v>
      </c>
      <c r="B1521" s="2">
        <v>2092</v>
      </c>
      <c r="C1521" s="2">
        <v>0</v>
      </c>
      <c r="D1521" s="2">
        <v>0</v>
      </c>
      <c r="E1521" s="2">
        <v>1</v>
      </c>
      <c r="F1521" s="2">
        <v>0</v>
      </c>
      <c r="G1521" s="2">
        <v>0</v>
      </c>
      <c r="H1521" s="2">
        <v>1</v>
      </c>
      <c r="I1521" s="5">
        <v>43683</v>
      </c>
    </row>
    <row r="1522" spans="1:9" x14ac:dyDescent="0.25">
      <c r="A1522" s="2">
        <v>0</v>
      </c>
      <c r="B1522" s="2">
        <v>2991</v>
      </c>
      <c r="C1522" s="2">
        <v>0</v>
      </c>
      <c r="D1522" s="2">
        <v>0</v>
      </c>
      <c r="E1522" s="2">
        <v>0</v>
      </c>
      <c r="F1522" s="2">
        <v>0</v>
      </c>
      <c r="G1522" s="2">
        <v>0</v>
      </c>
      <c r="H1522" s="2">
        <v>1</v>
      </c>
      <c r="I1522" s="5">
        <v>43683</v>
      </c>
    </row>
    <row r="1523" spans="1:9" x14ac:dyDescent="0.25">
      <c r="A1523" s="2">
        <v>0</v>
      </c>
      <c r="B1523" s="2">
        <v>1734</v>
      </c>
      <c r="C1523" s="2">
        <v>1</v>
      </c>
      <c r="D1523" s="2">
        <v>1</v>
      </c>
      <c r="E1523" s="2">
        <v>1</v>
      </c>
      <c r="F1523" s="2">
        <v>0</v>
      </c>
      <c r="G1523" s="2">
        <v>0</v>
      </c>
      <c r="H1523" s="2">
        <v>1</v>
      </c>
      <c r="I1523" s="5">
        <v>43682</v>
      </c>
    </row>
    <row r="1524" spans="1:9" x14ac:dyDescent="0.25">
      <c r="A1524" s="2">
        <v>0</v>
      </c>
      <c r="B1524" s="2">
        <v>3073</v>
      </c>
      <c r="C1524" s="2">
        <v>0</v>
      </c>
      <c r="D1524" s="2">
        <v>0</v>
      </c>
      <c r="E1524" s="2">
        <v>0</v>
      </c>
      <c r="F1524" s="2">
        <v>0</v>
      </c>
      <c r="G1524" s="2">
        <v>0</v>
      </c>
      <c r="H1524" s="2">
        <v>0</v>
      </c>
      <c r="I1524" s="5">
        <v>43682</v>
      </c>
    </row>
    <row r="1525" spans="1:9" x14ac:dyDescent="0.25">
      <c r="A1525" s="2">
        <v>0</v>
      </c>
      <c r="B1525" s="2">
        <v>2672</v>
      </c>
      <c r="C1525" s="2">
        <v>0</v>
      </c>
      <c r="D1525" s="2">
        <v>1</v>
      </c>
      <c r="E1525" s="2">
        <v>0</v>
      </c>
      <c r="F1525" s="2">
        <v>0</v>
      </c>
      <c r="G1525" s="2">
        <v>0</v>
      </c>
      <c r="H1525" s="2">
        <v>0</v>
      </c>
      <c r="I1525" s="5">
        <v>43681</v>
      </c>
    </row>
    <row r="1526" spans="1:9" x14ac:dyDescent="0.25">
      <c r="A1526" s="2">
        <v>0</v>
      </c>
      <c r="B1526" s="2">
        <v>2943</v>
      </c>
      <c r="C1526" s="2">
        <v>0</v>
      </c>
      <c r="D1526" s="2">
        <v>0</v>
      </c>
      <c r="E1526" s="2">
        <v>1</v>
      </c>
      <c r="F1526" s="2">
        <v>0</v>
      </c>
      <c r="G1526" s="2">
        <v>0</v>
      </c>
      <c r="H1526" s="2">
        <v>1</v>
      </c>
      <c r="I1526" s="5">
        <v>43681</v>
      </c>
    </row>
    <row r="1527" spans="1:9" x14ac:dyDescent="0.25">
      <c r="A1527" s="2">
        <v>0</v>
      </c>
      <c r="B1527" s="2">
        <v>2955</v>
      </c>
      <c r="C1527" s="2">
        <v>0</v>
      </c>
      <c r="D1527" s="2">
        <v>0</v>
      </c>
      <c r="E1527" s="2">
        <v>0</v>
      </c>
      <c r="F1527" s="2">
        <v>0</v>
      </c>
      <c r="G1527" s="2">
        <v>0</v>
      </c>
      <c r="H1527" s="2">
        <v>0</v>
      </c>
      <c r="I1527" s="5">
        <v>43681</v>
      </c>
    </row>
    <row r="1528" spans="1:9" x14ac:dyDescent="0.25">
      <c r="A1528" s="2">
        <v>0</v>
      </c>
      <c r="B1528" s="2">
        <v>2256</v>
      </c>
      <c r="C1528" s="2">
        <v>1</v>
      </c>
      <c r="D1528" s="2">
        <v>0</v>
      </c>
      <c r="E1528" s="2">
        <v>0</v>
      </c>
      <c r="F1528" s="2">
        <v>0</v>
      </c>
      <c r="G1528" s="2">
        <v>0</v>
      </c>
      <c r="H1528" s="2">
        <v>0</v>
      </c>
      <c r="I1528" s="5">
        <v>43680</v>
      </c>
    </row>
    <row r="1529" spans="1:9" x14ac:dyDescent="0.25">
      <c r="A1529" s="2">
        <v>1</v>
      </c>
      <c r="B1529" s="2">
        <v>2864</v>
      </c>
      <c r="C1529" s="2">
        <v>0</v>
      </c>
      <c r="D1529" s="2">
        <v>0</v>
      </c>
      <c r="E1529" s="2">
        <v>0</v>
      </c>
      <c r="F1529" s="2">
        <v>0</v>
      </c>
      <c r="G1529" s="2">
        <v>0</v>
      </c>
      <c r="H1529" s="2">
        <v>0</v>
      </c>
      <c r="I1529" s="5">
        <v>43680</v>
      </c>
    </row>
    <row r="1530" spans="1:9" x14ac:dyDescent="0.25">
      <c r="A1530" s="2">
        <v>0</v>
      </c>
      <c r="B1530" s="2">
        <v>2091</v>
      </c>
      <c r="C1530" s="2">
        <v>0</v>
      </c>
      <c r="D1530" s="2">
        <v>0</v>
      </c>
      <c r="E1530" s="2">
        <v>0</v>
      </c>
      <c r="F1530" s="2">
        <v>0</v>
      </c>
      <c r="G1530" s="2">
        <v>0</v>
      </c>
      <c r="H1530" s="2">
        <v>0</v>
      </c>
      <c r="I1530" s="5">
        <v>43679</v>
      </c>
    </row>
    <row r="1531" spans="1:9" x14ac:dyDescent="0.25">
      <c r="A1531" s="2">
        <v>0</v>
      </c>
      <c r="B1531" s="2">
        <v>2283</v>
      </c>
      <c r="C1531" s="2">
        <v>0</v>
      </c>
      <c r="D1531" s="2">
        <v>0</v>
      </c>
      <c r="E1531" s="2">
        <v>0</v>
      </c>
      <c r="F1531" s="2">
        <v>0</v>
      </c>
      <c r="G1531" s="2">
        <v>0</v>
      </c>
      <c r="H1531" s="2">
        <v>0</v>
      </c>
      <c r="I1531" s="5">
        <v>43679</v>
      </c>
    </row>
    <row r="1532" spans="1:9" x14ac:dyDescent="0.25">
      <c r="A1532" s="2">
        <v>0</v>
      </c>
      <c r="B1532" s="2">
        <v>3158</v>
      </c>
      <c r="C1532" s="2">
        <v>0</v>
      </c>
      <c r="D1532" s="2">
        <v>0</v>
      </c>
      <c r="E1532" s="2">
        <v>0</v>
      </c>
      <c r="F1532" s="2">
        <v>0</v>
      </c>
      <c r="G1532" s="2">
        <v>0</v>
      </c>
      <c r="H1532" s="2">
        <v>1</v>
      </c>
      <c r="I1532" s="5">
        <v>43679</v>
      </c>
    </row>
    <row r="1533" spans="1:9" x14ac:dyDescent="0.25">
      <c r="A1533" s="2">
        <v>0</v>
      </c>
      <c r="B1533" s="2">
        <v>1178</v>
      </c>
      <c r="C1533" s="2">
        <v>0</v>
      </c>
      <c r="D1533" s="2">
        <v>0</v>
      </c>
      <c r="E1533" s="2">
        <v>0</v>
      </c>
      <c r="F1533" s="2">
        <v>0</v>
      </c>
      <c r="G1533" s="2">
        <v>0</v>
      </c>
      <c r="H1533" s="2">
        <v>0</v>
      </c>
      <c r="I1533" s="5">
        <v>43677</v>
      </c>
    </row>
    <row r="1534" spans="1:9" x14ac:dyDescent="0.25">
      <c r="A1534" s="2">
        <v>0</v>
      </c>
      <c r="B1534" s="2">
        <v>2875</v>
      </c>
      <c r="C1534" s="2">
        <v>0</v>
      </c>
      <c r="D1534" s="2">
        <v>0</v>
      </c>
      <c r="E1534" s="2">
        <v>0</v>
      </c>
      <c r="F1534" s="2">
        <v>0</v>
      </c>
      <c r="G1534" s="2">
        <v>0</v>
      </c>
      <c r="H1534" s="2">
        <v>0</v>
      </c>
      <c r="I1534" s="5">
        <v>43677</v>
      </c>
    </row>
    <row r="1535" spans="1:9" x14ac:dyDescent="0.25">
      <c r="A1535" s="2">
        <v>0</v>
      </c>
      <c r="B1535" s="2">
        <v>1402</v>
      </c>
      <c r="C1535" s="2">
        <v>0</v>
      </c>
      <c r="D1535" s="2">
        <v>1</v>
      </c>
      <c r="E1535" s="2">
        <v>1</v>
      </c>
      <c r="F1535" s="2">
        <v>0</v>
      </c>
      <c r="G1535" s="2">
        <v>0</v>
      </c>
      <c r="H1535" s="2">
        <v>1</v>
      </c>
      <c r="I1535" s="5">
        <v>43676</v>
      </c>
    </row>
    <row r="1536" spans="1:9" x14ac:dyDescent="0.25">
      <c r="A1536" s="2">
        <v>0</v>
      </c>
      <c r="B1536" s="2">
        <v>1476</v>
      </c>
      <c r="C1536" s="2">
        <v>0</v>
      </c>
      <c r="D1536" s="2">
        <v>0</v>
      </c>
      <c r="E1536" s="2">
        <v>1</v>
      </c>
      <c r="F1536" s="2">
        <v>0</v>
      </c>
      <c r="G1536" s="2">
        <v>0</v>
      </c>
      <c r="H1536" s="2">
        <v>0</v>
      </c>
      <c r="I1536" s="5">
        <v>43676</v>
      </c>
    </row>
    <row r="1537" spans="1:9" x14ac:dyDescent="0.25">
      <c r="A1537" s="2">
        <v>1</v>
      </c>
      <c r="B1537" s="2">
        <v>2233</v>
      </c>
      <c r="C1537" s="2">
        <v>0</v>
      </c>
      <c r="D1537" s="2">
        <v>0</v>
      </c>
      <c r="E1537" s="2">
        <v>0</v>
      </c>
      <c r="F1537" s="2">
        <v>0</v>
      </c>
      <c r="G1537" s="2">
        <v>0</v>
      </c>
      <c r="H1537" s="2">
        <v>1</v>
      </c>
      <c r="I1537" s="5">
        <v>43676</v>
      </c>
    </row>
    <row r="1538" spans="1:9" x14ac:dyDescent="0.25">
      <c r="A1538" s="2">
        <v>1</v>
      </c>
      <c r="B1538" s="2">
        <v>2644</v>
      </c>
      <c r="C1538" s="2">
        <v>0</v>
      </c>
      <c r="D1538" s="2">
        <v>0</v>
      </c>
      <c r="E1538" s="2">
        <v>0</v>
      </c>
      <c r="F1538" s="2">
        <v>0</v>
      </c>
      <c r="G1538" s="2">
        <v>0</v>
      </c>
      <c r="H1538" s="2">
        <v>1</v>
      </c>
      <c r="I1538" s="5">
        <v>43676</v>
      </c>
    </row>
    <row r="1539" spans="1:9" x14ac:dyDescent="0.25">
      <c r="A1539" s="2">
        <v>0</v>
      </c>
      <c r="B1539" s="2">
        <v>1584</v>
      </c>
      <c r="C1539" s="2">
        <v>0</v>
      </c>
      <c r="D1539" s="2">
        <v>0</v>
      </c>
      <c r="E1539" s="2">
        <v>0</v>
      </c>
      <c r="F1539" s="2">
        <v>0</v>
      </c>
      <c r="G1539" s="2">
        <v>0</v>
      </c>
      <c r="H1539" s="2">
        <v>0</v>
      </c>
      <c r="I1539" s="5">
        <v>43675</v>
      </c>
    </row>
    <row r="1540" spans="1:9" x14ac:dyDescent="0.25">
      <c r="A1540" s="2">
        <v>0</v>
      </c>
      <c r="B1540" s="2">
        <v>3159</v>
      </c>
      <c r="C1540" s="2">
        <v>0</v>
      </c>
      <c r="D1540" s="2">
        <v>0</v>
      </c>
      <c r="E1540" s="2">
        <v>0</v>
      </c>
      <c r="F1540" s="2">
        <v>0</v>
      </c>
      <c r="G1540" s="2">
        <v>0</v>
      </c>
      <c r="H1540" s="2">
        <v>0</v>
      </c>
      <c r="I1540" s="5">
        <v>43675</v>
      </c>
    </row>
    <row r="1541" spans="1:9" x14ac:dyDescent="0.25">
      <c r="A1541" s="2">
        <v>0</v>
      </c>
      <c r="B1541" s="2">
        <v>1033</v>
      </c>
      <c r="C1541" s="2">
        <v>0</v>
      </c>
      <c r="D1541" s="2">
        <v>0</v>
      </c>
      <c r="E1541" s="2">
        <v>0</v>
      </c>
      <c r="F1541" s="2">
        <v>0</v>
      </c>
      <c r="G1541" s="2">
        <v>0</v>
      </c>
      <c r="H1541" s="2">
        <v>0</v>
      </c>
      <c r="I1541" s="5">
        <v>43674</v>
      </c>
    </row>
    <row r="1542" spans="1:9" x14ac:dyDescent="0.25">
      <c r="A1542" s="2">
        <v>0</v>
      </c>
      <c r="B1542" s="2">
        <v>1693</v>
      </c>
      <c r="C1542" s="2">
        <v>0</v>
      </c>
      <c r="D1542" s="2">
        <v>0</v>
      </c>
      <c r="E1542" s="2">
        <v>0</v>
      </c>
      <c r="F1542" s="2">
        <v>0</v>
      </c>
      <c r="G1542" s="2">
        <v>0</v>
      </c>
      <c r="H1542" s="2">
        <v>0</v>
      </c>
      <c r="I1542" s="5">
        <v>43674</v>
      </c>
    </row>
    <row r="1543" spans="1:9" x14ac:dyDescent="0.25">
      <c r="A1543" s="2">
        <v>0</v>
      </c>
      <c r="B1543" s="2">
        <v>2000</v>
      </c>
      <c r="C1543" s="2">
        <v>0</v>
      </c>
      <c r="D1543" s="2">
        <v>0</v>
      </c>
      <c r="E1543" s="2">
        <v>0</v>
      </c>
      <c r="F1543" s="2">
        <v>0</v>
      </c>
      <c r="G1543" s="2">
        <v>0</v>
      </c>
      <c r="H1543" s="2">
        <v>0</v>
      </c>
      <c r="I1543" s="5">
        <v>43674</v>
      </c>
    </row>
    <row r="1544" spans="1:9" x14ac:dyDescent="0.25">
      <c r="A1544" s="2">
        <v>1</v>
      </c>
      <c r="B1544" s="2">
        <v>2186</v>
      </c>
      <c r="C1544" s="2">
        <v>0</v>
      </c>
      <c r="D1544" s="2">
        <v>0</v>
      </c>
      <c r="E1544" s="2">
        <v>0</v>
      </c>
      <c r="F1544" s="2">
        <v>0</v>
      </c>
      <c r="G1544" s="2">
        <v>0</v>
      </c>
      <c r="H1544" s="2">
        <v>0</v>
      </c>
      <c r="I1544" s="5">
        <v>43674</v>
      </c>
    </row>
    <row r="1545" spans="1:9" x14ac:dyDescent="0.25">
      <c r="A1545" s="2">
        <v>0</v>
      </c>
      <c r="B1545" s="2">
        <v>2325</v>
      </c>
      <c r="C1545" s="2">
        <v>0</v>
      </c>
      <c r="D1545" s="2">
        <v>0</v>
      </c>
      <c r="E1545" s="2">
        <v>0</v>
      </c>
      <c r="F1545" s="2">
        <v>0</v>
      </c>
      <c r="G1545" s="2">
        <v>0</v>
      </c>
      <c r="H1545" s="2">
        <v>0</v>
      </c>
      <c r="I1545" s="5">
        <v>43674</v>
      </c>
    </row>
    <row r="1546" spans="1:9" x14ac:dyDescent="0.25">
      <c r="A1546" s="2">
        <v>0</v>
      </c>
      <c r="B1546" s="2">
        <v>2893</v>
      </c>
      <c r="C1546" s="2">
        <v>0</v>
      </c>
      <c r="D1546" s="2">
        <v>0</v>
      </c>
      <c r="E1546" s="2">
        <v>0</v>
      </c>
      <c r="F1546" s="2">
        <v>0</v>
      </c>
      <c r="G1546" s="2">
        <v>0</v>
      </c>
      <c r="H1546" s="2">
        <v>0</v>
      </c>
      <c r="I1546" s="5">
        <v>43674</v>
      </c>
    </row>
    <row r="1547" spans="1:9" x14ac:dyDescent="0.25">
      <c r="A1547" s="2">
        <v>0</v>
      </c>
      <c r="B1547" s="2">
        <v>1109</v>
      </c>
      <c r="C1547" s="2">
        <v>0</v>
      </c>
      <c r="D1547" s="2">
        <v>0</v>
      </c>
      <c r="E1547" s="2">
        <v>0</v>
      </c>
      <c r="F1547" s="2">
        <v>0</v>
      </c>
      <c r="G1547" s="2">
        <v>0</v>
      </c>
      <c r="H1547" s="2">
        <v>0</v>
      </c>
      <c r="I1547" s="5">
        <v>43673</v>
      </c>
    </row>
    <row r="1548" spans="1:9" x14ac:dyDescent="0.25">
      <c r="A1548" s="2">
        <v>0</v>
      </c>
      <c r="B1548" s="2">
        <v>1145</v>
      </c>
      <c r="C1548" s="2">
        <v>1</v>
      </c>
      <c r="D1548" s="2">
        <v>1</v>
      </c>
      <c r="E1548" s="2">
        <v>0</v>
      </c>
      <c r="F1548" s="2">
        <v>0</v>
      </c>
      <c r="G1548" s="2">
        <v>0</v>
      </c>
      <c r="H1548" s="2">
        <v>1</v>
      </c>
      <c r="I1548" s="5">
        <v>43673</v>
      </c>
    </row>
    <row r="1549" spans="1:9" x14ac:dyDescent="0.25">
      <c r="A1549" s="2">
        <v>0</v>
      </c>
      <c r="B1549" s="2">
        <v>1838</v>
      </c>
      <c r="C1549" s="2">
        <v>0</v>
      </c>
      <c r="D1549" s="2">
        <v>0</v>
      </c>
      <c r="E1549" s="2">
        <v>0</v>
      </c>
      <c r="F1549" s="2">
        <v>0</v>
      </c>
      <c r="G1549" s="2">
        <v>0</v>
      </c>
      <c r="H1549" s="2">
        <v>0</v>
      </c>
      <c r="I1549" s="5">
        <v>43673</v>
      </c>
    </row>
    <row r="1550" spans="1:9" x14ac:dyDescent="0.25">
      <c r="A1550" s="2">
        <v>0</v>
      </c>
      <c r="B1550" s="2">
        <v>2667</v>
      </c>
      <c r="C1550" s="2">
        <v>0</v>
      </c>
      <c r="D1550" s="2">
        <v>0</v>
      </c>
      <c r="E1550" s="2">
        <v>0</v>
      </c>
      <c r="F1550" s="2">
        <v>0</v>
      </c>
      <c r="G1550" s="2">
        <v>0</v>
      </c>
      <c r="H1550" s="2">
        <v>0</v>
      </c>
      <c r="I1550" s="5">
        <v>43673</v>
      </c>
    </row>
    <row r="1551" spans="1:9" x14ac:dyDescent="0.25">
      <c r="A1551" s="2">
        <v>0</v>
      </c>
      <c r="B1551" s="2">
        <v>2853</v>
      </c>
      <c r="C1551" s="2">
        <v>0</v>
      </c>
      <c r="D1551" s="2">
        <v>0</v>
      </c>
      <c r="E1551" s="2">
        <v>0</v>
      </c>
      <c r="F1551" s="2">
        <v>0</v>
      </c>
      <c r="G1551" s="2">
        <v>0</v>
      </c>
      <c r="H1551" s="2">
        <v>0</v>
      </c>
      <c r="I1551" s="5">
        <v>43673</v>
      </c>
    </row>
    <row r="1552" spans="1:9" x14ac:dyDescent="0.25">
      <c r="A1552" s="2">
        <v>0</v>
      </c>
      <c r="B1552" s="2">
        <v>1058</v>
      </c>
      <c r="C1552" s="2">
        <v>0</v>
      </c>
      <c r="D1552" s="2">
        <v>0</v>
      </c>
      <c r="E1552" s="2">
        <v>0</v>
      </c>
      <c r="F1552" s="2">
        <v>0</v>
      </c>
      <c r="G1552" s="2">
        <v>0</v>
      </c>
      <c r="H1552" s="2">
        <v>0</v>
      </c>
      <c r="I1552" s="5">
        <v>43672</v>
      </c>
    </row>
    <row r="1553" spans="1:9" x14ac:dyDescent="0.25">
      <c r="A1553" s="2">
        <v>0</v>
      </c>
      <c r="B1553" s="2">
        <v>1117</v>
      </c>
      <c r="C1553" s="2">
        <v>0</v>
      </c>
      <c r="D1553" s="2">
        <v>0</v>
      </c>
      <c r="E1553" s="2">
        <v>0</v>
      </c>
      <c r="F1553" s="2">
        <v>0</v>
      </c>
      <c r="G1553" s="2">
        <v>0</v>
      </c>
      <c r="H1553" s="2">
        <v>0</v>
      </c>
      <c r="I1553" s="5">
        <v>43672</v>
      </c>
    </row>
    <row r="1554" spans="1:9" x14ac:dyDescent="0.25">
      <c r="A1554" s="2">
        <v>0</v>
      </c>
      <c r="B1554" s="2">
        <v>1182</v>
      </c>
      <c r="C1554" s="2">
        <v>0</v>
      </c>
      <c r="D1554" s="2">
        <v>0</v>
      </c>
      <c r="E1554" s="2">
        <v>0</v>
      </c>
      <c r="F1554" s="2">
        <v>0</v>
      </c>
      <c r="G1554" s="2">
        <v>0</v>
      </c>
      <c r="H1554" s="2">
        <v>0</v>
      </c>
      <c r="I1554" s="5">
        <v>43672</v>
      </c>
    </row>
    <row r="1555" spans="1:9" x14ac:dyDescent="0.25">
      <c r="A1555" s="2">
        <v>0</v>
      </c>
      <c r="B1555" s="2">
        <v>1459</v>
      </c>
      <c r="C1555" s="2">
        <v>0</v>
      </c>
      <c r="D1555" s="2">
        <v>0</v>
      </c>
      <c r="E1555" s="2">
        <v>0</v>
      </c>
      <c r="F1555" s="2">
        <v>0</v>
      </c>
      <c r="G1555" s="2">
        <v>0</v>
      </c>
      <c r="H1555" s="2">
        <v>0</v>
      </c>
      <c r="I1555" s="5">
        <v>43672</v>
      </c>
    </row>
    <row r="1556" spans="1:9" x14ac:dyDescent="0.25">
      <c r="A1556" s="2">
        <v>0</v>
      </c>
      <c r="B1556" s="2">
        <v>2710</v>
      </c>
      <c r="C1556" s="2">
        <v>0</v>
      </c>
      <c r="D1556" s="2">
        <v>0</v>
      </c>
      <c r="E1556" s="2">
        <v>0</v>
      </c>
      <c r="F1556" s="2">
        <v>0</v>
      </c>
      <c r="G1556" s="2">
        <v>0</v>
      </c>
      <c r="H1556" s="2">
        <v>0</v>
      </c>
      <c r="I1556" s="5">
        <v>43672</v>
      </c>
    </row>
    <row r="1557" spans="1:9" x14ac:dyDescent="0.25">
      <c r="A1557" s="2">
        <v>0</v>
      </c>
      <c r="B1557" s="2">
        <v>2426</v>
      </c>
      <c r="C1557" s="2">
        <v>0</v>
      </c>
      <c r="D1557" s="2">
        <v>0</v>
      </c>
      <c r="E1557" s="2">
        <v>0</v>
      </c>
      <c r="F1557" s="2">
        <v>0</v>
      </c>
      <c r="G1557" s="2">
        <v>0</v>
      </c>
      <c r="H1557" s="2">
        <v>0</v>
      </c>
      <c r="I1557" s="5">
        <v>43671</v>
      </c>
    </row>
    <row r="1558" spans="1:9" x14ac:dyDescent="0.25">
      <c r="A1558" s="2">
        <v>0</v>
      </c>
      <c r="B1558" s="2">
        <v>2704</v>
      </c>
      <c r="C1558" s="2">
        <v>0</v>
      </c>
      <c r="D1558" s="2">
        <v>0</v>
      </c>
      <c r="E1558" s="2">
        <v>0</v>
      </c>
      <c r="F1558" s="2">
        <v>0</v>
      </c>
      <c r="G1558" s="2">
        <v>0</v>
      </c>
      <c r="H1558" s="2">
        <v>0</v>
      </c>
      <c r="I1558" s="5">
        <v>43671</v>
      </c>
    </row>
    <row r="1559" spans="1:9" x14ac:dyDescent="0.25">
      <c r="A1559" s="2">
        <v>0</v>
      </c>
      <c r="B1559" s="2">
        <v>2807</v>
      </c>
      <c r="C1559" s="2">
        <v>0</v>
      </c>
      <c r="D1559" s="2">
        <v>0</v>
      </c>
      <c r="E1559" s="2">
        <v>0</v>
      </c>
      <c r="F1559" s="2">
        <v>0</v>
      </c>
      <c r="G1559" s="2">
        <v>0</v>
      </c>
      <c r="H1559" s="2">
        <v>0</v>
      </c>
      <c r="I1559" s="5">
        <v>43671</v>
      </c>
    </row>
    <row r="1560" spans="1:9" x14ac:dyDescent="0.25">
      <c r="A1560" s="2">
        <v>0</v>
      </c>
      <c r="B1560" s="2">
        <v>1435</v>
      </c>
      <c r="C1560" s="2">
        <v>0</v>
      </c>
      <c r="D1560" s="2">
        <v>0</v>
      </c>
      <c r="E1560" s="2">
        <v>0</v>
      </c>
      <c r="F1560" s="2">
        <v>0</v>
      </c>
      <c r="G1560" s="2">
        <v>0</v>
      </c>
      <c r="H1560" s="2">
        <v>0</v>
      </c>
      <c r="I1560" s="5">
        <v>43670</v>
      </c>
    </row>
    <row r="1561" spans="1:9" x14ac:dyDescent="0.25">
      <c r="A1561" s="2">
        <v>0</v>
      </c>
      <c r="B1561" s="2">
        <v>2033</v>
      </c>
      <c r="C1561" s="2">
        <v>0</v>
      </c>
      <c r="D1561" s="2">
        <v>0</v>
      </c>
      <c r="E1561" s="2">
        <v>0</v>
      </c>
      <c r="F1561" s="2">
        <v>0</v>
      </c>
      <c r="G1561" s="2">
        <v>0</v>
      </c>
      <c r="H1561" s="2">
        <v>0</v>
      </c>
      <c r="I1561" s="5">
        <v>43670</v>
      </c>
    </row>
    <row r="1562" spans="1:9" x14ac:dyDescent="0.25">
      <c r="A1562" s="2">
        <v>0</v>
      </c>
      <c r="B1562" s="2">
        <v>2323</v>
      </c>
      <c r="C1562" s="2">
        <v>0</v>
      </c>
      <c r="D1562" s="2">
        <v>0</v>
      </c>
      <c r="E1562" s="2">
        <v>0</v>
      </c>
      <c r="F1562" s="2">
        <v>0</v>
      </c>
      <c r="G1562" s="2">
        <v>0</v>
      </c>
      <c r="H1562" s="2">
        <v>0</v>
      </c>
      <c r="I1562" s="5">
        <v>43670</v>
      </c>
    </row>
    <row r="1563" spans="1:9" x14ac:dyDescent="0.25">
      <c r="A1563" s="2">
        <v>0</v>
      </c>
      <c r="B1563" s="2">
        <v>2891</v>
      </c>
      <c r="C1563" s="2">
        <v>0</v>
      </c>
      <c r="D1563" s="2">
        <v>0</v>
      </c>
      <c r="E1563" s="2">
        <v>0</v>
      </c>
      <c r="F1563" s="2">
        <v>0</v>
      </c>
      <c r="G1563" s="2">
        <v>0</v>
      </c>
      <c r="H1563" s="2">
        <v>0</v>
      </c>
      <c r="I1563" s="5">
        <v>43670</v>
      </c>
    </row>
    <row r="1564" spans="1:9" x14ac:dyDescent="0.25">
      <c r="A1564" s="2">
        <v>0</v>
      </c>
      <c r="B1564" s="2">
        <v>2999</v>
      </c>
      <c r="C1564" s="2">
        <v>0</v>
      </c>
      <c r="D1564" s="2">
        <v>0</v>
      </c>
      <c r="E1564" s="2">
        <v>0</v>
      </c>
      <c r="F1564" s="2">
        <v>0</v>
      </c>
      <c r="G1564" s="2">
        <v>0</v>
      </c>
      <c r="H1564" s="2">
        <v>0</v>
      </c>
      <c r="I1564" s="5">
        <v>43670</v>
      </c>
    </row>
    <row r="1565" spans="1:9" x14ac:dyDescent="0.25">
      <c r="A1565" s="2">
        <v>0</v>
      </c>
      <c r="B1565" s="2">
        <v>3054</v>
      </c>
      <c r="C1565" s="2">
        <v>0</v>
      </c>
      <c r="D1565" s="2">
        <v>0</v>
      </c>
      <c r="E1565" s="2">
        <v>0</v>
      </c>
      <c r="F1565" s="2">
        <v>0</v>
      </c>
      <c r="G1565" s="2">
        <v>0</v>
      </c>
      <c r="H1565" s="2">
        <v>0</v>
      </c>
      <c r="I1565" s="5">
        <v>43670</v>
      </c>
    </row>
    <row r="1566" spans="1:9" x14ac:dyDescent="0.25">
      <c r="A1566" s="2">
        <v>0</v>
      </c>
      <c r="B1566" s="2">
        <v>3172</v>
      </c>
      <c r="C1566" s="2">
        <v>0</v>
      </c>
      <c r="D1566" s="2">
        <v>0</v>
      </c>
      <c r="E1566" s="2">
        <v>0</v>
      </c>
      <c r="F1566" s="2">
        <v>0</v>
      </c>
      <c r="G1566" s="2">
        <v>0</v>
      </c>
      <c r="H1566" s="2">
        <v>0</v>
      </c>
      <c r="I1566" s="5">
        <v>43670</v>
      </c>
    </row>
    <row r="1567" spans="1:9" x14ac:dyDescent="0.25">
      <c r="A1567" s="2">
        <v>0</v>
      </c>
      <c r="B1567" s="2">
        <v>1514</v>
      </c>
      <c r="C1567" s="2">
        <v>0</v>
      </c>
      <c r="D1567" s="2">
        <v>0</v>
      </c>
      <c r="E1567" s="2">
        <v>0</v>
      </c>
      <c r="F1567" s="2">
        <v>0</v>
      </c>
      <c r="G1567" s="2">
        <v>0</v>
      </c>
      <c r="H1567" s="2">
        <v>0</v>
      </c>
      <c r="I1567" s="5">
        <v>43669</v>
      </c>
    </row>
    <row r="1568" spans="1:9" x14ac:dyDescent="0.25">
      <c r="A1568" s="2">
        <v>0</v>
      </c>
      <c r="B1568" s="2">
        <v>2211</v>
      </c>
      <c r="C1568" s="2">
        <v>0</v>
      </c>
      <c r="D1568" s="2">
        <v>0</v>
      </c>
      <c r="E1568" s="2">
        <v>0</v>
      </c>
      <c r="F1568" s="2">
        <v>0</v>
      </c>
      <c r="G1568" s="2">
        <v>0</v>
      </c>
      <c r="H1568" s="2">
        <v>0</v>
      </c>
      <c r="I1568" s="5">
        <v>43669</v>
      </c>
    </row>
    <row r="1569" spans="1:9" x14ac:dyDescent="0.25">
      <c r="A1569" s="2">
        <v>0</v>
      </c>
      <c r="B1569" s="2">
        <v>2802</v>
      </c>
      <c r="C1569" s="2">
        <v>0</v>
      </c>
      <c r="D1569" s="2">
        <v>0</v>
      </c>
      <c r="E1569" s="2">
        <v>0</v>
      </c>
      <c r="F1569" s="2">
        <v>0</v>
      </c>
      <c r="G1569" s="2">
        <v>0</v>
      </c>
      <c r="H1569" s="2">
        <v>1</v>
      </c>
      <c r="I1569" s="5">
        <v>43669</v>
      </c>
    </row>
    <row r="1570" spans="1:9" x14ac:dyDescent="0.25">
      <c r="A1570" s="2">
        <v>0</v>
      </c>
      <c r="B1570" s="2">
        <v>1815</v>
      </c>
      <c r="C1570" s="2">
        <v>0</v>
      </c>
      <c r="D1570" s="2">
        <v>0</v>
      </c>
      <c r="E1570" s="2">
        <v>0</v>
      </c>
      <c r="F1570" s="2">
        <v>0</v>
      </c>
      <c r="G1570" s="2">
        <v>0</v>
      </c>
      <c r="H1570" s="2">
        <v>0</v>
      </c>
      <c r="I1570" s="5">
        <v>43668</v>
      </c>
    </row>
    <row r="1571" spans="1:9" x14ac:dyDescent="0.25">
      <c r="A1571" s="2">
        <v>0</v>
      </c>
      <c r="B1571" s="2">
        <v>1858</v>
      </c>
      <c r="C1571" s="2">
        <v>0</v>
      </c>
      <c r="D1571" s="2">
        <v>0</v>
      </c>
      <c r="E1571" s="2">
        <v>0</v>
      </c>
      <c r="F1571" s="2">
        <v>0</v>
      </c>
      <c r="G1571" s="2">
        <v>0</v>
      </c>
      <c r="H1571" s="2">
        <v>0</v>
      </c>
      <c r="I1571" s="5">
        <v>43668</v>
      </c>
    </row>
    <row r="1572" spans="1:9" x14ac:dyDescent="0.25">
      <c r="A1572" s="2">
        <v>0</v>
      </c>
      <c r="B1572" s="2">
        <v>2034</v>
      </c>
      <c r="C1572" s="2">
        <v>0</v>
      </c>
      <c r="D1572" s="2">
        <v>0</v>
      </c>
      <c r="E1572" s="2">
        <v>0</v>
      </c>
      <c r="F1572" s="2">
        <v>0</v>
      </c>
      <c r="G1572" s="2">
        <v>0</v>
      </c>
      <c r="H1572" s="2">
        <v>1</v>
      </c>
      <c r="I1572" s="5">
        <v>43668</v>
      </c>
    </row>
    <row r="1573" spans="1:9" x14ac:dyDescent="0.25">
      <c r="A1573" s="2">
        <v>0</v>
      </c>
      <c r="B1573" s="2">
        <v>2305</v>
      </c>
      <c r="C1573" s="2">
        <v>0</v>
      </c>
      <c r="D1573" s="2">
        <v>0</v>
      </c>
      <c r="E1573" s="2">
        <v>0</v>
      </c>
      <c r="F1573" s="2">
        <v>0</v>
      </c>
      <c r="G1573" s="2">
        <v>0</v>
      </c>
      <c r="H1573" s="2">
        <v>0</v>
      </c>
      <c r="I1573" s="5">
        <v>43668</v>
      </c>
    </row>
    <row r="1574" spans="1:9" x14ac:dyDescent="0.25">
      <c r="A1574" s="2">
        <v>0</v>
      </c>
      <c r="B1574" s="2">
        <v>2415</v>
      </c>
      <c r="C1574" s="2">
        <v>0</v>
      </c>
      <c r="D1574" s="2">
        <v>0</v>
      </c>
      <c r="E1574" s="2">
        <v>0</v>
      </c>
      <c r="F1574" s="2">
        <v>0</v>
      </c>
      <c r="G1574" s="2">
        <v>0</v>
      </c>
      <c r="H1574" s="2">
        <v>0</v>
      </c>
      <c r="I1574" s="5">
        <v>43668</v>
      </c>
    </row>
    <row r="1575" spans="1:9" x14ac:dyDescent="0.25">
      <c r="A1575" s="2">
        <v>0</v>
      </c>
      <c r="B1575" s="2">
        <v>2536</v>
      </c>
      <c r="C1575" s="2">
        <v>0</v>
      </c>
      <c r="D1575" s="2">
        <v>0</v>
      </c>
      <c r="E1575" s="2">
        <v>0</v>
      </c>
      <c r="F1575" s="2">
        <v>0</v>
      </c>
      <c r="G1575" s="2">
        <v>0</v>
      </c>
      <c r="H1575" s="2">
        <v>0</v>
      </c>
      <c r="I1575" s="5">
        <v>43668</v>
      </c>
    </row>
    <row r="1576" spans="1:9" x14ac:dyDescent="0.25">
      <c r="A1576" s="2">
        <v>0</v>
      </c>
      <c r="B1576" s="2">
        <v>2567</v>
      </c>
      <c r="C1576" s="2">
        <v>0</v>
      </c>
      <c r="D1576" s="2">
        <v>0</v>
      </c>
      <c r="E1576" s="2">
        <v>0</v>
      </c>
      <c r="F1576" s="2">
        <v>0</v>
      </c>
      <c r="G1576" s="2">
        <v>0</v>
      </c>
      <c r="H1576" s="2">
        <v>0</v>
      </c>
      <c r="I1576" s="5">
        <v>43668</v>
      </c>
    </row>
    <row r="1577" spans="1:9" x14ac:dyDescent="0.25">
      <c r="A1577" s="2">
        <v>0</v>
      </c>
      <c r="B1577" s="2">
        <v>2789</v>
      </c>
      <c r="C1577" s="2">
        <v>0</v>
      </c>
      <c r="D1577" s="2">
        <v>0</v>
      </c>
      <c r="E1577" s="2">
        <v>0</v>
      </c>
      <c r="F1577" s="2">
        <v>0</v>
      </c>
      <c r="G1577" s="2">
        <v>0</v>
      </c>
      <c r="H1577" s="2">
        <v>0</v>
      </c>
      <c r="I1577" s="5">
        <v>43668</v>
      </c>
    </row>
    <row r="1578" spans="1:9" x14ac:dyDescent="0.25">
      <c r="A1578" s="2">
        <v>1</v>
      </c>
      <c r="B1578" s="2">
        <v>2945</v>
      </c>
      <c r="C1578" s="2">
        <v>0</v>
      </c>
      <c r="D1578" s="2">
        <v>0</v>
      </c>
      <c r="E1578" s="2">
        <v>0</v>
      </c>
      <c r="F1578" s="2">
        <v>0</v>
      </c>
      <c r="G1578" s="2">
        <v>0</v>
      </c>
      <c r="H1578" s="2">
        <v>0</v>
      </c>
      <c r="I1578" s="5">
        <v>43668</v>
      </c>
    </row>
    <row r="1579" spans="1:9" x14ac:dyDescent="0.25">
      <c r="A1579" s="2">
        <v>0</v>
      </c>
      <c r="B1579" s="2">
        <v>2986</v>
      </c>
      <c r="C1579" s="2">
        <v>0</v>
      </c>
      <c r="D1579" s="2">
        <v>0</v>
      </c>
      <c r="E1579" s="2">
        <v>0</v>
      </c>
      <c r="F1579" s="2">
        <v>0</v>
      </c>
      <c r="G1579" s="2">
        <v>0</v>
      </c>
      <c r="H1579" s="2">
        <v>0</v>
      </c>
      <c r="I1579" s="5">
        <v>43668</v>
      </c>
    </row>
    <row r="1580" spans="1:9" x14ac:dyDescent="0.25">
      <c r="A1580" s="2">
        <v>0</v>
      </c>
      <c r="B1580" s="2">
        <v>3134</v>
      </c>
      <c r="C1580" s="2">
        <v>0</v>
      </c>
      <c r="D1580" s="2">
        <v>0</v>
      </c>
      <c r="E1580" s="2">
        <v>0</v>
      </c>
      <c r="F1580" s="2">
        <v>0</v>
      </c>
      <c r="G1580" s="2">
        <v>0</v>
      </c>
      <c r="H1580" s="2">
        <v>0</v>
      </c>
      <c r="I1580" s="5">
        <v>43668</v>
      </c>
    </row>
    <row r="1581" spans="1:9" x14ac:dyDescent="0.25">
      <c r="A1581" s="2">
        <v>0</v>
      </c>
      <c r="B1581" s="2">
        <v>1314</v>
      </c>
      <c r="C1581" s="2">
        <v>0</v>
      </c>
      <c r="D1581" s="2">
        <v>0</v>
      </c>
      <c r="E1581" s="2">
        <v>0</v>
      </c>
      <c r="F1581" s="2">
        <v>0</v>
      </c>
      <c r="G1581" s="2">
        <v>0</v>
      </c>
      <c r="H1581" s="2">
        <v>0</v>
      </c>
      <c r="I1581" s="5">
        <v>43667</v>
      </c>
    </row>
    <row r="1582" spans="1:9" x14ac:dyDescent="0.25">
      <c r="A1582" s="2">
        <v>0</v>
      </c>
      <c r="B1582" s="2">
        <v>1704</v>
      </c>
      <c r="C1582" s="2">
        <v>0</v>
      </c>
      <c r="D1582" s="2">
        <v>0</v>
      </c>
      <c r="E1582" s="2">
        <v>0</v>
      </c>
      <c r="F1582" s="2">
        <v>0</v>
      </c>
      <c r="G1582" s="2">
        <v>0</v>
      </c>
      <c r="H1582" s="2">
        <v>0</v>
      </c>
      <c r="I1582" s="5">
        <v>43667</v>
      </c>
    </row>
    <row r="1583" spans="1:9" x14ac:dyDescent="0.25">
      <c r="A1583" s="2">
        <v>0</v>
      </c>
      <c r="B1583" s="2">
        <v>1984</v>
      </c>
      <c r="C1583" s="2">
        <v>0</v>
      </c>
      <c r="D1583" s="2">
        <v>0</v>
      </c>
      <c r="E1583" s="2">
        <v>0</v>
      </c>
      <c r="F1583" s="2">
        <v>0</v>
      </c>
      <c r="G1583" s="2">
        <v>0</v>
      </c>
      <c r="H1583" s="2">
        <v>0</v>
      </c>
      <c r="I1583" s="5">
        <v>43667</v>
      </c>
    </row>
    <row r="1584" spans="1:9" x14ac:dyDescent="0.25">
      <c r="A1584" s="2">
        <v>0</v>
      </c>
      <c r="B1584" s="2">
        <v>2390</v>
      </c>
      <c r="C1584" s="2">
        <v>0</v>
      </c>
      <c r="D1584" s="2">
        <v>0</v>
      </c>
      <c r="E1584" s="2">
        <v>0</v>
      </c>
      <c r="F1584" s="2">
        <v>0</v>
      </c>
      <c r="G1584" s="2">
        <v>0</v>
      </c>
      <c r="H1584" s="2">
        <v>0</v>
      </c>
      <c r="I1584" s="5">
        <v>43667</v>
      </c>
    </row>
    <row r="1585" spans="1:9" x14ac:dyDescent="0.25">
      <c r="A1585" s="2">
        <v>0</v>
      </c>
      <c r="B1585" s="2">
        <v>2442</v>
      </c>
      <c r="C1585" s="2">
        <v>0</v>
      </c>
      <c r="D1585" s="2">
        <v>0</v>
      </c>
      <c r="E1585" s="2">
        <v>0</v>
      </c>
      <c r="F1585" s="2">
        <v>0</v>
      </c>
      <c r="G1585" s="2">
        <v>0</v>
      </c>
      <c r="H1585" s="2">
        <v>0</v>
      </c>
      <c r="I1585" s="5">
        <v>43667</v>
      </c>
    </row>
    <row r="1586" spans="1:9" x14ac:dyDescent="0.25">
      <c r="A1586" s="2">
        <v>1</v>
      </c>
      <c r="B1586" s="2">
        <v>2982</v>
      </c>
      <c r="C1586" s="2">
        <v>0</v>
      </c>
      <c r="D1586" s="2">
        <v>0</v>
      </c>
      <c r="E1586" s="2">
        <v>0</v>
      </c>
      <c r="F1586" s="2">
        <v>0</v>
      </c>
      <c r="G1586" s="2">
        <v>0</v>
      </c>
      <c r="H1586" s="2">
        <v>0</v>
      </c>
      <c r="I1586" s="5">
        <v>43667</v>
      </c>
    </row>
    <row r="1587" spans="1:9" x14ac:dyDescent="0.25">
      <c r="A1587" s="2">
        <v>0</v>
      </c>
      <c r="B1587" s="2">
        <v>3178</v>
      </c>
      <c r="C1587" s="2">
        <v>0</v>
      </c>
      <c r="D1587" s="2">
        <v>0</v>
      </c>
      <c r="E1587" s="2">
        <v>0</v>
      </c>
      <c r="F1587" s="2">
        <v>0</v>
      </c>
      <c r="G1587" s="2">
        <v>0</v>
      </c>
      <c r="H1587" s="2">
        <v>0</v>
      </c>
      <c r="I1587" s="5">
        <v>43667</v>
      </c>
    </row>
    <row r="1588" spans="1:9" x14ac:dyDescent="0.25">
      <c r="A1588" s="2">
        <v>0</v>
      </c>
      <c r="B1588" s="2">
        <v>2451</v>
      </c>
      <c r="C1588" s="2">
        <v>0</v>
      </c>
      <c r="D1588" s="2">
        <v>0</v>
      </c>
      <c r="E1588" s="2">
        <v>0</v>
      </c>
      <c r="F1588" s="2">
        <v>0</v>
      </c>
      <c r="G1588" s="2">
        <v>0</v>
      </c>
      <c r="H1588" s="2">
        <v>0</v>
      </c>
      <c r="I1588" s="5">
        <v>43666</v>
      </c>
    </row>
    <row r="1589" spans="1:9" x14ac:dyDescent="0.25">
      <c r="A1589" s="2">
        <v>0</v>
      </c>
      <c r="B1589" s="2">
        <v>2653</v>
      </c>
      <c r="C1589" s="2">
        <v>0</v>
      </c>
      <c r="D1589" s="2">
        <v>0</v>
      </c>
      <c r="E1589" s="2">
        <v>0</v>
      </c>
      <c r="F1589" s="2">
        <v>0</v>
      </c>
      <c r="G1589" s="2">
        <v>0</v>
      </c>
      <c r="H1589" s="2">
        <v>0</v>
      </c>
      <c r="I1589" s="5">
        <v>43666</v>
      </c>
    </row>
    <row r="1590" spans="1:9" x14ac:dyDescent="0.25">
      <c r="A1590" s="2">
        <v>0</v>
      </c>
      <c r="B1590" s="2">
        <v>2728</v>
      </c>
      <c r="C1590" s="2">
        <v>1</v>
      </c>
      <c r="D1590" s="2">
        <v>0</v>
      </c>
      <c r="E1590" s="2">
        <v>0</v>
      </c>
      <c r="F1590" s="2">
        <v>0</v>
      </c>
      <c r="G1590" s="2">
        <v>0</v>
      </c>
      <c r="H1590" s="2">
        <v>1</v>
      </c>
      <c r="I1590" s="5">
        <v>43666</v>
      </c>
    </row>
    <row r="1591" spans="1:9" x14ac:dyDescent="0.25">
      <c r="A1591" s="2">
        <v>0</v>
      </c>
      <c r="B1591" s="2">
        <v>2924</v>
      </c>
      <c r="C1591" s="2">
        <v>0</v>
      </c>
      <c r="D1591" s="2">
        <v>0</v>
      </c>
      <c r="E1591" s="2">
        <v>0</v>
      </c>
      <c r="F1591" s="2">
        <v>0</v>
      </c>
      <c r="G1591" s="2">
        <v>0</v>
      </c>
      <c r="H1591" s="2">
        <v>0</v>
      </c>
      <c r="I1591" s="5">
        <v>43666</v>
      </c>
    </row>
    <row r="1592" spans="1:9" x14ac:dyDescent="0.25">
      <c r="A1592" s="2">
        <v>0</v>
      </c>
      <c r="B1592" s="2">
        <v>2959</v>
      </c>
      <c r="C1592" s="2">
        <v>0</v>
      </c>
      <c r="D1592" s="2">
        <v>0</v>
      </c>
      <c r="E1592" s="2">
        <v>0</v>
      </c>
      <c r="F1592" s="2">
        <v>0</v>
      </c>
      <c r="G1592" s="2">
        <v>0</v>
      </c>
      <c r="H1592" s="2">
        <v>0</v>
      </c>
      <c r="I1592" s="5">
        <v>43666</v>
      </c>
    </row>
    <row r="1593" spans="1:9" x14ac:dyDescent="0.25">
      <c r="A1593" s="2">
        <v>0</v>
      </c>
      <c r="B1593" s="2">
        <v>1267</v>
      </c>
      <c r="C1593" s="2">
        <v>0</v>
      </c>
      <c r="D1593" s="2">
        <v>0</v>
      </c>
      <c r="E1593" s="2">
        <v>0</v>
      </c>
      <c r="F1593" s="2">
        <v>0</v>
      </c>
      <c r="G1593" s="2">
        <v>0</v>
      </c>
      <c r="H1593" s="2">
        <v>0</v>
      </c>
      <c r="I1593" s="5">
        <v>43665</v>
      </c>
    </row>
    <row r="1594" spans="1:9" x14ac:dyDescent="0.25">
      <c r="A1594" s="2">
        <v>0</v>
      </c>
      <c r="B1594" s="2">
        <v>1698</v>
      </c>
      <c r="C1594" s="2">
        <v>0</v>
      </c>
      <c r="D1594" s="2">
        <v>0</v>
      </c>
      <c r="E1594" s="2">
        <v>0</v>
      </c>
      <c r="F1594" s="2">
        <v>0</v>
      </c>
      <c r="G1594" s="2">
        <v>0</v>
      </c>
      <c r="H1594" s="2">
        <v>0</v>
      </c>
      <c r="I1594" s="5">
        <v>43665</v>
      </c>
    </row>
    <row r="1595" spans="1:9" x14ac:dyDescent="0.25">
      <c r="A1595" s="2">
        <v>0</v>
      </c>
      <c r="B1595" s="2">
        <v>2476</v>
      </c>
      <c r="C1595" s="2">
        <v>0</v>
      </c>
      <c r="D1595" s="2">
        <v>0</v>
      </c>
      <c r="E1595" s="2">
        <v>0</v>
      </c>
      <c r="F1595" s="2">
        <v>0</v>
      </c>
      <c r="G1595" s="2">
        <v>0</v>
      </c>
      <c r="H1595" s="2">
        <v>0</v>
      </c>
      <c r="I1595" s="5">
        <v>43665</v>
      </c>
    </row>
    <row r="1596" spans="1:9" x14ac:dyDescent="0.25">
      <c r="A1596" s="2">
        <v>0</v>
      </c>
      <c r="B1596" s="2">
        <v>2815</v>
      </c>
      <c r="C1596" s="2">
        <v>0</v>
      </c>
      <c r="D1596" s="2">
        <v>0</v>
      </c>
      <c r="E1596" s="2">
        <v>0</v>
      </c>
      <c r="F1596" s="2">
        <v>0</v>
      </c>
      <c r="G1596" s="2">
        <v>0</v>
      </c>
      <c r="H1596" s="2">
        <v>0</v>
      </c>
      <c r="I1596" s="5">
        <v>43665</v>
      </c>
    </row>
    <row r="1597" spans="1:9" x14ac:dyDescent="0.25">
      <c r="A1597" s="2">
        <v>0</v>
      </c>
      <c r="B1597" s="2">
        <v>1936</v>
      </c>
      <c r="C1597" s="2">
        <v>0</v>
      </c>
      <c r="D1597" s="2">
        <v>0</v>
      </c>
      <c r="E1597" s="2">
        <v>0</v>
      </c>
      <c r="F1597" s="2">
        <v>0</v>
      </c>
      <c r="G1597" s="2">
        <v>0</v>
      </c>
      <c r="H1597" s="2">
        <v>0</v>
      </c>
      <c r="I1597" s="5">
        <v>43664</v>
      </c>
    </row>
    <row r="1598" spans="1:9" x14ac:dyDescent="0.25">
      <c r="A1598" s="2">
        <v>1</v>
      </c>
      <c r="B1598" s="2">
        <v>2269</v>
      </c>
      <c r="C1598" s="2">
        <v>0</v>
      </c>
      <c r="D1598" s="2">
        <v>1</v>
      </c>
      <c r="E1598" s="2">
        <v>1</v>
      </c>
      <c r="F1598" s="2">
        <v>0</v>
      </c>
      <c r="G1598" s="2">
        <v>0</v>
      </c>
      <c r="H1598" s="2">
        <v>1</v>
      </c>
      <c r="I1598" s="5">
        <v>43664</v>
      </c>
    </row>
    <row r="1599" spans="1:9" x14ac:dyDescent="0.25">
      <c r="A1599" s="2">
        <v>0</v>
      </c>
      <c r="B1599" s="2">
        <v>2326</v>
      </c>
      <c r="C1599" s="2">
        <v>0</v>
      </c>
      <c r="D1599" s="2">
        <v>0</v>
      </c>
      <c r="E1599" s="2">
        <v>0</v>
      </c>
      <c r="F1599" s="2">
        <v>0</v>
      </c>
      <c r="G1599" s="2">
        <v>0</v>
      </c>
      <c r="H1599" s="2">
        <v>0</v>
      </c>
      <c r="I1599" s="5">
        <v>43664</v>
      </c>
    </row>
    <row r="1600" spans="1:9" x14ac:dyDescent="0.25">
      <c r="A1600" s="2">
        <v>0</v>
      </c>
      <c r="B1600" s="2">
        <v>1736</v>
      </c>
      <c r="C1600" s="2">
        <v>0</v>
      </c>
      <c r="D1600" s="2">
        <v>0</v>
      </c>
      <c r="E1600" s="2">
        <v>0</v>
      </c>
      <c r="F1600" s="2">
        <v>0</v>
      </c>
      <c r="G1600" s="2">
        <v>0</v>
      </c>
      <c r="H1600" s="2">
        <v>0</v>
      </c>
      <c r="I1600" s="5">
        <v>43663</v>
      </c>
    </row>
    <row r="1601" spans="1:9" x14ac:dyDescent="0.25">
      <c r="A1601" s="2">
        <v>1</v>
      </c>
      <c r="B1601" s="2">
        <v>1871</v>
      </c>
      <c r="C1601" s="2">
        <v>0</v>
      </c>
      <c r="D1601" s="2">
        <v>0</v>
      </c>
      <c r="E1601" s="2">
        <v>0</v>
      </c>
      <c r="F1601" s="2">
        <v>0</v>
      </c>
      <c r="G1601" s="2">
        <v>0</v>
      </c>
      <c r="H1601" s="2">
        <v>0</v>
      </c>
      <c r="I1601" s="5">
        <v>43663</v>
      </c>
    </row>
    <row r="1602" spans="1:9" x14ac:dyDescent="0.25">
      <c r="A1602" s="2">
        <v>0</v>
      </c>
      <c r="B1602" s="2">
        <v>2248</v>
      </c>
      <c r="C1602" s="2">
        <v>0</v>
      </c>
      <c r="D1602" s="2">
        <v>0</v>
      </c>
      <c r="E1602" s="2">
        <v>0</v>
      </c>
      <c r="F1602" s="2">
        <v>0</v>
      </c>
      <c r="G1602" s="2">
        <v>0</v>
      </c>
      <c r="H1602" s="2">
        <v>0</v>
      </c>
      <c r="I1602" s="5">
        <v>43662</v>
      </c>
    </row>
    <row r="1603" spans="1:9" x14ac:dyDescent="0.25">
      <c r="A1603" s="2">
        <v>1</v>
      </c>
      <c r="B1603" s="2">
        <v>3014</v>
      </c>
      <c r="C1603" s="2">
        <v>0</v>
      </c>
      <c r="D1603" s="2">
        <v>0</v>
      </c>
      <c r="E1603" s="2">
        <v>0</v>
      </c>
      <c r="F1603" s="2">
        <v>0</v>
      </c>
      <c r="G1603" s="2">
        <v>0</v>
      </c>
      <c r="H1603" s="2">
        <v>0</v>
      </c>
      <c r="I1603" s="5">
        <v>43662</v>
      </c>
    </row>
    <row r="1604" spans="1:9" x14ac:dyDescent="0.25">
      <c r="A1604" s="2">
        <v>0</v>
      </c>
      <c r="B1604" s="2">
        <v>1308</v>
      </c>
      <c r="C1604" s="2">
        <v>0</v>
      </c>
      <c r="D1604" s="2">
        <v>0</v>
      </c>
      <c r="E1604" s="2">
        <v>0</v>
      </c>
      <c r="F1604" s="2">
        <v>0</v>
      </c>
      <c r="G1604" s="2">
        <v>0</v>
      </c>
      <c r="H1604" s="2">
        <v>0</v>
      </c>
      <c r="I1604" s="5">
        <v>43661</v>
      </c>
    </row>
    <row r="1605" spans="1:9" x14ac:dyDescent="0.25">
      <c r="A1605" s="2">
        <v>0</v>
      </c>
      <c r="B1605" s="2">
        <v>1423</v>
      </c>
      <c r="C1605" s="2">
        <v>0</v>
      </c>
      <c r="D1605" s="2">
        <v>0</v>
      </c>
      <c r="E1605" s="2">
        <v>0</v>
      </c>
      <c r="F1605" s="2">
        <v>0</v>
      </c>
      <c r="G1605" s="2">
        <v>0</v>
      </c>
      <c r="H1605" s="2">
        <v>0</v>
      </c>
      <c r="I1605" s="5">
        <v>43661</v>
      </c>
    </row>
    <row r="1606" spans="1:9" x14ac:dyDescent="0.25">
      <c r="A1606" s="2">
        <v>0</v>
      </c>
      <c r="B1606" s="2">
        <v>1261</v>
      </c>
      <c r="C1606" s="2">
        <v>0</v>
      </c>
      <c r="D1606" s="2">
        <v>0</v>
      </c>
      <c r="E1606" s="2">
        <v>0</v>
      </c>
      <c r="F1606" s="2">
        <v>0</v>
      </c>
      <c r="G1606" s="2">
        <v>0</v>
      </c>
      <c r="H1606" s="2">
        <v>0</v>
      </c>
      <c r="I1606" s="5">
        <v>43660</v>
      </c>
    </row>
    <row r="1607" spans="1:9" x14ac:dyDescent="0.25">
      <c r="A1607" s="2">
        <v>0</v>
      </c>
      <c r="B1607" s="2">
        <v>1299</v>
      </c>
      <c r="C1607" s="2">
        <v>0</v>
      </c>
      <c r="D1607" s="2">
        <v>0</v>
      </c>
      <c r="E1607" s="2">
        <v>0</v>
      </c>
      <c r="F1607" s="2">
        <v>0</v>
      </c>
      <c r="G1607" s="2">
        <v>0</v>
      </c>
      <c r="H1607" s="2">
        <v>0</v>
      </c>
      <c r="I1607" s="5">
        <v>43660</v>
      </c>
    </row>
    <row r="1608" spans="1:9" x14ac:dyDescent="0.25">
      <c r="A1608" s="2">
        <v>0</v>
      </c>
      <c r="B1608" s="2">
        <v>1881</v>
      </c>
      <c r="C1608" s="2">
        <v>0</v>
      </c>
      <c r="D1608" s="2">
        <v>0</v>
      </c>
      <c r="E1608" s="2">
        <v>0</v>
      </c>
      <c r="F1608" s="2">
        <v>0</v>
      </c>
      <c r="G1608" s="2">
        <v>0</v>
      </c>
      <c r="H1608" s="2">
        <v>0</v>
      </c>
      <c r="I1608" s="5">
        <v>43660</v>
      </c>
    </row>
    <row r="1609" spans="1:9" x14ac:dyDescent="0.25">
      <c r="A1609" s="2">
        <v>0</v>
      </c>
      <c r="B1609" s="2">
        <v>2920</v>
      </c>
      <c r="C1609" s="2">
        <v>0</v>
      </c>
      <c r="D1609" s="2">
        <v>0</v>
      </c>
      <c r="E1609" s="2">
        <v>0</v>
      </c>
      <c r="F1609" s="2">
        <v>0</v>
      </c>
      <c r="G1609" s="2">
        <v>0</v>
      </c>
      <c r="H1609" s="2">
        <v>0</v>
      </c>
      <c r="I1609" s="5">
        <v>43660</v>
      </c>
    </row>
    <row r="1610" spans="1:9" x14ac:dyDescent="0.25">
      <c r="A1610" s="2">
        <v>0</v>
      </c>
      <c r="B1610" s="2">
        <v>2961</v>
      </c>
      <c r="C1610" s="2">
        <v>0</v>
      </c>
      <c r="D1610" s="2">
        <v>0</v>
      </c>
      <c r="E1610" s="2">
        <v>0</v>
      </c>
      <c r="F1610" s="2">
        <v>0</v>
      </c>
      <c r="G1610" s="2">
        <v>0</v>
      </c>
      <c r="H1610" s="2">
        <v>0</v>
      </c>
      <c r="I1610" s="5">
        <v>43660</v>
      </c>
    </row>
    <row r="1611" spans="1:9" x14ac:dyDescent="0.25">
      <c r="A1611" s="2">
        <v>0</v>
      </c>
      <c r="B1611" s="2">
        <v>1794</v>
      </c>
      <c r="C1611" s="2">
        <v>0</v>
      </c>
      <c r="D1611" s="2">
        <v>0</v>
      </c>
      <c r="E1611" s="2">
        <v>0</v>
      </c>
      <c r="F1611" s="2">
        <v>0</v>
      </c>
      <c r="G1611" s="2">
        <v>0</v>
      </c>
      <c r="H1611" s="2">
        <v>0</v>
      </c>
      <c r="I1611" s="5">
        <v>43658</v>
      </c>
    </row>
    <row r="1612" spans="1:9" x14ac:dyDescent="0.25">
      <c r="A1612" s="2">
        <v>0</v>
      </c>
      <c r="B1612" s="2">
        <v>2066</v>
      </c>
      <c r="C1612" s="2">
        <v>0</v>
      </c>
      <c r="D1612" s="2">
        <v>0</v>
      </c>
      <c r="E1612" s="2">
        <v>0</v>
      </c>
      <c r="F1612" s="2">
        <v>0</v>
      </c>
      <c r="G1612" s="2">
        <v>0</v>
      </c>
      <c r="H1612" s="2">
        <v>0</v>
      </c>
      <c r="I1612" s="5">
        <v>43658</v>
      </c>
    </row>
    <row r="1613" spans="1:9" x14ac:dyDescent="0.25">
      <c r="A1613" s="2">
        <v>0</v>
      </c>
      <c r="B1613" s="2">
        <v>1251</v>
      </c>
      <c r="C1613" s="2">
        <v>0</v>
      </c>
      <c r="D1613" s="2">
        <v>0</v>
      </c>
      <c r="E1613" s="2">
        <v>0</v>
      </c>
      <c r="F1613" s="2">
        <v>0</v>
      </c>
      <c r="G1613" s="2">
        <v>0</v>
      </c>
      <c r="H1613" s="2">
        <v>1</v>
      </c>
      <c r="I1613" s="5">
        <v>43657</v>
      </c>
    </row>
    <row r="1614" spans="1:9" x14ac:dyDescent="0.25">
      <c r="A1614" s="2">
        <v>0</v>
      </c>
      <c r="B1614" s="2">
        <v>1500</v>
      </c>
      <c r="C1614" s="2">
        <v>0</v>
      </c>
      <c r="D1614" s="2">
        <v>0</v>
      </c>
      <c r="E1614" s="2">
        <v>0</v>
      </c>
      <c r="F1614" s="2">
        <v>0</v>
      </c>
      <c r="G1614" s="2">
        <v>0</v>
      </c>
      <c r="H1614" s="2">
        <v>0</v>
      </c>
      <c r="I1614" s="5">
        <v>43657</v>
      </c>
    </row>
    <row r="1615" spans="1:9" x14ac:dyDescent="0.25">
      <c r="A1615" s="2">
        <v>0</v>
      </c>
      <c r="B1615" s="2">
        <v>1099</v>
      </c>
      <c r="C1615" s="2">
        <v>0</v>
      </c>
      <c r="D1615" s="2">
        <v>0</v>
      </c>
      <c r="E1615" s="2">
        <v>0</v>
      </c>
      <c r="F1615" s="2">
        <v>0</v>
      </c>
      <c r="G1615" s="2">
        <v>0</v>
      </c>
      <c r="H1615" s="2">
        <v>0</v>
      </c>
      <c r="I1615" s="5">
        <v>43656</v>
      </c>
    </row>
    <row r="1616" spans="1:9" x14ac:dyDescent="0.25">
      <c r="A1616" s="2">
        <v>1</v>
      </c>
      <c r="B1616" s="2">
        <v>1986</v>
      </c>
      <c r="C1616" s="2">
        <v>0</v>
      </c>
      <c r="D1616" s="2">
        <v>0</v>
      </c>
      <c r="E1616" s="2">
        <v>0</v>
      </c>
      <c r="F1616" s="2">
        <v>0</v>
      </c>
      <c r="G1616" s="2">
        <v>0</v>
      </c>
      <c r="H1616" s="2">
        <v>1</v>
      </c>
      <c r="I1616" s="5">
        <v>43656</v>
      </c>
    </row>
    <row r="1617" spans="1:9" x14ac:dyDescent="0.25">
      <c r="A1617" s="2">
        <v>0</v>
      </c>
      <c r="B1617" s="2">
        <v>2065</v>
      </c>
      <c r="C1617" s="2">
        <v>0</v>
      </c>
      <c r="D1617" s="2">
        <v>0</v>
      </c>
      <c r="E1617" s="2">
        <v>1</v>
      </c>
      <c r="F1617" s="2">
        <v>0</v>
      </c>
      <c r="G1617" s="2">
        <v>0</v>
      </c>
      <c r="H1617" s="2">
        <v>1</v>
      </c>
      <c r="I1617" s="5">
        <v>43656</v>
      </c>
    </row>
    <row r="1618" spans="1:9" x14ac:dyDescent="0.25">
      <c r="A1618" s="2">
        <v>0</v>
      </c>
      <c r="B1618" s="2">
        <v>2120</v>
      </c>
      <c r="C1618" s="2">
        <v>0</v>
      </c>
      <c r="D1618" s="2">
        <v>0</v>
      </c>
      <c r="E1618" s="2">
        <v>0</v>
      </c>
      <c r="F1618" s="2">
        <v>0</v>
      </c>
      <c r="G1618" s="2">
        <v>0</v>
      </c>
      <c r="H1618" s="2">
        <v>0</v>
      </c>
      <c r="I1618" s="5">
        <v>43656</v>
      </c>
    </row>
    <row r="1619" spans="1:9" x14ac:dyDescent="0.25">
      <c r="A1619" s="2">
        <v>1</v>
      </c>
      <c r="B1619" s="2">
        <v>1038</v>
      </c>
      <c r="C1619" s="2">
        <v>0</v>
      </c>
      <c r="D1619" s="2">
        <v>0</v>
      </c>
      <c r="E1619" s="2">
        <v>0</v>
      </c>
      <c r="F1619" s="2">
        <v>0</v>
      </c>
      <c r="G1619" s="2">
        <v>0</v>
      </c>
      <c r="H1619" s="2">
        <v>1</v>
      </c>
      <c r="I1619" s="5">
        <v>43655</v>
      </c>
    </row>
    <row r="1620" spans="1:9" x14ac:dyDescent="0.25">
      <c r="A1620" s="2">
        <v>1</v>
      </c>
      <c r="B1620" s="2">
        <v>1875</v>
      </c>
      <c r="C1620" s="2">
        <v>0</v>
      </c>
      <c r="D1620" s="2">
        <v>0</v>
      </c>
      <c r="E1620" s="2">
        <v>0</v>
      </c>
      <c r="F1620" s="2">
        <v>0</v>
      </c>
      <c r="G1620" s="2">
        <v>0</v>
      </c>
      <c r="H1620" s="2">
        <v>1</v>
      </c>
      <c r="I1620" s="5">
        <v>43655</v>
      </c>
    </row>
    <row r="1621" spans="1:9" x14ac:dyDescent="0.25">
      <c r="A1621" s="2">
        <v>0</v>
      </c>
      <c r="B1621" s="2">
        <v>3110</v>
      </c>
      <c r="C1621" s="2">
        <v>0</v>
      </c>
      <c r="D1621" s="2">
        <v>0</v>
      </c>
      <c r="E1621" s="2">
        <v>0</v>
      </c>
      <c r="F1621" s="2">
        <v>0</v>
      </c>
      <c r="G1621" s="2">
        <v>0</v>
      </c>
      <c r="H1621" s="2">
        <v>0</v>
      </c>
      <c r="I1621" s="5">
        <v>43655</v>
      </c>
    </row>
    <row r="1622" spans="1:9" x14ac:dyDescent="0.25">
      <c r="A1622" s="2">
        <v>0</v>
      </c>
      <c r="B1622" s="2">
        <v>1559</v>
      </c>
      <c r="C1622" s="2">
        <v>1</v>
      </c>
      <c r="D1622" s="2">
        <v>0</v>
      </c>
      <c r="E1622" s="2">
        <v>1</v>
      </c>
      <c r="F1622" s="2">
        <v>1</v>
      </c>
      <c r="G1622" s="2">
        <v>0</v>
      </c>
      <c r="H1622" s="2">
        <v>1</v>
      </c>
      <c r="I1622" s="5">
        <v>43654</v>
      </c>
    </row>
    <row r="1623" spans="1:9" x14ac:dyDescent="0.25">
      <c r="A1623" s="2">
        <v>0</v>
      </c>
      <c r="B1623" s="2">
        <v>2122</v>
      </c>
      <c r="C1623" s="2">
        <v>0</v>
      </c>
      <c r="D1623" s="2">
        <v>0</v>
      </c>
      <c r="E1623" s="2">
        <v>0</v>
      </c>
      <c r="F1623" s="2">
        <v>0</v>
      </c>
      <c r="G1623" s="2">
        <v>0</v>
      </c>
      <c r="H1623" s="2">
        <v>0</v>
      </c>
      <c r="I1623" s="5">
        <v>43654</v>
      </c>
    </row>
    <row r="1624" spans="1:9" x14ac:dyDescent="0.25">
      <c r="A1624" s="2">
        <v>0</v>
      </c>
      <c r="B1624" s="2">
        <v>1273</v>
      </c>
      <c r="C1624" s="2">
        <v>0</v>
      </c>
      <c r="D1624" s="2">
        <v>0</v>
      </c>
      <c r="E1624" s="2">
        <v>0</v>
      </c>
      <c r="F1624" s="2">
        <v>0</v>
      </c>
      <c r="G1624" s="2">
        <v>0</v>
      </c>
      <c r="H1624" s="2">
        <v>0</v>
      </c>
      <c r="I1624" s="5">
        <v>43652</v>
      </c>
    </row>
    <row r="1625" spans="1:9" x14ac:dyDescent="0.25">
      <c r="A1625" s="2">
        <v>0</v>
      </c>
      <c r="B1625" s="2">
        <v>1933</v>
      </c>
      <c r="C1625" s="2">
        <v>0</v>
      </c>
      <c r="D1625" s="2">
        <v>0</v>
      </c>
      <c r="E1625" s="2">
        <v>0</v>
      </c>
      <c r="F1625" s="2">
        <v>0</v>
      </c>
      <c r="G1625" s="2">
        <v>0</v>
      </c>
      <c r="H1625" s="2">
        <v>1</v>
      </c>
      <c r="I1625" s="5">
        <v>43652</v>
      </c>
    </row>
    <row r="1626" spans="1:9" x14ac:dyDescent="0.25">
      <c r="A1626" s="2">
        <v>0</v>
      </c>
      <c r="B1626" s="2">
        <v>2008</v>
      </c>
      <c r="C1626" s="2">
        <v>0</v>
      </c>
      <c r="D1626" s="2">
        <v>0</v>
      </c>
      <c r="E1626" s="2">
        <v>0</v>
      </c>
      <c r="F1626" s="2">
        <v>0</v>
      </c>
      <c r="G1626" s="2">
        <v>0</v>
      </c>
      <c r="H1626" s="2">
        <v>0</v>
      </c>
      <c r="I1626" s="5">
        <v>43652</v>
      </c>
    </row>
    <row r="1627" spans="1:9" x14ac:dyDescent="0.25">
      <c r="A1627" s="2">
        <v>0</v>
      </c>
      <c r="B1627" s="2">
        <v>2867</v>
      </c>
      <c r="C1627" s="2">
        <v>0</v>
      </c>
      <c r="D1627" s="2">
        <v>0</v>
      </c>
      <c r="E1627" s="2">
        <v>0</v>
      </c>
      <c r="F1627" s="2">
        <v>0</v>
      </c>
      <c r="G1627" s="2">
        <v>0</v>
      </c>
      <c r="H1627" s="2">
        <v>0</v>
      </c>
      <c r="I1627" s="5">
        <v>43650</v>
      </c>
    </row>
    <row r="1628" spans="1:9" x14ac:dyDescent="0.25">
      <c r="A1628" s="2">
        <v>0</v>
      </c>
      <c r="B1628" s="2">
        <v>2988</v>
      </c>
      <c r="C1628" s="2">
        <v>0</v>
      </c>
      <c r="D1628" s="2">
        <v>0</v>
      </c>
      <c r="E1628" s="2">
        <v>0</v>
      </c>
      <c r="F1628" s="2">
        <v>0</v>
      </c>
      <c r="G1628" s="2">
        <v>0</v>
      </c>
      <c r="H1628" s="2">
        <v>0</v>
      </c>
      <c r="I1628" s="5">
        <v>43650</v>
      </c>
    </row>
    <row r="1629" spans="1:9" x14ac:dyDescent="0.25">
      <c r="A1629" s="2">
        <v>0</v>
      </c>
      <c r="B1629" s="2">
        <v>1588</v>
      </c>
      <c r="C1629" s="2">
        <v>0</v>
      </c>
      <c r="D1629" s="2">
        <v>0</v>
      </c>
      <c r="E1629" s="2">
        <v>0</v>
      </c>
      <c r="F1629" s="2">
        <v>0</v>
      </c>
      <c r="G1629" s="2">
        <v>0</v>
      </c>
      <c r="H1629" s="2">
        <v>0</v>
      </c>
      <c r="I1629" s="5">
        <v>43649</v>
      </c>
    </row>
    <row r="1630" spans="1:9" x14ac:dyDescent="0.25">
      <c r="A1630" s="2">
        <v>0</v>
      </c>
      <c r="B1630" s="2">
        <v>2203</v>
      </c>
      <c r="C1630" s="2">
        <v>0</v>
      </c>
      <c r="D1630" s="2">
        <v>0</v>
      </c>
      <c r="E1630" s="2">
        <v>1</v>
      </c>
      <c r="F1630" s="2">
        <v>0</v>
      </c>
      <c r="G1630" s="2">
        <v>0</v>
      </c>
      <c r="H1630" s="2">
        <v>0</v>
      </c>
      <c r="I1630" s="5">
        <v>43649</v>
      </c>
    </row>
    <row r="1631" spans="1:9" x14ac:dyDescent="0.25">
      <c r="A1631" s="2">
        <v>0</v>
      </c>
      <c r="B1631" s="2">
        <v>2833</v>
      </c>
      <c r="C1631" s="2">
        <v>0</v>
      </c>
      <c r="D1631" s="2">
        <v>0</v>
      </c>
      <c r="E1631" s="2">
        <v>0</v>
      </c>
      <c r="F1631" s="2">
        <v>0</v>
      </c>
      <c r="G1631" s="2">
        <v>0</v>
      </c>
      <c r="H1631" s="2">
        <v>0</v>
      </c>
      <c r="I1631" s="5">
        <v>43649</v>
      </c>
    </row>
    <row r="1632" spans="1:9" x14ac:dyDescent="0.25">
      <c r="A1632" s="2">
        <v>0</v>
      </c>
      <c r="B1632" s="2">
        <v>1893</v>
      </c>
      <c r="C1632" s="2">
        <v>0</v>
      </c>
      <c r="D1632" s="2">
        <v>0</v>
      </c>
      <c r="E1632" s="2">
        <v>0</v>
      </c>
      <c r="F1632" s="2">
        <v>0</v>
      </c>
      <c r="G1632" s="2">
        <v>0</v>
      </c>
      <c r="H1632" s="2">
        <v>1</v>
      </c>
      <c r="I1632" s="5">
        <v>43648</v>
      </c>
    </row>
    <row r="1633" spans="1:9" x14ac:dyDescent="0.25">
      <c r="A1633" s="2">
        <v>0</v>
      </c>
      <c r="B1633" s="2">
        <v>2182</v>
      </c>
      <c r="C1633" s="2">
        <v>0</v>
      </c>
      <c r="D1633" s="2">
        <v>0</v>
      </c>
      <c r="E1633" s="2">
        <v>0</v>
      </c>
      <c r="F1633" s="2">
        <v>0</v>
      </c>
      <c r="G1633" s="2">
        <v>1</v>
      </c>
      <c r="H1633" s="2">
        <v>0</v>
      </c>
      <c r="I1633" s="5">
        <v>43648</v>
      </c>
    </row>
    <row r="1634" spans="1:9" x14ac:dyDescent="0.25">
      <c r="A1634" s="2">
        <v>0</v>
      </c>
      <c r="B1634" s="2">
        <v>2413</v>
      </c>
      <c r="C1634" s="2">
        <v>0</v>
      </c>
      <c r="D1634" s="2">
        <v>0</v>
      </c>
      <c r="E1634" s="2">
        <v>0</v>
      </c>
      <c r="F1634" s="2">
        <v>0</v>
      </c>
      <c r="G1634" s="2">
        <v>0</v>
      </c>
      <c r="H1634" s="2">
        <v>0</v>
      </c>
      <c r="I1634" s="5">
        <v>43648</v>
      </c>
    </row>
    <row r="1635" spans="1:9" x14ac:dyDescent="0.25">
      <c r="A1635" s="2">
        <v>0</v>
      </c>
      <c r="B1635" s="2">
        <v>2889</v>
      </c>
      <c r="C1635" s="2">
        <v>0</v>
      </c>
      <c r="D1635" s="2">
        <v>0</v>
      </c>
      <c r="E1635" s="2">
        <v>0</v>
      </c>
      <c r="F1635" s="2">
        <v>0</v>
      </c>
      <c r="G1635" s="2">
        <v>0</v>
      </c>
      <c r="H1635" s="2">
        <v>0</v>
      </c>
      <c r="I1635" s="5">
        <v>43648</v>
      </c>
    </row>
    <row r="1636" spans="1:9" x14ac:dyDescent="0.25">
      <c r="A1636" s="2">
        <v>0</v>
      </c>
      <c r="B1636" s="2">
        <v>1903</v>
      </c>
      <c r="C1636" s="2">
        <v>0</v>
      </c>
      <c r="D1636" s="2">
        <v>0</v>
      </c>
      <c r="E1636" s="2">
        <v>0</v>
      </c>
      <c r="F1636" s="2">
        <v>0</v>
      </c>
      <c r="G1636" s="2">
        <v>0</v>
      </c>
      <c r="H1636" s="2">
        <v>1</v>
      </c>
      <c r="I1636" s="5">
        <v>43647</v>
      </c>
    </row>
    <row r="1637" spans="1:9" x14ac:dyDescent="0.25">
      <c r="A1637" s="2">
        <v>0</v>
      </c>
      <c r="B1637" s="2">
        <v>1398</v>
      </c>
      <c r="C1637" s="2">
        <v>0</v>
      </c>
      <c r="D1637" s="2">
        <v>0</v>
      </c>
      <c r="E1637" s="2">
        <v>0</v>
      </c>
      <c r="F1637" s="2">
        <v>0</v>
      </c>
      <c r="G1637" s="2">
        <v>0</v>
      </c>
      <c r="H1637" s="2">
        <v>0</v>
      </c>
      <c r="I1637" s="5">
        <v>43646</v>
      </c>
    </row>
    <row r="1638" spans="1:9" x14ac:dyDescent="0.25">
      <c r="A1638" s="2">
        <v>0</v>
      </c>
      <c r="B1638" s="2">
        <v>1416</v>
      </c>
      <c r="C1638" s="2">
        <v>0</v>
      </c>
      <c r="D1638" s="2">
        <v>0</v>
      </c>
      <c r="E1638" s="2">
        <v>0</v>
      </c>
      <c r="F1638" s="2">
        <v>0</v>
      </c>
      <c r="G1638" s="2">
        <v>0</v>
      </c>
      <c r="H1638" s="2">
        <v>0</v>
      </c>
      <c r="I1638" s="5">
        <v>43646</v>
      </c>
    </row>
    <row r="1639" spans="1:9" x14ac:dyDescent="0.25">
      <c r="A1639" s="2">
        <v>0</v>
      </c>
      <c r="B1639" s="2">
        <v>2534</v>
      </c>
      <c r="C1639" s="2">
        <v>0</v>
      </c>
      <c r="D1639" s="2">
        <v>0</v>
      </c>
      <c r="E1639" s="2">
        <v>0</v>
      </c>
      <c r="F1639" s="2">
        <v>0</v>
      </c>
      <c r="G1639" s="2">
        <v>0</v>
      </c>
      <c r="H1639" s="2">
        <v>0</v>
      </c>
      <c r="I1639" s="5">
        <v>43646</v>
      </c>
    </row>
    <row r="1640" spans="1:9" x14ac:dyDescent="0.25">
      <c r="A1640" s="2">
        <v>0</v>
      </c>
      <c r="B1640" s="2">
        <v>2555</v>
      </c>
      <c r="C1640" s="2">
        <v>0</v>
      </c>
      <c r="D1640" s="2">
        <v>0</v>
      </c>
      <c r="E1640" s="2">
        <v>0</v>
      </c>
      <c r="F1640" s="2">
        <v>0</v>
      </c>
      <c r="G1640" s="2">
        <v>0</v>
      </c>
      <c r="H1640" s="2">
        <v>0</v>
      </c>
      <c r="I1640" s="5">
        <v>43646</v>
      </c>
    </row>
    <row r="1641" spans="1:9" x14ac:dyDescent="0.25">
      <c r="A1641" s="2">
        <v>0</v>
      </c>
      <c r="B1641" s="2">
        <v>2600</v>
      </c>
      <c r="C1641" s="2">
        <v>0</v>
      </c>
      <c r="D1641" s="2">
        <v>0</v>
      </c>
      <c r="E1641" s="2">
        <v>0</v>
      </c>
      <c r="F1641" s="2">
        <v>0</v>
      </c>
      <c r="G1641" s="2">
        <v>0</v>
      </c>
      <c r="H1641" s="2">
        <v>0</v>
      </c>
      <c r="I1641" s="5">
        <v>43646</v>
      </c>
    </row>
    <row r="1642" spans="1:9" x14ac:dyDescent="0.25">
      <c r="A1642" s="2">
        <v>0</v>
      </c>
      <c r="B1642" s="2">
        <v>2014</v>
      </c>
      <c r="C1642" s="2">
        <v>0</v>
      </c>
      <c r="D1642" s="2">
        <v>0</v>
      </c>
      <c r="E1642" s="2">
        <v>0</v>
      </c>
      <c r="F1642" s="2">
        <v>0</v>
      </c>
      <c r="G1642" s="2">
        <v>0</v>
      </c>
      <c r="H1642" s="2">
        <v>0</v>
      </c>
      <c r="I1642" s="5">
        <v>43645</v>
      </c>
    </row>
    <row r="1643" spans="1:9" x14ac:dyDescent="0.25">
      <c r="A1643" s="2">
        <v>0</v>
      </c>
      <c r="B1643" s="2">
        <v>2252</v>
      </c>
      <c r="C1643" s="2">
        <v>0</v>
      </c>
      <c r="D1643" s="2">
        <v>0</v>
      </c>
      <c r="E1643" s="2">
        <v>0</v>
      </c>
      <c r="F1643" s="2">
        <v>0</v>
      </c>
      <c r="G1643" s="2">
        <v>0</v>
      </c>
      <c r="H1643" s="2">
        <v>0</v>
      </c>
      <c r="I1643" s="5">
        <v>43645</v>
      </c>
    </row>
    <row r="1644" spans="1:9" x14ac:dyDescent="0.25">
      <c r="A1644" s="2">
        <v>0</v>
      </c>
      <c r="B1644" s="2">
        <v>1201</v>
      </c>
      <c r="C1644" s="2">
        <v>0</v>
      </c>
      <c r="D1644" s="2">
        <v>0</v>
      </c>
      <c r="E1644" s="2">
        <v>0</v>
      </c>
      <c r="F1644" s="2">
        <v>0</v>
      </c>
      <c r="G1644" s="2">
        <v>0</v>
      </c>
      <c r="H1644" s="2">
        <v>0</v>
      </c>
      <c r="I1644" s="5">
        <v>43644</v>
      </c>
    </row>
    <row r="1645" spans="1:9" x14ac:dyDescent="0.25">
      <c r="A1645" s="2">
        <v>0</v>
      </c>
      <c r="B1645" s="2">
        <v>1629</v>
      </c>
      <c r="C1645" s="2">
        <v>0</v>
      </c>
      <c r="D1645" s="2">
        <v>1</v>
      </c>
      <c r="E1645" s="2">
        <v>1</v>
      </c>
      <c r="F1645" s="2">
        <v>0</v>
      </c>
      <c r="G1645" s="2">
        <v>0</v>
      </c>
      <c r="H1645" s="2">
        <v>1</v>
      </c>
      <c r="I1645" s="5">
        <v>43644</v>
      </c>
    </row>
    <row r="1646" spans="1:9" x14ac:dyDescent="0.25">
      <c r="A1646" s="2">
        <v>0</v>
      </c>
      <c r="B1646" s="2">
        <v>2467</v>
      </c>
      <c r="C1646" s="2">
        <v>0</v>
      </c>
      <c r="D1646" s="2">
        <v>0</v>
      </c>
      <c r="E1646" s="2">
        <v>0</v>
      </c>
      <c r="F1646" s="2">
        <v>0</v>
      </c>
      <c r="G1646" s="2">
        <v>0</v>
      </c>
      <c r="H1646" s="2">
        <v>0</v>
      </c>
      <c r="I1646" s="5">
        <v>43644</v>
      </c>
    </row>
    <row r="1647" spans="1:9" x14ac:dyDescent="0.25">
      <c r="A1647" s="2">
        <v>0</v>
      </c>
      <c r="B1647" s="2">
        <v>1608</v>
      </c>
      <c r="C1647" s="2">
        <v>0</v>
      </c>
      <c r="D1647" s="2">
        <v>0</v>
      </c>
      <c r="E1647" s="2">
        <v>0</v>
      </c>
      <c r="F1647" s="2">
        <v>0</v>
      </c>
      <c r="G1647" s="2">
        <v>0</v>
      </c>
      <c r="H1647" s="2">
        <v>0</v>
      </c>
      <c r="I1647" s="5">
        <v>43643</v>
      </c>
    </row>
    <row r="1648" spans="1:9" x14ac:dyDescent="0.25">
      <c r="A1648" s="2">
        <v>0</v>
      </c>
      <c r="B1648" s="2">
        <v>1776</v>
      </c>
      <c r="C1648" s="2">
        <v>1</v>
      </c>
      <c r="D1648" s="2">
        <v>0</v>
      </c>
      <c r="E1648" s="2">
        <v>0</v>
      </c>
      <c r="F1648" s="2">
        <v>0</v>
      </c>
      <c r="G1648" s="2">
        <v>0</v>
      </c>
      <c r="H1648" s="2">
        <v>0</v>
      </c>
      <c r="I1648" s="5">
        <v>43643</v>
      </c>
    </row>
    <row r="1649" spans="1:9" x14ac:dyDescent="0.25">
      <c r="A1649" s="2">
        <v>0</v>
      </c>
      <c r="B1649" s="2">
        <v>2524</v>
      </c>
      <c r="C1649" s="2">
        <v>0</v>
      </c>
      <c r="D1649" s="2">
        <v>0</v>
      </c>
      <c r="E1649" s="2">
        <v>0</v>
      </c>
      <c r="F1649" s="2">
        <v>0</v>
      </c>
      <c r="G1649" s="2">
        <v>0</v>
      </c>
      <c r="H1649" s="2">
        <v>0</v>
      </c>
      <c r="I1649" s="5">
        <v>43643</v>
      </c>
    </row>
    <row r="1650" spans="1:9" x14ac:dyDescent="0.25">
      <c r="A1650" s="2">
        <v>0</v>
      </c>
      <c r="B1650" s="2">
        <v>2719</v>
      </c>
      <c r="C1650" s="2">
        <v>0</v>
      </c>
      <c r="D1650" s="2">
        <v>0</v>
      </c>
      <c r="E1650" s="2">
        <v>0</v>
      </c>
      <c r="F1650" s="2">
        <v>0</v>
      </c>
      <c r="G1650" s="2">
        <v>0</v>
      </c>
      <c r="H1650" s="2">
        <v>0</v>
      </c>
      <c r="I1650" s="5">
        <v>43643</v>
      </c>
    </row>
    <row r="1651" spans="1:9" x14ac:dyDescent="0.25">
      <c r="A1651" s="2">
        <v>0</v>
      </c>
      <c r="B1651" s="2">
        <v>2788</v>
      </c>
      <c r="C1651" s="2">
        <v>0</v>
      </c>
      <c r="D1651" s="2">
        <v>0</v>
      </c>
      <c r="E1651" s="2">
        <v>1</v>
      </c>
      <c r="F1651" s="2">
        <v>0</v>
      </c>
      <c r="G1651" s="2">
        <v>0</v>
      </c>
      <c r="H1651" s="2">
        <v>0</v>
      </c>
      <c r="I1651" s="5">
        <v>43643</v>
      </c>
    </row>
    <row r="1652" spans="1:9" x14ac:dyDescent="0.25">
      <c r="A1652" s="2">
        <v>0</v>
      </c>
      <c r="B1652" s="2">
        <v>1783</v>
      </c>
      <c r="C1652" s="2">
        <v>0</v>
      </c>
      <c r="D1652" s="2">
        <v>0</v>
      </c>
      <c r="E1652" s="2">
        <v>0</v>
      </c>
      <c r="F1652" s="2">
        <v>0</v>
      </c>
      <c r="G1652" s="2">
        <v>0</v>
      </c>
      <c r="H1652" s="2">
        <v>0</v>
      </c>
      <c r="I1652" s="5">
        <v>43642</v>
      </c>
    </row>
    <row r="1653" spans="1:9" x14ac:dyDescent="0.25">
      <c r="A1653" s="2">
        <v>0</v>
      </c>
      <c r="B1653" s="2">
        <v>2163</v>
      </c>
      <c r="C1653" s="2">
        <v>1</v>
      </c>
      <c r="D1653" s="2">
        <v>0</v>
      </c>
      <c r="E1653" s="2">
        <v>0</v>
      </c>
      <c r="F1653" s="2">
        <v>0</v>
      </c>
      <c r="G1653" s="2">
        <v>0</v>
      </c>
      <c r="H1653" s="2">
        <v>1</v>
      </c>
      <c r="I1653" s="5">
        <v>43642</v>
      </c>
    </row>
    <row r="1654" spans="1:9" x14ac:dyDescent="0.25">
      <c r="A1654" s="2">
        <v>0</v>
      </c>
      <c r="B1654" s="2">
        <v>2200</v>
      </c>
      <c r="C1654" s="2">
        <v>0</v>
      </c>
      <c r="D1654" s="2">
        <v>0</v>
      </c>
      <c r="E1654" s="2">
        <v>0</v>
      </c>
      <c r="F1654" s="2">
        <v>0</v>
      </c>
      <c r="G1654" s="2">
        <v>0</v>
      </c>
      <c r="H1654" s="2">
        <v>0</v>
      </c>
      <c r="I1654" s="5">
        <v>43642</v>
      </c>
    </row>
    <row r="1655" spans="1:9" x14ac:dyDescent="0.25">
      <c r="A1655" s="2">
        <v>0</v>
      </c>
      <c r="B1655" s="2">
        <v>2541</v>
      </c>
      <c r="C1655" s="2">
        <v>0</v>
      </c>
      <c r="D1655" s="2">
        <v>0</v>
      </c>
      <c r="E1655" s="2">
        <v>0</v>
      </c>
      <c r="F1655" s="2">
        <v>0</v>
      </c>
      <c r="G1655" s="2">
        <v>0</v>
      </c>
      <c r="H1655" s="2">
        <v>0</v>
      </c>
      <c r="I1655" s="5">
        <v>43642</v>
      </c>
    </row>
    <row r="1656" spans="1:9" x14ac:dyDescent="0.25">
      <c r="A1656" s="2">
        <v>0</v>
      </c>
      <c r="B1656" s="2">
        <v>1186</v>
      </c>
      <c r="C1656" s="2">
        <v>0</v>
      </c>
      <c r="D1656" s="2">
        <v>0</v>
      </c>
      <c r="E1656" s="2">
        <v>0</v>
      </c>
      <c r="F1656" s="2">
        <v>0</v>
      </c>
      <c r="G1656" s="2">
        <v>0</v>
      </c>
      <c r="H1656" s="2">
        <v>0</v>
      </c>
      <c r="I1656" s="5">
        <v>43640</v>
      </c>
    </row>
    <row r="1657" spans="1:9" x14ac:dyDescent="0.25">
      <c r="A1657" s="2">
        <v>0</v>
      </c>
      <c r="B1657" s="2">
        <v>1263</v>
      </c>
      <c r="C1657" s="2">
        <v>0</v>
      </c>
      <c r="D1657" s="2">
        <v>0</v>
      </c>
      <c r="E1657" s="2">
        <v>0</v>
      </c>
      <c r="F1657" s="2">
        <v>0</v>
      </c>
      <c r="G1657" s="2">
        <v>0</v>
      </c>
      <c r="H1657" s="2">
        <v>1</v>
      </c>
      <c r="I1657" s="5">
        <v>43640</v>
      </c>
    </row>
    <row r="1658" spans="1:9" x14ac:dyDescent="0.25">
      <c r="A1658" s="2">
        <v>0</v>
      </c>
      <c r="B1658" s="2">
        <v>1305</v>
      </c>
      <c r="C1658" s="2">
        <v>0</v>
      </c>
      <c r="D1658" s="2">
        <v>0</v>
      </c>
      <c r="E1658" s="2">
        <v>0</v>
      </c>
      <c r="F1658" s="2">
        <v>0</v>
      </c>
      <c r="G1658" s="2">
        <v>0</v>
      </c>
      <c r="H1658" s="2">
        <v>0</v>
      </c>
      <c r="I1658" s="5">
        <v>43640</v>
      </c>
    </row>
    <row r="1659" spans="1:9" x14ac:dyDescent="0.25">
      <c r="A1659" s="2">
        <v>0</v>
      </c>
      <c r="B1659" s="2">
        <v>1860</v>
      </c>
      <c r="C1659" s="2">
        <v>0</v>
      </c>
      <c r="D1659" s="2">
        <v>0</v>
      </c>
      <c r="E1659" s="2">
        <v>0</v>
      </c>
      <c r="F1659" s="2">
        <v>0</v>
      </c>
      <c r="G1659" s="2">
        <v>0</v>
      </c>
      <c r="H1659" s="2">
        <v>0</v>
      </c>
      <c r="I1659" s="5">
        <v>43640</v>
      </c>
    </row>
    <row r="1660" spans="1:9" x14ac:dyDescent="0.25">
      <c r="A1660" s="2">
        <v>0</v>
      </c>
      <c r="B1660" s="2">
        <v>1952</v>
      </c>
      <c r="C1660" s="2">
        <v>0</v>
      </c>
      <c r="D1660" s="2">
        <v>0</v>
      </c>
      <c r="E1660" s="2">
        <v>0</v>
      </c>
      <c r="F1660" s="2">
        <v>0</v>
      </c>
      <c r="G1660" s="2">
        <v>0</v>
      </c>
      <c r="H1660" s="2">
        <v>0</v>
      </c>
      <c r="I1660" s="5">
        <v>43640</v>
      </c>
    </row>
    <row r="1661" spans="1:9" x14ac:dyDescent="0.25">
      <c r="A1661" s="2">
        <v>0</v>
      </c>
      <c r="B1661" s="2">
        <v>2012</v>
      </c>
      <c r="C1661" s="2">
        <v>0</v>
      </c>
      <c r="D1661" s="2">
        <v>0</v>
      </c>
      <c r="E1661" s="2">
        <v>0</v>
      </c>
      <c r="F1661" s="2">
        <v>0</v>
      </c>
      <c r="G1661" s="2">
        <v>0</v>
      </c>
      <c r="H1661" s="2">
        <v>1</v>
      </c>
      <c r="I1661" s="5">
        <v>43640</v>
      </c>
    </row>
    <row r="1662" spans="1:9" x14ac:dyDescent="0.25">
      <c r="A1662" s="2">
        <v>0</v>
      </c>
      <c r="B1662" s="2">
        <v>2099</v>
      </c>
      <c r="C1662" s="2">
        <v>0</v>
      </c>
      <c r="D1662" s="2">
        <v>0</v>
      </c>
      <c r="E1662" s="2">
        <v>0</v>
      </c>
      <c r="F1662" s="2">
        <v>0</v>
      </c>
      <c r="G1662" s="2">
        <v>0</v>
      </c>
      <c r="H1662" s="2">
        <v>0</v>
      </c>
      <c r="I1662" s="5">
        <v>43639</v>
      </c>
    </row>
    <row r="1663" spans="1:9" x14ac:dyDescent="0.25">
      <c r="A1663" s="2">
        <v>0</v>
      </c>
      <c r="B1663" s="2">
        <v>2392</v>
      </c>
      <c r="C1663" s="2">
        <v>0</v>
      </c>
      <c r="D1663" s="2">
        <v>0</v>
      </c>
      <c r="E1663" s="2">
        <v>0</v>
      </c>
      <c r="F1663" s="2">
        <v>0</v>
      </c>
      <c r="G1663" s="2">
        <v>0</v>
      </c>
      <c r="H1663" s="2">
        <v>0</v>
      </c>
      <c r="I1663" s="5">
        <v>43639</v>
      </c>
    </row>
    <row r="1664" spans="1:9" x14ac:dyDescent="0.25">
      <c r="A1664" s="2">
        <v>0</v>
      </c>
      <c r="B1664" s="2">
        <v>2445</v>
      </c>
      <c r="C1664" s="2">
        <v>0</v>
      </c>
      <c r="D1664" s="2">
        <v>0</v>
      </c>
      <c r="E1664" s="2">
        <v>0</v>
      </c>
      <c r="F1664" s="2">
        <v>0</v>
      </c>
      <c r="G1664" s="2">
        <v>0</v>
      </c>
      <c r="H1664" s="2">
        <v>0</v>
      </c>
      <c r="I1664" s="5">
        <v>43639</v>
      </c>
    </row>
    <row r="1665" spans="1:9" x14ac:dyDescent="0.25">
      <c r="A1665" s="2">
        <v>0</v>
      </c>
      <c r="B1665" s="2">
        <v>2582</v>
      </c>
      <c r="C1665" s="2">
        <v>0</v>
      </c>
      <c r="D1665" s="2">
        <v>0</v>
      </c>
      <c r="E1665" s="2">
        <v>0</v>
      </c>
      <c r="F1665" s="2">
        <v>0</v>
      </c>
      <c r="G1665" s="2">
        <v>0</v>
      </c>
      <c r="H1665" s="2">
        <v>0</v>
      </c>
      <c r="I1665" s="5">
        <v>43639</v>
      </c>
    </row>
    <row r="1666" spans="1:9" x14ac:dyDescent="0.25">
      <c r="A1666" s="2">
        <v>0</v>
      </c>
      <c r="B1666" s="2">
        <v>2599</v>
      </c>
      <c r="C1666" s="2">
        <v>0</v>
      </c>
      <c r="D1666" s="2">
        <v>0</v>
      </c>
      <c r="E1666" s="2">
        <v>0</v>
      </c>
      <c r="F1666" s="2">
        <v>0</v>
      </c>
      <c r="G1666" s="2">
        <v>0</v>
      </c>
      <c r="H1666" s="2">
        <v>0</v>
      </c>
      <c r="I1666" s="5">
        <v>43639</v>
      </c>
    </row>
    <row r="1667" spans="1:9" x14ac:dyDescent="0.25">
      <c r="A1667" s="2">
        <v>0</v>
      </c>
      <c r="B1667" s="2">
        <v>2718</v>
      </c>
      <c r="C1667" s="2">
        <v>0</v>
      </c>
      <c r="D1667" s="2">
        <v>0</v>
      </c>
      <c r="E1667" s="2">
        <v>0</v>
      </c>
      <c r="F1667" s="2">
        <v>0</v>
      </c>
      <c r="G1667" s="2">
        <v>0</v>
      </c>
      <c r="H1667" s="2">
        <v>1</v>
      </c>
      <c r="I1667" s="5">
        <v>43639</v>
      </c>
    </row>
    <row r="1668" spans="1:9" x14ac:dyDescent="0.25">
      <c r="A1668" s="2">
        <v>1</v>
      </c>
      <c r="B1668" s="2">
        <v>2973</v>
      </c>
      <c r="C1668" s="2">
        <v>0</v>
      </c>
      <c r="D1668" s="2">
        <v>0</v>
      </c>
      <c r="E1668" s="2">
        <v>0</v>
      </c>
      <c r="F1668" s="2">
        <v>0</v>
      </c>
      <c r="G1668" s="2">
        <v>0</v>
      </c>
      <c r="H1668" s="2">
        <v>0</v>
      </c>
      <c r="I1668" s="5">
        <v>43639</v>
      </c>
    </row>
    <row r="1669" spans="1:9" x14ac:dyDescent="0.25">
      <c r="A1669" s="2">
        <v>0</v>
      </c>
      <c r="B1669" s="2">
        <v>1771</v>
      </c>
      <c r="C1669" s="2">
        <v>0</v>
      </c>
      <c r="D1669" s="2">
        <v>0</v>
      </c>
      <c r="E1669" s="2">
        <v>0</v>
      </c>
      <c r="F1669" s="2">
        <v>0</v>
      </c>
      <c r="G1669" s="2">
        <v>0</v>
      </c>
      <c r="H1669" s="2">
        <v>0</v>
      </c>
      <c r="I1669" s="5">
        <v>43638</v>
      </c>
    </row>
    <row r="1670" spans="1:9" x14ac:dyDescent="0.25">
      <c r="A1670" s="2">
        <v>0</v>
      </c>
      <c r="B1670" s="2">
        <v>2111</v>
      </c>
      <c r="C1670" s="2">
        <v>1</v>
      </c>
      <c r="D1670" s="2">
        <v>0</v>
      </c>
      <c r="E1670" s="2">
        <v>0</v>
      </c>
      <c r="F1670" s="2">
        <v>0</v>
      </c>
      <c r="G1670" s="2">
        <v>0</v>
      </c>
      <c r="H1670" s="2">
        <v>0</v>
      </c>
      <c r="I1670" s="5">
        <v>43638</v>
      </c>
    </row>
    <row r="1671" spans="1:9" x14ac:dyDescent="0.25">
      <c r="A1671" s="2">
        <v>0</v>
      </c>
      <c r="B1671" s="2">
        <v>2916</v>
      </c>
      <c r="C1671" s="2">
        <v>0</v>
      </c>
      <c r="D1671" s="2">
        <v>0</v>
      </c>
      <c r="E1671" s="2">
        <v>0</v>
      </c>
      <c r="F1671" s="2">
        <v>0</v>
      </c>
      <c r="G1671" s="2">
        <v>0</v>
      </c>
      <c r="H1671" s="2">
        <v>0</v>
      </c>
      <c r="I1671" s="5">
        <v>43637</v>
      </c>
    </row>
    <row r="1672" spans="1:9" x14ac:dyDescent="0.25">
      <c r="A1672" s="2">
        <v>0</v>
      </c>
      <c r="B1672" s="2">
        <v>1284</v>
      </c>
      <c r="C1672" s="2">
        <v>0</v>
      </c>
      <c r="D1672" s="2">
        <v>0</v>
      </c>
      <c r="E1672" s="2">
        <v>0</v>
      </c>
      <c r="F1672" s="2">
        <v>0</v>
      </c>
      <c r="G1672" s="2">
        <v>0</v>
      </c>
      <c r="H1672" s="2">
        <v>0</v>
      </c>
      <c r="I1672" s="5">
        <v>43636</v>
      </c>
    </row>
    <row r="1673" spans="1:9" x14ac:dyDescent="0.25">
      <c r="A1673" s="2">
        <v>0</v>
      </c>
      <c r="B1673" s="2">
        <v>2161</v>
      </c>
      <c r="C1673" s="2">
        <v>0</v>
      </c>
      <c r="D1673" s="2">
        <v>0</v>
      </c>
      <c r="E1673" s="2">
        <v>0</v>
      </c>
      <c r="F1673" s="2">
        <v>0</v>
      </c>
      <c r="G1673" s="2">
        <v>1</v>
      </c>
      <c r="H1673" s="2">
        <v>0</v>
      </c>
      <c r="I1673" s="5">
        <v>43636</v>
      </c>
    </row>
    <row r="1674" spans="1:9" x14ac:dyDescent="0.25">
      <c r="A1674" s="2">
        <v>0</v>
      </c>
      <c r="B1674" s="2">
        <v>2475</v>
      </c>
      <c r="C1674" s="2">
        <v>0</v>
      </c>
      <c r="D1674" s="2">
        <v>0</v>
      </c>
      <c r="E1674" s="2">
        <v>0</v>
      </c>
      <c r="F1674" s="2">
        <v>0</v>
      </c>
      <c r="G1674" s="2">
        <v>0</v>
      </c>
      <c r="H1674" s="2">
        <v>0</v>
      </c>
      <c r="I1674" s="5">
        <v>43636</v>
      </c>
    </row>
    <row r="1675" spans="1:9" x14ac:dyDescent="0.25">
      <c r="A1675" s="2">
        <v>0</v>
      </c>
      <c r="B1675" s="2">
        <v>2521</v>
      </c>
      <c r="C1675" s="2">
        <v>0</v>
      </c>
      <c r="D1675" s="2">
        <v>0</v>
      </c>
      <c r="E1675" s="2">
        <v>0</v>
      </c>
      <c r="F1675" s="2">
        <v>0</v>
      </c>
      <c r="G1675" s="2">
        <v>0</v>
      </c>
      <c r="H1675" s="2">
        <v>0</v>
      </c>
      <c r="I1675" s="5">
        <v>43636</v>
      </c>
    </row>
    <row r="1676" spans="1:9" x14ac:dyDescent="0.25">
      <c r="A1676" s="2">
        <v>0</v>
      </c>
      <c r="B1676" s="2">
        <v>2695</v>
      </c>
      <c r="C1676" s="2">
        <v>0</v>
      </c>
      <c r="D1676" s="2">
        <v>0</v>
      </c>
      <c r="E1676" s="2">
        <v>0</v>
      </c>
      <c r="F1676" s="2">
        <v>0</v>
      </c>
      <c r="G1676" s="2">
        <v>1</v>
      </c>
      <c r="H1676" s="2">
        <v>0</v>
      </c>
      <c r="I1676" s="5">
        <v>43636</v>
      </c>
    </row>
    <row r="1677" spans="1:9" x14ac:dyDescent="0.25">
      <c r="A1677" s="2">
        <v>0</v>
      </c>
      <c r="B1677" s="2">
        <v>3053</v>
      </c>
      <c r="C1677" s="2">
        <v>0</v>
      </c>
      <c r="D1677" s="2">
        <v>0</v>
      </c>
      <c r="E1677" s="2">
        <v>0</v>
      </c>
      <c r="F1677" s="2">
        <v>0</v>
      </c>
      <c r="G1677" s="2">
        <v>0</v>
      </c>
      <c r="H1677" s="2">
        <v>0</v>
      </c>
      <c r="I1677" s="5">
        <v>43636</v>
      </c>
    </row>
    <row r="1678" spans="1:9" x14ac:dyDescent="0.25">
      <c r="A1678" s="2">
        <v>0</v>
      </c>
      <c r="B1678" s="2">
        <v>1285</v>
      </c>
      <c r="C1678" s="2">
        <v>0</v>
      </c>
      <c r="D1678" s="2">
        <v>0</v>
      </c>
      <c r="E1678" s="2">
        <v>0</v>
      </c>
      <c r="F1678" s="2">
        <v>0</v>
      </c>
      <c r="G1678" s="2">
        <v>0</v>
      </c>
      <c r="H1678" s="2">
        <v>0</v>
      </c>
      <c r="I1678" s="5">
        <v>43635</v>
      </c>
    </row>
    <row r="1679" spans="1:9" x14ac:dyDescent="0.25">
      <c r="A1679" s="2">
        <v>0</v>
      </c>
      <c r="B1679" s="2">
        <v>1477</v>
      </c>
      <c r="C1679" s="2">
        <v>0</v>
      </c>
      <c r="D1679" s="2">
        <v>0</v>
      </c>
      <c r="E1679" s="2">
        <v>0</v>
      </c>
      <c r="F1679" s="2">
        <v>0</v>
      </c>
      <c r="G1679" s="2">
        <v>0</v>
      </c>
      <c r="H1679" s="2">
        <v>0</v>
      </c>
      <c r="I1679" s="5">
        <v>43635</v>
      </c>
    </row>
    <row r="1680" spans="1:9" x14ac:dyDescent="0.25">
      <c r="A1680" s="2">
        <v>0</v>
      </c>
      <c r="B1680" s="2">
        <v>1808</v>
      </c>
      <c r="C1680" s="2">
        <v>0</v>
      </c>
      <c r="D1680" s="2">
        <v>0</v>
      </c>
      <c r="E1680" s="2">
        <v>0</v>
      </c>
      <c r="F1680" s="2">
        <v>0</v>
      </c>
      <c r="G1680" s="2">
        <v>0</v>
      </c>
      <c r="H1680" s="2">
        <v>0</v>
      </c>
      <c r="I1680" s="5">
        <v>43635</v>
      </c>
    </row>
    <row r="1681" spans="1:9" x14ac:dyDescent="0.25">
      <c r="A1681" s="2">
        <v>0</v>
      </c>
      <c r="B1681" s="2">
        <v>2109</v>
      </c>
      <c r="C1681" s="2">
        <v>0</v>
      </c>
      <c r="D1681" s="2">
        <v>0</v>
      </c>
      <c r="E1681" s="2">
        <v>0</v>
      </c>
      <c r="F1681" s="2">
        <v>0</v>
      </c>
      <c r="G1681" s="2">
        <v>0</v>
      </c>
      <c r="H1681" s="2">
        <v>0</v>
      </c>
      <c r="I1681" s="5">
        <v>43635</v>
      </c>
    </row>
    <row r="1682" spans="1:9" x14ac:dyDescent="0.25">
      <c r="A1682" s="2">
        <v>0</v>
      </c>
      <c r="B1682" s="2">
        <v>2433</v>
      </c>
      <c r="C1682" s="2">
        <v>0</v>
      </c>
      <c r="D1682" s="2">
        <v>0</v>
      </c>
      <c r="E1682" s="2">
        <v>0</v>
      </c>
      <c r="F1682" s="2">
        <v>0</v>
      </c>
      <c r="G1682" s="2">
        <v>0</v>
      </c>
      <c r="H1682" s="2">
        <v>0</v>
      </c>
      <c r="I1682" s="5">
        <v>43635</v>
      </c>
    </row>
    <row r="1683" spans="1:9" x14ac:dyDescent="0.25">
      <c r="A1683" s="2">
        <v>0</v>
      </c>
      <c r="B1683" s="2">
        <v>2515</v>
      </c>
      <c r="C1683" s="2">
        <v>0</v>
      </c>
      <c r="D1683" s="2">
        <v>0</v>
      </c>
      <c r="E1683" s="2">
        <v>0</v>
      </c>
      <c r="F1683" s="2">
        <v>0</v>
      </c>
      <c r="G1683" s="2">
        <v>0</v>
      </c>
      <c r="H1683" s="2">
        <v>0</v>
      </c>
      <c r="I1683" s="5">
        <v>43635</v>
      </c>
    </row>
    <row r="1684" spans="1:9" x14ac:dyDescent="0.25">
      <c r="A1684" s="2">
        <v>0</v>
      </c>
      <c r="B1684" s="2">
        <v>2597</v>
      </c>
      <c r="C1684" s="2">
        <v>0</v>
      </c>
      <c r="D1684" s="2">
        <v>0</v>
      </c>
      <c r="E1684" s="2">
        <v>0</v>
      </c>
      <c r="F1684" s="2">
        <v>0</v>
      </c>
      <c r="G1684" s="2">
        <v>0</v>
      </c>
      <c r="H1684" s="2">
        <v>0</v>
      </c>
      <c r="I1684" s="5">
        <v>43635</v>
      </c>
    </row>
    <row r="1685" spans="1:9" x14ac:dyDescent="0.25">
      <c r="A1685" s="2">
        <v>0</v>
      </c>
      <c r="B1685" s="2">
        <v>3036</v>
      </c>
      <c r="C1685" s="2">
        <v>0</v>
      </c>
      <c r="D1685" s="2">
        <v>0</v>
      </c>
      <c r="E1685" s="2">
        <v>0</v>
      </c>
      <c r="F1685" s="2">
        <v>0</v>
      </c>
      <c r="G1685" s="2">
        <v>0</v>
      </c>
      <c r="H1685" s="2">
        <v>0</v>
      </c>
      <c r="I1685" s="5">
        <v>43635</v>
      </c>
    </row>
    <row r="1686" spans="1:9" x14ac:dyDescent="0.25">
      <c r="A1686" s="2">
        <v>0</v>
      </c>
      <c r="B1686" s="2">
        <v>1309</v>
      </c>
      <c r="C1686" s="2">
        <v>0</v>
      </c>
      <c r="D1686" s="2">
        <v>0</v>
      </c>
      <c r="E1686" s="2">
        <v>0</v>
      </c>
      <c r="F1686" s="2">
        <v>0</v>
      </c>
      <c r="G1686" s="2">
        <v>0</v>
      </c>
      <c r="H1686" s="2">
        <v>0</v>
      </c>
      <c r="I1686" s="5">
        <v>43634</v>
      </c>
    </row>
    <row r="1687" spans="1:9" x14ac:dyDescent="0.25">
      <c r="A1687" s="2">
        <v>0</v>
      </c>
      <c r="B1687" s="2">
        <v>2464</v>
      </c>
      <c r="C1687" s="2">
        <v>0</v>
      </c>
      <c r="D1687" s="2">
        <v>1</v>
      </c>
      <c r="E1687" s="2">
        <v>0</v>
      </c>
      <c r="F1687" s="2">
        <v>0</v>
      </c>
      <c r="G1687" s="2">
        <v>0</v>
      </c>
      <c r="H1687" s="2">
        <v>0</v>
      </c>
      <c r="I1687" s="5">
        <v>43634</v>
      </c>
    </row>
    <row r="1688" spans="1:9" x14ac:dyDescent="0.25">
      <c r="A1688" s="2">
        <v>0</v>
      </c>
      <c r="B1688" s="2">
        <v>2647</v>
      </c>
      <c r="C1688" s="2">
        <v>0</v>
      </c>
      <c r="D1688" s="2">
        <v>1</v>
      </c>
      <c r="E1688" s="2">
        <v>0</v>
      </c>
      <c r="F1688" s="2">
        <v>0</v>
      </c>
      <c r="G1688" s="2">
        <v>0</v>
      </c>
      <c r="H1688" s="2">
        <v>1</v>
      </c>
      <c r="I1688" s="5">
        <v>43634</v>
      </c>
    </row>
    <row r="1689" spans="1:9" x14ac:dyDescent="0.25">
      <c r="A1689" s="2">
        <v>0</v>
      </c>
      <c r="B1689" s="2">
        <v>2828</v>
      </c>
      <c r="C1689" s="2">
        <v>0</v>
      </c>
      <c r="D1689" s="2">
        <v>0</v>
      </c>
      <c r="E1689" s="2">
        <v>0</v>
      </c>
      <c r="F1689" s="2">
        <v>0</v>
      </c>
      <c r="G1689" s="2">
        <v>0</v>
      </c>
      <c r="H1689" s="2">
        <v>1</v>
      </c>
      <c r="I1689" s="5">
        <v>43634</v>
      </c>
    </row>
    <row r="1690" spans="1:9" x14ac:dyDescent="0.25">
      <c r="A1690" s="2">
        <v>0</v>
      </c>
      <c r="B1690" s="2">
        <v>3143</v>
      </c>
      <c r="C1690" s="2">
        <v>0</v>
      </c>
      <c r="D1690" s="2">
        <v>1</v>
      </c>
      <c r="E1690" s="2">
        <v>1</v>
      </c>
      <c r="F1690" s="2">
        <v>0</v>
      </c>
      <c r="G1690" s="2">
        <v>0</v>
      </c>
      <c r="H1690" s="2">
        <v>1</v>
      </c>
      <c r="I1690" s="5">
        <v>43634</v>
      </c>
    </row>
    <row r="1691" spans="1:9" x14ac:dyDescent="0.25">
      <c r="A1691" s="2">
        <v>1</v>
      </c>
      <c r="B1691" s="2">
        <v>1318</v>
      </c>
      <c r="C1691" s="2">
        <v>0</v>
      </c>
      <c r="D1691" s="2">
        <v>0</v>
      </c>
      <c r="E1691" s="2">
        <v>0</v>
      </c>
      <c r="F1691" s="2">
        <v>0</v>
      </c>
      <c r="G1691" s="2">
        <v>0</v>
      </c>
      <c r="H1691" s="2">
        <v>1</v>
      </c>
      <c r="I1691" s="5">
        <v>43633</v>
      </c>
    </row>
    <row r="1692" spans="1:9" x14ac:dyDescent="0.25">
      <c r="A1692" s="2">
        <v>1</v>
      </c>
      <c r="B1692" s="2">
        <v>1335</v>
      </c>
      <c r="C1692" s="2">
        <v>0</v>
      </c>
      <c r="D1692" s="2">
        <v>1</v>
      </c>
      <c r="E1692" s="2">
        <v>0</v>
      </c>
      <c r="F1692" s="2">
        <v>0</v>
      </c>
      <c r="G1692" s="2">
        <v>0</v>
      </c>
      <c r="H1692" s="2">
        <v>0</v>
      </c>
      <c r="I1692" s="5">
        <v>43633</v>
      </c>
    </row>
    <row r="1693" spans="1:9" x14ac:dyDescent="0.25">
      <c r="A1693" s="2">
        <v>1</v>
      </c>
      <c r="B1693" s="2">
        <v>1686</v>
      </c>
      <c r="C1693" s="2">
        <v>0</v>
      </c>
      <c r="D1693" s="2">
        <v>1</v>
      </c>
      <c r="E1693" s="2">
        <v>0</v>
      </c>
      <c r="F1693" s="2">
        <v>0</v>
      </c>
      <c r="G1693" s="2">
        <v>0</v>
      </c>
      <c r="H1693" s="2">
        <v>0</v>
      </c>
      <c r="I1693" s="5">
        <v>43633</v>
      </c>
    </row>
    <row r="1694" spans="1:9" x14ac:dyDescent="0.25">
      <c r="A1694" s="2">
        <v>1</v>
      </c>
      <c r="B1694" s="2">
        <v>1690</v>
      </c>
      <c r="C1694" s="2">
        <v>0</v>
      </c>
      <c r="D1694" s="2">
        <v>0</v>
      </c>
      <c r="E1694" s="2">
        <v>0</v>
      </c>
      <c r="F1694" s="2">
        <v>0</v>
      </c>
      <c r="G1694" s="2">
        <v>0</v>
      </c>
      <c r="H1694" s="2">
        <v>1</v>
      </c>
      <c r="I1694" s="5">
        <v>43633</v>
      </c>
    </row>
    <row r="1695" spans="1:9" x14ac:dyDescent="0.25">
      <c r="A1695" s="2">
        <v>0</v>
      </c>
      <c r="B1695" s="2">
        <v>2043</v>
      </c>
      <c r="C1695" s="2">
        <v>0</v>
      </c>
      <c r="D1695" s="2">
        <v>0</v>
      </c>
      <c r="E1695" s="2">
        <v>0</v>
      </c>
      <c r="F1695" s="2">
        <v>0</v>
      </c>
      <c r="G1695" s="2">
        <v>0</v>
      </c>
      <c r="H1695" s="2">
        <v>1</v>
      </c>
      <c r="I1695" s="5">
        <v>43633</v>
      </c>
    </row>
    <row r="1696" spans="1:9" x14ac:dyDescent="0.25">
      <c r="A1696" s="2">
        <v>0</v>
      </c>
      <c r="B1696" s="2">
        <v>3046</v>
      </c>
      <c r="C1696" s="2">
        <v>0</v>
      </c>
      <c r="D1696" s="2">
        <v>0</v>
      </c>
      <c r="E1696" s="2">
        <v>0</v>
      </c>
      <c r="F1696" s="2">
        <v>0</v>
      </c>
      <c r="G1696" s="2">
        <v>0</v>
      </c>
      <c r="H1696" s="2">
        <v>1</v>
      </c>
      <c r="I1696" s="5">
        <v>43633</v>
      </c>
    </row>
    <row r="1697" spans="1:9" x14ac:dyDescent="0.25">
      <c r="A1697" s="2">
        <v>0</v>
      </c>
      <c r="B1697" s="2">
        <v>3153</v>
      </c>
      <c r="C1697" s="2">
        <v>1</v>
      </c>
      <c r="D1697" s="2">
        <v>0</v>
      </c>
      <c r="E1697" s="2">
        <v>0</v>
      </c>
      <c r="F1697" s="2">
        <v>0</v>
      </c>
      <c r="G1697" s="2">
        <v>0</v>
      </c>
      <c r="H1697" s="2">
        <v>0</v>
      </c>
      <c r="I1697" s="5">
        <v>43633</v>
      </c>
    </row>
    <row r="1698" spans="1:9" x14ac:dyDescent="0.25">
      <c r="A1698" s="2">
        <v>0</v>
      </c>
      <c r="B1698" s="2">
        <v>1234</v>
      </c>
      <c r="C1698" s="2">
        <v>0</v>
      </c>
      <c r="D1698" s="2">
        <v>0</v>
      </c>
      <c r="E1698" s="2">
        <v>0</v>
      </c>
      <c r="F1698" s="2">
        <v>0</v>
      </c>
      <c r="G1698" s="2">
        <v>0</v>
      </c>
      <c r="H1698" s="2">
        <v>0</v>
      </c>
      <c r="I1698" s="5">
        <v>43632</v>
      </c>
    </row>
    <row r="1699" spans="1:9" x14ac:dyDescent="0.25">
      <c r="A1699" s="2">
        <v>0</v>
      </c>
      <c r="B1699" s="2">
        <v>1843</v>
      </c>
      <c r="C1699" s="2">
        <v>0</v>
      </c>
      <c r="D1699" s="2">
        <v>0</v>
      </c>
      <c r="E1699" s="2">
        <v>0</v>
      </c>
      <c r="F1699" s="2">
        <v>0</v>
      </c>
      <c r="G1699" s="2">
        <v>0</v>
      </c>
      <c r="H1699" s="2">
        <v>0</v>
      </c>
      <c r="I1699" s="5">
        <v>43632</v>
      </c>
    </row>
    <row r="1700" spans="1:9" x14ac:dyDescent="0.25">
      <c r="A1700" s="2">
        <v>0</v>
      </c>
      <c r="B1700" s="2">
        <v>1274</v>
      </c>
      <c r="C1700" s="2">
        <v>0</v>
      </c>
      <c r="D1700" s="2">
        <v>0</v>
      </c>
      <c r="E1700" s="2">
        <v>0</v>
      </c>
      <c r="F1700" s="2">
        <v>0</v>
      </c>
      <c r="G1700" s="2">
        <v>0</v>
      </c>
      <c r="H1700" s="2">
        <v>0</v>
      </c>
      <c r="I1700" s="5">
        <v>43631</v>
      </c>
    </row>
    <row r="1701" spans="1:9" x14ac:dyDescent="0.25">
      <c r="A1701" s="2">
        <v>0</v>
      </c>
      <c r="B1701" s="2">
        <v>1364</v>
      </c>
      <c r="C1701" s="2">
        <v>0</v>
      </c>
      <c r="D1701" s="2">
        <v>0</v>
      </c>
      <c r="E1701" s="2">
        <v>0</v>
      </c>
      <c r="F1701" s="2">
        <v>0</v>
      </c>
      <c r="G1701" s="2">
        <v>0</v>
      </c>
      <c r="H1701" s="2">
        <v>0</v>
      </c>
      <c r="I1701" s="5">
        <v>43631</v>
      </c>
    </row>
    <row r="1702" spans="1:9" x14ac:dyDescent="0.25">
      <c r="A1702" s="2">
        <v>0</v>
      </c>
      <c r="B1702" s="2">
        <v>1620</v>
      </c>
      <c r="C1702" s="2">
        <v>0</v>
      </c>
      <c r="D1702" s="2">
        <v>0</v>
      </c>
      <c r="E1702" s="2">
        <v>0</v>
      </c>
      <c r="F1702" s="2">
        <v>0</v>
      </c>
      <c r="G1702" s="2">
        <v>0</v>
      </c>
      <c r="H1702" s="2">
        <v>0</v>
      </c>
      <c r="I1702" s="5">
        <v>43631</v>
      </c>
    </row>
    <row r="1703" spans="1:9" x14ac:dyDescent="0.25">
      <c r="A1703" s="2">
        <v>0</v>
      </c>
      <c r="B1703" s="2">
        <v>2155</v>
      </c>
      <c r="C1703" s="2">
        <v>0</v>
      </c>
      <c r="D1703" s="2">
        <v>0</v>
      </c>
      <c r="E1703" s="2">
        <v>0</v>
      </c>
      <c r="F1703" s="2">
        <v>0</v>
      </c>
      <c r="G1703" s="2">
        <v>0</v>
      </c>
      <c r="H1703" s="2">
        <v>0</v>
      </c>
      <c r="I1703" s="5">
        <v>43631</v>
      </c>
    </row>
    <row r="1704" spans="1:9" x14ac:dyDescent="0.25">
      <c r="A1704" s="2">
        <v>0</v>
      </c>
      <c r="B1704" s="2">
        <v>2899</v>
      </c>
      <c r="C1704" s="2">
        <v>0</v>
      </c>
      <c r="D1704" s="2">
        <v>0</v>
      </c>
      <c r="E1704" s="2">
        <v>0</v>
      </c>
      <c r="F1704" s="2">
        <v>0</v>
      </c>
      <c r="G1704" s="2">
        <v>1</v>
      </c>
      <c r="H1704" s="2">
        <v>0</v>
      </c>
      <c r="I1704" s="5">
        <v>43631</v>
      </c>
    </row>
    <row r="1705" spans="1:9" x14ac:dyDescent="0.25">
      <c r="A1705" s="2">
        <v>0</v>
      </c>
      <c r="B1705" s="2">
        <v>2702</v>
      </c>
      <c r="C1705" s="2">
        <v>0</v>
      </c>
      <c r="D1705" s="2">
        <v>0</v>
      </c>
      <c r="E1705" s="2">
        <v>0</v>
      </c>
      <c r="F1705" s="2">
        <v>0</v>
      </c>
      <c r="G1705" s="2">
        <v>0</v>
      </c>
      <c r="H1705" s="2">
        <v>0</v>
      </c>
      <c r="I1705" s="5">
        <v>43630</v>
      </c>
    </row>
    <row r="1706" spans="1:9" x14ac:dyDescent="0.25">
      <c r="A1706" s="2">
        <v>1</v>
      </c>
      <c r="B1706" s="2">
        <v>3146</v>
      </c>
      <c r="C1706" s="2">
        <v>0</v>
      </c>
      <c r="D1706" s="2">
        <v>0</v>
      </c>
      <c r="E1706" s="2">
        <v>0</v>
      </c>
      <c r="F1706" s="2">
        <v>0</v>
      </c>
      <c r="G1706" s="2">
        <v>0</v>
      </c>
      <c r="H1706" s="2">
        <v>0</v>
      </c>
      <c r="I1706" s="5">
        <v>43630</v>
      </c>
    </row>
    <row r="1707" spans="1:9" x14ac:dyDescent="0.25">
      <c r="A1707" s="2">
        <v>0</v>
      </c>
      <c r="B1707" s="2">
        <v>1021</v>
      </c>
      <c r="C1707" s="2">
        <v>0</v>
      </c>
      <c r="D1707" s="2">
        <v>0</v>
      </c>
      <c r="E1707" s="2">
        <v>0</v>
      </c>
      <c r="F1707" s="2">
        <v>0</v>
      </c>
      <c r="G1707" s="2">
        <v>0</v>
      </c>
      <c r="H1707" s="2">
        <v>0</v>
      </c>
      <c r="I1707" s="5">
        <v>43629</v>
      </c>
    </row>
    <row r="1708" spans="1:9" x14ac:dyDescent="0.25">
      <c r="A1708" s="2">
        <v>0</v>
      </c>
      <c r="B1708" s="2">
        <v>3038</v>
      </c>
      <c r="C1708" s="2">
        <v>0</v>
      </c>
      <c r="D1708" s="2">
        <v>0</v>
      </c>
      <c r="E1708" s="2">
        <v>0</v>
      </c>
      <c r="F1708" s="2">
        <v>0</v>
      </c>
      <c r="G1708" s="2">
        <v>0</v>
      </c>
      <c r="H1708" s="2">
        <v>0</v>
      </c>
      <c r="I1708" s="5">
        <v>43629</v>
      </c>
    </row>
    <row r="1709" spans="1:9" x14ac:dyDescent="0.25">
      <c r="A1709" s="2">
        <v>0</v>
      </c>
      <c r="B1709" s="2">
        <v>1211</v>
      </c>
      <c r="C1709" s="2">
        <v>0</v>
      </c>
      <c r="D1709" s="2">
        <v>0</v>
      </c>
      <c r="E1709" s="2">
        <v>0</v>
      </c>
      <c r="F1709" s="2">
        <v>0</v>
      </c>
      <c r="G1709" s="2">
        <v>0</v>
      </c>
      <c r="H1709" s="2">
        <v>0</v>
      </c>
      <c r="I1709" s="5">
        <v>43628</v>
      </c>
    </row>
    <row r="1710" spans="1:9" x14ac:dyDescent="0.25">
      <c r="A1710" s="2">
        <v>0</v>
      </c>
      <c r="B1710" s="2">
        <v>1219</v>
      </c>
      <c r="C1710" s="2">
        <v>0</v>
      </c>
      <c r="D1710" s="2">
        <v>1</v>
      </c>
      <c r="E1710" s="2">
        <v>0</v>
      </c>
      <c r="F1710" s="2">
        <v>0</v>
      </c>
      <c r="G1710" s="2">
        <v>0</v>
      </c>
      <c r="H1710" s="2">
        <v>0</v>
      </c>
      <c r="I1710" s="5">
        <v>43628</v>
      </c>
    </row>
    <row r="1711" spans="1:9" x14ac:dyDescent="0.25">
      <c r="A1711" s="2">
        <v>0</v>
      </c>
      <c r="B1711" s="2">
        <v>2162</v>
      </c>
      <c r="C1711" s="2">
        <v>0</v>
      </c>
      <c r="D1711" s="2">
        <v>0</v>
      </c>
      <c r="E1711" s="2">
        <v>0</v>
      </c>
      <c r="F1711" s="2">
        <v>0</v>
      </c>
      <c r="G1711" s="2">
        <v>0</v>
      </c>
      <c r="H1711" s="2">
        <v>0</v>
      </c>
      <c r="I1711" s="5">
        <v>43628</v>
      </c>
    </row>
    <row r="1712" spans="1:9" x14ac:dyDescent="0.25">
      <c r="A1712" s="2">
        <v>0</v>
      </c>
      <c r="B1712" s="2">
        <v>3033</v>
      </c>
      <c r="C1712" s="2">
        <v>0</v>
      </c>
      <c r="D1712" s="2">
        <v>0</v>
      </c>
      <c r="E1712" s="2">
        <v>0</v>
      </c>
      <c r="F1712" s="2">
        <v>0</v>
      </c>
      <c r="G1712" s="2">
        <v>0</v>
      </c>
      <c r="H1712" s="2">
        <v>0</v>
      </c>
      <c r="I1712" s="5">
        <v>43628</v>
      </c>
    </row>
    <row r="1713" spans="1:9" x14ac:dyDescent="0.25">
      <c r="A1713" s="2">
        <v>0</v>
      </c>
      <c r="B1713" s="2">
        <v>2068</v>
      </c>
      <c r="C1713" s="2">
        <v>1</v>
      </c>
      <c r="D1713" s="2">
        <v>1</v>
      </c>
      <c r="E1713" s="2">
        <v>1</v>
      </c>
      <c r="F1713" s="2">
        <v>1</v>
      </c>
      <c r="G1713" s="2">
        <v>0</v>
      </c>
      <c r="H1713" s="2">
        <v>1</v>
      </c>
      <c r="I1713" s="5">
        <v>43627</v>
      </c>
    </row>
    <row r="1714" spans="1:9" x14ac:dyDescent="0.25">
      <c r="A1714" s="2">
        <v>0</v>
      </c>
      <c r="B1714" s="2">
        <v>2663</v>
      </c>
      <c r="C1714" s="2">
        <v>0</v>
      </c>
      <c r="D1714" s="2">
        <v>0</v>
      </c>
      <c r="E1714" s="2">
        <v>0</v>
      </c>
      <c r="F1714" s="2">
        <v>0</v>
      </c>
      <c r="G1714" s="2">
        <v>0</v>
      </c>
      <c r="H1714" s="2">
        <v>0</v>
      </c>
      <c r="I1714" s="5">
        <v>43627</v>
      </c>
    </row>
    <row r="1715" spans="1:9" x14ac:dyDescent="0.25">
      <c r="A1715" s="2">
        <v>0</v>
      </c>
      <c r="B1715" s="2">
        <v>1999</v>
      </c>
      <c r="C1715" s="2">
        <v>0</v>
      </c>
      <c r="D1715" s="2">
        <v>0</v>
      </c>
      <c r="E1715" s="2">
        <v>0</v>
      </c>
      <c r="F1715" s="2">
        <v>0</v>
      </c>
      <c r="G1715" s="2">
        <v>0</v>
      </c>
      <c r="H1715" s="2">
        <v>0</v>
      </c>
      <c r="I1715" s="5">
        <v>43626</v>
      </c>
    </row>
    <row r="1716" spans="1:9" x14ac:dyDescent="0.25">
      <c r="A1716" s="2">
        <v>0</v>
      </c>
      <c r="B1716" s="2">
        <v>1025</v>
      </c>
      <c r="C1716" s="2">
        <v>0</v>
      </c>
      <c r="D1716" s="2">
        <v>0</v>
      </c>
      <c r="E1716" s="2">
        <v>0</v>
      </c>
      <c r="F1716" s="2">
        <v>0</v>
      </c>
      <c r="G1716" s="2">
        <v>0</v>
      </c>
      <c r="H1716" s="2">
        <v>0</v>
      </c>
      <c r="I1716" s="5">
        <v>43625</v>
      </c>
    </row>
    <row r="1717" spans="1:9" x14ac:dyDescent="0.25">
      <c r="A1717" s="2">
        <v>0</v>
      </c>
      <c r="B1717" s="2">
        <v>1049</v>
      </c>
      <c r="C1717" s="2">
        <v>0</v>
      </c>
      <c r="D1717" s="2">
        <v>0</v>
      </c>
      <c r="E1717" s="2">
        <v>0</v>
      </c>
      <c r="F1717" s="2">
        <v>0</v>
      </c>
      <c r="G1717" s="2">
        <v>0</v>
      </c>
      <c r="H1717" s="2">
        <v>0</v>
      </c>
      <c r="I1717" s="5">
        <v>43625</v>
      </c>
    </row>
    <row r="1718" spans="1:9" x14ac:dyDescent="0.25">
      <c r="A1718" s="2">
        <v>1</v>
      </c>
      <c r="B1718" s="2">
        <v>1074</v>
      </c>
      <c r="C1718" s="2">
        <v>0</v>
      </c>
      <c r="D1718" s="2">
        <v>0</v>
      </c>
      <c r="E1718" s="2">
        <v>0</v>
      </c>
      <c r="F1718" s="2">
        <v>0</v>
      </c>
      <c r="G1718" s="2">
        <v>0</v>
      </c>
      <c r="H1718" s="2">
        <v>1</v>
      </c>
      <c r="I1718" s="5">
        <v>43625</v>
      </c>
    </row>
    <row r="1719" spans="1:9" x14ac:dyDescent="0.25">
      <c r="A1719" s="2">
        <v>0</v>
      </c>
      <c r="B1719" s="2">
        <v>1105</v>
      </c>
      <c r="C1719" s="2">
        <v>1</v>
      </c>
      <c r="D1719" s="2">
        <v>1</v>
      </c>
      <c r="E1719" s="2">
        <v>0</v>
      </c>
      <c r="F1719" s="2">
        <v>0</v>
      </c>
      <c r="G1719" s="2">
        <v>0</v>
      </c>
      <c r="H1719" s="2">
        <v>1</v>
      </c>
      <c r="I1719" s="5">
        <v>43625</v>
      </c>
    </row>
    <row r="1720" spans="1:9" x14ac:dyDescent="0.25">
      <c r="A1720" s="2">
        <v>0</v>
      </c>
      <c r="B1720" s="2">
        <v>1457</v>
      </c>
      <c r="C1720" s="2">
        <v>0</v>
      </c>
      <c r="D1720" s="2">
        <v>0</v>
      </c>
      <c r="E1720" s="2">
        <v>0</v>
      </c>
      <c r="F1720" s="2">
        <v>0</v>
      </c>
      <c r="G1720" s="2">
        <v>0</v>
      </c>
      <c r="H1720" s="2">
        <v>0</v>
      </c>
      <c r="I1720" s="5">
        <v>43625</v>
      </c>
    </row>
    <row r="1721" spans="1:9" x14ac:dyDescent="0.25">
      <c r="A1721" s="2">
        <v>1</v>
      </c>
      <c r="B1721" s="2">
        <v>1768</v>
      </c>
      <c r="C1721" s="2">
        <v>0</v>
      </c>
      <c r="D1721" s="2">
        <v>0</v>
      </c>
      <c r="E1721" s="2">
        <v>0</v>
      </c>
      <c r="F1721" s="2">
        <v>0</v>
      </c>
      <c r="G1721" s="2">
        <v>0</v>
      </c>
      <c r="H1721" s="2">
        <v>1</v>
      </c>
      <c r="I1721" s="5">
        <v>43625</v>
      </c>
    </row>
    <row r="1722" spans="1:9" x14ac:dyDescent="0.25">
      <c r="A1722" s="2">
        <v>0</v>
      </c>
      <c r="B1722" s="2">
        <v>2080</v>
      </c>
      <c r="C1722" s="2">
        <v>0</v>
      </c>
      <c r="D1722" s="2">
        <v>0</v>
      </c>
      <c r="E1722" s="2">
        <v>0</v>
      </c>
      <c r="F1722" s="2">
        <v>0</v>
      </c>
      <c r="G1722" s="2">
        <v>0</v>
      </c>
      <c r="H1722" s="2">
        <v>0</v>
      </c>
      <c r="I1722" s="5">
        <v>43625</v>
      </c>
    </row>
    <row r="1723" spans="1:9" x14ac:dyDescent="0.25">
      <c r="A1723" s="2">
        <v>0</v>
      </c>
      <c r="B1723" s="2">
        <v>2848</v>
      </c>
      <c r="C1723" s="2">
        <v>0</v>
      </c>
      <c r="D1723" s="2">
        <v>0</v>
      </c>
      <c r="E1723" s="2">
        <v>0</v>
      </c>
      <c r="F1723" s="2">
        <v>0</v>
      </c>
      <c r="G1723" s="2">
        <v>0</v>
      </c>
      <c r="H1723" s="2">
        <v>0</v>
      </c>
      <c r="I1723" s="5">
        <v>43625</v>
      </c>
    </row>
    <row r="1724" spans="1:9" x14ac:dyDescent="0.25">
      <c r="A1724" s="2">
        <v>0</v>
      </c>
      <c r="B1724" s="2">
        <v>3171</v>
      </c>
      <c r="C1724" s="2">
        <v>0</v>
      </c>
      <c r="D1724" s="2">
        <v>0</v>
      </c>
      <c r="E1724" s="2">
        <v>0</v>
      </c>
      <c r="F1724" s="2">
        <v>0</v>
      </c>
      <c r="G1724" s="2">
        <v>0</v>
      </c>
      <c r="H1724" s="2">
        <v>0</v>
      </c>
      <c r="I1724" s="5">
        <v>43625</v>
      </c>
    </row>
    <row r="1725" spans="1:9" x14ac:dyDescent="0.25">
      <c r="A1725" s="2">
        <v>0</v>
      </c>
      <c r="B1725" s="2">
        <v>1646</v>
      </c>
      <c r="C1725" s="2">
        <v>0</v>
      </c>
      <c r="D1725" s="2">
        <v>0</v>
      </c>
      <c r="E1725" s="2">
        <v>0</v>
      </c>
      <c r="F1725" s="2">
        <v>0</v>
      </c>
      <c r="G1725" s="2">
        <v>0</v>
      </c>
      <c r="H1725" s="2">
        <v>0</v>
      </c>
      <c r="I1725" s="5">
        <v>43624</v>
      </c>
    </row>
    <row r="1726" spans="1:9" x14ac:dyDescent="0.25">
      <c r="A1726" s="2">
        <v>0</v>
      </c>
      <c r="B1726" s="2">
        <v>2258</v>
      </c>
      <c r="C1726" s="2">
        <v>0</v>
      </c>
      <c r="D1726" s="2">
        <v>0</v>
      </c>
      <c r="E1726" s="2">
        <v>0</v>
      </c>
      <c r="F1726" s="2">
        <v>0</v>
      </c>
      <c r="G1726" s="2">
        <v>1</v>
      </c>
      <c r="H1726" s="2">
        <v>0</v>
      </c>
      <c r="I1726" s="5">
        <v>43624</v>
      </c>
    </row>
    <row r="1727" spans="1:9" x14ac:dyDescent="0.25">
      <c r="A1727" s="2">
        <v>0</v>
      </c>
      <c r="B1727" s="2">
        <v>2759</v>
      </c>
      <c r="C1727" s="2">
        <v>0</v>
      </c>
      <c r="D1727" s="2">
        <v>0</v>
      </c>
      <c r="E1727" s="2">
        <v>0</v>
      </c>
      <c r="F1727" s="2">
        <v>0</v>
      </c>
      <c r="G1727" s="2">
        <v>0</v>
      </c>
      <c r="H1727" s="2">
        <v>1</v>
      </c>
      <c r="I1727" s="5">
        <v>43624</v>
      </c>
    </row>
    <row r="1728" spans="1:9" x14ac:dyDescent="0.25">
      <c r="A1728" s="2">
        <v>0</v>
      </c>
      <c r="B1728" s="2">
        <v>2947</v>
      </c>
      <c r="C1728" s="2">
        <v>0</v>
      </c>
      <c r="D1728" s="2">
        <v>0</v>
      </c>
      <c r="E1728" s="2">
        <v>0</v>
      </c>
      <c r="F1728" s="2">
        <v>0</v>
      </c>
      <c r="G1728" s="2">
        <v>0</v>
      </c>
      <c r="H1728" s="2">
        <v>1</v>
      </c>
      <c r="I1728" s="5">
        <v>43624</v>
      </c>
    </row>
    <row r="1729" spans="1:9" x14ac:dyDescent="0.25">
      <c r="A1729" s="2">
        <v>0</v>
      </c>
      <c r="B1729" s="2">
        <v>2669</v>
      </c>
      <c r="C1729" s="2">
        <v>0</v>
      </c>
      <c r="D1729" s="2">
        <v>0</v>
      </c>
      <c r="E1729" s="2">
        <v>0</v>
      </c>
      <c r="F1729" s="2">
        <v>0</v>
      </c>
      <c r="G1729" s="2">
        <v>0</v>
      </c>
      <c r="H1729" s="2">
        <v>0</v>
      </c>
      <c r="I1729" s="5">
        <v>43623</v>
      </c>
    </row>
    <row r="1730" spans="1:9" x14ac:dyDescent="0.25">
      <c r="A1730" s="2">
        <v>0</v>
      </c>
      <c r="B1730" s="2">
        <v>1361</v>
      </c>
      <c r="C1730" s="2">
        <v>0</v>
      </c>
      <c r="D1730" s="2">
        <v>0</v>
      </c>
      <c r="E1730" s="2">
        <v>0</v>
      </c>
      <c r="F1730" s="2">
        <v>0</v>
      </c>
      <c r="G1730" s="2">
        <v>0</v>
      </c>
      <c r="H1730" s="2">
        <v>0</v>
      </c>
      <c r="I1730" s="5">
        <v>43622</v>
      </c>
    </row>
    <row r="1731" spans="1:9" x14ac:dyDescent="0.25">
      <c r="A1731" s="2">
        <v>0</v>
      </c>
      <c r="B1731" s="2">
        <v>1427</v>
      </c>
      <c r="C1731" s="2">
        <v>0</v>
      </c>
      <c r="D1731" s="2">
        <v>0</v>
      </c>
      <c r="E1731" s="2">
        <v>0</v>
      </c>
      <c r="F1731" s="2">
        <v>0</v>
      </c>
      <c r="G1731" s="2">
        <v>0</v>
      </c>
      <c r="H1731" s="2">
        <v>0</v>
      </c>
      <c r="I1731" s="5">
        <v>43622</v>
      </c>
    </row>
    <row r="1732" spans="1:9" x14ac:dyDescent="0.25">
      <c r="A1732" s="2">
        <v>0</v>
      </c>
      <c r="B1732" s="2">
        <v>1625</v>
      </c>
      <c r="C1732" s="2">
        <v>0</v>
      </c>
      <c r="D1732" s="2">
        <v>0</v>
      </c>
      <c r="E1732" s="2">
        <v>0</v>
      </c>
      <c r="F1732" s="2">
        <v>0</v>
      </c>
      <c r="G1732" s="2">
        <v>0</v>
      </c>
      <c r="H1732" s="2">
        <v>0</v>
      </c>
      <c r="I1732" s="5">
        <v>43622</v>
      </c>
    </row>
    <row r="1733" spans="1:9" x14ac:dyDescent="0.25">
      <c r="A1733" s="2">
        <v>0</v>
      </c>
      <c r="B1733" s="2">
        <v>1943</v>
      </c>
      <c r="C1733" s="2">
        <v>0</v>
      </c>
      <c r="D1733" s="2">
        <v>0</v>
      </c>
      <c r="E1733" s="2">
        <v>0</v>
      </c>
      <c r="F1733" s="2">
        <v>0</v>
      </c>
      <c r="G1733" s="2">
        <v>0</v>
      </c>
      <c r="H1733" s="2">
        <v>1</v>
      </c>
      <c r="I1733" s="5">
        <v>43622</v>
      </c>
    </row>
    <row r="1734" spans="1:9" x14ac:dyDescent="0.25">
      <c r="A1734" s="2">
        <v>0</v>
      </c>
      <c r="B1734" s="2">
        <v>2270</v>
      </c>
      <c r="C1734" s="2">
        <v>0</v>
      </c>
      <c r="D1734" s="2">
        <v>0</v>
      </c>
      <c r="E1734" s="2">
        <v>0</v>
      </c>
      <c r="F1734" s="2">
        <v>0</v>
      </c>
      <c r="G1734" s="2">
        <v>0</v>
      </c>
      <c r="H1734" s="2">
        <v>0</v>
      </c>
      <c r="I1734" s="5">
        <v>43622</v>
      </c>
    </row>
    <row r="1735" spans="1:9" x14ac:dyDescent="0.25">
      <c r="A1735" s="2">
        <v>0</v>
      </c>
      <c r="B1735" s="2">
        <v>1486</v>
      </c>
      <c r="C1735" s="2">
        <v>0</v>
      </c>
      <c r="D1735" s="2">
        <v>0</v>
      </c>
      <c r="E1735" s="2">
        <v>0</v>
      </c>
      <c r="F1735" s="2">
        <v>0</v>
      </c>
      <c r="G1735" s="2">
        <v>0</v>
      </c>
      <c r="H1735" s="2">
        <v>0</v>
      </c>
      <c r="I1735" s="5">
        <v>43621</v>
      </c>
    </row>
    <row r="1736" spans="1:9" x14ac:dyDescent="0.25">
      <c r="A1736" s="2">
        <v>0</v>
      </c>
      <c r="B1736" s="2">
        <v>1589</v>
      </c>
      <c r="C1736" s="2">
        <v>0</v>
      </c>
      <c r="D1736" s="2">
        <v>0</v>
      </c>
      <c r="E1736" s="2">
        <v>0</v>
      </c>
      <c r="F1736" s="2">
        <v>0</v>
      </c>
      <c r="G1736" s="2">
        <v>0</v>
      </c>
      <c r="H1736" s="2">
        <v>1</v>
      </c>
      <c r="I1736" s="5">
        <v>43621</v>
      </c>
    </row>
    <row r="1737" spans="1:9" x14ac:dyDescent="0.25">
      <c r="A1737" s="2">
        <v>0</v>
      </c>
      <c r="B1737" s="2">
        <v>1348</v>
      </c>
      <c r="C1737" s="2">
        <v>0</v>
      </c>
      <c r="D1737" s="2">
        <v>0</v>
      </c>
      <c r="E1737" s="2">
        <v>0</v>
      </c>
      <c r="F1737" s="2">
        <v>0</v>
      </c>
      <c r="G1737" s="2">
        <v>0</v>
      </c>
      <c r="H1737" s="2">
        <v>0</v>
      </c>
      <c r="I1737" s="5">
        <v>43620</v>
      </c>
    </row>
    <row r="1738" spans="1:9" x14ac:dyDescent="0.25">
      <c r="A1738" s="2">
        <v>0</v>
      </c>
      <c r="B1738" s="2">
        <v>1647</v>
      </c>
      <c r="C1738" s="2">
        <v>0</v>
      </c>
      <c r="D1738" s="2">
        <v>0</v>
      </c>
      <c r="E1738" s="2">
        <v>0</v>
      </c>
      <c r="F1738" s="2">
        <v>0</v>
      </c>
      <c r="G1738" s="2">
        <v>0</v>
      </c>
      <c r="H1738" s="2">
        <v>0</v>
      </c>
      <c r="I1738" s="5">
        <v>43620</v>
      </c>
    </row>
    <row r="1739" spans="1:9" x14ac:dyDescent="0.25">
      <c r="A1739" s="2">
        <v>0</v>
      </c>
      <c r="B1739" s="2">
        <v>2400</v>
      </c>
      <c r="C1739" s="2">
        <v>0</v>
      </c>
      <c r="D1739" s="2">
        <v>0</v>
      </c>
      <c r="E1739" s="2">
        <v>0</v>
      </c>
      <c r="F1739" s="2">
        <v>0</v>
      </c>
      <c r="G1739" s="2">
        <v>0</v>
      </c>
      <c r="H1739" s="2">
        <v>0</v>
      </c>
      <c r="I1739" s="5">
        <v>43620</v>
      </c>
    </row>
    <row r="1740" spans="1:9" x14ac:dyDescent="0.25">
      <c r="A1740" s="2">
        <v>0</v>
      </c>
      <c r="B1740" s="2">
        <v>2706</v>
      </c>
      <c r="C1740" s="2">
        <v>0</v>
      </c>
      <c r="D1740" s="2">
        <v>0</v>
      </c>
      <c r="E1740" s="2">
        <v>0</v>
      </c>
      <c r="F1740" s="2">
        <v>0</v>
      </c>
      <c r="G1740" s="2">
        <v>0</v>
      </c>
      <c r="H1740" s="2">
        <v>0</v>
      </c>
      <c r="I1740" s="5">
        <v>43620</v>
      </c>
    </row>
    <row r="1741" spans="1:9" x14ac:dyDescent="0.25">
      <c r="A1741" s="2">
        <v>0</v>
      </c>
      <c r="B1741" s="2">
        <v>2280</v>
      </c>
      <c r="C1741" s="2">
        <v>0</v>
      </c>
      <c r="D1741" s="2">
        <v>0</v>
      </c>
      <c r="E1741" s="2">
        <v>0</v>
      </c>
      <c r="F1741" s="2">
        <v>0</v>
      </c>
      <c r="G1741" s="2">
        <v>0</v>
      </c>
      <c r="H1741" s="2">
        <v>0</v>
      </c>
      <c r="I1741" s="5">
        <v>43619</v>
      </c>
    </row>
    <row r="1742" spans="1:9" x14ac:dyDescent="0.25">
      <c r="A1742" s="2">
        <v>0</v>
      </c>
      <c r="B1742" s="2">
        <v>2894</v>
      </c>
      <c r="C1742" s="2">
        <v>0</v>
      </c>
      <c r="D1742" s="2">
        <v>0</v>
      </c>
      <c r="E1742" s="2">
        <v>0</v>
      </c>
      <c r="F1742" s="2">
        <v>0</v>
      </c>
      <c r="G1742" s="2">
        <v>0</v>
      </c>
      <c r="H1742" s="2">
        <v>0</v>
      </c>
      <c r="I1742" s="5">
        <v>43618</v>
      </c>
    </row>
    <row r="1743" spans="1:9" x14ac:dyDescent="0.25">
      <c r="A1743" s="2">
        <v>0</v>
      </c>
      <c r="B1743" s="2">
        <v>1332</v>
      </c>
      <c r="C1743" s="2">
        <v>0</v>
      </c>
      <c r="D1743" s="2">
        <v>0</v>
      </c>
      <c r="E1743" s="2">
        <v>0</v>
      </c>
      <c r="F1743" s="2">
        <v>0</v>
      </c>
      <c r="G1743" s="2">
        <v>0</v>
      </c>
      <c r="H1743" s="2">
        <v>0</v>
      </c>
      <c r="I1743" s="5">
        <v>43617</v>
      </c>
    </row>
    <row r="1744" spans="1:9" x14ac:dyDescent="0.25">
      <c r="A1744" s="2">
        <v>0</v>
      </c>
      <c r="B1744" s="2">
        <v>2729</v>
      </c>
      <c r="C1744" s="2">
        <v>0</v>
      </c>
      <c r="D1744" s="2">
        <v>0</v>
      </c>
      <c r="E1744" s="2">
        <v>0</v>
      </c>
      <c r="F1744" s="2">
        <v>0</v>
      </c>
      <c r="G1744" s="2">
        <v>0</v>
      </c>
      <c r="H1744" s="2">
        <v>0</v>
      </c>
      <c r="I1744" s="5">
        <v>43617</v>
      </c>
    </row>
    <row r="1745" spans="1:9" x14ac:dyDescent="0.25">
      <c r="A1745" s="2">
        <v>0</v>
      </c>
      <c r="B1745" s="2">
        <v>2972</v>
      </c>
      <c r="C1745" s="2">
        <v>0</v>
      </c>
      <c r="D1745" s="2">
        <v>0</v>
      </c>
      <c r="E1745" s="2">
        <v>0</v>
      </c>
      <c r="F1745" s="2">
        <v>0</v>
      </c>
      <c r="G1745" s="2">
        <v>0</v>
      </c>
      <c r="H1745" s="2">
        <v>0</v>
      </c>
      <c r="I1745" s="5">
        <v>43617</v>
      </c>
    </row>
    <row r="1746" spans="1:9" x14ac:dyDescent="0.25">
      <c r="A1746" s="2">
        <v>0</v>
      </c>
      <c r="B1746" s="2">
        <v>1016</v>
      </c>
      <c r="C1746" s="2">
        <v>0</v>
      </c>
      <c r="D1746" s="2">
        <v>0</v>
      </c>
      <c r="E1746" s="2">
        <v>0</v>
      </c>
      <c r="F1746" s="2">
        <v>0</v>
      </c>
      <c r="G1746" s="2">
        <v>0</v>
      </c>
      <c r="H1746" s="2">
        <v>0</v>
      </c>
      <c r="I1746" s="5">
        <v>43616</v>
      </c>
    </row>
    <row r="1747" spans="1:9" x14ac:dyDescent="0.25">
      <c r="A1747" s="2">
        <v>0</v>
      </c>
      <c r="B1747" s="2">
        <v>1041</v>
      </c>
      <c r="C1747" s="2">
        <v>0</v>
      </c>
      <c r="D1747" s="2">
        <v>0</v>
      </c>
      <c r="E1747" s="2">
        <v>0</v>
      </c>
      <c r="F1747" s="2">
        <v>0</v>
      </c>
      <c r="G1747" s="2">
        <v>0</v>
      </c>
      <c r="H1747" s="2">
        <v>0</v>
      </c>
      <c r="I1747" s="5">
        <v>43616</v>
      </c>
    </row>
    <row r="1748" spans="1:9" x14ac:dyDescent="0.25">
      <c r="A1748" s="2">
        <v>0</v>
      </c>
      <c r="B1748" s="2">
        <v>1382</v>
      </c>
      <c r="C1748" s="2">
        <v>0</v>
      </c>
      <c r="D1748" s="2">
        <v>0</v>
      </c>
      <c r="E1748" s="2">
        <v>0</v>
      </c>
      <c r="F1748" s="2">
        <v>0</v>
      </c>
      <c r="G1748" s="2">
        <v>0</v>
      </c>
      <c r="H1748" s="2">
        <v>0</v>
      </c>
      <c r="I1748" s="5">
        <v>43616</v>
      </c>
    </row>
    <row r="1749" spans="1:9" x14ac:dyDescent="0.25">
      <c r="A1749" s="2">
        <v>0</v>
      </c>
      <c r="B1749" s="2">
        <v>1828</v>
      </c>
      <c r="C1749" s="2">
        <v>0</v>
      </c>
      <c r="D1749" s="2">
        <v>0</v>
      </c>
      <c r="E1749" s="2">
        <v>0</v>
      </c>
      <c r="F1749" s="2">
        <v>0</v>
      </c>
      <c r="G1749" s="2">
        <v>0</v>
      </c>
      <c r="H1749" s="2">
        <v>0</v>
      </c>
      <c r="I1749" s="5">
        <v>43616</v>
      </c>
    </row>
    <row r="1750" spans="1:9" x14ac:dyDescent="0.25">
      <c r="A1750" s="2">
        <v>0</v>
      </c>
      <c r="B1750" s="2">
        <v>2960</v>
      </c>
      <c r="C1750" s="2">
        <v>0</v>
      </c>
      <c r="D1750" s="2">
        <v>0</v>
      </c>
      <c r="E1750" s="2">
        <v>0</v>
      </c>
      <c r="F1750" s="2">
        <v>0</v>
      </c>
      <c r="G1750" s="2">
        <v>0</v>
      </c>
      <c r="H1750" s="2">
        <v>0</v>
      </c>
      <c r="I1750" s="5">
        <v>43616</v>
      </c>
    </row>
    <row r="1751" spans="1:9" x14ac:dyDescent="0.25">
      <c r="A1751" s="2">
        <v>0</v>
      </c>
      <c r="B1751" s="2">
        <v>1022</v>
      </c>
      <c r="C1751" s="2">
        <v>1</v>
      </c>
      <c r="D1751" s="2">
        <v>0</v>
      </c>
      <c r="E1751" s="2">
        <v>0</v>
      </c>
      <c r="F1751" s="2">
        <v>0</v>
      </c>
      <c r="G1751" s="2">
        <v>0</v>
      </c>
      <c r="H1751" s="2">
        <v>0</v>
      </c>
      <c r="I1751" s="5">
        <v>43615</v>
      </c>
    </row>
    <row r="1752" spans="1:9" x14ac:dyDescent="0.25">
      <c r="A1752" s="2">
        <v>0</v>
      </c>
      <c r="B1752" s="2">
        <v>1228</v>
      </c>
      <c r="C1752" s="2">
        <v>0</v>
      </c>
      <c r="D1752" s="2">
        <v>0</v>
      </c>
      <c r="E1752" s="2">
        <v>0</v>
      </c>
      <c r="F1752" s="2">
        <v>0</v>
      </c>
      <c r="G1752" s="2">
        <v>0</v>
      </c>
      <c r="H1752" s="2">
        <v>0</v>
      </c>
      <c r="I1752" s="5">
        <v>43615</v>
      </c>
    </row>
    <row r="1753" spans="1:9" x14ac:dyDescent="0.25">
      <c r="A1753" s="2">
        <v>0</v>
      </c>
      <c r="B1753" s="2">
        <v>1338</v>
      </c>
      <c r="C1753" s="2">
        <v>0</v>
      </c>
      <c r="D1753" s="2">
        <v>0</v>
      </c>
      <c r="E1753" s="2">
        <v>0</v>
      </c>
      <c r="F1753" s="2">
        <v>0</v>
      </c>
      <c r="G1753" s="2">
        <v>0</v>
      </c>
      <c r="H1753" s="2">
        <v>0</v>
      </c>
      <c r="I1753" s="5">
        <v>43614</v>
      </c>
    </row>
    <row r="1754" spans="1:9" x14ac:dyDescent="0.25">
      <c r="A1754" s="2">
        <v>0</v>
      </c>
      <c r="B1754" s="2">
        <v>1914</v>
      </c>
      <c r="C1754" s="2">
        <v>0</v>
      </c>
      <c r="D1754" s="2">
        <v>0</v>
      </c>
      <c r="E1754" s="2">
        <v>0</v>
      </c>
      <c r="F1754" s="2">
        <v>0</v>
      </c>
      <c r="G1754" s="2">
        <v>0</v>
      </c>
      <c r="H1754" s="2">
        <v>0</v>
      </c>
      <c r="I1754" s="5">
        <v>43614</v>
      </c>
    </row>
    <row r="1755" spans="1:9" x14ac:dyDescent="0.25">
      <c r="A1755" s="2">
        <v>0</v>
      </c>
      <c r="B1755" s="2">
        <v>1925</v>
      </c>
      <c r="C1755" s="2">
        <v>0</v>
      </c>
      <c r="D1755" s="2">
        <v>0</v>
      </c>
      <c r="E1755" s="2">
        <v>0</v>
      </c>
      <c r="F1755" s="2">
        <v>0</v>
      </c>
      <c r="G1755" s="2">
        <v>0</v>
      </c>
      <c r="H1755" s="2">
        <v>0</v>
      </c>
      <c r="I1755" s="5">
        <v>43614</v>
      </c>
    </row>
    <row r="1756" spans="1:9" x14ac:dyDescent="0.25">
      <c r="A1756" s="2">
        <v>0</v>
      </c>
      <c r="B1756" s="2">
        <v>2171</v>
      </c>
      <c r="C1756" s="2">
        <v>0</v>
      </c>
      <c r="D1756" s="2">
        <v>0</v>
      </c>
      <c r="E1756" s="2">
        <v>0</v>
      </c>
      <c r="F1756" s="2">
        <v>0</v>
      </c>
      <c r="G1756" s="2">
        <v>0</v>
      </c>
      <c r="H1756" s="2">
        <v>1</v>
      </c>
      <c r="I1756" s="5">
        <v>43614</v>
      </c>
    </row>
    <row r="1757" spans="1:9" x14ac:dyDescent="0.25">
      <c r="A1757" s="2">
        <v>0</v>
      </c>
      <c r="B1757" s="2">
        <v>3144</v>
      </c>
      <c r="C1757" s="2">
        <v>0</v>
      </c>
      <c r="D1757" s="2">
        <v>0</v>
      </c>
      <c r="E1757" s="2">
        <v>0</v>
      </c>
      <c r="F1757" s="2">
        <v>0</v>
      </c>
      <c r="G1757" s="2">
        <v>0</v>
      </c>
      <c r="H1757" s="2">
        <v>0</v>
      </c>
      <c r="I1757" s="5">
        <v>43614</v>
      </c>
    </row>
    <row r="1758" spans="1:9" x14ac:dyDescent="0.25">
      <c r="A1758" s="2">
        <v>1</v>
      </c>
      <c r="B1758" s="2">
        <v>3080</v>
      </c>
      <c r="C1758" s="2">
        <v>0</v>
      </c>
      <c r="D1758" s="2">
        <v>0</v>
      </c>
      <c r="E1758" s="2">
        <v>0</v>
      </c>
      <c r="F1758" s="2">
        <v>0</v>
      </c>
      <c r="G1758" s="2">
        <v>0</v>
      </c>
      <c r="H1758" s="2">
        <v>0</v>
      </c>
      <c r="I1758" s="5">
        <v>43613</v>
      </c>
    </row>
    <row r="1759" spans="1:9" x14ac:dyDescent="0.25">
      <c r="A1759" s="2">
        <v>0</v>
      </c>
      <c r="B1759" s="2">
        <v>3183</v>
      </c>
      <c r="C1759" s="2">
        <v>0</v>
      </c>
      <c r="D1759" s="2">
        <v>0</v>
      </c>
      <c r="E1759" s="2">
        <v>0</v>
      </c>
      <c r="F1759" s="2">
        <v>0</v>
      </c>
      <c r="G1759" s="2">
        <v>0</v>
      </c>
      <c r="H1759" s="2">
        <v>0</v>
      </c>
      <c r="I1759" s="5">
        <v>43612</v>
      </c>
    </row>
    <row r="1760" spans="1:9" x14ac:dyDescent="0.25">
      <c r="A1760" s="2">
        <v>0</v>
      </c>
      <c r="B1760" s="2">
        <v>1070</v>
      </c>
      <c r="C1760" s="2">
        <v>0</v>
      </c>
      <c r="D1760" s="2">
        <v>0</v>
      </c>
      <c r="E1760" s="2">
        <v>0</v>
      </c>
      <c r="F1760" s="2">
        <v>0</v>
      </c>
      <c r="G1760" s="2">
        <v>0</v>
      </c>
      <c r="H1760" s="2">
        <v>0</v>
      </c>
      <c r="I1760" s="5">
        <v>43611</v>
      </c>
    </row>
    <row r="1761" spans="1:9" x14ac:dyDescent="0.25">
      <c r="A1761" s="2">
        <v>0</v>
      </c>
      <c r="B1761" s="2">
        <v>1100</v>
      </c>
      <c r="C1761" s="2">
        <v>0</v>
      </c>
      <c r="D1761" s="2">
        <v>0</v>
      </c>
      <c r="E1761" s="2">
        <v>0</v>
      </c>
      <c r="F1761" s="2">
        <v>0</v>
      </c>
      <c r="G1761" s="2">
        <v>0</v>
      </c>
      <c r="H1761" s="2">
        <v>0</v>
      </c>
      <c r="I1761" s="5">
        <v>43611</v>
      </c>
    </row>
    <row r="1762" spans="1:9" x14ac:dyDescent="0.25">
      <c r="A1762" s="2">
        <v>0</v>
      </c>
      <c r="B1762" s="2">
        <v>1701</v>
      </c>
      <c r="C1762" s="2">
        <v>0</v>
      </c>
      <c r="D1762" s="2">
        <v>0</v>
      </c>
      <c r="E1762" s="2">
        <v>0</v>
      </c>
      <c r="F1762" s="2">
        <v>0</v>
      </c>
      <c r="G1762" s="2">
        <v>0</v>
      </c>
      <c r="H1762" s="2">
        <v>0</v>
      </c>
      <c r="I1762" s="5">
        <v>43611</v>
      </c>
    </row>
    <row r="1763" spans="1:9" x14ac:dyDescent="0.25">
      <c r="A1763" s="2">
        <v>0</v>
      </c>
      <c r="B1763" s="2">
        <v>3062</v>
      </c>
      <c r="C1763" s="2">
        <v>0</v>
      </c>
      <c r="D1763" s="2">
        <v>1</v>
      </c>
      <c r="E1763" s="2">
        <v>1</v>
      </c>
      <c r="F1763" s="2">
        <v>0</v>
      </c>
      <c r="G1763" s="2">
        <v>0</v>
      </c>
      <c r="H1763" s="2">
        <v>1</v>
      </c>
      <c r="I1763" s="5">
        <v>43611</v>
      </c>
    </row>
    <row r="1764" spans="1:9" x14ac:dyDescent="0.25">
      <c r="A1764" s="2">
        <v>0</v>
      </c>
      <c r="B1764" s="2">
        <v>1612</v>
      </c>
      <c r="C1764" s="2">
        <v>0</v>
      </c>
      <c r="D1764" s="2">
        <v>0</v>
      </c>
      <c r="E1764" s="2">
        <v>0</v>
      </c>
      <c r="F1764" s="2">
        <v>0</v>
      </c>
      <c r="G1764" s="2">
        <v>0</v>
      </c>
      <c r="H1764" s="2">
        <v>0</v>
      </c>
      <c r="I1764" s="5">
        <v>43610</v>
      </c>
    </row>
    <row r="1765" spans="1:9" x14ac:dyDescent="0.25">
      <c r="A1765" s="2">
        <v>0</v>
      </c>
      <c r="B1765" s="2">
        <v>2106</v>
      </c>
      <c r="C1765" s="2">
        <v>0</v>
      </c>
      <c r="D1765" s="2">
        <v>0</v>
      </c>
      <c r="E1765" s="2">
        <v>0</v>
      </c>
      <c r="F1765" s="2">
        <v>0</v>
      </c>
      <c r="G1765" s="2">
        <v>0</v>
      </c>
      <c r="H1765" s="2">
        <v>1</v>
      </c>
      <c r="I1765" s="5">
        <v>43610</v>
      </c>
    </row>
    <row r="1766" spans="1:9" x14ac:dyDescent="0.25">
      <c r="A1766" s="2">
        <v>0</v>
      </c>
      <c r="B1766" s="2">
        <v>2755</v>
      </c>
      <c r="C1766" s="2">
        <v>0</v>
      </c>
      <c r="D1766" s="2">
        <v>0</v>
      </c>
      <c r="E1766" s="2">
        <v>0</v>
      </c>
      <c r="F1766" s="2">
        <v>0</v>
      </c>
      <c r="G1766" s="2">
        <v>0</v>
      </c>
      <c r="H1766" s="2">
        <v>0</v>
      </c>
      <c r="I1766" s="5">
        <v>43609</v>
      </c>
    </row>
    <row r="1767" spans="1:9" x14ac:dyDescent="0.25">
      <c r="A1767" s="2">
        <v>0</v>
      </c>
      <c r="B1767" s="2">
        <v>1165</v>
      </c>
      <c r="C1767" s="2">
        <v>1</v>
      </c>
      <c r="D1767" s="2">
        <v>0</v>
      </c>
      <c r="E1767" s="2">
        <v>1</v>
      </c>
      <c r="F1767" s="2">
        <v>0</v>
      </c>
      <c r="G1767" s="2">
        <v>0</v>
      </c>
      <c r="H1767" s="2">
        <v>1</v>
      </c>
      <c r="I1767" s="5">
        <v>43608</v>
      </c>
    </row>
    <row r="1768" spans="1:9" x14ac:dyDescent="0.25">
      <c r="A1768" s="2">
        <v>0</v>
      </c>
      <c r="B1768" s="2">
        <v>1493</v>
      </c>
      <c r="C1768" s="2">
        <v>0</v>
      </c>
      <c r="D1768" s="2">
        <v>0</v>
      </c>
      <c r="E1768" s="2">
        <v>0</v>
      </c>
      <c r="F1768" s="2">
        <v>0</v>
      </c>
      <c r="G1768" s="2">
        <v>0</v>
      </c>
      <c r="H1768" s="2">
        <v>0</v>
      </c>
      <c r="I1768" s="5">
        <v>43608</v>
      </c>
    </row>
    <row r="1769" spans="1:9" x14ac:dyDescent="0.25">
      <c r="A1769" s="2">
        <v>0</v>
      </c>
      <c r="B1769" s="2">
        <v>2364</v>
      </c>
      <c r="C1769" s="2">
        <v>0</v>
      </c>
      <c r="D1769" s="2">
        <v>0</v>
      </c>
      <c r="E1769" s="2">
        <v>0</v>
      </c>
      <c r="F1769" s="2">
        <v>0</v>
      </c>
      <c r="G1769" s="2">
        <v>0</v>
      </c>
      <c r="H1769" s="2">
        <v>0</v>
      </c>
      <c r="I1769" s="5">
        <v>43608</v>
      </c>
    </row>
    <row r="1770" spans="1:9" x14ac:dyDescent="0.25">
      <c r="A1770" s="2">
        <v>0</v>
      </c>
      <c r="B1770" s="2">
        <v>2422</v>
      </c>
      <c r="C1770" s="2">
        <v>0</v>
      </c>
      <c r="D1770" s="2">
        <v>0</v>
      </c>
      <c r="E1770" s="2">
        <v>0</v>
      </c>
      <c r="F1770" s="2">
        <v>0</v>
      </c>
      <c r="G1770" s="2">
        <v>0</v>
      </c>
      <c r="H1770" s="2">
        <v>0</v>
      </c>
      <c r="I1770" s="5">
        <v>43608</v>
      </c>
    </row>
    <row r="1771" spans="1:9" x14ac:dyDescent="0.25">
      <c r="A1771" s="2">
        <v>0</v>
      </c>
      <c r="B1771" s="2">
        <v>3055</v>
      </c>
      <c r="C1771" s="2">
        <v>0</v>
      </c>
      <c r="D1771" s="2">
        <v>0</v>
      </c>
      <c r="E1771" s="2">
        <v>0</v>
      </c>
      <c r="F1771" s="2">
        <v>0</v>
      </c>
      <c r="G1771" s="2">
        <v>0</v>
      </c>
      <c r="H1771" s="2">
        <v>0</v>
      </c>
      <c r="I1771" s="5">
        <v>43607</v>
      </c>
    </row>
    <row r="1772" spans="1:9" x14ac:dyDescent="0.25">
      <c r="A1772" s="2">
        <v>1</v>
      </c>
      <c r="B1772" s="2">
        <v>3076</v>
      </c>
      <c r="C1772" s="2">
        <v>0</v>
      </c>
      <c r="D1772" s="2">
        <v>0</v>
      </c>
      <c r="E1772" s="2">
        <v>0</v>
      </c>
      <c r="F1772" s="2">
        <v>0</v>
      </c>
      <c r="G1772" s="2">
        <v>0</v>
      </c>
      <c r="H1772" s="2">
        <v>1</v>
      </c>
      <c r="I1772" s="5">
        <v>43607</v>
      </c>
    </row>
    <row r="1773" spans="1:9" x14ac:dyDescent="0.25">
      <c r="A1773" s="2">
        <v>0</v>
      </c>
      <c r="B1773" s="2">
        <v>1142</v>
      </c>
      <c r="C1773" s="2">
        <v>0</v>
      </c>
      <c r="D1773" s="2">
        <v>0</v>
      </c>
      <c r="E1773" s="2">
        <v>0</v>
      </c>
      <c r="F1773" s="2">
        <v>0</v>
      </c>
      <c r="G1773" s="2">
        <v>0</v>
      </c>
      <c r="H1773" s="2">
        <v>0</v>
      </c>
      <c r="I1773" s="5">
        <v>43606</v>
      </c>
    </row>
    <row r="1774" spans="1:9" x14ac:dyDescent="0.25">
      <c r="A1774" s="2">
        <v>0</v>
      </c>
      <c r="B1774" s="2">
        <v>1106</v>
      </c>
      <c r="C1774" s="2">
        <v>0</v>
      </c>
      <c r="D1774" s="2">
        <v>0</v>
      </c>
      <c r="E1774" s="2">
        <v>0</v>
      </c>
      <c r="F1774" s="2">
        <v>0</v>
      </c>
      <c r="G1774" s="2">
        <v>0</v>
      </c>
      <c r="H1774" s="2">
        <v>0</v>
      </c>
      <c r="I1774" s="5">
        <v>43604</v>
      </c>
    </row>
    <row r="1775" spans="1:9" x14ac:dyDescent="0.25">
      <c r="A1775" s="2">
        <v>0</v>
      </c>
      <c r="B1775" s="2">
        <v>1341</v>
      </c>
      <c r="C1775" s="2">
        <v>0</v>
      </c>
      <c r="D1775" s="2">
        <v>0</v>
      </c>
      <c r="E1775" s="2">
        <v>0</v>
      </c>
      <c r="F1775" s="2">
        <v>0</v>
      </c>
      <c r="G1775" s="2">
        <v>0</v>
      </c>
      <c r="H1775" s="2">
        <v>0</v>
      </c>
      <c r="I1775" s="5">
        <v>43604</v>
      </c>
    </row>
    <row r="1776" spans="1:9" x14ac:dyDescent="0.25">
      <c r="A1776" s="2">
        <v>0</v>
      </c>
      <c r="B1776" s="2">
        <v>1366</v>
      </c>
      <c r="C1776" s="2">
        <v>0</v>
      </c>
      <c r="D1776" s="2">
        <v>0</v>
      </c>
      <c r="E1776" s="2">
        <v>0</v>
      </c>
      <c r="F1776" s="2">
        <v>0</v>
      </c>
      <c r="G1776" s="2">
        <v>0</v>
      </c>
      <c r="H1776" s="2">
        <v>0</v>
      </c>
      <c r="I1776" s="5">
        <v>43604</v>
      </c>
    </row>
    <row r="1777" spans="1:9" x14ac:dyDescent="0.25">
      <c r="A1777" s="2">
        <v>0</v>
      </c>
      <c r="B1777" s="2">
        <v>1575</v>
      </c>
      <c r="C1777" s="2">
        <v>0</v>
      </c>
      <c r="D1777" s="2">
        <v>1</v>
      </c>
      <c r="E1777" s="2">
        <v>1</v>
      </c>
      <c r="F1777" s="2">
        <v>0</v>
      </c>
      <c r="G1777" s="2">
        <v>0</v>
      </c>
      <c r="H1777" s="2">
        <v>1</v>
      </c>
      <c r="I1777" s="5">
        <v>43604</v>
      </c>
    </row>
    <row r="1778" spans="1:9" x14ac:dyDescent="0.25">
      <c r="A1778" s="2">
        <v>0</v>
      </c>
      <c r="B1778" s="2">
        <v>1876</v>
      </c>
      <c r="C1778" s="2">
        <v>0</v>
      </c>
      <c r="D1778" s="2">
        <v>0</v>
      </c>
      <c r="E1778" s="2">
        <v>0</v>
      </c>
      <c r="F1778" s="2">
        <v>0</v>
      </c>
      <c r="G1778" s="2">
        <v>0</v>
      </c>
      <c r="H1778" s="2">
        <v>0</v>
      </c>
      <c r="I1778" s="5">
        <v>43604</v>
      </c>
    </row>
    <row r="1779" spans="1:9" x14ac:dyDescent="0.25">
      <c r="A1779" s="2">
        <v>0</v>
      </c>
      <c r="B1779" s="2">
        <v>2311</v>
      </c>
      <c r="C1779" s="2">
        <v>0</v>
      </c>
      <c r="D1779" s="2">
        <v>0</v>
      </c>
      <c r="E1779" s="2">
        <v>0</v>
      </c>
      <c r="F1779" s="2">
        <v>0</v>
      </c>
      <c r="G1779" s="2">
        <v>0</v>
      </c>
      <c r="H1779" s="2">
        <v>1</v>
      </c>
      <c r="I1779" s="5">
        <v>43604</v>
      </c>
    </row>
    <row r="1780" spans="1:9" x14ac:dyDescent="0.25">
      <c r="A1780" s="2">
        <v>0</v>
      </c>
      <c r="B1780" s="2">
        <v>1596</v>
      </c>
      <c r="C1780" s="2">
        <v>0</v>
      </c>
      <c r="D1780" s="2">
        <v>0</v>
      </c>
      <c r="E1780" s="2">
        <v>0</v>
      </c>
      <c r="F1780" s="2">
        <v>0</v>
      </c>
      <c r="G1780" s="2">
        <v>0</v>
      </c>
      <c r="H1780" s="2">
        <v>0</v>
      </c>
      <c r="I1780" s="5">
        <v>43603</v>
      </c>
    </row>
    <row r="1781" spans="1:9" x14ac:dyDescent="0.25">
      <c r="A1781" s="2">
        <v>0</v>
      </c>
      <c r="B1781" s="2">
        <v>2503</v>
      </c>
      <c r="C1781" s="2">
        <v>0</v>
      </c>
      <c r="D1781" s="2">
        <v>0</v>
      </c>
      <c r="E1781" s="2">
        <v>0</v>
      </c>
      <c r="F1781" s="2">
        <v>0</v>
      </c>
      <c r="G1781" s="2">
        <v>0</v>
      </c>
      <c r="H1781" s="2">
        <v>0</v>
      </c>
      <c r="I1781" s="5">
        <v>43603</v>
      </c>
    </row>
    <row r="1782" spans="1:9" x14ac:dyDescent="0.25">
      <c r="A1782" s="2">
        <v>1</v>
      </c>
      <c r="B1782" s="2">
        <v>2506</v>
      </c>
      <c r="C1782" s="2">
        <v>0</v>
      </c>
      <c r="D1782" s="2">
        <v>0</v>
      </c>
      <c r="E1782" s="2">
        <v>0</v>
      </c>
      <c r="F1782" s="2">
        <v>0</v>
      </c>
      <c r="G1782" s="2">
        <v>0</v>
      </c>
      <c r="H1782" s="2">
        <v>0</v>
      </c>
      <c r="I1782" s="5">
        <v>43603</v>
      </c>
    </row>
    <row r="1783" spans="1:9" x14ac:dyDescent="0.25">
      <c r="A1783" s="2">
        <v>0</v>
      </c>
      <c r="B1783" s="2">
        <v>2375</v>
      </c>
      <c r="C1783" s="2">
        <v>0</v>
      </c>
      <c r="D1783" s="2">
        <v>0</v>
      </c>
      <c r="E1783" s="2">
        <v>0</v>
      </c>
      <c r="F1783" s="2">
        <v>0</v>
      </c>
      <c r="G1783" s="2">
        <v>0</v>
      </c>
      <c r="H1783" s="2">
        <v>0</v>
      </c>
      <c r="I1783" s="5">
        <v>43602</v>
      </c>
    </row>
    <row r="1784" spans="1:9" x14ac:dyDescent="0.25">
      <c r="A1784" s="2">
        <v>0</v>
      </c>
      <c r="B1784" s="2">
        <v>2810</v>
      </c>
      <c r="C1784" s="2">
        <v>0</v>
      </c>
      <c r="D1784" s="2">
        <v>0</v>
      </c>
      <c r="E1784" s="2">
        <v>0</v>
      </c>
      <c r="F1784" s="2">
        <v>0</v>
      </c>
      <c r="G1784" s="2">
        <v>0</v>
      </c>
      <c r="H1784" s="2">
        <v>0</v>
      </c>
      <c r="I1784" s="5">
        <v>43602</v>
      </c>
    </row>
    <row r="1785" spans="1:9" x14ac:dyDescent="0.25">
      <c r="A1785" s="2">
        <v>0</v>
      </c>
      <c r="B1785" s="2">
        <v>1215</v>
      </c>
      <c r="C1785" s="2">
        <v>0</v>
      </c>
      <c r="D1785" s="2">
        <v>0</v>
      </c>
      <c r="E1785" s="2">
        <v>0</v>
      </c>
      <c r="F1785" s="2">
        <v>0</v>
      </c>
      <c r="G1785" s="2">
        <v>0</v>
      </c>
      <c r="H1785" s="2">
        <v>0</v>
      </c>
      <c r="I1785" s="5">
        <v>43601</v>
      </c>
    </row>
    <row r="1786" spans="1:9" x14ac:dyDescent="0.25">
      <c r="A1786" s="2">
        <v>0</v>
      </c>
      <c r="B1786" s="2">
        <v>1587</v>
      </c>
      <c r="C1786" s="2">
        <v>0</v>
      </c>
      <c r="D1786" s="2">
        <v>0</v>
      </c>
      <c r="E1786" s="2">
        <v>0</v>
      </c>
      <c r="F1786" s="2">
        <v>0</v>
      </c>
      <c r="G1786" s="2">
        <v>0</v>
      </c>
      <c r="H1786" s="2">
        <v>0</v>
      </c>
      <c r="I1786" s="5">
        <v>43601</v>
      </c>
    </row>
    <row r="1787" spans="1:9" x14ac:dyDescent="0.25">
      <c r="A1787" s="2">
        <v>0</v>
      </c>
      <c r="B1787" s="2">
        <v>1755</v>
      </c>
      <c r="C1787" s="2">
        <v>0</v>
      </c>
      <c r="D1787" s="2">
        <v>0</v>
      </c>
      <c r="E1787" s="2">
        <v>0</v>
      </c>
      <c r="F1787" s="2">
        <v>0</v>
      </c>
      <c r="G1787" s="2">
        <v>0</v>
      </c>
      <c r="H1787" s="2">
        <v>0</v>
      </c>
      <c r="I1787" s="5">
        <v>43600</v>
      </c>
    </row>
    <row r="1788" spans="1:9" x14ac:dyDescent="0.25">
      <c r="A1788" s="2">
        <v>0</v>
      </c>
      <c r="B1788" s="2">
        <v>1101</v>
      </c>
      <c r="C1788" s="2">
        <v>0</v>
      </c>
      <c r="D1788" s="2">
        <v>0</v>
      </c>
      <c r="E1788" s="2">
        <v>0</v>
      </c>
      <c r="F1788" s="2">
        <v>0</v>
      </c>
      <c r="G1788" s="2">
        <v>0</v>
      </c>
      <c r="H1788" s="2">
        <v>0</v>
      </c>
      <c r="I1788" s="5">
        <v>43599</v>
      </c>
    </row>
    <row r="1789" spans="1:9" x14ac:dyDescent="0.25">
      <c r="A1789" s="2">
        <v>0</v>
      </c>
      <c r="B1789" s="2">
        <v>1553</v>
      </c>
      <c r="C1789" s="2">
        <v>0</v>
      </c>
      <c r="D1789" s="2">
        <v>0</v>
      </c>
      <c r="E1789" s="2">
        <v>0</v>
      </c>
      <c r="F1789" s="2">
        <v>0</v>
      </c>
      <c r="G1789" s="2">
        <v>0</v>
      </c>
      <c r="H1789" s="2">
        <v>0</v>
      </c>
      <c r="I1789" s="5">
        <v>43599</v>
      </c>
    </row>
    <row r="1790" spans="1:9" x14ac:dyDescent="0.25">
      <c r="A1790" s="2">
        <v>0</v>
      </c>
      <c r="B1790" s="2">
        <v>1642</v>
      </c>
      <c r="C1790" s="2">
        <v>0</v>
      </c>
      <c r="D1790" s="2">
        <v>0</v>
      </c>
      <c r="E1790" s="2">
        <v>0</v>
      </c>
      <c r="F1790" s="2">
        <v>0</v>
      </c>
      <c r="G1790" s="2">
        <v>0</v>
      </c>
      <c r="H1790" s="2">
        <v>0</v>
      </c>
      <c r="I1790" s="5">
        <v>43599</v>
      </c>
    </row>
    <row r="1791" spans="1:9" x14ac:dyDescent="0.25">
      <c r="A1791" s="2">
        <v>0</v>
      </c>
      <c r="B1791" s="2">
        <v>1696</v>
      </c>
      <c r="C1791" s="2">
        <v>0</v>
      </c>
      <c r="D1791" s="2">
        <v>0</v>
      </c>
      <c r="E1791" s="2">
        <v>0</v>
      </c>
      <c r="F1791" s="2">
        <v>0</v>
      </c>
      <c r="G1791" s="2">
        <v>0</v>
      </c>
      <c r="H1791" s="2">
        <v>0</v>
      </c>
      <c r="I1791" s="5">
        <v>43599</v>
      </c>
    </row>
    <row r="1792" spans="1:9" x14ac:dyDescent="0.25">
      <c r="A1792" s="2">
        <v>0</v>
      </c>
      <c r="B1792" s="2">
        <v>3176</v>
      </c>
      <c r="C1792" s="2">
        <v>0</v>
      </c>
      <c r="D1792" s="2">
        <v>0</v>
      </c>
      <c r="E1792" s="2">
        <v>0</v>
      </c>
      <c r="F1792" s="2">
        <v>0</v>
      </c>
      <c r="G1792" s="2">
        <v>0</v>
      </c>
      <c r="H1792" s="2">
        <v>0</v>
      </c>
      <c r="I1792" s="5">
        <v>43599</v>
      </c>
    </row>
    <row r="1793" spans="1:9" x14ac:dyDescent="0.25">
      <c r="A1793" s="2">
        <v>0</v>
      </c>
      <c r="B1793" s="2">
        <v>1321</v>
      </c>
      <c r="C1793" s="2">
        <v>1</v>
      </c>
      <c r="D1793" s="2">
        <v>1</v>
      </c>
      <c r="E1793" s="2">
        <v>1</v>
      </c>
      <c r="F1793" s="2">
        <v>0</v>
      </c>
      <c r="G1793" s="2">
        <v>0</v>
      </c>
      <c r="H1793" s="2">
        <v>1</v>
      </c>
      <c r="I1793" s="5">
        <v>43598</v>
      </c>
    </row>
    <row r="1794" spans="1:9" x14ac:dyDescent="0.25">
      <c r="A1794" s="2">
        <v>0</v>
      </c>
      <c r="B1794" s="2">
        <v>2169</v>
      </c>
      <c r="C1794" s="2">
        <v>0</v>
      </c>
      <c r="D1794" s="2">
        <v>0</v>
      </c>
      <c r="E1794" s="2">
        <v>0</v>
      </c>
      <c r="F1794" s="2">
        <v>0</v>
      </c>
      <c r="G1794" s="2">
        <v>0</v>
      </c>
      <c r="H1794" s="2">
        <v>0</v>
      </c>
      <c r="I1794" s="5">
        <v>43598</v>
      </c>
    </row>
    <row r="1795" spans="1:9" x14ac:dyDescent="0.25">
      <c r="A1795" s="2">
        <v>0</v>
      </c>
      <c r="B1795" s="2">
        <v>2566</v>
      </c>
      <c r="C1795" s="2">
        <v>0</v>
      </c>
      <c r="D1795" s="2">
        <v>0</v>
      </c>
      <c r="E1795" s="2">
        <v>0</v>
      </c>
      <c r="F1795" s="2">
        <v>0</v>
      </c>
      <c r="G1795" s="2">
        <v>0</v>
      </c>
      <c r="H1795" s="2">
        <v>0</v>
      </c>
      <c r="I1795" s="5">
        <v>43598</v>
      </c>
    </row>
    <row r="1796" spans="1:9" x14ac:dyDescent="0.25">
      <c r="A1796" s="2">
        <v>0</v>
      </c>
      <c r="B1796" s="2">
        <v>1174</v>
      </c>
      <c r="C1796" s="2">
        <v>0</v>
      </c>
      <c r="D1796" s="2">
        <v>0</v>
      </c>
      <c r="E1796" s="2">
        <v>0</v>
      </c>
      <c r="F1796" s="2">
        <v>0</v>
      </c>
      <c r="G1796" s="2">
        <v>0</v>
      </c>
      <c r="H1796" s="2">
        <v>0</v>
      </c>
      <c r="I1796" s="5">
        <v>43597</v>
      </c>
    </row>
    <row r="1797" spans="1:9" x14ac:dyDescent="0.25">
      <c r="A1797" s="2">
        <v>0</v>
      </c>
      <c r="B1797" s="2">
        <v>1550</v>
      </c>
      <c r="C1797" s="2">
        <v>0</v>
      </c>
      <c r="D1797" s="2">
        <v>0</v>
      </c>
      <c r="E1797" s="2">
        <v>0</v>
      </c>
      <c r="F1797" s="2">
        <v>0</v>
      </c>
      <c r="G1797" s="2">
        <v>0</v>
      </c>
      <c r="H1797" s="2">
        <v>0</v>
      </c>
      <c r="I1797" s="5">
        <v>43597</v>
      </c>
    </row>
    <row r="1798" spans="1:9" x14ac:dyDescent="0.25">
      <c r="A1798" s="2">
        <v>0</v>
      </c>
      <c r="B1798" s="2">
        <v>2138</v>
      </c>
      <c r="C1798" s="2">
        <v>0</v>
      </c>
      <c r="D1798" s="2">
        <v>0</v>
      </c>
      <c r="E1798" s="2">
        <v>0</v>
      </c>
      <c r="F1798" s="2">
        <v>0</v>
      </c>
      <c r="G1798" s="2">
        <v>0</v>
      </c>
      <c r="H1798" s="2">
        <v>0</v>
      </c>
      <c r="I1798" s="5">
        <v>43597</v>
      </c>
    </row>
    <row r="1799" spans="1:9" x14ac:dyDescent="0.25">
      <c r="A1799" s="2">
        <v>1</v>
      </c>
      <c r="B1799" s="2">
        <v>2954</v>
      </c>
      <c r="C1799" s="2">
        <v>0</v>
      </c>
      <c r="D1799" s="2">
        <v>0</v>
      </c>
      <c r="E1799" s="2">
        <v>0</v>
      </c>
      <c r="F1799" s="2">
        <v>0</v>
      </c>
      <c r="G1799" s="2">
        <v>0</v>
      </c>
      <c r="H1799" s="2">
        <v>1</v>
      </c>
      <c r="I1799" s="5">
        <v>43597</v>
      </c>
    </row>
    <row r="1800" spans="1:9" x14ac:dyDescent="0.25">
      <c r="A1800" s="2">
        <v>0</v>
      </c>
      <c r="B1800" s="2">
        <v>1509</v>
      </c>
      <c r="C1800" s="2">
        <v>0</v>
      </c>
      <c r="D1800" s="2">
        <v>0</v>
      </c>
      <c r="E1800" s="2">
        <v>0</v>
      </c>
      <c r="F1800" s="2">
        <v>0</v>
      </c>
      <c r="G1800" s="2">
        <v>0</v>
      </c>
      <c r="H1800" s="2">
        <v>0</v>
      </c>
      <c r="I1800" s="5">
        <v>43596</v>
      </c>
    </row>
    <row r="1801" spans="1:9" x14ac:dyDescent="0.25">
      <c r="A1801" s="2">
        <v>0</v>
      </c>
      <c r="B1801" s="2">
        <v>2587</v>
      </c>
      <c r="C1801" s="2">
        <v>0</v>
      </c>
      <c r="D1801" s="2">
        <v>0</v>
      </c>
      <c r="E1801" s="2">
        <v>0</v>
      </c>
      <c r="F1801" s="2">
        <v>0</v>
      </c>
      <c r="G1801" s="2">
        <v>0</v>
      </c>
      <c r="H1801" s="2">
        <v>0</v>
      </c>
      <c r="I1801" s="5">
        <v>43596</v>
      </c>
    </row>
    <row r="1802" spans="1:9" x14ac:dyDescent="0.25">
      <c r="A1802" s="2">
        <v>0</v>
      </c>
      <c r="B1802" s="2">
        <v>1475</v>
      </c>
      <c r="C1802" s="2">
        <v>0</v>
      </c>
      <c r="D1802" s="2">
        <v>0</v>
      </c>
      <c r="E1802" s="2">
        <v>0</v>
      </c>
      <c r="F1802" s="2">
        <v>0</v>
      </c>
      <c r="G1802" s="2">
        <v>0</v>
      </c>
      <c r="H1802" s="2">
        <v>0</v>
      </c>
      <c r="I1802" s="5">
        <v>43595</v>
      </c>
    </row>
    <row r="1803" spans="1:9" x14ac:dyDescent="0.25">
      <c r="A1803" s="2">
        <v>0</v>
      </c>
      <c r="B1803" s="2">
        <v>1895</v>
      </c>
      <c r="C1803" s="2">
        <v>0</v>
      </c>
      <c r="D1803" s="2">
        <v>1</v>
      </c>
      <c r="E1803" s="2">
        <v>0</v>
      </c>
      <c r="F1803" s="2">
        <v>0</v>
      </c>
      <c r="G1803" s="2">
        <v>0</v>
      </c>
      <c r="H1803" s="2">
        <v>1</v>
      </c>
      <c r="I1803" s="5">
        <v>43595</v>
      </c>
    </row>
    <row r="1804" spans="1:9" x14ac:dyDescent="0.25">
      <c r="A1804" s="2">
        <v>0</v>
      </c>
      <c r="B1804" s="2">
        <v>2052</v>
      </c>
      <c r="C1804" s="2">
        <v>0</v>
      </c>
      <c r="D1804" s="2">
        <v>0</v>
      </c>
      <c r="E1804" s="2">
        <v>0</v>
      </c>
      <c r="F1804" s="2">
        <v>0</v>
      </c>
      <c r="G1804" s="2">
        <v>0</v>
      </c>
      <c r="H1804" s="2">
        <v>0</v>
      </c>
      <c r="I1804" s="5">
        <v>43595</v>
      </c>
    </row>
    <row r="1805" spans="1:9" x14ac:dyDescent="0.25">
      <c r="A1805" s="2">
        <v>0</v>
      </c>
      <c r="B1805" s="2">
        <v>2227</v>
      </c>
      <c r="C1805" s="2">
        <v>0</v>
      </c>
      <c r="D1805" s="2">
        <v>0</v>
      </c>
      <c r="E1805" s="2">
        <v>0</v>
      </c>
      <c r="F1805" s="2">
        <v>0</v>
      </c>
      <c r="G1805" s="2">
        <v>0</v>
      </c>
      <c r="H1805" s="2">
        <v>0</v>
      </c>
      <c r="I1805" s="5">
        <v>43595</v>
      </c>
    </row>
    <row r="1806" spans="1:9" x14ac:dyDescent="0.25">
      <c r="A1806" s="2">
        <v>0</v>
      </c>
      <c r="B1806" s="2">
        <v>2355</v>
      </c>
      <c r="C1806" s="2">
        <v>0</v>
      </c>
      <c r="D1806" s="2">
        <v>0</v>
      </c>
      <c r="E1806" s="2">
        <v>0</v>
      </c>
      <c r="F1806" s="2">
        <v>0</v>
      </c>
      <c r="G1806" s="2">
        <v>0</v>
      </c>
      <c r="H1806" s="2">
        <v>0</v>
      </c>
      <c r="I1806" s="5">
        <v>43594</v>
      </c>
    </row>
    <row r="1807" spans="1:9" x14ac:dyDescent="0.25">
      <c r="A1807" s="2">
        <v>0</v>
      </c>
      <c r="B1807" s="2">
        <v>2542</v>
      </c>
      <c r="C1807" s="2">
        <v>1</v>
      </c>
      <c r="D1807" s="2">
        <v>0</v>
      </c>
      <c r="E1807" s="2">
        <v>0</v>
      </c>
      <c r="F1807" s="2">
        <v>0</v>
      </c>
      <c r="G1807" s="2">
        <v>0</v>
      </c>
      <c r="H1807" s="2">
        <v>0</v>
      </c>
      <c r="I1807" s="5">
        <v>43594</v>
      </c>
    </row>
    <row r="1808" spans="1:9" x14ac:dyDescent="0.25">
      <c r="A1808" s="2">
        <v>0</v>
      </c>
      <c r="B1808" s="2">
        <v>1353</v>
      </c>
      <c r="C1808" s="2">
        <v>0</v>
      </c>
      <c r="D1808" s="2">
        <v>0</v>
      </c>
      <c r="E1808" s="2">
        <v>0</v>
      </c>
      <c r="F1808" s="2">
        <v>0</v>
      </c>
      <c r="G1808" s="2">
        <v>0</v>
      </c>
      <c r="H1808" s="2">
        <v>0</v>
      </c>
      <c r="I1808" s="5">
        <v>43593</v>
      </c>
    </row>
    <row r="1809" spans="1:9" x14ac:dyDescent="0.25">
      <c r="A1809" s="2">
        <v>0</v>
      </c>
      <c r="B1809" s="2">
        <v>1656</v>
      </c>
      <c r="C1809" s="2">
        <v>0</v>
      </c>
      <c r="D1809" s="2">
        <v>0</v>
      </c>
      <c r="E1809" s="2">
        <v>0</v>
      </c>
      <c r="F1809" s="2">
        <v>0</v>
      </c>
      <c r="G1809" s="2">
        <v>0</v>
      </c>
      <c r="H1809" s="2">
        <v>0</v>
      </c>
      <c r="I1809" s="5">
        <v>43593</v>
      </c>
    </row>
    <row r="1810" spans="1:9" x14ac:dyDescent="0.25">
      <c r="A1810" s="2">
        <v>0</v>
      </c>
      <c r="B1810" s="2">
        <v>1937</v>
      </c>
      <c r="C1810" s="2">
        <v>0</v>
      </c>
      <c r="D1810" s="2">
        <v>0</v>
      </c>
      <c r="E1810" s="2">
        <v>0</v>
      </c>
      <c r="F1810" s="2">
        <v>0</v>
      </c>
      <c r="G1810" s="2">
        <v>0</v>
      </c>
      <c r="H1810" s="2">
        <v>1</v>
      </c>
      <c r="I1810" s="5">
        <v>43593</v>
      </c>
    </row>
    <row r="1811" spans="1:9" x14ac:dyDescent="0.25">
      <c r="A1811" s="2">
        <v>1</v>
      </c>
      <c r="B1811" s="2">
        <v>2423</v>
      </c>
      <c r="C1811" s="2">
        <v>0</v>
      </c>
      <c r="D1811" s="2">
        <v>0</v>
      </c>
      <c r="E1811" s="2">
        <v>0</v>
      </c>
      <c r="F1811" s="2">
        <v>0</v>
      </c>
      <c r="G1811" s="2">
        <v>0</v>
      </c>
      <c r="H1811" s="2">
        <v>0</v>
      </c>
      <c r="I1811" s="5">
        <v>43593</v>
      </c>
    </row>
    <row r="1812" spans="1:9" x14ac:dyDescent="0.25">
      <c r="A1812" s="2">
        <v>0</v>
      </c>
      <c r="B1812" s="2">
        <v>2053</v>
      </c>
      <c r="C1812" s="2">
        <v>0</v>
      </c>
      <c r="D1812" s="2">
        <v>0</v>
      </c>
      <c r="E1812" s="2">
        <v>0</v>
      </c>
      <c r="F1812" s="2">
        <v>0</v>
      </c>
      <c r="G1812" s="2">
        <v>0</v>
      </c>
      <c r="H1812" s="2">
        <v>0</v>
      </c>
      <c r="I1812" s="5">
        <v>43592</v>
      </c>
    </row>
    <row r="1813" spans="1:9" x14ac:dyDescent="0.25">
      <c r="A1813" s="2">
        <v>0</v>
      </c>
      <c r="B1813" s="2">
        <v>1822</v>
      </c>
      <c r="C1813" s="2">
        <v>0</v>
      </c>
      <c r="D1813" s="2">
        <v>0</v>
      </c>
      <c r="E1813" s="2">
        <v>0</v>
      </c>
      <c r="F1813" s="2">
        <v>0</v>
      </c>
      <c r="G1813" s="2">
        <v>0</v>
      </c>
      <c r="H1813" s="2">
        <v>0</v>
      </c>
      <c r="I1813" s="5">
        <v>43591</v>
      </c>
    </row>
    <row r="1814" spans="1:9" x14ac:dyDescent="0.25">
      <c r="A1814" s="2">
        <v>0</v>
      </c>
      <c r="B1814" s="2">
        <v>1972</v>
      </c>
      <c r="C1814" s="2">
        <v>0</v>
      </c>
      <c r="D1814" s="2">
        <v>0</v>
      </c>
      <c r="E1814" s="2">
        <v>0</v>
      </c>
      <c r="F1814" s="2">
        <v>0</v>
      </c>
      <c r="G1814" s="2">
        <v>0</v>
      </c>
      <c r="H1814" s="2">
        <v>0</v>
      </c>
      <c r="I1814" s="5">
        <v>43591</v>
      </c>
    </row>
    <row r="1815" spans="1:9" x14ac:dyDescent="0.25">
      <c r="A1815" s="2">
        <v>0</v>
      </c>
      <c r="B1815" s="2">
        <v>2518</v>
      </c>
      <c r="C1815" s="2">
        <v>0</v>
      </c>
      <c r="D1815" s="2">
        <v>0</v>
      </c>
      <c r="E1815" s="2">
        <v>0</v>
      </c>
      <c r="F1815" s="2">
        <v>0</v>
      </c>
      <c r="G1815" s="2">
        <v>0</v>
      </c>
      <c r="H1815" s="2">
        <v>0</v>
      </c>
      <c r="I1815" s="5">
        <v>43591</v>
      </c>
    </row>
    <row r="1816" spans="1:9" x14ac:dyDescent="0.25">
      <c r="A1816" s="2">
        <v>0</v>
      </c>
      <c r="B1816" s="2">
        <v>3068</v>
      </c>
      <c r="C1816" s="2">
        <v>1</v>
      </c>
      <c r="D1816" s="2">
        <v>0</v>
      </c>
      <c r="E1816" s="2">
        <v>0</v>
      </c>
      <c r="F1816" s="2">
        <v>1</v>
      </c>
      <c r="G1816" s="2">
        <v>0</v>
      </c>
      <c r="H1816" s="2">
        <v>0</v>
      </c>
      <c r="I1816" s="5">
        <v>43591</v>
      </c>
    </row>
    <row r="1817" spans="1:9" x14ac:dyDescent="0.25">
      <c r="A1817" s="2">
        <v>0</v>
      </c>
      <c r="B1817" s="2">
        <v>1526</v>
      </c>
      <c r="C1817" s="2">
        <v>0</v>
      </c>
      <c r="D1817" s="2">
        <v>0</v>
      </c>
      <c r="E1817" s="2">
        <v>0</v>
      </c>
      <c r="F1817" s="2">
        <v>0</v>
      </c>
      <c r="G1817" s="2">
        <v>0</v>
      </c>
      <c r="H1817" s="2">
        <v>0</v>
      </c>
      <c r="I1817" s="5">
        <v>43590</v>
      </c>
    </row>
    <row r="1818" spans="1:9" x14ac:dyDescent="0.25">
      <c r="A1818" s="2">
        <v>0</v>
      </c>
      <c r="B1818" s="2">
        <v>2492</v>
      </c>
      <c r="C1818" s="2">
        <v>0</v>
      </c>
      <c r="D1818" s="2">
        <v>0</v>
      </c>
      <c r="E1818" s="2">
        <v>0</v>
      </c>
      <c r="F1818" s="2">
        <v>0</v>
      </c>
      <c r="G1818" s="2">
        <v>0</v>
      </c>
      <c r="H1818" s="2">
        <v>0</v>
      </c>
      <c r="I1818" s="5">
        <v>43590</v>
      </c>
    </row>
    <row r="1819" spans="1:9" x14ac:dyDescent="0.25">
      <c r="A1819" s="2">
        <v>0</v>
      </c>
      <c r="B1819" s="2">
        <v>2650</v>
      </c>
      <c r="C1819" s="2">
        <v>0</v>
      </c>
      <c r="D1819" s="2">
        <v>0</v>
      </c>
      <c r="E1819" s="2">
        <v>0</v>
      </c>
      <c r="F1819" s="2">
        <v>0</v>
      </c>
      <c r="G1819" s="2">
        <v>0</v>
      </c>
      <c r="H1819" s="2">
        <v>0</v>
      </c>
      <c r="I1819" s="5">
        <v>43590</v>
      </c>
    </row>
    <row r="1820" spans="1:9" x14ac:dyDescent="0.25">
      <c r="A1820" s="2">
        <v>0</v>
      </c>
      <c r="B1820" s="2">
        <v>2039</v>
      </c>
      <c r="C1820" s="2">
        <v>0</v>
      </c>
      <c r="D1820" s="2">
        <v>0</v>
      </c>
      <c r="E1820" s="2">
        <v>0</v>
      </c>
      <c r="F1820" s="2">
        <v>0</v>
      </c>
      <c r="G1820" s="2">
        <v>0</v>
      </c>
      <c r="H1820" s="2">
        <v>0</v>
      </c>
      <c r="I1820" s="5">
        <v>43589</v>
      </c>
    </row>
    <row r="1821" spans="1:9" x14ac:dyDescent="0.25">
      <c r="A1821" s="2">
        <v>0</v>
      </c>
      <c r="B1821" s="2">
        <v>1867</v>
      </c>
      <c r="C1821" s="2">
        <v>0</v>
      </c>
      <c r="D1821" s="2">
        <v>0</v>
      </c>
      <c r="E1821" s="2">
        <v>0</v>
      </c>
      <c r="F1821" s="2">
        <v>0</v>
      </c>
      <c r="G1821" s="2">
        <v>0</v>
      </c>
      <c r="H1821" s="2">
        <v>0</v>
      </c>
      <c r="I1821" s="5">
        <v>43588</v>
      </c>
    </row>
    <row r="1822" spans="1:9" x14ac:dyDescent="0.25">
      <c r="A1822" s="2">
        <v>0</v>
      </c>
      <c r="B1822" s="2">
        <v>2981</v>
      </c>
      <c r="C1822" s="2">
        <v>0</v>
      </c>
      <c r="D1822" s="2">
        <v>0</v>
      </c>
      <c r="E1822" s="2">
        <v>0</v>
      </c>
      <c r="F1822" s="2">
        <v>0</v>
      </c>
      <c r="G1822" s="2">
        <v>0</v>
      </c>
      <c r="H1822" s="2">
        <v>0</v>
      </c>
      <c r="I1822" s="5">
        <v>43588</v>
      </c>
    </row>
    <row r="1823" spans="1:9" x14ac:dyDescent="0.25">
      <c r="A1823" s="2">
        <v>0</v>
      </c>
      <c r="B1823" s="2">
        <v>2488</v>
      </c>
      <c r="C1823" s="2">
        <v>0</v>
      </c>
      <c r="D1823" s="2">
        <v>0</v>
      </c>
      <c r="E1823" s="2">
        <v>0</v>
      </c>
      <c r="F1823" s="2">
        <v>0</v>
      </c>
      <c r="G1823" s="2">
        <v>0</v>
      </c>
      <c r="H1823" s="2">
        <v>0</v>
      </c>
      <c r="I1823" s="5">
        <v>43587</v>
      </c>
    </row>
    <row r="1824" spans="1:9" x14ac:dyDescent="0.25">
      <c r="A1824" s="2">
        <v>1</v>
      </c>
      <c r="B1824" s="2">
        <v>2694</v>
      </c>
      <c r="C1824" s="2">
        <v>0</v>
      </c>
      <c r="D1824" s="2">
        <v>0</v>
      </c>
      <c r="E1824" s="2">
        <v>0</v>
      </c>
      <c r="F1824" s="2">
        <v>0</v>
      </c>
      <c r="G1824" s="2">
        <v>0</v>
      </c>
      <c r="H1824" s="2">
        <v>1</v>
      </c>
      <c r="I1824" s="5">
        <v>43587</v>
      </c>
    </row>
    <row r="1825" spans="1:9" x14ac:dyDescent="0.25">
      <c r="A1825" s="2">
        <v>0</v>
      </c>
      <c r="B1825" s="2">
        <v>1015</v>
      </c>
      <c r="C1825" s="2">
        <v>0</v>
      </c>
      <c r="D1825" s="2">
        <v>1</v>
      </c>
      <c r="E1825" s="2">
        <v>1</v>
      </c>
      <c r="F1825" s="2">
        <v>0</v>
      </c>
      <c r="G1825" s="2">
        <v>0</v>
      </c>
      <c r="H1825" s="2">
        <v>1</v>
      </c>
      <c r="I1825" s="5">
        <v>43586</v>
      </c>
    </row>
    <row r="1826" spans="1:9" x14ac:dyDescent="0.25">
      <c r="A1826" s="2">
        <v>0</v>
      </c>
      <c r="B1826" s="2">
        <v>1798</v>
      </c>
      <c r="C1826" s="2">
        <v>0</v>
      </c>
      <c r="D1826" s="2">
        <v>0</v>
      </c>
      <c r="E1826" s="2">
        <v>0</v>
      </c>
      <c r="F1826" s="2">
        <v>0</v>
      </c>
      <c r="G1826" s="2">
        <v>0</v>
      </c>
      <c r="H1826" s="2">
        <v>0</v>
      </c>
      <c r="I1826" s="5">
        <v>43586</v>
      </c>
    </row>
    <row r="1827" spans="1:9" x14ac:dyDescent="0.25">
      <c r="A1827" s="2">
        <v>0</v>
      </c>
      <c r="B1827" s="2">
        <v>2546</v>
      </c>
      <c r="C1827" s="2">
        <v>0</v>
      </c>
      <c r="D1827" s="2">
        <v>1</v>
      </c>
      <c r="E1827" s="2">
        <v>1</v>
      </c>
      <c r="F1827" s="2">
        <v>0</v>
      </c>
      <c r="G1827" s="2">
        <v>0</v>
      </c>
      <c r="H1827" s="2">
        <v>1</v>
      </c>
      <c r="I1827" s="5">
        <v>43586</v>
      </c>
    </row>
    <row r="1828" spans="1:9" x14ac:dyDescent="0.25">
      <c r="A1828" s="2">
        <v>0</v>
      </c>
      <c r="B1828" s="2">
        <v>1250</v>
      </c>
      <c r="C1828" s="2">
        <v>0</v>
      </c>
      <c r="D1828" s="2">
        <v>0</v>
      </c>
      <c r="E1828" s="2">
        <v>0</v>
      </c>
      <c r="F1828" s="2">
        <v>0</v>
      </c>
      <c r="G1828" s="2">
        <v>0</v>
      </c>
      <c r="H1828" s="2">
        <v>0</v>
      </c>
      <c r="I1828" s="5">
        <v>43585</v>
      </c>
    </row>
    <row r="1829" spans="1:9" x14ac:dyDescent="0.25">
      <c r="A1829" s="2">
        <v>0</v>
      </c>
      <c r="B1829" s="2">
        <v>1326</v>
      </c>
      <c r="C1829" s="2">
        <v>1</v>
      </c>
      <c r="D1829" s="2">
        <v>0</v>
      </c>
      <c r="E1829" s="2">
        <v>0</v>
      </c>
      <c r="F1829" s="2">
        <v>1</v>
      </c>
      <c r="G1829" s="2">
        <v>0</v>
      </c>
      <c r="H1829" s="2">
        <v>0</v>
      </c>
      <c r="I1829" s="5">
        <v>43585</v>
      </c>
    </row>
    <row r="1830" spans="1:9" x14ac:dyDescent="0.25">
      <c r="A1830" s="2">
        <v>0</v>
      </c>
      <c r="B1830" s="2">
        <v>1347</v>
      </c>
      <c r="C1830" s="2">
        <v>0</v>
      </c>
      <c r="D1830" s="2">
        <v>0</v>
      </c>
      <c r="E1830" s="2">
        <v>0</v>
      </c>
      <c r="F1830" s="2">
        <v>0</v>
      </c>
      <c r="G1830" s="2">
        <v>0</v>
      </c>
      <c r="H1830" s="2">
        <v>0</v>
      </c>
      <c r="I1830" s="5">
        <v>43585</v>
      </c>
    </row>
    <row r="1831" spans="1:9" x14ac:dyDescent="0.25">
      <c r="A1831" s="2">
        <v>0</v>
      </c>
      <c r="B1831" s="2">
        <v>2267</v>
      </c>
      <c r="C1831" s="2">
        <v>1</v>
      </c>
      <c r="D1831" s="2">
        <v>0</v>
      </c>
      <c r="E1831" s="2">
        <v>0</v>
      </c>
      <c r="F1831" s="2">
        <v>0</v>
      </c>
      <c r="G1831" s="2">
        <v>0</v>
      </c>
      <c r="H1831" s="2">
        <v>1</v>
      </c>
      <c r="I1831" s="5">
        <v>43585</v>
      </c>
    </row>
    <row r="1832" spans="1:9" x14ac:dyDescent="0.25">
      <c r="A1832" s="2">
        <v>0</v>
      </c>
      <c r="B1832" s="2">
        <v>2291</v>
      </c>
      <c r="C1832" s="2">
        <v>0</v>
      </c>
      <c r="D1832" s="2">
        <v>0</v>
      </c>
      <c r="E1832" s="2">
        <v>0</v>
      </c>
      <c r="F1832" s="2">
        <v>0</v>
      </c>
      <c r="G1832" s="2">
        <v>0</v>
      </c>
      <c r="H1832" s="2">
        <v>0</v>
      </c>
      <c r="I1832" s="5">
        <v>43585</v>
      </c>
    </row>
    <row r="1833" spans="1:9" x14ac:dyDescent="0.25">
      <c r="A1833" s="2">
        <v>0</v>
      </c>
      <c r="B1833" s="2">
        <v>2452</v>
      </c>
      <c r="C1833" s="2">
        <v>0</v>
      </c>
      <c r="D1833" s="2">
        <v>0</v>
      </c>
      <c r="E1833" s="2">
        <v>0</v>
      </c>
      <c r="F1833" s="2">
        <v>0</v>
      </c>
      <c r="G1833" s="2">
        <v>0</v>
      </c>
      <c r="H1833" s="2">
        <v>0</v>
      </c>
      <c r="I1833" s="5">
        <v>43585</v>
      </c>
    </row>
    <row r="1834" spans="1:9" x14ac:dyDescent="0.25">
      <c r="A1834" s="2">
        <v>0</v>
      </c>
      <c r="B1834" s="2">
        <v>2901</v>
      </c>
      <c r="C1834" s="2">
        <v>1</v>
      </c>
      <c r="D1834" s="2">
        <v>0</v>
      </c>
      <c r="E1834" s="2">
        <v>0</v>
      </c>
      <c r="F1834" s="2">
        <v>1</v>
      </c>
      <c r="G1834" s="2">
        <v>0</v>
      </c>
      <c r="H1834" s="2">
        <v>0</v>
      </c>
      <c r="I1834" s="5">
        <v>43585</v>
      </c>
    </row>
    <row r="1835" spans="1:9" x14ac:dyDescent="0.25">
      <c r="A1835" s="2">
        <v>0</v>
      </c>
      <c r="B1835" s="2">
        <v>3169</v>
      </c>
      <c r="C1835" s="2">
        <v>0</v>
      </c>
      <c r="D1835" s="2">
        <v>0</v>
      </c>
      <c r="E1835" s="2">
        <v>0</v>
      </c>
      <c r="F1835" s="2">
        <v>0</v>
      </c>
      <c r="G1835" s="2">
        <v>0</v>
      </c>
      <c r="H1835" s="2">
        <v>0</v>
      </c>
      <c r="I1835" s="5">
        <v>43585</v>
      </c>
    </row>
    <row r="1836" spans="1:9" x14ac:dyDescent="0.25">
      <c r="A1836" s="2">
        <v>0</v>
      </c>
      <c r="B1836" s="2">
        <v>1088</v>
      </c>
      <c r="C1836" s="2">
        <v>1</v>
      </c>
      <c r="D1836" s="2">
        <v>0</v>
      </c>
      <c r="E1836" s="2">
        <v>0</v>
      </c>
      <c r="F1836" s="2">
        <v>0</v>
      </c>
      <c r="G1836" s="2">
        <v>0</v>
      </c>
      <c r="H1836" s="2">
        <v>0</v>
      </c>
      <c r="I1836" s="5">
        <v>43584</v>
      </c>
    </row>
    <row r="1837" spans="1:9" x14ac:dyDescent="0.25">
      <c r="A1837" s="2">
        <v>0</v>
      </c>
      <c r="B1837" s="2">
        <v>2102</v>
      </c>
      <c r="C1837" s="2">
        <v>0</v>
      </c>
      <c r="D1837" s="2">
        <v>0</v>
      </c>
      <c r="E1837" s="2">
        <v>0</v>
      </c>
      <c r="F1837" s="2">
        <v>0</v>
      </c>
      <c r="G1837" s="2">
        <v>0</v>
      </c>
      <c r="H1837" s="2">
        <v>0</v>
      </c>
      <c r="I1837" s="5">
        <v>43584</v>
      </c>
    </row>
    <row r="1838" spans="1:9" x14ac:dyDescent="0.25">
      <c r="A1838" s="2">
        <v>0</v>
      </c>
      <c r="B1838" s="2">
        <v>2649</v>
      </c>
      <c r="C1838" s="2">
        <v>0</v>
      </c>
      <c r="D1838" s="2">
        <v>0</v>
      </c>
      <c r="E1838" s="2">
        <v>0</v>
      </c>
      <c r="F1838" s="2">
        <v>0</v>
      </c>
      <c r="G1838" s="2">
        <v>0</v>
      </c>
      <c r="H1838" s="2">
        <v>0</v>
      </c>
      <c r="I1838" s="5">
        <v>43584</v>
      </c>
    </row>
    <row r="1839" spans="1:9" x14ac:dyDescent="0.25">
      <c r="A1839" s="2">
        <v>0</v>
      </c>
      <c r="B1839" s="2">
        <v>2255</v>
      </c>
      <c r="C1839" s="2">
        <v>0</v>
      </c>
      <c r="D1839" s="2">
        <v>0</v>
      </c>
      <c r="E1839" s="2">
        <v>0</v>
      </c>
      <c r="F1839" s="2">
        <v>0</v>
      </c>
      <c r="G1839" s="2">
        <v>0</v>
      </c>
      <c r="H1839" s="2">
        <v>0</v>
      </c>
      <c r="I1839" s="5">
        <v>43583</v>
      </c>
    </row>
    <row r="1840" spans="1:9" x14ac:dyDescent="0.25">
      <c r="A1840" s="2">
        <v>0</v>
      </c>
      <c r="B1840" s="2">
        <v>2321</v>
      </c>
      <c r="C1840" s="2">
        <v>0</v>
      </c>
      <c r="D1840" s="2">
        <v>0</v>
      </c>
      <c r="E1840" s="2">
        <v>0</v>
      </c>
      <c r="F1840" s="2">
        <v>0</v>
      </c>
      <c r="G1840" s="2">
        <v>0</v>
      </c>
      <c r="H1840" s="2">
        <v>0</v>
      </c>
      <c r="I1840" s="5">
        <v>43583</v>
      </c>
    </row>
    <row r="1841" spans="1:9" x14ac:dyDescent="0.25">
      <c r="A1841" s="2">
        <v>0</v>
      </c>
      <c r="B1841" s="2">
        <v>2501</v>
      </c>
      <c r="C1841" s="2">
        <v>0</v>
      </c>
      <c r="D1841" s="2">
        <v>0</v>
      </c>
      <c r="E1841" s="2">
        <v>0</v>
      </c>
      <c r="F1841" s="2">
        <v>0</v>
      </c>
      <c r="G1841" s="2">
        <v>0</v>
      </c>
      <c r="H1841" s="2">
        <v>0</v>
      </c>
      <c r="I1841" s="5">
        <v>43582</v>
      </c>
    </row>
    <row r="1842" spans="1:9" x14ac:dyDescent="0.25">
      <c r="A1842" s="2">
        <v>0</v>
      </c>
      <c r="B1842" s="2">
        <v>2721</v>
      </c>
      <c r="C1842" s="2">
        <v>0</v>
      </c>
      <c r="D1842" s="2">
        <v>0</v>
      </c>
      <c r="E1842" s="2">
        <v>0</v>
      </c>
      <c r="F1842" s="2">
        <v>0</v>
      </c>
      <c r="G1842" s="2">
        <v>0</v>
      </c>
      <c r="H1842" s="2">
        <v>0</v>
      </c>
      <c r="I1842" s="5">
        <v>43582</v>
      </c>
    </row>
    <row r="1843" spans="1:9" x14ac:dyDescent="0.25">
      <c r="A1843" s="2">
        <v>0</v>
      </c>
      <c r="B1843" s="2">
        <v>1052</v>
      </c>
      <c r="C1843" s="2">
        <v>0</v>
      </c>
      <c r="D1843" s="2">
        <v>1</v>
      </c>
      <c r="E1843" s="2">
        <v>0</v>
      </c>
      <c r="F1843" s="2">
        <v>0</v>
      </c>
      <c r="G1843" s="2">
        <v>0</v>
      </c>
      <c r="H1843" s="2">
        <v>1</v>
      </c>
      <c r="I1843" s="5">
        <v>43581</v>
      </c>
    </row>
    <row r="1844" spans="1:9" x14ac:dyDescent="0.25">
      <c r="A1844" s="2">
        <v>0</v>
      </c>
      <c r="B1844" s="2">
        <v>2912</v>
      </c>
      <c r="C1844" s="2">
        <v>0</v>
      </c>
      <c r="D1844" s="2">
        <v>0</v>
      </c>
      <c r="E1844" s="2">
        <v>0</v>
      </c>
      <c r="F1844" s="2">
        <v>0</v>
      </c>
      <c r="G1844" s="2">
        <v>0</v>
      </c>
      <c r="H1844" s="2">
        <v>1</v>
      </c>
      <c r="I1844" s="5">
        <v>43581</v>
      </c>
    </row>
    <row r="1845" spans="1:9" x14ac:dyDescent="0.25">
      <c r="A1845" s="2">
        <v>0</v>
      </c>
      <c r="B1845" s="2">
        <v>2105</v>
      </c>
      <c r="C1845" s="2">
        <v>0</v>
      </c>
      <c r="D1845" s="2">
        <v>0</v>
      </c>
      <c r="E1845" s="2">
        <v>0</v>
      </c>
      <c r="F1845" s="2">
        <v>0</v>
      </c>
      <c r="G1845" s="2">
        <v>0</v>
      </c>
      <c r="H1845" s="2">
        <v>0</v>
      </c>
      <c r="I1845" s="5">
        <v>43580</v>
      </c>
    </row>
    <row r="1846" spans="1:9" x14ac:dyDescent="0.25">
      <c r="A1846" s="2">
        <v>0</v>
      </c>
      <c r="B1846" s="2">
        <v>1352</v>
      </c>
      <c r="C1846" s="2">
        <v>0</v>
      </c>
      <c r="D1846" s="2">
        <v>0</v>
      </c>
      <c r="E1846" s="2">
        <v>0</v>
      </c>
      <c r="F1846" s="2">
        <v>0</v>
      </c>
      <c r="G1846" s="2">
        <v>0</v>
      </c>
      <c r="H1846" s="2">
        <v>0</v>
      </c>
      <c r="I1846" s="5">
        <v>43579</v>
      </c>
    </row>
    <row r="1847" spans="1:9" x14ac:dyDescent="0.25">
      <c r="A1847" s="2">
        <v>0</v>
      </c>
      <c r="B1847" s="2">
        <v>1394</v>
      </c>
      <c r="C1847" s="2">
        <v>0</v>
      </c>
      <c r="D1847" s="2">
        <v>0</v>
      </c>
      <c r="E1847" s="2">
        <v>0</v>
      </c>
      <c r="F1847" s="2">
        <v>0</v>
      </c>
      <c r="G1847" s="2">
        <v>0</v>
      </c>
      <c r="H1847" s="2">
        <v>1</v>
      </c>
      <c r="I1847" s="5">
        <v>43579</v>
      </c>
    </row>
    <row r="1848" spans="1:9" x14ac:dyDescent="0.25">
      <c r="A1848" s="2">
        <v>0</v>
      </c>
      <c r="B1848" s="2">
        <v>2062</v>
      </c>
      <c r="C1848" s="2">
        <v>0</v>
      </c>
      <c r="D1848" s="2">
        <v>0</v>
      </c>
      <c r="E1848" s="2">
        <v>0</v>
      </c>
      <c r="F1848" s="2">
        <v>0</v>
      </c>
      <c r="G1848" s="2">
        <v>0</v>
      </c>
      <c r="H1848" s="2">
        <v>1</v>
      </c>
      <c r="I1848" s="5">
        <v>43579</v>
      </c>
    </row>
    <row r="1849" spans="1:9" x14ac:dyDescent="0.25">
      <c r="A1849" s="2">
        <v>0</v>
      </c>
      <c r="B1849" s="2">
        <v>2172</v>
      </c>
      <c r="C1849" s="2">
        <v>1</v>
      </c>
      <c r="D1849" s="2">
        <v>1</v>
      </c>
      <c r="E1849" s="2">
        <v>0</v>
      </c>
      <c r="F1849" s="2">
        <v>0</v>
      </c>
      <c r="G1849" s="2">
        <v>0</v>
      </c>
      <c r="H1849" s="2">
        <v>1</v>
      </c>
      <c r="I1849" s="5">
        <v>43579</v>
      </c>
    </row>
    <row r="1850" spans="1:9" x14ac:dyDescent="0.25">
      <c r="A1850" s="2">
        <v>0</v>
      </c>
      <c r="B1850" s="2">
        <v>2831</v>
      </c>
      <c r="C1850" s="2">
        <v>0</v>
      </c>
      <c r="D1850" s="2">
        <v>0</v>
      </c>
      <c r="E1850" s="2">
        <v>0</v>
      </c>
      <c r="F1850" s="2">
        <v>0</v>
      </c>
      <c r="G1850" s="2">
        <v>0</v>
      </c>
      <c r="H1850" s="2">
        <v>0</v>
      </c>
      <c r="I1850" s="5">
        <v>43579</v>
      </c>
    </row>
    <row r="1851" spans="1:9" x14ac:dyDescent="0.25">
      <c r="A1851" s="2">
        <v>0</v>
      </c>
      <c r="B1851" s="2">
        <v>2450</v>
      </c>
      <c r="C1851" s="2">
        <v>0</v>
      </c>
      <c r="D1851" s="2">
        <v>0</v>
      </c>
      <c r="E1851" s="2">
        <v>0</v>
      </c>
      <c r="F1851" s="2">
        <v>0</v>
      </c>
      <c r="G1851" s="2">
        <v>0</v>
      </c>
      <c r="H1851" s="2">
        <v>0</v>
      </c>
      <c r="I1851" s="5">
        <v>43578</v>
      </c>
    </row>
    <row r="1852" spans="1:9" x14ac:dyDescent="0.25">
      <c r="A1852" s="2">
        <v>0</v>
      </c>
      <c r="B1852" s="2">
        <v>2786</v>
      </c>
      <c r="C1852" s="2">
        <v>0</v>
      </c>
      <c r="D1852" s="2">
        <v>0</v>
      </c>
      <c r="E1852" s="2">
        <v>0</v>
      </c>
      <c r="F1852" s="2">
        <v>0</v>
      </c>
      <c r="G1852" s="2">
        <v>0</v>
      </c>
      <c r="H1852" s="2">
        <v>0</v>
      </c>
      <c r="I1852" s="5">
        <v>43578</v>
      </c>
    </row>
    <row r="1853" spans="1:9" x14ac:dyDescent="0.25">
      <c r="A1853" s="2">
        <v>0</v>
      </c>
      <c r="B1853" s="2">
        <v>1207</v>
      </c>
      <c r="C1853" s="2">
        <v>0</v>
      </c>
      <c r="D1853" s="2">
        <v>0</v>
      </c>
      <c r="E1853" s="2">
        <v>0</v>
      </c>
      <c r="F1853" s="2">
        <v>0</v>
      </c>
      <c r="G1853" s="2">
        <v>0</v>
      </c>
      <c r="H1853" s="2">
        <v>0</v>
      </c>
      <c r="I1853" s="5">
        <v>43576</v>
      </c>
    </row>
    <row r="1854" spans="1:9" x14ac:dyDescent="0.25">
      <c r="A1854" s="2">
        <v>0</v>
      </c>
      <c r="B1854" s="2">
        <v>1007</v>
      </c>
      <c r="C1854" s="2">
        <v>0</v>
      </c>
      <c r="D1854" s="2">
        <v>0</v>
      </c>
      <c r="E1854" s="2">
        <v>0</v>
      </c>
      <c r="F1854" s="2">
        <v>0</v>
      </c>
      <c r="G1854" s="2">
        <v>0</v>
      </c>
      <c r="H1854" s="2">
        <v>0</v>
      </c>
      <c r="I1854" s="5">
        <v>43575</v>
      </c>
    </row>
    <row r="1855" spans="1:9" x14ac:dyDescent="0.25">
      <c r="A1855" s="2">
        <v>0</v>
      </c>
      <c r="B1855" s="2">
        <v>1011</v>
      </c>
      <c r="C1855" s="2">
        <v>0</v>
      </c>
      <c r="D1855" s="2">
        <v>0</v>
      </c>
      <c r="E1855" s="2">
        <v>0</v>
      </c>
      <c r="F1855" s="2">
        <v>0</v>
      </c>
      <c r="G1855" s="2">
        <v>0</v>
      </c>
      <c r="H1855" s="2">
        <v>0</v>
      </c>
      <c r="I1855" s="5">
        <v>43575</v>
      </c>
    </row>
    <row r="1856" spans="1:9" x14ac:dyDescent="0.25">
      <c r="A1856" s="2">
        <v>0</v>
      </c>
      <c r="B1856" s="2">
        <v>2029</v>
      </c>
      <c r="C1856" s="2">
        <v>0</v>
      </c>
      <c r="D1856" s="2">
        <v>0</v>
      </c>
      <c r="E1856" s="2">
        <v>0</v>
      </c>
      <c r="F1856" s="2">
        <v>0</v>
      </c>
      <c r="G1856" s="2">
        <v>0</v>
      </c>
      <c r="H1856" s="2">
        <v>1</v>
      </c>
      <c r="I1856" s="5">
        <v>43575</v>
      </c>
    </row>
    <row r="1857" spans="1:9" x14ac:dyDescent="0.25">
      <c r="A1857" s="2">
        <v>0</v>
      </c>
      <c r="B1857" s="2">
        <v>2474</v>
      </c>
      <c r="C1857" s="2">
        <v>0</v>
      </c>
      <c r="D1857" s="2">
        <v>0</v>
      </c>
      <c r="E1857" s="2">
        <v>0</v>
      </c>
      <c r="F1857" s="2">
        <v>0</v>
      </c>
      <c r="G1857" s="2">
        <v>0</v>
      </c>
      <c r="H1857" s="2">
        <v>0</v>
      </c>
      <c r="I1857" s="5">
        <v>43575</v>
      </c>
    </row>
    <row r="1858" spans="1:9" x14ac:dyDescent="0.25">
      <c r="A1858" s="2">
        <v>0</v>
      </c>
      <c r="B1858" s="2">
        <v>2690</v>
      </c>
      <c r="C1858" s="2">
        <v>0</v>
      </c>
      <c r="D1858" s="2">
        <v>0</v>
      </c>
      <c r="E1858" s="2">
        <v>0</v>
      </c>
      <c r="F1858" s="2">
        <v>0</v>
      </c>
      <c r="G1858" s="2">
        <v>0</v>
      </c>
      <c r="H1858" s="2">
        <v>0</v>
      </c>
      <c r="I1858" s="5">
        <v>43575</v>
      </c>
    </row>
    <row r="1859" spans="1:9" x14ac:dyDescent="0.25">
      <c r="A1859" s="2">
        <v>0</v>
      </c>
      <c r="B1859" s="2">
        <v>2903</v>
      </c>
      <c r="C1859" s="2">
        <v>0</v>
      </c>
      <c r="D1859" s="2">
        <v>0</v>
      </c>
      <c r="E1859" s="2">
        <v>0</v>
      </c>
      <c r="F1859" s="2">
        <v>0</v>
      </c>
      <c r="G1859" s="2">
        <v>0</v>
      </c>
      <c r="H1859" s="2">
        <v>1</v>
      </c>
      <c r="I1859" s="5">
        <v>43575</v>
      </c>
    </row>
    <row r="1860" spans="1:9" x14ac:dyDescent="0.25">
      <c r="A1860" s="2">
        <v>0</v>
      </c>
      <c r="B1860" s="2">
        <v>1322</v>
      </c>
      <c r="C1860" s="2">
        <v>0</v>
      </c>
      <c r="D1860" s="2">
        <v>0</v>
      </c>
      <c r="E1860" s="2">
        <v>0</v>
      </c>
      <c r="F1860" s="2">
        <v>0</v>
      </c>
      <c r="G1860" s="2">
        <v>0</v>
      </c>
      <c r="H1860" s="2">
        <v>0</v>
      </c>
      <c r="I1860" s="5">
        <v>43574</v>
      </c>
    </row>
    <row r="1861" spans="1:9" x14ac:dyDescent="0.25">
      <c r="A1861" s="2">
        <v>0</v>
      </c>
      <c r="B1861" s="2">
        <v>1953</v>
      </c>
      <c r="C1861" s="2">
        <v>0</v>
      </c>
      <c r="D1861" s="2">
        <v>0</v>
      </c>
      <c r="E1861" s="2">
        <v>0</v>
      </c>
      <c r="F1861" s="2">
        <v>0</v>
      </c>
      <c r="G1861" s="2">
        <v>1</v>
      </c>
      <c r="H1861" s="2">
        <v>0</v>
      </c>
      <c r="I1861" s="5">
        <v>43574</v>
      </c>
    </row>
    <row r="1862" spans="1:9" x14ac:dyDescent="0.25">
      <c r="A1862" s="2">
        <v>0</v>
      </c>
      <c r="B1862" s="2">
        <v>2114</v>
      </c>
      <c r="C1862" s="2">
        <v>0</v>
      </c>
      <c r="D1862" s="2">
        <v>0</v>
      </c>
      <c r="E1862" s="2">
        <v>1</v>
      </c>
      <c r="F1862" s="2">
        <v>0</v>
      </c>
      <c r="G1862" s="2">
        <v>0</v>
      </c>
      <c r="H1862" s="2">
        <v>0</v>
      </c>
      <c r="I1862" s="5">
        <v>43574</v>
      </c>
    </row>
    <row r="1863" spans="1:9" x14ac:dyDescent="0.25">
      <c r="A1863" s="2">
        <v>0</v>
      </c>
      <c r="B1863" s="2">
        <v>1357</v>
      </c>
      <c r="C1863" s="2">
        <v>1</v>
      </c>
      <c r="D1863" s="2">
        <v>0</v>
      </c>
      <c r="E1863" s="2">
        <v>0</v>
      </c>
      <c r="F1863" s="2">
        <v>0</v>
      </c>
      <c r="G1863" s="2">
        <v>0</v>
      </c>
      <c r="H1863" s="2">
        <v>0</v>
      </c>
      <c r="I1863" s="5">
        <v>43573</v>
      </c>
    </row>
    <row r="1864" spans="1:9" x14ac:dyDescent="0.25">
      <c r="A1864" s="2">
        <v>0</v>
      </c>
      <c r="B1864" s="2">
        <v>2398</v>
      </c>
      <c r="C1864" s="2">
        <v>1</v>
      </c>
      <c r="D1864" s="2">
        <v>0</v>
      </c>
      <c r="E1864" s="2">
        <v>0</v>
      </c>
      <c r="F1864" s="2">
        <v>0</v>
      </c>
      <c r="G1864" s="2">
        <v>0</v>
      </c>
      <c r="H1864" s="2">
        <v>0</v>
      </c>
      <c r="I1864" s="5">
        <v>43573</v>
      </c>
    </row>
    <row r="1865" spans="1:9" x14ac:dyDescent="0.25">
      <c r="A1865" s="2">
        <v>0</v>
      </c>
      <c r="B1865" s="2">
        <v>2495</v>
      </c>
      <c r="C1865" s="2">
        <v>0</v>
      </c>
      <c r="D1865" s="2">
        <v>0</v>
      </c>
      <c r="E1865" s="2">
        <v>0</v>
      </c>
      <c r="F1865" s="2">
        <v>0</v>
      </c>
      <c r="G1865" s="2">
        <v>0</v>
      </c>
      <c r="H1865" s="2">
        <v>1</v>
      </c>
      <c r="I1865" s="5">
        <v>43573</v>
      </c>
    </row>
    <row r="1866" spans="1:9" x14ac:dyDescent="0.25">
      <c r="A1866" s="2">
        <v>0</v>
      </c>
      <c r="B1866" s="2">
        <v>1103</v>
      </c>
      <c r="C1866" s="2">
        <v>1</v>
      </c>
      <c r="D1866" s="2">
        <v>0</v>
      </c>
      <c r="E1866" s="2">
        <v>0</v>
      </c>
      <c r="F1866" s="2">
        <v>0</v>
      </c>
      <c r="G1866" s="2">
        <v>0</v>
      </c>
      <c r="H1866" s="2">
        <v>1</v>
      </c>
      <c r="I1866" s="5">
        <v>43572</v>
      </c>
    </row>
    <row r="1867" spans="1:9" x14ac:dyDescent="0.25">
      <c r="A1867" s="2">
        <v>1</v>
      </c>
      <c r="B1867" s="2">
        <v>1193</v>
      </c>
      <c r="C1867" s="2">
        <v>0</v>
      </c>
      <c r="D1867" s="2">
        <v>0</v>
      </c>
      <c r="E1867" s="2">
        <v>0</v>
      </c>
      <c r="F1867" s="2">
        <v>0</v>
      </c>
      <c r="G1867" s="2">
        <v>0</v>
      </c>
      <c r="H1867" s="2">
        <v>1</v>
      </c>
      <c r="I1867" s="5">
        <v>43572</v>
      </c>
    </row>
    <row r="1868" spans="1:9" x14ac:dyDescent="0.25">
      <c r="A1868" s="2">
        <v>0</v>
      </c>
      <c r="B1868" s="2">
        <v>1564</v>
      </c>
      <c r="C1868" s="2">
        <v>1</v>
      </c>
      <c r="D1868" s="2">
        <v>0</v>
      </c>
      <c r="E1868" s="2">
        <v>0</v>
      </c>
      <c r="F1868" s="2">
        <v>0</v>
      </c>
      <c r="G1868" s="2">
        <v>0</v>
      </c>
      <c r="H1868" s="2">
        <v>0</v>
      </c>
      <c r="I1868" s="5">
        <v>43572</v>
      </c>
    </row>
    <row r="1869" spans="1:9" x14ac:dyDescent="0.25">
      <c r="A1869" s="2">
        <v>0</v>
      </c>
      <c r="B1869" s="2">
        <v>1824</v>
      </c>
      <c r="C1869" s="2">
        <v>0</v>
      </c>
      <c r="D1869" s="2">
        <v>0</v>
      </c>
      <c r="E1869" s="2">
        <v>0</v>
      </c>
      <c r="F1869" s="2">
        <v>0</v>
      </c>
      <c r="G1869" s="2">
        <v>0</v>
      </c>
      <c r="H1869" s="2">
        <v>0</v>
      </c>
      <c r="I1869" s="5">
        <v>43572</v>
      </c>
    </row>
    <row r="1870" spans="1:9" x14ac:dyDescent="0.25">
      <c r="A1870" s="2">
        <v>0</v>
      </c>
      <c r="B1870" s="2">
        <v>2688</v>
      </c>
      <c r="C1870" s="2">
        <v>0</v>
      </c>
      <c r="D1870" s="2">
        <v>1</v>
      </c>
      <c r="E1870" s="2">
        <v>0</v>
      </c>
      <c r="F1870" s="2">
        <v>0</v>
      </c>
      <c r="G1870" s="2">
        <v>0</v>
      </c>
      <c r="H1870" s="2">
        <v>0</v>
      </c>
      <c r="I1870" s="5">
        <v>43572</v>
      </c>
    </row>
    <row r="1871" spans="1:9" x14ac:dyDescent="0.25">
      <c r="A1871" s="2">
        <v>0</v>
      </c>
      <c r="B1871" s="2">
        <v>2886</v>
      </c>
      <c r="C1871" s="2">
        <v>1</v>
      </c>
      <c r="D1871" s="2">
        <v>0</v>
      </c>
      <c r="E1871" s="2">
        <v>0</v>
      </c>
      <c r="F1871" s="2">
        <v>0</v>
      </c>
      <c r="G1871" s="2">
        <v>0</v>
      </c>
      <c r="H1871" s="2">
        <v>0</v>
      </c>
      <c r="I1871" s="5">
        <v>43572</v>
      </c>
    </row>
    <row r="1872" spans="1:9" x14ac:dyDescent="0.25">
      <c r="A1872" s="2">
        <v>0</v>
      </c>
      <c r="B1872" s="2">
        <v>1044</v>
      </c>
      <c r="C1872" s="2">
        <v>0</v>
      </c>
      <c r="D1872" s="2">
        <v>0</v>
      </c>
      <c r="E1872" s="2">
        <v>0</v>
      </c>
      <c r="F1872" s="2">
        <v>0</v>
      </c>
      <c r="G1872" s="2">
        <v>0</v>
      </c>
      <c r="H1872" s="2">
        <v>1</v>
      </c>
      <c r="I1872" s="5">
        <v>43571</v>
      </c>
    </row>
    <row r="1873" spans="1:9" x14ac:dyDescent="0.25">
      <c r="A1873" s="2">
        <v>0</v>
      </c>
      <c r="B1873" s="2">
        <v>1383</v>
      </c>
      <c r="C1873" s="2">
        <v>0</v>
      </c>
      <c r="D1873" s="2">
        <v>0</v>
      </c>
      <c r="E1873" s="2">
        <v>0</v>
      </c>
      <c r="F1873" s="2">
        <v>0</v>
      </c>
      <c r="G1873" s="2">
        <v>0</v>
      </c>
      <c r="H1873" s="2">
        <v>1</v>
      </c>
      <c r="I1873" s="5">
        <v>43571</v>
      </c>
    </row>
    <row r="1874" spans="1:9" x14ac:dyDescent="0.25">
      <c r="A1874" s="2">
        <v>0</v>
      </c>
      <c r="B1874" s="2">
        <v>1395</v>
      </c>
      <c r="C1874" s="2">
        <v>0</v>
      </c>
      <c r="D1874" s="2">
        <v>0</v>
      </c>
      <c r="E1874" s="2">
        <v>0</v>
      </c>
      <c r="F1874" s="2">
        <v>0</v>
      </c>
      <c r="G1874" s="2">
        <v>0</v>
      </c>
      <c r="H1874" s="2">
        <v>0</v>
      </c>
      <c r="I1874" s="5">
        <v>43571</v>
      </c>
    </row>
    <row r="1875" spans="1:9" x14ac:dyDescent="0.25">
      <c r="A1875" s="2">
        <v>0</v>
      </c>
      <c r="B1875" s="2">
        <v>1598</v>
      </c>
      <c r="C1875" s="2">
        <v>0</v>
      </c>
      <c r="D1875" s="2">
        <v>0</v>
      </c>
      <c r="E1875" s="2">
        <v>0</v>
      </c>
      <c r="F1875" s="2">
        <v>0</v>
      </c>
      <c r="G1875" s="2">
        <v>0</v>
      </c>
      <c r="H1875" s="2">
        <v>1</v>
      </c>
      <c r="I1875" s="5">
        <v>43571</v>
      </c>
    </row>
    <row r="1876" spans="1:9" x14ac:dyDescent="0.25">
      <c r="A1876" s="2">
        <v>0</v>
      </c>
      <c r="B1876" s="2">
        <v>2334</v>
      </c>
      <c r="C1876" s="2">
        <v>0</v>
      </c>
      <c r="D1876" s="2">
        <v>1</v>
      </c>
      <c r="E1876" s="2">
        <v>0</v>
      </c>
      <c r="F1876" s="2">
        <v>0</v>
      </c>
      <c r="G1876" s="2">
        <v>0</v>
      </c>
      <c r="H1876" s="2">
        <v>1</v>
      </c>
      <c r="I1876" s="5">
        <v>43571</v>
      </c>
    </row>
    <row r="1877" spans="1:9" x14ac:dyDescent="0.25">
      <c r="A1877" s="2">
        <v>0</v>
      </c>
      <c r="B1877" s="2">
        <v>2369</v>
      </c>
      <c r="C1877" s="2">
        <v>0</v>
      </c>
      <c r="D1877" s="2">
        <v>0</v>
      </c>
      <c r="E1877" s="2">
        <v>0</v>
      </c>
      <c r="F1877" s="2">
        <v>0</v>
      </c>
      <c r="G1877" s="2">
        <v>0</v>
      </c>
      <c r="H1877" s="2">
        <v>0</v>
      </c>
      <c r="I1877" s="5">
        <v>43571</v>
      </c>
    </row>
    <row r="1878" spans="1:9" x14ac:dyDescent="0.25">
      <c r="A1878" s="2">
        <v>0</v>
      </c>
      <c r="B1878" s="2">
        <v>2523</v>
      </c>
      <c r="C1878" s="2">
        <v>0</v>
      </c>
      <c r="D1878" s="2">
        <v>0</v>
      </c>
      <c r="E1878" s="2">
        <v>0</v>
      </c>
      <c r="F1878" s="2">
        <v>0</v>
      </c>
      <c r="G1878" s="2">
        <v>0</v>
      </c>
      <c r="H1878" s="2">
        <v>1</v>
      </c>
      <c r="I1878" s="5">
        <v>43571</v>
      </c>
    </row>
    <row r="1879" spans="1:9" x14ac:dyDescent="0.25">
      <c r="A1879" s="2">
        <v>0</v>
      </c>
      <c r="B1879" s="2">
        <v>2839</v>
      </c>
      <c r="C1879" s="2">
        <v>0</v>
      </c>
      <c r="D1879" s="2">
        <v>1</v>
      </c>
      <c r="E1879" s="2">
        <v>0</v>
      </c>
      <c r="F1879" s="2">
        <v>0</v>
      </c>
      <c r="G1879" s="2">
        <v>0</v>
      </c>
      <c r="H1879" s="2">
        <v>1</v>
      </c>
      <c r="I1879" s="5">
        <v>43571</v>
      </c>
    </row>
    <row r="1880" spans="1:9" x14ac:dyDescent="0.25">
      <c r="A1880" s="2">
        <v>0</v>
      </c>
      <c r="B1880" s="2">
        <v>1046</v>
      </c>
      <c r="C1880" s="2">
        <v>0</v>
      </c>
      <c r="D1880" s="2">
        <v>0</v>
      </c>
      <c r="E1880" s="2">
        <v>0</v>
      </c>
      <c r="F1880" s="2">
        <v>0</v>
      </c>
      <c r="G1880" s="2">
        <v>0</v>
      </c>
      <c r="H1880" s="2">
        <v>0</v>
      </c>
      <c r="I1880" s="5">
        <v>43570</v>
      </c>
    </row>
    <row r="1881" spans="1:9" x14ac:dyDescent="0.25">
      <c r="A1881" s="2">
        <v>0</v>
      </c>
      <c r="B1881" s="2">
        <v>2332</v>
      </c>
      <c r="C1881" s="2">
        <v>0</v>
      </c>
      <c r="D1881" s="2">
        <v>0</v>
      </c>
      <c r="E1881" s="2">
        <v>0</v>
      </c>
      <c r="F1881" s="2">
        <v>0</v>
      </c>
      <c r="G1881" s="2">
        <v>0</v>
      </c>
      <c r="H1881" s="2">
        <v>0</v>
      </c>
      <c r="I1881" s="5">
        <v>43570</v>
      </c>
    </row>
    <row r="1882" spans="1:9" x14ac:dyDescent="0.25">
      <c r="A1882" s="2">
        <v>0</v>
      </c>
      <c r="B1882" s="2">
        <v>2595</v>
      </c>
      <c r="C1882" s="2">
        <v>0</v>
      </c>
      <c r="D1882" s="2">
        <v>0</v>
      </c>
      <c r="E1882" s="2">
        <v>0</v>
      </c>
      <c r="F1882" s="2">
        <v>0</v>
      </c>
      <c r="G1882" s="2">
        <v>0</v>
      </c>
      <c r="H1882" s="2">
        <v>0</v>
      </c>
      <c r="I1882" s="5">
        <v>43570</v>
      </c>
    </row>
    <row r="1883" spans="1:9" x14ac:dyDescent="0.25">
      <c r="A1883" s="2">
        <v>0</v>
      </c>
      <c r="B1883" s="2">
        <v>1489</v>
      </c>
      <c r="C1883" s="2">
        <v>0</v>
      </c>
      <c r="D1883" s="2">
        <v>0</v>
      </c>
      <c r="E1883" s="2">
        <v>0</v>
      </c>
      <c r="F1883" s="2">
        <v>0</v>
      </c>
      <c r="G1883" s="2">
        <v>0</v>
      </c>
      <c r="H1883" s="2">
        <v>0</v>
      </c>
      <c r="I1883" s="5">
        <v>43569</v>
      </c>
    </row>
    <row r="1884" spans="1:9" x14ac:dyDescent="0.25">
      <c r="A1884" s="2">
        <v>0</v>
      </c>
      <c r="B1884" s="2">
        <v>1772</v>
      </c>
      <c r="C1884" s="2">
        <v>1</v>
      </c>
      <c r="D1884" s="2">
        <v>1</v>
      </c>
      <c r="E1884" s="2">
        <v>1</v>
      </c>
      <c r="F1884" s="2">
        <v>0</v>
      </c>
      <c r="G1884" s="2">
        <v>0</v>
      </c>
      <c r="H1884" s="2">
        <v>1</v>
      </c>
      <c r="I1884" s="5">
        <v>43569</v>
      </c>
    </row>
    <row r="1885" spans="1:9" x14ac:dyDescent="0.25">
      <c r="A1885" s="2">
        <v>1</v>
      </c>
      <c r="B1885" s="2">
        <v>2483</v>
      </c>
      <c r="C1885" s="2">
        <v>0</v>
      </c>
      <c r="D1885" s="2">
        <v>0</v>
      </c>
      <c r="E1885" s="2">
        <v>0</v>
      </c>
      <c r="F1885" s="2">
        <v>0</v>
      </c>
      <c r="G1885" s="2">
        <v>0</v>
      </c>
      <c r="H1885" s="2">
        <v>0</v>
      </c>
      <c r="I1885" s="5">
        <v>43569</v>
      </c>
    </row>
    <row r="1886" spans="1:9" x14ac:dyDescent="0.25">
      <c r="A1886" s="2">
        <v>0</v>
      </c>
      <c r="B1886" s="2">
        <v>2835</v>
      </c>
      <c r="C1886" s="2">
        <v>0</v>
      </c>
      <c r="D1886" s="2">
        <v>0</v>
      </c>
      <c r="E1886" s="2">
        <v>0</v>
      </c>
      <c r="F1886" s="2">
        <v>0</v>
      </c>
      <c r="G1886" s="2">
        <v>0</v>
      </c>
      <c r="H1886" s="2">
        <v>0</v>
      </c>
      <c r="I1886" s="5">
        <v>43569</v>
      </c>
    </row>
    <row r="1887" spans="1:9" x14ac:dyDescent="0.25">
      <c r="A1887" s="2">
        <v>0</v>
      </c>
      <c r="B1887" s="2">
        <v>3052</v>
      </c>
      <c r="C1887" s="2">
        <v>0</v>
      </c>
      <c r="D1887" s="2">
        <v>0</v>
      </c>
      <c r="E1887" s="2">
        <v>0</v>
      </c>
      <c r="F1887" s="2">
        <v>0</v>
      </c>
      <c r="G1887" s="2">
        <v>0</v>
      </c>
      <c r="H1887" s="2">
        <v>0</v>
      </c>
      <c r="I1887" s="5">
        <v>43569</v>
      </c>
    </row>
    <row r="1888" spans="1:9" x14ac:dyDescent="0.25">
      <c r="A1888" s="2">
        <v>1</v>
      </c>
      <c r="B1888" s="2">
        <v>1833</v>
      </c>
      <c r="C1888" s="2">
        <v>0</v>
      </c>
      <c r="D1888" s="2">
        <v>0</v>
      </c>
      <c r="E1888" s="2">
        <v>1</v>
      </c>
      <c r="F1888" s="2">
        <v>0</v>
      </c>
      <c r="G1888" s="2">
        <v>0</v>
      </c>
      <c r="H1888" s="2">
        <v>0</v>
      </c>
      <c r="I1888" s="5">
        <v>43568</v>
      </c>
    </row>
    <row r="1889" spans="1:9" x14ac:dyDescent="0.25">
      <c r="A1889" s="2">
        <v>1</v>
      </c>
      <c r="B1889" s="2">
        <v>3161</v>
      </c>
      <c r="C1889" s="2">
        <v>0</v>
      </c>
      <c r="D1889" s="2">
        <v>0</v>
      </c>
      <c r="E1889" s="2">
        <v>1</v>
      </c>
      <c r="F1889" s="2">
        <v>0</v>
      </c>
      <c r="G1889" s="2">
        <v>0</v>
      </c>
      <c r="H1889" s="2">
        <v>1</v>
      </c>
      <c r="I1889" s="5">
        <v>43568</v>
      </c>
    </row>
    <row r="1890" spans="1:9" x14ac:dyDescent="0.25">
      <c r="A1890" s="2">
        <v>0</v>
      </c>
      <c r="B1890" s="2">
        <v>1151</v>
      </c>
      <c r="C1890" s="2">
        <v>0</v>
      </c>
      <c r="D1890" s="2">
        <v>0</v>
      </c>
      <c r="E1890" s="2">
        <v>0</v>
      </c>
      <c r="F1890" s="2">
        <v>0</v>
      </c>
      <c r="G1890" s="2">
        <v>0</v>
      </c>
      <c r="H1890" s="2">
        <v>0</v>
      </c>
      <c r="I1890" s="5">
        <v>43567</v>
      </c>
    </row>
    <row r="1891" spans="1:9" x14ac:dyDescent="0.25">
      <c r="A1891" s="2">
        <v>0</v>
      </c>
      <c r="B1891" s="2">
        <v>1987</v>
      </c>
      <c r="C1891" s="2">
        <v>0</v>
      </c>
      <c r="D1891" s="2">
        <v>0</v>
      </c>
      <c r="E1891" s="2">
        <v>0</v>
      </c>
      <c r="F1891" s="2">
        <v>0</v>
      </c>
      <c r="G1891" s="2">
        <v>0</v>
      </c>
      <c r="H1891" s="2">
        <v>0</v>
      </c>
      <c r="I1891" s="5">
        <v>43567</v>
      </c>
    </row>
    <row r="1892" spans="1:9" x14ac:dyDescent="0.25">
      <c r="A1892" s="2">
        <v>0</v>
      </c>
      <c r="B1892" s="2">
        <v>2265</v>
      </c>
      <c r="C1892" s="2">
        <v>0</v>
      </c>
      <c r="D1892" s="2">
        <v>0</v>
      </c>
      <c r="E1892" s="2">
        <v>0</v>
      </c>
      <c r="F1892" s="2">
        <v>0</v>
      </c>
      <c r="G1892" s="2">
        <v>0</v>
      </c>
      <c r="H1892" s="2">
        <v>0</v>
      </c>
      <c r="I1892" s="5">
        <v>43567</v>
      </c>
    </row>
    <row r="1893" spans="1:9" x14ac:dyDescent="0.25">
      <c r="A1893" s="2">
        <v>0</v>
      </c>
      <c r="B1893" s="2">
        <v>2479</v>
      </c>
      <c r="C1893" s="2">
        <v>0</v>
      </c>
      <c r="D1893" s="2">
        <v>0</v>
      </c>
      <c r="E1893" s="2">
        <v>0</v>
      </c>
      <c r="F1893" s="2">
        <v>0</v>
      </c>
      <c r="G1893" s="2">
        <v>0</v>
      </c>
      <c r="H1893" s="2">
        <v>0</v>
      </c>
      <c r="I1893" s="5">
        <v>43567</v>
      </c>
    </row>
    <row r="1894" spans="1:9" x14ac:dyDescent="0.25">
      <c r="A1894" s="2">
        <v>1</v>
      </c>
      <c r="B1894" s="2">
        <v>2784</v>
      </c>
      <c r="C1894" s="2">
        <v>0</v>
      </c>
      <c r="D1894" s="2">
        <v>0</v>
      </c>
      <c r="E1894" s="2">
        <v>0</v>
      </c>
      <c r="F1894" s="2">
        <v>0</v>
      </c>
      <c r="G1894" s="2">
        <v>0</v>
      </c>
      <c r="H1894" s="2">
        <v>0</v>
      </c>
      <c r="I1894" s="5">
        <v>43567</v>
      </c>
    </row>
    <row r="1895" spans="1:9" x14ac:dyDescent="0.25">
      <c r="A1895" s="2">
        <v>0</v>
      </c>
      <c r="B1895" s="2">
        <v>2010</v>
      </c>
      <c r="C1895" s="2">
        <v>0</v>
      </c>
      <c r="D1895" s="2">
        <v>0</v>
      </c>
      <c r="E1895" s="2">
        <v>0</v>
      </c>
      <c r="F1895" s="2">
        <v>0</v>
      </c>
      <c r="G1895" s="2">
        <v>0</v>
      </c>
      <c r="H1895" s="2">
        <v>0</v>
      </c>
      <c r="I1895" s="5">
        <v>43566</v>
      </c>
    </row>
    <row r="1896" spans="1:9" x14ac:dyDescent="0.25">
      <c r="A1896" s="2">
        <v>0</v>
      </c>
      <c r="B1896" s="2">
        <v>1019</v>
      </c>
      <c r="C1896" s="2">
        <v>0</v>
      </c>
      <c r="D1896" s="2">
        <v>0</v>
      </c>
      <c r="E1896" s="2">
        <v>0</v>
      </c>
      <c r="F1896" s="2">
        <v>0</v>
      </c>
      <c r="G1896" s="2">
        <v>0</v>
      </c>
      <c r="H1896" s="2">
        <v>0</v>
      </c>
      <c r="I1896" s="5">
        <v>43565</v>
      </c>
    </row>
    <row r="1897" spans="1:9" x14ac:dyDescent="0.25">
      <c r="A1897" s="2">
        <v>0</v>
      </c>
      <c r="B1897" s="2">
        <v>2005</v>
      </c>
      <c r="C1897" s="2">
        <v>0</v>
      </c>
      <c r="D1897" s="2">
        <v>0</v>
      </c>
      <c r="E1897" s="2">
        <v>0</v>
      </c>
      <c r="F1897" s="2">
        <v>0</v>
      </c>
      <c r="G1897" s="2">
        <v>0</v>
      </c>
      <c r="H1897" s="2">
        <v>0</v>
      </c>
      <c r="I1897" s="5">
        <v>43565</v>
      </c>
    </row>
    <row r="1898" spans="1:9" x14ac:dyDescent="0.25">
      <c r="A1898" s="2">
        <v>0</v>
      </c>
      <c r="B1898" s="2">
        <v>2022</v>
      </c>
      <c r="C1898" s="2">
        <v>0</v>
      </c>
      <c r="D1898" s="2">
        <v>0</v>
      </c>
      <c r="E1898" s="2">
        <v>0</v>
      </c>
      <c r="F1898" s="2">
        <v>0</v>
      </c>
      <c r="G1898" s="2">
        <v>1</v>
      </c>
      <c r="H1898" s="2">
        <v>0</v>
      </c>
      <c r="I1898" s="5">
        <v>43565</v>
      </c>
    </row>
    <row r="1899" spans="1:9" x14ac:dyDescent="0.25">
      <c r="A1899" s="2">
        <v>0</v>
      </c>
      <c r="B1899" s="2">
        <v>2157</v>
      </c>
      <c r="C1899" s="2">
        <v>0</v>
      </c>
      <c r="D1899" s="2">
        <v>0</v>
      </c>
      <c r="E1899" s="2">
        <v>0</v>
      </c>
      <c r="F1899" s="2">
        <v>0</v>
      </c>
      <c r="G1899" s="2">
        <v>0</v>
      </c>
      <c r="H1899" s="2">
        <v>0</v>
      </c>
      <c r="I1899" s="5">
        <v>43565</v>
      </c>
    </row>
    <row r="1900" spans="1:9" x14ac:dyDescent="0.25">
      <c r="A1900" s="2">
        <v>0</v>
      </c>
      <c r="B1900" s="2">
        <v>2547</v>
      </c>
      <c r="C1900" s="2">
        <v>0</v>
      </c>
      <c r="D1900" s="2">
        <v>0</v>
      </c>
      <c r="E1900" s="2">
        <v>0</v>
      </c>
      <c r="F1900" s="2">
        <v>0</v>
      </c>
      <c r="G1900" s="2">
        <v>1</v>
      </c>
      <c r="H1900" s="2">
        <v>0</v>
      </c>
      <c r="I1900" s="5">
        <v>43565</v>
      </c>
    </row>
    <row r="1901" spans="1:9" x14ac:dyDescent="0.25">
      <c r="A1901" s="2">
        <v>0</v>
      </c>
      <c r="B1901" s="2">
        <v>2657</v>
      </c>
      <c r="C1901" s="2">
        <v>0</v>
      </c>
      <c r="D1901" s="2">
        <v>0</v>
      </c>
      <c r="E1901" s="2">
        <v>0</v>
      </c>
      <c r="F1901" s="2">
        <v>0</v>
      </c>
      <c r="G1901" s="2">
        <v>0</v>
      </c>
      <c r="H1901" s="2">
        <v>0</v>
      </c>
      <c r="I1901" s="5">
        <v>43565</v>
      </c>
    </row>
    <row r="1902" spans="1:9" x14ac:dyDescent="0.25">
      <c r="A1902" s="2">
        <v>0</v>
      </c>
      <c r="B1902" s="2">
        <v>2760</v>
      </c>
      <c r="C1902" s="2">
        <v>0</v>
      </c>
      <c r="D1902" s="2">
        <v>0</v>
      </c>
      <c r="E1902" s="2">
        <v>0</v>
      </c>
      <c r="F1902" s="2">
        <v>0</v>
      </c>
      <c r="G1902" s="2">
        <v>0</v>
      </c>
      <c r="H1902" s="2">
        <v>0</v>
      </c>
      <c r="I1902" s="5">
        <v>43565</v>
      </c>
    </row>
    <row r="1903" spans="1:9" x14ac:dyDescent="0.25">
      <c r="A1903" s="2">
        <v>0</v>
      </c>
      <c r="B1903" s="2">
        <v>2860</v>
      </c>
      <c r="C1903" s="2">
        <v>0</v>
      </c>
      <c r="D1903" s="2">
        <v>0</v>
      </c>
      <c r="E1903" s="2">
        <v>0</v>
      </c>
      <c r="F1903" s="2">
        <v>0</v>
      </c>
      <c r="G1903" s="2">
        <v>0</v>
      </c>
      <c r="H1903" s="2">
        <v>0</v>
      </c>
      <c r="I1903" s="5">
        <v>43565</v>
      </c>
    </row>
    <row r="1904" spans="1:9" x14ac:dyDescent="0.25">
      <c r="A1904" s="2">
        <v>0</v>
      </c>
      <c r="B1904" s="2">
        <v>1191</v>
      </c>
      <c r="C1904" s="2">
        <v>1</v>
      </c>
      <c r="D1904" s="2">
        <v>1</v>
      </c>
      <c r="E1904" s="2">
        <v>1</v>
      </c>
      <c r="F1904" s="2">
        <v>0</v>
      </c>
      <c r="G1904" s="2">
        <v>0</v>
      </c>
      <c r="H1904" s="2">
        <v>1</v>
      </c>
      <c r="I1904" s="5">
        <v>43564</v>
      </c>
    </row>
    <row r="1905" spans="1:9" x14ac:dyDescent="0.25">
      <c r="A1905" s="2">
        <v>0</v>
      </c>
      <c r="B1905" s="2">
        <v>2921</v>
      </c>
      <c r="C1905" s="2">
        <v>0</v>
      </c>
      <c r="D1905" s="2">
        <v>0</v>
      </c>
      <c r="E1905" s="2">
        <v>0</v>
      </c>
      <c r="F1905" s="2">
        <v>0</v>
      </c>
      <c r="G1905" s="2">
        <v>0</v>
      </c>
      <c r="H1905" s="2">
        <v>1</v>
      </c>
      <c r="I1905" s="5">
        <v>43564</v>
      </c>
    </row>
    <row r="1906" spans="1:9" x14ac:dyDescent="0.25">
      <c r="A1906" s="2">
        <v>0</v>
      </c>
      <c r="B1906" s="2">
        <v>2284</v>
      </c>
      <c r="C1906" s="2">
        <v>1</v>
      </c>
      <c r="D1906" s="2">
        <v>0</v>
      </c>
      <c r="E1906" s="2">
        <v>0</v>
      </c>
      <c r="F1906" s="2">
        <v>0</v>
      </c>
      <c r="G1906" s="2">
        <v>0</v>
      </c>
      <c r="H1906" s="2">
        <v>0</v>
      </c>
      <c r="I1906" s="5">
        <v>43563</v>
      </c>
    </row>
    <row r="1907" spans="1:9" x14ac:dyDescent="0.25">
      <c r="A1907" s="2">
        <v>0</v>
      </c>
      <c r="B1907" s="2">
        <v>2538</v>
      </c>
      <c r="C1907" s="2">
        <v>0</v>
      </c>
      <c r="D1907" s="2">
        <v>0</v>
      </c>
      <c r="E1907" s="2">
        <v>0</v>
      </c>
      <c r="F1907" s="2">
        <v>0</v>
      </c>
      <c r="G1907" s="2">
        <v>0</v>
      </c>
      <c r="H1907" s="2">
        <v>0</v>
      </c>
      <c r="I1907" s="5">
        <v>43563</v>
      </c>
    </row>
    <row r="1908" spans="1:9" x14ac:dyDescent="0.25">
      <c r="A1908" s="2">
        <v>0</v>
      </c>
      <c r="B1908" s="2">
        <v>1279</v>
      </c>
      <c r="C1908" s="2">
        <v>0</v>
      </c>
      <c r="D1908" s="2">
        <v>1</v>
      </c>
      <c r="E1908" s="2">
        <v>0</v>
      </c>
      <c r="F1908" s="2">
        <v>0</v>
      </c>
      <c r="G1908" s="2">
        <v>0</v>
      </c>
      <c r="H1908" s="2">
        <v>0</v>
      </c>
      <c r="I1908" s="5">
        <v>43562</v>
      </c>
    </row>
    <row r="1909" spans="1:9" x14ac:dyDescent="0.25">
      <c r="A1909" s="2">
        <v>0</v>
      </c>
      <c r="B1909" s="2">
        <v>1451</v>
      </c>
      <c r="C1909" s="2">
        <v>0</v>
      </c>
      <c r="D1909" s="2">
        <v>0</v>
      </c>
      <c r="E1909" s="2">
        <v>0</v>
      </c>
      <c r="F1909" s="2">
        <v>0</v>
      </c>
      <c r="G1909" s="2">
        <v>0</v>
      </c>
      <c r="H1909" s="2">
        <v>0</v>
      </c>
      <c r="I1909" s="5">
        <v>43562</v>
      </c>
    </row>
    <row r="1910" spans="1:9" x14ac:dyDescent="0.25">
      <c r="A1910" s="2">
        <v>0</v>
      </c>
      <c r="B1910" s="2">
        <v>1463</v>
      </c>
      <c r="C1910" s="2">
        <v>0</v>
      </c>
      <c r="D1910" s="2">
        <v>0</v>
      </c>
      <c r="E1910" s="2">
        <v>0</v>
      </c>
      <c r="F1910" s="2">
        <v>0</v>
      </c>
      <c r="G1910" s="2">
        <v>0</v>
      </c>
      <c r="H1910" s="2">
        <v>0</v>
      </c>
      <c r="I1910" s="5">
        <v>43562</v>
      </c>
    </row>
    <row r="1911" spans="1:9" x14ac:dyDescent="0.25">
      <c r="A1911" s="2">
        <v>0</v>
      </c>
      <c r="B1911" s="2">
        <v>2078</v>
      </c>
      <c r="C1911" s="2">
        <v>0</v>
      </c>
      <c r="D1911" s="2">
        <v>0</v>
      </c>
      <c r="E1911" s="2">
        <v>0</v>
      </c>
      <c r="F1911" s="2">
        <v>0</v>
      </c>
      <c r="G1911" s="2">
        <v>0</v>
      </c>
      <c r="H1911" s="2">
        <v>0</v>
      </c>
      <c r="I1911" s="5">
        <v>43562</v>
      </c>
    </row>
    <row r="1912" spans="1:9" x14ac:dyDescent="0.25">
      <c r="A1912" s="2">
        <v>0</v>
      </c>
      <c r="B1912" s="2">
        <v>2195</v>
      </c>
      <c r="C1912" s="2">
        <v>0</v>
      </c>
      <c r="D1912" s="2">
        <v>0</v>
      </c>
      <c r="E1912" s="2">
        <v>0</v>
      </c>
      <c r="F1912" s="2">
        <v>0</v>
      </c>
      <c r="G1912" s="2">
        <v>0</v>
      </c>
      <c r="H1912" s="2">
        <v>0</v>
      </c>
      <c r="I1912" s="5">
        <v>43562</v>
      </c>
    </row>
    <row r="1913" spans="1:9" x14ac:dyDescent="0.25">
      <c r="A1913" s="2">
        <v>0</v>
      </c>
      <c r="B1913" s="2">
        <v>1658</v>
      </c>
      <c r="C1913" s="2">
        <v>0</v>
      </c>
      <c r="D1913" s="2">
        <v>0</v>
      </c>
      <c r="E1913" s="2">
        <v>1</v>
      </c>
      <c r="F1913" s="2">
        <v>0</v>
      </c>
      <c r="G1913" s="2">
        <v>0</v>
      </c>
      <c r="H1913" s="2">
        <v>1</v>
      </c>
      <c r="I1913" s="5">
        <v>43561</v>
      </c>
    </row>
    <row r="1914" spans="1:9" x14ac:dyDescent="0.25">
      <c r="A1914" s="2">
        <v>0</v>
      </c>
      <c r="B1914" s="2">
        <v>1032</v>
      </c>
      <c r="C1914" s="2">
        <v>0</v>
      </c>
      <c r="D1914" s="2">
        <v>0</v>
      </c>
      <c r="E1914" s="2">
        <v>0</v>
      </c>
      <c r="F1914" s="2">
        <v>0</v>
      </c>
      <c r="G1914" s="2">
        <v>0</v>
      </c>
      <c r="H1914" s="2">
        <v>1</v>
      </c>
      <c r="I1914" s="5">
        <v>43560</v>
      </c>
    </row>
    <row r="1915" spans="1:9" x14ac:dyDescent="0.25">
      <c r="A1915" s="2">
        <v>0</v>
      </c>
      <c r="B1915" s="2">
        <v>1236</v>
      </c>
      <c r="C1915" s="2">
        <v>0</v>
      </c>
      <c r="D1915" s="2">
        <v>0</v>
      </c>
      <c r="E1915" s="2">
        <v>0</v>
      </c>
      <c r="F1915" s="2">
        <v>0</v>
      </c>
      <c r="G1915" s="2">
        <v>0</v>
      </c>
      <c r="H1915" s="2">
        <v>0</v>
      </c>
      <c r="I1915" s="5">
        <v>43560</v>
      </c>
    </row>
    <row r="1916" spans="1:9" x14ac:dyDescent="0.25">
      <c r="A1916" s="2">
        <v>0</v>
      </c>
      <c r="B1916" s="2">
        <v>1415</v>
      </c>
      <c r="C1916" s="2">
        <v>0</v>
      </c>
      <c r="D1916" s="2">
        <v>0</v>
      </c>
      <c r="E1916" s="2">
        <v>0</v>
      </c>
      <c r="F1916" s="2">
        <v>0</v>
      </c>
      <c r="G1916" s="2">
        <v>0</v>
      </c>
      <c r="H1916" s="2">
        <v>0</v>
      </c>
      <c r="I1916" s="5">
        <v>43560</v>
      </c>
    </row>
    <row r="1917" spans="1:9" x14ac:dyDescent="0.25">
      <c r="A1917" s="2">
        <v>0</v>
      </c>
      <c r="B1917" s="2">
        <v>1766</v>
      </c>
      <c r="C1917" s="2">
        <v>0</v>
      </c>
      <c r="D1917" s="2">
        <v>0</v>
      </c>
      <c r="E1917" s="2">
        <v>0</v>
      </c>
      <c r="F1917" s="2">
        <v>0</v>
      </c>
      <c r="G1917" s="2">
        <v>0</v>
      </c>
      <c r="H1917" s="2">
        <v>0</v>
      </c>
      <c r="I1917" s="5">
        <v>43560</v>
      </c>
    </row>
    <row r="1918" spans="1:9" x14ac:dyDescent="0.25">
      <c r="A1918" s="2">
        <v>0</v>
      </c>
      <c r="B1918" s="2">
        <v>2701</v>
      </c>
      <c r="C1918" s="2">
        <v>0</v>
      </c>
      <c r="D1918" s="2">
        <v>0</v>
      </c>
      <c r="E1918" s="2">
        <v>0</v>
      </c>
      <c r="F1918" s="2">
        <v>0</v>
      </c>
      <c r="G1918" s="2">
        <v>0</v>
      </c>
      <c r="H1918" s="2">
        <v>1</v>
      </c>
      <c r="I1918" s="5">
        <v>43560</v>
      </c>
    </row>
    <row r="1919" spans="1:9" x14ac:dyDescent="0.25">
      <c r="A1919" s="2">
        <v>0</v>
      </c>
      <c r="B1919" s="2">
        <v>2750</v>
      </c>
      <c r="C1919" s="2">
        <v>0</v>
      </c>
      <c r="D1919" s="2">
        <v>0</v>
      </c>
      <c r="E1919" s="2">
        <v>0</v>
      </c>
      <c r="F1919" s="2">
        <v>0</v>
      </c>
      <c r="G1919" s="2">
        <v>0</v>
      </c>
      <c r="H1919" s="2">
        <v>1</v>
      </c>
      <c r="I1919" s="5">
        <v>43560</v>
      </c>
    </row>
    <row r="1920" spans="1:9" x14ac:dyDescent="0.25">
      <c r="A1920" s="2">
        <v>0</v>
      </c>
      <c r="B1920" s="2">
        <v>2827</v>
      </c>
      <c r="C1920" s="2">
        <v>0</v>
      </c>
      <c r="D1920" s="2">
        <v>0</v>
      </c>
      <c r="E1920" s="2">
        <v>0</v>
      </c>
      <c r="F1920" s="2">
        <v>0</v>
      </c>
      <c r="G1920" s="2">
        <v>0</v>
      </c>
      <c r="H1920" s="2">
        <v>0</v>
      </c>
      <c r="I1920" s="5">
        <v>43560</v>
      </c>
    </row>
    <row r="1921" spans="1:9" x14ac:dyDescent="0.25">
      <c r="A1921" s="2">
        <v>0</v>
      </c>
      <c r="B1921" s="2">
        <v>3040</v>
      </c>
      <c r="C1921" s="2">
        <v>0</v>
      </c>
      <c r="D1921" s="2">
        <v>0</v>
      </c>
      <c r="E1921" s="2">
        <v>0</v>
      </c>
      <c r="F1921" s="2">
        <v>0</v>
      </c>
      <c r="G1921" s="2">
        <v>0</v>
      </c>
      <c r="H1921" s="2">
        <v>0</v>
      </c>
      <c r="I1921" s="5">
        <v>43560</v>
      </c>
    </row>
    <row r="1922" spans="1:9" x14ac:dyDescent="0.25">
      <c r="A1922" s="2">
        <v>0</v>
      </c>
      <c r="B1922" s="2">
        <v>3074</v>
      </c>
      <c r="C1922" s="2">
        <v>0</v>
      </c>
      <c r="D1922" s="2">
        <v>0</v>
      </c>
      <c r="E1922" s="2">
        <v>0</v>
      </c>
      <c r="F1922" s="2">
        <v>0</v>
      </c>
      <c r="G1922" s="2">
        <v>0</v>
      </c>
      <c r="H1922" s="2">
        <v>0</v>
      </c>
      <c r="I1922" s="5">
        <v>43560</v>
      </c>
    </row>
    <row r="1923" spans="1:9" x14ac:dyDescent="0.25">
      <c r="A1923" s="2">
        <v>0</v>
      </c>
      <c r="B1923" s="2">
        <v>1136</v>
      </c>
      <c r="C1923" s="2">
        <v>0</v>
      </c>
      <c r="D1923" s="2">
        <v>0</v>
      </c>
      <c r="E1923" s="2">
        <v>0</v>
      </c>
      <c r="F1923" s="2">
        <v>0</v>
      </c>
      <c r="G1923" s="2">
        <v>0</v>
      </c>
      <c r="H1923" s="2">
        <v>1</v>
      </c>
      <c r="I1923" s="5">
        <v>43559</v>
      </c>
    </row>
    <row r="1924" spans="1:9" x14ac:dyDescent="0.25">
      <c r="A1924" s="2">
        <v>0</v>
      </c>
      <c r="B1924" s="2">
        <v>1355</v>
      </c>
      <c r="C1924" s="2">
        <v>0</v>
      </c>
      <c r="D1924" s="2">
        <v>0</v>
      </c>
      <c r="E1924" s="2">
        <v>0</v>
      </c>
      <c r="F1924" s="2">
        <v>0</v>
      </c>
      <c r="G1924" s="2">
        <v>0</v>
      </c>
      <c r="H1924" s="2">
        <v>0</v>
      </c>
      <c r="I1924" s="5">
        <v>43559</v>
      </c>
    </row>
    <row r="1925" spans="1:9" x14ac:dyDescent="0.25">
      <c r="A1925" s="2">
        <v>0</v>
      </c>
      <c r="B1925" s="2">
        <v>1473</v>
      </c>
      <c r="C1925" s="2">
        <v>0</v>
      </c>
      <c r="D1925" s="2">
        <v>0</v>
      </c>
      <c r="E1925" s="2">
        <v>0</v>
      </c>
      <c r="F1925" s="2">
        <v>0</v>
      </c>
      <c r="G1925" s="2">
        <v>0</v>
      </c>
      <c r="H1925" s="2">
        <v>0</v>
      </c>
      <c r="I1925" s="5">
        <v>43559</v>
      </c>
    </row>
    <row r="1926" spans="1:9" x14ac:dyDescent="0.25">
      <c r="A1926" s="2">
        <v>1</v>
      </c>
      <c r="B1926" s="2">
        <v>2532</v>
      </c>
      <c r="C1926" s="2">
        <v>0</v>
      </c>
      <c r="D1926" s="2">
        <v>0</v>
      </c>
      <c r="E1926" s="2">
        <v>0</v>
      </c>
      <c r="F1926" s="2">
        <v>0</v>
      </c>
      <c r="G1926" s="2">
        <v>0</v>
      </c>
      <c r="H1926" s="2">
        <v>1</v>
      </c>
      <c r="I1926" s="5">
        <v>43559</v>
      </c>
    </row>
    <row r="1927" spans="1:9" x14ac:dyDescent="0.25">
      <c r="A1927" s="2">
        <v>0</v>
      </c>
      <c r="B1927" s="2">
        <v>1337</v>
      </c>
      <c r="C1927" s="2">
        <v>0</v>
      </c>
      <c r="D1927" s="2">
        <v>0</v>
      </c>
      <c r="E1927" s="2">
        <v>0</v>
      </c>
      <c r="F1927" s="2">
        <v>0</v>
      </c>
      <c r="G1927" s="2">
        <v>0</v>
      </c>
      <c r="H1927" s="2">
        <v>0</v>
      </c>
      <c r="I1927" s="5">
        <v>43558</v>
      </c>
    </row>
    <row r="1928" spans="1:9" x14ac:dyDescent="0.25">
      <c r="A1928" s="2">
        <v>0</v>
      </c>
      <c r="B1928" s="2">
        <v>2618</v>
      </c>
      <c r="C1928" s="2">
        <v>0</v>
      </c>
      <c r="D1928" s="2">
        <v>0</v>
      </c>
      <c r="E1928" s="2">
        <v>0</v>
      </c>
      <c r="F1928" s="2">
        <v>0</v>
      </c>
      <c r="G1928" s="2">
        <v>0</v>
      </c>
      <c r="H1928" s="2">
        <v>0</v>
      </c>
      <c r="I1928" s="5">
        <v>43558</v>
      </c>
    </row>
    <row r="1929" spans="1:9" x14ac:dyDescent="0.25">
      <c r="A1929" s="2">
        <v>0</v>
      </c>
      <c r="B1929" s="2">
        <v>1580</v>
      </c>
      <c r="C1929" s="2">
        <v>0</v>
      </c>
      <c r="D1929" s="2">
        <v>0</v>
      </c>
      <c r="E1929" s="2">
        <v>0</v>
      </c>
      <c r="F1929" s="2">
        <v>0</v>
      </c>
      <c r="G1929" s="2">
        <v>0</v>
      </c>
      <c r="H1929" s="2">
        <v>0</v>
      </c>
      <c r="I1929" s="5">
        <v>43557</v>
      </c>
    </row>
    <row r="1930" spans="1:9" x14ac:dyDescent="0.25">
      <c r="A1930" s="2">
        <v>0</v>
      </c>
      <c r="B1930" s="2">
        <v>1592</v>
      </c>
      <c r="C1930" s="2">
        <v>0</v>
      </c>
      <c r="D1930" s="2">
        <v>0</v>
      </c>
      <c r="E1930" s="2">
        <v>0</v>
      </c>
      <c r="F1930" s="2">
        <v>0</v>
      </c>
      <c r="G1930" s="2">
        <v>0</v>
      </c>
      <c r="H1930" s="2">
        <v>0</v>
      </c>
      <c r="I1930" s="5">
        <v>43557</v>
      </c>
    </row>
    <row r="1931" spans="1:9" x14ac:dyDescent="0.25">
      <c r="A1931" s="2">
        <v>0</v>
      </c>
      <c r="B1931" s="2">
        <v>2720</v>
      </c>
      <c r="C1931" s="2">
        <v>0</v>
      </c>
      <c r="D1931" s="2">
        <v>0</v>
      </c>
      <c r="E1931" s="2">
        <v>0</v>
      </c>
      <c r="F1931" s="2">
        <v>0</v>
      </c>
      <c r="G1931" s="2">
        <v>0</v>
      </c>
      <c r="H1931" s="2">
        <v>0</v>
      </c>
      <c r="I1931" s="5">
        <v>43557</v>
      </c>
    </row>
    <row r="1932" spans="1:9" x14ac:dyDescent="0.25">
      <c r="A1932" s="2">
        <v>0</v>
      </c>
      <c r="B1932" s="2">
        <v>1214</v>
      </c>
      <c r="C1932" s="2">
        <v>0</v>
      </c>
      <c r="D1932" s="2">
        <v>0</v>
      </c>
      <c r="E1932" s="2">
        <v>0</v>
      </c>
      <c r="F1932" s="2">
        <v>0</v>
      </c>
      <c r="G1932" s="2">
        <v>0</v>
      </c>
      <c r="H1932" s="2">
        <v>0</v>
      </c>
      <c r="I1932" s="5">
        <v>43556</v>
      </c>
    </row>
    <row r="1933" spans="1:9" x14ac:dyDescent="0.25">
      <c r="A1933" s="2">
        <v>0</v>
      </c>
      <c r="B1933" s="2">
        <v>1268</v>
      </c>
      <c r="C1933" s="2">
        <v>0</v>
      </c>
      <c r="D1933" s="2">
        <v>0</v>
      </c>
      <c r="E1933" s="2">
        <v>0</v>
      </c>
      <c r="F1933" s="2">
        <v>0</v>
      </c>
      <c r="G1933" s="2">
        <v>0</v>
      </c>
      <c r="H1933" s="2">
        <v>0</v>
      </c>
      <c r="I1933" s="5">
        <v>43556</v>
      </c>
    </row>
    <row r="1934" spans="1:9" x14ac:dyDescent="0.25">
      <c r="A1934" s="2">
        <v>0</v>
      </c>
      <c r="B1934" s="2">
        <v>2419</v>
      </c>
      <c r="C1934" s="2">
        <v>0</v>
      </c>
      <c r="D1934" s="2">
        <v>0</v>
      </c>
      <c r="E1934" s="2">
        <v>1</v>
      </c>
      <c r="F1934" s="2">
        <v>0</v>
      </c>
      <c r="G1934" s="2">
        <v>0</v>
      </c>
      <c r="H1934" s="2">
        <v>1</v>
      </c>
      <c r="I1934" s="5">
        <v>43555</v>
      </c>
    </row>
    <row r="1935" spans="1:9" x14ac:dyDescent="0.25">
      <c r="A1935" s="2">
        <v>0</v>
      </c>
      <c r="B1935" s="2">
        <v>1462</v>
      </c>
      <c r="C1935" s="2">
        <v>0</v>
      </c>
      <c r="D1935" s="2">
        <v>0</v>
      </c>
      <c r="E1935" s="2">
        <v>0</v>
      </c>
      <c r="F1935" s="2">
        <v>0</v>
      </c>
      <c r="G1935" s="2">
        <v>0</v>
      </c>
      <c r="H1935" s="2">
        <v>0</v>
      </c>
      <c r="I1935" s="5">
        <v>43554</v>
      </c>
    </row>
    <row r="1936" spans="1:9" x14ac:dyDescent="0.25">
      <c r="A1936" s="2">
        <v>0</v>
      </c>
      <c r="B1936" s="2">
        <v>1778</v>
      </c>
      <c r="C1936" s="2">
        <v>0</v>
      </c>
      <c r="D1936" s="2">
        <v>0</v>
      </c>
      <c r="E1936" s="2">
        <v>0</v>
      </c>
      <c r="F1936" s="2">
        <v>0</v>
      </c>
      <c r="G1936" s="2">
        <v>0</v>
      </c>
      <c r="H1936" s="2">
        <v>0</v>
      </c>
      <c r="I1936" s="5">
        <v>43554</v>
      </c>
    </row>
    <row r="1937" spans="1:9" x14ac:dyDescent="0.25">
      <c r="A1937" s="2">
        <v>0</v>
      </c>
      <c r="B1937" s="2">
        <v>1244</v>
      </c>
      <c r="C1937" s="2">
        <v>0</v>
      </c>
      <c r="D1937" s="2">
        <v>0</v>
      </c>
      <c r="E1937" s="2">
        <v>0</v>
      </c>
      <c r="F1937" s="2">
        <v>0</v>
      </c>
      <c r="G1937" s="2">
        <v>0</v>
      </c>
      <c r="H1937" s="2">
        <v>0</v>
      </c>
      <c r="I1937" s="5">
        <v>43553</v>
      </c>
    </row>
    <row r="1938" spans="1:9" x14ac:dyDescent="0.25">
      <c r="A1938" s="2">
        <v>1</v>
      </c>
      <c r="B1938" s="2">
        <v>2208</v>
      </c>
      <c r="C1938" s="2">
        <v>0</v>
      </c>
      <c r="D1938" s="2">
        <v>0</v>
      </c>
      <c r="E1938" s="2">
        <v>0</v>
      </c>
      <c r="F1938" s="2">
        <v>0</v>
      </c>
      <c r="G1938" s="2">
        <v>0</v>
      </c>
      <c r="H1938" s="2">
        <v>1</v>
      </c>
      <c r="I1938" s="5">
        <v>43553</v>
      </c>
    </row>
    <row r="1939" spans="1:9" x14ac:dyDescent="0.25">
      <c r="A1939" s="2">
        <v>1</v>
      </c>
      <c r="B1939" s="2">
        <v>2932</v>
      </c>
      <c r="C1939" s="2">
        <v>0</v>
      </c>
      <c r="D1939" s="2">
        <v>0</v>
      </c>
      <c r="E1939" s="2">
        <v>0</v>
      </c>
      <c r="F1939" s="2">
        <v>0</v>
      </c>
      <c r="G1939" s="2">
        <v>0</v>
      </c>
      <c r="H1939" s="2">
        <v>0</v>
      </c>
      <c r="I1939" s="5">
        <v>43553</v>
      </c>
    </row>
    <row r="1940" spans="1:9" x14ac:dyDescent="0.25">
      <c r="A1940" s="2">
        <v>0</v>
      </c>
      <c r="B1940" s="2">
        <v>1692</v>
      </c>
      <c r="C1940" s="2">
        <v>0</v>
      </c>
      <c r="D1940" s="2">
        <v>0</v>
      </c>
      <c r="E1940" s="2">
        <v>0</v>
      </c>
      <c r="F1940" s="2">
        <v>0</v>
      </c>
      <c r="G1940" s="2">
        <v>0</v>
      </c>
      <c r="H1940" s="2">
        <v>0</v>
      </c>
      <c r="I1940" s="5">
        <v>43552</v>
      </c>
    </row>
    <row r="1941" spans="1:9" x14ac:dyDescent="0.25">
      <c r="A1941" s="2">
        <v>0</v>
      </c>
      <c r="B1941" s="2">
        <v>2143</v>
      </c>
      <c r="C1941" s="2">
        <v>1</v>
      </c>
      <c r="D1941" s="2">
        <v>0</v>
      </c>
      <c r="E1941" s="2">
        <v>0</v>
      </c>
      <c r="F1941" s="2">
        <v>0</v>
      </c>
      <c r="G1941" s="2">
        <v>0</v>
      </c>
      <c r="H1941" s="2">
        <v>0</v>
      </c>
      <c r="I1941" s="5">
        <v>43551</v>
      </c>
    </row>
    <row r="1942" spans="1:9" x14ac:dyDescent="0.25">
      <c r="A1942" s="2">
        <v>0</v>
      </c>
      <c r="B1942" s="2">
        <v>2897</v>
      </c>
      <c r="C1942" s="2">
        <v>1</v>
      </c>
      <c r="D1942" s="2">
        <v>1</v>
      </c>
      <c r="E1942" s="2">
        <v>1</v>
      </c>
      <c r="F1942" s="2">
        <v>1</v>
      </c>
      <c r="G1942" s="2">
        <v>0</v>
      </c>
      <c r="H1942" s="2">
        <v>1</v>
      </c>
      <c r="I1942" s="5">
        <v>43551</v>
      </c>
    </row>
    <row r="1943" spans="1:9" x14ac:dyDescent="0.25">
      <c r="A1943" s="2">
        <v>0</v>
      </c>
      <c r="B1943" s="2">
        <v>1130</v>
      </c>
      <c r="C1943" s="2">
        <v>0</v>
      </c>
      <c r="D1943" s="2">
        <v>0</v>
      </c>
      <c r="E1943" s="2">
        <v>0</v>
      </c>
      <c r="F1943" s="2">
        <v>0</v>
      </c>
      <c r="G1943" s="2">
        <v>0</v>
      </c>
      <c r="H1943" s="2">
        <v>0</v>
      </c>
      <c r="I1943" s="5">
        <v>43550</v>
      </c>
    </row>
    <row r="1944" spans="1:9" x14ac:dyDescent="0.25">
      <c r="A1944" s="2">
        <v>0</v>
      </c>
      <c r="B1944" s="2">
        <v>1135</v>
      </c>
      <c r="C1944" s="2">
        <v>0</v>
      </c>
      <c r="D1944" s="2">
        <v>0</v>
      </c>
      <c r="E1944" s="2">
        <v>0</v>
      </c>
      <c r="F1944" s="2">
        <v>0</v>
      </c>
      <c r="G1944" s="2">
        <v>0</v>
      </c>
      <c r="H1944" s="2">
        <v>0</v>
      </c>
      <c r="I1944" s="5">
        <v>43549</v>
      </c>
    </row>
    <row r="1945" spans="1:9" x14ac:dyDescent="0.25">
      <c r="A1945" s="2">
        <v>0</v>
      </c>
      <c r="B1945" s="2">
        <v>2571</v>
      </c>
      <c r="C1945" s="2">
        <v>0</v>
      </c>
      <c r="D1945" s="2">
        <v>0</v>
      </c>
      <c r="E1945" s="2">
        <v>0</v>
      </c>
      <c r="F1945" s="2">
        <v>0</v>
      </c>
      <c r="G1945" s="2">
        <v>0</v>
      </c>
      <c r="H1945" s="2">
        <v>1</v>
      </c>
      <c r="I1945" s="5">
        <v>43549</v>
      </c>
    </row>
    <row r="1946" spans="1:9" x14ac:dyDescent="0.25">
      <c r="A1946" s="2">
        <v>0</v>
      </c>
      <c r="B1946" s="2">
        <v>3088</v>
      </c>
      <c r="C1946" s="2">
        <v>0</v>
      </c>
      <c r="D1946" s="2">
        <v>0</v>
      </c>
      <c r="E1946" s="2">
        <v>0</v>
      </c>
      <c r="F1946" s="2">
        <v>0</v>
      </c>
      <c r="G1946" s="2">
        <v>0</v>
      </c>
      <c r="H1946" s="2">
        <v>0</v>
      </c>
      <c r="I1946" s="5">
        <v>43549</v>
      </c>
    </row>
    <row r="1947" spans="1:9" x14ac:dyDescent="0.25">
      <c r="A1947" s="2">
        <v>0</v>
      </c>
      <c r="B1947" s="2">
        <v>3145</v>
      </c>
      <c r="C1947" s="2">
        <v>0</v>
      </c>
      <c r="D1947" s="2">
        <v>0</v>
      </c>
      <c r="E1947" s="2">
        <v>0</v>
      </c>
      <c r="F1947" s="2">
        <v>0</v>
      </c>
      <c r="G1947" s="2">
        <v>0</v>
      </c>
      <c r="H1947" s="2">
        <v>0</v>
      </c>
      <c r="I1947" s="5">
        <v>43549</v>
      </c>
    </row>
    <row r="1948" spans="1:9" x14ac:dyDescent="0.25">
      <c r="A1948" s="2">
        <v>0</v>
      </c>
      <c r="B1948" s="2">
        <v>3170</v>
      </c>
      <c r="C1948" s="2">
        <v>0</v>
      </c>
      <c r="D1948" s="2">
        <v>0</v>
      </c>
      <c r="E1948" s="2">
        <v>0</v>
      </c>
      <c r="F1948" s="2">
        <v>0</v>
      </c>
      <c r="G1948" s="2">
        <v>0</v>
      </c>
      <c r="H1948" s="2">
        <v>1</v>
      </c>
      <c r="I1948" s="5">
        <v>43549</v>
      </c>
    </row>
    <row r="1949" spans="1:9" x14ac:dyDescent="0.25">
      <c r="A1949" s="2">
        <v>0</v>
      </c>
      <c r="B1949" s="2">
        <v>1393</v>
      </c>
      <c r="C1949" s="2">
        <v>0</v>
      </c>
      <c r="D1949" s="2">
        <v>0</v>
      </c>
      <c r="E1949" s="2">
        <v>0</v>
      </c>
      <c r="F1949" s="2">
        <v>0</v>
      </c>
      <c r="G1949" s="2">
        <v>0</v>
      </c>
      <c r="H1949" s="2">
        <v>0</v>
      </c>
      <c r="I1949" s="5">
        <v>43548</v>
      </c>
    </row>
    <row r="1950" spans="1:9" x14ac:dyDescent="0.25">
      <c r="A1950" s="2">
        <v>0</v>
      </c>
      <c r="B1950" s="2">
        <v>1850</v>
      </c>
      <c r="C1950" s="2">
        <v>0</v>
      </c>
      <c r="D1950" s="2">
        <v>0</v>
      </c>
      <c r="E1950" s="2">
        <v>0</v>
      </c>
      <c r="F1950" s="2">
        <v>0</v>
      </c>
      <c r="G1950" s="2">
        <v>0</v>
      </c>
      <c r="H1950" s="2">
        <v>0</v>
      </c>
      <c r="I1950" s="5">
        <v>43548</v>
      </c>
    </row>
    <row r="1951" spans="1:9" x14ac:dyDescent="0.25">
      <c r="A1951" s="2">
        <v>0</v>
      </c>
      <c r="B1951" s="2">
        <v>1243</v>
      </c>
      <c r="C1951" s="2">
        <v>1</v>
      </c>
      <c r="D1951" s="2">
        <v>0</v>
      </c>
      <c r="E1951" s="2">
        <v>0</v>
      </c>
      <c r="F1951" s="2">
        <v>0</v>
      </c>
      <c r="G1951" s="2">
        <v>0</v>
      </c>
      <c r="H1951" s="2">
        <v>0</v>
      </c>
      <c r="I1951" s="5">
        <v>43547</v>
      </c>
    </row>
    <row r="1952" spans="1:9" x14ac:dyDescent="0.25">
      <c r="A1952" s="2">
        <v>0</v>
      </c>
      <c r="B1952" s="2">
        <v>1862</v>
      </c>
      <c r="C1952" s="2">
        <v>0</v>
      </c>
      <c r="D1952" s="2">
        <v>0</v>
      </c>
      <c r="E1952" s="2">
        <v>0</v>
      </c>
      <c r="F1952" s="2">
        <v>0</v>
      </c>
      <c r="G1952" s="2">
        <v>0</v>
      </c>
      <c r="H1952" s="2">
        <v>0</v>
      </c>
      <c r="I1952" s="5">
        <v>43547</v>
      </c>
    </row>
    <row r="1953" spans="1:9" x14ac:dyDescent="0.25">
      <c r="A1953" s="2">
        <v>0</v>
      </c>
      <c r="B1953" s="2">
        <v>2514</v>
      </c>
      <c r="C1953" s="2">
        <v>1</v>
      </c>
      <c r="D1953" s="2">
        <v>0</v>
      </c>
      <c r="E1953" s="2">
        <v>0</v>
      </c>
      <c r="F1953" s="2">
        <v>0</v>
      </c>
      <c r="G1953" s="2">
        <v>0</v>
      </c>
      <c r="H1953" s="2">
        <v>0</v>
      </c>
      <c r="I1953" s="5">
        <v>43547</v>
      </c>
    </row>
    <row r="1954" spans="1:9" x14ac:dyDescent="0.25">
      <c r="A1954" s="2">
        <v>0</v>
      </c>
      <c r="B1954" s="2">
        <v>2725</v>
      </c>
      <c r="C1954" s="2">
        <v>1</v>
      </c>
      <c r="D1954" s="2">
        <v>0</v>
      </c>
      <c r="E1954" s="2">
        <v>0</v>
      </c>
      <c r="F1954" s="2">
        <v>0</v>
      </c>
      <c r="G1954" s="2">
        <v>0</v>
      </c>
      <c r="H1954" s="2">
        <v>1</v>
      </c>
      <c r="I1954" s="5">
        <v>43547</v>
      </c>
    </row>
    <row r="1955" spans="1:9" x14ac:dyDescent="0.25">
      <c r="A1955" s="2">
        <v>1</v>
      </c>
      <c r="B1955" s="2">
        <v>1254</v>
      </c>
      <c r="C1955" s="2">
        <v>0</v>
      </c>
      <c r="D1955" s="2">
        <v>0</v>
      </c>
      <c r="E1955" s="2">
        <v>0</v>
      </c>
      <c r="F1955" s="2">
        <v>0</v>
      </c>
      <c r="G1955" s="2">
        <v>0</v>
      </c>
      <c r="H1955" s="2">
        <v>1</v>
      </c>
      <c r="I1955" s="5">
        <v>43546</v>
      </c>
    </row>
    <row r="1956" spans="1:9" x14ac:dyDescent="0.25">
      <c r="A1956" s="2">
        <v>0</v>
      </c>
      <c r="B1956" s="2">
        <v>2855</v>
      </c>
      <c r="C1956" s="2">
        <v>0</v>
      </c>
      <c r="D1956" s="2">
        <v>0</v>
      </c>
      <c r="E1956" s="2">
        <v>0</v>
      </c>
      <c r="F1956" s="2">
        <v>0</v>
      </c>
      <c r="G1956" s="2">
        <v>0</v>
      </c>
      <c r="H1956" s="2">
        <v>1</v>
      </c>
      <c r="I1956" s="5">
        <v>43546</v>
      </c>
    </row>
    <row r="1957" spans="1:9" x14ac:dyDescent="0.25">
      <c r="A1957" s="2">
        <v>0</v>
      </c>
      <c r="B1957" s="2">
        <v>3173</v>
      </c>
      <c r="C1957" s="2">
        <v>0</v>
      </c>
      <c r="D1957" s="2">
        <v>0</v>
      </c>
      <c r="E1957" s="2">
        <v>0</v>
      </c>
      <c r="F1957" s="2">
        <v>0</v>
      </c>
      <c r="G1957" s="2">
        <v>0</v>
      </c>
      <c r="H1957" s="2">
        <v>0</v>
      </c>
      <c r="I1957" s="5">
        <v>43546</v>
      </c>
    </row>
    <row r="1958" spans="1:9" x14ac:dyDescent="0.25">
      <c r="A1958" s="2">
        <v>0</v>
      </c>
      <c r="B1958" s="2">
        <v>3205</v>
      </c>
      <c r="C1958" s="2">
        <v>0</v>
      </c>
      <c r="D1958" s="2">
        <v>0</v>
      </c>
      <c r="E1958" s="2">
        <v>0</v>
      </c>
      <c r="F1958" s="2">
        <v>0</v>
      </c>
      <c r="G1958" s="2">
        <v>0</v>
      </c>
      <c r="H1958" s="2">
        <v>1</v>
      </c>
      <c r="I1958" s="5">
        <v>43546</v>
      </c>
    </row>
    <row r="1959" spans="1:9" x14ac:dyDescent="0.25">
      <c r="A1959" s="2">
        <v>0</v>
      </c>
      <c r="B1959" s="2">
        <v>3220</v>
      </c>
      <c r="C1959" s="2">
        <v>0</v>
      </c>
      <c r="D1959" s="2">
        <v>0</v>
      </c>
      <c r="E1959" s="2">
        <v>0</v>
      </c>
      <c r="F1959" s="2">
        <v>0</v>
      </c>
      <c r="G1959" s="2">
        <v>0</v>
      </c>
      <c r="H1959" s="2">
        <v>1</v>
      </c>
      <c r="I1959" s="5">
        <v>43546</v>
      </c>
    </row>
    <row r="1960" spans="1:9" x14ac:dyDescent="0.25">
      <c r="A1960" s="2">
        <v>0</v>
      </c>
      <c r="B1960" s="2">
        <v>1955</v>
      </c>
      <c r="C1960" s="2">
        <v>0</v>
      </c>
      <c r="D1960" s="2">
        <v>0</v>
      </c>
      <c r="E1960" s="2">
        <v>0</v>
      </c>
      <c r="F1960" s="2">
        <v>0</v>
      </c>
      <c r="G1960" s="2">
        <v>0</v>
      </c>
      <c r="H1960" s="2">
        <v>0</v>
      </c>
      <c r="I1960" s="5">
        <v>43545</v>
      </c>
    </row>
    <row r="1961" spans="1:9" x14ac:dyDescent="0.25">
      <c r="A1961" s="2">
        <v>0</v>
      </c>
      <c r="B1961" s="2">
        <v>2757</v>
      </c>
      <c r="C1961" s="2">
        <v>0</v>
      </c>
      <c r="D1961" s="2">
        <v>0</v>
      </c>
      <c r="E1961" s="2">
        <v>0</v>
      </c>
      <c r="F1961" s="2">
        <v>0</v>
      </c>
      <c r="G1961" s="2">
        <v>0</v>
      </c>
      <c r="H1961" s="2">
        <v>0</v>
      </c>
      <c r="I1961" s="5">
        <v>43545</v>
      </c>
    </row>
    <row r="1962" spans="1:9" x14ac:dyDescent="0.25">
      <c r="A1962" s="2">
        <v>0</v>
      </c>
      <c r="B1962" s="2">
        <v>2776</v>
      </c>
      <c r="C1962" s="2">
        <v>0</v>
      </c>
      <c r="D1962" s="2">
        <v>1</v>
      </c>
      <c r="E1962" s="2">
        <v>0</v>
      </c>
      <c r="F1962" s="2">
        <v>0</v>
      </c>
      <c r="G1962" s="2">
        <v>0</v>
      </c>
      <c r="H1962" s="2">
        <v>0</v>
      </c>
      <c r="I1962" s="5">
        <v>43545</v>
      </c>
    </row>
    <row r="1963" spans="1:9" x14ac:dyDescent="0.25">
      <c r="A1963" s="2">
        <v>0</v>
      </c>
      <c r="B1963" s="2">
        <v>2887</v>
      </c>
      <c r="C1963" s="2">
        <v>0</v>
      </c>
      <c r="D1963" s="2">
        <v>0</v>
      </c>
      <c r="E1963" s="2">
        <v>0</v>
      </c>
      <c r="F1963" s="2">
        <v>0</v>
      </c>
      <c r="G1963" s="2">
        <v>0</v>
      </c>
      <c r="H1963" s="2">
        <v>0</v>
      </c>
      <c r="I1963" s="5">
        <v>43545</v>
      </c>
    </row>
    <row r="1964" spans="1:9" x14ac:dyDescent="0.25">
      <c r="A1964" s="2">
        <v>0</v>
      </c>
      <c r="B1964" s="2">
        <v>3187</v>
      </c>
      <c r="C1964" s="2">
        <v>0</v>
      </c>
      <c r="D1964" s="2">
        <v>0</v>
      </c>
      <c r="E1964" s="2">
        <v>0</v>
      </c>
      <c r="F1964" s="2">
        <v>0</v>
      </c>
      <c r="G1964" s="2">
        <v>0</v>
      </c>
      <c r="H1964" s="2">
        <v>0</v>
      </c>
      <c r="I1964" s="5">
        <v>43545</v>
      </c>
    </row>
    <row r="1965" spans="1:9" x14ac:dyDescent="0.25">
      <c r="A1965" s="2">
        <v>0</v>
      </c>
      <c r="B1965" s="2">
        <v>1242</v>
      </c>
      <c r="C1965" s="2">
        <v>0</v>
      </c>
      <c r="D1965" s="2">
        <v>0</v>
      </c>
      <c r="E1965" s="2">
        <v>0</v>
      </c>
      <c r="F1965" s="2">
        <v>0</v>
      </c>
      <c r="G1965" s="2">
        <v>0</v>
      </c>
      <c r="H1965" s="2">
        <v>0</v>
      </c>
      <c r="I1965" s="5">
        <v>43544</v>
      </c>
    </row>
    <row r="1966" spans="1:9" x14ac:dyDescent="0.25">
      <c r="A1966" s="2">
        <v>0</v>
      </c>
      <c r="B1966" s="2">
        <v>1950</v>
      </c>
      <c r="C1966" s="2">
        <v>0</v>
      </c>
      <c r="D1966" s="2">
        <v>0</v>
      </c>
      <c r="E1966" s="2">
        <v>0</v>
      </c>
      <c r="F1966" s="2">
        <v>0</v>
      </c>
      <c r="G1966" s="2">
        <v>0</v>
      </c>
      <c r="H1966" s="2">
        <v>0</v>
      </c>
      <c r="I1966" s="5">
        <v>43544</v>
      </c>
    </row>
    <row r="1967" spans="1:9" x14ac:dyDescent="0.25">
      <c r="A1967" s="2">
        <v>0</v>
      </c>
      <c r="B1967" s="2">
        <v>2026</v>
      </c>
      <c r="C1967" s="2">
        <v>0</v>
      </c>
      <c r="D1967" s="2">
        <v>0</v>
      </c>
      <c r="E1967" s="2">
        <v>0</v>
      </c>
      <c r="F1967" s="2">
        <v>0</v>
      </c>
      <c r="G1967" s="2">
        <v>0</v>
      </c>
      <c r="H1967" s="2">
        <v>0</v>
      </c>
      <c r="I1967" s="5">
        <v>43544</v>
      </c>
    </row>
    <row r="1968" spans="1:9" x14ac:dyDescent="0.25">
      <c r="A1968" s="2">
        <v>1</v>
      </c>
      <c r="B1968" s="2">
        <v>2130</v>
      </c>
      <c r="C1968" s="2">
        <v>0</v>
      </c>
      <c r="D1968" s="2">
        <v>0</v>
      </c>
      <c r="E1968" s="2">
        <v>0</v>
      </c>
      <c r="F1968" s="2">
        <v>0</v>
      </c>
      <c r="G1968" s="2">
        <v>0</v>
      </c>
      <c r="H1968" s="2">
        <v>1</v>
      </c>
      <c r="I1968" s="5">
        <v>43544</v>
      </c>
    </row>
    <row r="1969" spans="1:9" x14ac:dyDescent="0.25">
      <c r="A1969" s="2">
        <v>0</v>
      </c>
      <c r="B1969" s="2">
        <v>2432</v>
      </c>
      <c r="C1969" s="2">
        <v>0</v>
      </c>
      <c r="D1969" s="2">
        <v>0</v>
      </c>
      <c r="E1969" s="2">
        <v>0</v>
      </c>
      <c r="F1969" s="2">
        <v>0</v>
      </c>
      <c r="G1969" s="2">
        <v>0</v>
      </c>
      <c r="H1969" s="2">
        <v>1</v>
      </c>
      <c r="I1969" s="5">
        <v>43544</v>
      </c>
    </row>
    <row r="1970" spans="1:9" x14ac:dyDescent="0.25">
      <c r="A1970" s="2">
        <v>0</v>
      </c>
      <c r="B1970" s="2">
        <v>2752</v>
      </c>
      <c r="C1970" s="2">
        <v>0</v>
      </c>
      <c r="D1970" s="2">
        <v>0</v>
      </c>
      <c r="E1970" s="2">
        <v>0</v>
      </c>
      <c r="F1970" s="2">
        <v>0</v>
      </c>
      <c r="G1970" s="2">
        <v>0</v>
      </c>
      <c r="H1970" s="2">
        <v>0</v>
      </c>
      <c r="I1970" s="5">
        <v>43544</v>
      </c>
    </row>
    <row r="1971" spans="1:9" x14ac:dyDescent="0.25">
      <c r="A1971" s="2">
        <v>1</v>
      </c>
      <c r="B1971" s="2">
        <v>1072</v>
      </c>
      <c r="C1971" s="2">
        <v>0</v>
      </c>
      <c r="D1971" s="2">
        <v>0</v>
      </c>
      <c r="E1971" s="2">
        <v>0</v>
      </c>
      <c r="F1971" s="2">
        <v>0</v>
      </c>
      <c r="G1971" s="2">
        <v>0</v>
      </c>
      <c r="H1971" s="2">
        <v>1</v>
      </c>
      <c r="I1971" s="5">
        <v>43543</v>
      </c>
    </row>
    <row r="1972" spans="1:9" x14ac:dyDescent="0.25">
      <c r="A1972" s="2">
        <v>0</v>
      </c>
      <c r="B1972" s="2">
        <v>1574</v>
      </c>
      <c r="C1972" s="2">
        <v>0</v>
      </c>
      <c r="D1972" s="2">
        <v>0</v>
      </c>
      <c r="E1972" s="2">
        <v>0</v>
      </c>
      <c r="F1972" s="2">
        <v>0</v>
      </c>
      <c r="G1972" s="2">
        <v>1</v>
      </c>
      <c r="H1972" s="2">
        <v>1</v>
      </c>
      <c r="I1972" s="5">
        <v>43543</v>
      </c>
    </row>
    <row r="1973" spans="1:9" x14ac:dyDescent="0.25">
      <c r="A1973" s="2">
        <v>0</v>
      </c>
      <c r="B1973" s="2">
        <v>1948</v>
      </c>
      <c r="C1973" s="2">
        <v>0</v>
      </c>
      <c r="D1973" s="2">
        <v>0</v>
      </c>
      <c r="E1973" s="2">
        <v>0</v>
      </c>
      <c r="F1973" s="2">
        <v>0</v>
      </c>
      <c r="G1973" s="2">
        <v>0</v>
      </c>
      <c r="H1973" s="2">
        <v>0</v>
      </c>
      <c r="I1973" s="5">
        <v>43543</v>
      </c>
    </row>
    <row r="1974" spans="1:9" x14ac:dyDescent="0.25">
      <c r="A1974" s="2">
        <v>0</v>
      </c>
      <c r="B1974" s="2">
        <v>2380</v>
      </c>
      <c r="C1974" s="2">
        <v>0</v>
      </c>
      <c r="D1974" s="2">
        <v>0</v>
      </c>
      <c r="E1974" s="2">
        <v>0</v>
      </c>
      <c r="F1974" s="2">
        <v>0</v>
      </c>
      <c r="G1974" s="2">
        <v>0</v>
      </c>
      <c r="H1974" s="2">
        <v>0</v>
      </c>
      <c r="I1974" s="5">
        <v>43543</v>
      </c>
    </row>
    <row r="1975" spans="1:9" x14ac:dyDescent="0.25">
      <c r="A1975" s="2">
        <v>0</v>
      </c>
      <c r="B1975" s="2">
        <v>3181</v>
      </c>
      <c r="C1975" s="2">
        <v>0</v>
      </c>
      <c r="D1975" s="2">
        <v>0</v>
      </c>
      <c r="E1975" s="2">
        <v>0</v>
      </c>
      <c r="F1975" s="2">
        <v>0</v>
      </c>
      <c r="G1975" s="2">
        <v>0</v>
      </c>
      <c r="H1975" s="2">
        <v>0</v>
      </c>
      <c r="I1975" s="5">
        <v>43543</v>
      </c>
    </row>
    <row r="1976" spans="1:9" x14ac:dyDescent="0.25">
      <c r="A1976" s="2">
        <v>0</v>
      </c>
      <c r="B1976" s="2">
        <v>3128</v>
      </c>
      <c r="C1976" s="2">
        <v>0</v>
      </c>
      <c r="D1976" s="2">
        <v>0</v>
      </c>
      <c r="E1976" s="2">
        <v>0</v>
      </c>
      <c r="F1976" s="2">
        <v>0</v>
      </c>
      <c r="G1976" s="2">
        <v>0</v>
      </c>
      <c r="H1976" s="2">
        <v>1</v>
      </c>
      <c r="I1976" s="5">
        <v>43542</v>
      </c>
    </row>
    <row r="1977" spans="1:9" x14ac:dyDescent="0.25">
      <c r="A1977" s="2">
        <v>0</v>
      </c>
      <c r="B1977" s="2">
        <v>1014</v>
      </c>
      <c r="C1977" s="2">
        <v>0</v>
      </c>
      <c r="D1977" s="2">
        <v>0</v>
      </c>
      <c r="E1977" s="2">
        <v>0</v>
      </c>
      <c r="F1977" s="2">
        <v>0</v>
      </c>
      <c r="G1977" s="2">
        <v>0</v>
      </c>
      <c r="H1977" s="2">
        <v>0</v>
      </c>
      <c r="I1977" s="5">
        <v>43541</v>
      </c>
    </row>
    <row r="1978" spans="1:9" x14ac:dyDescent="0.25">
      <c r="A1978" s="2">
        <v>0</v>
      </c>
      <c r="B1978" s="2">
        <v>1031</v>
      </c>
      <c r="C1978" s="2">
        <v>1</v>
      </c>
      <c r="D1978" s="2">
        <v>0</v>
      </c>
      <c r="E1978" s="2">
        <v>0</v>
      </c>
      <c r="F1978" s="2">
        <v>0</v>
      </c>
      <c r="G1978" s="2">
        <v>0</v>
      </c>
      <c r="H1978" s="2">
        <v>0</v>
      </c>
      <c r="I1978" s="5">
        <v>43541</v>
      </c>
    </row>
    <row r="1979" spans="1:9" x14ac:dyDescent="0.25">
      <c r="A1979" s="2">
        <v>1</v>
      </c>
      <c r="B1979" s="2">
        <v>1247</v>
      </c>
      <c r="C1979" s="2">
        <v>0</v>
      </c>
      <c r="D1979" s="2">
        <v>0</v>
      </c>
      <c r="E1979" s="2">
        <v>0</v>
      </c>
      <c r="F1979" s="2">
        <v>0</v>
      </c>
      <c r="G1979" s="2">
        <v>0</v>
      </c>
      <c r="H1979" s="2">
        <v>1</v>
      </c>
      <c r="I1979" s="5">
        <v>43541</v>
      </c>
    </row>
    <row r="1980" spans="1:9" x14ac:dyDescent="0.25">
      <c r="A1980" s="2">
        <v>0</v>
      </c>
      <c r="B1980" s="2">
        <v>1468</v>
      </c>
      <c r="C1980" s="2">
        <v>0</v>
      </c>
      <c r="D1980" s="2">
        <v>0</v>
      </c>
      <c r="E1980" s="2">
        <v>0</v>
      </c>
      <c r="F1980" s="2">
        <v>0</v>
      </c>
      <c r="G1980" s="2">
        <v>0</v>
      </c>
      <c r="H1980" s="2">
        <v>0</v>
      </c>
      <c r="I1980" s="5">
        <v>43541</v>
      </c>
    </row>
    <row r="1981" spans="1:9" x14ac:dyDescent="0.25">
      <c r="A1981" s="2">
        <v>1</v>
      </c>
      <c r="B1981" s="2">
        <v>2184</v>
      </c>
      <c r="C1981" s="2">
        <v>0</v>
      </c>
      <c r="D1981" s="2">
        <v>0</v>
      </c>
      <c r="E1981" s="2">
        <v>0</v>
      </c>
      <c r="F1981" s="2">
        <v>0</v>
      </c>
      <c r="G1981" s="2">
        <v>0</v>
      </c>
      <c r="H1981" s="2">
        <v>1</v>
      </c>
      <c r="I1981" s="5">
        <v>43541</v>
      </c>
    </row>
    <row r="1982" spans="1:9" x14ac:dyDescent="0.25">
      <c r="A1982" s="2">
        <v>0</v>
      </c>
      <c r="B1982" s="2">
        <v>1144</v>
      </c>
      <c r="C1982" s="2">
        <v>0</v>
      </c>
      <c r="D1982" s="2">
        <v>0</v>
      </c>
      <c r="E1982" s="2">
        <v>0</v>
      </c>
      <c r="F1982" s="2">
        <v>0</v>
      </c>
      <c r="G1982" s="2">
        <v>0</v>
      </c>
      <c r="H1982" s="2">
        <v>0</v>
      </c>
      <c r="I1982" s="5">
        <v>43540</v>
      </c>
    </row>
    <row r="1983" spans="1:9" x14ac:dyDescent="0.25">
      <c r="A1983" s="2">
        <v>0</v>
      </c>
      <c r="B1983" s="2">
        <v>2840</v>
      </c>
      <c r="C1983" s="2">
        <v>1</v>
      </c>
      <c r="D1983" s="2">
        <v>0</v>
      </c>
      <c r="E1983" s="2">
        <v>0</v>
      </c>
      <c r="F1983" s="2">
        <v>0</v>
      </c>
      <c r="G1983" s="2">
        <v>0</v>
      </c>
      <c r="H1983" s="2">
        <v>1</v>
      </c>
      <c r="I1983" s="5">
        <v>43538</v>
      </c>
    </row>
    <row r="1984" spans="1:9" x14ac:dyDescent="0.25">
      <c r="A1984" s="2">
        <v>0</v>
      </c>
      <c r="B1984" s="2">
        <v>2361</v>
      </c>
      <c r="C1984" s="2">
        <v>0</v>
      </c>
      <c r="D1984" s="2">
        <v>0</v>
      </c>
      <c r="E1984" s="2">
        <v>0</v>
      </c>
      <c r="F1984" s="2">
        <v>0</v>
      </c>
      <c r="G1984" s="2">
        <v>0</v>
      </c>
      <c r="H1984" s="2">
        <v>0</v>
      </c>
      <c r="I1984" s="5">
        <v>43537</v>
      </c>
    </row>
    <row r="1985" spans="1:9" x14ac:dyDescent="0.25">
      <c r="A1985" s="2">
        <v>0</v>
      </c>
      <c r="B1985" s="2">
        <v>3031</v>
      </c>
      <c r="C1985" s="2">
        <v>0</v>
      </c>
      <c r="D1985" s="2">
        <v>0</v>
      </c>
      <c r="E1985" s="2">
        <v>0</v>
      </c>
      <c r="F1985" s="2">
        <v>0</v>
      </c>
      <c r="G1985" s="2">
        <v>0</v>
      </c>
      <c r="H1985" s="2">
        <v>0</v>
      </c>
      <c r="I1985" s="5">
        <v>43537</v>
      </c>
    </row>
    <row r="1986" spans="1:9" x14ac:dyDescent="0.25">
      <c r="A1986" s="2">
        <v>0</v>
      </c>
      <c r="B1986" s="2">
        <v>1200</v>
      </c>
      <c r="C1986" s="2">
        <v>0</v>
      </c>
      <c r="D1986" s="2">
        <v>0</v>
      </c>
      <c r="E1986" s="2">
        <v>0</v>
      </c>
      <c r="F1986" s="2">
        <v>0</v>
      </c>
      <c r="G1986" s="2">
        <v>0</v>
      </c>
      <c r="H1986" s="2">
        <v>0</v>
      </c>
      <c r="I1986" s="5">
        <v>43536</v>
      </c>
    </row>
    <row r="1987" spans="1:9" x14ac:dyDescent="0.25">
      <c r="A1987" s="2">
        <v>0</v>
      </c>
      <c r="B1987" s="2">
        <v>1371</v>
      </c>
      <c r="C1987" s="2">
        <v>0</v>
      </c>
      <c r="D1987" s="2">
        <v>0</v>
      </c>
      <c r="E1987" s="2">
        <v>0</v>
      </c>
      <c r="F1987" s="2">
        <v>0</v>
      </c>
      <c r="G1987" s="2">
        <v>0</v>
      </c>
      <c r="H1987" s="2">
        <v>0</v>
      </c>
      <c r="I1987" s="5">
        <v>43536</v>
      </c>
    </row>
    <row r="1988" spans="1:9" x14ac:dyDescent="0.25">
      <c r="A1988" s="2">
        <v>0</v>
      </c>
      <c r="B1988" s="2">
        <v>1623</v>
      </c>
      <c r="C1988" s="2">
        <v>0</v>
      </c>
      <c r="D1988" s="2">
        <v>0</v>
      </c>
      <c r="E1988" s="2">
        <v>0</v>
      </c>
      <c r="F1988" s="2">
        <v>0</v>
      </c>
      <c r="G1988" s="2">
        <v>0</v>
      </c>
      <c r="H1988" s="2">
        <v>0</v>
      </c>
      <c r="I1988" s="5">
        <v>43536</v>
      </c>
    </row>
    <row r="1989" spans="1:9" x14ac:dyDescent="0.25">
      <c r="A1989" s="2">
        <v>0</v>
      </c>
      <c r="B1989" s="2">
        <v>2036</v>
      </c>
      <c r="C1989" s="2">
        <v>0</v>
      </c>
      <c r="D1989" s="2">
        <v>0</v>
      </c>
      <c r="E1989" s="2">
        <v>0</v>
      </c>
      <c r="F1989" s="2">
        <v>0</v>
      </c>
      <c r="G1989" s="2">
        <v>0</v>
      </c>
      <c r="H1989" s="2">
        <v>0</v>
      </c>
      <c r="I1989" s="5">
        <v>43536</v>
      </c>
    </row>
    <row r="1990" spans="1:9" x14ac:dyDescent="0.25">
      <c r="A1990" s="2">
        <v>0</v>
      </c>
      <c r="B1990" s="2">
        <v>2511</v>
      </c>
      <c r="C1990" s="2">
        <v>0</v>
      </c>
      <c r="D1990" s="2">
        <v>0</v>
      </c>
      <c r="E1990" s="2">
        <v>0</v>
      </c>
      <c r="F1990" s="2">
        <v>0</v>
      </c>
      <c r="G1990" s="2">
        <v>0</v>
      </c>
      <c r="H1990" s="2">
        <v>0</v>
      </c>
      <c r="I1990" s="5">
        <v>43536</v>
      </c>
    </row>
    <row r="1991" spans="1:9" x14ac:dyDescent="0.25">
      <c r="A1991" s="2">
        <v>0</v>
      </c>
      <c r="B1991" s="2">
        <v>2747</v>
      </c>
      <c r="C1991" s="2">
        <v>0</v>
      </c>
      <c r="D1991" s="2">
        <v>0</v>
      </c>
      <c r="E1991" s="2">
        <v>0</v>
      </c>
      <c r="F1991" s="2">
        <v>0</v>
      </c>
      <c r="G1991" s="2">
        <v>0</v>
      </c>
      <c r="H1991" s="2">
        <v>0</v>
      </c>
      <c r="I1991" s="5">
        <v>43536</v>
      </c>
    </row>
    <row r="1992" spans="1:9" x14ac:dyDescent="0.25">
      <c r="A1992" s="2">
        <v>0</v>
      </c>
      <c r="B1992" s="2">
        <v>1671</v>
      </c>
      <c r="C1992" s="2">
        <v>1</v>
      </c>
      <c r="D1992" s="2">
        <v>0</v>
      </c>
      <c r="E1992" s="2">
        <v>0</v>
      </c>
      <c r="F1992" s="2">
        <v>0</v>
      </c>
      <c r="G1992" s="2">
        <v>0</v>
      </c>
      <c r="H1992" s="2">
        <v>1</v>
      </c>
      <c r="I1992" s="5">
        <v>43535</v>
      </c>
    </row>
    <row r="1993" spans="1:9" x14ac:dyDescent="0.25">
      <c r="A1993" s="2">
        <v>0</v>
      </c>
      <c r="B1993" s="2">
        <v>1839</v>
      </c>
      <c r="C1993" s="2">
        <v>0</v>
      </c>
      <c r="D1993" s="2">
        <v>0</v>
      </c>
      <c r="E1993" s="2">
        <v>0</v>
      </c>
      <c r="F1993" s="2">
        <v>0</v>
      </c>
      <c r="G1993" s="2">
        <v>0</v>
      </c>
      <c r="H1993" s="2">
        <v>0</v>
      </c>
      <c r="I1993" s="5">
        <v>43535</v>
      </c>
    </row>
    <row r="1994" spans="1:9" x14ac:dyDescent="0.25">
      <c r="A1994" s="2">
        <v>0</v>
      </c>
      <c r="B1994" s="2">
        <v>1844</v>
      </c>
      <c r="C1994" s="2">
        <v>0</v>
      </c>
      <c r="D1994" s="2">
        <v>0</v>
      </c>
      <c r="E1994" s="2">
        <v>0</v>
      </c>
      <c r="F1994" s="2">
        <v>0</v>
      </c>
      <c r="G1994" s="2">
        <v>0</v>
      </c>
      <c r="H1994" s="2">
        <v>0</v>
      </c>
      <c r="I1994" s="5">
        <v>43535</v>
      </c>
    </row>
    <row r="1995" spans="1:9" x14ac:dyDescent="0.25">
      <c r="A1995" s="2">
        <v>0</v>
      </c>
      <c r="B1995" s="2">
        <v>2353</v>
      </c>
      <c r="C1995" s="2">
        <v>1</v>
      </c>
      <c r="D1995" s="2">
        <v>0</v>
      </c>
      <c r="E1995" s="2">
        <v>0</v>
      </c>
      <c r="F1995" s="2">
        <v>0</v>
      </c>
      <c r="G1995" s="2">
        <v>0</v>
      </c>
      <c r="H1995" s="2">
        <v>0</v>
      </c>
      <c r="I1995" s="5">
        <v>43535</v>
      </c>
    </row>
    <row r="1996" spans="1:9" x14ac:dyDescent="0.25">
      <c r="A1996" s="2">
        <v>0</v>
      </c>
      <c r="B1996" s="2">
        <v>2785</v>
      </c>
      <c r="C1996" s="2">
        <v>0</v>
      </c>
      <c r="D1996" s="2">
        <v>0</v>
      </c>
      <c r="E1996" s="2">
        <v>0</v>
      </c>
      <c r="F1996" s="2">
        <v>0</v>
      </c>
      <c r="G1996" s="2">
        <v>0</v>
      </c>
      <c r="H1996" s="2">
        <v>0</v>
      </c>
      <c r="I1996" s="5">
        <v>43535</v>
      </c>
    </row>
    <row r="1997" spans="1:9" x14ac:dyDescent="0.25">
      <c r="A1997" s="2">
        <v>0</v>
      </c>
      <c r="B1997" s="2">
        <v>3011</v>
      </c>
      <c r="C1997" s="2">
        <v>0</v>
      </c>
      <c r="D1997" s="2">
        <v>0</v>
      </c>
      <c r="E1997" s="2">
        <v>0</v>
      </c>
      <c r="F1997" s="2">
        <v>0</v>
      </c>
      <c r="G1997" s="2">
        <v>0</v>
      </c>
      <c r="H1997" s="2">
        <v>0</v>
      </c>
      <c r="I1997" s="5">
        <v>43535</v>
      </c>
    </row>
    <row r="1998" spans="1:9" x14ac:dyDescent="0.25">
      <c r="A1998" s="2">
        <v>0</v>
      </c>
      <c r="B1998" s="2">
        <v>2679</v>
      </c>
      <c r="C1998" s="2">
        <v>0</v>
      </c>
      <c r="D1998" s="2">
        <v>0</v>
      </c>
      <c r="E1998" s="2">
        <v>0</v>
      </c>
      <c r="F1998" s="2">
        <v>0</v>
      </c>
      <c r="G1998" s="2">
        <v>0</v>
      </c>
      <c r="H1998" s="2">
        <v>1</v>
      </c>
      <c r="I1998" s="5">
        <v>43533</v>
      </c>
    </row>
    <row r="1999" spans="1:9" x14ac:dyDescent="0.25">
      <c r="A1999" s="2">
        <v>0</v>
      </c>
      <c r="B1999" s="2">
        <v>1926</v>
      </c>
      <c r="C1999" s="2">
        <v>1</v>
      </c>
      <c r="D1999" s="2">
        <v>1</v>
      </c>
      <c r="E1999" s="2">
        <v>0</v>
      </c>
      <c r="F1999" s="2">
        <v>0</v>
      </c>
      <c r="G1999" s="2">
        <v>0</v>
      </c>
      <c r="H1999" s="2">
        <v>0</v>
      </c>
      <c r="I1999" s="5">
        <v>43532</v>
      </c>
    </row>
    <row r="2000" spans="1:9" x14ac:dyDescent="0.25">
      <c r="A2000" s="2">
        <v>0</v>
      </c>
      <c r="B2000" s="2">
        <v>1930</v>
      </c>
      <c r="C2000" s="2">
        <v>0</v>
      </c>
      <c r="D2000" s="2">
        <v>0</v>
      </c>
      <c r="E2000" s="2">
        <v>0</v>
      </c>
      <c r="F2000" s="2">
        <v>0</v>
      </c>
      <c r="G2000" s="2">
        <v>0</v>
      </c>
      <c r="H2000" s="2">
        <v>0</v>
      </c>
      <c r="I2000" s="5">
        <v>43532</v>
      </c>
    </row>
    <row r="2001" spans="1:9" x14ac:dyDescent="0.25">
      <c r="A2001" s="2">
        <v>0</v>
      </c>
      <c r="B2001" s="2">
        <v>2041</v>
      </c>
      <c r="C2001" s="2">
        <v>1</v>
      </c>
      <c r="D2001" s="2">
        <v>0</v>
      </c>
      <c r="E2001" s="2">
        <v>0</v>
      </c>
      <c r="F2001" s="2">
        <v>0</v>
      </c>
      <c r="G2001" s="2">
        <v>0</v>
      </c>
      <c r="H2001" s="2">
        <v>0</v>
      </c>
      <c r="I2001" s="5">
        <v>43532</v>
      </c>
    </row>
    <row r="2002" spans="1:9" x14ac:dyDescent="0.25">
      <c r="A2002" s="2">
        <v>0</v>
      </c>
      <c r="B2002" s="2">
        <v>2322</v>
      </c>
      <c r="C2002" s="2">
        <v>1</v>
      </c>
      <c r="D2002" s="2">
        <v>0</v>
      </c>
      <c r="E2002" s="2">
        <v>0</v>
      </c>
      <c r="F2002" s="2">
        <v>0</v>
      </c>
      <c r="G2002" s="2">
        <v>0</v>
      </c>
      <c r="H2002" s="2">
        <v>1</v>
      </c>
      <c r="I2002" s="5">
        <v>43532</v>
      </c>
    </row>
    <row r="2003" spans="1:9" x14ac:dyDescent="0.25">
      <c r="A2003" s="2">
        <v>0</v>
      </c>
      <c r="B2003" s="2">
        <v>2843</v>
      </c>
      <c r="C2003" s="2">
        <v>0</v>
      </c>
      <c r="D2003" s="2">
        <v>0</v>
      </c>
      <c r="E2003" s="2">
        <v>0</v>
      </c>
      <c r="F2003" s="2">
        <v>0</v>
      </c>
      <c r="G2003" s="2">
        <v>0</v>
      </c>
      <c r="H2003" s="2">
        <v>0</v>
      </c>
      <c r="I2003" s="5">
        <v>43532</v>
      </c>
    </row>
    <row r="2004" spans="1:9" x14ac:dyDescent="0.25">
      <c r="A2004" s="2">
        <v>0</v>
      </c>
      <c r="B2004" s="2">
        <v>1507</v>
      </c>
      <c r="C2004" s="2">
        <v>1</v>
      </c>
      <c r="D2004" s="2">
        <v>1</v>
      </c>
      <c r="E2004" s="2">
        <v>0</v>
      </c>
      <c r="F2004" s="2">
        <v>0</v>
      </c>
      <c r="G2004" s="2">
        <v>0</v>
      </c>
      <c r="H2004" s="2">
        <v>0</v>
      </c>
      <c r="I2004" s="5">
        <v>43531</v>
      </c>
    </row>
    <row r="2005" spans="1:9" x14ac:dyDescent="0.25">
      <c r="A2005" s="2">
        <v>0</v>
      </c>
      <c r="B2005" s="2">
        <v>1827</v>
      </c>
      <c r="C2005" s="2">
        <v>0</v>
      </c>
      <c r="D2005" s="2">
        <v>0</v>
      </c>
      <c r="E2005" s="2">
        <v>0</v>
      </c>
      <c r="F2005" s="2">
        <v>0</v>
      </c>
      <c r="G2005" s="2">
        <v>0</v>
      </c>
      <c r="H2005" s="2">
        <v>0</v>
      </c>
      <c r="I2005" s="5">
        <v>43530</v>
      </c>
    </row>
    <row r="2006" spans="1:9" x14ac:dyDescent="0.25">
      <c r="A2006" s="2">
        <v>1</v>
      </c>
      <c r="B2006" s="2">
        <v>3067</v>
      </c>
      <c r="C2006" s="2">
        <v>0</v>
      </c>
      <c r="D2006" s="2">
        <v>1</v>
      </c>
      <c r="E2006" s="2">
        <v>0</v>
      </c>
      <c r="F2006" s="2">
        <v>0</v>
      </c>
      <c r="G2006" s="2">
        <v>0</v>
      </c>
      <c r="H2006" s="2">
        <v>1</v>
      </c>
      <c r="I2006" s="5">
        <v>43530</v>
      </c>
    </row>
    <row r="2007" spans="1:9" x14ac:dyDescent="0.25">
      <c r="A2007" s="2">
        <v>0</v>
      </c>
      <c r="B2007" s="2">
        <v>1344</v>
      </c>
      <c r="C2007" s="2">
        <v>1</v>
      </c>
      <c r="D2007" s="2">
        <v>0</v>
      </c>
      <c r="E2007" s="2">
        <v>0</v>
      </c>
      <c r="F2007" s="2">
        <v>0</v>
      </c>
      <c r="G2007" s="2">
        <v>0</v>
      </c>
      <c r="H2007" s="2">
        <v>0</v>
      </c>
      <c r="I2007" s="5">
        <v>43529</v>
      </c>
    </row>
    <row r="2008" spans="1:9" x14ac:dyDescent="0.25">
      <c r="A2008" s="2">
        <v>0</v>
      </c>
      <c r="B2008" s="2">
        <v>1621</v>
      </c>
      <c r="C2008" s="2">
        <v>0</v>
      </c>
      <c r="D2008" s="2">
        <v>0</v>
      </c>
      <c r="E2008" s="2">
        <v>0</v>
      </c>
      <c r="F2008" s="2">
        <v>0</v>
      </c>
      <c r="G2008" s="2">
        <v>0</v>
      </c>
      <c r="H2008" s="2">
        <v>1</v>
      </c>
      <c r="I2008" s="5">
        <v>43529</v>
      </c>
    </row>
    <row r="2009" spans="1:9" x14ac:dyDescent="0.25">
      <c r="A2009" s="2">
        <v>0</v>
      </c>
      <c r="B2009" s="2">
        <v>2386</v>
      </c>
      <c r="C2009" s="2">
        <v>0</v>
      </c>
      <c r="D2009" s="2">
        <v>0</v>
      </c>
      <c r="E2009" s="2">
        <v>0</v>
      </c>
      <c r="F2009" s="2">
        <v>0</v>
      </c>
      <c r="G2009" s="2">
        <v>0</v>
      </c>
      <c r="H2009" s="2">
        <v>0</v>
      </c>
      <c r="I2009" s="5">
        <v>43529</v>
      </c>
    </row>
    <row r="2010" spans="1:9" x14ac:dyDescent="0.25">
      <c r="A2010" s="2">
        <v>0</v>
      </c>
      <c r="B2010" s="2">
        <v>2574</v>
      </c>
      <c r="C2010" s="2">
        <v>0</v>
      </c>
      <c r="D2010" s="2">
        <v>0</v>
      </c>
      <c r="E2010" s="2">
        <v>0</v>
      </c>
      <c r="F2010" s="2">
        <v>0</v>
      </c>
      <c r="G2010" s="2">
        <v>0</v>
      </c>
      <c r="H2010" s="2">
        <v>0</v>
      </c>
      <c r="I2010" s="5">
        <v>43529</v>
      </c>
    </row>
    <row r="2011" spans="1:9" x14ac:dyDescent="0.25">
      <c r="A2011" s="2">
        <v>0</v>
      </c>
      <c r="B2011" s="2">
        <v>1385</v>
      </c>
      <c r="C2011" s="2">
        <v>0</v>
      </c>
      <c r="D2011" s="2">
        <v>0</v>
      </c>
      <c r="E2011" s="2">
        <v>0</v>
      </c>
      <c r="F2011" s="2">
        <v>0</v>
      </c>
      <c r="G2011" s="2">
        <v>0</v>
      </c>
      <c r="H2011" s="2">
        <v>0</v>
      </c>
      <c r="I2011" s="5">
        <v>43528</v>
      </c>
    </row>
    <row r="2012" spans="1:9" x14ac:dyDescent="0.25">
      <c r="A2012" s="2">
        <v>0</v>
      </c>
      <c r="B2012" s="2">
        <v>2544</v>
      </c>
      <c r="C2012" s="2">
        <v>0</v>
      </c>
      <c r="D2012" s="2">
        <v>0</v>
      </c>
      <c r="E2012" s="2">
        <v>0</v>
      </c>
      <c r="F2012" s="2">
        <v>0</v>
      </c>
      <c r="G2012" s="2">
        <v>0</v>
      </c>
      <c r="H2012" s="2">
        <v>1</v>
      </c>
      <c r="I2012" s="5">
        <v>43528</v>
      </c>
    </row>
    <row r="2013" spans="1:9" x14ac:dyDescent="0.25">
      <c r="A2013" s="2">
        <v>0</v>
      </c>
      <c r="B2013" s="2">
        <v>2340</v>
      </c>
      <c r="C2013" s="2">
        <v>0</v>
      </c>
      <c r="D2013" s="2">
        <v>0</v>
      </c>
      <c r="E2013" s="2">
        <v>0</v>
      </c>
      <c r="F2013" s="2">
        <v>0</v>
      </c>
      <c r="G2013" s="2">
        <v>0</v>
      </c>
      <c r="H2013" s="2">
        <v>0</v>
      </c>
      <c r="I2013" s="5">
        <v>43527</v>
      </c>
    </row>
    <row r="2014" spans="1:9" x14ac:dyDescent="0.25">
      <c r="A2014" s="2">
        <v>0</v>
      </c>
      <c r="B2014" s="2">
        <v>2577</v>
      </c>
      <c r="C2014" s="2">
        <v>0</v>
      </c>
      <c r="D2014" s="2">
        <v>0</v>
      </c>
      <c r="E2014" s="2">
        <v>1</v>
      </c>
      <c r="F2014" s="2">
        <v>0</v>
      </c>
      <c r="G2014" s="2">
        <v>0</v>
      </c>
      <c r="H2014" s="2">
        <v>0</v>
      </c>
      <c r="I2014" s="5">
        <v>43527</v>
      </c>
    </row>
    <row r="2015" spans="1:9" x14ac:dyDescent="0.25">
      <c r="A2015" s="2">
        <v>0</v>
      </c>
      <c r="B2015" s="2">
        <v>3193</v>
      </c>
      <c r="C2015" s="2">
        <v>0</v>
      </c>
      <c r="D2015" s="2">
        <v>0</v>
      </c>
      <c r="E2015" s="2">
        <v>0</v>
      </c>
      <c r="F2015" s="2">
        <v>0</v>
      </c>
      <c r="G2015" s="2">
        <v>0</v>
      </c>
      <c r="H2015" s="2">
        <v>0</v>
      </c>
      <c r="I2015" s="5">
        <v>43527</v>
      </c>
    </row>
    <row r="2016" spans="1:9" x14ac:dyDescent="0.25">
      <c r="A2016" s="2">
        <v>0</v>
      </c>
      <c r="B2016" s="2">
        <v>3208</v>
      </c>
      <c r="C2016" s="2">
        <v>0</v>
      </c>
      <c r="D2016" s="2">
        <v>0</v>
      </c>
      <c r="E2016" s="2">
        <v>0</v>
      </c>
      <c r="F2016" s="2">
        <v>0</v>
      </c>
      <c r="G2016" s="2">
        <v>0</v>
      </c>
      <c r="H2016" s="2">
        <v>0</v>
      </c>
      <c r="I2016" s="5">
        <v>43527</v>
      </c>
    </row>
    <row r="2017" spans="1:9" x14ac:dyDescent="0.25">
      <c r="A2017" s="2">
        <v>0</v>
      </c>
      <c r="B2017" s="2">
        <v>1443</v>
      </c>
      <c r="C2017" s="2">
        <v>0</v>
      </c>
      <c r="D2017" s="2">
        <v>0</v>
      </c>
      <c r="E2017" s="2">
        <v>0</v>
      </c>
      <c r="F2017" s="2">
        <v>0</v>
      </c>
      <c r="G2017" s="2">
        <v>0</v>
      </c>
      <c r="H2017" s="2">
        <v>0</v>
      </c>
      <c r="I2017" s="5">
        <v>43526</v>
      </c>
    </row>
    <row r="2018" spans="1:9" x14ac:dyDescent="0.25">
      <c r="A2018" s="2">
        <v>0</v>
      </c>
      <c r="B2018" s="2">
        <v>2598</v>
      </c>
      <c r="C2018" s="2">
        <v>0</v>
      </c>
      <c r="D2018" s="2">
        <v>0</v>
      </c>
      <c r="E2018" s="2">
        <v>0</v>
      </c>
      <c r="F2018" s="2">
        <v>0</v>
      </c>
      <c r="G2018" s="2">
        <v>0</v>
      </c>
      <c r="H2018" s="2">
        <v>0</v>
      </c>
      <c r="I2018" s="5">
        <v>43526</v>
      </c>
    </row>
    <row r="2019" spans="1:9" x14ac:dyDescent="0.25">
      <c r="A2019" s="2">
        <v>0</v>
      </c>
      <c r="B2019" s="2">
        <v>2994</v>
      </c>
      <c r="C2019" s="2">
        <v>0</v>
      </c>
      <c r="D2019" s="2">
        <v>0</v>
      </c>
      <c r="E2019" s="2">
        <v>0</v>
      </c>
      <c r="F2019" s="2">
        <v>0</v>
      </c>
      <c r="G2019" s="2">
        <v>0</v>
      </c>
      <c r="H2019" s="2">
        <v>0</v>
      </c>
      <c r="I2019" s="5">
        <v>43526</v>
      </c>
    </row>
    <row r="2020" spans="1:9" x14ac:dyDescent="0.25">
      <c r="A2020" s="2">
        <v>0</v>
      </c>
      <c r="B2020" s="2">
        <v>3016</v>
      </c>
      <c r="C2020" s="2">
        <v>0</v>
      </c>
      <c r="D2020" s="2">
        <v>0</v>
      </c>
      <c r="E2020" s="2">
        <v>0</v>
      </c>
      <c r="F2020" s="2">
        <v>0</v>
      </c>
      <c r="G2020" s="2">
        <v>0</v>
      </c>
      <c r="H2020" s="2">
        <v>0</v>
      </c>
      <c r="I2020" s="5">
        <v>43526</v>
      </c>
    </row>
    <row r="2021" spans="1:9" x14ac:dyDescent="0.25">
      <c r="A2021" s="2">
        <v>0</v>
      </c>
      <c r="B2021" s="2">
        <v>1474</v>
      </c>
      <c r="C2021" s="2">
        <v>0</v>
      </c>
      <c r="D2021" s="2">
        <v>0</v>
      </c>
      <c r="E2021" s="2">
        <v>0</v>
      </c>
      <c r="F2021" s="2">
        <v>0</v>
      </c>
      <c r="G2021" s="2">
        <v>0</v>
      </c>
      <c r="H2021" s="2">
        <v>0</v>
      </c>
      <c r="I2021" s="5">
        <v>43525</v>
      </c>
    </row>
    <row r="2022" spans="1:9" x14ac:dyDescent="0.25">
      <c r="A2022" s="2">
        <v>0</v>
      </c>
      <c r="B2022" s="2">
        <v>2247</v>
      </c>
      <c r="C2022" s="2">
        <v>0</v>
      </c>
      <c r="D2022" s="2">
        <v>0</v>
      </c>
      <c r="E2022" s="2">
        <v>0</v>
      </c>
      <c r="F2022" s="2">
        <v>0</v>
      </c>
      <c r="G2022" s="2">
        <v>0</v>
      </c>
      <c r="H2022" s="2">
        <v>1</v>
      </c>
      <c r="I2022" s="5">
        <v>43525</v>
      </c>
    </row>
    <row r="2023" spans="1:9" x14ac:dyDescent="0.25">
      <c r="A2023" s="2">
        <v>1</v>
      </c>
      <c r="B2023" s="2">
        <v>1570</v>
      </c>
      <c r="C2023" s="2">
        <v>0</v>
      </c>
      <c r="D2023" s="2">
        <v>1</v>
      </c>
      <c r="E2023" s="2">
        <v>1</v>
      </c>
      <c r="F2023" s="2">
        <v>0</v>
      </c>
      <c r="G2023" s="2">
        <v>0</v>
      </c>
      <c r="H2023" s="2">
        <v>1</v>
      </c>
      <c r="I2023" s="5">
        <v>43524</v>
      </c>
    </row>
    <row r="2024" spans="1:9" x14ac:dyDescent="0.25">
      <c r="A2024" s="2">
        <v>0</v>
      </c>
      <c r="B2024" s="2">
        <v>1697</v>
      </c>
      <c r="C2024" s="2">
        <v>0</v>
      </c>
      <c r="D2024" s="2">
        <v>1</v>
      </c>
      <c r="E2024" s="2">
        <v>0</v>
      </c>
      <c r="F2024" s="2">
        <v>0</v>
      </c>
      <c r="G2024" s="2">
        <v>0</v>
      </c>
      <c r="H2024" s="2">
        <v>1</v>
      </c>
      <c r="I2024" s="5">
        <v>43524</v>
      </c>
    </row>
    <row r="2025" spans="1:9" x14ac:dyDescent="0.25">
      <c r="A2025" s="2">
        <v>0</v>
      </c>
      <c r="B2025" s="2">
        <v>1818</v>
      </c>
      <c r="C2025" s="2">
        <v>0</v>
      </c>
      <c r="D2025" s="2">
        <v>0</v>
      </c>
      <c r="E2025" s="2">
        <v>0</v>
      </c>
      <c r="F2025" s="2">
        <v>0</v>
      </c>
      <c r="G2025" s="2">
        <v>0</v>
      </c>
      <c r="H2025" s="2">
        <v>0</v>
      </c>
      <c r="I2025" s="5">
        <v>43524</v>
      </c>
    </row>
    <row r="2026" spans="1:9" x14ac:dyDescent="0.25">
      <c r="A2026" s="2">
        <v>0</v>
      </c>
      <c r="B2026" s="2">
        <v>1240</v>
      </c>
      <c r="C2026" s="2">
        <v>0</v>
      </c>
      <c r="D2026" s="2">
        <v>0</v>
      </c>
      <c r="E2026" s="2">
        <v>0</v>
      </c>
      <c r="F2026" s="2">
        <v>0</v>
      </c>
      <c r="G2026" s="2">
        <v>0</v>
      </c>
      <c r="H2026" s="2">
        <v>0</v>
      </c>
      <c r="I2026" s="5">
        <v>43523</v>
      </c>
    </row>
    <row r="2027" spans="1:9" x14ac:dyDescent="0.25">
      <c r="A2027" s="2">
        <v>0</v>
      </c>
      <c r="B2027" s="2">
        <v>1257</v>
      </c>
      <c r="C2027" s="2">
        <v>0</v>
      </c>
      <c r="D2027" s="2">
        <v>0</v>
      </c>
      <c r="E2027" s="2">
        <v>0</v>
      </c>
      <c r="F2027" s="2">
        <v>0</v>
      </c>
      <c r="G2027" s="2">
        <v>0</v>
      </c>
      <c r="H2027" s="2">
        <v>1</v>
      </c>
      <c r="I2027" s="5">
        <v>43523</v>
      </c>
    </row>
    <row r="2028" spans="1:9" x14ac:dyDescent="0.25">
      <c r="A2028" s="2">
        <v>0</v>
      </c>
      <c r="B2028" s="2">
        <v>1639</v>
      </c>
      <c r="C2028" s="2">
        <v>0</v>
      </c>
      <c r="D2028" s="2">
        <v>0</v>
      </c>
      <c r="E2028" s="2">
        <v>0</v>
      </c>
      <c r="F2028" s="2">
        <v>0</v>
      </c>
      <c r="G2028" s="2">
        <v>0</v>
      </c>
      <c r="H2028" s="2">
        <v>0</v>
      </c>
      <c r="I2028" s="5">
        <v>43523</v>
      </c>
    </row>
    <row r="2029" spans="1:9" x14ac:dyDescent="0.25">
      <c r="A2029" s="2">
        <v>0</v>
      </c>
      <c r="B2029" s="2">
        <v>2134</v>
      </c>
      <c r="C2029" s="2">
        <v>0</v>
      </c>
      <c r="D2029" s="2">
        <v>1</v>
      </c>
      <c r="E2029" s="2">
        <v>0</v>
      </c>
      <c r="F2029" s="2">
        <v>0</v>
      </c>
      <c r="G2029" s="2">
        <v>0</v>
      </c>
      <c r="H2029" s="2">
        <v>1</v>
      </c>
      <c r="I2029" s="5">
        <v>43523</v>
      </c>
    </row>
    <row r="2030" spans="1:9" x14ac:dyDescent="0.25">
      <c r="A2030" s="2">
        <v>0</v>
      </c>
      <c r="B2030" s="2">
        <v>2673</v>
      </c>
      <c r="C2030" s="2">
        <v>0</v>
      </c>
      <c r="D2030" s="2">
        <v>0</v>
      </c>
      <c r="E2030" s="2">
        <v>0</v>
      </c>
      <c r="F2030" s="2">
        <v>0</v>
      </c>
      <c r="G2030" s="2">
        <v>0</v>
      </c>
      <c r="H2030" s="2">
        <v>0</v>
      </c>
      <c r="I2030" s="5">
        <v>43523</v>
      </c>
    </row>
    <row r="2031" spans="1:9" x14ac:dyDescent="0.25">
      <c r="A2031" s="2">
        <v>0</v>
      </c>
      <c r="B2031" s="2">
        <v>2814</v>
      </c>
      <c r="C2031" s="2">
        <v>0</v>
      </c>
      <c r="D2031" s="2">
        <v>0</v>
      </c>
      <c r="E2031" s="2">
        <v>0</v>
      </c>
      <c r="F2031" s="2">
        <v>0</v>
      </c>
      <c r="G2031" s="2">
        <v>0</v>
      </c>
      <c r="H2031" s="2">
        <v>1</v>
      </c>
      <c r="I2031" s="5">
        <v>43523</v>
      </c>
    </row>
    <row r="2032" spans="1:9" x14ac:dyDescent="0.25">
      <c r="A2032" s="2">
        <v>0</v>
      </c>
      <c r="B2032" s="2">
        <v>1610</v>
      </c>
      <c r="C2032" s="2">
        <v>0</v>
      </c>
      <c r="D2032" s="2">
        <v>0</v>
      </c>
      <c r="E2032" s="2">
        <v>0</v>
      </c>
      <c r="F2032" s="2">
        <v>0</v>
      </c>
      <c r="G2032" s="2">
        <v>0</v>
      </c>
      <c r="H2032" s="2">
        <v>1</v>
      </c>
      <c r="I2032" s="5">
        <v>43522</v>
      </c>
    </row>
    <row r="2033" spans="1:9" x14ac:dyDescent="0.25">
      <c r="A2033" s="2">
        <v>0</v>
      </c>
      <c r="B2033" s="2">
        <v>1941</v>
      </c>
      <c r="C2033" s="2">
        <v>0</v>
      </c>
      <c r="D2033" s="2">
        <v>0</v>
      </c>
      <c r="E2033" s="2">
        <v>0</v>
      </c>
      <c r="F2033" s="2">
        <v>0</v>
      </c>
      <c r="G2033" s="2">
        <v>0</v>
      </c>
      <c r="H2033" s="2">
        <v>0</v>
      </c>
      <c r="I2033" s="5">
        <v>43522</v>
      </c>
    </row>
    <row r="2034" spans="1:9" x14ac:dyDescent="0.25">
      <c r="A2034" s="2">
        <v>0</v>
      </c>
      <c r="B2034" s="2">
        <v>2259</v>
      </c>
      <c r="C2034" s="2">
        <v>0</v>
      </c>
      <c r="D2034" s="2">
        <v>0</v>
      </c>
      <c r="E2034" s="2">
        <v>1</v>
      </c>
      <c r="F2034" s="2">
        <v>0</v>
      </c>
      <c r="G2034" s="2">
        <v>0</v>
      </c>
      <c r="H2034" s="2">
        <v>0</v>
      </c>
      <c r="I2034" s="5">
        <v>43522</v>
      </c>
    </row>
    <row r="2035" spans="1:9" x14ac:dyDescent="0.25">
      <c r="A2035" s="2">
        <v>0</v>
      </c>
      <c r="B2035" s="2">
        <v>2761</v>
      </c>
      <c r="C2035" s="2">
        <v>0</v>
      </c>
      <c r="D2035" s="2">
        <v>0</v>
      </c>
      <c r="E2035" s="2">
        <v>0</v>
      </c>
      <c r="F2035" s="2">
        <v>0</v>
      </c>
      <c r="G2035" s="2">
        <v>0</v>
      </c>
      <c r="H2035" s="2">
        <v>0</v>
      </c>
      <c r="I2035" s="5">
        <v>43522</v>
      </c>
    </row>
    <row r="2036" spans="1:9" x14ac:dyDescent="0.25">
      <c r="A2036" s="2">
        <v>0</v>
      </c>
      <c r="B2036" s="2">
        <v>2263</v>
      </c>
      <c r="C2036" s="2">
        <v>0</v>
      </c>
      <c r="D2036" s="2">
        <v>0</v>
      </c>
      <c r="E2036" s="2">
        <v>0</v>
      </c>
      <c r="F2036" s="2">
        <v>0</v>
      </c>
      <c r="G2036" s="2">
        <v>0</v>
      </c>
      <c r="H2036" s="2">
        <v>0</v>
      </c>
      <c r="I2036" s="5">
        <v>43521</v>
      </c>
    </row>
    <row r="2037" spans="1:9" x14ac:dyDescent="0.25">
      <c r="A2037" s="2">
        <v>0</v>
      </c>
      <c r="B2037" s="2">
        <v>2681</v>
      </c>
      <c r="C2037" s="2">
        <v>0</v>
      </c>
      <c r="D2037" s="2">
        <v>1</v>
      </c>
      <c r="E2037" s="2">
        <v>0</v>
      </c>
      <c r="F2037" s="2">
        <v>0</v>
      </c>
      <c r="G2037" s="2">
        <v>0</v>
      </c>
      <c r="H2037" s="2">
        <v>0</v>
      </c>
      <c r="I2037" s="5">
        <v>43521</v>
      </c>
    </row>
    <row r="2038" spans="1:9" x14ac:dyDescent="0.25">
      <c r="A2038" s="2">
        <v>0</v>
      </c>
      <c r="B2038" s="2">
        <v>2671</v>
      </c>
      <c r="C2038" s="2">
        <v>0</v>
      </c>
      <c r="D2038" s="2">
        <v>0</v>
      </c>
      <c r="E2038" s="2">
        <v>0</v>
      </c>
      <c r="F2038" s="2">
        <v>0</v>
      </c>
      <c r="G2038" s="2">
        <v>0</v>
      </c>
      <c r="H2038" s="2">
        <v>0</v>
      </c>
      <c r="I2038" s="5">
        <v>43520</v>
      </c>
    </row>
    <row r="2039" spans="1:9" x14ac:dyDescent="0.25">
      <c r="A2039" s="2">
        <v>0</v>
      </c>
      <c r="B2039" s="2">
        <v>1293</v>
      </c>
      <c r="C2039" s="2">
        <v>0</v>
      </c>
      <c r="D2039" s="2">
        <v>0</v>
      </c>
      <c r="E2039" s="2">
        <v>0</v>
      </c>
      <c r="F2039" s="2">
        <v>0</v>
      </c>
      <c r="G2039" s="2">
        <v>0</v>
      </c>
      <c r="H2039" s="2">
        <v>1</v>
      </c>
      <c r="I2039" s="5">
        <v>43519</v>
      </c>
    </row>
    <row r="2040" spans="1:9" x14ac:dyDescent="0.25">
      <c r="A2040" s="2">
        <v>0</v>
      </c>
      <c r="B2040" s="2">
        <v>2023</v>
      </c>
      <c r="C2040" s="2">
        <v>0</v>
      </c>
      <c r="D2040" s="2">
        <v>0</v>
      </c>
      <c r="E2040" s="2">
        <v>0</v>
      </c>
      <c r="F2040" s="2">
        <v>0</v>
      </c>
      <c r="G2040" s="2">
        <v>0</v>
      </c>
      <c r="H2040" s="2">
        <v>0</v>
      </c>
      <c r="I2040" s="5">
        <v>43519</v>
      </c>
    </row>
    <row r="2041" spans="1:9" x14ac:dyDescent="0.25">
      <c r="A2041" s="2">
        <v>0</v>
      </c>
      <c r="B2041" s="2">
        <v>2745</v>
      </c>
      <c r="C2041" s="2">
        <v>0</v>
      </c>
      <c r="D2041" s="2">
        <v>0</v>
      </c>
      <c r="E2041" s="2">
        <v>0</v>
      </c>
      <c r="F2041" s="2">
        <v>0</v>
      </c>
      <c r="G2041" s="2">
        <v>0</v>
      </c>
      <c r="H2041" s="2">
        <v>1</v>
      </c>
      <c r="I2041" s="5">
        <v>43519</v>
      </c>
    </row>
    <row r="2042" spans="1:9" x14ac:dyDescent="0.25">
      <c r="A2042" s="2">
        <v>1</v>
      </c>
      <c r="B2042" s="2">
        <v>2825</v>
      </c>
      <c r="C2042" s="2">
        <v>0</v>
      </c>
      <c r="D2042" s="2">
        <v>1</v>
      </c>
      <c r="E2042" s="2">
        <v>0</v>
      </c>
      <c r="F2042" s="2">
        <v>0</v>
      </c>
      <c r="G2042" s="2">
        <v>1</v>
      </c>
      <c r="H2042" s="2">
        <v>1</v>
      </c>
      <c r="I2042" s="5">
        <v>43519</v>
      </c>
    </row>
    <row r="2043" spans="1:9" x14ac:dyDescent="0.25">
      <c r="A2043" s="2">
        <v>0</v>
      </c>
      <c r="B2043" s="2">
        <v>2834</v>
      </c>
      <c r="C2043" s="2">
        <v>0</v>
      </c>
      <c r="D2043" s="2">
        <v>0</v>
      </c>
      <c r="E2043" s="2">
        <v>0</v>
      </c>
      <c r="F2043" s="2">
        <v>0</v>
      </c>
      <c r="G2043" s="2">
        <v>0</v>
      </c>
      <c r="H2043" s="2">
        <v>0</v>
      </c>
      <c r="I2043" s="5">
        <v>43519</v>
      </c>
    </row>
    <row r="2044" spans="1:9" x14ac:dyDescent="0.25">
      <c r="A2044" s="2">
        <v>0</v>
      </c>
      <c r="B2044" s="2">
        <v>2956</v>
      </c>
      <c r="C2044" s="2">
        <v>0</v>
      </c>
      <c r="D2044" s="2">
        <v>0</v>
      </c>
      <c r="E2044" s="2">
        <v>0</v>
      </c>
      <c r="F2044" s="2">
        <v>0</v>
      </c>
      <c r="G2044" s="2">
        <v>0</v>
      </c>
      <c r="H2044" s="2">
        <v>1</v>
      </c>
      <c r="I2044" s="5">
        <v>43519</v>
      </c>
    </row>
    <row r="2045" spans="1:9" x14ac:dyDescent="0.25">
      <c r="A2045" s="2">
        <v>0</v>
      </c>
      <c r="B2045" s="2">
        <v>3071</v>
      </c>
      <c r="C2045" s="2">
        <v>0</v>
      </c>
      <c r="D2045" s="2">
        <v>0</v>
      </c>
      <c r="E2045" s="2">
        <v>0</v>
      </c>
      <c r="F2045" s="2">
        <v>0</v>
      </c>
      <c r="G2045" s="2">
        <v>0</v>
      </c>
      <c r="H2045" s="2">
        <v>1</v>
      </c>
      <c r="I2045" s="5">
        <v>43518</v>
      </c>
    </row>
    <row r="2046" spans="1:9" x14ac:dyDescent="0.25">
      <c r="A2046" s="2">
        <v>0</v>
      </c>
      <c r="B2046" s="2">
        <v>3078</v>
      </c>
      <c r="C2046" s="2">
        <v>0</v>
      </c>
      <c r="D2046" s="2">
        <v>1</v>
      </c>
      <c r="E2046" s="2">
        <v>0</v>
      </c>
      <c r="F2046" s="2">
        <v>0</v>
      </c>
      <c r="G2046" s="2">
        <v>0</v>
      </c>
      <c r="H2046" s="2">
        <v>1</v>
      </c>
      <c r="I2046" s="5">
        <v>43518</v>
      </c>
    </row>
    <row r="2047" spans="1:9" x14ac:dyDescent="0.25">
      <c r="A2047" s="2">
        <v>0</v>
      </c>
      <c r="B2047" s="2">
        <v>3119</v>
      </c>
      <c r="C2047" s="2">
        <v>0</v>
      </c>
      <c r="D2047" s="2">
        <v>0</v>
      </c>
      <c r="E2047" s="2">
        <v>1</v>
      </c>
      <c r="F2047" s="2">
        <v>0</v>
      </c>
      <c r="G2047" s="2">
        <v>0</v>
      </c>
      <c r="H2047" s="2">
        <v>0</v>
      </c>
      <c r="I2047" s="5">
        <v>43518</v>
      </c>
    </row>
    <row r="2048" spans="1:9" x14ac:dyDescent="0.25">
      <c r="A2048" s="2">
        <v>0</v>
      </c>
      <c r="B2048" s="2">
        <v>1380</v>
      </c>
      <c r="C2048" s="2">
        <v>0</v>
      </c>
      <c r="D2048" s="2">
        <v>0</v>
      </c>
      <c r="E2048" s="2">
        <v>0</v>
      </c>
      <c r="F2048" s="2">
        <v>0</v>
      </c>
      <c r="G2048" s="2">
        <v>0</v>
      </c>
      <c r="H2048" s="2">
        <v>0</v>
      </c>
      <c r="I2048" s="5">
        <v>43516</v>
      </c>
    </row>
    <row r="2049" spans="1:9" x14ac:dyDescent="0.25">
      <c r="A2049" s="2">
        <v>0</v>
      </c>
      <c r="B2049" s="2">
        <v>1440</v>
      </c>
      <c r="C2049" s="2">
        <v>1</v>
      </c>
      <c r="D2049" s="2">
        <v>0</v>
      </c>
      <c r="E2049" s="2">
        <v>1</v>
      </c>
      <c r="F2049" s="2">
        <v>0</v>
      </c>
      <c r="G2049" s="2">
        <v>0</v>
      </c>
      <c r="H2049" s="2">
        <v>1</v>
      </c>
      <c r="I2049" s="5">
        <v>43516</v>
      </c>
    </row>
    <row r="2050" spans="1:9" x14ac:dyDescent="0.25">
      <c r="A2050" s="2">
        <v>0</v>
      </c>
      <c r="B2050" s="2">
        <v>1469</v>
      </c>
      <c r="C2050" s="2">
        <v>0</v>
      </c>
      <c r="D2050" s="2">
        <v>0</v>
      </c>
      <c r="E2050" s="2">
        <v>0</v>
      </c>
      <c r="F2050" s="2">
        <v>0</v>
      </c>
      <c r="G2050" s="2">
        <v>0</v>
      </c>
      <c r="H2050" s="2">
        <v>1</v>
      </c>
      <c r="I2050" s="5">
        <v>43515</v>
      </c>
    </row>
    <row r="2051" spans="1:9" x14ac:dyDescent="0.25">
      <c r="A2051" s="2">
        <v>0</v>
      </c>
      <c r="B2051" s="2">
        <v>2128</v>
      </c>
      <c r="C2051" s="2">
        <v>0</v>
      </c>
      <c r="D2051" s="2">
        <v>0</v>
      </c>
      <c r="E2051" s="2">
        <v>0</v>
      </c>
      <c r="F2051" s="2">
        <v>0</v>
      </c>
      <c r="G2051" s="2">
        <v>0</v>
      </c>
      <c r="H2051" s="2">
        <v>0</v>
      </c>
      <c r="I2051" s="5">
        <v>43515</v>
      </c>
    </row>
    <row r="2052" spans="1:9" x14ac:dyDescent="0.25">
      <c r="A2052" s="2">
        <v>0</v>
      </c>
      <c r="B2052" s="2">
        <v>2142</v>
      </c>
      <c r="C2052" s="2">
        <v>0</v>
      </c>
      <c r="D2052" s="2">
        <v>0</v>
      </c>
      <c r="E2052" s="2">
        <v>0</v>
      </c>
      <c r="F2052" s="2">
        <v>0</v>
      </c>
      <c r="G2052" s="2">
        <v>0</v>
      </c>
      <c r="H2052" s="2">
        <v>0</v>
      </c>
      <c r="I2052" s="5">
        <v>43515</v>
      </c>
    </row>
    <row r="2053" spans="1:9" x14ac:dyDescent="0.25">
      <c r="A2053" s="2">
        <v>0</v>
      </c>
      <c r="B2053" s="2">
        <v>2435</v>
      </c>
      <c r="C2053" s="2">
        <v>0</v>
      </c>
      <c r="D2053" s="2">
        <v>0</v>
      </c>
      <c r="E2053" s="2">
        <v>0</v>
      </c>
      <c r="F2053" s="2">
        <v>0</v>
      </c>
      <c r="G2053" s="2">
        <v>0</v>
      </c>
      <c r="H2053" s="2">
        <v>1</v>
      </c>
      <c r="I2053" s="5">
        <v>43515</v>
      </c>
    </row>
    <row r="2054" spans="1:9" x14ac:dyDescent="0.25">
      <c r="A2054" s="2">
        <v>0</v>
      </c>
      <c r="B2054" s="2">
        <v>2919</v>
      </c>
      <c r="C2054" s="2">
        <v>0</v>
      </c>
      <c r="D2054" s="2">
        <v>0</v>
      </c>
      <c r="E2054" s="2">
        <v>0</v>
      </c>
      <c r="F2054" s="2">
        <v>0</v>
      </c>
      <c r="G2054" s="2">
        <v>0</v>
      </c>
      <c r="H2054" s="2">
        <v>0</v>
      </c>
      <c r="I2054" s="5">
        <v>43515</v>
      </c>
    </row>
    <row r="2055" spans="1:9" x14ac:dyDescent="0.25">
      <c r="A2055" s="2">
        <v>0</v>
      </c>
      <c r="B2055" s="2">
        <v>1164</v>
      </c>
      <c r="C2055" s="2">
        <v>0</v>
      </c>
      <c r="D2055" s="2">
        <v>0</v>
      </c>
      <c r="E2055" s="2">
        <v>0</v>
      </c>
      <c r="F2055" s="2">
        <v>0</v>
      </c>
      <c r="G2055" s="2">
        <v>0</v>
      </c>
      <c r="H2055" s="2">
        <v>0</v>
      </c>
      <c r="I2055" s="5">
        <v>43513</v>
      </c>
    </row>
    <row r="2056" spans="1:9" x14ac:dyDescent="0.25">
      <c r="A2056" s="2">
        <v>0</v>
      </c>
      <c r="B2056" s="2">
        <v>1320</v>
      </c>
      <c r="C2056" s="2">
        <v>0</v>
      </c>
      <c r="D2056" s="2">
        <v>0</v>
      </c>
      <c r="E2056" s="2">
        <v>0</v>
      </c>
      <c r="F2056" s="2">
        <v>0</v>
      </c>
      <c r="G2056" s="2">
        <v>0</v>
      </c>
      <c r="H2056" s="2">
        <v>0</v>
      </c>
      <c r="I2056" s="5">
        <v>43513</v>
      </c>
    </row>
    <row r="2057" spans="1:9" x14ac:dyDescent="0.25">
      <c r="A2057" s="2">
        <v>0</v>
      </c>
      <c r="B2057" s="2">
        <v>1539</v>
      </c>
      <c r="C2057" s="2">
        <v>0</v>
      </c>
      <c r="D2057" s="2">
        <v>0</v>
      </c>
      <c r="E2057" s="2">
        <v>0</v>
      </c>
      <c r="F2057" s="2">
        <v>0</v>
      </c>
      <c r="G2057" s="2">
        <v>0</v>
      </c>
      <c r="H2057" s="2">
        <v>0</v>
      </c>
      <c r="I2057" s="5">
        <v>43513</v>
      </c>
    </row>
    <row r="2058" spans="1:9" x14ac:dyDescent="0.25">
      <c r="A2058" s="2">
        <v>0</v>
      </c>
      <c r="B2058" s="2">
        <v>1554</v>
      </c>
      <c r="C2058" s="2">
        <v>0</v>
      </c>
      <c r="D2058" s="2">
        <v>0</v>
      </c>
      <c r="E2058" s="2">
        <v>0</v>
      </c>
      <c r="F2058" s="2">
        <v>0</v>
      </c>
      <c r="G2058" s="2">
        <v>0</v>
      </c>
      <c r="H2058" s="2">
        <v>0</v>
      </c>
      <c r="I2058" s="5">
        <v>43513</v>
      </c>
    </row>
    <row r="2059" spans="1:9" x14ac:dyDescent="0.25">
      <c r="A2059" s="2">
        <v>0</v>
      </c>
      <c r="B2059" s="2">
        <v>1654</v>
      </c>
      <c r="C2059" s="2">
        <v>0</v>
      </c>
      <c r="D2059" s="2">
        <v>0</v>
      </c>
      <c r="E2059" s="2">
        <v>0</v>
      </c>
      <c r="F2059" s="2">
        <v>0</v>
      </c>
      <c r="G2059" s="2">
        <v>0</v>
      </c>
      <c r="H2059" s="2">
        <v>0</v>
      </c>
      <c r="I2059" s="5">
        <v>43513</v>
      </c>
    </row>
    <row r="2060" spans="1:9" x14ac:dyDescent="0.25">
      <c r="A2060" s="2">
        <v>0</v>
      </c>
      <c r="B2060" s="2">
        <v>1668</v>
      </c>
      <c r="C2060" s="2">
        <v>0</v>
      </c>
      <c r="D2060" s="2">
        <v>0</v>
      </c>
      <c r="E2060" s="2">
        <v>0</v>
      </c>
      <c r="F2060" s="2">
        <v>0</v>
      </c>
      <c r="G2060" s="2">
        <v>0</v>
      </c>
      <c r="H2060" s="2">
        <v>1</v>
      </c>
      <c r="I2060" s="5">
        <v>43513</v>
      </c>
    </row>
    <row r="2061" spans="1:9" x14ac:dyDescent="0.25">
      <c r="A2061" s="2">
        <v>0</v>
      </c>
      <c r="B2061" s="2">
        <v>1865</v>
      </c>
      <c r="C2061" s="2">
        <v>0</v>
      </c>
      <c r="D2061" s="2">
        <v>0</v>
      </c>
      <c r="E2061" s="2">
        <v>0</v>
      </c>
      <c r="F2061" s="2">
        <v>0</v>
      </c>
      <c r="G2061" s="2">
        <v>0</v>
      </c>
      <c r="H2061" s="2">
        <v>1</v>
      </c>
      <c r="I2061" s="5">
        <v>43513</v>
      </c>
    </row>
    <row r="2062" spans="1:9" x14ac:dyDescent="0.25">
      <c r="A2062" s="2">
        <v>0</v>
      </c>
      <c r="B2062" s="2">
        <v>2046</v>
      </c>
      <c r="C2062" s="2">
        <v>0</v>
      </c>
      <c r="D2062" s="2">
        <v>0</v>
      </c>
      <c r="E2062" s="2">
        <v>0</v>
      </c>
      <c r="F2062" s="2">
        <v>0</v>
      </c>
      <c r="G2062" s="2">
        <v>0</v>
      </c>
      <c r="H2062" s="2">
        <v>0</v>
      </c>
      <c r="I2062" s="5">
        <v>43513</v>
      </c>
    </row>
    <row r="2063" spans="1:9" x14ac:dyDescent="0.25">
      <c r="A2063" s="2">
        <v>0</v>
      </c>
      <c r="B2063" s="2">
        <v>2726</v>
      </c>
      <c r="C2063" s="2">
        <v>0</v>
      </c>
      <c r="D2063" s="2">
        <v>0</v>
      </c>
      <c r="E2063" s="2">
        <v>0</v>
      </c>
      <c r="F2063" s="2">
        <v>0</v>
      </c>
      <c r="G2063" s="2">
        <v>0</v>
      </c>
      <c r="H2063" s="2">
        <v>0</v>
      </c>
      <c r="I2063" s="5">
        <v>43513</v>
      </c>
    </row>
    <row r="2064" spans="1:9" x14ac:dyDescent="0.25">
      <c r="A2064" s="2">
        <v>1</v>
      </c>
      <c r="B2064" s="2">
        <v>2820</v>
      </c>
      <c r="C2064" s="2">
        <v>0</v>
      </c>
      <c r="D2064" s="2">
        <v>1</v>
      </c>
      <c r="E2064" s="2">
        <v>1</v>
      </c>
      <c r="F2064" s="2">
        <v>0</v>
      </c>
      <c r="G2064" s="2">
        <v>0</v>
      </c>
      <c r="H2064" s="2">
        <v>1</v>
      </c>
      <c r="I2064" s="5">
        <v>43513</v>
      </c>
    </row>
    <row r="2065" spans="1:9" x14ac:dyDescent="0.25">
      <c r="A2065" s="2">
        <v>0</v>
      </c>
      <c r="B2065" s="2">
        <v>3089</v>
      </c>
      <c r="C2065" s="2">
        <v>0</v>
      </c>
      <c r="D2065" s="2">
        <v>0</v>
      </c>
      <c r="E2065" s="2">
        <v>0</v>
      </c>
      <c r="F2065" s="2">
        <v>0</v>
      </c>
      <c r="G2065" s="2">
        <v>0</v>
      </c>
      <c r="H2065" s="2">
        <v>0</v>
      </c>
      <c r="I2065" s="5">
        <v>43513</v>
      </c>
    </row>
    <row r="2066" spans="1:9" x14ac:dyDescent="0.25">
      <c r="A2066" s="2">
        <v>0</v>
      </c>
      <c r="B2066" s="2">
        <v>1066</v>
      </c>
      <c r="C2066" s="2">
        <v>0</v>
      </c>
      <c r="D2066" s="2">
        <v>0</v>
      </c>
      <c r="E2066" s="2">
        <v>0</v>
      </c>
      <c r="F2066" s="2">
        <v>0</v>
      </c>
      <c r="G2066" s="2">
        <v>0</v>
      </c>
      <c r="H2066" s="2">
        <v>0</v>
      </c>
      <c r="I2066" s="5">
        <v>43512</v>
      </c>
    </row>
    <row r="2067" spans="1:9" x14ac:dyDescent="0.25">
      <c r="A2067" s="2">
        <v>0</v>
      </c>
      <c r="B2067" s="2">
        <v>1747</v>
      </c>
      <c r="C2067" s="2">
        <v>0</v>
      </c>
      <c r="D2067" s="2">
        <v>0</v>
      </c>
      <c r="E2067" s="2">
        <v>0</v>
      </c>
      <c r="F2067" s="2">
        <v>0</v>
      </c>
      <c r="G2067" s="2">
        <v>0</v>
      </c>
      <c r="H2067" s="2">
        <v>0</v>
      </c>
      <c r="I2067" s="5">
        <v>43512</v>
      </c>
    </row>
    <row r="2068" spans="1:9" x14ac:dyDescent="0.25">
      <c r="A2068" s="2">
        <v>0</v>
      </c>
      <c r="B2068" s="2">
        <v>3019</v>
      </c>
      <c r="C2068" s="2">
        <v>0</v>
      </c>
      <c r="D2068" s="2">
        <v>0</v>
      </c>
      <c r="E2068" s="2">
        <v>0</v>
      </c>
      <c r="F2068" s="2">
        <v>0</v>
      </c>
      <c r="G2068" s="2">
        <v>0</v>
      </c>
      <c r="H2068" s="2">
        <v>0</v>
      </c>
      <c r="I2068" s="5">
        <v>43512</v>
      </c>
    </row>
    <row r="2069" spans="1:9" x14ac:dyDescent="0.25">
      <c r="A2069" s="2">
        <v>1</v>
      </c>
      <c r="B2069" s="2">
        <v>1197</v>
      </c>
      <c r="C2069" s="2">
        <v>0</v>
      </c>
      <c r="D2069" s="2">
        <v>0</v>
      </c>
      <c r="E2069" s="2">
        <v>0</v>
      </c>
      <c r="F2069" s="2">
        <v>0</v>
      </c>
      <c r="G2069" s="2">
        <v>0</v>
      </c>
      <c r="H2069" s="2">
        <v>1</v>
      </c>
      <c r="I2069" s="5">
        <v>43511</v>
      </c>
    </row>
    <row r="2070" spans="1:9" x14ac:dyDescent="0.25">
      <c r="A2070" s="2">
        <v>0</v>
      </c>
      <c r="B2070" s="2">
        <v>1812</v>
      </c>
      <c r="C2070" s="2">
        <v>0</v>
      </c>
      <c r="D2070" s="2">
        <v>0</v>
      </c>
      <c r="E2070" s="2">
        <v>0</v>
      </c>
      <c r="F2070" s="2">
        <v>0</v>
      </c>
      <c r="G2070" s="2">
        <v>0</v>
      </c>
      <c r="H2070" s="2">
        <v>0</v>
      </c>
      <c r="I2070" s="5">
        <v>43511</v>
      </c>
    </row>
    <row r="2071" spans="1:9" x14ac:dyDescent="0.25">
      <c r="A2071" s="2">
        <v>0</v>
      </c>
      <c r="B2071" s="2">
        <v>1981</v>
      </c>
      <c r="C2071" s="2">
        <v>1</v>
      </c>
      <c r="D2071" s="2">
        <v>1</v>
      </c>
      <c r="E2071" s="2">
        <v>0</v>
      </c>
      <c r="F2071" s="2">
        <v>0</v>
      </c>
      <c r="G2071" s="2">
        <v>0</v>
      </c>
      <c r="H2071" s="2">
        <v>1</v>
      </c>
      <c r="I2071" s="5">
        <v>43511</v>
      </c>
    </row>
    <row r="2072" spans="1:9" x14ac:dyDescent="0.25">
      <c r="A2072" s="2">
        <v>0</v>
      </c>
      <c r="B2072" s="2">
        <v>1994</v>
      </c>
      <c r="C2072" s="2">
        <v>0</v>
      </c>
      <c r="D2072" s="2">
        <v>0</v>
      </c>
      <c r="E2072" s="2">
        <v>0</v>
      </c>
      <c r="F2072" s="2">
        <v>0</v>
      </c>
      <c r="G2072" s="2">
        <v>0</v>
      </c>
      <c r="H2072" s="2">
        <v>0</v>
      </c>
      <c r="I2072" s="5">
        <v>43511</v>
      </c>
    </row>
    <row r="2073" spans="1:9" x14ac:dyDescent="0.25">
      <c r="A2073" s="2">
        <v>1</v>
      </c>
      <c r="B2073" s="2">
        <v>1179</v>
      </c>
      <c r="C2073" s="2">
        <v>0</v>
      </c>
      <c r="D2073" s="2">
        <v>0</v>
      </c>
      <c r="E2073" s="2">
        <v>0</v>
      </c>
      <c r="F2073" s="2">
        <v>0</v>
      </c>
      <c r="G2073" s="2">
        <v>0</v>
      </c>
      <c r="H2073" s="2">
        <v>0</v>
      </c>
      <c r="I2073" s="5">
        <v>43510</v>
      </c>
    </row>
    <row r="2074" spans="1:9" x14ac:dyDescent="0.25">
      <c r="A2074" s="2">
        <v>0</v>
      </c>
      <c r="B2074" s="2">
        <v>2180</v>
      </c>
      <c r="C2074" s="2">
        <v>0</v>
      </c>
      <c r="D2074" s="2">
        <v>0</v>
      </c>
      <c r="E2074" s="2">
        <v>0</v>
      </c>
      <c r="F2074" s="2">
        <v>0</v>
      </c>
      <c r="G2074" s="2">
        <v>0</v>
      </c>
      <c r="H2074" s="2">
        <v>0</v>
      </c>
      <c r="I2074" s="5">
        <v>43510</v>
      </c>
    </row>
    <row r="2075" spans="1:9" x14ac:dyDescent="0.25">
      <c r="A2075" s="2">
        <v>1</v>
      </c>
      <c r="B2075" s="2">
        <v>2871</v>
      </c>
      <c r="C2075" s="2">
        <v>0</v>
      </c>
      <c r="D2075" s="2">
        <v>0</v>
      </c>
      <c r="E2075" s="2">
        <v>0</v>
      </c>
      <c r="F2075" s="2">
        <v>0</v>
      </c>
      <c r="G2075" s="2">
        <v>0</v>
      </c>
      <c r="H2075" s="2">
        <v>0</v>
      </c>
      <c r="I2075" s="5">
        <v>43510</v>
      </c>
    </row>
    <row r="2076" spans="1:9" x14ac:dyDescent="0.25">
      <c r="A2076" s="2">
        <v>0</v>
      </c>
      <c r="B2076" s="2">
        <v>1212</v>
      </c>
      <c r="C2076" s="2">
        <v>0</v>
      </c>
      <c r="D2076" s="2">
        <v>0</v>
      </c>
      <c r="E2076" s="2">
        <v>0</v>
      </c>
      <c r="F2076" s="2">
        <v>0</v>
      </c>
      <c r="G2076" s="2">
        <v>0</v>
      </c>
      <c r="H2076" s="2">
        <v>0</v>
      </c>
      <c r="I2076" s="5">
        <v>43509</v>
      </c>
    </row>
    <row r="2077" spans="1:9" x14ac:dyDescent="0.25">
      <c r="A2077" s="2">
        <v>0</v>
      </c>
      <c r="B2077" s="2">
        <v>1508</v>
      </c>
      <c r="C2077" s="2">
        <v>0</v>
      </c>
      <c r="D2077" s="2">
        <v>0</v>
      </c>
      <c r="E2077" s="2">
        <v>0</v>
      </c>
      <c r="F2077" s="2">
        <v>0</v>
      </c>
      <c r="G2077" s="2">
        <v>0</v>
      </c>
      <c r="H2077" s="2">
        <v>1</v>
      </c>
      <c r="I2077" s="5">
        <v>43509</v>
      </c>
    </row>
    <row r="2078" spans="1:9" x14ac:dyDescent="0.25">
      <c r="A2078" s="2">
        <v>0</v>
      </c>
      <c r="B2078" s="2">
        <v>1770</v>
      </c>
      <c r="C2078" s="2">
        <v>0</v>
      </c>
      <c r="D2078" s="2">
        <v>0</v>
      </c>
      <c r="E2078" s="2">
        <v>0</v>
      </c>
      <c r="F2078" s="2">
        <v>0</v>
      </c>
      <c r="G2078" s="2">
        <v>0</v>
      </c>
      <c r="H2078" s="2">
        <v>0</v>
      </c>
      <c r="I2078" s="5">
        <v>43509</v>
      </c>
    </row>
    <row r="2079" spans="1:9" x14ac:dyDescent="0.25">
      <c r="A2079" s="2">
        <v>0</v>
      </c>
      <c r="B2079" s="2">
        <v>1872</v>
      </c>
      <c r="C2079" s="2">
        <v>0</v>
      </c>
      <c r="D2079" s="2">
        <v>0</v>
      </c>
      <c r="E2079" s="2">
        <v>0</v>
      </c>
      <c r="F2079" s="2">
        <v>0</v>
      </c>
      <c r="G2079" s="2">
        <v>0</v>
      </c>
      <c r="H2079" s="2">
        <v>0</v>
      </c>
      <c r="I2079" s="5">
        <v>43509</v>
      </c>
    </row>
    <row r="2080" spans="1:9" x14ac:dyDescent="0.25">
      <c r="A2080" s="2">
        <v>0</v>
      </c>
      <c r="B2080" s="2">
        <v>2384</v>
      </c>
      <c r="C2080" s="2">
        <v>0</v>
      </c>
      <c r="D2080" s="2">
        <v>0</v>
      </c>
      <c r="E2080" s="2">
        <v>0</v>
      </c>
      <c r="F2080" s="2">
        <v>0</v>
      </c>
      <c r="G2080" s="2">
        <v>0</v>
      </c>
      <c r="H2080" s="2">
        <v>0</v>
      </c>
      <c r="I2080" s="5">
        <v>43509</v>
      </c>
    </row>
    <row r="2081" spans="1:9" x14ac:dyDescent="0.25">
      <c r="A2081" s="2">
        <v>0</v>
      </c>
      <c r="B2081" s="2">
        <v>2602</v>
      </c>
      <c r="C2081" s="2">
        <v>0</v>
      </c>
      <c r="D2081" s="2">
        <v>0</v>
      </c>
      <c r="E2081" s="2">
        <v>0</v>
      </c>
      <c r="F2081" s="2">
        <v>0</v>
      </c>
      <c r="G2081" s="2">
        <v>0</v>
      </c>
      <c r="H2081" s="2">
        <v>0</v>
      </c>
      <c r="I2081" s="5">
        <v>43509</v>
      </c>
    </row>
    <row r="2082" spans="1:9" x14ac:dyDescent="0.25">
      <c r="A2082" s="2">
        <v>0</v>
      </c>
      <c r="B2082" s="2">
        <v>1057</v>
      </c>
      <c r="C2082" s="2">
        <v>0</v>
      </c>
      <c r="D2082" s="2">
        <v>0</v>
      </c>
      <c r="E2082" s="2">
        <v>0</v>
      </c>
      <c r="F2082" s="2">
        <v>0</v>
      </c>
      <c r="G2082" s="2">
        <v>0</v>
      </c>
      <c r="H2082" s="2">
        <v>0</v>
      </c>
      <c r="I2082" s="5">
        <v>43508</v>
      </c>
    </row>
    <row r="2083" spans="1:9" x14ac:dyDescent="0.25">
      <c r="A2083" s="2">
        <v>0</v>
      </c>
      <c r="B2083" s="2">
        <v>1438</v>
      </c>
      <c r="C2083" s="2">
        <v>0</v>
      </c>
      <c r="D2083" s="2">
        <v>0</v>
      </c>
      <c r="E2083" s="2">
        <v>0</v>
      </c>
      <c r="F2083" s="2">
        <v>0</v>
      </c>
      <c r="G2083" s="2">
        <v>0</v>
      </c>
      <c r="H2083" s="2">
        <v>0</v>
      </c>
      <c r="I2083" s="5">
        <v>43508</v>
      </c>
    </row>
    <row r="2084" spans="1:9" x14ac:dyDescent="0.25">
      <c r="A2084" s="2">
        <v>0</v>
      </c>
      <c r="B2084" s="2">
        <v>1645</v>
      </c>
      <c r="C2084" s="2">
        <v>0</v>
      </c>
      <c r="D2084" s="2">
        <v>0</v>
      </c>
      <c r="E2084" s="2">
        <v>0</v>
      </c>
      <c r="F2084" s="2">
        <v>0</v>
      </c>
      <c r="G2084" s="2">
        <v>0</v>
      </c>
      <c r="H2084" s="2">
        <v>0</v>
      </c>
      <c r="I2084" s="5">
        <v>43508</v>
      </c>
    </row>
    <row r="2085" spans="1:9" x14ac:dyDescent="0.25">
      <c r="A2085" s="2">
        <v>0</v>
      </c>
      <c r="B2085" s="2">
        <v>2628</v>
      </c>
      <c r="C2085" s="2">
        <v>0</v>
      </c>
      <c r="D2085" s="2">
        <v>0</v>
      </c>
      <c r="E2085" s="2">
        <v>0</v>
      </c>
      <c r="F2085" s="2">
        <v>0</v>
      </c>
      <c r="G2085" s="2">
        <v>0</v>
      </c>
      <c r="H2085" s="2">
        <v>1</v>
      </c>
      <c r="I2085" s="5">
        <v>43508</v>
      </c>
    </row>
    <row r="2086" spans="1:9" x14ac:dyDescent="0.25">
      <c r="A2086" s="2">
        <v>1</v>
      </c>
      <c r="B2086" s="2">
        <v>3003</v>
      </c>
      <c r="C2086" s="2">
        <v>0</v>
      </c>
      <c r="D2086" s="2">
        <v>0</v>
      </c>
      <c r="E2086" s="2">
        <v>0</v>
      </c>
      <c r="F2086" s="2">
        <v>0</v>
      </c>
      <c r="G2086" s="2">
        <v>0</v>
      </c>
      <c r="H2086" s="2">
        <v>1</v>
      </c>
      <c r="I2086" s="5">
        <v>43508</v>
      </c>
    </row>
    <row r="2087" spans="1:9" x14ac:dyDescent="0.25">
      <c r="A2087" s="2">
        <v>1</v>
      </c>
      <c r="B2087" s="2">
        <v>3063</v>
      </c>
      <c r="C2087" s="2">
        <v>0</v>
      </c>
      <c r="D2087" s="2">
        <v>0</v>
      </c>
      <c r="E2087" s="2">
        <v>0</v>
      </c>
      <c r="F2087" s="2">
        <v>0</v>
      </c>
      <c r="G2087" s="2">
        <v>0</v>
      </c>
      <c r="H2087" s="2">
        <v>1</v>
      </c>
      <c r="I2087" s="5">
        <v>43508</v>
      </c>
    </row>
    <row r="2088" spans="1:9" x14ac:dyDescent="0.25">
      <c r="A2088" s="2">
        <v>0</v>
      </c>
      <c r="B2088" s="2">
        <v>1611</v>
      </c>
      <c r="C2088" s="2">
        <v>0</v>
      </c>
      <c r="D2088" s="2">
        <v>0</v>
      </c>
      <c r="E2088" s="2">
        <v>0</v>
      </c>
      <c r="F2088" s="2">
        <v>0</v>
      </c>
      <c r="G2088" s="2">
        <v>0</v>
      </c>
      <c r="H2088" s="2">
        <v>0</v>
      </c>
      <c r="I2088" s="5">
        <v>43507</v>
      </c>
    </row>
    <row r="2089" spans="1:9" x14ac:dyDescent="0.25">
      <c r="A2089" s="2">
        <v>0</v>
      </c>
      <c r="B2089" s="2">
        <v>2385</v>
      </c>
      <c r="C2089" s="2">
        <v>0</v>
      </c>
      <c r="D2089" s="2">
        <v>0</v>
      </c>
      <c r="E2089" s="2">
        <v>0</v>
      </c>
      <c r="F2089" s="2">
        <v>0</v>
      </c>
      <c r="G2089" s="2">
        <v>0</v>
      </c>
      <c r="H2089" s="2">
        <v>1</v>
      </c>
      <c r="I2089" s="5">
        <v>43507</v>
      </c>
    </row>
    <row r="2090" spans="1:9" x14ac:dyDescent="0.25">
      <c r="A2090" s="2">
        <v>0</v>
      </c>
      <c r="B2090" s="2">
        <v>2910</v>
      </c>
      <c r="C2090" s="2">
        <v>0</v>
      </c>
      <c r="D2090" s="2">
        <v>0</v>
      </c>
      <c r="E2090" s="2">
        <v>0</v>
      </c>
      <c r="F2090" s="2">
        <v>0</v>
      </c>
      <c r="G2090" s="2">
        <v>0</v>
      </c>
      <c r="H2090" s="2">
        <v>0</v>
      </c>
      <c r="I2090" s="5">
        <v>43507</v>
      </c>
    </row>
    <row r="2091" spans="1:9" x14ac:dyDescent="0.25">
      <c r="A2091" s="2">
        <v>0</v>
      </c>
      <c r="B2091" s="2">
        <v>2977</v>
      </c>
      <c r="C2091" s="2">
        <v>0</v>
      </c>
      <c r="D2091" s="2">
        <v>0</v>
      </c>
      <c r="E2091" s="2">
        <v>0</v>
      </c>
      <c r="F2091" s="2">
        <v>0</v>
      </c>
      <c r="G2091" s="2">
        <v>0</v>
      </c>
      <c r="H2091" s="2">
        <v>1</v>
      </c>
      <c r="I2091" s="5">
        <v>43507</v>
      </c>
    </row>
    <row r="2092" spans="1:9" x14ac:dyDescent="0.25">
      <c r="A2092" s="2">
        <v>0</v>
      </c>
      <c r="B2092" s="2">
        <v>1748</v>
      </c>
      <c r="C2092" s="2">
        <v>0</v>
      </c>
      <c r="D2092" s="2">
        <v>0</v>
      </c>
      <c r="E2092" s="2">
        <v>0</v>
      </c>
      <c r="F2092" s="2">
        <v>0</v>
      </c>
      <c r="G2092" s="2">
        <v>0</v>
      </c>
      <c r="H2092" s="2">
        <v>0</v>
      </c>
      <c r="I2092" s="5">
        <v>43506</v>
      </c>
    </row>
    <row r="2093" spans="1:9" x14ac:dyDescent="0.25">
      <c r="A2093" s="2">
        <v>0</v>
      </c>
      <c r="B2093" s="2">
        <v>1001</v>
      </c>
      <c r="C2093" s="2">
        <v>0</v>
      </c>
      <c r="D2093" s="2">
        <v>0</v>
      </c>
      <c r="E2093" s="2">
        <v>0</v>
      </c>
      <c r="F2093" s="2">
        <v>0</v>
      </c>
      <c r="G2093" s="2">
        <v>0</v>
      </c>
      <c r="H2093" s="2">
        <v>1</v>
      </c>
      <c r="I2093" s="5">
        <v>43505</v>
      </c>
    </row>
    <row r="2094" spans="1:9" x14ac:dyDescent="0.25">
      <c r="A2094" s="2">
        <v>0</v>
      </c>
      <c r="B2094" s="2">
        <v>2345</v>
      </c>
      <c r="C2094" s="2">
        <v>0</v>
      </c>
      <c r="D2094" s="2">
        <v>0</v>
      </c>
      <c r="E2094" s="2">
        <v>0</v>
      </c>
      <c r="F2094" s="2">
        <v>0</v>
      </c>
      <c r="G2094" s="2">
        <v>0</v>
      </c>
      <c r="H2094" s="2">
        <v>1</v>
      </c>
      <c r="I2094" s="5">
        <v>43505</v>
      </c>
    </row>
    <row r="2095" spans="1:9" x14ac:dyDescent="0.25">
      <c r="A2095" s="2">
        <v>0</v>
      </c>
      <c r="B2095" s="2">
        <v>2510</v>
      </c>
      <c r="C2095" s="2">
        <v>0</v>
      </c>
      <c r="D2095" s="2">
        <v>0</v>
      </c>
      <c r="E2095" s="2">
        <v>0</v>
      </c>
      <c r="F2095" s="2">
        <v>0</v>
      </c>
      <c r="G2095" s="2">
        <v>0</v>
      </c>
      <c r="H2095" s="2">
        <v>0</v>
      </c>
      <c r="I2095" s="5">
        <v>43505</v>
      </c>
    </row>
    <row r="2096" spans="1:9" x14ac:dyDescent="0.25">
      <c r="A2096" s="2">
        <v>0</v>
      </c>
      <c r="B2096" s="2">
        <v>2799</v>
      </c>
      <c r="C2096" s="2">
        <v>0</v>
      </c>
      <c r="D2096" s="2">
        <v>0</v>
      </c>
      <c r="E2096" s="2">
        <v>0</v>
      </c>
      <c r="F2096" s="2">
        <v>0</v>
      </c>
      <c r="G2096" s="2">
        <v>0</v>
      </c>
      <c r="H2096" s="2">
        <v>0</v>
      </c>
      <c r="I2096" s="5">
        <v>43505</v>
      </c>
    </row>
    <row r="2097" spans="1:9" x14ac:dyDescent="0.25">
      <c r="A2097" s="2">
        <v>1</v>
      </c>
      <c r="B2097" s="2">
        <v>2303</v>
      </c>
      <c r="C2097" s="2">
        <v>0</v>
      </c>
      <c r="D2097" s="2">
        <v>0</v>
      </c>
      <c r="E2097" s="2">
        <v>0</v>
      </c>
      <c r="F2097" s="2">
        <v>0</v>
      </c>
      <c r="G2097" s="2">
        <v>1</v>
      </c>
      <c r="H2097" s="2">
        <v>1</v>
      </c>
      <c r="I2097" s="5">
        <v>43504</v>
      </c>
    </row>
    <row r="2098" spans="1:9" x14ac:dyDescent="0.25">
      <c r="A2098" s="2">
        <v>0</v>
      </c>
      <c r="B2098" s="2">
        <v>2418</v>
      </c>
      <c r="C2098" s="2">
        <v>0</v>
      </c>
      <c r="D2098" s="2">
        <v>0</v>
      </c>
      <c r="E2098" s="2">
        <v>0</v>
      </c>
      <c r="F2098" s="2">
        <v>0</v>
      </c>
      <c r="G2098" s="2">
        <v>0</v>
      </c>
      <c r="H2098" s="2">
        <v>1</v>
      </c>
      <c r="I2098" s="5">
        <v>43504</v>
      </c>
    </row>
    <row r="2099" spans="1:9" x14ac:dyDescent="0.25">
      <c r="A2099" s="2">
        <v>0</v>
      </c>
      <c r="B2099" s="2">
        <v>3097</v>
      </c>
      <c r="C2099" s="2">
        <v>0</v>
      </c>
      <c r="D2099" s="2">
        <v>0</v>
      </c>
      <c r="E2099" s="2">
        <v>0</v>
      </c>
      <c r="F2099" s="2">
        <v>0</v>
      </c>
      <c r="G2099" s="2">
        <v>0</v>
      </c>
      <c r="H2099" s="2">
        <v>1</v>
      </c>
      <c r="I2099" s="5">
        <v>43504</v>
      </c>
    </row>
    <row r="2100" spans="1:9" x14ac:dyDescent="0.25">
      <c r="A2100" s="2">
        <v>0</v>
      </c>
      <c r="B2100" s="2">
        <v>2528</v>
      </c>
      <c r="C2100" s="2">
        <v>0</v>
      </c>
      <c r="D2100" s="2">
        <v>0</v>
      </c>
      <c r="E2100" s="2">
        <v>0</v>
      </c>
      <c r="F2100" s="2">
        <v>0</v>
      </c>
      <c r="G2100" s="2">
        <v>0</v>
      </c>
      <c r="H2100" s="2">
        <v>0</v>
      </c>
      <c r="I2100" s="5">
        <v>43503</v>
      </c>
    </row>
    <row r="2101" spans="1:9" x14ac:dyDescent="0.25">
      <c r="A2101" s="2">
        <v>0</v>
      </c>
      <c r="B2101" s="2">
        <v>2449</v>
      </c>
      <c r="C2101" s="2">
        <v>1</v>
      </c>
      <c r="D2101" s="2">
        <v>1</v>
      </c>
      <c r="E2101" s="2">
        <v>0</v>
      </c>
      <c r="F2101" s="2">
        <v>0</v>
      </c>
      <c r="G2101" s="2">
        <v>0</v>
      </c>
      <c r="H2101" s="2">
        <v>1</v>
      </c>
      <c r="I2101" s="5">
        <v>43502</v>
      </c>
    </row>
    <row r="2102" spans="1:9" x14ac:dyDescent="0.25">
      <c r="A2102" s="2">
        <v>0</v>
      </c>
      <c r="B2102" s="2">
        <v>1017</v>
      </c>
      <c r="C2102" s="2">
        <v>0</v>
      </c>
      <c r="D2102" s="2">
        <v>0</v>
      </c>
      <c r="E2102" s="2">
        <v>0</v>
      </c>
      <c r="F2102" s="2">
        <v>0</v>
      </c>
      <c r="G2102" s="2">
        <v>0</v>
      </c>
      <c r="H2102" s="2">
        <v>0</v>
      </c>
      <c r="I2102" s="5">
        <v>43501</v>
      </c>
    </row>
    <row r="2103" spans="1:9" x14ac:dyDescent="0.25">
      <c r="A2103" s="2">
        <v>0</v>
      </c>
      <c r="B2103" s="2">
        <v>1235</v>
      </c>
      <c r="C2103" s="2">
        <v>0</v>
      </c>
      <c r="D2103" s="2">
        <v>0</v>
      </c>
      <c r="E2103" s="2">
        <v>0</v>
      </c>
      <c r="F2103" s="2">
        <v>0</v>
      </c>
      <c r="G2103" s="2">
        <v>0</v>
      </c>
      <c r="H2103" s="2">
        <v>0</v>
      </c>
      <c r="I2103" s="5">
        <v>43501</v>
      </c>
    </row>
    <row r="2104" spans="1:9" x14ac:dyDescent="0.25">
      <c r="A2104" s="2">
        <v>0</v>
      </c>
      <c r="B2104" s="2">
        <v>1269</v>
      </c>
      <c r="C2104" s="2">
        <v>0</v>
      </c>
      <c r="D2104" s="2">
        <v>0</v>
      </c>
      <c r="E2104" s="2">
        <v>0</v>
      </c>
      <c r="F2104" s="2">
        <v>0</v>
      </c>
      <c r="G2104" s="2">
        <v>0</v>
      </c>
      <c r="H2104" s="2">
        <v>0</v>
      </c>
      <c r="I2104" s="5">
        <v>43501</v>
      </c>
    </row>
    <row r="2105" spans="1:9" x14ac:dyDescent="0.25">
      <c r="A2105" s="2">
        <v>0</v>
      </c>
      <c r="B2105" s="2">
        <v>1381</v>
      </c>
      <c r="C2105" s="2">
        <v>0</v>
      </c>
      <c r="D2105" s="2">
        <v>0</v>
      </c>
      <c r="E2105" s="2">
        <v>0</v>
      </c>
      <c r="F2105" s="2">
        <v>0</v>
      </c>
      <c r="G2105" s="2">
        <v>0</v>
      </c>
      <c r="H2105" s="2">
        <v>1</v>
      </c>
      <c r="I2105" s="5">
        <v>43501</v>
      </c>
    </row>
    <row r="2106" spans="1:9" x14ac:dyDescent="0.25">
      <c r="A2106" s="2">
        <v>0</v>
      </c>
      <c r="B2106" s="2">
        <v>1585</v>
      </c>
      <c r="C2106" s="2">
        <v>0</v>
      </c>
      <c r="D2106" s="2">
        <v>0</v>
      </c>
      <c r="E2106" s="2">
        <v>0</v>
      </c>
      <c r="F2106" s="2">
        <v>0</v>
      </c>
      <c r="G2106" s="2">
        <v>0</v>
      </c>
      <c r="H2106" s="2">
        <v>0</v>
      </c>
      <c r="I2106" s="5">
        <v>43501</v>
      </c>
    </row>
    <row r="2107" spans="1:9" x14ac:dyDescent="0.25">
      <c r="A2107" s="2">
        <v>0</v>
      </c>
      <c r="B2107" s="2">
        <v>1906</v>
      </c>
      <c r="C2107" s="2">
        <v>0</v>
      </c>
      <c r="D2107" s="2">
        <v>0</v>
      </c>
      <c r="E2107" s="2">
        <v>0</v>
      </c>
      <c r="F2107" s="2">
        <v>0</v>
      </c>
      <c r="G2107" s="2">
        <v>0</v>
      </c>
      <c r="H2107" s="2">
        <v>0</v>
      </c>
      <c r="I2107" s="5">
        <v>43501</v>
      </c>
    </row>
    <row r="2108" spans="1:9" x14ac:dyDescent="0.25">
      <c r="A2108" s="2">
        <v>1</v>
      </c>
      <c r="B2108" s="2">
        <v>1973</v>
      </c>
      <c r="C2108" s="2">
        <v>0</v>
      </c>
      <c r="D2108" s="2">
        <v>0</v>
      </c>
      <c r="E2108" s="2">
        <v>0</v>
      </c>
      <c r="F2108" s="2">
        <v>0</v>
      </c>
      <c r="G2108" s="2">
        <v>0</v>
      </c>
      <c r="H2108" s="2">
        <v>0</v>
      </c>
      <c r="I2108" s="5">
        <v>43501</v>
      </c>
    </row>
    <row r="2109" spans="1:9" x14ac:dyDescent="0.25">
      <c r="A2109" s="2">
        <v>0</v>
      </c>
      <c r="B2109" s="2">
        <v>2457</v>
      </c>
      <c r="C2109" s="2">
        <v>0</v>
      </c>
      <c r="D2109" s="2">
        <v>0</v>
      </c>
      <c r="E2109" s="2">
        <v>0</v>
      </c>
      <c r="F2109" s="2">
        <v>0</v>
      </c>
      <c r="G2109" s="2">
        <v>0</v>
      </c>
      <c r="H2109" s="2">
        <v>0</v>
      </c>
      <c r="I2109" s="5">
        <v>43501</v>
      </c>
    </row>
    <row r="2110" spans="1:9" x14ac:dyDescent="0.25">
      <c r="A2110" s="2">
        <v>0</v>
      </c>
      <c r="B2110" s="2">
        <v>2520</v>
      </c>
      <c r="C2110" s="2">
        <v>0</v>
      </c>
      <c r="D2110" s="2">
        <v>0</v>
      </c>
      <c r="E2110" s="2">
        <v>0</v>
      </c>
      <c r="F2110" s="2">
        <v>0</v>
      </c>
      <c r="G2110" s="2">
        <v>0</v>
      </c>
      <c r="H2110" s="2">
        <v>0</v>
      </c>
      <c r="I2110" s="5">
        <v>43501</v>
      </c>
    </row>
    <row r="2111" spans="1:9" x14ac:dyDescent="0.25">
      <c r="A2111" s="2">
        <v>1</v>
      </c>
      <c r="B2111" s="2">
        <v>2568</v>
      </c>
      <c r="C2111" s="2">
        <v>0</v>
      </c>
      <c r="D2111" s="2">
        <v>0</v>
      </c>
      <c r="E2111" s="2">
        <v>0</v>
      </c>
      <c r="F2111" s="2">
        <v>0</v>
      </c>
      <c r="G2111" s="2">
        <v>0</v>
      </c>
      <c r="H2111" s="2">
        <v>0</v>
      </c>
      <c r="I2111" s="5">
        <v>43501</v>
      </c>
    </row>
    <row r="2112" spans="1:9" x14ac:dyDescent="0.25">
      <c r="A2112" s="2">
        <v>0</v>
      </c>
      <c r="B2112" s="2">
        <v>2675</v>
      </c>
      <c r="C2112" s="2">
        <v>0</v>
      </c>
      <c r="D2112" s="2">
        <v>0</v>
      </c>
      <c r="E2112" s="2">
        <v>0</v>
      </c>
      <c r="F2112" s="2">
        <v>0</v>
      </c>
      <c r="G2112" s="2">
        <v>0</v>
      </c>
      <c r="H2112" s="2">
        <v>0</v>
      </c>
      <c r="I2112" s="5">
        <v>43501</v>
      </c>
    </row>
    <row r="2113" spans="1:9" x14ac:dyDescent="0.25">
      <c r="A2113" s="2">
        <v>0</v>
      </c>
      <c r="B2113" s="2">
        <v>2865</v>
      </c>
      <c r="C2113" s="2">
        <v>0</v>
      </c>
      <c r="D2113" s="2">
        <v>0</v>
      </c>
      <c r="E2113" s="2">
        <v>0</v>
      </c>
      <c r="F2113" s="2">
        <v>0</v>
      </c>
      <c r="G2113" s="2">
        <v>0</v>
      </c>
      <c r="H2113" s="2">
        <v>0</v>
      </c>
      <c r="I2113" s="5">
        <v>43501</v>
      </c>
    </row>
    <row r="2114" spans="1:9" x14ac:dyDescent="0.25">
      <c r="A2114" s="2">
        <v>0</v>
      </c>
      <c r="B2114" s="2">
        <v>1372</v>
      </c>
      <c r="C2114" s="2">
        <v>0</v>
      </c>
      <c r="D2114" s="2">
        <v>0</v>
      </c>
      <c r="E2114" s="2">
        <v>0</v>
      </c>
      <c r="F2114" s="2">
        <v>0</v>
      </c>
      <c r="G2114" s="2">
        <v>0</v>
      </c>
      <c r="H2114" s="2">
        <v>0</v>
      </c>
      <c r="I2114" s="5">
        <v>43500</v>
      </c>
    </row>
    <row r="2115" spans="1:9" x14ac:dyDescent="0.25">
      <c r="A2115" s="2">
        <v>0</v>
      </c>
      <c r="B2115" s="2">
        <v>1390</v>
      </c>
      <c r="C2115" s="2">
        <v>0</v>
      </c>
      <c r="D2115" s="2">
        <v>0</v>
      </c>
      <c r="E2115" s="2">
        <v>0</v>
      </c>
      <c r="F2115" s="2">
        <v>0</v>
      </c>
      <c r="G2115" s="2">
        <v>0</v>
      </c>
      <c r="H2115" s="2">
        <v>1</v>
      </c>
      <c r="I2115" s="5">
        <v>43500</v>
      </c>
    </row>
    <row r="2116" spans="1:9" x14ac:dyDescent="0.25">
      <c r="A2116" s="2">
        <v>0</v>
      </c>
      <c r="B2116" s="2">
        <v>1663</v>
      </c>
      <c r="C2116" s="2">
        <v>0</v>
      </c>
      <c r="D2116" s="2">
        <v>0</v>
      </c>
      <c r="E2116" s="2">
        <v>0</v>
      </c>
      <c r="F2116" s="2">
        <v>0</v>
      </c>
      <c r="G2116" s="2">
        <v>0</v>
      </c>
      <c r="H2116" s="2">
        <v>0</v>
      </c>
      <c r="I2116" s="5">
        <v>43500</v>
      </c>
    </row>
    <row r="2117" spans="1:9" x14ac:dyDescent="0.25">
      <c r="A2117" s="2">
        <v>0</v>
      </c>
      <c r="B2117" s="2">
        <v>3091</v>
      </c>
      <c r="C2117" s="2">
        <v>0</v>
      </c>
      <c r="D2117" s="2">
        <v>0</v>
      </c>
      <c r="E2117" s="2">
        <v>0</v>
      </c>
      <c r="F2117" s="2">
        <v>0</v>
      </c>
      <c r="G2117" s="2">
        <v>0</v>
      </c>
      <c r="H2117" s="2">
        <v>0</v>
      </c>
      <c r="I2117" s="5">
        <v>43500</v>
      </c>
    </row>
    <row r="2118" spans="1:9" x14ac:dyDescent="0.25">
      <c r="A2118" s="2">
        <v>0</v>
      </c>
      <c r="B2118" s="2">
        <v>1075</v>
      </c>
      <c r="C2118" s="2">
        <v>0</v>
      </c>
      <c r="D2118" s="2">
        <v>0</v>
      </c>
      <c r="E2118" s="2">
        <v>0</v>
      </c>
      <c r="F2118" s="2">
        <v>0</v>
      </c>
      <c r="G2118" s="2">
        <v>0</v>
      </c>
      <c r="H2118" s="2">
        <v>0</v>
      </c>
      <c r="I2118" s="5">
        <v>43499</v>
      </c>
    </row>
    <row r="2119" spans="1:9" x14ac:dyDescent="0.25">
      <c r="A2119" s="2">
        <v>0</v>
      </c>
      <c r="B2119" s="2">
        <v>1241</v>
      </c>
      <c r="C2119" s="2">
        <v>0</v>
      </c>
      <c r="D2119" s="2">
        <v>0</v>
      </c>
      <c r="E2119" s="2">
        <v>0</v>
      </c>
      <c r="F2119" s="2">
        <v>0</v>
      </c>
      <c r="G2119" s="2">
        <v>0</v>
      </c>
      <c r="H2119" s="2">
        <v>0</v>
      </c>
      <c r="I2119" s="5">
        <v>43499</v>
      </c>
    </row>
    <row r="2120" spans="1:9" x14ac:dyDescent="0.25">
      <c r="A2120" s="2">
        <v>0</v>
      </c>
      <c r="B2120" s="2">
        <v>2016</v>
      </c>
      <c r="C2120" s="2">
        <v>0</v>
      </c>
      <c r="D2120" s="2">
        <v>0</v>
      </c>
      <c r="E2120" s="2">
        <v>0</v>
      </c>
      <c r="F2120" s="2">
        <v>0</v>
      </c>
      <c r="G2120" s="2">
        <v>0</v>
      </c>
      <c r="H2120" s="2">
        <v>0</v>
      </c>
      <c r="I2120" s="5">
        <v>43499</v>
      </c>
    </row>
    <row r="2121" spans="1:9" x14ac:dyDescent="0.25">
      <c r="A2121" s="2">
        <v>0</v>
      </c>
      <c r="B2121" s="2">
        <v>2037</v>
      </c>
      <c r="C2121" s="2">
        <v>0</v>
      </c>
      <c r="D2121" s="2">
        <v>0</v>
      </c>
      <c r="E2121" s="2">
        <v>0</v>
      </c>
      <c r="F2121" s="2">
        <v>0</v>
      </c>
      <c r="G2121" s="2">
        <v>0</v>
      </c>
      <c r="H2121" s="2">
        <v>0</v>
      </c>
      <c r="I2121" s="5">
        <v>43499</v>
      </c>
    </row>
    <row r="2122" spans="1:9" x14ac:dyDescent="0.25">
      <c r="A2122" s="2">
        <v>0</v>
      </c>
      <c r="B2122" s="2">
        <v>2132</v>
      </c>
      <c r="C2122" s="2">
        <v>0</v>
      </c>
      <c r="D2122" s="2">
        <v>0</v>
      </c>
      <c r="E2122" s="2">
        <v>0</v>
      </c>
      <c r="F2122" s="2">
        <v>0</v>
      </c>
      <c r="G2122" s="2">
        <v>0</v>
      </c>
      <c r="H2122" s="2">
        <v>0</v>
      </c>
      <c r="I2122" s="5">
        <v>43499</v>
      </c>
    </row>
    <row r="2123" spans="1:9" x14ac:dyDescent="0.25">
      <c r="A2123" s="2">
        <v>0</v>
      </c>
      <c r="B2123" s="2">
        <v>2133</v>
      </c>
      <c r="C2123" s="2">
        <v>0</v>
      </c>
      <c r="D2123" s="2">
        <v>0</v>
      </c>
      <c r="E2123" s="2">
        <v>0</v>
      </c>
      <c r="F2123" s="2">
        <v>0</v>
      </c>
      <c r="G2123" s="2">
        <v>0</v>
      </c>
      <c r="H2123" s="2">
        <v>0</v>
      </c>
      <c r="I2123" s="5">
        <v>43499</v>
      </c>
    </row>
    <row r="2124" spans="1:9" x14ac:dyDescent="0.25">
      <c r="A2124" s="2">
        <v>0</v>
      </c>
      <c r="B2124" s="2">
        <v>2751</v>
      </c>
      <c r="C2124" s="2">
        <v>0</v>
      </c>
      <c r="D2124" s="2">
        <v>0</v>
      </c>
      <c r="E2124" s="2">
        <v>0</v>
      </c>
      <c r="F2124" s="2">
        <v>0</v>
      </c>
      <c r="G2124" s="2">
        <v>0</v>
      </c>
      <c r="H2124" s="2">
        <v>0</v>
      </c>
      <c r="I2124" s="5">
        <v>43499</v>
      </c>
    </row>
    <row r="2125" spans="1:9" x14ac:dyDescent="0.25">
      <c r="A2125" s="2">
        <v>0</v>
      </c>
      <c r="B2125" s="2">
        <v>2971</v>
      </c>
      <c r="C2125" s="2">
        <v>0</v>
      </c>
      <c r="D2125" s="2">
        <v>0</v>
      </c>
      <c r="E2125" s="2">
        <v>1</v>
      </c>
      <c r="F2125" s="2">
        <v>0</v>
      </c>
      <c r="G2125" s="2">
        <v>0</v>
      </c>
      <c r="H2125" s="2">
        <v>1</v>
      </c>
      <c r="I2125" s="5">
        <v>43499</v>
      </c>
    </row>
    <row r="2126" spans="1:9" x14ac:dyDescent="0.25">
      <c r="A2126" s="2">
        <v>0</v>
      </c>
      <c r="B2126" s="2">
        <v>2430</v>
      </c>
      <c r="C2126" s="2">
        <v>0</v>
      </c>
      <c r="D2126" s="2">
        <v>0</v>
      </c>
      <c r="E2126" s="2">
        <v>0</v>
      </c>
      <c r="F2126" s="2">
        <v>0</v>
      </c>
      <c r="G2126" s="2">
        <v>0</v>
      </c>
      <c r="H2126" s="2">
        <v>0</v>
      </c>
      <c r="I2126" s="5">
        <v>43498</v>
      </c>
    </row>
    <row r="2127" spans="1:9" x14ac:dyDescent="0.25">
      <c r="A2127" s="2">
        <v>0</v>
      </c>
      <c r="B2127" s="2">
        <v>2763</v>
      </c>
      <c r="C2127" s="2">
        <v>0</v>
      </c>
      <c r="D2127" s="2">
        <v>0</v>
      </c>
      <c r="E2127" s="2">
        <v>0</v>
      </c>
      <c r="F2127" s="2">
        <v>0</v>
      </c>
      <c r="G2127" s="2">
        <v>0</v>
      </c>
      <c r="H2127" s="2">
        <v>0</v>
      </c>
      <c r="I2127" s="5">
        <v>43498</v>
      </c>
    </row>
    <row r="2128" spans="1:9" x14ac:dyDescent="0.25">
      <c r="A2128" s="2">
        <v>0</v>
      </c>
      <c r="B2128" s="2">
        <v>1071</v>
      </c>
      <c r="C2128" s="2">
        <v>0</v>
      </c>
      <c r="D2128" s="2">
        <v>0</v>
      </c>
      <c r="E2128" s="2">
        <v>0</v>
      </c>
      <c r="F2128" s="2">
        <v>0</v>
      </c>
      <c r="G2128" s="2">
        <v>0</v>
      </c>
      <c r="H2128" s="2">
        <v>1</v>
      </c>
      <c r="I2128" s="5">
        <v>43497</v>
      </c>
    </row>
    <row r="2129" spans="1:9" x14ac:dyDescent="0.25">
      <c r="A2129" s="2">
        <v>0</v>
      </c>
      <c r="B2129" s="2">
        <v>1634</v>
      </c>
      <c r="C2129" s="2">
        <v>0</v>
      </c>
      <c r="D2129" s="2">
        <v>0</v>
      </c>
      <c r="E2129" s="2">
        <v>0</v>
      </c>
      <c r="F2129" s="2">
        <v>0</v>
      </c>
      <c r="G2129" s="2">
        <v>0</v>
      </c>
      <c r="H2129" s="2">
        <v>0</v>
      </c>
      <c r="I2129" s="5">
        <v>43497</v>
      </c>
    </row>
    <row r="2130" spans="1:9" x14ac:dyDescent="0.25">
      <c r="A2130" s="2">
        <v>0</v>
      </c>
      <c r="B2130" s="2">
        <v>2668</v>
      </c>
      <c r="C2130" s="2">
        <v>0</v>
      </c>
      <c r="D2130" s="2">
        <v>0</v>
      </c>
      <c r="E2130" s="2">
        <v>0</v>
      </c>
      <c r="F2130" s="2">
        <v>0</v>
      </c>
      <c r="G2130" s="2">
        <v>0</v>
      </c>
      <c r="H2130" s="2">
        <v>0</v>
      </c>
      <c r="I2130" s="5">
        <v>43497</v>
      </c>
    </row>
    <row r="2131" spans="1:9" x14ac:dyDescent="0.25">
      <c r="A2131" s="2">
        <v>0</v>
      </c>
      <c r="B2131" s="2">
        <v>2153</v>
      </c>
      <c r="C2131" s="2">
        <v>0</v>
      </c>
      <c r="D2131" s="2">
        <v>0</v>
      </c>
      <c r="E2131" s="2">
        <v>0</v>
      </c>
      <c r="F2131" s="2">
        <v>0</v>
      </c>
      <c r="G2131" s="2">
        <v>0</v>
      </c>
      <c r="H2131" s="2">
        <v>0</v>
      </c>
      <c r="I2131" s="5">
        <v>43496</v>
      </c>
    </row>
    <row r="2132" spans="1:9" x14ac:dyDescent="0.25">
      <c r="A2132" s="2">
        <v>1</v>
      </c>
      <c r="B2132" s="2">
        <v>2253</v>
      </c>
      <c r="C2132" s="2">
        <v>0</v>
      </c>
      <c r="D2132" s="2">
        <v>0</v>
      </c>
      <c r="E2132" s="2">
        <v>0</v>
      </c>
      <c r="F2132" s="2">
        <v>0</v>
      </c>
      <c r="G2132" s="2">
        <v>0</v>
      </c>
      <c r="H2132" s="2">
        <v>1</v>
      </c>
      <c r="I2132" s="5">
        <v>43496</v>
      </c>
    </row>
    <row r="2133" spans="1:9" x14ac:dyDescent="0.25">
      <c r="A2133" s="2">
        <v>0</v>
      </c>
      <c r="B2133" s="2">
        <v>3051</v>
      </c>
      <c r="C2133" s="2">
        <v>0</v>
      </c>
      <c r="D2133" s="2">
        <v>0</v>
      </c>
      <c r="E2133" s="2">
        <v>0</v>
      </c>
      <c r="F2133" s="2">
        <v>0</v>
      </c>
      <c r="G2133" s="2">
        <v>0</v>
      </c>
      <c r="H2133" s="2">
        <v>0</v>
      </c>
      <c r="I2133" s="5">
        <v>43496</v>
      </c>
    </row>
    <row r="2134" spans="1:9" x14ac:dyDescent="0.25">
      <c r="A2134" s="2">
        <v>0</v>
      </c>
      <c r="B2134" s="2">
        <v>1991</v>
      </c>
      <c r="C2134" s="2">
        <v>1</v>
      </c>
      <c r="D2134" s="2">
        <v>1</v>
      </c>
      <c r="E2134" s="2">
        <v>1</v>
      </c>
      <c r="F2134" s="2">
        <v>0</v>
      </c>
      <c r="G2134" s="2">
        <v>0</v>
      </c>
      <c r="H2134" s="2">
        <v>0</v>
      </c>
      <c r="I2134" s="5">
        <v>43495</v>
      </c>
    </row>
    <row r="2135" spans="1:9" x14ac:dyDescent="0.25">
      <c r="A2135" s="2">
        <v>0</v>
      </c>
      <c r="B2135" s="2">
        <v>2376</v>
      </c>
      <c r="C2135" s="2">
        <v>0</v>
      </c>
      <c r="D2135" s="2">
        <v>0</v>
      </c>
      <c r="E2135" s="2">
        <v>0</v>
      </c>
      <c r="F2135" s="2">
        <v>0</v>
      </c>
      <c r="G2135" s="2">
        <v>0</v>
      </c>
      <c r="H2135" s="2">
        <v>0</v>
      </c>
      <c r="I2135" s="5">
        <v>43495</v>
      </c>
    </row>
    <row r="2136" spans="1:9" x14ac:dyDescent="0.25">
      <c r="A2136" s="2">
        <v>0</v>
      </c>
      <c r="B2136" s="2">
        <v>2412</v>
      </c>
      <c r="C2136" s="2">
        <v>0</v>
      </c>
      <c r="D2136" s="2">
        <v>0</v>
      </c>
      <c r="E2136" s="2">
        <v>0</v>
      </c>
      <c r="F2136" s="2">
        <v>0</v>
      </c>
      <c r="G2136" s="2">
        <v>0</v>
      </c>
      <c r="H2136" s="2">
        <v>0</v>
      </c>
      <c r="I2136" s="5">
        <v>43495</v>
      </c>
    </row>
    <row r="2137" spans="1:9" x14ac:dyDescent="0.25">
      <c r="A2137" s="2">
        <v>0</v>
      </c>
      <c r="B2137" s="2">
        <v>1487</v>
      </c>
      <c r="C2137" s="2">
        <v>0</v>
      </c>
      <c r="D2137" s="2">
        <v>0</v>
      </c>
      <c r="E2137" s="2">
        <v>0</v>
      </c>
      <c r="F2137" s="2">
        <v>0</v>
      </c>
      <c r="G2137" s="2">
        <v>0</v>
      </c>
      <c r="H2137" s="2">
        <v>0</v>
      </c>
      <c r="I2137" s="5">
        <v>43494</v>
      </c>
    </row>
    <row r="2138" spans="1:9" x14ac:dyDescent="0.25">
      <c r="A2138" s="2">
        <v>0</v>
      </c>
      <c r="B2138" s="2">
        <v>2890</v>
      </c>
      <c r="C2138" s="2">
        <v>1</v>
      </c>
      <c r="D2138" s="2">
        <v>0</v>
      </c>
      <c r="E2138" s="2">
        <v>0</v>
      </c>
      <c r="F2138" s="2">
        <v>1</v>
      </c>
      <c r="G2138" s="2">
        <v>0</v>
      </c>
      <c r="H2138" s="2">
        <v>1</v>
      </c>
      <c r="I2138" s="5">
        <v>43494</v>
      </c>
    </row>
    <row r="2139" spans="1:9" x14ac:dyDescent="0.25">
      <c r="A2139" s="2">
        <v>0</v>
      </c>
      <c r="B2139" s="2">
        <v>1282</v>
      </c>
      <c r="C2139" s="2">
        <v>1</v>
      </c>
      <c r="D2139" s="2">
        <v>0</v>
      </c>
      <c r="E2139" s="2">
        <v>0</v>
      </c>
      <c r="F2139" s="2">
        <v>1</v>
      </c>
      <c r="G2139" s="2">
        <v>0</v>
      </c>
      <c r="H2139" s="2">
        <v>0</v>
      </c>
      <c r="I2139" s="5">
        <v>43493</v>
      </c>
    </row>
    <row r="2140" spans="1:9" x14ac:dyDescent="0.25">
      <c r="A2140" s="2">
        <v>0</v>
      </c>
      <c r="B2140" s="2">
        <v>1138</v>
      </c>
      <c r="C2140" s="2">
        <v>0</v>
      </c>
      <c r="D2140" s="2">
        <v>0</v>
      </c>
      <c r="E2140" s="2">
        <v>0</v>
      </c>
      <c r="F2140" s="2">
        <v>0</v>
      </c>
      <c r="G2140" s="2">
        <v>0</v>
      </c>
      <c r="H2140" s="2">
        <v>0</v>
      </c>
      <c r="I2140" s="5">
        <v>43492</v>
      </c>
    </row>
    <row r="2141" spans="1:9" x14ac:dyDescent="0.25">
      <c r="A2141" s="2">
        <v>0</v>
      </c>
      <c r="B2141" s="2">
        <v>1367</v>
      </c>
      <c r="C2141" s="2">
        <v>0</v>
      </c>
      <c r="D2141" s="2">
        <v>0</v>
      </c>
      <c r="E2141" s="2">
        <v>0</v>
      </c>
      <c r="F2141" s="2">
        <v>0</v>
      </c>
      <c r="G2141" s="2">
        <v>0</v>
      </c>
      <c r="H2141" s="2">
        <v>0</v>
      </c>
      <c r="I2141" s="5">
        <v>43492</v>
      </c>
    </row>
    <row r="2142" spans="1:9" x14ac:dyDescent="0.25">
      <c r="A2142" s="2">
        <v>0</v>
      </c>
      <c r="B2142" s="2">
        <v>1397</v>
      </c>
      <c r="C2142" s="2">
        <v>0</v>
      </c>
      <c r="D2142" s="2">
        <v>0</v>
      </c>
      <c r="E2142" s="2">
        <v>0</v>
      </c>
      <c r="F2142" s="2">
        <v>0</v>
      </c>
      <c r="G2142" s="2">
        <v>0</v>
      </c>
      <c r="H2142" s="2">
        <v>0</v>
      </c>
      <c r="I2142" s="5">
        <v>43492</v>
      </c>
    </row>
    <row r="2143" spans="1:9" x14ac:dyDescent="0.25">
      <c r="A2143" s="2">
        <v>0</v>
      </c>
      <c r="B2143" s="2">
        <v>2063</v>
      </c>
      <c r="C2143" s="2">
        <v>0</v>
      </c>
      <c r="D2143" s="2">
        <v>0</v>
      </c>
      <c r="E2143" s="2">
        <v>0</v>
      </c>
      <c r="F2143" s="2">
        <v>0</v>
      </c>
      <c r="G2143" s="2">
        <v>0</v>
      </c>
      <c r="H2143" s="2">
        <v>1</v>
      </c>
      <c r="I2143" s="5">
        <v>43492</v>
      </c>
    </row>
    <row r="2144" spans="1:9" x14ac:dyDescent="0.25">
      <c r="A2144" s="2">
        <v>0</v>
      </c>
      <c r="B2144" s="2">
        <v>2144</v>
      </c>
      <c r="C2144" s="2">
        <v>0</v>
      </c>
      <c r="D2144" s="2">
        <v>0</v>
      </c>
      <c r="E2144" s="2">
        <v>0</v>
      </c>
      <c r="F2144" s="2">
        <v>0</v>
      </c>
      <c r="G2144" s="2">
        <v>0</v>
      </c>
      <c r="H2144" s="2">
        <v>0</v>
      </c>
      <c r="I2144" s="5">
        <v>43492</v>
      </c>
    </row>
    <row r="2145" spans="1:9" x14ac:dyDescent="0.25">
      <c r="A2145" s="2">
        <v>0</v>
      </c>
      <c r="B2145" s="2">
        <v>2148</v>
      </c>
      <c r="C2145" s="2">
        <v>0</v>
      </c>
      <c r="D2145" s="2">
        <v>0</v>
      </c>
      <c r="E2145" s="2">
        <v>0</v>
      </c>
      <c r="F2145" s="2">
        <v>0</v>
      </c>
      <c r="G2145" s="2">
        <v>0</v>
      </c>
      <c r="H2145" s="2">
        <v>0</v>
      </c>
      <c r="I2145" s="5">
        <v>43492</v>
      </c>
    </row>
    <row r="2146" spans="1:9" x14ac:dyDescent="0.25">
      <c r="A2146" s="2">
        <v>0</v>
      </c>
      <c r="B2146" s="2">
        <v>2201</v>
      </c>
      <c r="C2146" s="2">
        <v>0</v>
      </c>
      <c r="D2146" s="2">
        <v>0</v>
      </c>
      <c r="E2146" s="2">
        <v>0</v>
      </c>
      <c r="F2146" s="2">
        <v>0</v>
      </c>
      <c r="G2146" s="2">
        <v>0</v>
      </c>
      <c r="H2146" s="2">
        <v>0</v>
      </c>
      <c r="I2146" s="5">
        <v>43492</v>
      </c>
    </row>
    <row r="2147" spans="1:9" x14ac:dyDescent="0.25">
      <c r="A2147" s="2">
        <v>0</v>
      </c>
      <c r="B2147" s="2">
        <v>2888</v>
      </c>
      <c r="C2147" s="2">
        <v>1</v>
      </c>
      <c r="D2147" s="2">
        <v>0</v>
      </c>
      <c r="E2147" s="2">
        <v>1</v>
      </c>
      <c r="F2147" s="2">
        <v>0</v>
      </c>
      <c r="G2147" s="2">
        <v>0</v>
      </c>
      <c r="H2147" s="2">
        <v>1</v>
      </c>
      <c r="I2147" s="5">
        <v>43492</v>
      </c>
    </row>
    <row r="2148" spans="1:9" x14ac:dyDescent="0.25">
      <c r="A2148" s="2">
        <v>0</v>
      </c>
      <c r="B2148" s="2">
        <v>1349</v>
      </c>
      <c r="C2148" s="2">
        <v>0</v>
      </c>
      <c r="D2148" s="2">
        <v>0</v>
      </c>
      <c r="E2148" s="2">
        <v>0</v>
      </c>
      <c r="F2148" s="2">
        <v>0</v>
      </c>
      <c r="G2148" s="2">
        <v>0</v>
      </c>
      <c r="H2148" s="2">
        <v>0</v>
      </c>
      <c r="I2148" s="5">
        <v>43491</v>
      </c>
    </row>
    <row r="2149" spans="1:9" x14ac:dyDescent="0.25">
      <c r="A2149" s="2">
        <v>0</v>
      </c>
      <c r="B2149" s="2">
        <v>3198</v>
      </c>
      <c r="C2149" s="2">
        <v>0</v>
      </c>
      <c r="D2149" s="2">
        <v>0</v>
      </c>
      <c r="E2149" s="2">
        <v>0</v>
      </c>
      <c r="F2149" s="2">
        <v>0</v>
      </c>
      <c r="G2149" s="2">
        <v>0</v>
      </c>
      <c r="H2149" s="2">
        <v>0</v>
      </c>
      <c r="I2149" s="5">
        <v>43491</v>
      </c>
    </row>
    <row r="2150" spans="1:9" x14ac:dyDescent="0.25">
      <c r="A2150" s="2">
        <v>0</v>
      </c>
      <c r="B2150" s="2">
        <v>3213</v>
      </c>
      <c r="C2150" s="2">
        <v>0</v>
      </c>
      <c r="D2150" s="2">
        <v>0</v>
      </c>
      <c r="E2150" s="2">
        <v>0</v>
      </c>
      <c r="F2150" s="2">
        <v>0</v>
      </c>
      <c r="G2150" s="2">
        <v>0</v>
      </c>
      <c r="H2150" s="2">
        <v>0</v>
      </c>
      <c r="I2150" s="5">
        <v>43491</v>
      </c>
    </row>
    <row r="2151" spans="1:9" x14ac:dyDescent="0.25">
      <c r="A2151" s="2">
        <v>0</v>
      </c>
      <c r="B2151" s="2">
        <v>1439</v>
      </c>
      <c r="C2151" s="2">
        <v>0</v>
      </c>
      <c r="D2151" s="2">
        <v>0</v>
      </c>
      <c r="E2151" s="2">
        <v>0</v>
      </c>
      <c r="F2151" s="2">
        <v>0</v>
      </c>
      <c r="G2151" s="2">
        <v>0</v>
      </c>
      <c r="H2151" s="2">
        <v>0</v>
      </c>
      <c r="I2151" s="5">
        <v>43490</v>
      </c>
    </row>
    <row r="2152" spans="1:9" x14ac:dyDescent="0.25">
      <c r="A2152" s="2">
        <v>1</v>
      </c>
      <c r="B2152" s="2">
        <v>2480</v>
      </c>
      <c r="C2152" s="2">
        <v>0</v>
      </c>
      <c r="D2152" s="2">
        <v>0</v>
      </c>
      <c r="E2152" s="2">
        <v>0</v>
      </c>
      <c r="F2152" s="2">
        <v>0</v>
      </c>
      <c r="G2152" s="2">
        <v>0</v>
      </c>
      <c r="H2152" s="2">
        <v>1</v>
      </c>
      <c r="I2152" s="5">
        <v>43490</v>
      </c>
    </row>
    <row r="2153" spans="1:9" x14ac:dyDescent="0.25">
      <c r="A2153" s="2">
        <v>0</v>
      </c>
      <c r="B2153" s="2">
        <v>2627</v>
      </c>
      <c r="C2153" s="2">
        <v>0</v>
      </c>
      <c r="D2153" s="2">
        <v>0</v>
      </c>
      <c r="E2153" s="2">
        <v>0</v>
      </c>
      <c r="F2153" s="2">
        <v>0</v>
      </c>
      <c r="G2153" s="2">
        <v>0</v>
      </c>
      <c r="H2153" s="2">
        <v>1</v>
      </c>
      <c r="I2153" s="5">
        <v>43490</v>
      </c>
    </row>
    <row r="2154" spans="1:9" x14ac:dyDescent="0.25">
      <c r="A2154" s="2">
        <v>1</v>
      </c>
      <c r="B2154" s="2">
        <v>1466</v>
      </c>
      <c r="C2154" s="2">
        <v>0</v>
      </c>
      <c r="D2154" s="2">
        <v>0</v>
      </c>
      <c r="E2154" s="2">
        <v>0</v>
      </c>
      <c r="F2154" s="2">
        <v>0</v>
      </c>
      <c r="G2154" s="2">
        <v>0</v>
      </c>
      <c r="H2154" s="2">
        <v>1</v>
      </c>
      <c r="I2154" s="5">
        <v>43489</v>
      </c>
    </row>
    <row r="2155" spans="1:9" x14ac:dyDescent="0.25">
      <c r="A2155" s="2">
        <v>0</v>
      </c>
      <c r="B2155" s="2">
        <v>2562</v>
      </c>
      <c r="C2155" s="2">
        <v>0</v>
      </c>
      <c r="D2155" s="2">
        <v>0</v>
      </c>
      <c r="E2155" s="2">
        <v>0</v>
      </c>
      <c r="F2155" s="2">
        <v>0</v>
      </c>
      <c r="G2155" s="2">
        <v>0</v>
      </c>
      <c r="H2155" s="2">
        <v>1</v>
      </c>
      <c r="I2155" s="5">
        <v>43489</v>
      </c>
    </row>
    <row r="2156" spans="1:9" x14ac:dyDescent="0.25">
      <c r="A2156" s="2">
        <v>0</v>
      </c>
      <c r="B2156" s="2">
        <v>1359</v>
      </c>
      <c r="C2156" s="2">
        <v>0</v>
      </c>
      <c r="D2156" s="2">
        <v>0</v>
      </c>
      <c r="E2156" s="2">
        <v>0</v>
      </c>
      <c r="F2156" s="2">
        <v>0</v>
      </c>
      <c r="G2156" s="2">
        <v>0</v>
      </c>
      <c r="H2156" s="2">
        <v>0</v>
      </c>
      <c r="I2156" s="5">
        <v>43488</v>
      </c>
    </row>
    <row r="2157" spans="1:9" x14ac:dyDescent="0.25">
      <c r="A2157" s="2">
        <v>0</v>
      </c>
      <c r="B2157" s="2">
        <v>2262</v>
      </c>
      <c r="C2157" s="2">
        <v>1</v>
      </c>
      <c r="D2157" s="2">
        <v>0</v>
      </c>
      <c r="E2157" s="2">
        <v>0</v>
      </c>
      <c r="F2157" s="2">
        <v>1</v>
      </c>
      <c r="G2157" s="2">
        <v>0</v>
      </c>
      <c r="H2157" s="2">
        <v>1</v>
      </c>
      <c r="I2157" s="5">
        <v>43488</v>
      </c>
    </row>
    <row r="2158" spans="1:9" x14ac:dyDescent="0.25">
      <c r="A2158" s="2">
        <v>0</v>
      </c>
      <c r="B2158" s="2">
        <v>2314</v>
      </c>
      <c r="C2158" s="2">
        <v>1</v>
      </c>
      <c r="D2158" s="2">
        <v>1</v>
      </c>
      <c r="E2158" s="2">
        <v>1</v>
      </c>
      <c r="F2158" s="2">
        <v>0</v>
      </c>
      <c r="G2158" s="2">
        <v>0</v>
      </c>
      <c r="H2158" s="2">
        <v>1</v>
      </c>
      <c r="I2158" s="5">
        <v>43488</v>
      </c>
    </row>
    <row r="2159" spans="1:9" x14ac:dyDescent="0.25">
      <c r="A2159" s="2">
        <v>0</v>
      </c>
      <c r="B2159" s="2">
        <v>2487</v>
      </c>
      <c r="C2159" s="2">
        <v>0</v>
      </c>
      <c r="D2159" s="2">
        <v>0</v>
      </c>
      <c r="E2159" s="2">
        <v>0</v>
      </c>
      <c r="F2159" s="2">
        <v>0</v>
      </c>
      <c r="G2159" s="2">
        <v>0</v>
      </c>
      <c r="H2159" s="2">
        <v>0</v>
      </c>
      <c r="I2159" s="5">
        <v>43488</v>
      </c>
    </row>
    <row r="2160" spans="1:9" x14ac:dyDescent="0.25">
      <c r="A2160" s="2">
        <v>0</v>
      </c>
      <c r="B2160" s="2">
        <v>2509</v>
      </c>
      <c r="C2160" s="2">
        <v>0</v>
      </c>
      <c r="D2160" s="2">
        <v>0</v>
      </c>
      <c r="E2160" s="2">
        <v>0</v>
      </c>
      <c r="F2160" s="2">
        <v>0</v>
      </c>
      <c r="G2160" s="2">
        <v>0</v>
      </c>
      <c r="H2160" s="2">
        <v>1</v>
      </c>
      <c r="I2160" s="5">
        <v>43488</v>
      </c>
    </row>
    <row r="2161" spans="1:9" x14ac:dyDescent="0.25">
      <c r="A2161" s="2">
        <v>0</v>
      </c>
      <c r="B2161" s="2">
        <v>1231</v>
      </c>
      <c r="C2161" s="2">
        <v>0</v>
      </c>
      <c r="D2161" s="2">
        <v>0</v>
      </c>
      <c r="E2161" s="2">
        <v>0</v>
      </c>
      <c r="F2161" s="2">
        <v>0</v>
      </c>
      <c r="G2161" s="2">
        <v>0</v>
      </c>
      <c r="H2161" s="2">
        <v>0</v>
      </c>
      <c r="I2161" s="5">
        <v>43487</v>
      </c>
    </row>
    <row r="2162" spans="1:9" x14ac:dyDescent="0.25">
      <c r="A2162" s="2">
        <v>0</v>
      </c>
      <c r="B2162" s="2">
        <v>1583</v>
      </c>
      <c r="C2162" s="2">
        <v>0</v>
      </c>
      <c r="D2162" s="2">
        <v>0</v>
      </c>
      <c r="E2162" s="2">
        <v>0</v>
      </c>
      <c r="F2162" s="2">
        <v>0</v>
      </c>
      <c r="G2162" s="2">
        <v>0</v>
      </c>
      <c r="H2162" s="2">
        <v>0</v>
      </c>
      <c r="I2162" s="5">
        <v>43487</v>
      </c>
    </row>
    <row r="2163" spans="1:9" x14ac:dyDescent="0.25">
      <c r="A2163" s="2">
        <v>0</v>
      </c>
      <c r="B2163" s="2">
        <v>1602</v>
      </c>
      <c r="C2163" s="2">
        <v>0</v>
      </c>
      <c r="D2163" s="2">
        <v>0</v>
      </c>
      <c r="E2163" s="2">
        <v>0</v>
      </c>
      <c r="F2163" s="2">
        <v>0</v>
      </c>
      <c r="G2163" s="2">
        <v>0</v>
      </c>
      <c r="H2163" s="2">
        <v>0</v>
      </c>
      <c r="I2163" s="5">
        <v>43487</v>
      </c>
    </row>
    <row r="2164" spans="1:9" x14ac:dyDescent="0.25">
      <c r="A2164" s="2">
        <v>0</v>
      </c>
      <c r="B2164" s="2">
        <v>1938</v>
      </c>
      <c r="C2164" s="2">
        <v>0</v>
      </c>
      <c r="D2164" s="2">
        <v>0</v>
      </c>
      <c r="E2164" s="2">
        <v>0</v>
      </c>
      <c r="F2164" s="2">
        <v>0</v>
      </c>
      <c r="G2164" s="2">
        <v>0</v>
      </c>
      <c r="H2164" s="2">
        <v>0</v>
      </c>
      <c r="I2164" s="5">
        <v>43487</v>
      </c>
    </row>
    <row r="2165" spans="1:9" x14ac:dyDescent="0.25">
      <c r="A2165" s="2">
        <v>0</v>
      </c>
      <c r="B2165" s="2">
        <v>2478</v>
      </c>
      <c r="C2165" s="2">
        <v>0</v>
      </c>
      <c r="D2165" s="2">
        <v>0</v>
      </c>
      <c r="E2165" s="2">
        <v>0</v>
      </c>
      <c r="F2165" s="2">
        <v>0</v>
      </c>
      <c r="G2165" s="2">
        <v>0</v>
      </c>
      <c r="H2165" s="2">
        <v>1</v>
      </c>
      <c r="I2165" s="5">
        <v>43487</v>
      </c>
    </row>
    <row r="2166" spans="1:9" x14ac:dyDescent="0.25">
      <c r="A2166" s="2">
        <v>0</v>
      </c>
      <c r="B2166" s="2">
        <v>2550</v>
      </c>
      <c r="C2166" s="2">
        <v>0</v>
      </c>
      <c r="D2166" s="2">
        <v>0</v>
      </c>
      <c r="E2166" s="2">
        <v>0</v>
      </c>
      <c r="F2166" s="2">
        <v>0</v>
      </c>
      <c r="G2166" s="2">
        <v>0</v>
      </c>
      <c r="H2166" s="2">
        <v>1</v>
      </c>
      <c r="I2166" s="5">
        <v>43487</v>
      </c>
    </row>
    <row r="2167" spans="1:9" x14ac:dyDescent="0.25">
      <c r="A2167" s="2">
        <v>0</v>
      </c>
      <c r="B2167" s="2">
        <v>3023</v>
      </c>
      <c r="C2167" s="2">
        <v>0</v>
      </c>
      <c r="D2167" s="2">
        <v>0</v>
      </c>
      <c r="E2167" s="2">
        <v>0</v>
      </c>
      <c r="F2167" s="2">
        <v>0</v>
      </c>
      <c r="G2167" s="2">
        <v>0</v>
      </c>
      <c r="H2167" s="2">
        <v>1</v>
      </c>
      <c r="I2167" s="5">
        <v>43487</v>
      </c>
    </row>
    <row r="2168" spans="1:9" x14ac:dyDescent="0.25">
      <c r="A2168" s="2">
        <v>0</v>
      </c>
      <c r="B2168" s="2">
        <v>3199</v>
      </c>
      <c r="C2168" s="2">
        <v>0</v>
      </c>
      <c r="D2168" s="2">
        <v>0</v>
      </c>
      <c r="E2168" s="2">
        <v>0</v>
      </c>
      <c r="F2168" s="2">
        <v>0</v>
      </c>
      <c r="G2168" s="2">
        <v>0</v>
      </c>
      <c r="H2168" s="2">
        <v>0</v>
      </c>
      <c r="I2168" s="5">
        <v>43487</v>
      </c>
    </row>
    <row r="2169" spans="1:9" x14ac:dyDescent="0.25">
      <c r="A2169" s="2">
        <v>0</v>
      </c>
      <c r="B2169" s="2">
        <v>3214</v>
      </c>
      <c r="C2169" s="2">
        <v>0</v>
      </c>
      <c r="D2169" s="2">
        <v>0</v>
      </c>
      <c r="E2169" s="2">
        <v>0</v>
      </c>
      <c r="F2169" s="2">
        <v>0</v>
      </c>
      <c r="G2169" s="2">
        <v>0</v>
      </c>
      <c r="H2169" s="2">
        <v>0</v>
      </c>
      <c r="I2169" s="5">
        <v>43487</v>
      </c>
    </row>
    <row r="2170" spans="1:9" x14ac:dyDescent="0.25">
      <c r="A2170" s="2">
        <v>1</v>
      </c>
      <c r="B2170" s="2">
        <v>2473</v>
      </c>
      <c r="C2170" s="2">
        <v>0</v>
      </c>
      <c r="D2170" s="2">
        <v>0</v>
      </c>
      <c r="E2170" s="2">
        <v>0</v>
      </c>
      <c r="F2170" s="2">
        <v>0</v>
      </c>
      <c r="G2170" s="2">
        <v>0</v>
      </c>
      <c r="H2170" s="2">
        <v>1</v>
      </c>
      <c r="I2170" s="5">
        <v>43486</v>
      </c>
    </row>
    <row r="2171" spans="1:9" x14ac:dyDescent="0.25">
      <c r="A2171" s="2">
        <v>0</v>
      </c>
      <c r="B2171" s="2">
        <v>2682</v>
      </c>
      <c r="C2171" s="2">
        <v>0</v>
      </c>
      <c r="D2171" s="2">
        <v>0</v>
      </c>
      <c r="E2171" s="2">
        <v>0</v>
      </c>
      <c r="F2171" s="2">
        <v>0</v>
      </c>
      <c r="G2171" s="2">
        <v>0</v>
      </c>
      <c r="H2171" s="2">
        <v>0</v>
      </c>
      <c r="I2171" s="5">
        <v>43486</v>
      </c>
    </row>
    <row r="2172" spans="1:9" x14ac:dyDescent="0.25">
      <c r="A2172" s="2">
        <v>0</v>
      </c>
      <c r="B2172" s="2">
        <v>2851</v>
      </c>
      <c r="C2172" s="2">
        <v>0</v>
      </c>
      <c r="D2172" s="2">
        <v>0</v>
      </c>
      <c r="E2172" s="2">
        <v>0</v>
      </c>
      <c r="F2172" s="2">
        <v>0</v>
      </c>
      <c r="G2172" s="2">
        <v>0</v>
      </c>
      <c r="H2172" s="2">
        <v>1</v>
      </c>
      <c r="I2172" s="5">
        <v>43486</v>
      </c>
    </row>
    <row r="2173" spans="1:9" x14ac:dyDescent="0.25">
      <c r="A2173" s="2">
        <v>0</v>
      </c>
      <c r="B2173" s="2">
        <v>1453</v>
      </c>
      <c r="C2173" s="2">
        <v>0</v>
      </c>
      <c r="D2173" s="2">
        <v>0</v>
      </c>
      <c r="E2173" s="2">
        <v>0</v>
      </c>
      <c r="F2173" s="2">
        <v>0</v>
      </c>
      <c r="G2173" s="2">
        <v>0</v>
      </c>
      <c r="H2173" s="2">
        <v>0</v>
      </c>
      <c r="I2173" s="5">
        <v>43485</v>
      </c>
    </row>
    <row r="2174" spans="1:9" x14ac:dyDescent="0.25">
      <c r="A2174" s="2">
        <v>0</v>
      </c>
      <c r="B2174" s="2">
        <v>1303</v>
      </c>
      <c r="C2174" s="2">
        <v>0</v>
      </c>
      <c r="D2174" s="2">
        <v>0</v>
      </c>
      <c r="E2174" s="2">
        <v>0</v>
      </c>
      <c r="F2174" s="2">
        <v>0</v>
      </c>
      <c r="G2174" s="2">
        <v>0</v>
      </c>
      <c r="H2174" s="2">
        <v>0</v>
      </c>
      <c r="I2174" s="5">
        <v>43484</v>
      </c>
    </row>
    <row r="2175" spans="1:9" x14ac:dyDescent="0.25">
      <c r="A2175" s="2">
        <v>0</v>
      </c>
      <c r="B2175" s="2">
        <v>3101</v>
      </c>
      <c r="C2175" s="2">
        <v>0</v>
      </c>
      <c r="D2175" s="2">
        <v>0</v>
      </c>
      <c r="E2175" s="2">
        <v>0</v>
      </c>
      <c r="F2175" s="2">
        <v>0</v>
      </c>
      <c r="G2175" s="2">
        <v>0</v>
      </c>
      <c r="H2175" s="2">
        <v>0</v>
      </c>
      <c r="I2175" s="5">
        <v>43484</v>
      </c>
    </row>
    <row r="2176" spans="1:9" x14ac:dyDescent="0.25">
      <c r="A2176" s="2">
        <v>0</v>
      </c>
      <c r="B2176" s="2">
        <v>2379</v>
      </c>
      <c r="C2176" s="2">
        <v>0</v>
      </c>
      <c r="D2176" s="2">
        <v>0</v>
      </c>
      <c r="E2176" s="2">
        <v>0</v>
      </c>
      <c r="F2176" s="2">
        <v>0</v>
      </c>
      <c r="G2176" s="2">
        <v>0</v>
      </c>
      <c r="H2176" s="2">
        <v>1</v>
      </c>
      <c r="I2176" s="5">
        <v>43483</v>
      </c>
    </row>
    <row r="2177" spans="1:9" x14ac:dyDescent="0.25">
      <c r="A2177" s="2">
        <v>0</v>
      </c>
      <c r="B2177" s="2">
        <v>2928</v>
      </c>
      <c r="C2177" s="2">
        <v>0</v>
      </c>
      <c r="D2177" s="2">
        <v>0</v>
      </c>
      <c r="E2177" s="2">
        <v>0</v>
      </c>
      <c r="F2177" s="2">
        <v>0</v>
      </c>
      <c r="G2177" s="2">
        <v>0</v>
      </c>
      <c r="H2177" s="2">
        <v>1</v>
      </c>
      <c r="I2177" s="5">
        <v>43483</v>
      </c>
    </row>
    <row r="2178" spans="1:9" x14ac:dyDescent="0.25">
      <c r="A2178" s="2">
        <v>0</v>
      </c>
      <c r="B2178" s="2">
        <v>1512</v>
      </c>
      <c r="C2178" s="2">
        <v>0</v>
      </c>
      <c r="D2178" s="2">
        <v>0</v>
      </c>
      <c r="E2178" s="2">
        <v>0</v>
      </c>
      <c r="F2178" s="2">
        <v>0</v>
      </c>
      <c r="G2178" s="2">
        <v>0</v>
      </c>
      <c r="H2178" s="2">
        <v>0</v>
      </c>
      <c r="I2178" s="5">
        <v>43482</v>
      </c>
    </row>
    <row r="2179" spans="1:9" x14ac:dyDescent="0.25">
      <c r="A2179" s="2">
        <v>0</v>
      </c>
      <c r="B2179" s="2">
        <v>1635</v>
      </c>
      <c r="C2179" s="2">
        <v>0</v>
      </c>
      <c r="D2179" s="2">
        <v>0</v>
      </c>
      <c r="E2179" s="2">
        <v>0</v>
      </c>
      <c r="F2179" s="2">
        <v>0</v>
      </c>
      <c r="G2179" s="2">
        <v>0</v>
      </c>
      <c r="H2179" s="2">
        <v>0</v>
      </c>
      <c r="I2179" s="5">
        <v>43482</v>
      </c>
    </row>
    <row r="2180" spans="1:9" x14ac:dyDescent="0.25">
      <c r="A2180" s="2">
        <v>0</v>
      </c>
      <c r="B2180" s="2">
        <v>1913</v>
      </c>
      <c r="C2180" s="2">
        <v>1</v>
      </c>
      <c r="D2180" s="2">
        <v>0</v>
      </c>
      <c r="E2180" s="2">
        <v>0</v>
      </c>
      <c r="F2180" s="2">
        <v>0</v>
      </c>
      <c r="G2180" s="2">
        <v>0</v>
      </c>
      <c r="H2180" s="2">
        <v>0</v>
      </c>
      <c r="I2180" s="5">
        <v>43482</v>
      </c>
    </row>
    <row r="2181" spans="1:9" x14ac:dyDescent="0.25">
      <c r="A2181" s="2">
        <v>0</v>
      </c>
      <c r="B2181" s="2">
        <v>2530</v>
      </c>
      <c r="C2181" s="2">
        <v>0</v>
      </c>
      <c r="D2181" s="2">
        <v>0</v>
      </c>
      <c r="E2181" s="2">
        <v>0</v>
      </c>
      <c r="F2181" s="2">
        <v>0</v>
      </c>
      <c r="G2181" s="2">
        <v>0</v>
      </c>
      <c r="H2181" s="2">
        <v>0</v>
      </c>
      <c r="I2181" s="5">
        <v>43482</v>
      </c>
    </row>
    <row r="2182" spans="1:9" x14ac:dyDescent="0.25">
      <c r="A2182" s="2">
        <v>0</v>
      </c>
      <c r="B2182" s="2">
        <v>3037</v>
      </c>
      <c r="C2182" s="2">
        <v>0</v>
      </c>
      <c r="D2182" s="2">
        <v>0</v>
      </c>
      <c r="E2182" s="2">
        <v>0</v>
      </c>
      <c r="F2182" s="2">
        <v>0</v>
      </c>
      <c r="G2182" s="2">
        <v>0</v>
      </c>
      <c r="H2182" s="2">
        <v>0</v>
      </c>
      <c r="I2182" s="5">
        <v>43482</v>
      </c>
    </row>
    <row r="2183" spans="1:9" x14ac:dyDescent="0.25">
      <c r="A2183" s="2">
        <v>0</v>
      </c>
      <c r="B2183" s="2">
        <v>1048</v>
      </c>
      <c r="C2183" s="2">
        <v>0</v>
      </c>
      <c r="D2183" s="2">
        <v>0</v>
      </c>
      <c r="E2183" s="2">
        <v>0</v>
      </c>
      <c r="F2183" s="2">
        <v>0</v>
      </c>
      <c r="G2183" s="2">
        <v>0</v>
      </c>
      <c r="H2183" s="2">
        <v>0</v>
      </c>
      <c r="I2183" s="5">
        <v>43481</v>
      </c>
    </row>
    <row r="2184" spans="1:9" x14ac:dyDescent="0.25">
      <c r="A2184" s="2">
        <v>0</v>
      </c>
      <c r="B2184" s="2">
        <v>1737</v>
      </c>
      <c r="C2184" s="2">
        <v>0</v>
      </c>
      <c r="D2184" s="2">
        <v>0</v>
      </c>
      <c r="E2184" s="2">
        <v>0</v>
      </c>
      <c r="F2184" s="2">
        <v>0</v>
      </c>
      <c r="G2184" s="2">
        <v>0</v>
      </c>
      <c r="H2184" s="2">
        <v>1</v>
      </c>
      <c r="I2184" s="5">
        <v>43481</v>
      </c>
    </row>
    <row r="2185" spans="1:9" x14ac:dyDescent="0.25">
      <c r="A2185" s="2">
        <v>0</v>
      </c>
      <c r="B2185" s="2">
        <v>3174</v>
      </c>
      <c r="C2185" s="2">
        <v>0</v>
      </c>
      <c r="D2185" s="2">
        <v>0</v>
      </c>
      <c r="E2185" s="2">
        <v>0</v>
      </c>
      <c r="F2185" s="2">
        <v>0</v>
      </c>
      <c r="G2185" s="2">
        <v>0</v>
      </c>
      <c r="H2185" s="2">
        <v>0</v>
      </c>
      <c r="I2185" s="5">
        <v>43481</v>
      </c>
    </row>
    <row r="2186" spans="1:9" x14ac:dyDescent="0.25">
      <c r="A2186" s="2">
        <v>0</v>
      </c>
      <c r="B2186" s="2">
        <v>1324</v>
      </c>
      <c r="C2186" s="2">
        <v>0</v>
      </c>
      <c r="D2186" s="2">
        <v>0</v>
      </c>
      <c r="E2186" s="2">
        <v>0</v>
      </c>
      <c r="F2186" s="2">
        <v>0</v>
      </c>
      <c r="G2186" s="2">
        <v>0</v>
      </c>
      <c r="H2186" s="2">
        <v>0</v>
      </c>
      <c r="I2186" s="5">
        <v>43480</v>
      </c>
    </row>
    <row r="2187" spans="1:9" x14ac:dyDescent="0.25">
      <c r="A2187" s="2">
        <v>0</v>
      </c>
      <c r="B2187" s="2">
        <v>2586</v>
      </c>
      <c r="C2187" s="2">
        <v>0</v>
      </c>
      <c r="D2187" s="2">
        <v>0</v>
      </c>
      <c r="E2187" s="2">
        <v>0</v>
      </c>
      <c r="F2187" s="2">
        <v>0</v>
      </c>
      <c r="G2187" s="2">
        <v>0</v>
      </c>
      <c r="H2187" s="2">
        <v>0</v>
      </c>
      <c r="I2187" s="5">
        <v>43480</v>
      </c>
    </row>
    <row r="2188" spans="1:9" x14ac:dyDescent="0.25">
      <c r="A2188" s="2">
        <v>0</v>
      </c>
      <c r="B2188" s="2">
        <v>1720</v>
      </c>
      <c r="C2188" s="2">
        <v>0</v>
      </c>
      <c r="D2188" s="2">
        <v>0</v>
      </c>
      <c r="E2188" s="2">
        <v>0</v>
      </c>
      <c r="F2188" s="2">
        <v>0</v>
      </c>
      <c r="G2188" s="2">
        <v>0</v>
      </c>
      <c r="H2188" s="2">
        <v>0</v>
      </c>
      <c r="I2188" s="5">
        <v>43479</v>
      </c>
    </row>
    <row r="2189" spans="1:9" x14ac:dyDescent="0.25">
      <c r="A2189" s="2">
        <v>0</v>
      </c>
      <c r="B2189" s="2">
        <v>2261</v>
      </c>
      <c r="C2189" s="2">
        <v>0</v>
      </c>
      <c r="D2189" s="2">
        <v>1</v>
      </c>
      <c r="E2189" s="2">
        <v>0</v>
      </c>
      <c r="F2189" s="2">
        <v>0</v>
      </c>
      <c r="G2189" s="2">
        <v>0</v>
      </c>
      <c r="H2189" s="2">
        <v>1</v>
      </c>
      <c r="I2189" s="5">
        <v>43479</v>
      </c>
    </row>
    <row r="2190" spans="1:9" x14ac:dyDescent="0.25">
      <c r="A2190" s="2">
        <v>0</v>
      </c>
      <c r="B2190" s="2">
        <v>1020</v>
      </c>
      <c r="C2190" s="2">
        <v>0</v>
      </c>
      <c r="D2190" s="2">
        <v>0</v>
      </c>
      <c r="E2190" s="2">
        <v>0</v>
      </c>
      <c r="F2190" s="2">
        <v>0</v>
      </c>
      <c r="G2190" s="2">
        <v>0</v>
      </c>
      <c r="H2190" s="2">
        <v>0</v>
      </c>
      <c r="I2190" s="5">
        <v>43478</v>
      </c>
    </row>
    <row r="2191" spans="1:9" x14ac:dyDescent="0.25">
      <c r="A2191" s="2">
        <v>0</v>
      </c>
      <c r="B2191" s="2">
        <v>1126</v>
      </c>
      <c r="C2191" s="2">
        <v>0</v>
      </c>
      <c r="D2191" s="2">
        <v>0</v>
      </c>
      <c r="E2191" s="2">
        <v>0</v>
      </c>
      <c r="F2191" s="2">
        <v>0</v>
      </c>
      <c r="G2191" s="2">
        <v>0</v>
      </c>
      <c r="H2191" s="2">
        <v>0</v>
      </c>
      <c r="I2191" s="5">
        <v>43478</v>
      </c>
    </row>
    <row r="2192" spans="1:9" x14ac:dyDescent="0.25">
      <c r="A2192" s="2">
        <v>0</v>
      </c>
      <c r="B2192" s="2">
        <v>1216</v>
      </c>
      <c r="C2192" s="2">
        <v>0</v>
      </c>
      <c r="D2192" s="2">
        <v>0</v>
      </c>
      <c r="E2192" s="2">
        <v>0</v>
      </c>
      <c r="F2192" s="2">
        <v>0</v>
      </c>
      <c r="G2192" s="2">
        <v>0</v>
      </c>
      <c r="H2192" s="2">
        <v>0</v>
      </c>
      <c r="I2192" s="5">
        <v>43478</v>
      </c>
    </row>
    <row r="2193" spans="1:9" x14ac:dyDescent="0.25">
      <c r="A2193" s="2">
        <v>0</v>
      </c>
      <c r="B2193" s="2">
        <v>2107</v>
      </c>
      <c r="C2193" s="2">
        <v>0</v>
      </c>
      <c r="D2193" s="2">
        <v>0</v>
      </c>
      <c r="E2193" s="2">
        <v>0</v>
      </c>
      <c r="F2193" s="2">
        <v>0</v>
      </c>
      <c r="G2193" s="2">
        <v>0</v>
      </c>
      <c r="H2193" s="2">
        <v>0</v>
      </c>
      <c r="I2193" s="5">
        <v>43478</v>
      </c>
    </row>
    <row r="2194" spans="1:9" x14ac:dyDescent="0.25">
      <c r="A2194" s="2">
        <v>0</v>
      </c>
      <c r="B2194" s="2">
        <v>2198</v>
      </c>
      <c r="C2194" s="2">
        <v>0</v>
      </c>
      <c r="D2194" s="2">
        <v>0</v>
      </c>
      <c r="E2194" s="2">
        <v>0</v>
      </c>
      <c r="F2194" s="2">
        <v>0</v>
      </c>
      <c r="G2194" s="2">
        <v>0</v>
      </c>
      <c r="H2194" s="2">
        <v>0</v>
      </c>
      <c r="I2194" s="5">
        <v>43478</v>
      </c>
    </row>
    <row r="2195" spans="1:9" x14ac:dyDescent="0.25">
      <c r="A2195" s="2">
        <v>0</v>
      </c>
      <c r="B2195" s="2">
        <v>2319</v>
      </c>
      <c r="C2195" s="2">
        <v>0</v>
      </c>
      <c r="D2195" s="2">
        <v>0</v>
      </c>
      <c r="E2195" s="2">
        <v>0</v>
      </c>
      <c r="F2195" s="2">
        <v>0</v>
      </c>
      <c r="G2195" s="2">
        <v>0</v>
      </c>
      <c r="H2195" s="2">
        <v>1</v>
      </c>
      <c r="I2195" s="5">
        <v>43478</v>
      </c>
    </row>
    <row r="2196" spans="1:9" x14ac:dyDescent="0.25">
      <c r="A2196" s="2">
        <v>0</v>
      </c>
      <c r="B2196" s="2">
        <v>2661</v>
      </c>
      <c r="C2196" s="2">
        <v>0</v>
      </c>
      <c r="D2196" s="2">
        <v>0</v>
      </c>
      <c r="E2196" s="2">
        <v>0</v>
      </c>
      <c r="F2196" s="2">
        <v>0</v>
      </c>
      <c r="G2196" s="2">
        <v>0</v>
      </c>
      <c r="H2196" s="2">
        <v>1</v>
      </c>
      <c r="I2196" s="5">
        <v>43478</v>
      </c>
    </row>
    <row r="2197" spans="1:9" x14ac:dyDescent="0.25">
      <c r="A2197" s="2">
        <v>0</v>
      </c>
      <c r="B2197" s="2">
        <v>1712</v>
      </c>
      <c r="C2197" s="2">
        <v>0</v>
      </c>
      <c r="D2197" s="2">
        <v>0</v>
      </c>
      <c r="E2197" s="2">
        <v>0</v>
      </c>
      <c r="F2197" s="2">
        <v>0</v>
      </c>
      <c r="G2197" s="2">
        <v>0</v>
      </c>
      <c r="H2197" s="2">
        <v>0</v>
      </c>
      <c r="I2197" s="5">
        <v>43477</v>
      </c>
    </row>
    <row r="2198" spans="1:9" x14ac:dyDescent="0.25">
      <c r="A2198" s="2">
        <v>0</v>
      </c>
      <c r="B2198" s="2">
        <v>2381</v>
      </c>
      <c r="C2198" s="2">
        <v>0</v>
      </c>
      <c r="D2198" s="2">
        <v>0</v>
      </c>
      <c r="E2198" s="2">
        <v>0</v>
      </c>
      <c r="F2198" s="2">
        <v>0</v>
      </c>
      <c r="G2198" s="2">
        <v>0</v>
      </c>
      <c r="H2198" s="2">
        <v>0</v>
      </c>
      <c r="I2198" s="5">
        <v>43477</v>
      </c>
    </row>
    <row r="2199" spans="1:9" x14ac:dyDescent="0.25">
      <c r="A2199" s="2">
        <v>0</v>
      </c>
      <c r="B2199" s="2">
        <v>2917</v>
      </c>
      <c r="C2199" s="2">
        <v>0</v>
      </c>
      <c r="D2199" s="2">
        <v>0</v>
      </c>
      <c r="E2199" s="2">
        <v>0</v>
      </c>
      <c r="F2199" s="2">
        <v>0</v>
      </c>
      <c r="G2199" s="2">
        <v>0</v>
      </c>
      <c r="H2199" s="2">
        <v>0</v>
      </c>
      <c r="I2199" s="5">
        <v>43477</v>
      </c>
    </row>
    <row r="2200" spans="1:9" x14ac:dyDescent="0.25">
      <c r="A2200" s="2">
        <v>0</v>
      </c>
      <c r="B2200" s="2">
        <v>2989</v>
      </c>
      <c r="C2200" s="2">
        <v>0</v>
      </c>
      <c r="D2200" s="2">
        <v>0</v>
      </c>
      <c r="E2200" s="2">
        <v>0</v>
      </c>
      <c r="F2200" s="2">
        <v>0</v>
      </c>
      <c r="G2200" s="2">
        <v>0</v>
      </c>
      <c r="H2200" s="2">
        <v>1</v>
      </c>
      <c r="I2200" s="5">
        <v>43477</v>
      </c>
    </row>
    <row r="2201" spans="1:9" x14ac:dyDescent="0.25">
      <c r="A2201" s="2">
        <v>0</v>
      </c>
      <c r="B2201" s="2">
        <v>1484</v>
      </c>
      <c r="C2201" s="2">
        <v>0</v>
      </c>
      <c r="D2201" s="2">
        <v>0</v>
      </c>
      <c r="E2201" s="2">
        <v>0</v>
      </c>
      <c r="F2201" s="2">
        <v>0</v>
      </c>
      <c r="G2201" s="2">
        <v>0</v>
      </c>
      <c r="H2201" s="2">
        <v>0</v>
      </c>
      <c r="I2201" s="5">
        <v>43476</v>
      </c>
    </row>
    <row r="2202" spans="1:9" x14ac:dyDescent="0.25">
      <c r="A2202" s="2">
        <v>0</v>
      </c>
      <c r="B2202" s="2">
        <v>1525</v>
      </c>
      <c r="C2202" s="2">
        <v>0</v>
      </c>
      <c r="D2202" s="2">
        <v>0</v>
      </c>
      <c r="E2202" s="2">
        <v>0</v>
      </c>
      <c r="F2202" s="2">
        <v>0</v>
      </c>
      <c r="G2202" s="2">
        <v>0</v>
      </c>
      <c r="H2202" s="2">
        <v>0</v>
      </c>
      <c r="I2202" s="5">
        <v>43476</v>
      </c>
    </row>
    <row r="2203" spans="1:9" x14ac:dyDescent="0.25">
      <c r="A2203" s="2">
        <v>0</v>
      </c>
      <c r="B2203" s="2">
        <v>3107</v>
      </c>
      <c r="C2203" s="2">
        <v>0</v>
      </c>
      <c r="D2203" s="2">
        <v>0</v>
      </c>
      <c r="E2203" s="2">
        <v>0</v>
      </c>
      <c r="F2203" s="2">
        <v>0</v>
      </c>
      <c r="G2203" s="2">
        <v>0</v>
      </c>
      <c r="H2203" s="2">
        <v>1</v>
      </c>
      <c r="I2203" s="5">
        <v>43476</v>
      </c>
    </row>
    <row r="2204" spans="1:9" x14ac:dyDescent="0.25">
      <c r="A2204" s="2">
        <v>0</v>
      </c>
      <c r="B2204" s="2">
        <v>2117</v>
      </c>
      <c r="C2204" s="2">
        <v>0</v>
      </c>
      <c r="D2204" s="2">
        <v>0</v>
      </c>
      <c r="E2204" s="2">
        <v>0</v>
      </c>
      <c r="F2204" s="2">
        <v>0</v>
      </c>
      <c r="G2204" s="2">
        <v>0</v>
      </c>
      <c r="H2204" s="2">
        <v>0</v>
      </c>
      <c r="I2204" s="5">
        <v>43475</v>
      </c>
    </row>
    <row r="2205" spans="1:9" x14ac:dyDescent="0.25">
      <c r="A2205" s="2">
        <v>0</v>
      </c>
      <c r="B2205" s="2">
        <v>1456</v>
      </c>
      <c r="C2205" s="2">
        <v>1</v>
      </c>
      <c r="D2205" s="2">
        <v>0</v>
      </c>
      <c r="E2205" s="2">
        <v>0</v>
      </c>
      <c r="F2205" s="2">
        <v>0</v>
      </c>
      <c r="G2205" s="2">
        <v>0</v>
      </c>
      <c r="H2205" s="2">
        <v>1</v>
      </c>
      <c r="I2205" s="5">
        <v>43474</v>
      </c>
    </row>
    <row r="2206" spans="1:9" x14ac:dyDescent="0.25">
      <c r="A2206" s="2">
        <v>0</v>
      </c>
      <c r="B2206" s="2">
        <v>2049</v>
      </c>
      <c r="C2206" s="2">
        <v>0</v>
      </c>
      <c r="D2206" s="2">
        <v>0</v>
      </c>
      <c r="E2206" s="2">
        <v>0</v>
      </c>
      <c r="F2206" s="2">
        <v>0</v>
      </c>
      <c r="G2206" s="2">
        <v>0</v>
      </c>
      <c r="H2206" s="2">
        <v>0</v>
      </c>
      <c r="I2206" s="5">
        <v>43474</v>
      </c>
    </row>
    <row r="2207" spans="1:9" x14ac:dyDescent="0.25">
      <c r="A2207" s="2">
        <v>0</v>
      </c>
      <c r="B2207" s="2">
        <v>2225</v>
      </c>
      <c r="C2207" s="2">
        <v>0</v>
      </c>
      <c r="D2207" s="2">
        <v>0</v>
      </c>
      <c r="E2207" s="2">
        <v>0</v>
      </c>
      <c r="F2207" s="2">
        <v>0</v>
      </c>
      <c r="G2207" s="2">
        <v>0</v>
      </c>
      <c r="H2207" s="2">
        <v>0</v>
      </c>
      <c r="I2207" s="5">
        <v>43474</v>
      </c>
    </row>
    <row r="2208" spans="1:9" x14ac:dyDescent="0.25">
      <c r="A2208" s="2">
        <v>0</v>
      </c>
      <c r="B2208" s="2">
        <v>1637</v>
      </c>
      <c r="C2208" s="2">
        <v>0</v>
      </c>
      <c r="D2208" s="2">
        <v>0</v>
      </c>
      <c r="E2208" s="2">
        <v>0</v>
      </c>
      <c r="F2208" s="2">
        <v>0</v>
      </c>
      <c r="G2208" s="2">
        <v>0</v>
      </c>
      <c r="H2208" s="2">
        <v>0</v>
      </c>
      <c r="I2208" s="5">
        <v>43473</v>
      </c>
    </row>
    <row r="2209" spans="1:9" x14ac:dyDescent="0.25">
      <c r="A2209" s="2">
        <v>0</v>
      </c>
      <c r="B2209" s="2">
        <v>2048</v>
      </c>
      <c r="C2209" s="2">
        <v>0</v>
      </c>
      <c r="D2209" s="2">
        <v>0</v>
      </c>
      <c r="E2209" s="2">
        <v>0</v>
      </c>
      <c r="F2209" s="2">
        <v>0</v>
      </c>
      <c r="G2209" s="2">
        <v>0</v>
      </c>
      <c r="H2209" s="2">
        <v>0</v>
      </c>
      <c r="I2209" s="5">
        <v>43473</v>
      </c>
    </row>
    <row r="2210" spans="1:9" x14ac:dyDescent="0.25">
      <c r="A2210" s="2">
        <v>0</v>
      </c>
      <c r="B2210" s="2">
        <v>2237</v>
      </c>
      <c r="C2210" s="2">
        <v>0</v>
      </c>
      <c r="D2210" s="2">
        <v>0</v>
      </c>
      <c r="E2210" s="2">
        <v>0</v>
      </c>
      <c r="F2210" s="2">
        <v>0</v>
      </c>
      <c r="G2210" s="2">
        <v>0</v>
      </c>
      <c r="H2210" s="2">
        <v>1</v>
      </c>
      <c r="I2210" s="5">
        <v>43473</v>
      </c>
    </row>
    <row r="2211" spans="1:9" x14ac:dyDescent="0.25">
      <c r="A2211" s="2">
        <v>0</v>
      </c>
      <c r="B2211" s="2">
        <v>2813</v>
      </c>
      <c r="C2211" s="2">
        <v>0</v>
      </c>
      <c r="D2211" s="2">
        <v>0</v>
      </c>
      <c r="E2211" s="2">
        <v>0</v>
      </c>
      <c r="F2211" s="2">
        <v>0</v>
      </c>
      <c r="G2211" s="2">
        <v>0</v>
      </c>
      <c r="H2211" s="2">
        <v>0</v>
      </c>
      <c r="I2211" s="5">
        <v>43473</v>
      </c>
    </row>
    <row r="2212" spans="1:9" x14ac:dyDescent="0.25">
      <c r="A2212" s="2">
        <v>0</v>
      </c>
      <c r="B2212" s="2">
        <v>3092</v>
      </c>
      <c r="C2212" s="2">
        <v>0</v>
      </c>
      <c r="D2212" s="2">
        <v>0</v>
      </c>
      <c r="E2212" s="2">
        <v>0</v>
      </c>
      <c r="F2212" s="2">
        <v>0</v>
      </c>
      <c r="G2212" s="2">
        <v>0</v>
      </c>
      <c r="H2212" s="2">
        <v>0</v>
      </c>
      <c r="I2212" s="5">
        <v>43473</v>
      </c>
    </row>
    <row r="2213" spans="1:9" x14ac:dyDescent="0.25">
      <c r="A2213" s="2">
        <v>0</v>
      </c>
      <c r="B2213" s="2">
        <v>2460</v>
      </c>
      <c r="C2213" s="2">
        <v>0</v>
      </c>
      <c r="D2213" s="2">
        <v>0</v>
      </c>
      <c r="E2213" s="2">
        <v>0</v>
      </c>
      <c r="F2213" s="2">
        <v>0</v>
      </c>
      <c r="G2213" s="2">
        <v>0</v>
      </c>
      <c r="H2213" s="2">
        <v>0</v>
      </c>
      <c r="I2213" s="5">
        <v>43472</v>
      </c>
    </row>
    <row r="2214" spans="1:9" x14ac:dyDescent="0.25">
      <c r="A2214" s="2">
        <v>0</v>
      </c>
      <c r="B2214" s="2">
        <v>2951</v>
      </c>
      <c r="C2214" s="2">
        <v>0</v>
      </c>
      <c r="D2214" s="2">
        <v>0</v>
      </c>
      <c r="E2214" s="2">
        <v>0</v>
      </c>
      <c r="F2214" s="2">
        <v>0</v>
      </c>
      <c r="G2214" s="2">
        <v>0</v>
      </c>
      <c r="H2214" s="2">
        <v>0</v>
      </c>
      <c r="I2214" s="5">
        <v>43472</v>
      </c>
    </row>
    <row r="2215" spans="1:9" x14ac:dyDescent="0.25">
      <c r="A2215" s="2">
        <v>0</v>
      </c>
      <c r="B2215" s="2">
        <v>3160</v>
      </c>
      <c r="C2215" s="2">
        <v>0</v>
      </c>
      <c r="D2215" s="2">
        <v>0</v>
      </c>
      <c r="E2215" s="2">
        <v>0</v>
      </c>
      <c r="F2215" s="2">
        <v>0</v>
      </c>
      <c r="G2215" s="2">
        <v>0</v>
      </c>
      <c r="H2215" s="2">
        <v>0</v>
      </c>
      <c r="I2215" s="5">
        <v>43472</v>
      </c>
    </row>
    <row r="2216" spans="1:9" x14ac:dyDescent="0.25">
      <c r="A2216" s="2">
        <v>1</v>
      </c>
      <c r="B2216" s="2">
        <v>1705</v>
      </c>
      <c r="C2216" s="2">
        <v>0</v>
      </c>
      <c r="D2216" s="2">
        <v>0</v>
      </c>
      <c r="E2216" s="2">
        <v>0</v>
      </c>
      <c r="F2216" s="2">
        <v>0</v>
      </c>
      <c r="G2216" s="2">
        <v>0</v>
      </c>
      <c r="H2216" s="2">
        <v>1</v>
      </c>
      <c r="I2216" s="5">
        <v>43471</v>
      </c>
    </row>
    <row r="2217" spans="1:9" x14ac:dyDescent="0.25">
      <c r="A2217" s="2">
        <v>0</v>
      </c>
      <c r="B2217" s="2">
        <v>1957</v>
      </c>
      <c r="C2217" s="2">
        <v>0</v>
      </c>
      <c r="D2217" s="2">
        <v>1</v>
      </c>
      <c r="E2217" s="2">
        <v>0</v>
      </c>
      <c r="F2217" s="2">
        <v>0</v>
      </c>
      <c r="G2217" s="2">
        <v>0</v>
      </c>
      <c r="H2217" s="2">
        <v>0</v>
      </c>
      <c r="I2217" s="5">
        <v>43471</v>
      </c>
    </row>
    <row r="2218" spans="1:9" x14ac:dyDescent="0.25">
      <c r="A2218" s="2">
        <v>0</v>
      </c>
      <c r="B2218" s="2">
        <v>3004</v>
      </c>
      <c r="C2218" s="2">
        <v>0</v>
      </c>
      <c r="D2218" s="2">
        <v>0</v>
      </c>
      <c r="E2218" s="2">
        <v>0</v>
      </c>
      <c r="F2218" s="2">
        <v>0</v>
      </c>
      <c r="G2218" s="2">
        <v>0</v>
      </c>
      <c r="H2218" s="2">
        <v>0</v>
      </c>
      <c r="I2218" s="5">
        <v>43471</v>
      </c>
    </row>
    <row r="2219" spans="1:9" x14ac:dyDescent="0.25">
      <c r="A2219" s="2">
        <v>1</v>
      </c>
      <c r="B2219" s="2">
        <v>3162</v>
      </c>
      <c r="C2219" s="2">
        <v>0</v>
      </c>
      <c r="D2219" s="2">
        <v>0</v>
      </c>
      <c r="E2219" s="2">
        <v>0</v>
      </c>
      <c r="F2219" s="2">
        <v>0</v>
      </c>
      <c r="G2219" s="2">
        <v>0</v>
      </c>
      <c r="H2219" s="2">
        <v>1</v>
      </c>
      <c r="I2219" s="5">
        <v>43471</v>
      </c>
    </row>
    <row r="2220" spans="1:9" x14ac:dyDescent="0.25">
      <c r="A2220" s="2">
        <v>0</v>
      </c>
      <c r="B2220" s="2">
        <v>2343</v>
      </c>
      <c r="C2220" s="2">
        <v>0</v>
      </c>
      <c r="D2220" s="2">
        <v>0</v>
      </c>
      <c r="E2220" s="2">
        <v>0</v>
      </c>
      <c r="F2220" s="2">
        <v>0</v>
      </c>
      <c r="G2220" s="2">
        <v>0</v>
      </c>
      <c r="H2220" s="2">
        <v>0</v>
      </c>
      <c r="I2220" s="5">
        <v>43470</v>
      </c>
    </row>
    <row r="2221" spans="1:9" x14ac:dyDescent="0.25">
      <c r="A2221" s="2">
        <v>0</v>
      </c>
      <c r="B2221" s="2">
        <v>2236</v>
      </c>
      <c r="C2221" s="2">
        <v>0</v>
      </c>
      <c r="D2221" s="2">
        <v>0</v>
      </c>
      <c r="E2221" s="2">
        <v>0</v>
      </c>
      <c r="F2221" s="2">
        <v>0</v>
      </c>
      <c r="G2221" s="2">
        <v>0</v>
      </c>
      <c r="H2221" s="2">
        <v>1</v>
      </c>
      <c r="I2221" s="5">
        <v>43469</v>
      </c>
    </row>
  </sheetData>
  <sortState xmlns:xlrd2="http://schemas.microsoft.com/office/spreadsheetml/2017/richdata2" ref="A2:I2221">
    <sortCondition descending="1" ref="I2:I2221"/>
    <sortCondition ref="A2:A2221"/>
  </sortState>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4C4AE-44C3-4CAE-87F3-1E29CE6FD6CF}">
  <sheetPr>
    <tabColor rgb="FF00B050"/>
  </sheetPr>
  <dimension ref="A1:Q1000"/>
  <sheetViews>
    <sheetView workbookViewId="0">
      <selection activeCell="N1" sqref="N1:N1048576"/>
    </sheetView>
  </sheetViews>
  <sheetFormatPr defaultRowHeight="15" x14ac:dyDescent="0.25"/>
  <cols>
    <col min="1" max="1" width="5.140625" bestFit="1" customWidth="1"/>
    <col min="2" max="2" width="12.5703125" bestFit="1" customWidth="1"/>
    <col min="3" max="3" width="9.28515625" bestFit="1" customWidth="1"/>
    <col min="4" max="4" width="16.42578125" bestFit="1" customWidth="1"/>
    <col min="5" max="5" width="10" bestFit="1" customWidth="1"/>
    <col min="6" max="6" width="20.42578125" bestFit="1" customWidth="1"/>
    <col min="7" max="7" width="12" bestFit="1" customWidth="1"/>
    <col min="8" max="8" width="11" bestFit="1" customWidth="1"/>
    <col min="10" max="10" width="9" bestFit="1" customWidth="1"/>
    <col min="11" max="11" width="10.7109375" style="6" bestFit="1" customWidth="1"/>
    <col min="12" max="12" width="10.85546875" style="21" bestFit="1" customWidth="1"/>
    <col min="13" max="13" width="11.140625" bestFit="1" customWidth="1"/>
    <col min="14" max="14" width="10.42578125" style="22" bestFit="1" customWidth="1"/>
    <col min="15" max="15" width="25.85546875" bestFit="1" customWidth="1"/>
    <col min="16" max="16" width="15.42578125" style="22" bestFit="1" customWidth="1"/>
    <col min="17" max="17" width="8.85546875" bestFit="1" customWidth="1"/>
  </cols>
  <sheetData>
    <row r="1" spans="1:17" x14ac:dyDescent="0.25">
      <c r="A1" t="s">
        <v>0</v>
      </c>
      <c r="B1" t="s">
        <v>86</v>
      </c>
      <c r="C1" t="s">
        <v>87</v>
      </c>
      <c r="D1" t="s">
        <v>88</v>
      </c>
      <c r="E1" t="s">
        <v>89</v>
      </c>
      <c r="F1" t="s">
        <v>90</v>
      </c>
      <c r="G1" t="s">
        <v>91</v>
      </c>
      <c r="H1" t="s">
        <v>92</v>
      </c>
      <c r="I1" t="s">
        <v>93</v>
      </c>
      <c r="J1" t="s">
        <v>94</v>
      </c>
      <c r="K1" s="6" t="s">
        <v>95</v>
      </c>
      <c r="L1" s="21" t="s">
        <v>96</v>
      </c>
      <c r="M1" t="s">
        <v>97</v>
      </c>
      <c r="N1" s="22" t="s">
        <v>98</v>
      </c>
      <c r="O1" t="s">
        <v>99</v>
      </c>
      <c r="P1" s="22" t="s">
        <v>100</v>
      </c>
      <c r="Q1" t="s">
        <v>101</v>
      </c>
    </row>
    <row r="2" spans="1:17" x14ac:dyDescent="0.25">
      <c r="A2">
        <v>2873</v>
      </c>
      <c r="B2" t="s">
        <v>102</v>
      </c>
      <c r="C2" t="s">
        <v>103</v>
      </c>
      <c r="D2" t="s">
        <v>104</v>
      </c>
      <c r="E2" t="s">
        <v>105</v>
      </c>
      <c r="F2" t="s">
        <v>106</v>
      </c>
      <c r="G2">
        <v>74.69</v>
      </c>
      <c r="H2">
        <v>7</v>
      </c>
      <c r="I2">
        <v>26.141500000000001</v>
      </c>
      <c r="J2">
        <v>548.97149999999999</v>
      </c>
      <c r="K2" s="6">
        <v>43470</v>
      </c>
      <c r="L2" s="21">
        <v>0.54722222222222217</v>
      </c>
      <c r="M2" t="s">
        <v>107</v>
      </c>
      <c r="N2" s="22">
        <v>522.83000000000004</v>
      </c>
      <c r="O2">
        <v>4.7619047620000003</v>
      </c>
      <c r="P2" s="22">
        <v>26.141500000000001</v>
      </c>
      <c r="Q2">
        <v>9.1</v>
      </c>
    </row>
    <row r="3" spans="1:17" x14ac:dyDescent="0.25">
      <c r="A3">
        <v>1629</v>
      </c>
      <c r="B3" t="s">
        <v>108</v>
      </c>
      <c r="C3" t="s">
        <v>109</v>
      </c>
      <c r="D3" t="s">
        <v>110</v>
      </c>
      <c r="E3" t="s">
        <v>105</v>
      </c>
      <c r="F3" t="s">
        <v>111</v>
      </c>
      <c r="G3">
        <v>15.28</v>
      </c>
      <c r="H3">
        <v>5</v>
      </c>
      <c r="I3">
        <v>3.82</v>
      </c>
      <c r="J3">
        <v>80.22</v>
      </c>
      <c r="K3" s="6">
        <v>43532</v>
      </c>
      <c r="L3" s="21">
        <v>0.4368055555555555</v>
      </c>
      <c r="M3" t="s">
        <v>112</v>
      </c>
      <c r="N3" s="22">
        <v>76.400000000000006</v>
      </c>
      <c r="O3">
        <v>4.7619047620000003</v>
      </c>
      <c r="P3" s="22">
        <v>3.82</v>
      </c>
      <c r="Q3">
        <v>9.6</v>
      </c>
    </row>
    <row r="4" spans="1:17" x14ac:dyDescent="0.25">
      <c r="A4">
        <v>1239</v>
      </c>
      <c r="B4" t="s">
        <v>113</v>
      </c>
      <c r="C4" t="s">
        <v>103</v>
      </c>
      <c r="D4" t="s">
        <v>110</v>
      </c>
      <c r="E4" t="s">
        <v>114</v>
      </c>
      <c r="F4" t="s">
        <v>115</v>
      </c>
      <c r="G4">
        <v>46.33</v>
      </c>
      <c r="H4">
        <v>7</v>
      </c>
      <c r="I4">
        <v>16.215499999999999</v>
      </c>
      <c r="J4">
        <v>340.52550000000002</v>
      </c>
      <c r="K4" s="6">
        <v>43527</v>
      </c>
      <c r="L4" s="21">
        <v>0.55763888888888891</v>
      </c>
      <c r="M4" t="s">
        <v>116</v>
      </c>
      <c r="N4" s="22">
        <v>324.31</v>
      </c>
      <c r="O4">
        <v>4.7619047620000003</v>
      </c>
      <c r="P4" s="22">
        <v>16.215499999999999</v>
      </c>
      <c r="Q4">
        <v>7.4</v>
      </c>
    </row>
    <row r="5" spans="1:17" x14ac:dyDescent="0.25">
      <c r="A5">
        <v>1191</v>
      </c>
      <c r="B5" t="s">
        <v>1139</v>
      </c>
      <c r="C5" t="s">
        <v>103</v>
      </c>
      <c r="D5" t="s">
        <v>104</v>
      </c>
      <c r="E5" t="s">
        <v>114</v>
      </c>
      <c r="F5" t="s">
        <v>106</v>
      </c>
      <c r="G5">
        <v>58.22</v>
      </c>
      <c r="H5">
        <v>8</v>
      </c>
      <c r="I5">
        <v>23.288</v>
      </c>
      <c r="J5">
        <v>489.048</v>
      </c>
      <c r="K5" s="6">
        <v>43492</v>
      </c>
      <c r="L5" s="21">
        <v>0.85625000000000007</v>
      </c>
      <c r="M5" t="s">
        <v>107</v>
      </c>
      <c r="N5" s="22">
        <v>465.76</v>
      </c>
      <c r="O5">
        <v>4.7619047620000003</v>
      </c>
      <c r="P5" s="22">
        <v>23.288</v>
      </c>
      <c r="Q5">
        <v>8.4</v>
      </c>
    </row>
    <row r="6" spans="1:17" x14ac:dyDescent="0.25">
      <c r="A6">
        <v>1116</v>
      </c>
      <c r="B6" t="s">
        <v>117</v>
      </c>
      <c r="C6" t="s">
        <v>103</v>
      </c>
      <c r="D6" t="s">
        <v>110</v>
      </c>
      <c r="E6" t="s">
        <v>114</v>
      </c>
      <c r="F6" t="s">
        <v>118</v>
      </c>
      <c r="G6">
        <v>86.31</v>
      </c>
      <c r="H6">
        <v>7</v>
      </c>
      <c r="I6">
        <v>30.208500000000001</v>
      </c>
      <c r="J6">
        <v>634.37850000000003</v>
      </c>
      <c r="K6" s="6">
        <v>43504</v>
      </c>
      <c r="L6" s="21">
        <v>0.44236111111111115</v>
      </c>
      <c r="M6" t="s">
        <v>107</v>
      </c>
      <c r="N6" s="22">
        <v>604.16999999999996</v>
      </c>
      <c r="O6">
        <v>4.7619047620000003</v>
      </c>
      <c r="P6" s="22">
        <v>30.208500000000001</v>
      </c>
      <c r="Q6">
        <v>5.3</v>
      </c>
    </row>
    <row r="7" spans="1:17" x14ac:dyDescent="0.25">
      <c r="A7">
        <v>1633</v>
      </c>
      <c r="B7" t="s">
        <v>119</v>
      </c>
      <c r="C7" t="s">
        <v>109</v>
      </c>
      <c r="D7" t="s">
        <v>110</v>
      </c>
      <c r="E7" t="s">
        <v>114</v>
      </c>
      <c r="F7" t="s">
        <v>111</v>
      </c>
      <c r="G7">
        <v>85.39</v>
      </c>
      <c r="H7">
        <v>7</v>
      </c>
      <c r="I7">
        <v>29.886500000000002</v>
      </c>
      <c r="J7">
        <v>627.61649999999997</v>
      </c>
      <c r="K7" s="6">
        <v>43549</v>
      </c>
      <c r="L7" s="21">
        <v>0.77083333333333337</v>
      </c>
      <c r="M7" t="s">
        <v>107</v>
      </c>
      <c r="N7" s="22">
        <v>597.73</v>
      </c>
      <c r="O7">
        <v>4.7619047620000003</v>
      </c>
      <c r="P7" s="22">
        <v>29.886500000000002</v>
      </c>
      <c r="Q7">
        <v>4.0999999999999996</v>
      </c>
    </row>
    <row r="8" spans="1:17" x14ac:dyDescent="0.25">
      <c r="A8">
        <v>2094</v>
      </c>
      <c r="B8" t="s">
        <v>120</v>
      </c>
      <c r="C8" t="s">
        <v>103</v>
      </c>
      <c r="D8" t="s">
        <v>104</v>
      </c>
      <c r="E8" t="s">
        <v>105</v>
      </c>
      <c r="F8" t="s">
        <v>111</v>
      </c>
      <c r="G8">
        <v>68.84</v>
      </c>
      <c r="H8">
        <v>6</v>
      </c>
      <c r="I8">
        <v>20.652000000000001</v>
      </c>
      <c r="J8">
        <v>433.69200000000001</v>
      </c>
      <c r="K8" s="6">
        <v>43521</v>
      </c>
      <c r="L8" s="21">
        <v>0.60833333333333328</v>
      </c>
      <c r="M8" t="s">
        <v>107</v>
      </c>
      <c r="N8" s="22">
        <v>413.04</v>
      </c>
      <c r="O8">
        <v>4.7619047620000003</v>
      </c>
      <c r="P8" s="22">
        <v>20.652000000000001</v>
      </c>
      <c r="Q8">
        <v>5.8</v>
      </c>
    </row>
    <row r="9" spans="1:17" x14ac:dyDescent="0.25">
      <c r="A9">
        <v>2987</v>
      </c>
      <c r="B9" t="s">
        <v>121</v>
      </c>
      <c r="C9" t="s">
        <v>109</v>
      </c>
      <c r="D9" t="s">
        <v>110</v>
      </c>
      <c r="E9" t="s">
        <v>105</v>
      </c>
      <c r="F9" t="s">
        <v>115</v>
      </c>
      <c r="G9">
        <v>73.56</v>
      </c>
      <c r="H9">
        <v>10</v>
      </c>
      <c r="I9">
        <v>36.78</v>
      </c>
      <c r="J9">
        <v>772.38</v>
      </c>
      <c r="K9" s="6">
        <v>43520</v>
      </c>
      <c r="L9" s="21">
        <v>0.48472222222222222</v>
      </c>
      <c r="M9" t="s">
        <v>107</v>
      </c>
      <c r="N9" s="22">
        <v>735.6</v>
      </c>
      <c r="O9">
        <v>4.7619047620000003</v>
      </c>
      <c r="P9" s="22">
        <v>36.78</v>
      </c>
      <c r="Q9">
        <v>8</v>
      </c>
    </row>
    <row r="10" spans="1:17" x14ac:dyDescent="0.25">
      <c r="A10">
        <v>2933</v>
      </c>
      <c r="B10" t="s">
        <v>122</v>
      </c>
      <c r="C10" t="s">
        <v>103</v>
      </c>
      <c r="D10" t="s">
        <v>104</v>
      </c>
      <c r="E10" t="s">
        <v>105</v>
      </c>
      <c r="F10" t="s">
        <v>106</v>
      </c>
      <c r="G10">
        <v>36.26</v>
      </c>
      <c r="H10">
        <v>2</v>
      </c>
      <c r="I10">
        <v>3.6259999999999999</v>
      </c>
      <c r="J10">
        <v>76.146000000000001</v>
      </c>
      <c r="K10" s="6">
        <v>43475</v>
      </c>
      <c r="L10" s="21">
        <v>0.71875</v>
      </c>
      <c r="M10" t="s">
        <v>116</v>
      </c>
      <c r="N10" s="22">
        <v>72.52</v>
      </c>
      <c r="O10">
        <v>4.7619047620000003</v>
      </c>
      <c r="P10" s="22">
        <v>3.6259999999999999</v>
      </c>
      <c r="Q10">
        <v>7.2</v>
      </c>
    </row>
    <row r="11" spans="1:17" x14ac:dyDescent="0.25">
      <c r="A11">
        <v>2970</v>
      </c>
      <c r="B11" t="s">
        <v>123</v>
      </c>
      <c r="C11" t="s">
        <v>124</v>
      </c>
      <c r="D11" t="s">
        <v>104</v>
      </c>
      <c r="E11" t="s">
        <v>105</v>
      </c>
      <c r="F11" t="s">
        <v>125</v>
      </c>
      <c r="G11">
        <v>54.84</v>
      </c>
      <c r="H11">
        <v>3</v>
      </c>
      <c r="I11">
        <v>8.2260000000000009</v>
      </c>
      <c r="J11">
        <v>172.74600000000001</v>
      </c>
      <c r="K11" s="6">
        <v>43516</v>
      </c>
      <c r="L11" s="21">
        <v>0.56041666666666667</v>
      </c>
      <c r="M11" t="s">
        <v>116</v>
      </c>
      <c r="N11" s="22">
        <v>164.52</v>
      </c>
      <c r="O11">
        <v>4.7619047620000003</v>
      </c>
      <c r="P11" s="22">
        <v>8.2260000000000009</v>
      </c>
      <c r="Q11">
        <v>5.9</v>
      </c>
    </row>
    <row r="12" spans="1:17" x14ac:dyDescent="0.25">
      <c r="A12">
        <v>1895</v>
      </c>
      <c r="B12" t="s">
        <v>126</v>
      </c>
      <c r="C12" t="s">
        <v>124</v>
      </c>
      <c r="D12" t="s">
        <v>104</v>
      </c>
      <c r="E12" t="s">
        <v>105</v>
      </c>
      <c r="F12" t="s">
        <v>127</v>
      </c>
      <c r="G12">
        <v>14.48</v>
      </c>
      <c r="H12">
        <v>4</v>
      </c>
      <c r="I12">
        <v>2.8959999999999999</v>
      </c>
      <c r="J12">
        <v>60.816000000000003</v>
      </c>
      <c r="K12" s="6">
        <v>43502</v>
      </c>
      <c r="L12" s="21">
        <v>0.75486111111111109</v>
      </c>
      <c r="M12" t="s">
        <v>107</v>
      </c>
      <c r="N12" s="22">
        <v>57.92</v>
      </c>
      <c r="O12">
        <v>4.7619047620000003</v>
      </c>
      <c r="P12" s="22">
        <v>2.8959999999999999</v>
      </c>
      <c r="Q12">
        <v>4.5</v>
      </c>
    </row>
    <row r="13" spans="1:17" x14ac:dyDescent="0.25">
      <c r="A13">
        <v>1982</v>
      </c>
      <c r="B13" t="s">
        <v>128</v>
      </c>
      <c r="C13" t="s">
        <v>124</v>
      </c>
      <c r="D13" t="s">
        <v>104</v>
      </c>
      <c r="E13" t="s">
        <v>114</v>
      </c>
      <c r="F13" t="s">
        <v>111</v>
      </c>
      <c r="G13">
        <v>25.51</v>
      </c>
      <c r="H13">
        <v>4</v>
      </c>
      <c r="I13">
        <v>5.1020000000000003</v>
      </c>
      <c r="J13">
        <v>107.142</v>
      </c>
      <c r="K13" s="6">
        <v>43533</v>
      </c>
      <c r="L13" s="21">
        <v>0.7104166666666667</v>
      </c>
      <c r="M13" t="s">
        <v>112</v>
      </c>
      <c r="N13" s="22">
        <v>102.04</v>
      </c>
      <c r="O13">
        <v>4.7619047620000003</v>
      </c>
      <c r="P13" s="22">
        <v>5.1020000000000003</v>
      </c>
      <c r="Q13">
        <v>6.8</v>
      </c>
    </row>
    <row r="14" spans="1:17" x14ac:dyDescent="0.25">
      <c r="A14">
        <v>2449</v>
      </c>
      <c r="B14" t="s">
        <v>129</v>
      </c>
      <c r="C14" t="s">
        <v>103</v>
      </c>
      <c r="D14" t="s">
        <v>110</v>
      </c>
      <c r="E14" t="s">
        <v>105</v>
      </c>
      <c r="F14" t="s">
        <v>111</v>
      </c>
      <c r="G14">
        <v>46.95</v>
      </c>
      <c r="H14">
        <v>5</v>
      </c>
      <c r="I14">
        <v>11.737500000000001</v>
      </c>
      <c r="J14">
        <v>246.48750000000001</v>
      </c>
      <c r="K14" s="6">
        <v>43508</v>
      </c>
      <c r="L14" s="21">
        <v>0.43402777777777773</v>
      </c>
      <c r="M14" t="s">
        <v>107</v>
      </c>
      <c r="N14" s="22">
        <v>234.75</v>
      </c>
      <c r="O14">
        <v>4.7619047620000003</v>
      </c>
      <c r="P14" s="22">
        <v>11.737500000000001</v>
      </c>
      <c r="Q14">
        <v>7.1</v>
      </c>
    </row>
    <row r="15" spans="1:17" x14ac:dyDescent="0.25">
      <c r="A15">
        <v>2957</v>
      </c>
      <c r="B15" t="s">
        <v>130</v>
      </c>
      <c r="C15" t="s">
        <v>103</v>
      </c>
      <c r="D15" t="s">
        <v>110</v>
      </c>
      <c r="E15" t="s">
        <v>114</v>
      </c>
      <c r="F15" t="s">
        <v>125</v>
      </c>
      <c r="G15">
        <v>43.19</v>
      </c>
      <c r="H15">
        <v>10</v>
      </c>
      <c r="I15">
        <v>21.594999999999999</v>
      </c>
      <c r="J15">
        <v>453.495</v>
      </c>
      <c r="K15" s="6">
        <v>43503</v>
      </c>
      <c r="L15" s="21">
        <v>0.70000000000000007</v>
      </c>
      <c r="M15" t="s">
        <v>107</v>
      </c>
      <c r="N15" s="22">
        <v>431.9</v>
      </c>
      <c r="O15">
        <v>4.7619047620000003</v>
      </c>
      <c r="P15" s="22">
        <v>21.594999999999999</v>
      </c>
      <c r="Q15">
        <v>8.1999999999999993</v>
      </c>
    </row>
    <row r="16" spans="1:17" x14ac:dyDescent="0.25">
      <c r="A16">
        <v>2968</v>
      </c>
      <c r="B16" t="s">
        <v>131</v>
      </c>
      <c r="C16" t="s">
        <v>103</v>
      </c>
      <c r="D16" t="s">
        <v>110</v>
      </c>
      <c r="E16" t="s">
        <v>105</v>
      </c>
      <c r="F16" t="s">
        <v>106</v>
      </c>
      <c r="G16">
        <v>71.38</v>
      </c>
      <c r="H16">
        <v>10</v>
      </c>
      <c r="I16">
        <v>35.69</v>
      </c>
      <c r="J16">
        <v>749.49</v>
      </c>
      <c r="K16" s="6">
        <v>43553</v>
      </c>
      <c r="L16" s="21">
        <v>0.80625000000000002</v>
      </c>
      <c r="M16" t="s">
        <v>112</v>
      </c>
      <c r="N16" s="22">
        <v>713.8</v>
      </c>
      <c r="O16">
        <v>4.7619047620000003</v>
      </c>
      <c r="P16" s="22">
        <v>35.69</v>
      </c>
      <c r="Q16">
        <v>5.7</v>
      </c>
    </row>
    <row r="17" spans="1:17" x14ac:dyDescent="0.25">
      <c r="A17">
        <v>1924</v>
      </c>
      <c r="B17" t="s">
        <v>132</v>
      </c>
      <c r="C17" t="s">
        <v>124</v>
      </c>
      <c r="D17" t="s">
        <v>104</v>
      </c>
      <c r="E17" t="s">
        <v>105</v>
      </c>
      <c r="F17" t="s">
        <v>118</v>
      </c>
      <c r="G17">
        <v>93.72</v>
      </c>
      <c r="H17">
        <v>6</v>
      </c>
      <c r="I17">
        <v>28.116</v>
      </c>
      <c r="J17">
        <v>590.43600000000004</v>
      </c>
      <c r="K17" s="6">
        <v>43480</v>
      </c>
      <c r="L17" s="21">
        <v>0.67986111111111114</v>
      </c>
      <c r="M17" t="s">
        <v>112</v>
      </c>
      <c r="N17" s="22">
        <v>562.32000000000005</v>
      </c>
      <c r="O17">
        <v>4.7619047620000003</v>
      </c>
      <c r="P17" s="22">
        <v>28.116</v>
      </c>
      <c r="Q17">
        <v>4.5</v>
      </c>
    </row>
    <row r="18" spans="1:17" x14ac:dyDescent="0.25">
      <c r="A18">
        <v>2281</v>
      </c>
      <c r="B18" t="s">
        <v>133</v>
      </c>
      <c r="C18" t="s">
        <v>103</v>
      </c>
      <c r="D18" t="s">
        <v>104</v>
      </c>
      <c r="E18" t="s">
        <v>105</v>
      </c>
      <c r="F18" t="s">
        <v>106</v>
      </c>
      <c r="G18">
        <v>68.930000000000007</v>
      </c>
      <c r="H18">
        <v>7</v>
      </c>
      <c r="I18">
        <v>24.125499999999999</v>
      </c>
      <c r="J18">
        <v>506.63549999999998</v>
      </c>
      <c r="K18" s="6">
        <v>43535</v>
      </c>
      <c r="L18" s="21">
        <v>0.4604166666666667</v>
      </c>
      <c r="M18" t="s">
        <v>116</v>
      </c>
      <c r="N18" s="22">
        <v>482.51</v>
      </c>
      <c r="O18">
        <v>4.7619047620000003</v>
      </c>
      <c r="P18" s="22">
        <v>24.125499999999999</v>
      </c>
      <c r="Q18">
        <v>4.5999999999999996</v>
      </c>
    </row>
    <row r="19" spans="1:17" x14ac:dyDescent="0.25">
      <c r="A19">
        <v>2434</v>
      </c>
      <c r="B19" t="s">
        <v>134</v>
      </c>
      <c r="C19" t="s">
        <v>103</v>
      </c>
      <c r="D19" t="s">
        <v>110</v>
      </c>
      <c r="E19" t="s">
        <v>114</v>
      </c>
      <c r="F19" t="s">
        <v>118</v>
      </c>
      <c r="G19">
        <v>72.61</v>
      </c>
      <c r="H19">
        <v>6</v>
      </c>
      <c r="I19">
        <v>21.783000000000001</v>
      </c>
      <c r="J19">
        <v>457.44299999999998</v>
      </c>
      <c r="K19" s="6">
        <v>43466</v>
      </c>
      <c r="L19" s="21">
        <v>0.44375000000000003</v>
      </c>
      <c r="M19" t="s">
        <v>116</v>
      </c>
      <c r="N19" s="22">
        <v>435.66</v>
      </c>
      <c r="O19">
        <v>4.7619047620000003</v>
      </c>
      <c r="P19" s="22">
        <v>21.783000000000001</v>
      </c>
      <c r="Q19">
        <v>6.9</v>
      </c>
    </row>
    <row r="20" spans="1:17" x14ac:dyDescent="0.25">
      <c r="A20">
        <v>1807</v>
      </c>
      <c r="B20" t="s">
        <v>135</v>
      </c>
      <c r="C20" t="s">
        <v>103</v>
      </c>
      <c r="D20" t="s">
        <v>110</v>
      </c>
      <c r="E20" t="s">
        <v>114</v>
      </c>
      <c r="F20" t="s">
        <v>125</v>
      </c>
      <c r="G20">
        <v>54.67</v>
      </c>
      <c r="H20">
        <v>3</v>
      </c>
      <c r="I20">
        <v>8.2004999999999999</v>
      </c>
      <c r="J20">
        <v>172.2105</v>
      </c>
      <c r="K20" s="6">
        <v>43486</v>
      </c>
      <c r="L20" s="21">
        <v>0.75</v>
      </c>
      <c r="M20" t="s">
        <v>116</v>
      </c>
      <c r="N20" s="22">
        <v>164.01</v>
      </c>
      <c r="O20">
        <v>4.7619047620000003</v>
      </c>
      <c r="P20" s="22">
        <v>8.2004999999999999</v>
      </c>
      <c r="Q20">
        <v>8.6</v>
      </c>
    </row>
    <row r="21" spans="1:17" x14ac:dyDescent="0.25">
      <c r="A21">
        <v>1408</v>
      </c>
      <c r="B21" t="s">
        <v>136</v>
      </c>
      <c r="C21" t="s">
        <v>124</v>
      </c>
      <c r="D21" t="s">
        <v>110</v>
      </c>
      <c r="E21" t="s">
        <v>105</v>
      </c>
      <c r="F21" t="s">
        <v>115</v>
      </c>
      <c r="G21">
        <v>40.299999999999997</v>
      </c>
      <c r="H21">
        <v>2</v>
      </c>
      <c r="I21">
        <v>4.03</v>
      </c>
      <c r="J21">
        <v>84.63</v>
      </c>
      <c r="K21" s="6">
        <v>43535</v>
      </c>
      <c r="L21" s="21">
        <v>0.64583333333333337</v>
      </c>
      <c r="M21" t="s">
        <v>107</v>
      </c>
      <c r="N21" s="22">
        <v>80.599999999999994</v>
      </c>
      <c r="O21">
        <v>4.7619047620000003</v>
      </c>
      <c r="P21" s="22">
        <v>4.03</v>
      </c>
      <c r="Q21">
        <v>4.4000000000000004</v>
      </c>
    </row>
    <row r="22" spans="1:17" x14ac:dyDescent="0.25">
      <c r="A22">
        <v>1947</v>
      </c>
      <c r="B22" t="s">
        <v>137</v>
      </c>
      <c r="C22" t="s">
        <v>109</v>
      </c>
      <c r="D22" t="s">
        <v>104</v>
      </c>
      <c r="E22" t="s">
        <v>114</v>
      </c>
      <c r="F22" t="s">
        <v>111</v>
      </c>
      <c r="G22">
        <v>86.04</v>
      </c>
      <c r="H22">
        <v>5</v>
      </c>
      <c r="I22">
        <v>21.51</v>
      </c>
      <c r="J22">
        <v>451.71</v>
      </c>
      <c r="K22" s="6">
        <v>43521</v>
      </c>
      <c r="L22" s="21">
        <v>0.47500000000000003</v>
      </c>
      <c r="M22" t="s">
        <v>107</v>
      </c>
      <c r="N22" s="22">
        <v>430.2</v>
      </c>
      <c r="O22">
        <v>4.7619047620000003</v>
      </c>
      <c r="P22" s="22">
        <v>21.51</v>
      </c>
      <c r="Q22">
        <v>4.8</v>
      </c>
    </row>
    <row r="23" spans="1:17" x14ac:dyDescent="0.25">
      <c r="A23">
        <v>1410</v>
      </c>
      <c r="B23" t="s">
        <v>138</v>
      </c>
      <c r="C23" t="s">
        <v>124</v>
      </c>
      <c r="D23" t="s">
        <v>110</v>
      </c>
      <c r="E23" t="s">
        <v>114</v>
      </c>
      <c r="F23" t="s">
        <v>106</v>
      </c>
      <c r="G23">
        <v>87.98</v>
      </c>
      <c r="H23">
        <v>3</v>
      </c>
      <c r="I23">
        <v>13.196999999999999</v>
      </c>
      <c r="J23">
        <v>277.137</v>
      </c>
      <c r="K23" s="6">
        <v>43529</v>
      </c>
      <c r="L23" s="21">
        <v>0.44444444444444442</v>
      </c>
      <c r="M23" t="s">
        <v>107</v>
      </c>
      <c r="N23" s="22">
        <v>263.94</v>
      </c>
      <c r="O23">
        <v>4.7619047620000003</v>
      </c>
      <c r="P23" s="22">
        <v>13.196999999999999</v>
      </c>
      <c r="Q23">
        <v>5.0999999999999996</v>
      </c>
    </row>
    <row r="24" spans="1:17" x14ac:dyDescent="0.25">
      <c r="A24">
        <v>1130</v>
      </c>
      <c r="B24" t="s">
        <v>139</v>
      </c>
      <c r="C24" t="s">
        <v>124</v>
      </c>
      <c r="D24" t="s">
        <v>110</v>
      </c>
      <c r="E24" t="s">
        <v>114</v>
      </c>
      <c r="F24" t="s">
        <v>115</v>
      </c>
      <c r="G24">
        <v>33.200000000000003</v>
      </c>
      <c r="H24">
        <v>2</v>
      </c>
      <c r="I24">
        <v>3.32</v>
      </c>
      <c r="J24">
        <v>69.72</v>
      </c>
      <c r="K24" s="6">
        <v>43539</v>
      </c>
      <c r="L24" s="21">
        <v>0.51388888888888895</v>
      </c>
      <c r="M24" t="s">
        <v>116</v>
      </c>
      <c r="N24" s="22">
        <v>66.400000000000006</v>
      </c>
      <c r="O24">
        <v>4.7619047620000003</v>
      </c>
      <c r="P24" s="22">
        <v>3.32</v>
      </c>
      <c r="Q24">
        <v>4.4000000000000004</v>
      </c>
    </row>
    <row r="25" spans="1:17" x14ac:dyDescent="0.25">
      <c r="A25">
        <v>2885</v>
      </c>
      <c r="B25" t="s">
        <v>140</v>
      </c>
      <c r="C25" t="s">
        <v>103</v>
      </c>
      <c r="D25" t="s">
        <v>110</v>
      </c>
      <c r="E25" t="s">
        <v>114</v>
      </c>
      <c r="F25" t="s">
        <v>111</v>
      </c>
      <c r="G25">
        <v>34.56</v>
      </c>
      <c r="H25">
        <v>5</v>
      </c>
      <c r="I25">
        <v>8.64</v>
      </c>
      <c r="J25">
        <v>181.44</v>
      </c>
      <c r="K25" s="6">
        <v>43513</v>
      </c>
      <c r="L25" s="21">
        <v>0.46875</v>
      </c>
      <c r="M25" t="s">
        <v>107</v>
      </c>
      <c r="N25" s="22">
        <v>172.8</v>
      </c>
      <c r="O25">
        <v>4.7619047620000003</v>
      </c>
      <c r="P25" s="22">
        <v>8.64</v>
      </c>
      <c r="Q25">
        <v>9.9</v>
      </c>
    </row>
    <row r="26" spans="1:17" x14ac:dyDescent="0.25">
      <c r="A26">
        <v>2408</v>
      </c>
      <c r="B26" t="s">
        <v>141</v>
      </c>
      <c r="C26" t="s">
        <v>103</v>
      </c>
      <c r="D26" t="s">
        <v>104</v>
      </c>
      <c r="E26" t="s">
        <v>114</v>
      </c>
      <c r="F26" t="s">
        <v>118</v>
      </c>
      <c r="G26">
        <v>88.63</v>
      </c>
      <c r="H26">
        <v>3</v>
      </c>
      <c r="I26">
        <v>13.294499999999999</v>
      </c>
      <c r="J26">
        <v>279.18450000000001</v>
      </c>
      <c r="K26" s="6">
        <v>43526</v>
      </c>
      <c r="L26" s="21">
        <v>0.73333333333333339</v>
      </c>
      <c r="M26" t="s">
        <v>107</v>
      </c>
      <c r="N26" s="22">
        <v>265.89</v>
      </c>
      <c r="O26">
        <v>4.7619047620000003</v>
      </c>
      <c r="P26" s="22">
        <v>13.294499999999999</v>
      </c>
      <c r="Q26">
        <v>6</v>
      </c>
    </row>
    <row r="27" spans="1:17" x14ac:dyDescent="0.25">
      <c r="A27">
        <v>2696</v>
      </c>
      <c r="B27" t="s">
        <v>142</v>
      </c>
      <c r="C27" t="s">
        <v>103</v>
      </c>
      <c r="D27" t="s">
        <v>104</v>
      </c>
      <c r="E27" t="s">
        <v>105</v>
      </c>
      <c r="F27" t="s">
        <v>115</v>
      </c>
      <c r="G27">
        <v>52.59</v>
      </c>
      <c r="H27">
        <v>8</v>
      </c>
      <c r="I27">
        <v>21.036000000000001</v>
      </c>
      <c r="J27">
        <v>441.75599999999997</v>
      </c>
      <c r="K27" s="6">
        <v>43546</v>
      </c>
      <c r="L27" s="21">
        <v>0.80555555555555547</v>
      </c>
      <c r="M27" t="s">
        <v>116</v>
      </c>
      <c r="N27" s="22">
        <v>420.72</v>
      </c>
      <c r="O27">
        <v>4.7619047620000003</v>
      </c>
      <c r="P27" s="22">
        <v>21.036000000000001</v>
      </c>
      <c r="Q27">
        <v>8.5</v>
      </c>
    </row>
    <row r="28" spans="1:17" x14ac:dyDescent="0.25">
      <c r="A28">
        <v>2362</v>
      </c>
      <c r="B28" t="s">
        <v>143</v>
      </c>
      <c r="C28" t="s">
        <v>124</v>
      </c>
      <c r="D28" t="s">
        <v>110</v>
      </c>
      <c r="E28" t="s">
        <v>114</v>
      </c>
      <c r="F28" t="s">
        <v>127</v>
      </c>
      <c r="G28">
        <v>33.520000000000003</v>
      </c>
      <c r="H28">
        <v>1</v>
      </c>
      <c r="I28">
        <v>1.6759999999999999</v>
      </c>
      <c r="J28">
        <v>35.195999999999998</v>
      </c>
      <c r="K28" s="6">
        <v>43504</v>
      </c>
      <c r="L28" s="21">
        <v>0.64652777777777781</v>
      </c>
      <c r="M28" t="s">
        <v>112</v>
      </c>
      <c r="N28" s="22">
        <v>33.520000000000003</v>
      </c>
      <c r="O28">
        <v>4.7619047620000003</v>
      </c>
      <c r="P28" s="22">
        <v>1.6759999999999999</v>
      </c>
      <c r="Q28">
        <v>6.7</v>
      </c>
    </row>
    <row r="29" spans="1:17" x14ac:dyDescent="0.25">
      <c r="A29">
        <v>1575</v>
      </c>
      <c r="B29" t="s">
        <v>144</v>
      </c>
      <c r="C29" t="s">
        <v>103</v>
      </c>
      <c r="D29" t="s">
        <v>110</v>
      </c>
      <c r="E29" t="s">
        <v>105</v>
      </c>
      <c r="F29" t="s">
        <v>127</v>
      </c>
      <c r="G29">
        <v>87.67</v>
      </c>
      <c r="H29">
        <v>2</v>
      </c>
      <c r="I29">
        <v>8.7669999999999995</v>
      </c>
      <c r="J29">
        <v>184.107</v>
      </c>
      <c r="K29" s="6">
        <v>43534</v>
      </c>
      <c r="L29" s="21">
        <v>0.51180555555555551</v>
      </c>
      <c r="M29" t="s">
        <v>116</v>
      </c>
      <c r="N29" s="22">
        <v>175.34</v>
      </c>
      <c r="O29">
        <v>4.7619047620000003</v>
      </c>
      <c r="P29" s="22">
        <v>8.7669999999999995</v>
      </c>
      <c r="Q29">
        <v>7.7</v>
      </c>
    </row>
    <row r="30" spans="1:17" x14ac:dyDescent="0.25">
      <c r="A30">
        <v>1795</v>
      </c>
      <c r="B30" t="s">
        <v>145</v>
      </c>
      <c r="C30" t="s">
        <v>124</v>
      </c>
      <c r="D30" t="s">
        <v>110</v>
      </c>
      <c r="E30" t="s">
        <v>105</v>
      </c>
      <c r="F30" t="s">
        <v>125</v>
      </c>
      <c r="G30">
        <v>88.36</v>
      </c>
      <c r="H30">
        <v>5</v>
      </c>
      <c r="I30">
        <v>22.09</v>
      </c>
      <c r="J30">
        <v>463.89</v>
      </c>
      <c r="K30" s="6">
        <v>43490</v>
      </c>
      <c r="L30" s="21">
        <v>0.82500000000000007</v>
      </c>
      <c r="M30" t="s">
        <v>112</v>
      </c>
      <c r="N30" s="22">
        <v>441.8</v>
      </c>
      <c r="O30">
        <v>4.7619047620000003</v>
      </c>
      <c r="P30" s="22">
        <v>22.09</v>
      </c>
      <c r="Q30">
        <v>9.6</v>
      </c>
    </row>
    <row r="31" spans="1:17" x14ac:dyDescent="0.25">
      <c r="A31">
        <v>2967</v>
      </c>
      <c r="B31" t="s">
        <v>146</v>
      </c>
      <c r="C31" t="s">
        <v>103</v>
      </c>
      <c r="D31" t="s">
        <v>110</v>
      </c>
      <c r="E31" t="s">
        <v>114</v>
      </c>
      <c r="F31" t="s">
        <v>106</v>
      </c>
      <c r="G31">
        <v>24.89</v>
      </c>
      <c r="H31">
        <v>9</v>
      </c>
      <c r="I31">
        <v>11.2005</v>
      </c>
      <c r="J31">
        <v>235.2105</v>
      </c>
      <c r="K31" s="6">
        <v>43539</v>
      </c>
      <c r="L31" s="21">
        <v>0.65</v>
      </c>
      <c r="M31" t="s">
        <v>112</v>
      </c>
      <c r="N31" s="22">
        <v>224.01</v>
      </c>
      <c r="O31">
        <v>4.7619047620000003</v>
      </c>
      <c r="P31" s="22">
        <v>11.2005</v>
      </c>
      <c r="Q31">
        <v>7.4</v>
      </c>
    </row>
    <row r="32" spans="1:17" x14ac:dyDescent="0.25">
      <c r="A32">
        <v>2012</v>
      </c>
      <c r="B32" t="s">
        <v>147</v>
      </c>
      <c r="C32" t="s">
        <v>124</v>
      </c>
      <c r="D32" t="s">
        <v>110</v>
      </c>
      <c r="E32" t="s">
        <v>114</v>
      </c>
      <c r="F32" t="s">
        <v>127</v>
      </c>
      <c r="G32">
        <v>94.13</v>
      </c>
      <c r="H32">
        <v>5</v>
      </c>
      <c r="I32">
        <v>23.532499999999999</v>
      </c>
      <c r="J32">
        <v>494.1825</v>
      </c>
      <c r="K32" s="6">
        <v>43521</v>
      </c>
      <c r="L32" s="21">
        <v>0.81874999999999998</v>
      </c>
      <c r="M32" t="s">
        <v>116</v>
      </c>
      <c r="N32" s="22">
        <v>470.65</v>
      </c>
      <c r="O32">
        <v>4.7619047620000003</v>
      </c>
      <c r="P32" s="22">
        <v>23.532499999999999</v>
      </c>
      <c r="Q32">
        <v>4.8</v>
      </c>
    </row>
    <row r="33" spans="1:17" x14ac:dyDescent="0.25">
      <c r="A33">
        <v>2897</v>
      </c>
      <c r="B33" t="s">
        <v>148</v>
      </c>
      <c r="C33" t="s">
        <v>124</v>
      </c>
      <c r="D33" t="s">
        <v>104</v>
      </c>
      <c r="E33" t="s">
        <v>114</v>
      </c>
      <c r="F33" t="s">
        <v>118</v>
      </c>
      <c r="G33">
        <v>78.069999999999993</v>
      </c>
      <c r="H33">
        <v>9</v>
      </c>
      <c r="I33">
        <v>35.131500000000003</v>
      </c>
      <c r="J33">
        <v>737.76149999999996</v>
      </c>
      <c r="K33" s="6">
        <v>43493</v>
      </c>
      <c r="L33" s="21">
        <v>0.52986111111111112</v>
      </c>
      <c r="M33" t="s">
        <v>112</v>
      </c>
      <c r="N33" s="22">
        <v>702.63</v>
      </c>
      <c r="O33">
        <v>4.7619047620000003</v>
      </c>
      <c r="P33" s="22">
        <v>35.131500000000003</v>
      </c>
      <c r="Q33">
        <v>4.5</v>
      </c>
    </row>
    <row r="34" spans="1:17" x14ac:dyDescent="0.25">
      <c r="A34">
        <v>3135</v>
      </c>
      <c r="B34" t="s">
        <v>149</v>
      </c>
      <c r="C34" t="s">
        <v>124</v>
      </c>
      <c r="D34" t="s">
        <v>110</v>
      </c>
      <c r="E34" t="s">
        <v>114</v>
      </c>
      <c r="F34" t="s">
        <v>118</v>
      </c>
      <c r="G34">
        <v>83.78</v>
      </c>
      <c r="H34">
        <v>8</v>
      </c>
      <c r="I34">
        <v>33.512</v>
      </c>
      <c r="J34">
        <v>703.75199999999995</v>
      </c>
      <c r="K34" s="6">
        <v>43475</v>
      </c>
      <c r="L34" s="21">
        <v>0.61736111111111114</v>
      </c>
      <c r="M34" t="s">
        <v>112</v>
      </c>
      <c r="N34" s="22">
        <v>670.24</v>
      </c>
      <c r="O34">
        <v>4.7619047620000003</v>
      </c>
      <c r="P34" s="22">
        <v>33.512</v>
      </c>
      <c r="Q34">
        <v>5.0999999999999996</v>
      </c>
    </row>
    <row r="35" spans="1:17" x14ac:dyDescent="0.25">
      <c r="A35">
        <v>1402</v>
      </c>
      <c r="B35" t="s">
        <v>150</v>
      </c>
      <c r="C35" t="s">
        <v>103</v>
      </c>
      <c r="D35" t="s">
        <v>110</v>
      </c>
      <c r="E35" t="s">
        <v>114</v>
      </c>
      <c r="F35" t="s">
        <v>106</v>
      </c>
      <c r="G35">
        <v>96.58</v>
      </c>
      <c r="H35">
        <v>2</v>
      </c>
      <c r="I35">
        <v>9.6579999999999995</v>
      </c>
      <c r="J35">
        <v>202.81800000000001</v>
      </c>
      <c r="K35" s="6">
        <v>43539</v>
      </c>
      <c r="L35" s="21">
        <v>0.42499999999999999</v>
      </c>
      <c r="M35" t="s">
        <v>116</v>
      </c>
      <c r="N35" s="22">
        <v>193.16</v>
      </c>
      <c r="O35">
        <v>4.7619047620000003</v>
      </c>
      <c r="P35" s="22">
        <v>9.6579999999999995</v>
      </c>
      <c r="Q35">
        <v>5.0999999999999996</v>
      </c>
    </row>
    <row r="36" spans="1:17" x14ac:dyDescent="0.25">
      <c r="A36">
        <v>2872</v>
      </c>
      <c r="B36" t="s">
        <v>151</v>
      </c>
      <c r="C36" t="s">
        <v>109</v>
      </c>
      <c r="D36" t="s">
        <v>104</v>
      </c>
      <c r="E36" t="s">
        <v>105</v>
      </c>
      <c r="F36" t="s">
        <v>125</v>
      </c>
      <c r="G36">
        <v>99.42</v>
      </c>
      <c r="H36">
        <v>4</v>
      </c>
      <c r="I36">
        <v>19.884</v>
      </c>
      <c r="J36">
        <v>417.56400000000002</v>
      </c>
      <c r="K36" s="6">
        <v>43502</v>
      </c>
      <c r="L36" s="21">
        <v>0.4458333333333333</v>
      </c>
      <c r="M36" t="s">
        <v>107</v>
      </c>
      <c r="N36" s="22">
        <v>397.68</v>
      </c>
      <c r="O36">
        <v>4.7619047620000003</v>
      </c>
      <c r="P36" s="22">
        <v>19.884</v>
      </c>
      <c r="Q36">
        <v>7.5</v>
      </c>
    </row>
    <row r="37" spans="1:17" x14ac:dyDescent="0.25">
      <c r="A37">
        <v>2313</v>
      </c>
      <c r="B37" t="s">
        <v>152</v>
      </c>
      <c r="C37" t="s">
        <v>109</v>
      </c>
      <c r="D37" t="s">
        <v>104</v>
      </c>
      <c r="E37" t="s">
        <v>105</v>
      </c>
      <c r="F37" t="s">
        <v>118</v>
      </c>
      <c r="G37">
        <v>68.12</v>
      </c>
      <c r="H37">
        <v>1</v>
      </c>
      <c r="I37">
        <v>3.4060000000000001</v>
      </c>
      <c r="J37">
        <v>71.525999999999996</v>
      </c>
      <c r="K37" s="6">
        <v>43472</v>
      </c>
      <c r="L37" s="21">
        <v>0.51944444444444449</v>
      </c>
      <c r="M37" t="s">
        <v>107</v>
      </c>
      <c r="N37" s="22">
        <v>68.12</v>
      </c>
      <c r="O37">
        <v>4.7619047620000003</v>
      </c>
      <c r="P37" s="22">
        <v>3.4060000000000001</v>
      </c>
      <c r="Q37">
        <v>6.8</v>
      </c>
    </row>
    <row r="38" spans="1:17" x14ac:dyDescent="0.25">
      <c r="A38">
        <v>1108</v>
      </c>
      <c r="B38" t="s">
        <v>153</v>
      </c>
      <c r="C38" t="s">
        <v>103</v>
      </c>
      <c r="D38" t="s">
        <v>104</v>
      </c>
      <c r="E38" t="s">
        <v>114</v>
      </c>
      <c r="F38" t="s">
        <v>118</v>
      </c>
      <c r="G38">
        <v>62.62</v>
      </c>
      <c r="H38">
        <v>5</v>
      </c>
      <c r="I38">
        <v>15.654999999999999</v>
      </c>
      <c r="J38">
        <v>328.755</v>
      </c>
      <c r="K38" s="6">
        <v>43534</v>
      </c>
      <c r="L38" s="21">
        <v>0.80208333333333337</v>
      </c>
      <c r="M38" t="s">
        <v>107</v>
      </c>
      <c r="N38" s="22">
        <v>313.10000000000002</v>
      </c>
      <c r="O38">
        <v>4.7619047620000003</v>
      </c>
      <c r="P38" s="22">
        <v>15.654999999999999</v>
      </c>
      <c r="Q38">
        <v>7</v>
      </c>
    </row>
    <row r="39" spans="1:17" x14ac:dyDescent="0.25">
      <c r="A39">
        <v>2242</v>
      </c>
      <c r="B39" t="s">
        <v>154</v>
      </c>
      <c r="C39" t="s">
        <v>103</v>
      </c>
      <c r="D39" t="s">
        <v>110</v>
      </c>
      <c r="E39" t="s">
        <v>105</v>
      </c>
      <c r="F39" t="s">
        <v>111</v>
      </c>
      <c r="G39">
        <v>60.88</v>
      </c>
      <c r="H39">
        <v>9</v>
      </c>
      <c r="I39">
        <v>27.396000000000001</v>
      </c>
      <c r="J39">
        <v>575.31600000000003</v>
      </c>
      <c r="K39" s="6">
        <v>43480</v>
      </c>
      <c r="L39" s="21">
        <v>0.72013888888888899</v>
      </c>
      <c r="M39" t="s">
        <v>107</v>
      </c>
      <c r="N39" s="22">
        <v>547.91999999999996</v>
      </c>
      <c r="O39">
        <v>4.7619047620000003</v>
      </c>
      <c r="P39" s="22">
        <v>27.396000000000001</v>
      </c>
      <c r="Q39">
        <v>4.7</v>
      </c>
    </row>
    <row r="40" spans="1:17" x14ac:dyDescent="0.25">
      <c r="A40">
        <v>2160</v>
      </c>
      <c r="B40" t="s">
        <v>155</v>
      </c>
      <c r="C40" t="s">
        <v>109</v>
      </c>
      <c r="D40" t="s">
        <v>110</v>
      </c>
      <c r="E40" t="s">
        <v>105</v>
      </c>
      <c r="F40" t="s">
        <v>106</v>
      </c>
      <c r="G40">
        <v>54.92</v>
      </c>
      <c r="H40">
        <v>8</v>
      </c>
      <c r="I40">
        <v>21.968</v>
      </c>
      <c r="J40">
        <v>461.32799999999997</v>
      </c>
      <c r="K40" s="6">
        <v>43547</v>
      </c>
      <c r="L40" s="21">
        <v>0.55833333333333335</v>
      </c>
      <c r="M40" t="s">
        <v>107</v>
      </c>
      <c r="N40" s="22">
        <v>439.36</v>
      </c>
      <c r="O40">
        <v>4.7619047620000003</v>
      </c>
      <c r="P40" s="22">
        <v>21.968</v>
      </c>
      <c r="Q40">
        <v>7.6</v>
      </c>
    </row>
    <row r="41" spans="1:17" x14ac:dyDescent="0.25">
      <c r="A41">
        <v>2548</v>
      </c>
      <c r="B41" t="s">
        <v>156</v>
      </c>
      <c r="C41" t="s">
        <v>124</v>
      </c>
      <c r="D41" t="s">
        <v>104</v>
      </c>
      <c r="E41" t="s">
        <v>114</v>
      </c>
      <c r="F41" t="s">
        <v>115</v>
      </c>
      <c r="G41">
        <v>30.12</v>
      </c>
      <c r="H41">
        <v>8</v>
      </c>
      <c r="I41">
        <v>12.048</v>
      </c>
      <c r="J41">
        <v>253.00800000000001</v>
      </c>
      <c r="K41" s="6">
        <v>43527</v>
      </c>
      <c r="L41" s="21">
        <v>0.54236111111111118</v>
      </c>
      <c r="M41" t="s">
        <v>112</v>
      </c>
      <c r="N41" s="22">
        <v>240.96</v>
      </c>
      <c r="O41">
        <v>4.7619047620000003</v>
      </c>
      <c r="P41" s="22">
        <v>12.048</v>
      </c>
      <c r="Q41">
        <v>7.7</v>
      </c>
    </row>
    <row r="42" spans="1:17" x14ac:dyDescent="0.25">
      <c r="A42">
        <v>2783</v>
      </c>
      <c r="B42" t="s">
        <v>157</v>
      </c>
      <c r="C42" t="s">
        <v>124</v>
      </c>
      <c r="D42" t="s">
        <v>104</v>
      </c>
      <c r="E42" t="s">
        <v>105</v>
      </c>
      <c r="F42" t="s">
        <v>115</v>
      </c>
      <c r="G42">
        <v>86.72</v>
      </c>
      <c r="H42">
        <v>1</v>
      </c>
      <c r="I42">
        <v>4.3360000000000003</v>
      </c>
      <c r="J42">
        <v>91.055999999999997</v>
      </c>
      <c r="K42" s="6">
        <v>43482</v>
      </c>
      <c r="L42" s="21">
        <v>0.78125</v>
      </c>
      <c r="M42" t="s">
        <v>107</v>
      </c>
      <c r="N42" s="22">
        <v>86.72</v>
      </c>
      <c r="O42">
        <v>4.7619047620000003</v>
      </c>
      <c r="P42" s="22">
        <v>4.3360000000000003</v>
      </c>
      <c r="Q42">
        <v>7.9</v>
      </c>
    </row>
    <row r="43" spans="1:17" x14ac:dyDescent="0.25">
      <c r="A43">
        <v>1374</v>
      </c>
      <c r="B43" t="s">
        <v>158</v>
      </c>
      <c r="C43" t="s">
        <v>109</v>
      </c>
      <c r="D43" t="s">
        <v>104</v>
      </c>
      <c r="E43" t="s">
        <v>114</v>
      </c>
      <c r="F43" t="s">
        <v>115</v>
      </c>
      <c r="G43">
        <v>56.11</v>
      </c>
      <c r="H43">
        <v>2</v>
      </c>
      <c r="I43">
        <v>5.6109999999999998</v>
      </c>
      <c r="J43">
        <v>117.831</v>
      </c>
      <c r="K43" s="6">
        <v>43498</v>
      </c>
      <c r="L43" s="21">
        <v>0.42430555555555555</v>
      </c>
      <c r="M43" t="s">
        <v>112</v>
      </c>
      <c r="N43" s="22">
        <v>112.22</v>
      </c>
      <c r="O43">
        <v>4.7619047620000003</v>
      </c>
      <c r="P43" s="22">
        <v>5.6109999999999998</v>
      </c>
      <c r="Q43">
        <v>6.3</v>
      </c>
    </row>
    <row r="44" spans="1:17" x14ac:dyDescent="0.25">
      <c r="A44">
        <v>2697</v>
      </c>
      <c r="B44" t="s">
        <v>159</v>
      </c>
      <c r="C44" t="s">
        <v>124</v>
      </c>
      <c r="D44" t="s">
        <v>104</v>
      </c>
      <c r="E44" t="s">
        <v>105</v>
      </c>
      <c r="F44" t="s">
        <v>118</v>
      </c>
      <c r="G44">
        <v>69.12</v>
      </c>
      <c r="H44">
        <v>6</v>
      </c>
      <c r="I44">
        <v>20.736000000000001</v>
      </c>
      <c r="J44">
        <v>435.45600000000002</v>
      </c>
      <c r="K44" s="6">
        <v>43504</v>
      </c>
      <c r="L44" s="21">
        <v>0.54375000000000007</v>
      </c>
      <c r="M44" t="s">
        <v>112</v>
      </c>
      <c r="N44" s="22">
        <v>414.72</v>
      </c>
      <c r="O44">
        <v>4.7619047620000003</v>
      </c>
      <c r="P44" s="22">
        <v>20.736000000000001</v>
      </c>
      <c r="Q44">
        <v>5.6</v>
      </c>
    </row>
    <row r="45" spans="1:17" x14ac:dyDescent="0.25">
      <c r="A45">
        <v>1684</v>
      </c>
      <c r="B45" t="s">
        <v>160</v>
      </c>
      <c r="C45" t="s">
        <v>109</v>
      </c>
      <c r="D45" t="s">
        <v>104</v>
      </c>
      <c r="E45" t="s">
        <v>105</v>
      </c>
      <c r="F45" t="s">
        <v>125</v>
      </c>
      <c r="G45">
        <v>98.7</v>
      </c>
      <c r="H45">
        <v>8</v>
      </c>
      <c r="I45">
        <v>39.479999999999997</v>
      </c>
      <c r="J45">
        <v>829.08</v>
      </c>
      <c r="K45" s="6">
        <v>43528</v>
      </c>
      <c r="L45" s="21">
        <v>0.86041666666666661</v>
      </c>
      <c r="M45" t="s">
        <v>112</v>
      </c>
      <c r="N45" s="22">
        <v>789.6</v>
      </c>
      <c r="O45">
        <v>4.7619047620000003</v>
      </c>
      <c r="P45" s="22">
        <v>39.479999999999997</v>
      </c>
      <c r="Q45">
        <v>7.6</v>
      </c>
    </row>
    <row r="46" spans="1:17" x14ac:dyDescent="0.25">
      <c r="A46">
        <v>2577</v>
      </c>
      <c r="B46" t="s">
        <v>161</v>
      </c>
      <c r="C46" t="s">
        <v>109</v>
      </c>
      <c r="D46" t="s">
        <v>104</v>
      </c>
      <c r="E46" t="s">
        <v>114</v>
      </c>
      <c r="F46" t="s">
        <v>106</v>
      </c>
      <c r="G46">
        <v>15.37</v>
      </c>
      <c r="H46">
        <v>2</v>
      </c>
      <c r="I46">
        <v>1.5369999999999999</v>
      </c>
      <c r="J46">
        <v>32.277000000000001</v>
      </c>
      <c r="K46" s="6">
        <v>43540</v>
      </c>
      <c r="L46" s="21">
        <v>0.82430555555555562</v>
      </c>
      <c r="M46" t="s">
        <v>112</v>
      </c>
      <c r="N46" s="22">
        <v>30.74</v>
      </c>
      <c r="O46">
        <v>4.7619047620000003</v>
      </c>
      <c r="P46" s="22">
        <v>1.5369999999999999</v>
      </c>
      <c r="Q46">
        <v>7.2</v>
      </c>
    </row>
    <row r="47" spans="1:17" x14ac:dyDescent="0.25">
      <c r="A47">
        <v>3136</v>
      </c>
      <c r="B47" t="s">
        <v>162</v>
      </c>
      <c r="C47" t="s">
        <v>124</v>
      </c>
      <c r="D47" t="s">
        <v>104</v>
      </c>
      <c r="E47" t="s">
        <v>105</v>
      </c>
      <c r="F47" t="s">
        <v>111</v>
      </c>
      <c r="G47">
        <v>93.96</v>
      </c>
      <c r="H47">
        <v>4</v>
      </c>
      <c r="I47">
        <v>18.792000000000002</v>
      </c>
      <c r="J47">
        <v>394.63200000000001</v>
      </c>
      <c r="K47" s="6">
        <v>43533</v>
      </c>
      <c r="L47" s="21">
        <v>0.75</v>
      </c>
      <c r="M47" t="s">
        <v>112</v>
      </c>
      <c r="N47" s="22">
        <v>375.84</v>
      </c>
      <c r="O47">
        <v>4.7619047620000003</v>
      </c>
      <c r="P47" s="22">
        <v>18.792000000000002</v>
      </c>
      <c r="Q47">
        <v>9.5</v>
      </c>
    </row>
    <row r="48" spans="1:17" x14ac:dyDescent="0.25">
      <c r="A48">
        <v>1710</v>
      </c>
      <c r="B48" t="s">
        <v>163</v>
      </c>
      <c r="C48" t="s">
        <v>124</v>
      </c>
      <c r="D48" t="s">
        <v>104</v>
      </c>
      <c r="E48" t="s">
        <v>114</v>
      </c>
      <c r="F48" t="s">
        <v>106</v>
      </c>
      <c r="G48">
        <v>56.69</v>
      </c>
      <c r="H48">
        <v>9</v>
      </c>
      <c r="I48">
        <v>25.5105</v>
      </c>
      <c r="J48">
        <v>535.72050000000002</v>
      </c>
      <c r="K48" s="6">
        <v>43523</v>
      </c>
      <c r="L48" s="21">
        <v>0.72499999999999998</v>
      </c>
      <c r="M48" t="s">
        <v>116</v>
      </c>
      <c r="N48" s="22">
        <v>510.21</v>
      </c>
      <c r="O48">
        <v>4.7619047620000003</v>
      </c>
      <c r="P48" s="22">
        <v>25.5105</v>
      </c>
      <c r="Q48">
        <v>8.4</v>
      </c>
    </row>
    <row r="49" spans="1:17" x14ac:dyDescent="0.25">
      <c r="A49">
        <v>1715</v>
      </c>
      <c r="B49" t="s">
        <v>164</v>
      </c>
      <c r="C49" t="s">
        <v>124</v>
      </c>
      <c r="D49" t="s">
        <v>104</v>
      </c>
      <c r="E49" t="s">
        <v>105</v>
      </c>
      <c r="F49" t="s">
        <v>125</v>
      </c>
      <c r="G49">
        <v>20.010000000000002</v>
      </c>
      <c r="H49">
        <v>9</v>
      </c>
      <c r="I49">
        <v>9.0045000000000002</v>
      </c>
      <c r="J49">
        <v>189.09450000000001</v>
      </c>
      <c r="K49" s="6">
        <v>43502</v>
      </c>
      <c r="L49" s="21">
        <v>0.65763888888888888</v>
      </c>
      <c r="M49" t="s">
        <v>107</v>
      </c>
      <c r="N49" s="22">
        <v>180.09</v>
      </c>
      <c r="O49">
        <v>4.7619047620000003</v>
      </c>
      <c r="P49" s="22">
        <v>9.0045000000000002</v>
      </c>
      <c r="Q49">
        <v>4.0999999999999996</v>
      </c>
    </row>
    <row r="50" spans="1:17" x14ac:dyDescent="0.25">
      <c r="A50">
        <v>3158</v>
      </c>
      <c r="B50" t="s">
        <v>165</v>
      </c>
      <c r="C50" t="s">
        <v>124</v>
      </c>
      <c r="D50" t="s">
        <v>104</v>
      </c>
      <c r="E50" t="s">
        <v>114</v>
      </c>
      <c r="F50" t="s">
        <v>111</v>
      </c>
      <c r="G50">
        <v>18.93</v>
      </c>
      <c r="H50">
        <v>6</v>
      </c>
      <c r="I50">
        <v>5.6790000000000003</v>
      </c>
      <c r="J50">
        <v>119.259</v>
      </c>
      <c r="K50" s="6">
        <v>43506</v>
      </c>
      <c r="L50" s="21">
        <v>0.53125</v>
      </c>
      <c r="M50" t="s">
        <v>116</v>
      </c>
      <c r="N50" s="22">
        <v>113.58</v>
      </c>
      <c r="O50">
        <v>4.7619047620000003</v>
      </c>
      <c r="P50" s="22">
        <v>5.6790000000000003</v>
      </c>
      <c r="Q50">
        <v>8.1</v>
      </c>
    </row>
    <row r="51" spans="1:17" x14ac:dyDescent="0.25">
      <c r="A51">
        <v>1440</v>
      </c>
      <c r="B51" t="s">
        <v>166</v>
      </c>
      <c r="C51" t="s">
        <v>109</v>
      </c>
      <c r="D51" t="s">
        <v>104</v>
      </c>
      <c r="E51" t="s">
        <v>105</v>
      </c>
      <c r="F51" t="s">
        <v>127</v>
      </c>
      <c r="G51">
        <v>82.63</v>
      </c>
      <c r="H51">
        <v>10</v>
      </c>
      <c r="I51">
        <v>41.314999999999998</v>
      </c>
      <c r="J51">
        <v>867.61500000000001</v>
      </c>
      <c r="K51" s="6">
        <v>43543</v>
      </c>
      <c r="L51" s="21">
        <v>0.71388888888888891</v>
      </c>
      <c r="M51" t="s">
        <v>107</v>
      </c>
      <c r="N51" s="22">
        <v>826.3</v>
      </c>
      <c r="O51">
        <v>4.7619047620000003</v>
      </c>
      <c r="P51" s="22">
        <v>41.314999999999998</v>
      </c>
      <c r="Q51">
        <v>7.9</v>
      </c>
    </row>
    <row r="52" spans="1:17" x14ac:dyDescent="0.25">
      <c r="A52">
        <v>1497</v>
      </c>
      <c r="B52" t="s">
        <v>167</v>
      </c>
      <c r="C52" t="s">
        <v>109</v>
      </c>
      <c r="D52" t="s">
        <v>104</v>
      </c>
      <c r="E52" t="s">
        <v>114</v>
      </c>
      <c r="F52" t="s">
        <v>125</v>
      </c>
      <c r="G52">
        <v>91.4</v>
      </c>
      <c r="H52">
        <v>7</v>
      </c>
      <c r="I52">
        <v>31.99</v>
      </c>
      <c r="J52">
        <v>671.79</v>
      </c>
      <c r="K52" s="6">
        <v>43499</v>
      </c>
      <c r="L52" s="21">
        <v>0.42986111111111108</v>
      </c>
      <c r="M52" t="s">
        <v>112</v>
      </c>
      <c r="N52" s="22">
        <v>639.79999999999995</v>
      </c>
      <c r="O52">
        <v>4.7619047620000003</v>
      </c>
      <c r="P52" s="22">
        <v>31.99</v>
      </c>
      <c r="Q52">
        <v>9.5</v>
      </c>
    </row>
    <row r="53" spans="1:17" x14ac:dyDescent="0.25">
      <c r="A53">
        <v>1101</v>
      </c>
      <c r="B53" t="s">
        <v>168</v>
      </c>
      <c r="C53" t="s">
        <v>103</v>
      </c>
      <c r="D53" t="s">
        <v>104</v>
      </c>
      <c r="E53" t="s">
        <v>105</v>
      </c>
      <c r="F53" t="s">
        <v>125</v>
      </c>
      <c r="G53">
        <v>44.59</v>
      </c>
      <c r="H53">
        <v>5</v>
      </c>
      <c r="I53">
        <v>11.147500000000001</v>
      </c>
      <c r="J53">
        <v>234.0975</v>
      </c>
      <c r="K53" s="6">
        <v>43506</v>
      </c>
      <c r="L53" s="21">
        <v>0.63194444444444442</v>
      </c>
      <c r="M53" t="s">
        <v>112</v>
      </c>
      <c r="N53" s="22">
        <v>222.95</v>
      </c>
      <c r="O53">
        <v>4.7619047620000003</v>
      </c>
      <c r="P53" s="22">
        <v>11.147500000000001</v>
      </c>
      <c r="Q53">
        <v>8.5</v>
      </c>
    </row>
    <row r="54" spans="1:17" x14ac:dyDescent="0.25">
      <c r="A54">
        <v>2866</v>
      </c>
      <c r="B54" t="s">
        <v>169</v>
      </c>
      <c r="C54" t="s">
        <v>124</v>
      </c>
      <c r="D54" t="s">
        <v>104</v>
      </c>
      <c r="E54" t="s">
        <v>105</v>
      </c>
      <c r="F54" t="s">
        <v>127</v>
      </c>
      <c r="G54">
        <v>17.87</v>
      </c>
      <c r="H54">
        <v>4</v>
      </c>
      <c r="I54">
        <v>3.5739999999999998</v>
      </c>
      <c r="J54">
        <v>75.054000000000002</v>
      </c>
      <c r="K54" s="6">
        <v>43546</v>
      </c>
      <c r="L54" s="21">
        <v>0.61249999999999993</v>
      </c>
      <c r="M54" t="s">
        <v>107</v>
      </c>
      <c r="N54" s="22">
        <v>71.48</v>
      </c>
      <c r="O54">
        <v>4.7619047620000003</v>
      </c>
      <c r="P54" s="22">
        <v>3.5739999999999998</v>
      </c>
      <c r="Q54">
        <v>6.5</v>
      </c>
    </row>
    <row r="55" spans="1:17" x14ac:dyDescent="0.25">
      <c r="A55">
        <v>2056</v>
      </c>
      <c r="B55" t="s">
        <v>170</v>
      </c>
      <c r="C55" t="s">
        <v>109</v>
      </c>
      <c r="D55" t="s">
        <v>104</v>
      </c>
      <c r="E55" t="s">
        <v>114</v>
      </c>
      <c r="F55" t="s">
        <v>127</v>
      </c>
      <c r="G55">
        <v>15.43</v>
      </c>
      <c r="H55">
        <v>1</v>
      </c>
      <c r="I55">
        <v>0.77149999999999996</v>
      </c>
      <c r="J55">
        <v>16.201499999999999</v>
      </c>
      <c r="K55" s="6">
        <v>43490</v>
      </c>
      <c r="L55" s="21">
        <v>0.65694444444444444</v>
      </c>
      <c r="M55" t="s">
        <v>116</v>
      </c>
      <c r="N55" s="22">
        <v>15.43</v>
      </c>
      <c r="O55">
        <v>4.7619047620000003</v>
      </c>
      <c r="P55" s="22">
        <v>0.77149999999999996</v>
      </c>
      <c r="Q55">
        <v>6.1</v>
      </c>
    </row>
    <row r="56" spans="1:17" x14ac:dyDescent="0.25">
      <c r="A56">
        <v>3179</v>
      </c>
      <c r="B56" t="s">
        <v>171</v>
      </c>
      <c r="C56" t="s">
        <v>124</v>
      </c>
      <c r="D56" t="s">
        <v>110</v>
      </c>
      <c r="E56" t="s">
        <v>114</v>
      </c>
      <c r="F56" t="s">
        <v>115</v>
      </c>
      <c r="G56">
        <v>16.16</v>
      </c>
      <c r="H56">
        <v>2</v>
      </c>
      <c r="I56">
        <v>1.6160000000000001</v>
      </c>
      <c r="J56">
        <v>33.936</v>
      </c>
      <c r="K56" s="6">
        <v>43531</v>
      </c>
      <c r="L56" s="21">
        <v>0.49236111111111108</v>
      </c>
      <c r="M56" t="s">
        <v>107</v>
      </c>
      <c r="N56" s="22">
        <v>32.32</v>
      </c>
      <c r="O56">
        <v>4.7619047620000003</v>
      </c>
      <c r="P56" s="22">
        <v>1.6160000000000001</v>
      </c>
      <c r="Q56">
        <v>6.5</v>
      </c>
    </row>
    <row r="57" spans="1:17" x14ac:dyDescent="0.25">
      <c r="A57">
        <v>1063</v>
      </c>
      <c r="B57" t="s">
        <v>172</v>
      </c>
      <c r="C57" t="s">
        <v>109</v>
      </c>
      <c r="D57" t="s">
        <v>110</v>
      </c>
      <c r="E57" t="s">
        <v>105</v>
      </c>
      <c r="F57" t="s">
        <v>111</v>
      </c>
      <c r="G57">
        <v>85.98</v>
      </c>
      <c r="H57">
        <v>8</v>
      </c>
      <c r="I57">
        <v>34.392000000000003</v>
      </c>
      <c r="J57">
        <v>722.23199999999997</v>
      </c>
      <c r="K57" s="6">
        <v>43524</v>
      </c>
      <c r="L57" s="21">
        <v>0.79236111111111107</v>
      </c>
      <c r="M57" t="s">
        <v>112</v>
      </c>
      <c r="N57" s="22">
        <v>687.84</v>
      </c>
      <c r="O57">
        <v>4.7619047620000003</v>
      </c>
      <c r="P57" s="22">
        <v>34.392000000000003</v>
      </c>
      <c r="Q57">
        <v>8.1999999999999993</v>
      </c>
    </row>
    <row r="58" spans="1:17" x14ac:dyDescent="0.25">
      <c r="A58">
        <v>2314</v>
      </c>
      <c r="B58" t="s">
        <v>173</v>
      </c>
      <c r="C58" t="s">
        <v>103</v>
      </c>
      <c r="D58" t="s">
        <v>104</v>
      </c>
      <c r="E58" t="s">
        <v>114</v>
      </c>
      <c r="F58" t="s">
        <v>115</v>
      </c>
      <c r="G58">
        <v>44.34</v>
      </c>
      <c r="H58">
        <v>2</v>
      </c>
      <c r="I58">
        <v>4.4340000000000002</v>
      </c>
      <c r="J58">
        <v>93.114000000000004</v>
      </c>
      <c r="K58" s="6">
        <v>43551</v>
      </c>
      <c r="L58" s="21">
        <v>0.47638888888888892</v>
      </c>
      <c r="M58" t="s">
        <v>112</v>
      </c>
      <c r="N58" s="22">
        <v>88.68</v>
      </c>
      <c r="O58">
        <v>4.7619047620000003</v>
      </c>
      <c r="P58" s="22">
        <v>4.4340000000000002</v>
      </c>
      <c r="Q58">
        <v>5.8</v>
      </c>
    </row>
    <row r="59" spans="1:17" x14ac:dyDescent="0.25">
      <c r="A59">
        <v>1543</v>
      </c>
      <c r="B59" t="s">
        <v>174</v>
      </c>
      <c r="C59" t="s">
        <v>103</v>
      </c>
      <c r="D59" t="s">
        <v>110</v>
      </c>
      <c r="E59" t="s">
        <v>114</v>
      </c>
      <c r="F59" t="s">
        <v>106</v>
      </c>
      <c r="G59">
        <v>89.6</v>
      </c>
      <c r="H59">
        <v>8</v>
      </c>
      <c r="I59">
        <v>35.840000000000003</v>
      </c>
      <c r="J59">
        <v>752.64</v>
      </c>
      <c r="K59" s="6">
        <v>43503</v>
      </c>
      <c r="L59" s="21">
        <v>0.4777777777777778</v>
      </c>
      <c r="M59" t="s">
        <v>107</v>
      </c>
      <c r="N59" s="22">
        <v>716.8</v>
      </c>
      <c r="O59">
        <v>4.7619047620000003</v>
      </c>
      <c r="P59" s="22">
        <v>35.840000000000003</v>
      </c>
      <c r="Q59">
        <v>6.6</v>
      </c>
    </row>
    <row r="60" spans="1:17" x14ac:dyDescent="0.25">
      <c r="A60">
        <v>1805</v>
      </c>
      <c r="B60" t="s">
        <v>175</v>
      </c>
      <c r="C60" t="s">
        <v>103</v>
      </c>
      <c r="D60" t="s">
        <v>104</v>
      </c>
      <c r="E60" t="s">
        <v>105</v>
      </c>
      <c r="F60" t="s">
        <v>115</v>
      </c>
      <c r="G60">
        <v>72.349999999999994</v>
      </c>
      <c r="H60">
        <v>10</v>
      </c>
      <c r="I60">
        <v>36.174999999999997</v>
      </c>
      <c r="J60">
        <v>759.67499999999995</v>
      </c>
      <c r="K60" s="6">
        <v>43485</v>
      </c>
      <c r="L60" s="21">
        <v>0.66319444444444442</v>
      </c>
      <c r="M60" t="s">
        <v>112</v>
      </c>
      <c r="N60" s="22">
        <v>723.5</v>
      </c>
      <c r="O60">
        <v>4.7619047620000003</v>
      </c>
      <c r="P60" s="22">
        <v>36.174999999999997</v>
      </c>
      <c r="Q60">
        <v>5.4</v>
      </c>
    </row>
    <row r="61" spans="1:17" x14ac:dyDescent="0.25">
      <c r="A61">
        <v>2468</v>
      </c>
      <c r="B61" t="s">
        <v>176</v>
      </c>
      <c r="C61" t="s">
        <v>109</v>
      </c>
      <c r="D61" t="s">
        <v>110</v>
      </c>
      <c r="E61" t="s">
        <v>114</v>
      </c>
      <c r="F61" t="s">
        <v>111</v>
      </c>
      <c r="G61">
        <v>30.61</v>
      </c>
      <c r="H61">
        <v>6</v>
      </c>
      <c r="I61">
        <v>9.1829999999999998</v>
      </c>
      <c r="J61">
        <v>192.84299999999999</v>
      </c>
      <c r="K61" s="6">
        <v>43536</v>
      </c>
      <c r="L61" s="21">
        <v>0.85833333333333339</v>
      </c>
      <c r="M61" t="s">
        <v>112</v>
      </c>
      <c r="N61" s="22">
        <v>183.66</v>
      </c>
      <c r="O61">
        <v>4.7619047620000003</v>
      </c>
      <c r="P61" s="22">
        <v>9.1829999999999998</v>
      </c>
      <c r="Q61">
        <v>9.3000000000000007</v>
      </c>
    </row>
    <row r="62" spans="1:17" x14ac:dyDescent="0.25">
      <c r="A62">
        <v>1697</v>
      </c>
      <c r="B62" t="s">
        <v>177</v>
      </c>
      <c r="C62" t="s">
        <v>109</v>
      </c>
      <c r="D62" t="s">
        <v>104</v>
      </c>
      <c r="E62" t="s">
        <v>105</v>
      </c>
      <c r="F62" t="s">
        <v>118</v>
      </c>
      <c r="G62">
        <v>24.74</v>
      </c>
      <c r="H62">
        <v>3</v>
      </c>
      <c r="I62">
        <v>3.7109999999999999</v>
      </c>
      <c r="J62">
        <v>77.930999999999997</v>
      </c>
      <c r="K62" s="6">
        <v>43511</v>
      </c>
      <c r="L62" s="21">
        <v>0.74097222222222225</v>
      </c>
      <c r="M62" t="s">
        <v>116</v>
      </c>
      <c r="N62" s="22">
        <v>74.22</v>
      </c>
      <c r="O62">
        <v>4.7619047620000003</v>
      </c>
      <c r="P62" s="22">
        <v>3.7109999999999999</v>
      </c>
      <c r="Q62">
        <v>10</v>
      </c>
    </row>
    <row r="63" spans="1:17" x14ac:dyDescent="0.25">
      <c r="A63">
        <v>1096</v>
      </c>
      <c r="B63" t="s">
        <v>178</v>
      </c>
      <c r="C63" t="s">
        <v>109</v>
      </c>
      <c r="D63" t="s">
        <v>110</v>
      </c>
      <c r="E63" t="s">
        <v>114</v>
      </c>
      <c r="F63" t="s">
        <v>115</v>
      </c>
      <c r="G63">
        <v>55.73</v>
      </c>
      <c r="H63">
        <v>6</v>
      </c>
      <c r="I63">
        <v>16.719000000000001</v>
      </c>
      <c r="J63">
        <v>351.09899999999999</v>
      </c>
      <c r="K63" s="6">
        <v>43520</v>
      </c>
      <c r="L63" s="21">
        <v>0.4548611111111111</v>
      </c>
      <c r="M63" t="s">
        <v>107</v>
      </c>
      <c r="N63" s="22">
        <v>334.38</v>
      </c>
      <c r="O63">
        <v>4.7619047620000003</v>
      </c>
      <c r="P63" s="22">
        <v>16.719000000000001</v>
      </c>
      <c r="Q63">
        <v>7</v>
      </c>
    </row>
    <row r="64" spans="1:17" x14ac:dyDescent="0.25">
      <c r="A64">
        <v>2496</v>
      </c>
      <c r="B64" t="s">
        <v>179</v>
      </c>
      <c r="C64" t="s">
        <v>124</v>
      </c>
      <c r="D64" t="s">
        <v>104</v>
      </c>
      <c r="E64" t="s">
        <v>105</v>
      </c>
      <c r="F64" t="s">
        <v>118</v>
      </c>
      <c r="G64">
        <v>55.07</v>
      </c>
      <c r="H64">
        <v>9</v>
      </c>
      <c r="I64">
        <v>24.781500000000001</v>
      </c>
      <c r="J64">
        <v>520.41150000000005</v>
      </c>
      <c r="K64" s="6">
        <v>43499</v>
      </c>
      <c r="L64" s="21">
        <v>0.56944444444444442</v>
      </c>
      <c r="M64" t="s">
        <v>107</v>
      </c>
      <c r="N64" s="22">
        <v>495.63</v>
      </c>
      <c r="O64">
        <v>4.7619047620000003</v>
      </c>
      <c r="P64" s="22">
        <v>24.781500000000001</v>
      </c>
      <c r="Q64">
        <v>10</v>
      </c>
    </row>
    <row r="65" spans="1:17" x14ac:dyDescent="0.25">
      <c r="A65">
        <v>2057</v>
      </c>
      <c r="B65" t="s">
        <v>180</v>
      </c>
      <c r="C65" t="s">
        <v>103</v>
      </c>
      <c r="D65" t="s">
        <v>104</v>
      </c>
      <c r="E65" t="s">
        <v>114</v>
      </c>
      <c r="F65" t="s">
        <v>118</v>
      </c>
      <c r="G65">
        <v>15.81</v>
      </c>
      <c r="H65">
        <v>10</v>
      </c>
      <c r="I65">
        <v>7.9050000000000002</v>
      </c>
      <c r="J65">
        <v>166.005</v>
      </c>
      <c r="K65" s="6">
        <v>43530</v>
      </c>
      <c r="L65" s="21">
        <v>0.51874999999999993</v>
      </c>
      <c r="M65" t="s">
        <v>116</v>
      </c>
      <c r="N65" s="22">
        <v>158.1</v>
      </c>
      <c r="O65">
        <v>4.7619047620000003</v>
      </c>
      <c r="P65" s="22">
        <v>7.9050000000000002</v>
      </c>
      <c r="Q65">
        <v>8.6</v>
      </c>
    </row>
    <row r="66" spans="1:17" x14ac:dyDescent="0.25">
      <c r="A66">
        <v>3055</v>
      </c>
      <c r="B66" t="s">
        <v>181</v>
      </c>
      <c r="C66" t="s">
        <v>124</v>
      </c>
      <c r="D66" t="s">
        <v>104</v>
      </c>
      <c r="E66" t="s">
        <v>114</v>
      </c>
      <c r="F66" t="s">
        <v>106</v>
      </c>
      <c r="G66">
        <v>75.739999999999995</v>
      </c>
      <c r="H66">
        <v>4</v>
      </c>
      <c r="I66">
        <v>15.148</v>
      </c>
      <c r="J66">
        <v>318.108</v>
      </c>
      <c r="K66" s="6">
        <v>43510</v>
      </c>
      <c r="L66" s="21">
        <v>0.60763888888888895</v>
      </c>
      <c r="M66" t="s">
        <v>112</v>
      </c>
      <c r="N66" s="22">
        <v>302.95999999999998</v>
      </c>
      <c r="O66">
        <v>4.7619047620000003</v>
      </c>
      <c r="P66" s="22">
        <v>15.148</v>
      </c>
      <c r="Q66">
        <v>7.6</v>
      </c>
    </row>
    <row r="67" spans="1:17" x14ac:dyDescent="0.25">
      <c r="A67">
        <v>2862</v>
      </c>
      <c r="B67" t="s">
        <v>182</v>
      </c>
      <c r="C67" t="s">
        <v>103</v>
      </c>
      <c r="D67" t="s">
        <v>104</v>
      </c>
      <c r="E67" t="s">
        <v>114</v>
      </c>
      <c r="F67" t="s">
        <v>106</v>
      </c>
      <c r="G67">
        <v>15.87</v>
      </c>
      <c r="H67">
        <v>10</v>
      </c>
      <c r="I67">
        <v>7.9349999999999996</v>
      </c>
      <c r="J67">
        <v>166.63499999999999</v>
      </c>
      <c r="K67" s="6">
        <v>43537</v>
      </c>
      <c r="L67" s="21">
        <v>0.69444444444444453</v>
      </c>
      <c r="M67" t="s">
        <v>112</v>
      </c>
      <c r="N67" s="22">
        <v>158.69999999999999</v>
      </c>
      <c r="O67">
        <v>4.7619047620000003</v>
      </c>
      <c r="P67" s="22">
        <v>7.9349999999999996</v>
      </c>
      <c r="Q67">
        <v>5.8</v>
      </c>
    </row>
    <row r="68" spans="1:17" x14ac:dyDescent="0.25">
      <c r="A68">
        <v>1668</v>
      </c>
      <c r="B68" t="s">
        <v>183</v>
      </c>
      <c r="C68" t="s">
        <v>109</v>
      </c>
      <c r="D68" t="s">
        <v>110</v>
      </c>
      <c r="E68" t="s">
        <v>105</v>
      </c>
      <c r="F68" t="s">
        <v>106</v>
      </c>
      <c r="G68">
        <v>33.47</v>
      </c>
      <c r="H68">
        <v>2</v>
      </c>
      <c r="I68">
        <v>3.347</v>
      </c>
      <c r="J68">
        <v>70.287000000000006</v>
      </c>
      <c r="K68" s="6">
        <v>43506</v>
      </c>
      <c r="L68" s="21">
        <v>0.65486111111111112</v>
      </c>
      <c r="M68" t="s">
        <v>107</v>
      </c>
      <c r="N68" s="22">
        <v>66.94</v>
      </c>
      <c r="O68">
        <v>4.7619047620000003</v>
      </c>
      <c r="P68" s="22">
        <v>3.347</v>
      </c>
      <c r="Q68">
        <v>6.7</v>
      </c>
    </row>
    <row r="69" spans="1:17" x14ac:dyDescent="0.25">
      <c r="A69">
        <v>1865</v>
      </c>
      <c r="B69" t="s">
        <v>184</v>
      </c>
      <c r="C69" t="s">
        <v>124</v>
      </c>
      <c r="D69" t="s">
        <v>104</v>
      </c>
      <c r="E69" t="s">
        <v>105</v>
      </c>
      <c r="F69" t="s">
        <v>127</v>
      </c>
      <c r="G69">
        <v>97.61</v>
      </c>
      <c r="H69">
        <v>6</v>
      </c>
      <c r="I69">
        <v>29.283000000000001</v>
      </c>
      <c r="J69">
        <v>614.94299999999998</v>
      </c>
      <c r="K69" s="6">
        <v>43472</v>
      </c>
      <c r="L69" s="21">
        <v>0.62569444444444444</v>
      </c>
      <c r="M69" t="s">
        <v>107</v>
      </c>
      <c r="N69" s="22">
        <v>585.66</v>
      </c>
      <c r="O69">
        <v>4.7619047620000003</v>
      </c>
      <c r="P69" s="22">
        <v>29.283000000000001</v>
      </c>
      <c r="Q69">
        <v>9.9</v>
      </c>
    </row>
    <row r="70" spans="1:17" x14ac:dyDescent="0.25">
      <c r="A70">
        <v>2820</v>
      </c>
      <c r="B70" t="s">
        <v>185</v>
      </c>
      <c r="C70" t="s">
        <v>103</v>
      </c>
      <c r="D70" t="s">
        <v>110</v>
      </c>
      <c r="E70" t="s">
        <v>114</v>
      </c>
      <c r="F70" t="s">
        <v>118</v>
      </c>
      <c r="G70">
        <v>78.77</v>
      </c>
      <c r="H70">
        <v>10</v>
      </c>
      <c r="I70">
        <v>39.384999999999998</v>
      </c>
      <c r="J70">
        <v>827.08500000000004</v>
      </c>
      <c r="K70" s="6">
        <v>43489</v>
      </c>
      <c r="L70" s="21">
        <v>0.41944444444444445</v>
      </c>
      <c r="M70" t="s">
        <v>112</v>
      </c>
      <c r="N70" s="22">
        <v>787.7</v>
      </c>
      <c r="O70">
        <v>4.7619047620000003</v>
      </c>
      <c r="P70" s="22">
        <v>39.384999999999998</v>
      </c>
      <c r="Q70">
        <v>6.4</v>
      </c>
    </row>
    <row r="71" spans="1:17" x14ac:dyDescent="0.25">
      <c r="A71">
        <v>1186</v>
      </c>
      <c r="B71" t="s">
        <v>186</v>
      </c>
      <c r="C71" t="s">
        <v>103</v>
      </c>
      <c r="D71" t="s">
        <v>104</v>
      </c>
      <c r="E71" t="s">
        <v>105</v>
      </c>
      <c r="F71" t="s">
        <v>106</v>
      </c>
      <c r="G71">
        <v>18.329999999999998</v>
      </c>
      <c r="H71">
        <v>1</v>
      </c>
      <c r="I71">
        <v>0.91649999999999998</v>
      </c>
      <c r="J71">
        <v>19.246500000000001</v>
      </c>
      <c r="K71" s="6">
        <v>43498</v>
      </c>
      <c r="L71" s="21">
        <v>0.78472222222222221</v>
      </c>
      <c r="M71" t="s">
        <v>112</v>
      </c>
      <c r="N71" s="22">
        <v>18.329999999999998</v>
      </c>
      <c r="O71">
        <v>4.7619047620000003</v>
      </c>
      <c r="P71" s="22">
        <v>0.91649999999999998</v>
      </c>
      <c r="Q71">
        <v>4.3</v>
      </c>
    </row>
    <row r="72" spans="1:17" x14ac:dyDescent="0.25">
      <c r="A72">
        <v>2646</v>
      </c>
      <c r="B72" t="s">
        <v>187</v>
      </c>
      <c r="C72" t="s">
        <v>109</v>
      </c>
      <c r="D72" t="s">
        <v>110</v>
      </c>
      <c r="E72" t="s">
        <v>114</v>
      </c>
      <c r="F72" t="s">
        <v>125</v>
      </c>
      <c r="G72">
        <v>89.48</v>
      </c>
      <c r="H72">
        <v>10</v>
      </c>
      <c r="I72">
        <v>44.74</v>
      </c>
      <c r="J72">
        <v>939.54</v>
      </c>
      <c r="K72" s="6">
        <v>43471</v>
      </c>
      <c r="L72" s="21">
        <v>0.53194444444444444</v>
      </c>
      <c r="M72" t="s">
        <v>116</v>
      </c>
      <c r="N72" s="22">
        <v>894.8</v>
      </c>
      <c r="O72">
        <v>4.7619047620000003</v>
      </c>
      <c r="P72" s="22">
        <v>44.74</v>
      </c>
      <c r="Q72">
        <v>9.6</v>
      </c>
    </row>
    <row r="73" spans="1:17" x14ac:dyDescent="0.25">
      <c r="A73">
        <v>2672</v>
      </c>
      <c r="B73" t="s">
        <v>188</v>
      </c>
      <c r="C73" t="s">
        <v>109</v>
      </c>
      <c r="D73" t="s">
        <v>110</v>
      </c>
      <c r="E73" t="s">
        <v>114</v>
      </c>
      <c r="F73" t="s">
        <v>127</v>
      </c>
      <c r="G73">
        <v>62.12</v>
      </c>
      <c r="H73">
        <v>10</v>
      </c>
      <c r="I73">
        <v>31.06</v>
      </c>
      <c r="J73">
        <v>652.26</v>
      </c>
      <c r="K73" s="6">
        <v>43507</v>
      </c>
      <c r="L73" s="21">
        <v>0.67986111111111114</v>
      </c>
      <c r="M73" t="s">
        <v>112</v>
      </c>
      <c r="N73" s="22">
        <v>621.20000000000005</v>
      </c>
      <c r="O73">
        <v>4.7619047620000003</v>
      </c>
      <c r="P73" s="22">
        <v>31.06</v>
      </c>
      <c r="Q73">
        <v>5.9</v>
      </c>
    </row>
    <row r="74" spans="1:17" x14ac:dyDescent="0.25">
      <c r="A74">
        <v>1887</v>
      </c>
      <c r="B74" t="s">
        <v>189</v>
      </c>
      <c r="C74" t="s">
        <v>124</v>
      </c>
      <c r="D74" t="s">
        <v>104</v>
      </c>
      <c r="E74" t="s">
        <v>105</v>
      </c>
      <c r="F74" t="s">
        <v>125</v>
      </c>
      <c r="G74">
        <v>48.52</v>
      </c>
      <c r="H74">
        <v>3</v>
      </c>
      <c r="I74">
        <v>7.2779999999999996</v>
      </c>
      <c r="J74">
        <v>152.83799999999999</v>
      </c>
      <c r="K74" s="6">
        <v>43529</v>
      </c>
      <c r="L74" s="21">
        <v>0.76180555555555562</v>
      </c>
      <c r="M74" t="s">
        <v>107</v>
      </c>
      <c r="N74" s="22">
        <v>145.56</v>
      </c>
      <c r="O74">
        <v>4.7619047620000003</v>
      </c>
      <c r="P74" s="22">
        <v>7.2779999999999996</v>
      </c>
      <c r="Q74">
        <v>4</v>
      </c>
    </row>
    <row r="75" spans="1:17" x14ac:dyDescent="0.25">
      <c r="A75">
        <v>1859</v>
      </c>
      <c r="B75" t="s">
        <v>190</v>
      </c>
      <c r="C75" t="s">
        <v>109</v>
      </c>
      <c r="D75" t="s">
        <v>110</v>
      </c>
      <c r="E75" t="s">
        <v>105</v>
      </c>
      <c r="F75" t="s">
        <v>111</v>
      </c>
      <c r="G75">
        <v>75.91</v>
      </c>
      <c r="H75">
        <v>6</v>
      </c>
      <c r="I75">
        <v>22.773</v>
      </c>
      <c r="J75">
        <v>478.233</v>
      </c>
      <c r="K75" s="6">
        <v>43533</v>
      </c>
      <c r="L75" s="21">
        <v>0.76458333333333339</v>
      </c>
      <c r="M75" t="s">
        <v>112</v>
      </c>
      <c r="N75" s="22">
        <v>455.46</v>
      </c>
      <c r="O75">
        <v>4.7619047620000003</v>
      </c>
      <c r="P75" s="22">
        <v>22.773</v>
      </c>
      <c r="Q75">
        <v>8.6999999999999993</v>
      </c>
    </row>
    <row r="76" spans="1:17" x14ac:dyDescent="0.25">
      <c r="A76">
        <v>2107</v>
      </c>
      <c r="B76" t="s">
        <v>191</v>
      </c>
      <c r="C76" t="s">
        <v>103</v>
      </c>
      <c r="D76" t="s">
        <v>110</v>
      </c>
      <c r="E76" t="s">
        <v>114</v>
      </c>
      <c r="F76" t="s">
        <v>115</v>
      </c>
      <c r="G76">
        <v>74.67</v>
      </c>
      <c r="H76">
        <v>9</v>
      </c>
      <c r="I76">
        <v>33.601500000000001</v>
      </c>
      <c r="J76">
        <v>705.63149999999996</v>
      </c>
      <c r="K76" s="6">
        <v>43487</v>
      </c>
      <c r="L76" s="21">
        <v>0.4548611111111111</v>
      </c>
      <c r="M76" t="s">
        <v>107</v>
      </c>
      <c r="N76" s="22">
        <v>672.03</v>
      </c>
      <c r="O76">
        <v>4.7619047620000003</v>
      </c>
      <c r="P76" s="22">
        <v>33.601500000000001</v>
      </c>
      <c r="Q76">
        <v>9.4</v>
      </c>
    </row>
    <row r="77" spans="1:17" x14ac:dyDescent="0.25">
      <c r="A77">
        <v>1132</v>
      </c>
      <c r="B77" t="s">
        <v>192</v>
      </c>
      <c r="C77" t="s">
        <v>109</v>
      </c>
      <c r="D77" t="s">
        <v>110</v>
      </c>
      <c r="E77" t="s">
        <v>105</v>
      </c>
      <c r="F77" t="s">
        <v>111</v>
      </c>
      <c r="G77">
        <v>41.65</v>
      </c>
      <c r="H77">
        <v>10</v>
      </c>
      <c r="I77">
        <v>20.824999999999999</v>
      </c>
      <c r="J77">
        <v>437.32499999999999</v>
      </c>
      <c r="K77" s="6">
        <v>43478</v>
      </c>
      <c r="L77" s="21">
        <v>0.71111111111111114</v>
      </c>
      <c r="M77" t="s">
        <v>116</v>
      </c>
      <c r="N77" s="22">
        <v>416.5</v>
      </c>
      <c r="O77">
        <v>4.7619047620000003</v>
      </c>
      <c r="P77" s="22">
        <v>20.824999999999999</v>
      </c>
      <c r="Q77">
        <v>5.4</v>
      </c>
    </row>
    <row r="78" spans="1:17" x14ac:dyDescent="0.25">
      <c r="A78">
        <v>1105</v>
      </c>
      <c r="B78" t="s">
        <v>193</v>
      </c>
      <c r="C78" t="s">
        <v>109</v>
      </c>
      <c r="D78" t="s">
        <v>104</v>
      </c>
      <c r="E78" t="s">
        <v>114</v>
      </c>
      <c r="F78" t="s">
        <v>127</v>
      </c>
      <c r="G78">
        <v>49.04</v>
      </c>
      <c r="H78">
        <v>9</v>
      </c>
      <c r="I78">
        <v>22.068000000000001</v>
      </c>
      <c r="J78">
        <v>463.428</v>
      </c>
      <c r="K78" s="6">
        <v>43474</v>
      </c>
      <c r="L78" s="21">
        <v>0.59722222222222221</v>
      </c>
      <c r="M78" t="s">
        <v>116</v>
      </c>
      <c r="N78" s="22">
        <v>441.36</v>
      </c>
      <c r="O78">
        <v>4.7619047620000003</v>
      </c>
      <c r="P78" s="22">
        <v>22.068000000000001</v>
      </c>
      <c r="Q78">
        <v>8.6</v>
      </c>
    </row>
    <row r="79" spans="1:17" x14ac:dyDescent="0.25">
      <c r="A79">
        <v>2071</v>
      </c>
      <c r="B79" t="s">
        <v>194</v>
      </c>
      <c r="C79" t="s">
        <v>103</v>
      </c>
      <c r="D79" t="s">
        <v>104</v>
      </c>
      <c r="E79" t="s">
        <v>105</v>
      </c>
      <c r="F79" t="s">
        <v>127</v>
      </c>
      <c r="G79">
        <v>20.010000000000002</v>
      </c>
      <c r="H79">
        <v>9</v>
      </c>
      <c r="I79">
        <v>9.0045000000000002</v>
      </c>
      <c r="J79">
        <v>189.09450000000001</v>
      </c>
      <c r="K79" s="6">
        <v>43477</v>
      </c>
      <c r="L79" s="21">
        <v>0.65833333333333333</v>
      </c>
      <c r="M79" t="s">
        <v>116</v>
      </c>
      <c r="N79" s="22">
        <v>180.09</v>
      </c>
      <c r="O79">
        <v>4.7619047620000003</v>
      </c>
      <c r="P79" s="22">
        <v>9.0045000000000002</v>
      </c>
      <c r="Q79">
        <v>5.7</v>
      </c>
    </row>
    <row r="80" spans="1:17" x14ac:dyDescent="0.25">
      <c r="A80">
        <v>2944</v>
      </c>
      <c r="B80" t="s">
        <v>195</v>
      </c>
      <c r="C80" t="s">
        <v>109</v>
      </c>
      <c r="D80" t="s">
        <v>104</v>
      </c>
      <c r="E80" t="s">
        <v>105</v>
      </c>
      <c r="F80" t="s">
        <v>125</v>
      </c>
      <c r="G80">
        <v>78.31</v>
      </c>
      <c r="H80">
        <v>10</v>
      </c>
      <c r="I80">
        <v>39.155000000000001</v>
      </c>
      <c r="J80">
        <v>822.255</v>
      </c>
      <c r="K80" s="6">
        <v>43529</v>
      </c>
      <c r="L80" s="21">
        <v>0.68333333333333324</v>
      </c>
      <c r="M80" t="s">
        <v>107</v>
      </c>
      <c r="N80" s="22">
        <v>783.1</v>
      </c>
      <c r="O80">
        <v>4.7619047620000003</v>
      </c>
      <c r="P80" s="22">
        <v>39.155000000000001</v>
      </c>
      <c r="Q80">
        <v>6.6</v>
      </c>
    </row>
    <row r="81" spans="1:17" x14ac:dyDescent="0.25">
      <c r="A81">
        <v>1840</v>
      </c>
      <c r="B81" t="s">
        <v>196</v>
      </c>
      <c r="C81" t="s">
        <v>109</v>
      </c>
      <c r="D81" t="s">
        <v>110</v>
      </c>
      <c r="E81" t="s">
        <v>105</v>
      </c>
      <c r="F81" t="s">
        <v>106</v>
      </c>
      <c r="G81">
        <v>20.38</v>
      </c>
      <c r="H81">
        <v>5</v>
      </c>
      <c r="I81">
        <v>5.0949999999999998</v>
      </c>
      <c r="J81">
        <v>106.995</v>
      </c>
      <c r="K81" s="6">
        <v>43487</v>
      </c>
      <c r="L81" s="21">
        <v>0.78888888888888886</v>
      </c>
      <c r="M81" t="s">
        <v>112</v>
      </c>
      <c r="N81" s="22">
        <v>101.9</v>
      </c>
      <c r="O81">
        <v>4.7619047620000003</v>
      </c>
      <c r="P81" s="22">
        <v>5.0949999999999998</v>
      </c>
      <c r="Q81">
        <v>6</v>
      </c>
    </row>
    <row r="82" spans="1:17" x14ac:dyDescent="0.25">
      <c r="A82">
        <v>2118</v>
      </c>
      <c r="B82" t="s">
        <v>197</v>
      </c>
      <c r="C82" t="s">
        <v>109</v>
      </c>
      <c r="D82" t="s">
        <v>110</v>
      </c>
      <c r="E82" t="s">
        <v>105</v>
      </c>
      <c r="F82" t="s">
        <v>106</v>
      </c>
      <c r="G82">
        <v>99.19</v>
      </c>
      <c r="H82">
        <v>6</v>
      </c>
      <c r="I82">
        <v>29.757000000000001</v>
      </c>
      <c r="J82">
        <v>624.89700000000005</v>
      </c>
      <c r="K82" s="6">
        <v>43486</v>
      </c>
      <c r="L82" s="21">
        <v>0.61249999999999993</v>
      </c>
      <c r="M82" t="s">
        <v>116</v>
      </c>
      <c r="N82" s="22">
        <v>595.14</v>
      </c>
      <c r="O82">
        <v>4.7619047620000003</v>
      </c>
      <c r="P82" s="22">
        <v>29.757000000000001</v>
      </c>
      <c r="Q82">
        <v>5.5</v>
      </c>
    </row>
    <row r="83" spans="1:17" x14ac:dyDescent="0.25">
      <c r="A83">
        <v>2329</v>
      </c>
      <c r="B83" t="s">
        <v>198</v>
      </c>
      <c r="C83" t="s">
        <v>124</v>
      </c>
      <c r="D83" t="s">
        <v>110</v>
      </c>
      <c r="E83" t="s">
        <v>105</v>
      </c>
      <c r="F83" t="s">
        <v>125</v>
      </c>
      <c r="G83">
        <v>96.68</v>
      </c>
      <c r="H83">
        <v>3</v>
      </c>
      <c r="I83">
        <v>14.502000000000001</v>
      </c>
      <c r="J83">
        <v>304.54199999999997</v>
      </c>
      <c r="K83" s="6">
        <v>43491</v>
      </c>
      <c r="L83" s="21">
        <v>0.8305555555555556</v>
      </c>
      <c r="M83" t="s">
        <v>107</v>
      </c>
      <c r="N83" s="22">
        <v>290.04000000000002</v>
      </c>
      <c r="O83">
        <v>4.7619047620000003</v>
      </c>
      <c r="P83" s="22">
        <v>14.502000000000001</v>
      </c>
      <c r="Q83">
        <v>6.4</v>
      </c>
    </row>
    <row r="84" spans="1:17" x14ac:dyDescent="0.25">
      <c r="A84">
        <v>1094</v>
      </c>
      <c r="B84" t="s">
        <v>199</v>
      </c>
      <c r="C84" t="s">
        <v>109</v>
      </c>
      <c r="D84" t="s">
        <v>110</v>
      </c>
      <c r="E84" t="s">
        <v>114</v>
      </c>
      <c r="F84" t="s">
        <v>125</v>
      </c>
      <c r="G84">
        <v>19.25</v>
      </c>
      <c r="H84">
        <v>8</v>
      </c>
      <c r="I84">
        <v>7.7</v>
      </c>
      <c r="J84">
        <v>161.69999999999999</v>
      </c>
      <c r="K84" s="6">
        <v>43488</v>
      </c>
      <c r="L84" s="21">
        <v>0.77569444444444446</v>
      </c>
      <c r="M84" t="s">
        <v>107</v>
      </c>
      <c r="N84" s="22">
        <v>154</v>
      </c>
      <c r="O84">
        <v>4.7619047620000003</v>
      </c>
      <c r="P84" s="22">
        <v>7.7</v>
      </c>
      <c r="Q84">
        <v>6.6</v>
      </c>
    </row>
    <row r="85" spans="1:17" x14ac:dyDescent="0.25">
      <c r="A85">
        <v>1971</v>
      </c>
      <c r="B85" t="s">
        <v>200</v>
      </c>
      <c r="C85" t="s">
        <v>109</v>
      </c>
      <c r="D85" t="s">
        <v>104</v>
      </c>
      <c r="E85" t="s">
        <v>105</v>
      </c>
      <c r="F85" t="s">
        <v>125</v>
      </c>
      <c r="G85">
        <v>80.36</v>
      </c>
      <c r="H85">
        <v>4</v>
      </c>
      <c r="I85">
        <v>16.071999999999999</v>
      </c>
      <c r="J85">
        <v>337.512</v>
      </c>
      <c r="K85" s="6">
        <v>43519</v>
      </c>
      <c r="L85" s="21">
        <v>0.78125</v>
      </c>
      <c r="M85" t="s">
        <v>116</v>
      </c>
      <c r="N85" s="22">
        <v>321.44</v>
      </c>
      <c r="O85">
        <v>4.7619047620000003</v>
      </c>
      <c r="P85" s="22">
        <v>16.071999999999999</v>
      </c>
      <c r="Q85">
        <v>8.3000000000000007</v>
      </c>
    </row>
    <row r="86" spans="1:17" x14ac:dyDescent="0.25">
      <c r="A86">
        <v>1530</v>
      </c>
      <c r="B86" t="s">
        <v>201</v>
      </c>
      <c r="C86" t="s">
        <v>109</v>
      </c>
      <c r="D86" t="s">
        <v>104</v>
      </c>
      <c r="E86" t="s">
        <v>114</v>
      </c>
      <c r="F86" t="s">
        <v>118</v>
      </c>
      <c r="G86">
        <v>48.91</v>
      </c>
      <c r="H86">
        <v>5</v>
      </c>
      <c r="I86">
        <v>12.227499999999999</v>
      </c>
      <c r="J86">
        <v>256.77749999999997</v>
      </c>
      <c r="K86" s="6">
        <v>43533</v>
      </c>
      <c r="L86" s="21">
        <v>0.4284722222222222</v>
      </c>
      <c r="M86" t="s">
        <v>112</v>
      </c>
      <c r="N86" s="22">
        <v>244.55</v>
      </c>
      <c r="O86">
        <v>4.7619047620000003</v>
      </c>
      <c r="P86" s="22">
        <v>12.227499999999999</v>
      </c>
      <c r="Q86">
        <v>6.6</v>
      </c>
    </row>
    <row r="87" spans="1:17" x14ac:dyDescent="0.25">
      <c r="A87">
        <v>2114</v>
      </c>
      <c r="B87" t="s">
        <v>202</v>
      </c>
      <c r="C87" t="s">
        <v>109</v>
      </c>
      <c r="D87" t="s">
        <v>110</v>
      </c>
      <c r="E87" t="s">
        <v>105</v>
      </c>
      <c r="F87" t="s">
        <v>118</v>
      </c>
      <c r="G87">
        <v>83.06</v>
      </c>
      <c r="H87">
        <v>7</v>
      </c>
      <c r="I87">
        <v>29.071000000000002</v>
      </c>
      <c r="J87">
        <v>610.49099999999999</v>
      </c>
      <c r="K87" s="6">
        <v>43529</v>
      </c>
      <c r="L87" s="21">
        <v>0.60486111111111118</v>
      </c>
      <c r="M87" t="s">
        <v>107</v>
      </c>
      <c r="N87" s="22">
        <v>581.41999999999996</v>
      </c>
      <c r="O87">
        <v>4.7619047620000003</v>
      </c>
      <c r="P87" s="22">
        <v>29.071000000000002</v>
      </c>
      <c r="Q87">
        <v>4</v>
      </c>
    </row>
    <row r="88" spans="1:17" x14ac:dyDescent="0.25">
      <c r="A88">
        <v>2250</v>
      </c>
      <c r="B88" t="s">
        <v>203</v>
      </c>
      <c r="C88" t="s">
        <v>109</v>
      </c>
      <c r="D88" t="s">
        <v>110</v>
      </c>
      <c r="E88" t="s">
        <v>114</v>
      </c>
      <c r="F88" t="s">
        <v>127</v>
      </c>
      <c r="G88">
        <v>76.52</v>
      </c>
      <c r="H88">
        <v>5</v>
      </c>
      <c r="I88">
        <v>19.13</v>
      </c>
      <c r="J88">
        <v>401.73</v>
      </c>
      <c r="K88" s="6">
        <v>43549</v>
      </c>
      <c r="L88" s="21">
        <v>0.43263888888888885</v>
      </c>
      <c r="M88" t="s">
        <v>112</v>
      </c>
      <c r="N88" s="22">
        <v>382.6</v>
      </c>
      <c r="O88">
        <v>4.7619047620000003</v>
      </c>
      <c r="P88" s="22">
        <v>19.13</v>
      </c>
      <c r="Q88">
        <v>9.9</v>
      </c>
    </row>
    <row r="89" spans="1:17" x14ac:dyDescent="0.25">
      <c r="A89">
        <v>2748</v>
      </c>
      <c r="B89" t="s">
        <v>204</v>
      </c>
      <c r="C89" t="s">
        <v>103</v>
      </c>
      <c r="D89" t="s">
        <v>104</v>
      </c>
      <c r="E89" t="s">
        <v>114</v>
      </c>
      <c r="F89" t="s">
        <v>125</v>
      </c>
      <c r="G89">
        <v>49.38</v>
      </c>
      <c r="H89">
        <v>7</v>
      </c>
      <c r="I89">
        <v>17.283000000000001</v>
      </c>
      <c r="J89">
        <v>362.94299999999998</v>
      </c>
      <c r="K89" s="6">
        <v>43551</v>
      </c>
      <c r="L89" s="21">
        <v>0.85763888888888884</v>
      </c>
      <c r="M89" t="s">
        <v>116</v>
      </c>
      <c r="N89" s="22">
        <v>345.66</v>
      </c>
      <c r="O89">
        <v>4.7619047620000003</v>
      </c>
      <c r="P89" s="22">
        <v>17.283000000000001</v>
      </c>
      <c r="Q89">
        <v>7.3</v>
      </c>
    </row>
    <row r="90" spans="1:17" x14ac:dyDescent="0.25">
      <c r="A90">
        <v>1886</v>
      </c>
      <c r="B90" t="s">
        <v>205</v>
      </c>
      <c r="C90" t="s">
        <v>103</v>
      </c>
      <c r="D90" t="s">
        <v>110</v>
      </c>
      <c r="E90" t="s">
        <v>114</v>
      </c>
      <c r="F90" t="s">
        <v>118</v>
      </c>
      <c r="G90">
        <v>42.47</v>
      </c>
      <c r="H90">
        <v>1</v>
      </c>
      <c r="I90">
        <v>2.1234999999999999</v>
      </c>
      <c r="J90">
        <v>44.593499999999999</v>
      </c>
      <c r="K90" s="6">
        <v>43467</v>
      </c>
      <c r="L90" s="21">
        <v>0.70624999999999993</v>
      </c>
      <c r="M90" t="s">
        <v>112</v>
      </c>
      <c r="N90" s="22">
        <v>42.47</v>
      </c>
      <c r="O90">
        <v>4.7619047620000003</v>
      </c>
      <c r="P90" s="22">
        <v>2.1234999999999999</v>
      </c>
      <c r="Q90">
        <v>5.7</v>
      </c>
    </row>
    <row r="91" spans="1:17" x14ac:dyDescent="0.25">
      <c r="A91">
        <v>2816</v>
      </c>
      <c r="B91" t="s">
        <v>206</v>
      </c>
      <c r="C91" t="s">
        <v>124</v>
      </c>
      <c r="D91" t="s">
        <v>110</v>
      </c>
      <c r="E91" t="s">
        <v>105</v>
      </c>
      <c r="F91" t="s">
        <v>106</v>
      </c>
      <c r="G91">
        <v>76.989999999999995</v>
      </c>
      <c r="H91">
        <v>6</v>
      </c>
      <c r="I91">
        <v>23.097000000000001</v>
      </c>
      <c r="J91">
        <v>485.03699999999998</v>
      </c>
      <c r="K91" s="6">
        <v>43523</v>
      </c>
      <c r="L91" s="21">
        <v>0.74652777777777779</v>
      </c>
      <c r="M91" t="s">
        <v>112</v>
      </c>
      <c r="N91" s="22">
        <v>461.94</v>
      </c>
      <c r="O91">
        <v>4.7619047620000003</v>
      </c>
      <c r="P91" s="22">
        <v>23.097000000000001</v>
      </c>
      <c r="Q91">
        <v>6.1</v>
      </c>
    </row>
    <row r="92" spans="1:17" x14ac:dyDescent="0.25">
      <c r="A92">
        <v>2218</v>
      </c>
      <c r="B92" t="s">
        <v>207</v>
      </c>
      <c r="C92" t="s">
        <v>109</v>
      </c>
      <c r="D92" t="s">
        <v>104</v>
      </c>
      <c r="E92" t="s">
        <v>105</v>
      </c>
      <c r="F92" t="s">
        <v>115</v>
      </c>
      <c r="G92">
        <v>47.38</v>
      </c>
      <c r="H92">
        <v>4</v>
      </c>
      <c r="I92">
        <v>9.4760000000000009</v>
      </c>
      <c r="J92">
        <v>198.99600000000001</v>
      </c>
      <c r="K92" s="6">
        <v>43488</v>
      </c>
      <c r="L92" s="21">
        <v>0.43402777777777773</v>
      </c>
      <c r="M92" t="s">
        <v>112</v>
      </c>
      <c r="N92" s="22">
        <v>189.52</v>
      </c>
      <c r="O92">
        <v>4.7619047620000003</v>
      </c>
      <c r="P92" s="22">
        <v>9.4760000000000009</v>
      </c>
      <c r="Q92">
        <v>7.1</v>
      </c>
    </row>
    <row r="93" spans="1:17" x14ac:dyDescent="0.25">
      <c r="A93">
        <v>3094</v>
      </c>
      <c r="B93" t="s">
        <v>208</v>
      </c>
      <c r="C93" t="s">
        <v>109</v>
      </c>
      <c r="D93" t="s">
        <v>110</v>
      </c>
      <c r="E93" t="s">
        <v>105</v>
      </c>
      <c r="F93" t="s">
        <v>118</v>
      </c>
      <c r="G93">
        <v>44.86</v>
      </c>
      <c r="H93">
        <v>10</v>
      </c>
      <c r="I93">
        <v>22.43</v>
      </c>
      <c r="J93">
        <v>471.03</v>
      </c>
      <c r="K93" s="6">
        <v>43491</v>
      </c>
      <c r="L93" s="21">
        <v>0.82916666666666661</v>
      </c>
      <c r="M93" t="s">
        <v>107</v>
      </c>
      <c r="N93" s="22">
        <v>448.6</v>
      </c>
      <c r="O93">
        <v>4.7619047620000003</v>
      </c>
      <c r="P93" s="22">
        <v>22.43</v>
      </c>
      <c r="Q93">
        <v>8.1999999999999993</v>
      </c>
    </row>
    <row r="94" spans="1:17" x14ac:dyDescent="0.25">
      <c r="A94">
        <v>1414</v>
      </c>
      <c r="B94" t="s">
        <v>209</v>
      </c>
      <c r="C94" t="s">
        <v>103</v>
      </c>
      <c r="D94" t="s">
        <v>104</v>
      </c>
      <c r="E94" t="s">
        <v>105</v>
      </c>
      <c r="F94" t="s">
        <v>118</v>
      </c>
      <c r="G94">
        <v>21.98</v>
      </c>
      <c r="H94">
        <v>7</v>
      </c>
      <c r="I94">
        <v>7.6929999999999996</v>
      </c>
      <c r="J94">
        <v>161.553</v>
      </c>
      <c r="K94" s="6">
        <v>43475</v>
      </c>
      <c r="L94" s="21">
        <v>0.6958333333333333</v>
      </c>
      <c r="M94" t="s">
        <v>107</v>
      </c>
      <c r="N94" s="22">
        <v>153.86000000000001</v>
      </c>
      <c r="O94">
        <v>4.7619047620000003</v>
      </c>
      <c r="P94" s="22">
        <v>7.6929999999999996</v>
      </c>
      <c r="Q94">
        <v>5.0999999999999996</v>
      </c>
    </row>
    <row r="95" spans="1:17" x14ac:dyDescent="0.25">
      <c r="A95">
        <v>1331</v>
      </c>
      <c r="B95" t="s">
        <v>210</v>
      </c>
      <c r="C95" t="s">
        <v>124</v>
      </c>
      <c r="D95" t="s">
        <v>104</v>
      </c>
      <c r="E95" t="s">
        <v>114</v>
      </c>
      <c r="F95" t="s">
        <v>106</v>
      </c>
      <c r="G95">
        <v>64.36</v>
      </c>
      <c r="H95">
        <v>9</v>
      </c>
      <c r="I95">
        <v>28.962</v>
      </c>
      <c r="J95">
        <v>608.202</v>
      </c>
      <c r="K95" s="6">
        <v>43536</v>
      </c>
      <c r="L95" s="21">
        <v>0.50624999999999998</v>
      </c>
      <c r="M95" t="s">
        <v>116</v>
      </c>
      <c r="N95" s="22">
        <v>579.24</v>
      </c>
      <c r="O95">
        <v>4.7619047620000003</v>
      </c>
      <c r="P95" s="22">
        <v>28.962</v>
      </c>
      <c r="Q95">
        <v>8.6</v>
      </c>
    </row>
    <row r="96" spans="1:17" x14ac:dyDescent="0.25">
      <c r="A96">
        <v>1028</v>
      </c>
      <c r="B96" t="s">
        <v>211</v>
      </c>
      <c r="C96" t="s">
        <v>109</v>
      </c>
      <c r="D96" t="s">
        <v>110</v>
      </c>
      <c r="E96" t="s">
        <v>114</v>
      </c>
      <c r="F96" t="s">
        <v>106</v>
      </c>
      <c r="G96">
        <v>89.75</v>
      </c>
      <c r="H96">
        <v>1</v>
      </c>
      <c r="I96">
        <v>4.4874999999999998</v>
      </c>
      <c r="J96">
        <v>94.237499999999997</v>
      </c>
      <c r="K96" s="6">
        <v>43502</v>
      </c>
      <c r="L96" s="21">
        <v>0.83680555555555547</v>
      </c>
      <c r="M96" t="s">
        <v>116</v>
      </c>
      <c r="N96" s="22">
        <v>89.75</v>
      </c>
      <c r="O96">
        <v>4.7619047620000003</v>
      </c>
      <c r="P96" s="22">
        <v>4.4874999999999998</v>
      </c>
      <c r="Q96">
        <v>6.6</v>
      </c>
    </row>
    <row r="97" spans="1:17" x14ac:dyDescent="0.25">
      <c r="A97">
        <v>2187</v>
      </c>
      <c r="B97" t="s">
        <v>212</v>
      </c>
      <c r="C97" t="s">
        <v>103</v>
      </c>
      <c r="D97" t="s">
        <v>110</v>
      </c>
      <c r="E97" t="s">
        <v>114</v>
      </c>
      <c r="F97" t="s">
        <v>111</v>
      </c>
      <c r="G97">
        <v>97.16</v>
      </c>
      <c r="H97">
        <v>1</v>
      </c>
      <c r="I97">
        <v>4.8579999999999997</v>
      </c>
      <c r="J97">
        <v>102.018</v>
      </c>
      <c r="K97" s="6">
        <v>43532</v>
      </c>
      <c r="L97" s="21">
        <v>0.85972222222222217</v>
      </c>
      <c r="M97" t="s">
        <v>107</v>
      </c>
      <c r="N97" s="22">
        <v>97.16</v>
      </c>
      <c r="O97">
        <v>4.7619047620000003</v>
      </c>
      <c r="P97" s="22">
        <v>4.8579999999999997</v>
      </c>
      <c r="Q97">
        <v>7.2</v>
      </c>
    </row>
    <row r="98" spans="1:17" x14ac:dyDescent="0.25">
      <c r="A98">
        <v>1619</v>
      </c>
      <c r="B98" t="s">
        <v>213</v>
      </c>
      <c r="C98" t="s">
        <v>124</v>
      </c>
      <c r="D98" t="s">
        <v>110</v>
      </c>
      <c r="E98" t="s">
        <v>114</v>
      </c>
      <c r="F98" t="s">
        <v>106</v>
      </c>
      <c r="G98">
        <v>87.87</v>
      </c>
      <c r="H98">
        <v>10</v>
      </c>
      <c r="I98">
        <v>43.935000000000002</v>
      </c>
      <c r="J98">
        <v>922.63499999999999</v>
      </c>
      <c r="K98" s="6">
        <v>43553</v>
      </c>
      <c r="L98" s="21">
        <v>0.43402777777777773</v>
      </c>
      <c r="M98" t="s">
        <v>107</v>
      </c>
      <c r="N98" s="22">
        <v>878.7</v>
      </c>
      <c r="O98">
        <v>4.7619047620000003</v>
      </c>
      <c r="P98" s="22">
        <v>43.935000000000002</v>
      </c>
      <c r="Q98">
        <v>5.0999999999999996</v>
      </c>
    </row>
    <row r="99" spans="1:17" x14ac:dyDescent="0.25">
      <c r="A99">
        <v>2068</v>
      </c>
      <c r="B99" t="s">
        <v>214</v>
      </c>
      <c r="C99" t="s">
        <v>109</v>
      </c>
      <c r="D99" t="s">
        <v>110</v>
      </c>
      <c r="E99" t="s">
        <v>105</v>
      </c>
      <c r="F99" t="s">
        <v>111</v>
      </c>
      <c r="G99">
        <v>12.45</v>
      </c>
      <c r="H99">
        <v>6</v>
      </c>
      <c r="I99">
        <v>3.7349999999999999</v>
      </c>
      <c r="J99">
        <v>78.435000000000002</v>
      </c>
      <c r="K99" s="6">
        <v>43505</v>
      </c>
      <c r="L99" s="21">
        <v>0.5493055555555556</v>
      </c>
      <c r="M99" t="s">
        <v>112</v>
      </c>
      <c r="N99" s="22">
        <v>74.7</v>
      </c>
      <c r="O99">
        <v>4.7619047620000003</v>
      </c>
      <c r="P99" s="22">
        <v>3.7349999999999999</v>
      </c>
      <c r="Q99">
        <v>4.0999999999999996</v>
      </c>
    </row>
    <row r="100" spans="1:17" x14ac:dyDescent="0.25">
      <c r="A100">
        <v>1951</v>
      </c>
      <c r="B100" t="s">
        <v>215</v>
      </c>
      <c r="C100" t="s">
        <v>103</v>
      </c>
      <c r="D100" t="s">
        <v>110</v>
      </c>
      <c r="E100" t="s">
        <v>114</v>
      </c>
      <c r="F100" t="s">
        <v>125</v>
      </c>
      <c r="G100">
        <v>52.75</v>
      </c>
      <c r="H100">
        <v>3</v>
      </c>
      <c r="I100">
        <v>7.9124999999999996</v>
      </c>
      <c r="J100">
        <v>166.16249999999999</v>
      </c>
      <c r="K100" s="6">
        <v>43547</v>
      </c>
      <c r="L100" s="21">
        <v>0.42777777777777781</v>
      </c>
      <c r="M100" t="s">
        <v>107</v>
      </c>
      <c r="N100" s="22">
        <v>158.25</v>
      </c>
      <c r="O100">
        <v>4.7619047620000003</v>
      </c>
      <c r="P100" s="22">
        <v>7.9124999999999996</v>
      </c>
      <c r="Q100">
        <v>9.3000000000000007</v>
      </c>
    </row>
    <row r="101" spans="1:17" x14ac:dyDescent="0.25">
      <c r="A101">
        <v>2486</v>
      </c>
      <c r="B101" t="s">
        <v>216</v>
      </c>
      <c r="C101" t="s">
        <v>124</v>
      </c>
      <c r="D101" t="s">
        <v>110</v>
      </c>
      <c r="E101" t="s">
        <v>114</v>
      </c>
      <c r="F101" t="s">
        <v>115</v>
      </c>
      <c r="G101">
        <v>82.7</v>
      </c>
      <c r="H101">
        <v>6</v>
      </c>
      <c r="I101">
        <v>24.81</v>
      </c>
      <c r="J101">
        <v>521.01</v>
      </c>
      <c r="K101" s="6">
        <v>43529</v>
      </c>
      <c r="L101" s="21">
        <v>0.7597222222222223</v>
      </c>
      <c r="M101" t="s">
        <v>112</v>
      </c>
      <c r="N101" s="22">
        <v>496.2</v>
      </c>
      <c r="O101">
        <v>4.7619047620000003</v>
      </c>
      <c r="P101" s="22">
        <v>24.81</v>
      </c>
      <c r="Q101">
        <v>7.4</v>
      </c>
    </row>
    <row r="102" spans="1:17" x14ac:dyDescent="0.25">
      <c r="A102">
        <v>1609</v>
      </c>
      <c r="B102" t="s">
        <v>217</v>
      </c>
      <c r="C102" t="s">
        <v>109</v>
      </c>
      <c r="D102" t="s">
        <v>104</v>
      </c>
      <c r="E102" t="s">
        <v>114</v>
      </c>
      <c r="F102" t="s">
        <v>127</v>
      </c>
      <c r="G102">
        <v>48.71</v>
      </c>
      <c r="H102">
        <v>1</v>
      </c>
      <c r="I102">
        <v>2.4355000000000002</v>
      </c>
      <c r="J102">
        <v>51.145499999999998</v>
      </c>
      <c r="K102" s="6">
        <v>43550</v>
      </c>
      <c r="L102" s="21">
        <v>0.80555555555555547</v>
      </c>
      <c r="M102" t="s">
        <v>112</v>
      </c>
      <c r="N102" s="22">
        <v>48.71</v>
      </c>
      <c r="O102">
        <v>4.7619047620000003</v>
      </c>
      <c r="P102" s="22">
        <v>2.4355000000000002</v>
      </c>
      <c r="Q102">
        <v>4.0999999999999996</v>
      </c>
    </row>
    <row r="103" spans="1:17" x14ac:dyDescent="0.25">
      <c r="A103">
        <v>1527</v>
      </c>
      <c r="B103" t="s">
        <v>218</v>
      </c>
      <c r="C103" t="s">
        <v>109</v>
      </c>
      <c r="D103" t="s">
        <v>110</v>
      </c>
      <c r="E103" t="s">
        <v>114</v>
      </c>
      <c r="F103" t="s">
        <v>127</v>
      </c>
      <c r="G103">
        <v>78.55</v>
      </c>
      <c r="H103">
        <v>9</v>
      </c>
      <c r="I103">
        <v>35.347499999999997</v>
      </c>
      <c r="J103">
        <v>742.29750000000001</v>
      </c>
      <c r="K103" s="6">
        <v>43525</v>
      </c>
      <c r="L103" s="21">
        <v>0.55694444444444446</v>
      </c>
      <c r="M103" t="s">
        <v>112</v>
      </c>
      <c r="N103" s="22">
        <v>706.95</v>
      </c>
      <c r="O103">
        <v>4.7619047620000003</v>
      </c>
      <c r="P103" s="22">
        <v>35.347499999999997</v>
      </c>
      <c r="Q103">
        <v>7.2</v>
      </c>
    </row>
    <row r="104" spans="1:17" x14ac:dyDescent="0.25">
      <c r="A104">
        <v>1898</v>
      </c>
      <c r="B104" t="s">
        <v>219</v>
      </c>
      <c r="C104" t="s">
        <v>109</v>
      </c>
      <c r="D104" t="s">
        <v>110</v>
      </c>
      <c r="E104" t="s">
        <v>105</v>
      </c>
      <c r="F104" t="s">
        <v>111</v>
      </c>
      <c r="G104">
        <v>23.07</v>
      </c>
      <c r="H104">
        <v>9</v>
      </c>
      <c r="I104">
        <v>10.381500000000001</v>
      </c>
      <c r="J104">
        <v>218.01150000000001</v>
      </c>
      <c r="K104" s="6">
        <v>43497</v>
      </c>
      <c r="L104" s="21">
        <v>0.4770833333333333</v>
      </c>
      <c r="M104" t="s">
        <v>112</v>
      </c>
      <c r="N104" s="22">
        <v>207.63</v>
      </c>
      <c r="O104">
        <v>4.7619047620000003</v>
      </c>
      <c r="P104" s="22">
        <v>10.381500000000001</v>
      </c>
      <c r="Q104">
        <v>4.9000000000000004</v>
      </c>
    </row>
    <row r="105" spans="1:17" x14ac:dyDescent="0.25">
      <c r="A105">
        <v>3155</v>
      </c>
      <c r="B105" t="s">
        <v>220</v>
      </c>
      <c r="C105" t="s">
        <v>103</v>
      </c>
      <c r="D105" t="s">
        <v>110</v>
      </c>
      <c r="E105" t="s">
        <v>114</v>
      </c>
      <c r="F105" t="s">
        <v>125</v>
      </c>
      <c r="G105">
        <v>58.26</v>
      </c>
      <c r="H105">
        <v>6</v>
      </c>
      <c r="I105">
        <v>17.478000000000002</v>
      </c>
      <c r="J105">
        <v>367.03800000000001</v>
      </c>
      <c r="K105" s="6">
        <v>43552</v>
      </c>
      <c r="L105" s="21">
        <v>0.6972222222222223</v>
      </c>
      <c r="M105" t="s">
        <v>112</v>
      </c>
      <c r="N105" s="22">
        <v>349.56</v>
      </c>
      <c r="O105">
        <v>4.7619047620000003</v>
      </c>
      <c r="P105" s="22">
        <v>17.478000000000002</v>
      </c>
      <c r="Q105">
        <v>9.9</v>
      </c>
    </row>
    <row r="106" spans="1:17" x14ac:dyDescent="0.25">
      <c r="A106">
        <v>1617</v>
      </c>
      <c r="B106" t="s">
        <v>221</v>
      </c>
      <c r="C106" t="s">
        <v>124</v>
      </c>
      <c r="D106" t="s">
        <v>110</v>
      </c>
      <c r="E106" t="s">
        <v>114</v>
      </c>
      <c r="F106" t="s">
        <v>106</v>
      </c>
      <c r="G106">
        <v>30.35</v>
      </c>
      <c r="H106">
        <v>7</v>
      </c>
      <c r="I106">
        <v>10.6225</v>
      </c>
      <c r="J106">
        <v>223.07249999999999</v>
      </c>
      <c r="K106" s="6">
        <v>43543</v>
      </c>
      <c r="L106" s="21">
        <v>0.7631944444444444</v>
      </c>
      <c r="M106" t="s">
        <v>112</v>
      </c>
      <c r="N106" s="22">
        <v>212.45</v>
      </c>
      <c r="O106">
        <v>4.7619047620000003</v>
      </c>
      <c r="P106" s="22">
        <v>10.6225</v>
      </c>
      <c r="Q106">
        <v>8</v>
      </c>
    </row>
    <row r="107" spans="1:17" x14ac:dyDescent="0.25">
      <c r="A107">
        <v>2922</v>
      </c>
      <c r="B107" t="s">
        <v>222</v>
      </c>
      <c r="C107" t="s">
        <v>103</v>
      </c>
      <c r="D107" t="s">
        <v>104</v>
      </c>
      <c r="E107" t="s">
        <v>114</v>
      </c>
      <c r="F107" t="s">
        <v>111</v>
      </c>
      <c r="G107">
        <v>88.67</v>
      </c>
      <c r="H107">
        <v>10</v>
      </c>
      <c r="I107">
        <v>44.335000000000001</v>
      </c>
      <c r="J107">
        <v>931.03499999999997</v>
      </c>
      <c r="K107" s="6">
        <v>43477</v>
      </c>
      <c r="L107" s="21">
        <v>0.61805555555555558</v>
      </c>
      <c r="M107" t="s">
        <v>107</v>
      </c>
      <c r="N107" s="22">
        <v>886.7</v>
      </c>
      <c r="O107">
        <v>4.7619047620000003</v>
      </c>
      <c r="P107" s="22">
        <v>44.335000000000001</v>
      </c>
      <c r="Q107">
        <v>7.3</v>
      </c>
    </row>
    <row r="108" spans="1:17" x14ac:dyDescent="0.25">
      <c r="A108">
        <v>1726</v>
      </c>
      <c r="B108" t="s">
        <v>223</v>
      </c>
      <c r="C108" t="s">
        <v>109</v>
      </c>
      <c r="D108" t="s">
        <v>110</v>
      </c>
      <c r="E108" t="s">
        <v>114</v>
      </c>
      <c r="F108" t="s">
        <v>127</v>
      </c>
      <c r="G108">
        <v>27.38</v>
      </c>
      <c r="H108">
        <v>6</v>
      </c>
      <c r="I108">
        <v>8.2140000000000004</v>
      </c>
      <c r="J108">
        <v>172.494</v>
      </c>
      <c r="K108" s="6">
        <v>43470</v>
      </c>
      <c r="L108" s="21">
        <v>0.87083333333333324</v>
      </c>
      <c r="M108" t="s">
        <v>116</v>
      </c>
      <c r="N108" s="22">
        <v>164.28</v>
      </c>
      <c r="O108">
        <v>4.7619047620000003</v>
      </c>
      <c r="P108" s="22">
        <v>8.2140000000000004</v>
      </c>
      <c r="Q108">
        <v>7.9</v>
      </c>
    </row>
    <row r="109" spans="1:17" x14ac:dyDescent="0.25">
      <c r="A109">
        <v>1988</v>
      </c>
      <c r="B109" t="s">
        <v>224</v>
      </c>
      <c r="C109" t="s">
        <v>103</v>
      </c>
      <c r="D109" t="s">
        <v>110</v>
      </c>
      <c r="E109" t="s">
        <v>114</v>
      </c>
      <c r="F109" t="s">
        <v>118</v>
      </c>
      <c r="G109">
        <v>62.13</v>
      </c>
      <c r="H109">
        <v>6</v>
      </c>
      <c r="I109">
        <v>18.638999999999999</v>
      </c>
      <c r="J109">
        <v>391.41899999999998</v>
      </c>
      <c r="K109" s="6">
        <v>43546</v>
      </c>
      <c r="L109" s="21">
        <v>0.84652777777777777</v>
      </c>
      <c r="M109" t="s">
        <v>112</v>
      </c>
      <c r="N109" s="22">
        <v>372.78</v>
      </c>
      <c r="O109">
        <v>4.7619047620000003</v>
      </c>
      <c r="P109" s="22">
        <v>18.638999999999999</v>
      </c>
      <c r="Q109">
        <v>7.4</v>
      </c>
    </row>
    <row r="110" spans="1:17" x14ac:dyDescent="0.25">
      <c r="A110">
        <v>2443</v>
      </c>
      <c r="B110" t="s">
        <v>225</v>
      </c>
      <c r="C110" t="s">
        <v>109</v>
      </c>
      <c r="D110" t="s">
        <v>110</v>
      </c>
      <c r="E110" t="s">
        <v>105</v>
      </c>
      <c r="F110" t="s">
        <v>125</v>
      </c>
      <c r="G110">
        <v>33.979999999999997</v>
      </c>
      <c r="H110">
        <v>9</v>
      </c>
      <c r="I110">
        <v>15.291</v>
      </c>
      <c r="J110">
        <v>321.11099999999999</v>
      </c>
      <c r="K110" s="6">
        <v>43548</v>
      </c>
      <c r="L110" s="21">
        <v>0.4465277777777778</v>
      </c>
      <c r="M110" t="s">
        <v>112</v>
      </c>
      <c r="N110" s="22">
        <v>305.82</v>
      </c>
      <c r="O110">
        <v>4.7619047620000003</v>
      </c>
      <c r="P110" s="22">
        <v>15.291</v>
      </c>
      <c r="Q110">
        <v>4.2</v>
      </c>
    </row>
    <row r="111" spans="1:17" x14ac:dyDescent="0.25">
      <c r="A111">
        <v>1165</v>
      </c>
      <c r="B111" t="s">
        <v>226</v>
      </c>
      <c r="C111" t="s">
        <v>109</v>
      </c>
      <c r="D111" t="s">
        <v>104</v>
      </c>
      <c r="E111" t="s">
        <v>114</v>
      </c>
      <c r="F111" t="s">
        <v>111</v>
      </c>
      <c r="G111">
        <v>81.97</v>
      </c>
      <c r="H111">
        <v>10</v>
      </c>
      <c r="I111">
        <v>40.984999999999999</v>
      </c>
      <c r="J111">
        <v>860.68499999999995</v>
      </c>
      <c r="K111" s="6">
        <v>43527</v>
      </c>
      <c r="L111" s="21">
        <v>0.60416666666666663</v>
      </c>
      <c r="M111" t="s">
        <v>112</v>
      </c>
      <c r="N111" s="22">
        <v>819.7</v>
      </c>
      <c r="O111">
        <v>4.7619047620000003</v>
      </c>
      <c r="P111" s="22">
        <v>40.984999999999999</v>
      </c>
      <c r="Q111">
        <v>9.1999999999999993</v>
      </c>
    </row>
    <row r="112" spans="1:17" x14ac:dyDescent="0.25">
      <c r="A112">
        <v>2081</v>
      </c>
      <c r="B112" t="s">
        <v>227</v>
      </c>
      <c r="C112" t="s">
        <v>124</v>
      </c>
      <c r="D112" t="s">
        <v>104</v>
      </c>
      <c r="E112" t="s">
        <v>105</v>
      </c>
      <c r="F112" t="s">
        <v>118</v>
      </c>
      <c r="G112">
        <v>16.489999999999998</v>
      </c>
      <c r="H112">
        <v>2</v>
      </c>
      <c r="I112">
        <v>1.649</v>
      </c>
      <c r="J112">
        <v>34.628999999999998</v>
      </c>
      <c r="K112" s="6">
        <v>43501</v>
      </c>
      <c r="L112" s="21">
        <v>0.48055555555555557</v>
      </c>
      <c r="M112" t="s">
        <v>107</v>
      </c>
      <c r="N112" s="22">
        <v>32.979999999999997</v>
      </c>
      <c r="O112">
        <v>4.7619047620000003</v>
      </c>
      <c r="P112" s="22">
        <v>1.649</v>
      </c>
      <c r="Q112">
        <v>4.5999999999999996</v>
      </c>
    </row>
    <row r="113" spans="1:17" x14ac:dyDescent="0.25">
      <c r="A113">
        <v>2246</v>
      </c>
      <c r="B113" t="s">
        <v>228</v>
      </c>
      <c r="C113" t="s">
        <v>109</v>
      </c>
      <c r="D113" t="s">
        <v>104</v>
      </c>
      <c r="E113" t="s">
        <v>105</v>
      </c>
      <c r="F113" t="s">
        <v>106</v>
      </c>
      <c r="G113">
        <v>98.21</v>
      </c>
      <c r="H113">
        <v>3</v>
      </c>
      <c r="I113">
        <v>14.7315</v>
      </c>
      <c r="J113">
        <v>309.36149999999998</v>
      </c>
      <c r="K113" s="6">
        <v>43501</v>
      </c>
      <c r="L113" s="21">
        <v>0.44513888888888892</v>
      </c>
      <c r="M113" t="s">
        <v>116</v>
      </c>
      <c r="N113" s="22">
        <v>294.63</v>
      </c>
      <c r="O113">
        <v>4.7619047620000003</v>
      </c>
      <c r="P113" s="22">
        <v>14.7315</v>
      </c>
      <c r="Q113">
        <v>7.8</v>
      </c>
    </row>
    <row r="114" spans="1:17" x14ac:dyDescent="0.25">
      <c r="A114">
        <v>1205</v>
      </c>
      <c r="B114" t="s">
        <v>229</v>
      </c>
      <c r="C114" t="s">
        <v>124</v>
      </c>
      <c r="D114" t="s">
        <v>110</v>
      </c>
      <c r="E114" t="s">
        <v>105</v>
      </c>
      <c r="F114" t="s">
        <v>127</v>
      </c>
      <c r="G114">
        <v>72.84</v>
      </c>
      <c r="H114">
        <v>7</v>
      </c>
      <c r="I114">
        <v>25.494</v>
      </c>
      <c r="J114">
        <v>535.37400000000002</v>
      </c>
      <c r="K114" s="6">
        <v>43511</v>
      </c>
      <c r="L114" s="21">
        <v>0.53055555555555556</v>
      </c>
      <c r="M114" t="s">
        <v>112</v>
      </c>
      <c r="N114" s="22">
        <v>509.88</v>
      </c>
      <c r="O114">
        <v>4.7619047620000003</v>
      </c>
      <c r="P114" s="22">
        <v>25.494</v>
      </c>
      <c r="Q114">
        <v>8.4</v>
      </c>
    </row>
    <row r="115" spans="1:17" x14ac:dyDescent="0.25">
      <c r="A115">
        <v>1956</v>
      </c>
      <c r="B115" t="s">
        <v>230</v>
      </c>
      <c r="C115" t="s">
        <v>103</v>
      </c>
      <c r="D115" t="s">
        <v>104</v>
      </c>
      <c r="E115" t="s">
        <v>114</v>
      </c>
      <c r="F115" t="s">
        <v>115</v>
      </c>
      <c r="G115">
        <v>58.07</v>
      </c>
      <c r="H115">
        <v>9</v>
      </c>
      <c r="I115">
        <v>26.131499999999999</v>
      </c>
      <c r="J115">
        <v>548.76149999999996</v>
      </c>
      <c r="K115" s="6">
        <v>43484</v>
      </c>
      <c r="L115" s="21">
        <v>0.83819444444444446</v>
      </c>
      <c r="M115" t="s">
        <v>107</v>
      </c>
      <c r="N115" s="22">
        <v>522.63</v>
      </c>
      <c r="O115">
        <v>4.7619047620000003</v>
      </c>
      <c r="P115" s="22">
        <v>26.131499999999999</v>
      </c>
      <c r="Q115">
        <v>4.3</v>
      </c>
    </row>
    <row r="116" spans="1:17" x14ac:dyDescent="0.25">
      <c r="A116">
        <v>1373</v>
      </c>
      <c r="B116" t="s">
        <v>231</v>
      </c>
      <c r="C116" t="s">
        <v>109</v>
      </c>
      <c r="D116" t="s">
        <v>104</v>
      </c>
      <c r="E116" t="s">
        <v>105</v>
      </c>
      <c r="F116" t="s">
        <v>115</v>
      </c>
      <c r="G116">
        <v>80.790000000000006</v>
      </c>
      <c r="H116">
        <v>9</v>
      </c>
      <c r="I116">
        <v>36.355499999999999</v>
      </c>
      <c r="J116">
        <v>763.46550000000002</v>
      </c>
      <c r="K116" s="6">
        <v>43497</v>
      </c>
      <c r="L116" s="21">
        <v>0.85486111111111107</v>
      </c>
      <c r="M116" t="s">
        <v>116</v>
      </c>
      <c r="N116" s="22">
        <v>727.11</v>
      </c>
      <c r="O116">
        <v>4.7619047620000003</v>
      </c>
      <c r="P116" s="22">
        <v>36.355499999999999</v>
      </c>
      <c r="Q116">
        <v>9.5</v>
      </c>
    </row>
    <row r="117" spans="1:17" x14ac:dyDescent="0.25">
      <c r="A117">
        <v>2047</v>
      </c>
      <c r="B117" t="s">
        <v>232</v>
      </c>
      <c r="C117" t="s">
        <v>109</v>
      </c>
      <c r="D117" t="s">
        <v>110</v>
      </c>
      <c r="E117" t="s">
        <v>105</v>
      </c>
      <c r="F117" t="s">
        <v>127</v>
      </c>
      <c r="G117">
        <v>27.02</v>
      </c>
      <c r="H117">
        <v>3</v>
      </c>
      <c r="I117">
        <v>4.0529999999999999</v>
      </c>
      <c r="J117">
        <v>85.113</v>
      </c>
      <c r="K117" s="6">
        <v>43526</v>
      </c>
      <c r="L117" s="21">
        <v>0.54236111111111118</v>
      </c>
      <c r="M117" t="s">
        <v>116</v>
      </c>
      <c r="N117" s="22">
        <v>81.06</v>
      </c>
      <c r="O117">
        <v>4.7619047620000003</v>
      </c>
      <c r="P117" s="22">
        <v>4.0529999999999999</v>
      </c>
      <c r="Q117">
        <v>7.1</v>
      </c>
    </row>
    <row r="118" spans="1:17" x14ac:dyDescent="0.25">
      <c r="A118">
        <v>2685</v>
      </c>
      <c r="B118" t="s">
        <v>233</v>
      </c>
      <c r="C118" t="s">
        <v>124</v>
      </c>
      <c r="D118" t="s">
        <v>104</v>
      </c>
      <c r="E118" t="s">
        <v>114</v>
      </c>
      <c r="F118" t="s">
        <v>127</v>
      </c>
      <c r="G118">
        <v>21.94</v>
      </c>
      <c r="H118">
        <v>5</v>
      </c>
      <c r="I118">
        <v>5.4850000000000003</v>
      </c>
      <c r="J118">
        <v>115.185</v>
      </c>
      <c r="K118" s="6">
        <v>43529</v>
      </c>
      <c r="L118" s="21">
        <v>0.52013888888888882</v>
      </c>
      <c r="M118" t="s">
        <v>107</v>
      </c>
      <c r="N118" s="22">
        <v>109.7</v>
      </c>
      <c r="O118">
        <v>4.7619047620000003</v>
      </c>
      <c r="P118" s="22">
        <v>5.4850000000000003</v>
      </c>
      <c r="Q118">
        <v>5.3</v>
      </c>
    </row>
    <row r="119" spans="1:17" x14ac:dyDescent="0.25">
      <c r="A119">
        <v>1731</v>
      </c>
      <c r="B119" t="s">
        <v>234</v>
      </c>
      <c r="C119" t="s">
        <v>124</v>
      </c>
      <c r="D119" t="s">
        <v>104</v>
      </c>
      <c r="E119" t="s">
        <v>114</v>
      </c>
      <c r="F119" t="s">
        <v>127</v>
      </c>
      <c r="G119">
        <v>51.36</v>
      </c>
      <c r="H119">
        <v>1</v>
      </c>
      <c r="I119">
        <v>2.5680000000000001</v>
      </c>
      <c r="J119">
        <v>53.927999999999997</v>
      </c>
      <c r="K119" s="6">
        <v>43481</v>
      </c>
      <c r="L119" s="21">
        <v>0.6430555555555556</v>
      </c>
      <c r="M119" t="s">
        <v>107</v>
      </c>
      <c r="N119" s="22">
        <v>51.36</v>
      </c>
      <c r="O119">
        <v>4.7619047620000003</v>
      </c>
      <c r="P119" s="22">
        <v>2.5680000000000001</v>
      </c>
      <c r="Q119">
        <v>5.2</v>
      </c>
    </row>
    <row r="120" spans="1:17" x14ac:dyDescent="0.25">
      <c r="A120">
        <v>3016</v>
      </c>
      <c r="B120" t="s">
        <v>235</v>
      </c>
      <c r="C120" t="s">
        <v>103</v>
      </c>
      <c r="D120" t="s">
        <v>110</v>
      </c>
      <c r="E120" t="s">
        <v>105</v>
      </c>
      <c r="F120" t="s">
        <v>125</v>
      </c>
      <c r="G120">
        <v>10.96</v>
      </c>
      <c r="H120">
        <v>10</v>
      </c>
      <c r="I120">
        <v>5.48</v>
      </c>
      <c r="J120">
        <v>115.08</v>
      </c>
      <c r="K120" s="6">
        <v>43498</v>
      </c>
      <c r="L120" s="21">
        <v>0.8666666666666667</v>
      </c>
      <c r="M120" t="s">
        <v>107</v>
      </c>
      <c r="N120" s="22">
        <v>109.6</v>
      </c>
      <c r="O120">
        <v>4.7619047620000003</v>
      </c>
      <c r="P120" s="22">
        <v>5.48</v>
      </c>
      <c r="Q120">
        <v>6</v>
      </c>
    </row>
    <row r="121" spans="1:17" x14ac:dyDescent="0.25">
      <c r="A121">
        <v>2825</v>
      </c>
      <c r="B121" t="s">
        <v>236</v>
      </c>
      <c r="C121" t="s">
        <v>124</v>
      </c>
      <c r="D121" t="s">
        <v>110</v>
      </c>
      <c r="E121" t="s">
        <v>114</v>
      </c>
      <c r="F121" t="s">
        <v>115</v>
      </c>
      <c r="G121">
        <v>53.44</v>
      </c>
      <c r="H121">
        <v>2</v>
      </c>
      <c r="I121">
        <v>5.3440000000000003</v>
      </c>
      <c r="J121">
        <v>112.224</v>
      </c>
      <c r="K121" s="6">
        <v>43485</v>
      </c>
      <c r="L121" s="21">
        <v>0.85972222222222217</v>
      </c>
      <c r="M121" t="s">
        <v>107</v>
      </c>
      <c r="N121" s="22">
        <v>106.88</v>
      </c>
      <c r="O121">
        <v>4.7619047620000003</v>
      </c>
      <c r="P121" s="22">
        <v>5.3440000000000003</v>
      </c>
      <c r="Q121">
        <v>4.0999999999999996</v>
      </c>
    </row>
    <row r="122" spans="1:17" x14ac:dyDescent="0.25">
      <c r="A122">
        <v>1468</v>
      </c>
      <c r="B122" t="s">
        <v>237</v>
      </c>
      <c r="C122" t="s">
        <v>103</v>
      </c>
      <c r="D122" t="s">
        <v>110</v>
      </c>
      <c r="E122" t="s">
        <v>105</v>
      </c>
      <c r="F122" t="s">
        <v>111</v>
      </c>
      <c r="G122">
        <v>99.56</v>
      </c>
      <c r="H122">
        <v>8</v>
      </c>
      <c r="I122">
        <v>39.823999999999998</v>
      </c>
      <c r="J122">
        <v>836.30399999999997</v>
      </c>
      <c r="K122" s="6">
        <v>43510</v>
      </c>
      <c r="L122" s="21">
        <v>0.7104166666666667</v>
      </c>
      <c r="M122" t="s">
        <v>116</v>
      </c>
      <c r="N122" s="22">
        <v>796.48</v>
      </c>
      <c r="O122">
        <v>4.7619047620000003</v>
      </c>
      <c r="P122" s="22">
        <v>39.823999999999998</v>
      </c>
      <c r="Q122">
        <v>5.2</v>
      </c>
    </row>
    <row r="123" spans="1:17" x14ac:dyDescent="0.25">
      <c r="A123">
        <v>2269</v>
      </c>
      <c r="B123" t="s">
        <v>238</v>
      </c>
      <c r="C123" t="s">
        <v>109</v>
      </c>
      <c r="D123" t="s">
        <v>104</v>
      </c>
      <c r="E123" t="s">
        <v>114</v>
      </c>
      <c r="F123" t="s">
        <v>118</v>
      </c>
      <c r="G123">
        <v>57.12</v>
      </c>
      <c r="H123">
        <v>7</v>
      </c>
      <c r="I123">
        <v>19.992000000000001</v>
      </c>
      <c r="J123">
        <v>419.83199999999999</v>
      </c>
      <c r="K123" s="6">
        <v>43477</v>
      </c>
      <c r="L123" s="21">
        <v>0.50138888888888888</v>
      </c>
      <c r="M123" t="s">
        <v>116</v>
      </c>
      <c r="N123" s="22">
        <v>399.84</v>
      </c>
      <c r="O123">
        <v>4.7619047620000003</v>
      </c>
      <c r="P123" s="22">
        <v>19.992000000000001</v>
      </c>
      <c r="Q123">
        <v>6.5</v>
      </c>
    </row>
    <row r="124" spans="1:17" x14ac:dyDescent="0.25">
      <c r="A124">
        <v>2134</v>
      </c>
      <c r="B124" t="s">
        <v>239</v>
      </c>
      <c r="C124" t="s">
        <v>124</v>
      </c>
      <c r="D124" t="s">
        <v>104</v>
      </c>
      <c r="E124" t="s">
        <v>114</v>
      </c>
      <c r="F124" t="s">
        <v>118</v>
      </c>
      <c r="G124">
        <v>99.96</v>
      </c>
      <c r="H124">
        <v>9</v>
      </c>
      <c r="I124">
        <v>44.981999999999999</v>
      </c>
      <c r="J124">
        <v>944.62199999999996</v>
      </c>
      <c r="K124" s="6">
        <v>43533</v>
      </c>
      <c r="L124" s="21">
        <v>0.72638888888888886</v>
      </c>
      <c r="M124" t="s">
        <v>116</v>
      </c>
      <c r="N124" s="22">
        <v>899.64</v>
      </c>
      <c r="O124">
        <v>4.7619047620000003</v>
      </c>
      <c r="P124" s="22">
        <v>44.981999999999999</v>
      </c>
      <c r="Q124">
        <v>4.2</v>
      </c>
    </row>
    <row r="125" spans="1:17" x14ac:dyDescent="0.25">
      <c r="A125">
        <v>1905</v>
      </c>
      <c r="B125" t="s">
        <v>240</v>
      </c>
      <c r="C125" t="s">
        <v>109</v>
      </c>
      <c r="D125" t="s">
        <v>104</v>
      </c>
      <c r="E125" t="s">
        <v>114</v>
      </c>
      <c r="F125" t="s">
        <v>115</v>
      </c>
      <c r="G125">
        <v>63.91</v>
      </c>
      <c r="H125">
        <v>8</v>
      </c>
      <c r="I125">
        <v>25.564</v>
      </c>
      <c r="J125">
        <v>536.84400000000005</v>
      </c>
      <c r="K125" s="6">
        <v>43537</v>
      </c>
      <c r="L125" s="21">
        <v>0.82777777777777783</v>
      </c>
      <c r="M125" t="s">
        <v>116</v>
      </c>
      <c r="N125" s="22">
        <v>511.28</v>
      </c>
      <c r="O125">
        <v>4.7619047620000003</v>
      </c>
      <c r="P125" s="22">
        <v>25.564</v>
      </c>
      <c r="Q125">
        <v>4.5999999999999996</v>
      </c>
    </row>
    <row r="126" spans="1:17" x14ac:dyDescent="0.25">
      <c r="A126">
        <v>1323</v>
      </c>
      <c r="B126" t="s">
        <v>241</v>
      </c>
      <c r="C126" t="s">
        <v>124</v>
      </c>
      <c r="D126" t="s">
        <v>104</v>
      </c>
      <c r="E126" t="s">
        <v>105</v>
      </c>
      <c r="F126" t="s">
        <v>127</v>
      </c>
      <c r="G126">
        <v>56.47</v>
      </c>
      <c r="H126">
        <v>8</v>
      </c>
      <c r="I126">
        <v>22.588000000000001</v>
      </c>
      <c r="J126">
        <v>474.34800000000001</v>
      </c>
      <c r="K126" s="6">
        <v>43533</v>
      </c>
      <c r="L126" s="21">
        <v>0.62291666666666667</v>
      </c>
      <c r="M126" t="s">
        <v>107</v>
      </c>
      <c r="N126" s="22">
        <v>451.76</v>
      </c>
      <c r="O126">
        <v>4.7619047620000003</v>
      </c>
      <c r="P126" s="22">
        <v>22.588000000000001</v>
      </c>
      <c r="Q126">
        <v>7.3</v>
      </c>
    </row>
    <row r="127" spans="1:17" x14ac:dyDescent="0.25">
      <c r="A127">
        <v>1015</v>
      </c>
      <c r="B127" t="s">
        <v>242</v>
      </c>
      <c r="C127" t="s">
        <v>103</v>
      </c>
      <c r="D127" t="s">
        <v>110</v>
      </c>
      <c r="E127" t="s">
        <v>105</v>
      </c>
      <c r="F127" t="s">
        <v>115</v>
      </c>
      <c r="G127">
        <v>93.69</v>
      </c>
      <c r="H127">
        <v>7</v>
      </c>
      <c r="I127">
        <v>32.791499999999999</v>
      </c>
      <c r="J127">
        <v>688.62149999999997</v>
      </c>
      <c r="K127" s="6">
        <v>43534</v>
      </c>
      <c r="L127" s="21">
        <v>0.78055555555555556</v>
      </c>
      <c r="M127" t="s">
        <v>116</v>
      </c>
      <c r="N127" s="22">
        <v>655.83</v>
      </c>
      <c r="O127">
        <v>4.7619047620000003</v>
      </c>
      <c r="P127" s="22">
        <v>32.791499999999999</v>
      </c>
      <c r="Q127">
        <v>4.5</v>
      </c>
    </row>
    <row r="128" spans="1:17" x14ac:dyDescent="0.25">
      <c r="A128">
        <v>2546</v>
      </c>
      <c r="B128" t="s">
        <v>243</v>
      </c>
      <c r="C128" t="s">
        <v>103</v>
      </c>
      <c r="D128" t="s">
        <v>110</v>
      </c>
      <c r="E128" t="s">
        <v>105</v>
      </c>
      <c r="F128" t="s">
        <v>118</v>
      </c>
      <c r="G128">
        <v>32.25</v>
      </c>
      <c r="H128">
        <v>5</v>
      </c>
      <c r="I128">
        <v>8.0625</v>
      </c>
      <c r="J128">
        <v>169.3125</v>
      </c>
      <c r="K128" s="6">
        <v>43492</v>
      </c>
      <c r="L128" s="21">
        <v>0.55972222222222223</v>
      </c>
      <c r="M128" t="s">
        <v>112</v>
      </c>
      <c r="N128" s="22">
        <v>161.25</v>
      </c>
      <c r="O128">
        <v>4.7619047620000003</v>
      </c>
      <c r="P128" s="22">
        <v>8.0625</v>
      </c>
      <c r="Q128">
        <v>9</v>
      </c>
    </row>
    <row r="129" spans="1:17" x14ac:dyDescent="0.25">
      <c r="A129">
        <v>2829</v>
      </c>
      <c r="B129" t="s">
        <v>244</v>
      </c>
      <c r="C129" t="s">
        <v>109</v>
      </c>
      <c r="D129" t="s">
        <v>110</v>
      </c>
      <c r="E129" t="s">
        <v>105</v>
      </c>
      <c r="F129" t="s">
        <v>127</v>
      </c>
      <c r="G129">
        <v>31.73</v>
      </c>
      <c r="H129">
        <v>9</v>
      </c>
      <c r="I129">
        <v>14.278499999999999</v>
      </c>
      <c r="J129">
        <v>299.8485</v>
      </c>
      <c r="K129" s="6">
        <v>43473</v>
      </c>
      <c r="L129" s="21">
        <v>0.67847222222222225</v>
      </c>
      <c r="M129" t="s">
        <v>116</v>
      </c>
      <c r="N129" s="22">
        <v>285.57</v>
      </c>
      <c r="O129">
        <v>4.7619047620000003</v>
      </c>
      <c r="P129" s="22">
        <v>14.278499999999999</v>
      </c>
      <c r="Q129">
        <v>5.9</v>
      </c>
    </row>
    <row r="130" spans="1:17" x14ac:dyDescent="0.25">
      <c r="A130">
        <v>1784</v>
      </c>
      <c r="B130" t="s">
        <v>245</v>
      </c>
      <c r="C130" t="s">
        <v>109</v>
      </c>
      <c r="D130" t="s">
        <v>104</v>
      </c>
      <c r="E130" t="s">
        <v>105</v>
      </c>
      <c r="F130" t="s">
        <v>125</v>
      </c>
      <c r="G130">
        <v>68.540000000000006</v>
      </c>
      <c r="H130">
        <v>8</v>
      </c>
      <c r="I130">
        <v>27.416</v>
      </c>
      <c r="J130">
        <v>575.73599999999999</v>
      </c>
      <c r="K130" s="6">
        <v>43473</v>
      </c>
      <c r="L130" s="21">
        <v>0.6645833333333333</v>
      </c>
      <c r="M130" t="s">
        <v>107</v>
      </c>
      <c r="N130" s="22">
        <v>548.32000000000005</v>
      </c>
      <c r="O130">
        <v>4.7619047620000003</v>
      </c>
      <c r="P130" s="22">
        <v>27.416</v>
      </c>
      <c r="Q130">
        <v>8.5</v>
      </c>
    </row>
    <row r="131" spans="1:17" x14ac:dyDescent="0.25">
      <c r="A131">
        <v>2420</v>
      </c>
      <c r="B131" t="s">
        <v>246</v>
      </c>
      <c r="C131" t="s">
        <v>124</v>
      </c>
      <c r="D131" t="s">
        <v>110</v>
      </c>
      <c r="E131" t="s">
        <v>105</v>
      </c>
      <c r="F131" t="s">
        <v>118</v>
      </c>
      <c r="G131">
        <v>90.28</v>
      </c>
      <c r="H131">
        <v>9</v>
      </c>
      <c r="I131">
        <v>40.625999999999998</v>
      </c>
      <c r="J131">
        <v>853.14599999999996</v>
      </c>
      <c r="K131" s="6">
        <v>43504</v>
      </c>
      <c r="L131" s="21">
        <v>0.46875</v>
      </c>
      <c r="M131" t="s">
        <v>107</v>
      </c>
      <c r="N131" s="22">
        <v>812.52</v>
      </c>
      <c r="O131">
        <v>4.7619047620000003</v>
      </c>
      <c r="P131" s="22">
        <v>40.625999999999998</v>
      </c>
      <c r="Q131">
        <v>7.2</v>
      </c>
    </row>
    <row r="132" spans="1:17" x14ac:dyDescent="0.25">
      <c r="A132">
        <v>1329</v>
      </c>
      <c r="B132" t="s">
        <v>247</v>
      </c>
      <c r="C132" t="s">
        <v>124</v>
      </c>
      <c r="D132" t="s">
        <v>110</v>
      </c>
      <c r="E132" t="s">
        <v>105</v>
      </c>
      <c r="F132" t="s">
        <v>127</v>
      </c>
      <c r="G132">
        <v>39.619999999999997</v>
      </c>
      <c r="H132">
        <v>7</v>
      </c>
      <c r="I132">
        <v>13.867000000000001</v>
      </c>
      <c r="J132">
        <v>291.20699999999999</v>
      </c>
      <c r="K132" s="6">
        <v>43490</v>
      </c>
      <c r="L132" s="21">
        <v>0.5541666666666667</v>
      </c>
      <c r="M132" t="s">
        <v>112</v>
      </c>
      <c r="N132" s="22">
        <v>277.33999999999997</v>
      </c>
      <c r="O132">
        <v>4.7619047620000003</v>
      </c>
      <c r="P132" s="22">
        <v>13.867000000000001</v>
      </c>
      <c r="Q132">
        <v>7.5</v>
      </c>
    </row>
    <row r="133" spans="1:17" x14ac:dyDescent="0.25">
      <c r="A133">
        <v>1407</v>
      </c>
      <c r="B133" t="s">
        <v>248</v>
      </c>
      <c r="C133" t="s">
        <v>103</v>
      </c>
      <c r="D133" t="s">
        <v>104</v>
      </c>
      <c r="E133" t="s">
        <v>105</v>
      </c>
      <c r="F133" t="s">
        <v>118</v>
      </c>
      <c r="G133">
        <v>92.13</v>
      </c>
      <c r="H133">
        <v>6</v>
      </c>
      <c r="I133">
        <v>27.638999999999999</v>
      </c>
      <c r="J133">
        <v>580.41899999999998</v>
      </c>
      <c r="K133" s="6">
        <v>43530</v>
      </c>
      <c r="L133" s="21">
        <v>0.8569444444444444</v>
      </c>
      <c r="M133" t="s">
        <v>112</v>
      </c>
      <c r="N133" s="22">
        <v>552.78</v>
      </c>
      <c r="O133">
        <v>4.7619047620000003</v>
      </c>
      <c r="P133" s="22">
        <v>27.638999999999999</v>
      </c>
      <c r="Q133">
        <v>8.3000000000000007</v>
      </c>
    </row>
    <row r="134" spans="1:17" x14ac:dyDescent="0.25">
      <c r="A134">
        <v>1050</v>
      </c>
      <c r="B134" t="s">
        <v>249</v>
      </c>
      <c r="C134" t="s">
        <v>124</v>
      </c>
      <c r="D134" t="s">
        <v>110</v>
      </c>
      <c r="E134" t="s">
        <v>105</v>
      </c>
      <c r="F134" t="s">
        <v>118</v>
      </c>
      <c r="G134">
        <v>34.840000000000003</v>
      </c>
      <c r="H134">
        <v>4</v>
      </c>
      <c r="I134">
        <v>6.968</v>
      </c>
      <c r="J134">
        <v>146.328</v>
      </c>
      <c r="K134" s="6">
        <v>43506</v>
      </c>
      <c r="L134" s="21">
        <v>0.77500000000000002</v>
      </c>
      <c r="M134" t="s">
        <v>112</v>
      </c>
      <c r="N134" s="22">
        <v>139.36000000000001</v>
      </c>
      <c r="O134">
        <v>4.7619047620000003</v>
      </c>
      <c r="P134" s="22">
        <v>6.968</v>
      </c>
      <c r="Q134">
        <v>7.4</v>
      </c>
    </row>
    <row r="135" spans="1:17" x14ac:dyDescent="0.25">
      <c r="A135">
        <v>1957</v>
      </c>
      <c r="B135" t="s">
        <v>250</v>
      </c>
      <c r="C135" t="s">
        <v>124</v>
      </c>
      <c r="D135" t="s">
        <v>104</v>
      </c>
      <c r="E135" t="s">
        <v>114</v>
      </c>
      <c r="F135" t="s">
        <v>111</v>
      </c>
      <c r="G135">
        <v>87.45</v>
      </c>
      <c r="H135">
        <v>6</v>
      </c>
      <c r="I135">
        <v>26.234999999999999</v>
      </c>
      <c r="J135">
        <v>550.93499999999995</v>
      </c>
      <c r="K135" s="6">
        <v>43513</v>
      </c>
      <c r="L135" s="21">
        <v>0.61111111111111105</v>
      </c>
      <c r="M135" t="s">
        <v>116</v>
      </c>
      <c r="N135" s="22">
        <v>524.70000000000005</v>
      </c>
      <c r="O135">
        <v>4.7619047620000003</v>
      </c>
      <c r="P135" s="22">
        <v>26.234999999999999</v>
      </c>
      <c r="Q135">
        <v>8.8000000000000007</v>
      </c>
    </row>
    <row r="136" spans="1:17" x14ac:dyDescent="0.25">
      <c r="A136">
        <v>2698</v>
      </c>
      <c r="B136" t="s">
        <v>251</v>
      </c>
      <c r="C136" t="s">
        <v>109</v>
      </c>
      <c r="D136" t="s">
        <v>110</v>
      </c>
      <c r="E136" t="s">
        <v>105</v>
      </c>
      <c r="F136" t="s">
        <v>106</v>
      </c>
      <c r="G136">
        <v>81.3</v>
      </c>
      <c r="H136">
        <v>6</v>
      </c>
      <c r="I136">
        <v>24.39</v>
      </c>
      <c r="J136">
        <v>512.19000000000005</v>
      </c>
      <c r="K136" s="6">
        <v>43532</v>
      </c>
      <c r="L136" s="21">
        <v>0.69652777777777775</v>
      </c>
      <c r="M136" t="s">
        <v>107</v>
      </c>
      <c r="N136" s="22">
        <v>487.8</v>
      </c>
      <c r="O136">
        <v>4.7619047620000003</v>
      </c>
      <c r="P136" s="22">
        <v>24.39</v>
      </c>
      <c r="Q136">
        <v>5.3</v>
      </c>
    </row>
    <row r="137" spans="1:17" x14ac:dyDescent="0.25">
      <c r="A137">
        <v>1825</v>
      </c>
      <c r="B137" t="s">
        <v>252</v>
      </c>
      <c r="C137" t="s">
        <v>109</v>
      </c>
      <c r="D137" t="s">
        <v>110</v>
      </c>
      <c r="E137" t="s">
        <v>114</v>
      </c>
      <c r="F137" t="s">
        <v>127</v>
      </c>
      <c r="G137">
        <v>90.22</v>
      </c>
      <c r="H137">
        <v>3</v>
      </c>
      <c r="I137">
        <v>13.532999999999999</v>
      </c>
      <c r="J137">
        <v>284.19299999999998</v>
      </c>
      <c r="K137" s="6">
        <v>43514</v>
      </c>
      <c r="L137" s="21">
        <v>0.81874999999999998</v>
      </c>
      <c r="M137" t="s">
        <v>112</v>
      </c>
      <c r="N137" s="22">
        <v>270.66000000000003</v>
      </c>
      <c r="O137">
        <v>4.7619047620000003</v>
      </c>
      <c r="P137" s="22">
        <v>13.532999999999999</v>
      </c>
      <c r="Q137">
        <v>6.2</v>
      </c>
    </row>
    <row r="138" spans="1:17" x14ac:dyDescent="0.25">
      <c r="A138">
        <v>1279</v>
      </c>
      <c r="B138" t="s">
        <v>253</v>
      </c>
      <c r="C138" t="s">
        <v>103</v>
      </c>
      <c r="D138" t="s">
        <v>110</v>
      </c>
      <c r="E138" t="s">
        <v>105</v>
      </c>
      <c r="F138" t="s">
        <v>111</v>
      </c>
      <c r="G138">
        <v>26.31</v>
      </c>
      <c r="H138">
        <v>5</v>
      </c>
      <c r="I138">
        <v>6.5774999999999997</v>
      </c>
      <c r="J138">
        <v>138.1275</v>
      </c>
      <c r="K138" s="6">
        <v>43483</v>
      </c>
      <c r="L138" s="21">
        <v>0.87430555555555556</v>
      </c>
      <c r="M138" t="s">
        <v>116</v>
      </c>
      <c r="N138" s="22">
        <v>131.55000000000001</v>
      </c>
      <c r="O138">
        <v>4.7619047620000003</v>
      </c>
      <c r="P138" s="22">
        <v>6.5774999999999997</v>
      </c>
      <c r="Q138">
        <v>8.8000000000000007</v>
      </c>
    </row>
    <row r="139" spans="1:17" x14ac:dyDescent="0.25">
      <c r="A139">
        <v>2558</v>
      </c>
      <c r="B139" t="s">
        <v>254</v>
      </c>
      <c r="C139" t="s">
        <v>103</v>
      </c>
      <c r="D139" t="s">
        <v>104</v>
      </c>
      <c r="E139" t="s">
        <v>105</v>
      </c>
      <c r="F139" t="s">
        <v>115</v>
      </c>
      <c r="G139">
        <v>34.42</v>
      </c>
      <c r="H139">
        <v>6</v>
      </c>
      <c r="I139">
        <v>10.326000000000001</v>
      </c>
      <c r="J139">
        <v>216.846</v>
      </c>
      <c r="K139" s="6">
        <v>43514</v>
      </c>
      <c r="L139" s="21">
        <v>0.65208333333333335</v>
      </c>
      <c r="M139" t="s">
        <v>112</v>
      </c>
      <c r="N139" s="22">
        <v>206.52</v>
      </c>
      <c r="O139">
        <v>4.7619047620000003</v>
      </c>
      <c r="P139" s="22">
        <v>10.326000000000001</v>
      </c>
      <c r="Q139">
        <v>9.8000000000000007</v>
      </c>
    </row>
    <row r="140" spans="1:17" x14ac:dyDescent="0.25">
      <c r="A140">
        <v>2708</v>
      </c>
      <c r="B140" t="s">
        <v>255</v>
      </c>
      <c r="C140" t="s">
        <v>124</v>
      </c>
      <c r="D140" t="s">
        <v>110</v>
      </c>
      <c r="E140" t="s">
        <v>114</v>
      </c>
      <c r="F140" t="s">
        <v>118</v>
      </c>
      <c r="G140">
        <v>51.91</v>
      </c>
      <c r="H140">
        <v>10</v>
      </c>
      <c r="I140">
        <v>25.954999999999998</v>
      </c>
      <c r="J140">
        <v>545.05499999999995</v>
      </c>
      <c r="K140" s="6">
        <v>43512</v>
      </c>
      <c r="L140" s="21">
        <v>0.51458333333333328</v>
      </c>
      <c r="M140" t="s">
        <v>112</v>
      </c>
      <c r="N140" s="22">
        <v>519.1</v>
      </c>
      <c r="O140">
        <v>4.7619047620000003</v>
      </c>
      <c r="P140" s="22">
        <v>25.954999999999998</v>
      </c>
      <c r="Q140">
        <v>8.1999999999999993</v>
      </c>
    </row>
    <row r="141" spans="1:17" x14ac:dyDescent="0.25">
      <c r="A141">
        <v>1052</v>
      </c>
      <c r="B141" t="s">
        <v>256</v>
      </c>
      <c r="C141" t="s">
        <v>103</v>
      </c>
      <c r="D141" t="s">
        <v>110</v>
      </c>
      <c r="E141" t="s">
        <v>114</v>
      </c>
      <c r="F141" t="s">
        <v>118</v>
      </c>
      <c r="G141">
        <v>72.5</v>
      </c>
      <c r="H141">
        <v>8</v>
      </c>
      <c r="I141">
        <v>29</v>
      </c>
      <c r="J141">
        <f>(Table4[[#This Row],[Unit price]]*Table4[[#This Row],[Quantity]])+Table4[[#This Row],[Tax 5%]]</f>
        <v>609</v>
      </c>
      <c r="K141" s="6">
        <v>43540</v>
      </c>
      <c r="L141" s="21">
        <v>0.80902777777777779</v>
      </c>
      <c r="M141" t="s">
        <v>107</v>
      </c>
      <c r="N141" s="22">
        <v>580</v>
      </c>
      <c r="O141">
        <v>4.7619047620000003</v>
      </c>
      <c r="P141" s="22">
        <v>29</v>
      </c>
      <c r="Q141">
        <v>9.1999999999999993</v>
      </c>
    </row>
    <row r="142" spans="1:17" x14ac:dyDescent="0.25">
      <c r="A142">
        <v>1833</v>
      </c>
      <c r="B142" t="s">
        <v>257</v>
      </c>
      <c r="C142" t="s">
        <v>109</v>
      </c>
      <c r="D142" t="s">
        <v>104</v>
      </c>
      <c r="E142" t="s">
        <v>105</v>
      </c>
      <c r="F142" t="s">
        <v>118</v>
      </c>
      <c r="G142">
        <v>89.8</v>
      </c>
      <c r="H142">
        <v>10</v>
      </c>
      <c r="I142">
        <v>44.9</v>
      </c>
      <c r="J142">
        <v>942.9</v>
      </c>
      <c r="K142" s="6">
        <v>43488</v>
      </c>
      <c r="L142" s="21">
        <v>0.54166666666666663</v>
      </c>
      <c r="M142" t="s">
        <v>116</v>
      </c>
      <c r="N142" s="22">
        <v>898</v>
      </c>
      <c r="O142">
        <v>4.7619047620000003</v>
      </c>
      <c r="P142" s="22">
        <v>44.9</v>
      </c>
      <c r="Q142">
        <v>5.4</v>
      </c>
    </row>
    <row r="143" spans="1:17" x14ac:dyDescent="0.25">
      <c r="A143">
        <v>3161</v>
      </c>
      <c r="B143" t="s">
        <v>258</v>
      </c>
      <c r="C143" t="s">
        <v>109</v>
      </c>
      <c r="D143" t="s">
        <v>104</v>
      </c>
      <c r="E143" t="s">
        <v>114</v>
      </c>
      <c r="F143" t="s">
        <v>106</v>
      </c>
      <c r="G143">
        <v>90.5</v>
      </c>
      <c r="H143">
        <v>10</v>
      </c>
      <c r="I143">
        <v>45.25</v>
      </c>
      <c r="J143">
        <v>950.25</v>
      </c>
      <c r="K143" s="6">
        <v>43490</v>
      </c>
      <c r="L143" s="21">
        <v>0.57500000000000007</v>
      </c>
      <c r="M143" t="s">
        <v>112</v>
      </c>
      <c r="N143" s="22">
        <v>905</v>
      </c>
      <c r="O143">
        <v>4.7619047620000003</v>
      </c>
      <c r="P143" s="22">
        <v>45.25</v>
      </c>
      <c r="Q143">
        <v>8.1</v>
      </c>
    </row>
    <row r="144" spans="1:17" x14ac:dyDescent="0.25">
      <c r="A144">
        <v>3096</v>
      </c>
      <c r="B144" t="s">
        <v>259</v>
      </c>
      <c r="C144" t="s">
        <v>109</v>
      </c>
      <c r="D144" t="s">
        <v>104</v>
      </c>
      <c r="E144" t="s">
        <v>105</v>
      </c>
      <c r="F144" t="s">
        <v>106</v>
      </c>
      <c r="G144">
        <v>68.599999999999994</v>
      </c>
      <c r="H144">
        <v>10</v>
      </c>
      <c r="I144">
        <v>34.299999999999997</v>
      </c>
      <c r="J144">
        <v>720.3</v>
      </c>
      <c r="K144" s="6">
        <v>43501</v>
      </c>
      <c r="L144" s="21">
        <v>0.83124999999999993</v>
      </c>
      <c r="M144" t="s">
        <v>112</v>
      </c>
      <c r="N144" s="22">
        <v>686</v>
      </c>
      <c r="O144">
        <v>4.7619047620000003</v>
      </c>
      <c r="P144" s="22">
        <v>34.299999999999997</v>
      </c>
      <c r="Q144">
        <v>9.1</v>
      </c>
    </row>
    <row r="145" spans="1:17" x14ac:dyDescent="0.25">
      <c r="A145">
        <v>3078</v>
      </c>
      <c r="B145" t="s">
        <v>260</v>
      </c>
      <c r="C145" t="s">
        <v>109</v>
      </c>
      <c r="D145" t="s">
        <v>104</v>
      </c>
      <c r="E145" t="s">
        <v>105</v>
      </c>
      <c r="F145" t="s">
        <v>125</v>
      </c>
      <c r="G145">
        <v>30.41</v>
      </c>
      <c r="H145">
        <v>1</v>
      </c>
      <c r="I145">
        <v>1.5205</v>
      </c>
      <c r="J145">
        <v>31.930499999999999</v>
      </c>
      <c r="K145" s="6">
        <v>43518</v>
      </c>
      <c r="L145" s="21">
        <v>0.44166666666666665</v>
      </c>
      <c r="M145" t="s">
        <v>116</v>
      </c>
      <c r="N145" s="22">
        <v>30.41</v>
      </c>
      <c r="O145">
        <v>4.7619047620000003</v>
      </c>
      <c r="P145" s="22">
        <v>1.5205</v>
      </c>
      <c r="Q145">
        <v>8.4</v>
      </c>
    </row>
    <row r="146" spans="1:17" x14ac:dyDescent="0.25">
      <c r="A146">
        <v>2844</v>
      </c>
      <c r="B146" t="s">
        <v>261</v>
      </c>
      <c r="C146" t="s">
        <v>103</v>
      </c>
      <c r="D146" t="s">
        <v>110</v>
      </c>
      <c r="E146" t="s">
        <v>105</v>
      </c>
      <c r="F146" t="s">
        <v>115</v>
      </c>
      <c r="G146">
        <v>77.95</v>
      </c>
      <c r="H146">
        <v>6</v>
      </c>
      <c r="I146">
        <v>23.385000000000002</v>
      </c>
      <c r="J146">
        <v>491.08499999999998</v>
      </c>
      <c r="K146" s="6">
        <v>43486</v>
      </c>
      <c r="L146" s="21">
        <v>0.69236111111111109</v>
      </c>
      <c r="M146" t="s">
        <v>107</v>
      </c>
      <c r="N146" s="22">
        <v>467.7</v>
      </c>
      <c r="O146">
        <v>4.7619047620000003</v>
      </c>
      <c r="P146" s="22">
        <v>23.385000000000002</v>
      </c>
      <c r="Q146">
        <v>8</v>
      </c>
    </row>
    <row r="147" spans="1:17" x14ac:dyDescent="0.25">
      <c r="A147">
        <v>1725</v>
      </c>
      <c r="B147" t="s">
        <v>262</v>
      </c>
      <c r="C147" t="s">
        <v>109</v>
      </c>
      <c r="D147" t="s">
        <v>110</v>
      </c>
      <c r="E147" t="s">
        <v>105</v>
      </c>
      <c r="F147" t="s">
        <v>106</v>
      </c>
      <c r="G147">
        <v>46.26</v>
      </c>
      <c r="H147">
        <v>6</v>
      </c>
      <c r="I147">
        <v>13.878</v>
      </c>
      <c r="J147">
        <v>291.43799999999999</v>
      </c>
      <c r="K147" s="6">
        <v>43532</v>
      </c>
      <c r="L147" s="21">
        <v>0.71597222222222223</v>
      </c>
      <c r="M147" t="s">
        <v>116</v>
      </c>
      <c r="N147" s="22">
        <v>277.56</v>
      </c>
      <c r="O147">
        <v>4.7619047620000003</v>
      </c>
      <c r="P147" s="22">
        <v>13.878</v>
      </c>
      <c r="Q147">
        <v>9.5</v>
      </c>
    </row>
    <row r="148" spans="1:17" x14ac:dyDescent="0.25">
      <c r="A148">
        <v>1967</v>
      </c>
      <c r="B148" t="s">
        <v>263</v>
      </c>
      <c r="C148" t="s">
        <v>103</v>
      </c>
      <c r="D148" t="s">
        <v>104</v>
      </c>
      <c r="E148" t="s">
        <v>105</v>
      </c>
      <c r="F148" t="s">
        <v>127</v>
      </c>
      <c r="G148">
        <v>30.14</v>
      </c>
      <c r="H148">
        <v>10</v>
      </c>
      <c r="I148">
        <v>15.07</v>
      </c>
      <c r="J148">
        <v>316.47000000000003</v>
      </c>
      <c r="K148" s="6">
        <v>43506</v>
      </c>
      <c r="L148" s="21">
        <v>0.51944444444444449</v>
      </c>
      <c r="M148" t="s">
        <v>107</v>
      </c>
      <c r="N148" s="22">
        <v>301.39999999999998</v>
      </c>
      <c r="O148">
        <v>4.7619047620000003</v>
      </c>
      <c r="P148" s="22">
        <v>15.07</v>
      </c>
      <c r="Q148">
        <v>9.1999999999999993</v>
      </c>
    </row>
    <row r="149" spans="1:17" x14ac:dyDescent="0.25">
      <c r="A149">
        <v>2767</v>
      </c>
      <c r="B149" t="s">
        <v>264</v>
      </c>
      <c r="C149" t="s">
        <v>109</v>
      </c>
      <c r="D149" t="s">
        <v>110</v>
      </c>
      <c r="E149" t="s">
        <v>114</v>
      </c>
      <c r="F149" t="s">
        <v>106</v>
      </c>
      <c r="G149">
        <v>66.14</v>
      </c>
      <c r="H149">
        <v>4</v>
      </c>
      <c r="I149">
        <v>13.228</v>
      </c>
      <c r="J149">
        <v>277.78800000000001</v>
      </c>
      <c r="K149" s="6">
        <v>43543</v>
      </c>
      <c r="L149" s="21">
        <v>0.53194444444444444</v>
      </c>
      <c r="M149" t="s">
        <v>116</v>
      </c>
      <c r="N149" s="22">
        <v>264.56</v>
      </c>
      <c r="O149">
        <v>4.7619047620000003</v>
      </c>
      <c r="P149" s="22">
        <v>13.228</v>
      </c>
      <c r="Q149">
        <v>5.6</v>
      </c>
    </row>
    <row r="150" spans="1:17" x14ac:dyDescent="0.25">
      <c r="A150">
        <v>1866</v>
      </c>
      <c r="B150" t="s">
        <v>265</v>
      </c>
      <c r="C150" t="s">
        <v>124</v>
      </c>
      <c r="D150" t="s">
        <v>104</v>
      </c>
      <c r="E150" t="s">
        <v>114</v>
      </c>
      <c r="F150" t="s">
        <v>115</v>
      </c>
      <c r="G150">
        <v>71.86</v>
      </c>
      <c r="H150">
        <v>8</v>
      </c>
      <c r="I150">
        <v>28.744</v>
      </c>
      <c r="J150">
        <v>603.62400000000002</v>
      </c>
      <c r="K150" s="6">
        <v>43530</v>
      </c>
      <c r="L150" s="21">
        <v>0.62986111111111109</v>
      </c>
      <c r="M150" t="s">
        <v>116</v>
      </c>
      <c r="N150" s="22">
        <v>574.88</v>
      </c>
      <c r="O150">
        <v>4.7619047620000003</v>
      </c>
      <c r="P150" s="22">
        <v>28.744</v>
      </c>
      <c r="Q150">
        <v>6.2</v>
      </c>
    </row>
    <row r="151" spans="1:17" x14ac:dyDescent="0.25">
      <c r="A151">
        <v>2502</v>
      </c>
      <c r="B151" t="s">
        <v>266</v>
      </c>
      <c r="C151" t="s">
        <v>103</v>
      </c>
      <c r="D151" t="s">
        <v>110</v>
      </c>
      <c r="E151" t="s">
        <v>114</v>
      </c>
      <c r="F151" t="s">
        <v>106</v>
      </c>
      <c r="G151">
        <v>32.46</v>
      </c>
      <c r="H151">
        <v>8</v>
      </c>
      <c r="I151">
        <v>12.984</v>
      </c>
      <c r="J151">
        <v>272.66399999999999</v>
      </c>
      <c r="K151" s="6">
        <v>43551</v>
      </c>
      <c r="L151" s="21">
        <v>0.57500000000000007</v>
      </c>
      <c r="M151" t="s">
        <v>116</v>
      </c>
      <c r="N151" s="22">
        <v>259.68</v>
      </c>
      <c r="O151">
        <v>4.7619047620000003</v>
      </c>
      <c r="P151" s="22">
        <v>12.984</v>
      </c>
      <c r="Q151">
        <v>4.9000000000000004</v>
      </c>
    </row>
    <row r="152" spans="1:17" x14ac:dyDescent="0.25">
      <c r="A152">
        <v>3185</v>
      </c>
      <c r="B152" t="s">
        <v>267</v>
      </c>
      <c r="C152" t="s">
        <v>124</v>
      </c>
      <c r="D152" t="s">
        <v>104</v>
      </c>
      <c r="E152" t="s">
        <v>105</v>
      </c>
      <c r="F152" t="s">
        <v>127</v>
      </c>
      <c r="G152">
        <v>91.54</v>
      </c>
      <c r="H152">
        <v>4</v>
      </c>
      <c r="I152">
        <v>18.308</v>
      </c>
      <c r="J152">
        <v>384.46800000000002</v>
      </c>
      <c r="K152" s="6">
        <v>43547</v>
      </c>
      <c r="L152" s="21">
        <v>0.80555555555555547</v>
      </c>
      <c r="M152" t="s">
        <v>116</v>
      </c>
      <c r="N152" s="22">
        <v>366.16</v>
      </c>
      <c r="O152">
        <v>4.7619047620000003</v>
      </c>
      <c r="P152" s="22">
        <v>18.308</v>
      </c>
      <c r="Q152">
        <v>4.8</v>
      </c>
    </row>
    <row r="153" spans="1:17" x14ac:dyDescent="0.25">
      <c r="A153">
        <v>1923</v>
      </c>
      <c r="B153" t="s">
        <v>268</v>
      </c>
      <c r="C153" t="s">
        <v>109</v>
      </c>
      <c r="D153" t="s">
        <v>104</v>
      </c>
      <c r="E153" t="s">
        <v>114</v>
      </c>
      <c r="F153" t="s">
        <v>118</v>
      </c>
      <c r="G153">
        <v>34.56</v>
      </c>
      <c r="H153">
        <v>7</v>
      </c>
      <c r="I153">
        <v>12.096</v>
      </c>
      <c r="J153">
        <v>254.01599999999999</v>
      </c>
      <c r="K153" s="6">
        <v>43535</v>
      </c>
      <c r="L153" s="21">
        <v>0.67152777777777783</v>
      </c>
      <c r="M153" t="s">
        <v>116</v>
      </c>
      <c r="N153" s="22">
        <v>241.92</v>
      </c>
      <c r="O153">
        <v>4.7619047620000003</v>
      </c>
      <c r="P153" s="22">
        <v>12.096</v>
      </c>
      <c r="Q153">
        <v>7.3</v>
      </c>
    </row>
    <row r="154" spans="1:17" x14ac:dyDescent="0.25">
      <c r="A154">
        <v>1772</v>
      </c>
      <c r="B154" t="s">
        <v>269</v>
      </c>
      <c r="C154" t="s">
        <v>103</v>
      </c>
      <c r="D154" t="s">
        <v>110</v>
      </c>
      <c r="E154" t="s">
        <v>114</v>
      </c>
      <c r="F154" t="s">
        <v>127</v>
      </c>
      <c r="G154">
        <v>83.24</v>
      </c>
      <c r="H154">
        <v>9</v>
      </c>
      <c r="I154">
        <v>37.457999999999998</v>
      </c>
      <c r="J154">
        <v>786.61800000000005</v>
      </c>
      <c r="K154" s="6">
        <v>43494</v>
      </c>
      <c r="L154" s="21">
        <v>0.49722222222222223</v>
      </c>
      <c r="M154" t="s">
        <v>116</v>
      </c>
      <c r="N154" s="22">
        <v>749.16</v>
      </c>
      <c r="O154">
        <v>4.7619047620000003</v>
      </c>
      <c r="P154" s="22">
        <v>37.457999999999998</v>
      </c>
      <c r="Q154">
        <v>7.4</v>
      </c>
    </row>
    <row r="155" spans="1:17" x14ac:dyDescent="0.25">
      <c r="A155">
        <v>2627</v>
      </c>
      <c r="B155" t="s">
        <v>270</v>
      </c>
      <c r="C155" t="s">
        <v>109</v>
      </c>
      <c r="D155" t="s">
        <v>110</v>
      </c>
      <c r="E155" t="s">
        <v>105</v>
      </c>
      <c r="F155" t="s">
        <v>125</v>
      </c>
      <c r="G155">
        <v>16.48</v>
      </c>
      <c r="H155">
        <v>6</v>
      </c>
      <c r="I155">
        <v>4.944</v>
      </c>
      <c r="J155">
        <v>103.824</v>
      </c>
      <c r="K155" s="6">
        <v>43503</v>
      </c>
      <c r="L155" s="21">
        <v>0.76597222222222217</v>
      </c>
      <c r="M155" t="s">
        <v>107</v>
      </c>
      <c r="N155" s="22">
        <v>98.88</v>
      </c>
      <c r="O155">
        <v>4.7619047620000003</v>
      </c>
      <c r="P155" s="22">
        <v>4.944</v>
      </c>
      <c r="Q155">
        <v>9.9</v>
      </c>
    </row>
    <row r="156" spans="1:17" x14ac:dyDescent="0.25">
      <c r="A156">
        <v>1219</v>
      </c>
      <c r="B156" t="s">
        <v>271</v>
      </c>
      <c r="C156" t="s">
        <v>109</v>
      </c>
      <c r="D156" t="s">
        <v>110</v>
      </c>
      <c r="E156" t="s">
        <v>105</v>
      </c>
      <c r="F156" t="s">
        <v>118</v>
      </c>
      <c r="G156">
        <v>80.97</v>
      </c>
      <c r="H156">
        <v>8</v>
      </c>
      <c r="I156">
        <v>32.387999999999998</v>
      </c>
      <c r="J156">
        <v>680.14800000000002</v>
      </c>
      <c r="K156" s="6">
        <v>43493</v>
      </c>
      <c r="L156" s="21">
        <v>0.54513888888888895</v>
      </c>
      <c r="M156" t="s">
        <v>112</v>
      </c>
      <c r="N156" s="22">
        <v>647.76</v>
      </c>
      <c r="O156">
        <v>4.7619047620000003</v>
      </c>
      <c r="P156" s="22">
        <v>32.387999999999998</v>
      </c>
      <c r="Q156">
        <v>9.3000000000000007</v>
      </c>
    </row>
    <row r="157" spans="1:17" x14ac:dyDescent="0.25">
      <c r="A157">
        <v>3067</v>
      </c>
      <c r="B157" t="s">
        <v>272</v>
      </c>
      <c r="C157" t="s">
        <v>103</v>
      </c>
      <c r="D157" t="s">
        <v>104</v>
      </c>
      <c r="E157" t="s">
        <v>114</v>
      </c>
      <c r="F157" t="s">
        <v>125</v>
      </c>
      <c r="G157">
        <v>92.29</v>
      </c>
      <c r="H157">
        <v>5</v>
      </c>
      <c r="I157">
        <v>23.072500000000002</v>
      </c>
      <c r="J157">
        <v>484.52249999999998</v>
      </c>
      <c r="K157" s="6">
        <v>43516</v>
      </c>
      <c r="L157" s="21">
        <v>0.66319444444444442</v>
      </c>
      <c r="M157" t="s">
        <v>116</v>
      </c>
      <c r="N157" s="22">
        <v>461.45</v>
      </c>
      <c r="O157">
        <v>4.7619047620000003</v>
      </c>
      <c r="P157" s="22">
        <v>23.072500000000002</v>
      </c>
      <c r="Q157">
        <v>9</v>
      </c>
    </row>
    <row r="158" spans="1:17" x14ac:dyDescent="0.25">
      <c r="A158">
        <v>2300</v>
      </c>
      <c r="B158" t="s">
        <v>273</v>
      </c>
      <c r="C158" t="s">
        <v>124</v>
      </c>
      <c r="D158" t="s">
        <v>104</v>
      </c>
      <c r="E158" t="s">
        <v>114</v>
      </c>
      <c r="F158" t="s">
        <v>111</v>
      </c>
      <c r="G158">
        <v>72.17</v>
      </c>
      <c r="H158">
        <v>1</v>
      </c>
      <c r="I158">
        <v>3.6084999999999998</v>
      </c>
      <c r="J158">
        <v>75.778499999999994</v>
      </c>
      <c r="K158" s="6">
        <v>43469</v>
      </c>
      <c r="L158" s="21">
        <v>0.81944444444444453</v>
      </c>
      <c r="M158" t="s">
        <v>112</v>
      </c>
      <c r="N158" s="22">
        <v>72.17</v>
      </c>
      <c r="O158">
        <v>4.7619047620000003</v>
      </c>
      <c r="P158" s="22">
        <v>3.6084999999999998</v>
      </c>
      <c r="Q158">
        <v>6.1</v>
      </c>
    </row>
    <row r="159" spans="1:17" x14ac:dyDescent="0.25">
      <c r="A159">
        <v>2720</v>
      </c>
      <c r="B159" t="s">
        <v>274</v>
      </c>
      <c r="C159" t="s">
        <v>124</v>
      </c>
      <c r="D159" t="s">
        <v>110</v>
      </c>
      <c r="E159" t="s">
        <v>114</v>
      </c>
      <c r="F159" t="s">
        <v>115</v>
      </c>
      <c r="G159">
        <v>50.28</v>
      </c>
      <c r="H159">
        <v>5</v>
      </c>
      <c r="I159">
        <v>12.57</v>
      </c>
      <c r="J159">
        <v>263.97000000000003</v>
      </c>
      <c r="K159" s="6">
        <v>43531</v>
      </c>
      <c r="L159" s="21">
        <v>0.58194444444444449</v>
      </c>
      <c r="M159" t="s">
        <v>107</v>
      </c>
      <c r="N159" s="22">
        <v>251.4</v>
      </c>
      <c r="O159">
        <v>4.7619047620000003</v>
      </c>
      <c r="P159" s="22">
        <v>12.57</v>
      </c>
      <c r="Q159">
        <v>9.6999999999999993</v>
      </c>
    </row>
    <row r="160" spans="1:17" x14ac:dyDescent="0.25">
      <c r="A160">
        <v>1545</v>
      </c>
      <c r="B160" t="s">
        <v>275</v>
      </c>
      <c r="C160" t="s">
        <v>124</v>
      </c>
      <c r="D160" t="s">
        <v>104</v>
      </c>
      <c r="E160" t="s">
        <v>114</v>
      </c>
      <c r="F160" t="s">
        <v>106</v>
      </c>
      <c r="G160">
        <v>97.22</v>
      </c>
      <c r="H160">
        <v>9</v>
      </c>
      <c r="I160">
        <v>43.749000000000002</v>
      </c>
      <c r="J160">
        <v>918.72900000000004</v>
      </c>
      <c r="K160" s="6">
        <v>43554</v>
      </c>
      <c r="L160" s="21">
        <v>0.61319444444444449</v>
      </c>
      <c r="M160" t="s">
        <v>107</v>
      </c>
      <c r="N160" s="22">
        <v>874.98</v>
      </c>
      <c r="O160">
        <v>4.7619047620000003</v>
      </c>
      <c r="P160" s="22">
        <v>43.749000000000002</v>
      </c>
      <c r="Q160">
        <v>6</v>
      </c>
    </row>
    <row r="161" spans="1:17" x14ac:dyDescent="0.25">
      <c r="A161">
        <v>1818</v>
      </c>
      <c r="B161" t="s">
        <v>276</v>
      </c>
      <c r="C161" t="s">
        <v>124</v>
      </c>
      <c r="D161" t="s">
        <v>110</v>
      </c>
      <c r="E161" t="s">
        <v>114</v>
      </c>
      <c r="F161" t="s">
        <v>118</v>
      </c>
      <c r="G161">
        <v>93.39</v>
      </c>
      <c r="H161">
        <v>6</v>
      </c>
      <c r="I161">
        <v>28.016999999999999</v>
      </c>
      <c r="J161">
        <v>588.35699999999997</v>
      </c>
      <c r="K161" s="6">
        <v>43551</v>
      </c>
      <c r="L161" s="21">
        <v>0.8041666666666667</v>
      </c>
      <c r="M161" t="s">
        <v>107</v>
      </c>
      <c r="N161" s="22">
        <v>560.34</v>
      </c>
      <c r="O161">
        <v>4.7619047620000003</v>
      </c>
      <c r="P161" s="22">
        <v>28.016999999999999</v>
      </c>
      <c r="Q161">
        <v>10</v>
      </c>
    </row>
    <row r="162" spans="1:17" x14ac:dyDescent="0.25">
      <c r="A162">
        <v>1538</v>
      </c>
      <c r="B162" t="s">
        <v>277</v>
      </c>
      <c r="C162" t="s">
        <v>109</v>
      </c>
      <c r="D162" t="s">
        <v>110</v>
      </c>
      <c r="E162" t="s">
        <v>105</v>
      </c>
      <c r="F162" t="s">
        <v>125</v>
      </c>
      <c r="G162">
        <v>43.18</v>
      </c>
      <c r="H162">
        <v>8</v>
      </c>
      <c r="I162">
        <v>17.271999999999998</v>
      </c>
      <c r="J162">
        <v>362.71199999999999</v>
      </c>
      <c r="K162" s="6">
        <v>43484</v>
      </c>
      <c r="L162" s="21">
        <v>0.81874999999999998</v>
      </c>
      <c r="M162" t="s">
        <v>116</v>
      </c>
      <c r="N162" s="22">
        <v>345.44</v>
      </c>
      <c r="O162">
        <v>4.7619047620000003</v>
      </c>
      <c r="P162" s="22">
        <v>17.271999999999998</v>
      </c>
      <c r="Q162">
        <v>8.3000000000000007</v>
      </c>
    </row>
    <row r="163" spans="1:17" x14ac:dyDescent="0.25">
      <c r="A163">
        <v>2092</v>
      </c>
      <c r="B163" t="s">
        <v>278</v>
      </c>
      <c r="C163" t="s">
        <v>103</v>
      </c>
      <c r="D163" t="s">
        <v>110</v>
      </c>
      <c r="E163" t="s">
        <v>114</v>
      </c>
      <c r="F163" t="s">
        <v>118</v>
      </c>
      <c r="G163">
        <v>63.69</v>
      </c>
      <c r="H163">
        <v>1</v>
      </c>
      <c r="I163">
        <v>3.1844999999999999</v>
      </c>
      <c r="J163">
        <v>66.874499999999998</v>
      </c>
      <c r="K163" s="6">
        <v>43521</v>
      </c>
      <c r="L163" s="21">
        <v>0.68125000000000002</v>
      </c>
      <c r="M163" t="s">
        <v>112</v>
      </c>
      <c r="N163" s="22">
        <v>63.69</v>
      </c>
      <c r="O163">
        <v>4.7619047620000003</v>
      </c>
      <c r="P163" s="22">
        <v>3.1844999999999999</v>
      </c>
      <c r="Q163">
        <v>6</v>
      </c>
    </row>
    <row r="164" spans="1:17" x14ac:dyDescent="0.25">
      <c r="A164">
        <v>2150</v>
      </c>
      <c r="B164" t="s">
        <v>279</v>
      </c>
      <c r="C164" t="s">
        <v>103</v>
      </c>
      <c r="D164" t="s">
        <v>110</v>
      </c>
      <c r="E164" t="s">
        <v>114</v>
      </c>
      <c r="F164" t="s">
        <v>125</v>
      </c>
      <c r="G164">
        <v>45.79</v>
      </c>
      <c r="H164">
        <v>7</v>
      </c>
      <c r="I164">
        <v>16.026499999999999</v>
      </c>
      <c r="J164">
        <v>336.55650000000003</v>
      </c>
      <c r="K164" s="6">
        <v>43537</v>
      </c>
      <c r="L164" s="21">
        <v>0.8222222222222223</v>
      </c>
      <c r="M164" t="s">
        <v>116</v>
      </c>
      <c r="N164" s="22">
        <v>320.52999999999997</v>
      </c>
      <c r="O164">
        <v>4.7619047620000003</v>
      </c>
      <c r="P164" s="22">
        <v>16.026499999999999</v>
      </c>
      <c r="Q164">
        <v>7</v>
      </c>
    </row>
    <row r="165" spans="1:17" x14ac:dyDescent="0.25">
      <c r="A165">
        <v>2553</v>
      </c>
      <c r="B165" t="s">
        <v>280</v>
      </c>
      <c r="C165" t="s">
        <v>109</v>
      </c>
      <c r="D165" t="s">
        <v>110</v>
      </c>
      <c r="E165" t="s">
        <v>114</v>
      </c>
      <c r="F165" t="s">
        <v>118</v>
      </c>
      <c r="G165">
        <v>76.400000000000006</v>
      </c>
      <c r="H165">
        <v>2</v>
      </c>
      <c r="I165">
        <v>7.64</v>
      </c>
      <c r="J165">
        <v>160.44</v>
      </c>
      <c r="K165" s="6">
        <v>43495</v>
      </c>
      <c r="L165" s="21">
        <v>0.8208333333333333</v>
      </c>
      <c r="M165" t="s">
        <v>107</v>
      </c>
      <c r="N165" s="22">
        <v>152.80000000000001</v>
      </c>
      <c r="O165">
        <v>4.7619047620000003</v>
      </c>
      <c r="P165" s="22">
        <v>7.64</v>
      </c>
      <c r="Q165">
        <v>6.5</v>
      </c>
    </row>
    <row r="166" spans="1:17" x14ac:dyDescent="0.25">
      <c r="A166">
        <v>3144</v>
      </c>
      <c r="B166" t="s">
        <v>281</v>
      </c>
      <c r="C166" t="s">
        <v>124</v>
      </c>
      <c r="D166" t="s">
        <v>110</v>
      </c>
      <c r="E166" t="s">
        <v>114</v>
      </c>
      <c r="F166" t="s">
        <v>125</v>
      </c>
      <c r="G166">
        <v>39.9</v>
      </c>
      <c r="H166">
        <v>10</v>
      </c>
      <c r="I166">
        <v>19.95</v>
      </c>
      <c r="J166">
        <v>418.95</v>
      </c>
      <c r="K166" s="6">
        <v>43516</v>
      </c>
      <c r="L166" s="21">
        <v>0.64166666666666672</v>
      </c>
      <c r="M166" t="s">
        <v>116</v>
      </c>
      <c r="N166" s="22">
        <v>399</v>
      </c>
      <c r="O166">
        <v>4.7619047620000003</v>
      </c>
      <c r="P166" s="22">
        <v>19.95</v>
      </c>
      <c r="Q166">
        <v>5.9</v>
      </c>
    </row>
    <row r="167" spans="1:17" x14ac:dyDescent="0.25">
      <c r="A167">
        <v>1079</v>
      </c>
      <c r="B167" t="s">
        <v>282</v>
      </c>
      <c r="C167" t="s">
        <v>124</v>
      </c>
      <c r="D167" t="s">
        <v>104</v>
      </c>
      <c r="E167" t="s">
        <v>114</v>
      </c>
      <c r="F167" t="s">
        <v>106</v>
      </c>
      <c r="G167">
        <v>42.57</v>
      </c>
      <c r="H167">
        <v>8</v>
      </c>
      <c r="I167">
        <v>17.027999999999999</v>
      </c>
      <c r="J167">
        <v>357.58800000000002</v>
      </c>
      <c r="K167" s="6">
        <v>43521</v>
      </c>
      <c r="L167" s="21">
        <v>0.59166666666666667</v>
      </c>
      <c r="M167" t="s">
        <v>107</v>
      </c>
      <c r="N167" s="22">
        <v>340.56</v>
      </c>
      <c r="O167">
        <v>4.7619047620000003</v>
      </c>
      <c r="P167" s="22">
        <v>17.027999999999999</v>
      </c>
      <c r="Q167">
        <v>5.6</v>
      </c>
    </row>
    <row r="168" spans="1:17" x14ac:dyDescent="0.25">
      <c r="A168">
        <v>2560</v>
      </c>
      <c r="B168" t="s">
        <v>283</v>
      </c>
      <c r="C168" t="s">
        <v>109</v>
      </c>
      <c r="D168" t="s">
        <v>110</v>
      </c>
      <c r="E168" t="s">
        <v>114</v>
      </c>
      <c r="F168" t="s">
        <v>115</v>
      </c>
      <c r="G168">
        <v>95.58</v>
      </c>
      <c r="H168">
        <v>10</v>
      </c>
      <c r="I168">
        <v>47.79</v>
      </c>
      <c r="J168">
        <v>1003.59</v>
      </c>
      <c r="K168" s="6">
        <v>43481</v>
      </c>
      <c r="L168" s="21">
        <v>0.56388888888888888</v>
      </c>
      <c r="M168" t="s">
        <v>112</v>
      </c>
      <c r="N168" s="22">
        <v>955.8</v>
      </c>
      <c r="O168">
        <v>4.7619047620000003</v>
      </c>
      <c r="P168" s="22">
        <v>47.79</v>
      </c>
      <c r="Q168">
        <v>4.8</v>
      </c>
    </row>
    <row r="169" spans="1:17" x14ac:dyDescent="0.25">
      <c r="A169">
        <v>1881</v>
      </c>
      <c r="B169" t="s">
        <v>284</v>
      </c>
      <c r="C169" t="s">
        <v>103</v>
      </c>
      <c r="D169" t="s">
        <v>110</v>
      </c>
      <c r="E169" t="s">
        <v>114</v>
      </c>
      <c r="F169" t="s">
        <v>127</v>
      </c>
      <c r="G169">
        <v>98.98</v>
      </c>
      <c r="H169">
        <v>10</v>
      </c>
      <c r="I169">
        <v>49.49</v>
      </c>
      <c r="J169">
        <v>1039.29</v>
      </c>
      <c r="K169" s="6">
        <v>43504</v>
      </c>
      <c r="L169" s="21">
        <v>0.68055555555555547</v>
      </c>
      <c r="M169" t="s">
        <v>116</v>
      </c>
      <c r="N169" s="22">
        <v>989.8</v>
      </c>
      <c r="O169">
        <v>4.7619047620000003</v>
      </c>
      <c r="P169" s="22">
        <v>49.49</v>
      </c>
      <c r="Q169">
        <v>8.6999999999999993</v>
      </c>
    </row>
    <row r="170" spans="1:17" x14ac:dyDescent="0.25">
      <c r="A170">
        <v>1658</v>
      </c>
      <c r="B170" t="s">
        <v>285</v>
      </c>
      <c r="C170" t="s">
        <v>103</v>
      </c>
      <c r="D170" t="s">
        <v>110</v>
      </c>
      <c r="E170" t="s">
        <v>114</v>
      </c>
      <c r="F170" t="s">
        <v>125</v>
      </c>
      <c r="G170">
        <v>51.28</v>
      </c>
      <c r="H170">
        <v>6</v>
      </c>
      <c r="I170">
        <v>15.384</v>
      </c>
      <c r="J170">
        <v>323.06400000000002</v>
      </c>
      <c r="K170" s="6">
        <v>43484</v>
      </c>
      <c r="L170" s="21">
        <v>0.68819444444444444</v>
      </c>
      <c r="M170" t="s">
        <v>112</v>
      </c>
      <c r="N170" s="22">
        <v>307.68</v>
      </c>
      <c r="O170">
        <v>4.7619047620000003</v>
      </c>
      <c r="P170" s="22">
        <v>15.384</v>
      </c>
      <c r="Q170">
        <v>6.5</v>
      </c>
    </row>
    <row r="171" spans="1:17" x14ac:dyDescent="0.25">
      <c r="A171">
        <v>1431</v>
      </c>
      <c r="B171" t="s">
        <v>286</v>
      </c>
      <c r="C171" t="s">
        <v>103</v>
      </c>
      <c r="D171" t="s">
        <v>104</v>
      </c>
      <c r="E171" t="s">
        <v>114</v>
      </c>
      <c r="F171" t="s">
        <v>118</v>
      </c>
      <c r="G171">
        <v>69.52</v>
      </c>
      <c r="H171">
        <v>7</v>
      </c>
      <c r="I171">
        <v>24.332000000000001</v>
      </c>
      <c r="J171">
        <v>510.97199999999998</v>
      </c>
      <c r="K171" s="6">
        <v>43497</v>
      </c>
      <c r="L171" s="21">
        <v>0.63194444444444442</v>
      </c>
      <c r="M171" t="s">
        <v>116</v>
      </c>
      <c r="N171" s="22">
        <v>486.64</v>
      </c>
      <c r="O171">
        <v>4.7619047620000003</v>
      </c>
      <c r="P171" s="22">
        <v>24.332000000000001</v>
      </c>
      <c r="Q171">
        <v>8.5</v>
      </c>
    </row>
    <row r="172" spans="1:17" x14ac:dyDescent="0.25">
      <c r="A172">
        <v>1491</v>
      </c>
      <c r="B172" t="s">
        <v>287</v>
      </c>
      <c r="C172" t="s">
        <v>103</v>
      </c>
      <c r="D172" t="s">
        <v>110</v>
      </c>
      <c r="E172" t="s">
        <v>114</v>
      </c>
      <c r="F172" t="s">
        <v>106</v>
      </c>
      <c r="G172">
        <v>70.010000000000005</v>
      </c>
      <c r="H172">
        <v>5</v>
      </c>
      <c r="I172">
        <v>17.502500000000001</v>
      </c>
      <c r="J172">
        <v>367.55250000000001</v>
      </c>
      <c r="K172" s="6">
        <v>43468</v>
      </c>
      <c r="L172" s="21">
        <v>0.48333333333333334</v>
      </c>
      <c r="M172" t="s">
        <v>107</v>
      </c>
      <c r="N172" s="22">
        <v>350.05</v>
      </c>
      <c r="O172">
        <v>4.7619047620000003</v>
      </c>
      <c r="P172" s="22">
        <v>17.502500000000001</v>
      </c>
      <c r="Q172">
        <v>5.5</v>
      </c>
    </row>
    <row r="173" spans="1:17" x14ac:dyDescent="0.25">
      <c r="A173">
        <v>2664</v>
      </c>
      <c r="B173" t="s">
        <v>288</v>
      </c>
      <c r="C173" t="s">
        <v>124</v>
      </c>
      <c r="D173" t="s">
        <v>104</v>
      </c>
      <c r="E173" t="s">
        <v>114</v>
      </c>
      <c r="F173" t="s">
        <v>125</v>
      </c>
      <c r="G173">
        <v>80.05</v>
      </c>
      <c r="H173">
        <v>5</v>
      </c>
      <c r="I173">
        <v>20.012499999999999</v>
      </c>
      <c r="J173">
        <v>420.26249999999999</v>
      </c>
      <c r="K173" s="6">
        <v>43491</v>
      </c>
      <c r="L173" s="21">
        <v>0.53125</v>
      </c>
      <c r="M173" t="s">
        <v>116</v>
      </c>
      <c r="N173" s="22">
        <v>400.25</v>
      </c>
      <c r="O173">
        <v>4.7619047620000003</v>
      </c>
      <c r="P173" s="22">
        <v>20.012499999999999</v>
      </c>
      <c r="Q173">
        <v>9.4</v>
      </c>
    </row>
    <row r="174" spans="1:17" x14ac:dyDescent="0.25">
      <c r="A174">
        <v>1826</v>
      </c>
      <c r="B174" t="s">
        <v>289</v>
      </c>
      <c r="C174" t="s">
        <v>109</v>
      </c>
      <c r="D174" t="s">
        <v>110</v>
      </c>
      <c r="E174" t="s">
        <v>114</v>
      </c>
      <c r="F174" t="s">
        <v>111</v>
      </c>
      <c r="G174">
        <v>20.85</v>
      </c>
      <c r="H174">
        <v>8</v>
      </c>
      <c r="I174">
        <v>8.34</v>
      </c>
      <c r="J174">
        <v>175.14</v>
      </c>
      <c r="K174" s="6">
        <v>43527</v>
      </c>
      <c r="L174" s="21">
        <v>0.80347222222222225</v>
      </c>
      <c r="M174" t="s">
        <v>112</v>
      </c>
      <c r="N174" s="22">
        <v>166.8</v>
      </c>
      <c r="O174">
        <v>4.7619047620000003</v>
      </c>
      <c r="P174" s="22">
        <v>8.34</v>
      </c>
      <c r="Q174">
        <v>6.3</v>
      </c>
    </row>
    <row r="175" spans="1:17" x14ac:dyDescent="0.25">
      <c r="A175">
        <v>1499</v>
      </c>
      <c r="B175" t="s">
        <v>290</v>
      </c>
      <c r="C175" t="s">
        <v>124</v>
      </c>
      <c r="D175" t="s">
        <v>104</v>
      </c>
      <c r="E175" t="s">
        <v>114</v>
      </c>
      <c r="F175" t="s">
        <v>111</v>
      </c>
      <c r="G175">
        <v>52.89</v>
      </c>
      <c r="H175">
        <v>6</v>
      </c>
      <c r="I175">
        <v>15.867000000000001</v>
      </c>
      <c r="J175">
        <v>333.20699999999999</v>
      </c>
      <c r="K175" s="6">
        <v>43484</v>
      </c>
      <c r="L175" s="21">
        <v>0.7319444444444444</v>
      </c>
      <c r="M175" t="s">
        <v>116</v>
      </c>
      <c r="N175" s="22">
        <v>317.33999999999997</v>
      </c>
      <c r="O175">
        <v>4.7619047620000003</v>
      </c>
      <c r="P175" s="22">
        <v>15.867000000000001</v>
      </c>
      <c r="Q175">
        <v>9.8000000000000007</v>
      </c>
    </row>
    <row r="176" spans="1:17" x14ac:dyDescent="0.25">
      <c r="A176">
        <v>1593</v>
      </c>
      <c r="B176" t="s">
        <v>291</v>
      </c>
      <c r="C176" t="s">
        <v>124</v>
      </c>
      <c r="D176" t="s">
        <v>110</v>
      </c>
      <c r="E176" t="s">
        <v>114</v>
      </c>
      <c r="F176" t="s">
        <v>125</v>
      </c>
      <c r="G176">
        <v>19.79</v>
      </c>
      <c r="H176">
        <v>8</v>
      </c>
      <c r="I176">
        <v>7.9160000000000004</v>
      </c>
      <c r="J176">
        <v>166.23599999999999</v>
      </c>
      <c r="K176" s="6">
        <v>43483</v>
      </c>
      <c r="L176" s="21">
        <v>0.50277777777777777</v>
      </c>
      <c r="M176" t="s">
        <v>107</v>
      </c>
      <c r="N176" s="22">
        <v>158.32</v>
      </c>
      <c r="O176">
        <v>4.7619047620000003</v>
      </c>
      <c r="P176" s="22">
        <v>7.9160000000000004</v>
      </c>
      <c r="Q176">
        <v>8.6999999999999993</v>
      </c>
    </row>
    <row r="177" spans="1:17" x14ac:dyDescent="0.25">
      <c r="A177">
        <v>2287</v>
      </c>
      <c r="B177" t="s">
        <v>292</v>
      </c>
      <c r="C177" t="s">
        <v>103</v>
      </c>
      <c r="D177" t="s">
        <v>104</v>
      </c>
      <c r="E177" t="s">
        <v>114</v>
      </c>
      <c r="F177" t="s">
        <v>115</v>
      </c>
      <c r="G177">
        <v>33.840000000000003</v>
      </c>
      <c r="H177">
        <v>9</v>
      </c>
      <c r="I177">
        <v>15.228</v>
      </c>
      <c r="J177">
        <v>319.78800000000001</v>
      </c>
      <c r="K177" s="6">
        <v>43545</v>
      </c>
      <c r="L177" s="21">
        <v>0.68125000000000002</v>
      </c>
      <c r="M177" t="s">
        <v>107</v>
      </c>
      <c r="N177" s="22">
        <v>304.56</v>
      </c>
      <c r="O177">
        <v>4.7619047620000003</v>
      </c>
      <c r="P177" s="22">
        <v>15.228</v>
      </c>
      <c r="Q177">
        <v>8.8000000000000007</v>
      </c>
    </row>
    <row r="178" spans="1:17" x14ac:dyDescent="0.25">
      <c r="A178">
        <v>3024</v>
      </c>
      <c r="B178" t="s">
        <v>293</v>
      </c>
      <c r="C178" t="s">
        <v>103</v>
      </c>
      <c r="D178" t="s">
        <v>104</v>
      </c>
      <c r="E178" t="s">
        <v>114</v>
      </c>
      <c r="F178" t="s">
        <v>125</v>
      </c>
      <c r="G178">
        <v>22.17</v>
      </c>
      <c r="H178">
        <v>8</v>
      </c>
      <c r="I178">
        <v>8.8680000000000003</v>
      </c>
      <c r="J178">
        <v>186.22800000000001</v>
      </c>
      <c r="K178" s="6">
        <v>43527</v>
      </c>
      <c r="L178" s="21">
        <v>0.7090277777777777</v>
      </c>
      <c r="M178" t="s">
        <v>116</v>
      </c>
      <c r="N178" s="22">
        <v>177.36</v>
      </c>
      <c r="O178">
        <v>4.7619047620000003</v>
      </c>
      <c r="P178" s="22">
        <v>8.8680000000000003</v>
      </c>
      <c r="Q178">
        <v>9.6</v>
      </c>
    </row>
    <row r="179" spans="1:17" x14ac:dyDescent="0.25">
      <c r="A179">
        <v>1809</v>
      </c>
      <c r="B179" t="s">
        <v>294</v>
      </c>
      <c r="C179" t="s">
        <v>109</v>
      </c>
      <c r="D179" t="s">
        <v>110</v>
      </c>
      <c r="E179" t="s">
        <v>105</v>
      </c>
      <c r="F179" t="s">
        <v>127</v>
      </c>
      <c r="G179">
        <v>22.51</v>
      </c>
      <c r="H179">
        <v>7</v>
      </c>
      <c r="I179">
        <v>7.8784999999999998</v>
      </c>
      <c r="J179">
        <v>165.4485</v>
      </c>
      <c r="K179" s="6">
        <v>43509</v>
      </c>
      <c r="L179" s="21">
        <v>0.4513888888888889</v>
      </c>
      <c r="M179" t="s">
        <v>116</v>
      </c>
      <c r="N179" s="22">
        <v>157.57</v>
      </c>
      <c r="O179">
        <v>4.7619047620000003</v>
      </c>
      <c r="P179" s="22">
        <v>7.8784999999999998</v>
      </c>
      <c r="Q179">
        <v>4.8</v>
      </c>
    </row>
    <row r="180" spans="1:17" x14ac:dyDescent="0.25">
      <c r="A180">
        <v>2899</v>
      </c>
      <c r="B180" t="s">
        <v>295</v>
      </c>
      <c r="C180" t="s">
        <v>103</v>
      </c>
      <c r="D180" t="s">
        <v>110</v>
      </c>
      <c r="E180" t="s">
        <v>114</v>
      </c>
      <c r="F180" t="s">
        <v>125</v>
      </c>
      <c r="G180">
        <v>73.88</v>
      </c>
      <c r="H180">
        <v>6</v>
      </c>
      <c r="I180">
        <v>22.164000000000001</v>
      </c>
      <c r="J180">
        <v>465.44400000000002</v>
      </c>
      <c r="K180" s="6">
        <v>43547</v>
      </c>
      <c r="L180" s="21">
        <v>0.8027777777777777</v>
      </c>
      <c r="M180" t="s">
        <v>107</v>
      </c>
      <c r="N180" s="22">
        <v>443.28</v>
      </c>
      <c r="O180">
        <v>4.7619047620000003</v>
      </c>
      <c r="P180" s="22">
        <v>22.164000000000001</v>
      </c>
      <c r="Q180">
        <v>4.4000000000000004</v>
      </c>
    </row>
    <row r="181" spans="1:17" x14ac:dyDescent="0.25">
      <c r="A181">
        <v>1734</v>
      </c>
      <c r="B181" t="s">
        <v>296</v>
      </c>
      <c r="C181" t="s">
        <v>109</v>
      </c>
      <c r="D181" t="s">
        <v>104</v>
      </c>
      <c r="E181" t="s">
        <v>114</v>
      </c>
      <c r="F181" t="s">
        <v>106</v>
      </c>
      <c r="G181">
        <v>86.8</v>
      </c>
      <c r="H181">
        <v>3</v>
      </c>
      <c r="I181">
        <v>13.02</v>
      </c>
      <c r="J181">
        <v>273.42</v>
      </c>
      <c r="K181" s="6">
        <v>43493</v>
      </c>
      <c r="L181" s="21">
        <v>0.69930555555555562</v>
      </c>
      <c r="M181" t="s">
        <v>107</v>
      </c>
      <c r="N181" s="22">
        <v>260.39999999999998</v>
      </c>
      <c r="O181">
        <v>4.7619047620000003</v>
      </c>
      <c r="P181" s="22">
        <v>13.02</v>
      </c>
      <c r="Q181">
        <v>9.9</v>
      </c>
    </row>
    <row r="182" spans="1:17" x14ac:dyDescent="0.25">
      <c r="A182">
        <v>1292</v>
      </c>
      <c r="B182" t="s">
        <v>297</v>
      </c>
      <c r="C182" t="s">
        <v>109</v>
      </c>
      <c r="D182" t="s">
        <v>110</v>
      </c>
      <c r="E182" t="s">
        <v>114</v>
      </c>
      <c r="F182" t="s">
        <v>127</v>
      </c>
      <c r="G182">
        <v>64.260000000000005</v>
      </c>
      <c r="H182">
        <v>7</v>
      </c>
      <c r="I182">
        <v>22.491</v>
      </c>
      <c r="J182">
        <v>472.31099999999998</v>
      </c>
      <c r="K182" s="6">
        <v>43505</v>
      </c>
      <c r="L182" s="21">
        <v>0.41666666666666669</v>
      </c>
      <c r="M182" t="s">
        <v>112</v>
      </c>
      <c r="N182" s="22">
        <v>449.82</v>
      </c>
      <c r="O182">
        <v>4.7619047620000003</v>
      </c>
      <c r="P182" s="22">
        <v>22.491</v>
      </c>
      <c r="Q182">
        <v>5.7</v>
      </c>
    </row>
    <row r="183" spans="1:17" x14ac:dyDescent="0.25">
      <c r="A183">
        <v>2078</v>
      </c>
      <c r="B183" t="s">
        <v>298</v>
      </c>
      <c r="C183" t="s">
        <v>109</v>
      </c>
      <c r="D183" t="s">
        <v>104</v>
      </c>
      <c r="E183" t="s">
        <v>114</v>
      </c>
      <c r="F183" t="s">
        <v>125</v>
      </c>
      <c r="G183">
        <v>38.47</v>
      </c>
      <c r="H183">
        <v>8</v>
      </c>
      <c r="I183">
        <v>15.388</v>
      </c>
      <c r="J183">
        <v>323.14800000000002</v>
      </c>
      <c r="K183" s="6">
        <v>43488</v>
      </c>
      <c r="L183" s="21">
        <v>0.49374999999999997</v>
      </c>
      <c r="M183" t="s">
        <v>112</v>
      </c>
      <c r="N183" s="22">
        <v>307.76</v>
      </c>
      <c r="O183">
        <v>4.7619047620000003</v>
      </c>
      <c r="P183" s="22">
        <v>15.388</v>
      </c>
      <c r="Q183">
        <v>7.7</v>
      </c>
    </row>
    <row r="184" spans="1:17" x14ac:dyDescent="0.25">
      <c r="A184">
        <v>2927</v>
      </c>
      <c r="B184" t="s">
        <v>299</v>
      </c>
      <c r="C184" t="s">
        <v>103</v>
      </c>
      <c r="D184" t="s">
        <v>104</v>
      </c>
      <c r="E184" t="s">
        <v>114</v>
      </c>
      <c r="F184" t="s">
        <v>118</v>
      </c>
      <c r="G184">
        <v>15.5</v>
      </c>
      <c r="H184">
        <v>10</v>
      </c>
      <c r="I184">
        <v>7.75</v>
      </c>
      <c r="J184">
        <v>162.75</v>
      </c>
      <c r="K184" s="6">
        <v>43547</v>
      </c>
      <c r="L184" s="21">
        <v>0.4548611111111111</v>
      </c>
      <c r="M184" t="s">
        <v>107</v>
      </c>
      <c r="N184" s="22">
        <v>155</v>
      </c>
      <c r="O184">
        <v>4.7619047620000003</v>
      </c>
      <c r="P184" s="22">
        <v>7.75</v>
      </c>
      <c r="Q184">
        <v>8</v>
      </c>
    </row>
    <row r="185" spans="1:17" x14ac:dyDescent="0.25">
      <c r="A185">
        <v>1856</v>
      </c>
      <c r="B185" t="s">
        <v>300</v>
      </c>
      <c r="C185" t="s">
        <v>109</v>
      </c>
      <c r="D185" t="s">
        <v>110</v>
      </c>
      <c r="E185" t="s">
        <v>114</v>
      </c>
      <c r="F185" t="s">
        <v>106</v>
      </c>
      <c r="G185">
        <v>34.31</v>
      </c>
      <c r="H185">
        <v>8</v>
      </c>
      <c r="I185">
        <v>13.724</v>
      </c>
      <c r="J185">
        <v>288.20400000000001</v>
      </c>
      <c r="K185" s="6">
        <v>43490</v>
      </c>
      <c r="L185" s="21">
        <v>0.625</v>
      </c>
      <c r="M185" t="s">
        <v>107</v>
      </c>
      <c r="N185" s="22">
        <v>274.48</v>
      </c>
      <c r="O185">
        <v>4.7619047620000003</v>
      </c>
      <c r="P185" s="22">
        <v>13.724</v>
      </c>
      <c r="Q185">
        <v>5.7</v>
      </c>
    </row>
    <row r="186" spans="1:17" x14ac:dyDescent="0.25">
      <c r="A186">
        <v>1965</v>
      </c>
      <c r="B186" t="s">
        <v>301</v>
      </c>
      <c r="C186" t="s">
        <v>103</v>
      </c>
      <c r="D186" t="s">
        <v>110</v>
      </c>
      <c r="E186" t="s">
        <v>105</v>
      </c>
      <c r="F186" t="s">
        <v>118</v>
      </c>
      <c r="G186">
        <v>12.34</v>
      </c>
      <c r="H186">
        <v>7</v>
      </c>
      <c r="I186">
        <v>4.319</v>
      </c>
      <c r="J186">
        <v>90.698999999999998</v>
      </c>
      <c r="K186" s="6">
        <v>43528</v>
      </c>
      <c r="L186" s="21">
        <v>0.47152777777777777</v>
      </c>
      <c r="M186" t="s">
        <v>116</v>
      </c>
      <c r="N186" s="22">
        <v>86.38</v>
      </c>
      <c r="O186">
        <v>4.7619047620000003</v>
      </c>
      <c r="P186" s="22">
        <v>4.319</v>
      </c>
      <c r="Q186">
        <v>6.7</v>
      </c>
    </row>
    <row r="187" spans="1:17" x14ac:dyDescent="0.25">
      <c r="A187">
        <v>2803</v>
      </c>
      <c r="B187" t="s">
        <v>302</v>
      </c>
      <c r="C187" t="s">
        <v>124</v>
      </c>
      <c r="D187" t="s">
        <v>104</v>
      </c>
      <c r="E187" t="s">
        <v>114</v>
      </c>
      <c r="F187" t="s">
        <v>125</v>
      </c>
      <c r="G187">
        <v>18.079999999999998</v>
      </c>
      <c r="H187">
        <v>3</v>
      </c>
      <c r="I187">
        <v>2.7120000000000002</v>
      </c>
      <c r="J187">
        <v>56.951999999999998</v>
      </c>
      <c r="K187" s="6">
        <v>43529</v>
      </c>
      <c r="L187" s="21">
        <v>0.82361111111111107</v>
      </c>
      <c r="M187" t="s">
        <v>107</v>
      </c>
      <c r="N187" s="22">
        <v>54.24</v>
      </c>
      <c r="O187">
        <v>4.7619047620000003</v>
      </c>
      <c r="P187" s="22">
        <v>2.7120000000000002</v>
      </c>
      <c r="Q187">
        <v>8</v>
      </c>
    </row>
    <row r="188" spans="1:17" x14ac:dyDescent="0.25">
      <c r="A188">
        <v>2338</v>
      </c>
      <c r="B188" t="s">
        <v>303</v>
      </c>
      <c r="C188" t="s">
        <v>124</v>
      </c>
      <c r="D188" t="s">
        <v>104</v>
      </c>
      <c r="E188" t="s">
        <v>105</v>
      </c>
      <c r="F188" t="s">
        <v>115</v>
      </c>
      <c r="G188">
        <v>94.49</v>
      </c>
      <c r="H188">
        <v>8</v>
      </c>
      <c r="I188">
        <v>37.795999999999999</v>
      </c>
      <c r="J188">
        <v>793.71600000000001</v>
      </c>
      <c r="K188" s="6">
        <v>43527</v>
      </c>
      <c r="L188" s="21">
        <v>0.79166666666666663</v>
      </c>
      <c r="M188" t="s">
        <v>107</v>
      </c>
      <c r="N188" s="22">
        <v>755.92</v>
      </c>
      <c r="O188">
        <v>4.7619047620000003</v>
      </c>
      <c r="P188" s="22">
        <v>37.795999999999999</v>
      </c>
      <c r="Q188">
        <v>7.5</v>
      </c>
    </row>
    <row r="189" spans="1:17" x14ac:dyDescent="0.25">
      <c r="A189">
        <v>2144</v>
      </c>
      <c r="B189" t="s">
        <v>304</v>
      </c>
      <c r="C189" t="s">
        <v>124</v>
      </c>
      <c r="D189" t="s">
        <v>104</v>
      </c>
      <c r="E189" t="s">
        <v>114</v>
      </c>
      <c r="F189" t="s">
        <v>115</v>
      </c>
      <c r="G189">
        <v>46.47</v>
      </c>
      <c r="H189">
        <v>4</v>
      </c>
      <c r="I189">
        <v>9.2940000000000005</v>
      </c>
      <c r="J189">
        <v>195.17400000000001</v>
      </c>
      <c r="K189" s="6">
        <v>43504</v>
      </c>
      <c r="L189" s="21">
        <v>0.45347222222222222</v>
      </c>
      <c r="M189" t="s">
        <v>112</v>
      </c>
      <c r="N189" s="22">
        <v>185.88</v>
      </c>
      <c r="O189">
        <v>4.7619047620000003</v>
      </c>
      <c r="P189" s="22">
        <v>9.2940000000000005</v>
      </c>
      <c r="Q189">
        <v>7</v>
      </c>
    </row>
    <row r="190" spans="1:17" x14ac:dyDescent="0.25">
      <c r="A190">
        <v>3181</v>
      </c>
      <c r="B190" t="s">
        <v>305</v>
      </c>
      <c r="C190" t="s">
        <v>103</v>
      </c>
      <c r="D190" t="s">
        <v>110</v>
      </c>
      <c r="E190" t="s">
        <v>114</v>
      </c>
      <c r="F190" t="s">
        <v>115</v>
      </c>
      <c r="G190">
        <v>74.069999999999993</v>
      </c>
      <c r="H190">
        <v>1</v>
      </c>
      <c r="I190">
        <v>3.7035</v>
      </c>
      <c r="J190">
        <v>77.773499999999999</v>
      </c>
      <c r="K190" s="6">
        <v>43506</v>
      </c>
      <c r="L190" s="21">
        <v>0.53472222222222221</v>
      </c>
      <c r="M190" t="s">
        <v>107</v>
      </c>
      <c r="N190" s="22">
        <v>74.069999999999993</v>
      </c>
      <c r="O190">
        <v>4.7619047620000003</v>
      </c>
      <c r="P190" s="22">
        <v>3.7035</v>
      </c>
      <c r="Q190">
        <v>9.9</v>
      </c>
    </row>
    <row r="191" spans="1:17" x14ac:dyDescent="0.25">
      <c r="A191">
        <v>2389</v>
      </c>
      <c r="B191" t="s">
        <v>306</v>
      </c>
      <c r="C191" t="s">
        <v>109</v>
      </c>
      <c r="D191" t="s">
        <v>110</v>
      </c>
      <c r="E191" t="s">
        <v>105</v>
      </c>
      <c r="F191" t="s">
        <v>115</v>
      </c>
      <c r="G191">
        <v>69.81</v>
      </c>
      <c r="H191">
        <v>4</v>
      </c>
      <c r="I191">
        <v>13.962</v>
      </c>
      <c r="J191">
        <v>293.202</v>
      </c>
      <c r="K191" s="6">
        <v>43493</v>
      </c>
      <c r="L191" s="21">
        <v>0.86805555555555547</v>
      </c>
      <c r="M191" t="s">
        <v>116</v>
      </c>
      <c r="N191" s="22">
        <v>279.24</v>
      </c>
      <c r="O191">
        <v>4.7619047620000003</v>
      </c>
      <c r="P191" s="22">
        <v>13.962</v>
      </c>
      <c r="Q191">
        <v>5.9</v>
      </c>
    </row>
    <row r="192" spans="1:17" x14ac:dyDescent="0.25">
      <c r="A192">
        <v>1955</v>
      </c>
      <c r="B192" t="s">
        <v>307</v>
      </c>
      <c r="C192" t="s">
        <v>124</v>
      </c>
      <c r="D192" t="s">
        <v>110</v>
      </c>
      <c r="E192" t="s">
        <v>105</v>
      </c>
      <c r="F192" t="s">
        <v>115</v>
      </c>
      <c r="G192">
        <v>77.040000000000006</v>
      </c>
      <c r="H192">
        <v>3</v>
      </c>
      <c r="I192">
        <v>11.555999999999999</v>
      </c>
      <c r="J192">
        <v>242.67599999999999</v>
      </c>
      <c r="K192" s="6">
        <v>43507</v>
      </c>
      <c r="L192" s="21">
        <v>0.44375000000000003</v>
      </c>
      <c r="M192" t="s">
        <v>116</v>
      </c>
      <c r="N192" s="22">
        <v>231.12</v>
      </c>
      <c r="O192">
        <v>4.7619047620000003</v>
      </c>
      <c r="P192" s="22">
        <v>11.555999999999999</v>
      </c>
      <c r="Q192">
        <v>7.2</v>
      </c>
    </row>
    <row r="193" spans="1:17" x14ac:dyDescent="0.25">
      <c r="A193">
        <v>2887</v>
      </c>
      <c r="B193" t="s">
        <v>308</v>
      </c>
      <c r="C193" t="s">
        <v>124</v>
      </c>
      <c r="D193" t="s">
        <v>110</v>
      </c>
      <c r="E193" t="s">
        <v>105</v>
      </c>
      <c r="F193" t="s">
        <v>127</v>
      </c>
      <c r="G193">
        <v>73.52</v>
      </c>
      <c r="H193">
        <v>2</v>
      </c>
      <c r="I193">
        <v>7.3520000000000003</v>
      </c>
      <c r="J193">
        <v>154.392</v>
      </c>
      <c r="K193" s="6">
        <v>43480</v>
      </c>
      <c r="L193" s="21">
        <v>0.57013888888888886</v>
      </c>
      <c r="M193" t="s">
        <v>107</v>
      </c>
      <c r="N193" s="22">
        <v>147.04</v>
      </c>
      <c r="O193">
        <v>4.7619047620000003</v>
      </c>
      <c r="P193" s="22">
        <v>7.3520000000000003</v>
      </c>
      <c r="Q193">
        <v>4.5999999999999996</v>
      </c>
    </row>
    <row r="194" spans="1:17" x14ac:dyDescent="0.25">
      <c r="A194">
        <v>1164</v>
      </c>
      <c r="B194" t="s">
        <v>309</v>
      </c>
      <c r="C194" t="s">
        <v>109</v>
      </c>
      <c r="D194" t="s">
        <v>110</v>
      </c>
      <c r="E194" t="s">
        <v>105</v>
      </c>
      <c r="F194" t="s">
        <v>125</v>
      </c>
      <c r="G194">
        <v>87.8</v>
      </c>
      <c r="H194">
        <v>9</v>
      </c>
      <c r="I194">
        <v>39.51</v>
      </c>
      <c r="J194">
        <v>829.71</v>
      </c>
      <c r="K194" s="6">
        <v>43540</v>
      </c>
      <c r="L194" s="21">
        <v>0.79722222222222217</v>
      </c>
      <c r="M194" t="s">
        <v>112</v>
      </c>
      <c r="N194" s="22">
        <v>790.2</v>
      </c>
      <c r="O194">
        <v>4.7619047620000003</v>
      </c>
      <c r="P194" s="22">
        <v>39.51</v>
      </c>
      <c r="Q194">
        <v>9.1999999999999993</v>
      </c>
    </row>
    <row r="195" spans="1:17" x14ac:dyDescent="0.25">
      <c r="A195">
        <v>2688</v>
      </c>
      <c r="B195" t="s">
        <v>310</v>
      </c>
      <c r="C195" t="s">
        <v>124</v>
      </c>
      <c r="D195" t="s">
        <v>110</v>
      </c>
      <c r="E195" t="s">
        <v>114</v>
      </c>
      <c r="F195" t="s">
        <v>115</v>
      </c>
      <c r="G195">
        <v>25.55</v>
      </c>
      <c r="H195">
        <v>4</v>
      </c>
      <c r="I195">
        <v>5.1100000000000003</v>
      </c>
      <c r="J195">
        <v>107.31</v>
      </c>
      <c r="K195" s="6">
        <v>43491</v>
      </c>
      <c r="L195" s="21">
        <v>0.84930555555555554</v>
      </c>
      <c r="M195" t="s">
        <v>107</v>
      </c>
      <c r="N195" s="22">
        <v>102.2</v>
      </c>
      <c r="O195">
        <v>4.7619047620000003</v>
      </c>
      <c r="P195" s="22">
        <v>5.1100000000000003</v>
      </c>
      <c r="Q195">
        <v>5.7</v>
      </c>
    </row>
    <row r="196" spans="1:17" x14ac:dyDescent="0.25">
      <c r="A196">
        <v>1707</v>
      </c>
      <c r="B196" t="s">
        <v>311</v>
      </c>
      <c r="C196" t="s">
        <v>103</v>
      </c>
      <c r="D196" t="s">
        <v>110</v>
      </c>
      <c r="E196" t="s">
        <v>114</v>
      </c>
      <c r="F196" t="s">
        <v>111</v>
      </c>
      <c r="G196">
        <v>32.71</v>
      </c>
      <c r="H196">
        <v>5</v>
      </c>
      <c r="I196">
        <v>8.1775000000000002</v>
      </c>
      <c r="J196">
        <v>171.72749999999999</v>
      </c>
      <c r="K196" s="6">
        <v>43543</v>
      </c>
      <c r="L196" s="21">
        <v>0.47916666666666669</v>
      </c>
      <c r="M196" t="s">
        <v>116</v>
      </c>
      <c r="N196" s="22">
        <v>163.55000000000001</v>
      </c>
      <c r="O196">
        <v>4.7619047620000003</v>
      </c>
      <c r="P196" s="22">
        <v>8.1775000000000002</v>
      </c>
      <c r="Q196">
        <v>9.9</v>
      </c>
    </row>
    <row r="197" spans="1:17" x14ac:dyDescent="0.25">
      <c r="A197">
        <v>2724</v>
      </c>
      <c r="B197" t="s">
        <v>312</v>
      </c>
      <c r="C197" t="s">
        <v>109</v>
      </c>
      <c r="D197" t="s">
        <v>104</v>
      </c>
      <c r="E197" t="s">
        <v>105</v>
      </c>
      <c r="F197" t="s">
        <v>127</v>
      </c>
      <c r="G197">
        <v>74.290000000000006</v>
      </c>
      <c r="H197">
        <v>1</v>
      </c>
      <c r="I197">
        <v>3.7145000000000001</v>
      </c>
      <c r="J197">
        <v>78.004499999999993</v>
      </c>
      <c r="K197" s="6">
        <v>43478</v>
      </c>
      <c r="L197" s="21">
        <v>0.8125</v>
      </c>
      <c r="M197" t="s">
        <v>112</v>
      </c>
      <c r="N197" s="22">
        <v>74.290000000000006</v>
      </c>
      <c r="O197">
        <v>4.7619047620000003</v>
      </c>
      <c r="P197" s="22">
        <v>3.7145000000000001</v>
      </c>
      <c r="Q197">
        <v>5</v>
      </c>
    </row>
    <row r="198" spans="1:17" x14ac:dyDescent="0.25">
      <c r="A198">
        <v>2811</v>
      </c>
      <c r="B198" t="s">
        <v>313</v>
      </c>
      <c r="C198" t="s">
        <v>109</v>
      </c>
      <c r="D198" t="s">
        <v>104</v>
      </c>
      <c r="E198" t="s">
        <v>114</v>
      </c>
      <c r="F198" t="s">
        <v>106</v>
      </c>
      <c r="G198">
        <v>43.7</v>
      </c>
      <c r="H198">
        <v>2</v>
      </c>
      <c r="I198">
        <v>4.37</v>
      </c>
      <c r="J198">
        <v>91.77</v>
      </c>
      <c r="K198" s="6">
        <v>43550</v>
      </c>
      <c r="L198" s="21">
        <v>0.75208333333333333</v>
      </c>
      <c r="M198" t="s">
        <v>112</v>
      </c>
      <c r="N198" s="22">
        <v>87.4</v>
      </c>
      <c r="O198">
        <v>4.7619047620000003</v>
      </c>
      <c r="P198" s="22">
        <v>4.37</v>
      </c>
      <c r="Q198">
        <v>4.9000000000000004</v>
      </c>
    </row>
    <row r="199" spans="1:17" x14ac:dyDescent="0.25">
      <c r="A199">
        <v>1149</v>
      </c>
      <c r="B199" t="s">
        <v>314</v>
      </c>
      <c r="C199" t="s">
        <v>103</v>
      </c>
      <c r="D199" t="s">
        <v>110</v>
      </c>
      <c r="E199" t="s">
        <v>105</v>
      </c>
      <c r="F199" t="s">
        <v>115</v>
      </c>
      <c r="G199">
        <v>25.29</v>
      </c>
      <c r="H199">
        <v>1</v>
      </c>
      <c r="I199">
        <v>1.2645</v>
      </c>
      <c r="J199">
        <v>26.554500000000001</v>
      </c>
      <c r="K199" s="6">
        <v>43547</v>
      </c>
      <c r="L199" s="21">
        <v>0.42569444444444443</v>
      </c>
      <c r="M199" t="s">
        <v>107</v>
      </c>
      <c r="N199" s="22">
        <v>25.29</v>
      </c>
      <c r="O199">
        <v>4.7619047620000003</v>
      </c>
      <c r="P199" s="22">
        <v>1.2645</v>
      </c>
      <c r="Q199">
        <v>6.1</v>
      </c>
    </row>
    <row r="200" spans="1:17" x14ac:dyDescent="0.25">
      <c r="A200">
        <v>1503</v>
      </c>
      <c r="B200" t="s">
        <v>315</v>
      </c>
      <c r="C200" t="s">
        <v>109</v>
      </c>
      <c r="D200" t="s">
        <v>110</v>
      </c>
      <c r="E200" t="s">
        <v>114</v>
      </c>
      <c r="F200" t="s">
        <v>106</v>
      </c>
      <c r="G200">
        <v>41.5</v>
      </c>
      <c r="H200">
        <v>4</v>
      </c>
      <c r="I200">
        <v>8.3000000000000007</v>
      </c>
      <c r="J200">
        <v>174.3</v>
      </c>
      <c r="K200" s="6">
        <v>43536</v>
      </c>
      <c r="L200" s="21">
        <v>0.83194444444444438</v>
      </c>
      <c r="M200" t="s">
        <v>116</v>
      </c>
      <c r="N200" s="22">
        <v>166</v>
      </c>
      <c r="O200">
        <v>4.7619047620000003</v>
      </c>
      <c r="P200" s="22">
        <v>8.3000000000000007</v>
      </c>
      <c r="Q200">
        <v>8.1999999999999993</v>
      </c>
    </row>
    <row r="201" spans="1:17" x14ac:dyDescent="0.25">
      <c r="A201">
        <v>3065</v>
      </c>
      <c r="B201" t="s">
        <v>316</v>
      </c>
      <c r="C201" t="s">
        <v>109</v>
      </c>
      <c r="D201" t="s">
        <v>104</v>
      </c>
      <c r="E201" t="s">
        <v>105</v>
      </c>
      <c r="F201" t="s">
        <v>125</v>
      </c>
      <c r="G201">
        <v>71.39</v>
      </c>
      <c r="H201">
        <v>5</v>
      </c>
      <c r="I201">
        <v>17.8475</v>
      </c>
      <c r="J201">
        <v>374.79750000000001</v>
      </c>
      <c r="K201" s="6">
        <v>43513</v>
      </c>
      <c r="L201" s="21">
        <v>0.83124999999999993</v>
      </c>
      <c r="M201" t="s">
        <v>116</v>
      </c>
      <c r="N201" s="22">
        <v>356.95</v>
      </c>
      <c r="O201">
        <v>4.7619047620000003</v>
      </c>
      <c r="P201" s="22">
        <v>17.8475</v>
      </c>
      <c r="Q201">
        <v>5.5</v>
      </c>
    </row>
    <row r="202" spans="1:17" x14ac:dyDescent="0.25">
      <c r="A202">
        <v>2647</v>
      </c>
      <c r="B202" t="s">
        <v>317</v>
      </c>
      <c r="C202" t="s">
        <v>109</v>
      </c>
      <c r="D202" t="s">
        <v>104</v>
      </c>
      <c r="E202" t="s">
        <v>105</v>
      </c>
      <c r="F202" t="s">
        <v>118</v>
      </c>
      <c r="G202">
        <v>19.149999999999999</v>
      </c>
      <c r="H202">
        <v>6</v>
      </c>
      <c r="I202">
        <v>5.7450000000000001</v>
      </c>
      <c r="J202">
        <v>120.645</v>
      </c>
      <c r="K202" s="6">
        <v>43494</v>
      </c>
      <c r="L202" s="21">
        <v>0.41736111111111113</v>
      </c>
      <c r="M202" t="s">
        <v>116</v>
      </c>
      <c r="N202" s="22">
        <v>114.9</v>
      </c>
      <c r="O202">
        <v>4.7619047620000003</v>
      </c>
      <c r="P202" s="22">
        <v>5.7450000000000001</v>
      </c>
      <c r="Q202">
        <v>6.8</v>
      </c>
    </row>
    <row r="203" spans="1:17" x14ac:dyDescent="0.25">
      <c r="A203">
        <v>1233</v>
      </c>
      <c r="B203" t="s">
        <v>318</v>
      </c>
      <c r="C203" t="s">
        <v>124</v>
      </c>
      <c r="D203" t="s">
        <v>104</v>
      </c>
      <c r="E203" t="s">
        <v>105</v>
      </c>
      <c r="F203" t="s">
        <v>111</v>
      </c>
      <c r="G203">
        <v>57.49</v>
      </c>
      <c r="H203">
        <v>4</v>
      </c>
      <c r="I203">
        <v>11.497999999999999</v>
      </c>
      <c r="J203">
        <v>241.458</v>
      </c>
      <c r="K203" s="6">
        <v>43539</v>
      </c>
      <c r="L203" s="21">
        <v>0.49791666666666662</v>
      </c>
      <c r="M203" t="s">
        <v>112</v>
      </c>
      <c r="N203" s="22">
        <v>229.96</v>
      </c>
      <c r="O203">
        <v>4.7619047620000003</v>
      </c>
      <c r="P203" s="22">
        <v>11.497999999999999</v>
      </c>
      <c r="Q203">
        <v>6.6</v>
      </c>
    </row>
    <row r="204" spans="1:17" x14ac:dyDescent="0.25">
      <c r="A204">
        <v>2387</v>
      </c>
      <c r="B204" t="s">
        <v>319</v>
      </c>
      <c r="C204" t="s">
        <v>109</v>
      </c>
      <c r="D204" t="s">
        <v>110</v>
      </c>
      <c r="E204" t="s">
        <v>114</v>
      </c>
      <c r="F204" t="s">
        <v>111</v>
      </c>
      <c r="G204">
        <v>61.41</v>
      </c>
      <c r="H204">
        <v>7</v>
      </c>
      <c r="I204">
        <v>21.493500000000001</v>
      </c>
      <c r="J204">
        <v>451.36349999999999</v>
      </c>
      <c r="K204" s="6">
        <v>43479</v>
      </c>
      <c r="L204" s="21">
        <v>0.41805555555555557</v>
      </c>
      <c r="M204" t="s">
        <v>112</v>
      </c>
      <c r="N204" s="22">
        <v>429.87</v>
      </c>
      <c r="O204">
        <v>4.7619047620000003</v>
      </c>
      <c r="P204" s="22">
        <v>21.493500000000001</v>
      </c>
      <c r="Q204">
        <v>9.8000000000000007</v>
      </c>
    </row>
    <row r="205" spans="1:17" x14ac:dyDescent="0.25">
      <c r="A205">
        <v>1401</v>
      </c>
      <c r="B205" t="s">
        <v>320</v>
      </c>
      <c r="C205" t="s">
        <v>124</v>
      </c>
      <c r="D205" t="s">
        <v>104</v>
      </c>
      <c r="E205" t="s">
        <v>114</v>
      </c>
      <c r="F205" t="s">
        <v>106</v>
      </c>
      <c r="G205">
        <v>25.9</v>
      </c>
      <c r="H205">
        <v>10</v>
      </c>
      <c r="I205">
        <v>12.95</v>
      </c>
      <c r="J205">
        <v>271.95</v>
      </c>
      <c r="K205" s="6">
        <v>43502</v>
      </c>
      <c r="L205" s="21">
        <v>0.61875000000000002</v>
      </c>
      <c r="M205" t="s">
        <v>107</v>
      </c>
      <c r="N205" s="22">
        <v>259</v>
      </c>
      <c r="O205">
        <v>4.7619047620000003</v>
      </c>
      <c r="P205" s="22">
        <v>12.95</v>
      </c>
      <c r="Q205">
        <v>8.6999999999999993</v>
      </c>
    </row>
    <row r="206" spans="1:17" x14ac:dyDescent="0.25">
      <c r="A206">
        <v>1253</v>
      </c>
      <c r="B206" t="s">
        <v>321</v>
      </c>
      <c r="C206" t="s">
        <v>124</v>
      </c>
      <c r="D206" t="s">
        <v>104</v>
      </c>
      <c r="E206" t="s">
        <v>114</v>
      </c>
      <c r="F206" t="s">
        <v>115</v>
      </c>
      <c r="G206">
        <v>17.77</v>
      </c>
      <c r="H206">
        <v>5</v>
      </c>
      <c r="I206">
        <v>4.4424999999999999</v>
      </c>
      <c r="J206">
        <v>93.292500000000004</v>
      </c>
      <c r="K206" s="6">
        <v>43511</v>
      </c>
      <c r="L206" s="21">
        <v>0.52916666666666667</v>
      </c>
      <c r="M206" t="s">
        <v>116</v>
      </c>
      <c r="N206" s="22">
        <v>88.85</v>
      </c>
      <c r="O206">
        <v>4.7619047620000003</v>
      </c>
      <c r="P206" s="22">
        <v>4.4424999999999999</v>
      </c>
      <c r="Q206">
        <v>5.4</v>
      </c>
    </row>
    <row r="207" spans="1:17" x14ac:dyDescent="0.25">
      <c r="A207">
        <v>1447</v>
      </c>
      <c r="B207" t="s">
        <v>322</v>
      </c>
      <c r="C207" t="s">
        <v>103</v>
      </c>
      <c r="D207" t="s">
        <v>110</v>
      </c>
      <c r="E207" t="s">
        <v>105</v>
      </c>
      <c r="F207" t="s">
        <v>106</v>
      </c>
      <c r="G207">
        <v>23.03</v>
      </c>
      <c r="H207">
        <v>9</v>
      </c>
      <c r="I207">
        <v>10.3635</v>
      </c>
      <c r="J207">
        <v>217.6335</v>
      </c>
      <c r="K207" s="6">
        <v>43468</v>
      </c>
      <c r="L207" s="21">
        <v>0.50138888888888888</v>
      </c>
      <c r="M207" t="s">
        <v>107</v>
      </c>
      <c r="N207" s="22">
        <v>207.27</v>
      </c>
      <c r="O207">
        <v>4.7619047620000003</v>
      </c>
      <c r="P207" s="22">
        <v>10.3635</v>
      </c>
      <c r="Q207">
        <v>7.9</v>
      </c>
    </row>
    <row r="208" spans="1:17" x14ac:dyDescent="0.25">
      <c r="A208">
        <v>1185</v>
      </c>
      <c r="B208" t="s">
        <v>323</v>
      </c>
      <c r="C208" t="s">
        <v>109</v>
      </c>
      <c r="D208" t="s">
        <v>104</v>
      </c>
      <c r="E208" t="s">
        <v>105</v>
      </c>
      <c r="F208" t="s">
        <v>111</v>
      </c>
      <c r="G208">
        <v>66.650000000000006</v>
      </c>
      <c r="H208">
        <v>9</v>
      </c>
      <c r="I208">
        <v>29.9925</v>
      </c>
      <c r="J208">
        <v>629.84249999999997</v>
      </c>
      <c r="K208" s="6">
        <v>43469</v>
      </c>
      <c r="L208" s="21">
        <v>0.7631944444444444</v>
      </c>
      <c r="M208" t="s">
        <v>116</v>
      </c>
      <c r="N208" s="22">
        <v>599.85</v>
      </c>
      <c r="O208">
        <v>4.7619047620000003</v>
      </c>
      <c r="P208" s="22">
        <v>29.9925</v>
      </c>
      <c r="Q208">
        <v>9.6999999999999993</v>
      </c>
    </row>
    <row r="209" spans="1:17" x14ac:dyDescent="0.25">
      <c r="A209">
        <v>1039</v>
      </c>
      <c r="B209" t="s">
        <v>324</v>
      </c>
      <c r="C209" t="s">
        <v>109</v>
      </c>
      <c r="D209" t="s">
        <v>104</v>
      </c>
      <c r="E209" t="s">
        <v>105</v>
      </c>
      <c r="F209" t="s">
        <v>115</v>
      </c>
      <c r="G209">
        <v>28.53</v>
      </c>
      <c r="H209">
        <v>10</v>
      </c>
      <c r="I209">
        <v>14.265000000000001</v>
      </c>
      <c r="J209">
        <v>299.565</v>
      </c>
      <c r="K209" s="6">
        <v>43542</v>
      </c>
      <c r="L209" s="21">
        <v>0.73472222222222217</v>
      </c>
      <c r="M209" t="s">
        <v>107</v>
      </c>
      <c r="N209" s="22">
        <v>285.3</v>
      </c>
      <c r="O209">
        <v>4.7619047620000003</v>
      </c>
      <c r="P209" s="22">
        <v>14.265000000000001</v>
      </c>
      <c r="Q209">
        <v>7.8</v>
      </c>
    </row>
    <row r="210" spans="1:17" x14ac:dyDescent="0.25">
      <c r="A210">
        <v>1275</v>
      </c>
      <c r="B210" t="s">
        <v>325</v>
      </c>
      <c r="C210" t="s">
        <v>124</v>
      </c>
      <c r="D210" t="s">
        <v>110</v>
      </c>
      <c r="E210" t="s">
        <v>105</v>
      </c>
      <c r="F210" t="s">
        <v>127</v>
      </c>
      <c r="G210">
        <v>30.37</v>
      </c>
      <c r="H210">
        <v>3</v>
      </c>
      <c r="I210">
        <v>4.5555000000000003</v>
      </c>
      <c r="J210">
        <v>95.665499999999994</v>
      </c>
      <c r="K210" s="6">
        <v>43552</v>
      </c>
      <c r="L210" s="21">
        <v>0.57013888888888886</v>
      </c>
      <c r="M210" t="s">
        <v>107</v>
      </c>
      <c r="N210" s="22">
        <v>91.11</v>
      </c>
      <c r="O210">
        <v>4.7619047620000003</v>
      </c>
      <c r="P210" s="22">
        <v>4.5555000000000003</v>
      </c>
      <c r="Q210">
        <v>5.0999999999999996</v>
      </c>
    </row>
    <row r="211" spans="1:17" x14ac:dyDescent="0.25">
      <c r="A211">
        <v>1043</v>
      </c>
      <c r="B211" t="s">
        <v>326</v>
      </c>
      <c r="C211" t="s">
        <v>124</v>
      </c>
      <c r="D211" t="s">
        <v>110</v>
      </c>
      <c r="E211" t="s">
        <v>105</v>
      </c>
      <c r="F211" t="s">
        <v>111</v>
      </c>
      <c r="G211">
        <v>99.73</v>
      </c>
      <c r="H211">
        <v>9</v>
      </c>
      <c r="I211">
        <v>44.878500000000003</v>
      </c>
      <c r="J211">
        <v>942.44849999999997</v>
      </c>
      <c r="K211" s="6">
        <v>43526</v>
      </c>
      <c r="L211" s="21">
        <v>0.8208333333333333</v>
      </c>
      <c r="M211" t="s">
        <v>116</v>
      </c>
      <c r="N211" s="22">
        <v>897.57</v>
      </c>
      <c r="O211">
        <v>4.7619047620000003</v>
      </c>
      <c r="P211" s="22">
        <v>44.878500000000003</v>
      </c>
      <c r="Q211">
        <v>6.5</v>
      </c>
    </row>
    <row r="212" spans="1:17" x14ac:dyDescent="0.25">
      <c r="A212">
        <v>1216</v>
      </c>
      <c r="B212" t="s">
        <v>327</v>
      </c>
      <c r="C212" t="s">
        <v>103</v>
      </c>
      <c r="D212" t="s">
        <v>110</v>
      </c>
      <c r="E212" t="s">
        <v>114</v>
      </c>
      <c r="F212" t="s">
        <v>111</v>
      </c>
      <c r="G212">
        <v>26.23</v>
      </c>
      <c r="H212">
        <v>9</v>
      </c>
      <c r="I212">
        <v>11.8035</v>
      </c>
      <c r="J212">
        <v>247.87350000000001</v>
      </c>
      <c r="K212" s="6">
        <v>43490</v>
      </c>
      <c r="L212" s="21">
        <v>0.85</v>
      </c>
      <c r="M212" t="s">
        <v>107</v>
      </c>
      <c r="N212" s="22">
        <v>236.07</v>
      </c>
      <c r="O212">
        <v>4.7619047620000003</v>
      </c>
      <c r="P212" s="22">
        <v>11.8035</v>
      </c>
      <c r="Q212">
        <v>5.9</v>
      </c>
    </row>
    <row r="213" spans="1:17" x14ac:dyDescent="0.25">
      <c r="A213">
        <v>1541</v>
      </c>
      <c r="B213" t="s">
        <v>328</v>
      </c>
      <c r="C213" t="s">
        <v>109</v>
      </c>
      <c r="D213" t="s">
        <v>110</v>
      </c>
      <c r="E213" t="s">
        <v>105</v>
      </c>
      <c r="F213" t="s">
        <v>125</v>
      </c>
      <c r="G213">
        <v>93.26</v>
      </c>
      <c r="H213">
        <v>9</v>
      </c>
      <c r="I213">
        <v>41.966999999999999</v>
      </c>
      <c r="J213">
        <v>881.30700000000002</v>
      </c>
      <c r="K213" s="6">
        <v>43481</v>
      </c>
      <c r="L213" s="21">
        <v>0.75555555555555554</v>
      </c>
      <c r="M213" t="s">
        <v>112</v>
      </c>
      <c r="N213" s="22">
        <v>839.34</v>
      </c>
      <c r="O213">
        <v>4.7619047620000003</v>
      </c>
      <c r="P213" s="22">
        <v>41.966999999999999</v>
      </c>
      <c r="Q213">
        <v>8.8000000000000007</v>
      </c>
    </row>
    <row r="214" spans="1:17" x14ac:dyDescent="0.25">
      <c r="A214">
        <v>2539</v>
      </c>
      <c r="B214" t="s">
        <v>329</v>
      </c>
      <c r="C214" t="s">
        <v>124</v>
      </c>
      <c r="D214" t="s">
        <v>110</v>
      </c>
      <c r="E214" t="s">
        <v>114</v>
      </c>
      <c r="F214" t="s">
        <v>115</v>
      </c>
      <c r="G214">
        <v>92.36</v>
      </c>
      <c r="H214">
        <v>5</v>
      </c>
      <c r="I214">
        <v>23.09</v>
      </c>
      <c r="J214">
        <v>484.89</v>
      </c>
      <c r="K214" s="6">
        <v>43544</v>
      </c>
      <c r="L214" s="21">
        <v>0.80347222222222225</v>
      </c>
      <c r="M214" t="s">
        <v>107</v>
      </c>
      <c r="N214" s="22">
        <v>461.8</v>
      </c>
      <c r="O214">
        <v>4.7619047620000003</v>
      </c>
      <c r="P214" s="22">
        <v>23.09</v>
      </c>
      <c r="Q214">
        <v>4.9000000000000004</v>
      </c>
    </row>
    <row r="215" spans="1:17" x14ac:dyDescent="0.25">
      <c r="A215">
        <v>3056</v>
      </c>
      <c r="B215" t="s">
        <v>330</v>
      </c>
      <c r="C215" t="s">
        <v>124</v>
      </c>
      <c r="D215" t="s">
        <v>110</v>
      </c>
      <c r="E215" t="s">
        <v>114</v>
      </c>
      <c r="F215" t="s">
        <v>118</v>
      </c>
      <c r="G215">
        <v>46.42</v>
      </c>
      <c r="H215">
        <v>3</v>
      </c>
      <c r="I215">
        <v>6.9630000000000001</v>
      </c>
      <c r="J215">
        <v>146.22300000000001</v>
      </c>
      <c r="K215" s="6">
        <v>43469</v>
      </c>
      <c r="L215" s="21">
        <v>0.55833333333333335</v>
      </c>
      <c r="M215" t="s">
        <v>116</v>
      </c>
      <c r="N215" s="22">
        <v>139.26</v>
      </c>
      <c r="O215">
        <v>4.7619047620000003</v>
      </c>
      <c r="P215" s="22">
        <v>6.9630000000000001</v>
      </c>
      <c r="Q215">
        <v>4.4000000000000004</v>
      </c>
    </row>
    <row r="216" spans="1:17" x14ac:dyDescent="0.25">
      <c r="A216">
        <v>2077</v>
      </c>
      <c r="B216" t="s">
        <v>331</v>
      </c>
      <c r="C216" t="s">
        <v>124</v>
      </c>
      <c r="D216" t="s">
        <v>104</v>
      </c>
      <c r="E216" t="s">
        <v>105</v>
      </c>
      <c r="F216" t="s">
        <v>118</v>
      </c>
      <c r="G216">
        <v>29.61</v>
      </c>
      <c r="H216">
        <v>7</v>
      </c>
      <c r="I216">
        <v>10.3635</v>
      </c>
      <c r="J216">
        <v>217.6335</v>
      </c>
      <c r="K216" s="6">
        <v>43535</v>
      </c>
      <c r="L216" s="21">
        <v>0.66180555555555554</v>
      </c>
      <c r="M216" t="s">
        <v>112</v>
      </c>
      <c r="N216" s="22">
        <v>207.27</v>
      </c>
      <c r="O216">
        <v>4.7619047620000003</v>
      </c>
      <c r="P216" s="22">
        <v>10.3635</v>
      </c>
      <c r="Q216">
        <v>6.5</v>
      </c>
    </row>
    <row r="217" spans="1:17" x14ac:dyDescent="0.25">
      <c r="A217">
        <v>1570</v>
      </c>
      <c r="B217" t="s">
        <v>332</v>
      </c>
      <c r="C217" t="s">
        <v>103</v>
      </c>
      <c r="D217" t="s">
        <v>110</v>
      </c>
      <c r="E217" t="s">
        <v>114</v>
      </c>
      <c r="F217" t="s">
        <v>115</v>
      </c>
      <c r="G217">
        <v>18.28</v>
      </c>
      <c r="H217">
        <v>1</v>
      </c>
      <c r="I217">
        <v>0.91400000000000003</v>
      </c>
      <c r="J217">
        <v>19.193999999999999</v>
      </c>
      <c r="K217" s="6">
        <v>43546</v>
      </c>
      <c r="L217" s="21">
        <v>0.62847222222222221</v>
      </c>
      <c r="M217" t="s">
        <v>116</v>
      </c>
      <c r="N217" s="22">
        <v>18.28</v>
      </c>
      <c r="O217">
        <v>4.7619047620000003</v>
      </c>
      <c r="P217" s="22">
        <v>0.91400000000000003</v>
      </c>
      <c r="Q217">
        <v>8.3000000000000007</v>
      </c>
    </row>
    <row r="218" spans="1:17" x14ac:dyDescent="0.25">
      <c r="A218">
        <v>1225</v>
      </c>
      <c r="B218" t="s">
        <v>333</v>
      </c>
      <c r="C218" t="s">
        <v>124</v>
      </c>
      <c r="D218" t="s">
        <v>110</v>
      </c>
      <c r="E218" t="s">
        <v>105</v>
      </c>
      <c r="F218" t="s">
        <v>118</v>
      </c>
      <c r="G218">
        <v>24.77</v>
      </c>
      <c r="H218">
        <v>5</v>
      </c>
      <c r="I218">
        <v>6.1924999999999999</v>
      </c>
      <c r="J218">
        <v>130.04249999999999</v>
      </c>
      <c r="K218" s="6">
        <v>43548</v>
      </c>
      <c r="L218" s="21">
        <v>0.76874999999999993</v>
      </c>
      <c r="M218" t="s">
        <v>112</v>
      </c>
      <c r="N218" s="22">
        <v>123.85</v>
      </c>
      <c r="O218">
        <v>4.7619047620000003</v>
      </c>
      <c r="P218" s="22">
        <v>6.1924999999999999</v>
      </c>
      <c r="Q218">
        <v>8.5</v>
      </c>
    </row>
    <row r="219" spans="1:17" x14ac:dyDescent="0.25">
      <c r="A219">
        <v>2787</v>
      </c>
      <c r="B219" t="s">
        <v>334</v>
      </c>
      <c r="C219" t="s">
        <v>103</v>
      </c>
      <c r="D219" t="s">
        <v>104</v>
      </c>
      <c r="E219" t="s">
        <v>105</v>
      </c>
      <c r="F219" t="s">
        <v>111</v>
      </c>
      <c r="G219">
        <v>94.64</v>
      </c>
      <c r="H219">
        <v>3</v>
      </c>
      <c r="I219">
        <v>14.196</v>
      </c>
      <c r="J219">
        <v>298.11599999999999</v>
      </c>
      <c r="K219" s="6">
        <v>43517</v>
      </c>
      <c r="L219" s="21">
        <v>0.70486111111111116</v>
      </c>
      <c r="M219" t="s">
        <v>112</v>
      </c>
      <c r="N219" s="22">
        <v>283.92</v>
      </c>
      <c r="O219">
        <v>4.7619047620000003</v>
      </c>
      <c r="P219" s="22">
        <v>14.196</v>
      </c>
      <c r="Q219">
        <v>5.5</v>
      </c>
    </row>
    <row r="220" spans="1:17" x14ac:dyDescent="0.25">
      <c r="A220">
        <v>1969</v>
      </c>
      <c r="B220" t="s">
        <v>335</v>
      </c>
      <c r="C220" t="s">
        <v>124</v>
      </c>
      <c r="D220" t="s">
        <v>110</v>
      </c>
      <c r="E220" t="s">
        <v>114</v>
      </c>
      <c r="F220" t="s">
        <v>127</v>
      </c>
      <c r="G220">
        <v>94.87</v>
      </c>
      <c r="H220">
        <v>8</v>
      </c>
      <c r="I220">
        <v>37.948</v>
      </c>
      <c r="J220">
        <v>796.90800000000002</v>
      </c>
      <c r="K220" s="6">
        <v>43508</v>
      </c>
      <c r="L220" s="21">
        <v>0.54027777777777775</v>
      </c>
      <c r="M220" t="s">
        <v>107</v>
      </c>
      <c r="N220" s="22">
        <v>758.96</v>
      </c>
      <c r="O220">
        <v>4.7619047620000003</v>
      </c>
      <c r="P220" s="22">
        <v>37.948</v>
      </c>
      <c r="Q220">
        <v>8.6999999999999993</v>
      </c>
    </row>
    <row r="221" spans="1:17" x14ac:dyDescent="0.25">
      <c r="A221">
        <v>1911</v>
      </c>
      <c r="B221" t="s">
        <v>336</v>
      </c>
      <c r="C221" t="s">
        <v>124</v>
      </c>
      <c r="D221" t="s">
        <v>110</v>
      </c>
      <c r="E221" t="s">
        <v>105</v>
      </c>
      <c r="F221" t="s">
        <v>125</v>
      </c>
      <c r="G221">
        <v>57.34</v>
      </c>
      <c r="H221">
        <v>3</v>
      </c>
      <c r="I221">
        <v>8.6010000000000009</v>
      </c>
      <c r="J221">
        <v>180.62100000000001</v>
      </c>
      <c r="K221" s="6">
        <v>43534</v>
      </c>
      <c r="L221" s="21">
        <v>0.7909722222222223</v>
      </c>
      <c r="M221" t="s">
        <v>116</v>
      </c>
      <c r="N221" s="22">
        <v>172.02</v>
      </c>
      <c r="O221">
        <v>4.7619047620000003</v>
      </c>
      <c r="P221" s="22">
        <v>8.6010000000000009</v>
      </c>
      <c r="Q221">
        <v>7.9</v>
      </c>
    </row>
    <row r="222" spans="1:17" x14ac:dyDescent="0.25">
      <c r="A222">
        <v>1118</v>
      </c>
      <c r="B222" t="s">
        <v>337</v>
      </c>
      <c r="C222" t="s">
        <v>124</v>
      </c>
      <c r="D222" t="s">
        <v>110</v>
      </c>
      <c r="E222" t="s">
        <v>114</v>
      </c>
      <c r="F222" t="s">
        <v>111</v>
      </c>
      <c r="G222">
        <v>45.35</v>
      </c>
      <c r="H222">
        <v>6</v>
      </c>
      <c r="I222">
        <v>13.605</v>
      </c>
      <c r="J222">
        <v>285.70499999999998</v>
      </c>
      <c r="K222" s="6">
        <v>43496</v>
      </c>
      <c r="L222" s="21">
        <v>0.57222222222222219</v>
      </c>
      <c r="M222" t="s">
        <v>107</v>
      </c>
      <c r="N222" s="22">
        <v>272.10000000000002</v>
      </c>
      <c r="O222">
        <v>4.7619047620000003</v>
      </c>
      <c r="P222" s="22">
        <v>13.605</v>
      </c>
      <c r="Q222">
        <v>6.1</v>
      </c>
    </row>
    <row r="223" spans="1:17" x14ac:dyDescent="0.25">
      <c r="A223">
        <v>1083</v>
      </c>
      <c r="B223" t="s">
        <v>338</v>
      </c>
      <c r="C223" t="s">
        <v>124</v>
      </c>
      <c r="D223" t="s">
        <v>110</v>
      </c>
      <c r="E223" t="s">
        <v>114</v>
      </c>
      <c r="F223" t="s">
        <v>125</v>
      </c>
      <c r="G223">
        <v>62.08</v>
      </c>
      <c r="H223">
        <v>7</v>
      </c>
      <c r="I223">
        <v>21.728000000000002</v>
      </c>
      <c r="J223">
        <v>456.28800000000001</v>
      </c>
      <c r="K223" s="6">
        <v>43530</v>
      </c>
      <c r="L223" s="21">
        <v>0.57361111111111118</v>
      </c>
      <c r="M223" t="s">
        <v>107</v>
      </c>
      <c r="N223" s="22">
        <v>434.56</v>
      </c>
      <c r="O223">
        <v>4.7619047620000003</v>
      </c>
      <c r="P223" s="22">
        <v>21.728000000000002</v>
      </c>
      <c r="Q223">
        <v>5.4</v>
      </c>
    </row>
    <row r="224" spans="1:17" x14ac:dyDescent="0.25">
      <c r="A224">
        <v>2015</v>
      </c>
      <c r="B224" t="s">
        <v>339</v>
      </c>
      <c r="C224" t="s">
        <v>109</v>
      </c>
      <c r="D224" t="s">
        <v>110</v>
      </c>
      <c r="E224" t="s">
        <v>114</v>
      </c>
      <c r="F224" t="s">
        <v>111</v>
      </c>
      <c r="G224">
        <v>11.81</v>
      </c>
      <c r="H224">
        <v>5</v>
      </c>
      <c r="I224">
        <v>2.9525000000000001</v>
      </c>
      <c r="J224">
        <v>62.002499999999998</v>
      </c>
      <c r="K224" s="6">
        <v>43513</v>
      </c>
      <c r="L224" s="21">
        <v>0.75416666666666676</v>
      </c>
      <c r="M224" t="s">
        <v>112</v>
      </c>
      <c r="N224" s="22">
        <v>59.05</v>
      </c>
      <c r="O224">
        <v>4.7619047620000003</v>
      </c>
      <c r="P224" s="22">
        <v>2.9525000000000001</v>
      </c>
      <c r="Q224">
        <v>9.4</v>
      </c>
    </row>
    <row r="225" spans="1:17" x14ac:dyDescent="0.25">
      <c r="A225">
        <v>1350</v>
      </c>
      <c r="B225" t="s">
        <v>340</v>
      </c>
      <c r="C225" t="s">
        <v>109</v>
      </c>
      <c r="D225" t="s">
        <v>104</v>
      </c>
      <c r="E225" t="s">
        <v>105</v>
      </c>
      <c r="F225" t="s">
        <v>127</v>
      </c>
      <c r="G225">
        <v>12.54</v>
      </c>
      <c r="H225">
        <v>1</v>
      </c>
      <c r="I225">
        <v>0.627</v>
      </c>
      <c r="J225">
        <v>13.167</v>
      </c>
      <c r="K225" s="6">
        <v>43517</v>
      </c>
      <c r="L225" s="21">
        <v>0.52638888888888891</v>
      </c>
      <c r="M225" t="s">
        <v>112</v>
      </c>
      <c r="N225" s="22">
        <v>12.54</v>
      </c>
      <c r="O225">
        <v>4.7619047620000003</v>
      </c>
      <c r="P225" s="22">
        <v>0.627</v>
      </c>
      <c r="Q225">
        <v>8.1999999999999993</v>
      </c>
    </row>
    <row r="226" spans="1:17" x14ac:dyDescent="0.25">
      <c r="A226">
        <v>2489</v>
      </c>
      <c r="B226" t="s">
        <v>341</v>
      </c>
      <c r="C226" t="s">
        <v>103</v>
      </c>
      <c r="D226" t="s">
        <v>110</v>
      </c>
      <c r="E226" t="s">
        <v>114</v>
      </c>
      <c r="F226" t="s">
        <v>125</v>
      </c>
      <c r="G226">
        <v>43.25</v>
      </c>
      <c r="H226">
        <v>2</v>
      </c>
      <c r="I226">
        <v>4.3250000000000002</v>
      </c>
      <c r="J226">
        <v>90.825000000000003</v>
      </c>
      <c r="K226" s="6">
        <v>43544</v>
      </c>
      <c r="L226" s="21">
        <v>0.66388888888888886</v>
      </c>
      <c r="M226" t="s">
        <v>112</v>
      </c>
      <c r="N226" s="22">
        <v>86.5</v>
      </c>
      <c r="O226">
        <v>4.7619047620000003</v>
      </c>
      <c r="P226" s="22">
        <v>4.3250000000000002</v>
      </c>
      <c r="Q226">
        <v>6.2</v>
      </c>
    </row>
    <row r="227" spans="1:17" x14ac:dyDescent="0.25">
      <c r="A227">
        <v>2063</v>
      </c>
      <c r="B227" t="s">
        <v>342</v>
      </c>
      <c r="C227" t="s">
        <v>109</v>
      </c>
      <c r="D227" t="s">
        <v>104</v>
      </c>
      <c r="E227" t="s">
        <v>105</v>
      </c>
      <c r="F227" t="s">
        <v>118</v>
      </c>
      <c r="G227">
        <v>87.16</v>
      </c>
      <c r="H227">
        <v>2</v>
      </c>
      <c r="I227">
        <v>8.7159999999999993</v>
      </c>
      <c r="J227">
        <v>183.036</v>
      </c>
      <c r="K227" s="6">
        <v>43476</v>
      </c>
      <c r="L227" s="21">
        <v>0.60347222222222219</v>
      </c>
      <c r="M227" t="s">
        <v>116</v>
      </c>
      <c r="N227" s="22">
        <v>174.32</v>
      </c>
      <c r="O227">
        <v>4.7619047620000003</v>
      </c>
      <c r="P227" s="22">
        <v>8.7159999999999993</v>
      </c>
      <c r="Q227">
        <v>9.6999999999999993</v>
      </c>
    </row>
    <row r="228" spans="1:17" x14ac:dyDescent="0.25">
      <c r="A228">
        <v>2462</v>
      </c>
      <c r="B228" t="s">
        <v>343</v>
      </c>
      <c r="C228" t="s">
        <v>124</v>
      </c>
      <c r="D228" t="s">
        <v>104</v>
      </c>
      <c r="E228" t="s">
        <v>114</v>
      </c>
      <c r="F228" t="s">
        <v>106</v>
      </c>
      <c r="G228">
        <v>69.37</v>
      </c>
      <c r="H228">
        <v>9</v>
      </c>
      <c r="I228">
        <v>31.2165</v>
      </c>
      <c r="J228">
        <v>655.54650000000004</v>
      </c>
      <c r="K228" s="6">
        <v>43491</v>
      </c>
      <c r="L228" s="21">
        <v>0.80138888888888893</v>
      </c>
      <c r="M228" t="s">
        <v>107</v>
      </c>
      <c r="N228" s="22">
        <v>624.33000000000004</v>
      </c>
      <c r="O228">
        <v>4.7619047620000003</v>
      </c>
      <c r="P228" s="22">
        <v>31.2165</v>
      </c>
      <c r="Q228">
        <v>4</v>
      </c>
    </row>
    <row r="229" spans="1:17" x14ac:dyDescent="0.25">
      <c r="A229">
        <v>2139</v>
      </c>
      <c r="B229" t="s">
        <v>344</v>
      </c>
      <c r="C229" t="s">
        <v>109</v>
      </c>
      <c r="D229" t="s">
        <v>104</v>
      </c>
      <c r="E229" t="s">
        <v>114</v>
      </c>
      <c r="F229" t="s">
        <v>111</v>
      </c>
      <c r="G229">
        <v>37.06</v>
      </c>
      <c r="H229">
        <v>4</v>
      </c>
      <c r="I229">
        <v>7.4119999999999999</v>
      </c>
      <c r="J229">
        <v>155.65199999999999</v>
      </c>
      <c r="K229" s="6">
        <v>43496</v>
      </c>
      <c r="L229" s="21">
        <v>0.68333333333333324</v>
      </c>
      <c r="M229" t="s">
        <v>107</v>
      </c>
      <c r="N229" s="22">
        <v>148.24</v>
      </c>
      <c r="O229">
        <v>4.7619047620000003</v>
      </c>
      <c r="P229" s="22">
        <v>7.4119999999999999</v>
      </c>
      <c r="Q229">
        <v>9.6999999999999993</v>
      </c>
    </row>
    <row r="230" spans="1:17" x14ac:dyDescent="0.25">
      <c r="A230">
        <v>3062</v>
      </c>
      <c r="B230" t="s">
        <v>345</v>
      </c>
      <c r="C230" t="s">
        <v>124</v>
      </c>
      <c r="D230" t="s">
        <v>104</v>
      </c>
      <c r="E230" t="s">
        <v>105</v>
      </c>
      <c r="F230" t="s">
        <v>111</v>
      </c>
      <c r="G230">
        <v>90.7</v>
      </c>
      <c r="H230">
        <v>6</v>
      </c>
      <c r="I230">
        <v>27.21</v>
      </c>
      <c r="J230">
        <v>571.41</v>
      </c>
      <c r="K230" s="6">
        <v>43522</v>
      </c>
      <c r="L230" s="21">
        <v>0.45277777777777778</v>
      </c>
      <c r="M230" t="s">
        <v>112</v>
      </c>
      <c r="N230" s="22">
        <v>544.20000000000005</v>
      </c>
      <c r="O230">
        <v>4.7619047620000003</v>
      </c>
      <c r="P230" s="22">
        <v>27.21</v>
      </c>
      <c r="Q230">
        <v>5.3</v>
      </c>
    </row>
    <row r="231" spans="1:17" x14ac:dyDescent="0.25">
      <c r="A231">
        <v>2971</v>
      </c>
      <c r="B231" t="s">
        <v>346</v>
      </c>
      <c r="C231" t="s">
        <v>103</v>
      </c>
      <c r="D231" t="s">
        <v>110</v>
      </c>
      <c r="E231" t="s">
        <v>105</v>
      </c>
      <c r="F231" t="s">
        <v>115</v>
      </c>
      <c r="G231">
        <v>63.42</v>
      </c>
      <c r="H231">
        <v>8</v>
      </c>
      <c r="I231">
        <v>25.367999999999999</v>
      </c>
      <c r="J231">
        <v>532.72799999999995</v>
      </c>
      <c r="K231" s="6">
        <v>43535</v>
      </c>
      <c r="L231" s="21">
        <v>0.53819444444444442</v>
      </c>
      <c r="M231" t="s">
        <v>107</v>
      </c>
      <c r="N231" s="22">
        <v>507.36</v>
      </c>
      <c r="O231">
        <v>4.7619047620000003</v>
      </c>
      <c r="P231" s="22">
        <v>25.367999999999999</v>
      </c>
      <c r="Q231">
        <v>7.4</v>
      </c>
    </row>
    <row r="232" spans="1:17" x14ac:dyDescent="0.25">
      <c r="A232">
        <v>3143</v>
      </c>
      <c r="B232" t="s">
        <v>347</v>
      </c>
      <c r="C232" t="s">
        <v>124</v>
      </c>
      <c r="D232" t="s">
        <v>110</v>
      </c>
      <c r="E232" t="s">
        <v>105</v>
      </c>
      <c r="F232" t="s">
        <v>127</v>
      </c>
      <c r="G232">
        <v>81.37</v>
      </c>
      <c r="H232">
        <v>2</v>
      </c>
      <c r="I232">
        <v>8.1370000000000005</v>
      </c>
      <c r="J232">
        <v>170.87700000000001</v>
      </c>
      <c r="K232" s="6">
        <v>43491</v>
      </c>
      <c r="L232" s="21">
        <v>0.81111111111111101</v>
      </c>
      <c r="M232" t="s">
        <v>112</v>
      </c>
      <c r="N232" s="22">
        <v>162.74</v>
      </c>
      <c r="O232">
        <v>4.7619047620000003</v>
      </c>
      <c r="P232" s="22">
        <v>8.1370000000000005</v>
      </c>
      <c r="Q232">
        <v>6.5</v>
      </c>
    </row>
    <row r="233" spans="1:17" x14ac:dyDescent="0.25">
      <c r="A233">
        <v>1742</v>
      </c>
      <c r="B233" t="s">
        <v>348</v>
      </c>
      <c r="C233" t="s">
        <v>124</v>
      </c>
      <c r="D233" t="s">
        <v>104</v>
      </c>
      <c r="E233" t="s">
        <v>105</v>
      </c>
      <c r="F233" t="s">
        <v>111</v>
      </c>
      <c r="G233">
        <v>10.59</v>
      </c>
      <c r="H233">
        <v>3</v>
      </c>
      <c r="I233">
        <v>1.5885</v>
      </c>
      <c r="J233">
        <v>33.358499999999999</v>
      </c>
      <c r="K233" s="6">
        <v>43536</v>
      </c>
      <c r="L233" s="21">
        <v>0.57777777777777783</v>
      </c>
      <c r="M233" t="s">
        <v>116</v>
      </c>
      <c r="N233" s="22">
        <v>31.77</v>
      </c>
      <c r="O233">
        <v>4.7619047620000003</v>
      </c>
      <c r="P233" s="22">
        <v>1.5885</v>
      </c>
      <c r="Q233">
        <v>8.6999999999999993</v>
      </c>
    </row>
    <row r="234" spans="1:17" x14ac:dyDescent="0.25">
      <c r="A234">
        <v>2711</v>
      </c>
      <c r="B234" t="s">
        <v>349</v>
      </c>
      <c r="C234" t="s">
        <v>124</v>
      </c>
      <c r="D234" t="s">
        <v>110</v>
      </c>
      <c r="E234" t="s">
        <v>105</v>
      </c>
      <c r="F234" t="s">
        <v>106</v>
      </c>
      <c r="G234">
        <v>84.09</v>
      </c>
      <c r="H234">
        <v>9</v>
      </c>
      <c r="I234">
        <v>37.840499999999999</v>
      </c>
      <c r="J234">
        <v>794.65049999999997</v>
      </c>
      <c r="K234" s="6">
        <v>43507</v>
      </c>
      <c r="L234" s="21">
        <v>0.45416666666666666</v>
      </c>
      <c r="M234" t="s">
        <v>112</v>
      </c>
      <c r="N234" s="22">
        <v>756.81</v>
      </c>
      <c r="O234">
        <v>4.7619047620000003</v>
      </c>
      <c r="P234" s="22">
        <v>37.840499999999999</v>
      </c>
      <c r="Q234">
        <v>8</v>
      </c>
    </row>
    <row r="235" spans="1:17" x14ac:dyDescent="0.25">
      <c r="A235">
        <v>1048</v>
      </c>
      <c r="B235" t="s">
        <v>350</v>
      </c>
      <c r="C235" t="s">
        <v>124</v>
      </c>
      <c r="D235" t="s">
        <v>104</v>
      </c>
      <c r="E235" t="s">
        <v>114</v>
      </c>
      <c r="F235" t="s">
        <v>127</v>
      </c>
      <c r="G235">
        <v>73.819999999999993</v>
      </c>
      <c r="H235">
        <v>4</v>
      </c>
      <c r="I235">
        <v>14.763999999999999</v>
      </c>
      <c r="J235">
        <v>310.04399999999998</v>
      </c>
      <c r="K235" s="6">
        <v>43517</v>
      </c>
      <c r="L235" s="21">
        <v>0.7715277777777777</v>
      </c>
      <c r="M235" t="s">
        <v>112</v>
      </c>
      <c r="N235" s="22">
        <v>295.27999999999997</v>
      </c>
      <c r="O235">
        <v>4.7619047620000003</v>
      </c>
      <c r="P235" s="22">
        <v>14.763999999999999</v>
      </c>
      <c r="Q235">
        <v>6.7</v>
      </c>
    </row>
    <row r="236" spans="1:17" x14ac:dyDescent="0.25">
      <c r="A236">
        <v>1474</v>
      </c>
      <c r="B236" t="s">
        <v>351</v>
      </c>
      <c r="C236" t="s">
        <v>103</v>
      </c>
      <c r="D236" t="s">
        <v>104</v>
      </c>
      <c r="E236" t="s">
        <v>114</v>
      </c>
      <c r="F236" t="s">
        <v>106</v>
      </c>
      <c r="G236">
        <v>51.94</v>
      </c>
      <c r="H236">
        <v>10</v>
      </c>
      <c r="I236">
        <v>25.97</v>
      </c>
      <c r="J236">
        <v>545.37</v>
      </c>
      <c r="K236" s="6">
        <v>43533</v>
      </c>
      <c r="L236" s="21">
        <v>0.76666666666666661</v>
      </c>
      <c r="M236" t="s">
        <v>107</v>
      </c>
      <c r="N236" s="22">
        <v>519.4</v>
      </c>
      <c r="O236">
        <v>4.7619047620000003</v>
      </c>
      <c r="P236" s="22">
        <v>25.97</v>
      </c>
      <c r="Q236">
        <v>6.5</v>
      </c>
    </row>
    <row r="237" spans="1:17" x14ac:dyDescent="0.25">
      <c r="A237">
        <v>1752</v>
      </c>
      <c r="B237" t="s">
        <v>352</v>
      </c>
      <c r="C237" t="s">
        <v>103</v>
      </c>
      <c r="D237" t="s">
        <v>110</v>
      </c>
      <c r="E237" t="s">
        <v>105</v>
      </c>
      <c r="F237" t="s">
        <v>118</v>
      </c>
      <c r="G237">
        <v>93.14</v>
      </c>
      <c r="H237">
        <v>2</v>
      </c>
      <c r="I237">
        <v>9.3140000000000001</v>
      </c>
      <c r="J237">
        <v>195.59399999999999</v>
      </c>
      <c r="K237" s="6">
        <v>43485</v>
      </c>
      <c r="L237" s="21">
        <v>0.75624999999999998</v>
      </c>
      <c r="M237" t="s">
        <v>107</v>
      </c>
      <c r="N237" s="22">
        <v>186.28</v>
      </c>
      <c r="O237">
        <v>4.7619047620000003</v>
      </c>
      <c r="P237" s="22">
        <v>9.3140000000000001</v>
      </c>
      <c r="Q237">
        <v>4.0999999999999996</v>
      </c>
    </row>
    <row r="238" spans="1:17" x14ac:dyDescent="0.25">
      <c r="A238">
        <v>2484</v>
      </c>
      <c r="B238" t="s">
        <v>353</v>
      </c>
      <c r="C238" t="s">
        <v>109</v>
      </c>
      <c r="D238" t="s">
        <v>110</v>
      </c>
      <c r="E238" t="s">
        <v>114</v>
      </c>
      <c r="F238" t="s">
        <v>106</v>
      </c>
      <c r="G238">
        <v>17.41</v>
      </c>
      <c r="H238">
        <v>5</v>
      </c>
      <c r="I238">
        <v>4.3525</v>
      </c>
      <c r="J238">
        <v>91.402500000000003</v>
      </c>
      <c r="K238" s="6">
        <v>43493</v>
      </c>
      <c r="L238" s="21">
        <v>0.63611111111111118</v>
      </c>
      <c r="M238" t="s">
        <v>116</v>
      </c>
      <c r="N238" s="22">
        <v>87.05</v>
      </c>
      <c r="O238">
        <v>4.7619047620000003</v>
      </c>
      <c r="P238" s="22">
        <v>4.3525</v>
      </c>
      <c r="Q238">
        <v>4.9000000000000004</v>
      </c>
    </row>
    <row r="239" spans="1:17" x14ac:dyDescent="0.25">
      <c r="A239">
        <v>1681</v>
      </c>
      <c r="B239" t="s">
        <v>354</v>
      </c>
      <c r="C239" t="s">
        <v>109</v>
      </c>
      <c r="D239" t="s">
        <v>104</v>
      </c>
      <c r="E239" t="s">
        <v>105</v>
      </c>
      <c r="F239" t="s">
        <v>127</v>
      </c>
      <c r="G239">
        <v>44.22</v>
      </c>
      <c r="H239">
        <v>5</v>
      </c>
      <c r="I239">
        <v>11.055</v>
      </c>
      <c r="J239">
        <v>232.155</v>
      </c>
      <c r="K239" s="6">
        <v>43529</v>
      </c>
      <c r="L239" s="21">
        <v>0.71319444444444446</v>
      </c>
      <c r="M239" t="s">
        <v>116</v>
      </c>
      <c r="N239" s="22">
        <v>221.1</v>
      </c>
      <c r="O239">
        <v>4.7619047620000003</v>
      </c>
      <c r="P239" s="22">
        <v>11.055</v>
      </c>
      <c r="Q239">
        <v>8.6</v>
      </c>
    </row>
    <row r="240" spans="1:17" x14ac:dyDescent="0.25">
      <c r="A240">
        <v>1469</v>
      </c>
      <c r="B240" t="s">
        <v>355</v>
      </c>
      <c r="C240" t="s">
        <v>124</v>
      </c>
      <c r="D240" t="s">
        <v>104</v>
      </c>
      <c r="E240" t="s">
        <v>105</v>
      </c>
      <c r="F240" t="s">
        <v>111</v>
      </c>
      <c r="G240">
        <v>13.22</v>
      </c>
      <c r="H240">
        <v>5</v>
      </c>
      <c r="I240">
        <v>3.3050000000000002</v>
      </c>
      <c r="J240">
        <v>69.405000000000001</v>
      </c>
      <c r="K240" s="6">
        <v>43526</v>
      </c>
      <c r="L240" s="21">
        <v>0.80972222222222223</v>
      </c>
      <c r="M240" t="s">
        <v>112</v>
      </c>
      <c r="N240" s="22">
        <v>66.099999999999994</v>
      </c>
      <c r="O240">
        <v>4.7619047620000003</v>
      </c>
      <c r="P240" s="22">
        <v>3.3050000000000002</v>
      </c>
      <c r="Q240">
        <v>4.3</v>
      </c>
    </row>
    <row r="241" spans="1:17" x14ac:dyDescent="0.25">
      <c r="A241">
        <v>2661</v>
      </c>
      <c r="B241" t="s">
        <v>356</v>
      </c>
      <c r="C241" t="s">
        <v>103</v>
      </c>
      <c r="D241" t="s">
        <v>110</v>
      </c>
      <c r="E241" t="s">
        <v>114</v>
      </c>
      <c r="F241" t="s">
        <v>127</v>
      </c>
      <c r="G241">
        <v>89.69</v>
      </c>
      <c r="H241">
        <v>1</v>
      </c>
      <c r="I241">
        <v>4.4844999999999997</v>
      </c>
      <c r="J241">
        <v>94.174499999999995</v>
      </c>
      <c r="K241" s="6">
        <v>43476</v>
      </c>
      <c r="L241" s="21">
        <v>0.47222222222222227</v>
      </c>
      <c r="M241" t="s">
        <v>107</v>
      </c>
      <c r="N241" s="22">
        <v>89.69</v>
      </c>
      <c r="O241">
        <v>4.7619047620000003</v>
      </c>
      <c r="P241" s="22">
        <v>4.4844999999999997</v>
      </c>
      <c r="Q241">
        <v>4.9000000000000004</v>
      </c>
    </row>
    <row r="242" spans="1:17" x14ac:dyDescent="0.25">
      <c r="A242">
        <v>1631</v>
      </c>
      <c r="B242" t="s">
        <v>357</v>
      </c>
      <c r="C242" t="s">
        <v>103</v>
      </c>
      <c r="D242" t="s">
        <v>110</v>
      </c>
      <c r="E242" t="s">
        <v>114</v>
      </c>
      <c r="F242" t="s">
        <v>125</v>
      </c>
      <c r="G242">
        <v>24.94</v>
      </c>
      <c r="H242">
        <v>9</v>
      </c>
      <c r="I242">
        <v>11.223000000000001</v>
      </c>
      <c r="J242">
        <v>235.68299999999999</v>
      </c>
      <c r="K242" s="6">
        <v>43476</v>
      </c>
      <c r="L242" s="21">
        <v>0.7006944444444444</v>
      </c>
      <c r="M242" t="s">
        <v>116</v>
      </c>
      <c r="N242" s="22">
        <v>224.46</v>
      </c>
      <c r="O242">
        <v>4.7619047620000003</v>
      </c>
      <c r="P242" s="22">
        <v>11.223000000000001</v>
      </c>
      <c r="Q242">
        <v>5.6</v>
      </c>
    </row>
    <row r="243" spans="1:17" x14ac:dyDescent="0.25">
      <c r="A243">
        <v>2261</v>
      </c>
      <c r="B243" t="s">
        <v>358</v>
      </c>
      <c r="C243" t="s">
        <v>103</v>
      </c>
      <c r="D243" t="s">
        <v>110</v>
      </c>
      <c r="E243" t="s">
        <v>114</v>
      </c>
      <c r="F243" t="s">
        <v>106</v>
      </c>
      <c r="G243">
        <v>59.77</v>
      </c>
      <c r="H243">
        <v>2</v>
      </c>
      <c r="I243">
        <v>5.9770000000000003</v>
      </c>
      <c r="J243">
        <v>125.517</v>
      </c>
      <c r="K243" s="6">
        <v>43535</v>
      </c>
      <c r="L243" s="21">
        <v>0.50069444444444444</v>
      </c>
      <c r="M243" t="s">
        <v>116</v>
      </c>
      <c r="N243" s="22">
        <v>119.54</v>
      </c>
      <c r="O243">
        <v>4.7619047620000003</v>
      </c>
      <c r="P243" s="22">
        <v>5.9770000000000003</v>
      </c>
      <c r="Q243">
        <v>5.8</v>
      </c>
    </row>
    <row r="244" spans="1:17" x14ac:dyDescent="0.25">
      <c r="A244">
        <v>1481</v>
      </c>
      <c r="B244" t="s">
        <v>359</v>
      </c>
      <c r="C244" t="s">
        <v>109</v>
      </c>
      <c r="D244" t="s">
        <v>104</v>
      </c>
      <c r="E244" t="s">
        <v>114</v>
      </c>
      <c r="F244" t="s">
        <v>127</v>
      </c>
      <c r="G244">
        <v>93.2</v>
      </c>
      <c r="H244">
        <v>2</v>
      </c>
      <c r="I244">
        <v>9.32</v>
      </c>
      <c r="J244">
        <v>195.72</v>
      </c>
      <c r="K244" s="6">
        <v>43524</v>
      </c>
      <c r="L244" s="21">
        <v>0.77569444444444446</v>
      </c>
      <c r="M244" t="s">
        <v>116</v>
      </c>
      <c r="N244" s="22">
        <v>186.4</v>
      </c>
      <c r="O244">
        <v>4.7619047620000003</v>
      </c>
      <c r="P244" s="22">
        <v>9.32</v>
      </c>
      <c r="Q244">
        <v>6</v>
      </c>
    </row>
    <row r="245" spans="1:17" x14ac:dyDescent="0.25">
      <c r="A245">
        <v>1344</v>
      </c>
      <c r="B245" t="s">
        <v>360</v>
      </c>
      <c r="C245" t="s">
        <v>103</v>
      </c>
      <c r="D245" t="s">
        <v>104</v>
      </c>
      <c r="E245" t="s">
        <v>114</v>
      </c>
      <c r="F245" t="s">
        <v>115</v>
      </c>
      <c r="G245">
        <v>62.65</v>
      </c>
      <c r="H245">
        <v>4</v>
      </c>
      <c r="I245">
        <v>12.53</v>
      </c>
      <c r="J245">
        <v>263.13</v>
      </c>
      <c r="K245" s="6">
        <v>43470</v>
      </c>
      <c r="L245" s="21">
        <v>0.47569444444444442</v>
      </c>
      <c r="M245" t="s">
        <v>112</v>
      </c>
      <c r="N245" s="22">
        <v>250.6</v>
      </c>
      <c r="O245">
        <v>4.7619047620000003</v>
      </c>
      <c r="P245" s="22">
        <v>12.53</v>
      </c>
      <c r="Q245">
        <v>4.2</v>
      </c>
    </row>
    <row r="246" spans="1:17" x14ac:dyDescent="0.25">
      <c r="A246">
        <v>2171</v>
      </c>
      <c r="B246" t="s">
        <v>361</v>
      </c>
      <c r="C246" t="s">
        <v>124</v>
      </c>
      <c r="D246" t="s">
        <v>110</v>
      </c>
      <c r="E246" t="s">
        <v>114</v>
      </c>
      <c r="F246" t="s">
        <v>115</v>
      </c>
      <c r="G246">
        <v>93.87</v>
      </c>
      <c r="H246">
        <v>8</v>
      </c>
      <c r="I246">
        <v>37.548000000000002</v>
      </c>
      <c r="J246">
        <v>788.50800000000004</v>
      </c>
      <c r="K246" s="6">
        <v>43498</v>
      </c>
      <c r="L246" s="21">
        <v>0.77916666666666667</v>
      </c>
      <c r="M246" t="s">
        <v>116</v>
      </c>
      <c r="N246" s="22">
        <v>750.96</v>
      </c>
      <c r="O246">
        <v>4.7619047620000003</v>
      </c>
      <c r="P246" s="22">
        <v>37.548000000000002</v>
      </c>
      <c r="Q246">
        <v>8.3000000000000007</v>
      </c>
    </row>
    <row r="247" spans="1:17" x14ac:dyDescent="0.25">
      <c r="A247">
        <v>2279</v>
      </c>
      <c r="B247" t="s">
        <v>362</v>
      </c>
      <c r="C247" t="s">
        <v>103</v>
      </c>
      <c r="D247" t="s">
        <v>104</v>
      </c>
      <c r="E247" t="s">
        <v>114</v>
      </c>
      <c r="F247" t="s">
        <v>115</v>
      </c>
      <c r="G247">
        <v>47.59</v>
      </c>
      <c r="H247">
        <v>8</v>
      </c>
      <c r="I247">
        <v>19.036000000000001</v>
      </c>
      <c r="J247">
        <v>399.75599999999997</v>
      </c>
      <c r="K247" s="6">
        <v>43466</v>
      </c>
      <c r="L247" s="21">
        <v>0.61597222222222225</v>
      </c>
      <c r="M247" t="s">
        <v>112</v>
      </c>
      <c r="N247" s="22">
        <v>380.72</v>
      </c>
      <c r="O247">
        <v>4.7619047620000003</v>
      </c>
      <c r="P247" s="22">
        <v>19.036000000000001</v>
      </c>
      <c r="Q247">
        <v>5.7</v>
      </c>
    </row>
    <row r="248" spans="1:17" x14ac:dyDescent="0.25">
      <c r="A248">
        <v>3113</v>
      </c>
      <c r="B248" t="s">
        <v>363</v>
      </c>
      <c r="C248" t="s">
        <v>124</v>
      </c>
      <c r="D248" t="s">
        <v>104</v>
      </c>
      <c r="E248" t="s">
        <v>105</v>
      </c>
      <c r="F248" t="s">
        <v>111</v>
      </c>
      <c r="G248">
        <v>81.400000000000006</v>
      </c>
      <c r="H248">
        <v>3</v>
      </c>
      <c r="I248">
        <v>12.21</v>
      </c>
      <c r="J248">
        <v>256.41000000000003</v>
      </c>
      <c r="K248" s="6">
        <v>43505</v>
      </c>
      <c r="L248" s="21">
        <v>0.82152777777777775</v>
      </c>
      <c r="M248" t="s">
        <v>112</v>
      </c>
      <c r="N248" s="22">
        <v>244.2</v>
      </c>
      <c r="O248">
        <v>4.7619047620000003</v>
      </c>
      <c r="P248" s="22">
        <v>12.21</v>
      </c>
      <c r="Q248">
        <v>4.8</v>
      </c>
    </row>
    <row r="249" spans="1:17" x14ac:dyDescent="0.25">
      <c r="A249">
        <v>1090</v>
      </c>
      <c r="B249" t="s">
        <v>364</v>
      </c>
      <c r="C249" t="s">
        <v>103</v>
      </c>
      <c r="D249" t="s">
        <v>104</v>
      </c>
      <c r="E249" t="s">
        <v>114</v>
      </c>
      <c r="F249" t="s">
        <v>127</v>
      </c>
      <c r="G249">
        <v>17.940000000000001</v>
      </c>
      <c r="H249">
        <v>5</v>
      </c>
      <c r="I249">
        <v>4.4850000000000003</v>
      </c>
      <c r="J249">
        <v>94.185000000000002</v>
      </c>
      <c r="K249" s="6">
        <v>43488</v>
      </c>
      <c r="L249" s="21">
        <v>0.58611111111111114</v>
      </c>
      <c r="M249" t="s">
        <v>107</v>
      </c>
      <c r="N249" s="22">
        <v>89.7</v>
      </c>
      <c r="O249">
        <v>4.7619047620000003</v>
      </c>
      <c r="P249" s="22">
        <v>4.4850000000000003</v>
      </c>
      <c r="Q249">
        <v>6.8</v>
      </c>
    </row>
    <row r="250" spans="1:17" x14ac:dyDescent="0.25">
      <c r="A250">
        <v>1168</v>
      </c>
      <c r="B250" t="s">
        <v>365</v>
      </c>
      <c r="C250" t="s">
        <v>103</v>
      </c>
      <c r="D250" t="s">
        <v>104</v>
      </c>
      <c r="E250" t="s">
        <v>114</v>
      </c>
      <c r="F250" t="s">
        <v>111</v>
      </c>
      <c r="G250">
        <v>77.72</v>
      </c>
      <c r="H250">
        <v>4</v>
      </c>
      <c r="I250">
        <v>15.544</v>
      </c>
      <c r="J250">
        <v>326.42399999999998</v>
      </c>
      <c r="K250" s="6">
        <v>43472</v>
      </c>
      <c r="L250" s="21">
        <v>0.6743055555555556</v>
      </c>
      <c r="M250" t="s">
        <v>116</v>
      </c>
      <c r="N250" s="22">
        <v>310.88</v>
      </c>
      <c r="O250">
        <v>4.7619047620000003</v>
      </c>
      <c r="P250" s="22">
        <v>15.544</v>
      </c>
      <c r="Q250">
        <v>8.8000000000000007</v>
      </c>
    </row>
    <row r="251" spans="1:17" x14ac:dyDescent="0.25">
      <c r="A251">
        <v>1680</v>
      </c>
      <c r="B251" t="s">
        <v>366</v>
      </c>
      <c r="C251" t="s">
        <v>124</v>
      </c>
      <c r="D251" t="s">
        <v>110</v>
      </c>
      <c r="E251" t="s">
        <v>114</v>
      </c>
      <c r="F251" t="s">
        <v>125</v>
      </c>
      <c r="G251">
        <v>73.06</v>
      </c>
      <c r="H251">
        <v>7</v>
      </c>
      <c r="I251">
        <v>25.571000000000002</v>
      </c>
      <c r="J251">
        <v>536.99099999999999</v>
      </c>
      <c r="K251" s="6">
        <v>43479</v>
      </c>
      <c r="L251" s="21">
        <v>0.79583333333333339</v>
      </c>
      <c r="M251" t="s">
        <v>116</v>
      </c>
      <c r="N251" s="22">
        <v>511.42</v>
      </c>
      <c r="O251">
        <v>4.7619047620000003</v>
      </c>
      <c r="P251" s="22">
        <v>25.571000000000002</v>
      </c>
      <c r="Q251">
        <v>4.2</v>
      </c>
    </row>
    <row r="252" spans="1:17" x14ac:dyDescent="0.25">
      <c r="A252">
        <v>2419</v>
      </c>
      <c r="B252" t="s">
        <v>367</v>
      </c>
      <c r="C252" t="s">
        <v>124</v>
      </c>
      <c r="D252" t="s">
        <v>104</v>
      </c>
      <c r="E252" t="s">
        <v>114</v>
      </c>
      <c r="F252" t="s">
        <v>125</v>
      </c>
      <c r="G252">
        <v>46.55</v>
      </c>
      <c r="H252">
        <v>9</v>
      </c>
      <c r="I252">
        <v>20.947500000000002</v>
      </c>
      <c r="J252">
        <v>439.89749999999998</v>
      </c>
      <c r="K252" s="6">
        <v>43498</v>
      </c>
      <c r="L252" s="21">
        <v>0.64861111111111114</v>
      </c>
      <c r="M252" t="s">
        <v>107</v>
      </c>
      <c r="N252" s="22">
        <v>418.95</v>
      </c>
      <c r="O252">
        <v>4.7619047620000003</v>
      </c>
      <c r="P252" s="22">
        <v>20.947500000000002</v>
      </c>
      <c r="Q252">
        <v>6.4</v>
      </c>
    </row>
    <row r="253" spans="1:17" x14ac:dyDescent="0.25">
      <c r="A253">
        <v>1891</v>
      </c>
      <c r="B253" t="s">
        <v>368</v>
      </c>
      <c r="C253" t="s">
        <v>109</v>
      </c>
      <c r="D253" t="s">
        <v>104</v>
      </c>
      <c r="E253" t="s">
        <v>114</v>
      </c>
      <c r="F253" t="s">
        <v>127</v>
      </c>
      <c r="G253">
        <v>35.19</v>
      </c>
      <c r="H253">
        <v>10</v>
      </c>
      <c r="I253">
        <v>17.594999999999999</v>
      </c>
      <c r="J253">
        <v>369.495</v>
      </c>
      <c r="K253" s="6">
        <v>43541</v>
      </c>
      <c r="L253" s="21">
        <v>0.79583333333333339</v>
      </c>
      <c r="M253" t="s">
        <v>116</v>
      </c>
      <c r="N253" s="22">
        <v>351.9</v>
      </c>
      <c r="O253">
        <v>4.7619047620000003</v>
      </c>
      <c r="P253" s="22">
        <v>17.594999999999999</v>
      </c>
      <c r="Q253">
        <v>8.4</v>
      </c>
    </row>
    <row r="254" spans="1:17" x14ac:dyDescent="0.25">
      <c r="A254">
        <v>2775</v>
      </c>
      <c r="B254" t="s">
        <v>369</v>
      </c>
      <c r="C254" t="s">
        <v>109</v>
      </c>
      <c r="D254" t="s">
        <v>110</v>
      </c>
      <c r="E254" t="s">
        <v>105</v>
      </c>
      <c r="F254" t="s">
        <v>118</v>
      </c>
      <c r="G254">
        <v>14.39</v>
      </c>
      <c r="H254">
        <v>2</v>
      </c>
      <c r="I254">
        <v>1.4390000000000001</v>
      </c>
      <c r="J254">
        <v>30.219000000000001</v>
      </c>
      <c r="K254" s="6">
        <v>43526</v>
      </c>
      <c r="L254" s="21">
        <v>0.8222222222222223</v>
      </c>
      <c r="M254" t="s">
        <v>116</v>
      </c>
      <c r="N254" s="22">
        <v>28.78</v>
      </c>
      <c r="O254">
        <v>4.7619047620000003</v>
      </c>
      <c r="P254" s="22">
        <v>1.4390000000000001</v>
      </c>
      <c r="Q254">
        <v>7.2</v>
      </c>
    </row>
    <row r="255" spans="1:17" x14ac:dyDescent="0.25">
      <c r="A255">
        <v>2802</v>
      </c>
      <c r="B255" t="s">
        <v>370</v>
      </c>
      <c r="C255" t="s">
        <v>103</v>
      </c>
      <c r="D255" t="s">
        <v>110</v>
      </c>
      <c r="E255" t="s">
        <v>114</v>
      </c>
      <c r="F255" t="s">
        <v>115</v>
      </c>
      <c r="G255">
        <v>23.75</v>
      </c>
      <c r="H255">
        <v>4</v>
      </c>
      <c r="I255">
        <v>4.75</v>
      </c>
      <c r="J255">
        <v>99.75</v>
      </c>
      <c r="K255" s="6">
        <v>43540</v>
      </c>
      <c r="L255" s="21">
        <v>0.47361111111111115</v>
      </c>
      <c r="M255" t="s">
        <v>112</v>
      </c>
      <c r="N255" s="22">
        <v>95</v>
      </c>
      <c r="O255">
        <v>4.7619047620000003</v>
      </c>
      <c r="P255" s="22">
        <v>4.75</v>
      </c>
      <c r="Q255">
        <v>5.2</v>
      </c>
    </row>
    <row r="256" spans="1:17" x14ac:dyDescent="0.25">
      <c r="A256">
        <v>1806</v>
      </c>
      <c r="B256" t="s">
        <v>371</v>
      </c>
      <c r="C256" t="s">
        <v>103</v>
      </c>
      <c r="D256" t="s">
        <v>104</v>
      </c>
      <c r="E256" t="s">
        <v>114</v>
      </c>
      <c r="F256" t="s">
        <v>115</v>
      </c>
      <c r="G256">
        <v>58.9</v>
      </c>
      <c r="H256">
        <v>8</v>
      </c>
      <c r="I256">
        <v>23.56</v>
      </c>
      <c r="J256">
        <v>494.76</v>
      </c>
      <c r="K256" s="6">
        <v>43471</v>
      </c>
      <c r="L256" s="21">
        <v>0.47430555555555554</v>
      </c>
      <c r="M256" t="s">
        <v>112</v>
      </c>
      <c r="N256" s="22">
        <v>471.2</v>
      </c>
      <c r="O256">
        <v>4.7619047620000003</v>
      </c>
      <c r="P256" s="22">
        <v>23.56</v>
      </c>
      <c r="Q256">
        <v>8.9</v>
      </c>
    </row>
    <row r="257" spans="1:17" x14ac:dyDescent="0.25">
      <c r="A257">
        <v>1878</v>
      </c>
      <c r="B257" t="s">
        <v>372</v>
      </c>
      <c r="C257" t="s">
        <v>124</v>
      </c>
      <c r="D257" t="s">
        <v>104</v>
      </c>
      <c r="E257" t="s">
        <v>114</v>
      </c>
      <c r="F257" t="s">
        <v>127</v>
      </c>
      <c r="G257">
        <v>32.619999999999997</v>
      </c>
      <c r="H257">
        <v>4</v>
      </c>
      <c r="I257">
        <v>6.524</v>
      </c>
      <c r="J257">
        <v>137.00399999999999</v>
      </c>
      <c r="K257" s="6">
        <v>43494</v>
      </c>
      <c r="L257" s="21">
        <v>0.59166666666666667</v>
      </c>
      <c r="M257" t="s">
        <v>112</v>
      </c>
      <c r="N257" s="22">
        <v>130.47999999999999</v>
      </c>
      <c r="O257">
        <v>4.7619047620000003</v>
      </c>
      <c r="P257" s="22">
        <v>6.524</v>
      </c>
      <c r="Q257">
        <v>9</v>
      </c>
    </row>
    <row r="258" spans="1:17" x14ac:dyDescent="0.25">
      <c r="A258">
        <v>1743</v>
      </c>
      <c r="B258" t="s">
        <v>373</v>
      </c>
      <c r="C258" t="s">
        <v>103</v>
      </c>
      <c r="D258" t="s">
        <v>104</v>
      </c>
      <c r="E258" t="s">
        <v>114</v>
      </c>
      <c r="F258" t="s">
        <v>111</v>
      </c>
      <c r="G258">
        <v>66.349999999999994</v>
      </c>
      <c r="H258">
        <v>1</v>
      </c>
      <c r="I258">
        <v>3.3174999999999999</v>
      </c>
      <c r="J258">
        <v>69.667500000000004</v>
      </c>
      <c r="K258" s="6">
        <v>43496</v>
      </c>
      <c r="L258" s="21">
        <v>0.44861111111111113</v>
      </c>
      <c r="M258" t="s">
        <v>116</v>
      </c>
      <c r="N258" s="22">
        <v>66.349999999999994</v>
      </c>
      <c r="O258">
        <v>4.7619047620000003</v>
      </c>
      <c r="P258" s="22">
        <v>3.3174999999999999</v>
      </c>
      <c r="Q258">
        <v>9.6999999999999993</v>
      </c>
    </row>
    <row r="259" spans="1:17" x14ac:dyDescent="0.25">
      <c r="A259">
        <v>3072</v>
      </c>
      <c r="B259" t="s">
        <v>374</v>
      </c>
      <c r="C259" t="s">
        <v>103</v>
      </c>
      <c r="D259" t="s">
        <v>104</v>
      </c>
      <c r="E259" t="s">
        <v>114</v>
      </c>
      <c r="F259" t="s">
        <v>115</v>
      </c>
      <c r="G259">
        <v>25.91</v>
      </c>
      <c r="H259">
        <v>6</v>
      </c>
      <c r="I259">
        <v>7.7729999999999997</v>
      </c>
      <c r="J259">
        <v>163.233</v>
      </c>
      <c r="K259" s="6">
        <v>43501</v>
      </c>
      <c r="L259" s="21">
        <v>0.42777777777777781</v>
      </c>
      <c r="M259" t="s">
        <v>107</v>
      </c>
      <c r="N259" s="22">
        <v>155.46</v>
      </c>
      <c r="O259">
        <v>4.7619047620000003</v>
      </c>
      <c r="P259" s="22">
        <v>7.7729999999999997</v>
      </c>
      <c r="Q259">
        <v>8.6999999999999993</v>
      </c>
    </row>
    <row r="260" spans="1:17" x14ac:dyDescent="0.25">
      <c r="A260">
        <v>2557</v>
      </c>
      <c r="B260" t="s">
        <v>375</v>
      </c>
      <c r="C260" t="s">
        <v>103</v>
      </c>
      <c r="D260" t="s">
        <v>104</v>
      </c>
      <c r="E260" t="s">
        <v>114</v>
      </c>
      <c r="F260" t="s">
        <v>111</v>
      </c>
      <c r="G260">
        <v>32.25</v>
      </c>
      <c r="H260">
        <v>4</v>
      </c>
      <c r="I260">
        <v>6.45</v>
      </c>
      <c r="J260">
        <v>135.44999999999999</v>
      </c>
      <c r="K260" s="6">
        <v>43509</v>
      </c>
      <c r="L260" s="21">
        <v>0.52638888888888891</v>
      </c>
      <c r="M260" t="s">
        <v>107</v>
      </c>
      <c r="N260" s="22">
        <v>129</v>
      </c>
      <c r="O260">
        <v>4.7619047620000003</v>
      </c>
      <c r="P260" s="22">
        <v>6.45</v>
      </c>
      <c r="Q260">
        <v>6.5</v>
      </c>
    </row>
    <row r="261" spans="1:17" x14ac:dyDescent="0.25">
      <c r="A261">
        <v>2179</v>
      </c>
      <c r="B261" t="s">
        <v>376</v>
      </c>
      <c r="C261" t="s">
        <v>109</v>
      </c>
      <c r="D261" t="s">
        <v>104</v>
      </c>
      <c r="E261" t="s">
        <v>114</v>
      </c>
      <c r="F261" t="s">
        <v>111</v>
      </c>
      <c r="G261">
        <v>65.94</v>
      </c>
      <c r="H261">
        <v>4</v>
      </c>
      <c r="I261">
        <v>13.188000000000001</v>
      </c>
      <c r="J261">
        <v>276.94799999999998</v>
      </c>
      <c r="K261" s="6">
        <v>43503</v>
      </c>
      <c r="L261" s="21">
        <v>0.54513888888888895</v>
      </c>
      <c r="M261" t="s">
        <v>116</v>
      </c>
      <c r="N261" s="22">
        <v>263.76</v>
      </c>
      <c r="O261">
        <v>4.7619047620000003</v>
      </c>
      <c r="P261" s="22">
        <v>13.188000000000001</v>
      </c>
      <c r="Q261">
        <v>6.9</v>
      </c>
    </row>
    <row r="262" spans="1:17" x14ac:dyDescent="0.25">
      <c r="A262">
        <v>2422</v>
      </c>
      <c r="B262" t="s">
        <v>377</v>
      </c>
      <c r="C262" t="s">
        <v>103</v>
      </c>
      <c r="D262" t="s">
        <v>110</v>
      </c>
      <c r="E262" t="s">
        <v>105</v>
      </c>
      <c r="F262" t="s">
        <v>111</v>
      </c>
      <c r="G262">
        <v>75.06</v>
      </c>
      <c r="H262">
        <v>9</v>
      </c>
      <c r="I262">
        <v>33.777000000000001</v>
      </c>
      <c r="J262">
        <v>709.31700000000001</v>
      </c>
      <c r="K262" s="6">
        <v>43543</v>
      </c>
      <c r="L262" s="21">
        <v>0.55902777777777779</v>
      </c>
      <c r="M262" t="s">
        <v>107</v>
      </c>
      <c r="N262" s="22">
        <v>675.54</v>
      </c>
      <c r="O262">
        <v>4.7619047620000003</v>
      </c>
      <c r="P262" s="22">
        <v>33.777000000000001</v>
      </c>
      <c r="Q262">
        <v>6.2</v>
      </c>
    </row>
    <row r="263" spans="1:17" x14ac:dyDescent="0.25">
      <c r="A263">
        <v>1981</v>
      </c>
      <c r="B263" t="s">
        <v>378</v>
      </c>
      <c r="C263" t="s">
        <v>109</v>
      </c>
      <c r="D263" t="s">
        <v>110</v>
      </c>
      <c r="E263" t="s">
        <v>105</v>
      </c>
      <c r="F263" t="s">
        <v>127</v>
      </c>
      <c r="G263">
        <v>16.45</v>
      </c>
      <c r="H263">
        <v>4</v>
      </c>
      <c r="I263">
        <v>3.29</v>
      </c>
      <c r="J263">
        <v>69.09</v>
      </c>
      <c r="K263" s="6">
        <v>43531</v>
      </c>
      <c r="L263" s="21">
        <v>0.62013888888888891</v>
      </c>
      <c r="M263" t="s">
        <v>107</v>
      </c>
      <c r="N263" s="22">
        <v>65.8</v>
      </c>
      <c r="O263">
        <v>4.7619047620000003</v>
      </c>
      <c r="P263" s="22">
        <v>3.29</v>
      </c>
      <c r="Q263">
        <v>5.6</v>
      </c>
    </row>
    <row r="264" spans="1:17" x14ac:dyDescent="0.25">
      <c r="A264">
        <v>2734</v>
      </c>
      <c r="B264" t="s">
        <v>379</v>
      </c>
      <c r="C264" t="s">
        <v>124</v>
      </c>
      <c r="D264" t="s">
        <v>104</v>
      </c>
      <c r="E264" t="s">
        <v>105</v>
      </c>
      <c r="F264" t="s">
        <v>127</v>
      </c>
      <c r="G264">
        <v>38.299999999999997</v>
      </c>
      <c r="H264">
        <v>4</v>
      </c>
      <c r="I264">
        <v>7.66</v>
      </c>
      <c r="J264">
        <v>160.86000000000001</v>
      </c>
      <c r="K264" s="6">
        <v>43537</v>
      </c>
      <c r="L264" s="21">
        <v>0.80694444444444446</v>
      </c>
      <c r="M264" t="s">
        <v>112</v>
      </c>
      <c r="N264" s="22">
        <v>153.19999999999999</v>
      </c>
      <c r="O264">
        <v>4.7619047620000003</v>
      </c>
      <c r="P264" s="22">
        <v>7.66</v>
      </c>
      <c r="Q264">
        <v>5.7</v>
      </c>
    </row>
    <row r="265" spans="1:17" x14ac:dyDescent="0.25">
      <c r="A265">
        <v>1199</v>
      </c>
      <c r="B265" t="s">
        <v>380</v>
      </c>
      <c r="C265" t="s">
        <v>103</v>
      </c>
      <c r="D265" t="s">
        <v>104</v>
      </c>
      <c r="E265" t="s">
        <v>105</v>
      </c>
      <c r="F265" t="s">
        <v>118</v>
      </c>
      <c r="G265">
        <v>22.24</v>
      </c>
      <c r="H265">
        <v>10</v>
      </c>
      <c r="I265">
        <v>11.12</v>
      </c>
      <c r="J265">
        <v>233.52</v>
      </c>
      <c r="K265" s="6">
        <v>43505</v>
      </c>
      <c r="L265" s="21">
        <v>0.45833333333333331</v>
      </c>
      <c r="M265" t="s">
        <v>112</v>
      </c>
      <c r="N265" s="22">
        <v>222.4</v>
      </c>
      <c r="O265">
        <v>4.7619047620000003</v>
      </c>
      <c r="P265" s="22">
        <v>11.12</v>
      </c>
      <c r="Q265">
        <v>4.2</v>
      </c>
    </row>
    <row r="266" spans="1:17" x14ac:dyDescent="0.25">
      <c r="A266">
        <v>1264</v>
      </c>
      <c r="B266" t="s">
        <v>381</v>
      </c>
      <c r="C266" t="s">
        <v>124</v>
      </c>
      <c r="D266" t="s">
        <v>110</v>
      </c>
      <c r="E266" t="s">
        <v>114</v>
      </c>
      <c r="F266" t="s">
        <v>118</v>
      </c>
      <c r="G266">
        <v>54.45</v>
      </c>
      <c r="H266">
        <v>1</v>
      </c>
      <c r="I266">
        <v>2.7225000000000001</v>
      </c>
      <c r="J266">
        <v>57.172499999999999</v>
      </c>
      <c r="K266" s="6">
        <v>43522</v>
      </c>
      <c r="L266" s="21">
        <v>0.80833333333333324</v>
      </c>
      <c r="M266" t="s">
        <v>107</v>
      </c>
      <c r="N266" s="22">
        <v>54.45</v>
      </c>
      <c r="O266">
        <v>4.7619047620000003</v>
      </c>
      <c r="P266" s="22">
        <v>2.7225000000000001</v>
      </c>
      <c r="Q266">
        <v>7.9</v>
      </c>
    </row>
    <row r="267" spans="1:17" x14ac:dyDescent="0.25">
      <c r="A267">
        <v>2888</v>
      </c>
      <c r="B267" t="s">
        <v>382</v>
      </c>
      <c r="C267" t="s">
        <v>103</v>
      </c>
      <c r="D267" t="s">
        <v>104</v>
      </c>
      <c r="E267" t="s">
        <v>105</v>
      </c>
      <c r="F267" t="s">
        <v>118</v>
      </c>
      <c r="G267">
        <v>98.4</v>
      </c>
      <c r="H267">
        <v>7</v>
      </c>
      <c r="I267">
        <v>34.44</v>
      </c>
      <c r="J267">
        <v>723.24</v>
      </c>
      <c r="K267" s="6">
        <v>43536</v>
      </c>
      <c r="L267" s="21">
        <v>0.52986111111111112</v>
      </c>
      <c r="M267" t="s">
        <v>116</v>
      </c>
      <c r="N267" s="22">
        <v>688.8</v>
      </c>
      <c r="O267">
        <v>4.7619047620000003</v>
      </c>
      <c r="P267" s="22">
        <v>34.44</v>
      </c>
      <c r="Q267">
        <v>8.6999999999999993</v>
      </c>
    </row>
    <row r="268" spans="1:17" x14ac:dyDescent="0.25">
      <c r="A268">
        <v>1510</v>
      </c>
      <c r="B268" t="s">
        <v>383</v>
      </c>
      <c r="C268" t="s">
        <v>109</v>
      </c>
      <c r="D268" t="s">
        <v>110</v>
      </c>
      <c r="E268" t="s">
        <v>114</v>
      </c>
      <c r="F268" t="s">
        <v>115</v>
      </c>
      <c r="G268">
        <v>35.47</v>
      </c>
      <c r="H268">
        <v>4</v>
      </c>
      <c r="I268">
        <v>7.0940000000000003</v>
      </c>
      <c r="J268">
        <v>148.97399999999999</v>
      </c>
      <c r="K268" s="6">
        <v>43538</v>
      </c>
      <c r="L268" s="21">
        <v>0.72361111111111109</v>
      </c>
      <c r="M268" t="s">
        <v>116</v>
      </c>
      <c r="N268" s="22">
        <v>141.88</v>
      </c>
      <c r="O268">
        <v>4.7619047620000003</v>
      </c>
      <c r="P268" s="22">
        <v>7.0940000000000003</v>
      </c>
      <c r="Q268">
        <v>6.9</v>
      </c>
    </row>
    <row r="269" spans="1:17" x14ac:dyDescent="0.25">
      <c r="A269">
        <v>1669</v>
      </c>
      <c r="B269" t="s">
        <v>384</v>
      </c>
      <c r="C269" t="s">
        <v>124</v>
      </c>
      <c r="D269" t="s">
        <v>104</v>
      </c>
      <c r="E269" t="s">
        <v>105</v>
      </c>
      <c r="F269" t="s">
        <v>125</v>
      </c>
      <c r="G269">
        <v>74.599999999999994</v>
      </c>
      <c r="H269">
        <v>10</v>
      </c>
      <c r="I269">
        <v>37.299999999999997</v>
      </c>
      <c r="J269">
        <v>783.3</v>
      </c>
      <c r="K269" s="6">
        <v>43473</v>
      </c>
      <c r="L269" s="21">
        <v>0.87152777777777779</v>
      </c>
      <c r="M269" t="s">
        <v>112</v>
      </c>
      <c r="N269" s="22">
        <v>746</v>
      </c>
      <c r="O269">
        <v>4.7619047620000003</v>
      </c>
      <c r="P269" s="22">
        <v>37.299999999999997</v>
      </c>
      <c r="Q269">
        <v>9.5</v>
      </c>
    </row>
    <row r="270" spans="1:17" x14ac:dyDescent="0.25">
      <c r="A270">
        <v>2233</v>
      </c>
      <c r="B270" t="s">
        <v>385</v>
      </c>
      <c r="C270" t="s">
        <v>103</v>
      </c>
      <c r="D270" t="s">
        <v>104</v>
      </c>
      <c r="E270" t="s">
        <v>114</v>
      </c>
      <c r="F270" t="s">
        <v>115</v>
      </c>
      <c r="G270">
        <v>70.739999999999995</v>
      </c>
      <c r="H270">
        <v>4</v>
      </c>
      <c r="I270">
        <v>14.148</v>
      </c>
      <c r="J270">
        <v>297.108</v>
      </c>
      <c r="K270" s="6">
        <v>43470</v>
      </c>
      <c r="L270" s="21">
        <v>0.67013888888888884</v>
      </c>
      <c r="M270" t="s">
        <v>116</v>
      </c>
      <c r="N270" s="22">
        <v>282.95999999999998</v>
      </c>
      <c r="O270">
        <v>4.7619047620000003</v>
      </c>
      <c r="P270" s="22">
        <v>14.148</v>
      </c>
      <c r="Q270">
        <v>4.4000000000000004</v>
      </c>
    </row>
    <row r="271" spans="1:17" x14ac:dyDescent="0.25">
      <c r="A271">
        <v>2644</v>
      </c>
      <c r="B271" t="s">
        <v>386</v>
      </c>
      <c r="C271" t="s">
        <v>103</v>
      </c>
      <c r="D271" t="s">
        <v>104</v>
      </c>
      <c r="E271" t="s">
        <v>105</v>
      </c>
      <c r="F271" t="s">
        <v>115</v>
      </c>
      <c r="G271">
        <v>35.54</v>
      </c>
      <c r="H271">
        <v>10</v>
      </c>
      <c r="I271">
        <v>17.77</v>
      </c>
      <c r="J271">
        <v>373.17</v>
      </c>
      <c r="K271" s="6">
        <v>43469</v>
      </c>
      <c r="L271" s="21">
        <v>0.56527777777777777</v>
      </c>
      <c r="M271" t="s">
        <v>107</v>
      </c>
      <c r="N271" s="22">
        <v>355.4</v>
      </c>
      <c r="O271">
        <v>4.7619047620000003</v>
      </c>
      <c r="P271" s="22">
        <v>17.77</v>
      </c>
      <c r="Q271">
        <v>7</v>
      </c>
    </row>
    <row r="272" spans="1:17" x14ac:dyDescent="0.25">
      <c r="A272">
        <v>1627</v>
      </c>
      <c r="B272" t="s">
        <v>387</v>
      </c>
      <c r="C272" t="s">
        <v>124</v>
      </c>
      <c r="D272" t="s">
        <v>110</v>
      </c>
      <c r="E272" t="s">
        <v>105</v>
      </c>
      <c r="F272" t="s">
        <v>118</v>
      </c>
      <c r="G272">
        <v>67.430000000000007</v>
      </c>
      <c r="H272">
        <v>5</v>
      </c>
      <c r="I272">
        <v>16.857500000000002</v>
      </c>
      <c r="J272">
        <v>354.00749999999999</v>
      </c>
      <c r="K272" s="6">
        <v>43530</v>
      </c>
      <c r="L272" s="21">
        <v>0.75902777777777775</v>
      </c>
      <c r="M272" t="s">
        <v>107</v>
      </c>
      <c r="N272" s="22">
        <v>337.15</v>
      </c>
      <c r="O272">
        <v>4.7619047620000003</v>
      </c>
      <c r="P272" s="22">
        <v>16.857500000000002</v>
      </c>
      <c r="Q272">
        <v>6.3</v>
      </c>
    </row>
    <row r="273" spans="1:17" x14ac:dyDescent="0.25">
      <c r="A273">
        <v>1210</v>
      </c>
      <c r="B273" t="s">
        <v>388</v>
      </c>
      <c r="C273" t="s">
        <v>109</v>
      </c>
      <c r="D273" t="s">
        <v>104</v>
      </c>
      <c r="E273" t="s">
        <v>105</v>
      </c>
      <c r="F273" t="s">
        <v>106</v>
      </c>
      <c r="G273">
        <v>21.12</v>
      </c>
      <c r="H273">
        <v>2</v>
      </c>
      <c r="I273">
        <v>2.1120000000000001</v>
      </c>
      <c r="J273">
        <v>44.351999999999997</v>
      </c>
      <c r="K273" s="6">
        <v>43468</v>
      </c>
      <c r="L273" s="21">
        <v>0.80347222222222225</v>
      </c>
      <c r="M273" t="s">
        <v>112</v>
      </c>
      <c r="N273" s="22">
        <v>42.24</v>
      </c>
      <c r="O273">
        <v>4.7619047620000003</v>
      </c>
      <c r="P273" s="22">
        <v>2.1120000000000001</v>
      </c>
      <c r="Q273">
        <v>9.6999999999999993</v>
      </c>
    </row>
    <row r="274" spans="1:17" x14ac:dyDescent="0.25">
      <c r="A274">
        <v>3040</v>
      </c>
      <c r="B274" t="s">
        <v>389</v>
      </c>
      <c r="C274" t="s">
        <v>103</v>
      </c>
      <c r="D274" t="s">
        <v>104</v>
      </c>
      <c r="E274" t="s">
        <v>105</v>
      </c>
      <c r="F274" t="s">
        <v>115</v>
      </c>
      <c r="G274">
        <v>21.54</v>
      </c>
      <c r="H274">
        <v>9</v>
      </c>
      <c r="I274">
        <v>9.6929999999999996</v>
      </c>
      <c r="J274">
        <v>203.553</v>
      </c>
      <c r="K274" s="6">
        <v>43472</v>
      </c>
      <c r="L274" s="21">
        <v>0.48888888888888887</v>
      </c>
      <c r="M274" t="s">
        <v>116</v>
      </c>
      <c r="N274" s="22">
        <v>193.86</v>
      </c>
      <c r="O274">
        <v>4.7619047620000003</v>
      </c>
      <c r="P274" s="22">
        <v>9.6929999999999996</v>
      </c>
      <c r="Q274">
        <v>8.8000000000000007</v>
      </c>
    </row>
    <row r="275" spans="1:17" x14ac:dyDescent="0.25">
      <c r="A275">
        <v>2898</v>
      </c>
      <c r="B275" t="s">
        <v>390</v>
      </c>
      <c r="C275" t="s">
        <v>103</v>
      </c>
      <c r="D275" t="s">
        <v>110</v>
      </c>
      <c r="E275" t="s">
        <v>105</v>
      </c>
      <c r="F275" t="s">
        <v>115</v>
      </c>
      <c r="G275">
        <v>12.03</v>
      </c>
      <c r="H275">
        <v>2</v>
      </c>
      <c r="I275">
        <v>1.2030000000000001</v>
      </c>
      <c r="J275">
        <v>25.263000000000002</v>
      </c>
      <c r="K275" s="6">
        <v>43492</v>
      </c>
      <c r="L275" s="21">
        <v>0.66041666666666665</v>
      </c>
      <c r="M275" t="s">
        <v>112</v>
      </c>
      <c r="N275" s="22">
        <v>24.06</v>
      </c>
      <c r="O275">
        <v>4.7619047620000003</v>
      </c>
      <c r="P275" s="22">
        <v>1.2030000000000001</v>
      </c>
      <c r="Q275">
        <v>5.0999999999999996</v>
      </c>
    </row>
    <row r="276" spans="1:17" x14ac:dyDescent="0.25">
      <c r="A276">
        <v>1907</v>
      </c>
      <c r="B276" t="s">
        <v>391</v>
      </c>
      <c r="C276" t="s">
        <v>124</v>
      </c>
      <c r="D276" t="s">
        <v>110</v>
      </c>
      <c r="E276" t="s">
        <v>105</v>
      </c>
      <c r="F276" t="s">
        <v>106</v>
      </c>
      <c r="G276">
        <v>99.71</v>
      </c>
      <c r="H276">
        <v>6</v>
      </c>
      <c r="I276">
        <v>29.913</v>
      </c>
      <c r="J276">
        <v>628.173</v>
      </c>
      <c r="K276" s="6">
        <v>43522</v>
      </c>
      <c r="L276" s="21">
        <v>0.70277777777777783</v>
      </c>
      <c r="M276" t="s">
        <v>107</v>
      </c>
      <c r="N276" s="22">
        <v>598.26</v>
      </c>
      <c r="O276">
        <v>4.7619047620000003</v>
      </c>
      <c r="P276" s="22">
        <v>29.913</v>
      </c>
      <c r="Q276">
        <v>7.9</v>
      </c>
    </row>
    <row r="277" spans="1:17" x14ac:dyDescent="0.25">
      <c r="A277">
        <v>1991</v>
      </c>
      <c r="B277" t="s">
        <v>392</v>
      </c>
      <c r="C277" t="s">
        <v>124</v>
      </c>
      <c r="D277" t="s">
        <v>110</v>
      </c>
      <c r="E277" t="s">
        <v>114</v>
      </c>
      <c r="F277" t="s">
        <v>127</v>
      </c>
      <c r="G277">
        <v>47.97</v>
      </c>
      <c r="H277">
        <v>7</v>
      </c>
      <c r="I277">
        <v>16.7895</v>
      </c>
      <c r="J277">
        <v>352.5795</v>
      </c>
      <c r="K277" s="6">
        <v>43472</v>
      </c>
      <c r="L277" s="21">
        <v>0.86944444444444446</v>
      </c>
      <c r="M277" t="s">
        <v>112</v>
      </c>
      <c r="N277" s="22">
        <v>335.79</v>
      </c>
      <c r="O277">
        <v>4.7619047620000003</v>
      </c>
      <c r="P277" s="22">
        <v>16.7895</v>
      </c>
      <c r="Q277">
        <v>6.2</v>
      </c>
    </row>
    <row r="278" spans="1:17" x14ac:dyDescent="0.25">
      <c r="A278">
        <v>2686</v>
      </c>
      <c r="B278" t="s">
        <v>393</v>
      </c>
      <c r="C278" t="s">
        <v>109</v>
      </c>
      <c r="D278" t="s">
        <v>104</v>
      </c>
      <c r="E278" t="s">
        <v>105</v>
      </c>
      <c r="F278" t="s">
        <v>115</v>
      </c>
      <c r="G278">
        <v>21.82</v>
      </c>
      <c r="H278">
        <v>10</v>
      </c>
      <c r="I278">
        <v>10.91</v>
      </c>
      <c r="J278">
        <v>229.11</v>
      </c>
      <c r="K278" s="6">
        <v>43472</v>
      </c>
      <c r="L278" s="21">
        <v>0.73333333333333339</v>
      </c>
      <c r="M278" t="s">
        <v>112</v>
      </c>
      <c r="N278" s="22">
        <v>218.2</v>
      </c>
      <c r="O278">
        <v>4.7619047620000003</v>
      </c>
      <c r="P278" s="22">
        <v>10.91</v>
      </c>
      <c r="Q278">
        <v>7.1</v>
      </c>
    </row>
    <row r="279" spans="1:17" x14ac:dyDescent="0.25">
      <c r="A279">
        <v>1294</v>
      </c>
      <c r="B279" t="s">
        <v>394</v>
      </c>
      <c r="C279" t="s">
        <v>109</v>
      </c>
      <c r="D279" t="s">
        <v>110</v>
      </c>
      <c r="E279" t="s">
        <v>105</v>
      </c>
      <c r="F279" t="s">
        <v>127</v>
      </c>
      <c r="G279">
        <v>95.42</v>
      </c>
      <c r="H279">
        <v>4</v>
      </c>
      <c r="I279">
        <v>19.084</v>
      </c>
      <c r="J279">
        <v>400.76400000000001</v>
      </c>
      <c r="K279" s="6">
        <v>43498</v>
      </c>
      <c r="L279" s="21">
        <v>0.55763888888888891</v>
      </c>
      <c r="M279" t="s">
        <v>107</v>
      </c>
      <c r="N279" s="22">
        <v>381.68</v>
      </c>
      <c r="O279">
        <v>4.7619047620000003</v>
      </c>
      <c r="P279" s="22">
        <v>19.084</v>
      </c>
      <c r="Q279">
        <v>6.4</v>
      </c>
    </row>
    <row r="280" spans="1:17" x14ac:dyDescent="0.25">
      <c r="A280">
        <v>2712</v>
      </c>
      <c r="B280" t="s">
        <v>395</v>
      </c>
      <c r="C280" t="s">
        <v>109</v>
      </c>
      <c r="D280" t="s">
        <v>104</v>
      </c>
      <c r="E280" t="s">
        <v>114</v>
      </c>
      <c r="F280" t="s">
        <v>127</v>
      </c>
      <c r="G280">
        <v>70.989999999999995</v>
      </c>
      <c r="H280">
        <v>10</v>
      </c>
      <c r="I280">
        <v>35.494999999999997</v>
      </c>
      <c r="J280">
        <v>745.39499999999998</v>
      </c>
      <c r="K280" s="6">
        <v>43544</v>
      </c>
      <c r="L280" s="21">
        <v>0.68611111111111101</v>
      </c>
      <c r="M280" t="s">
        <v>112</v>
      </c>
      <c r="N280" s="22">
        <v>709.9</v>
      </c>
      <c r="O280">
        <v>4.7619047620000003</v>
      </c>
      <c r="P280" s="22">
        <v>35.494999999999997</v>
      </c>
      <c r="Q280">
        <v>5.7</v>
      </c>
    </row>
    <row r="281" spans="1:17" x14ac:dyDescent="0.25">
      <c r="A281">
        <v>2302</v>
      </c>
      <c r="B281" t="s">
        <v>396</v>
      </c>
      <c r="C281" t="s">
        <v>103</v>
      </c>
      <c r="D281" t="s">
        <v>104</v>
      </c>
      <c r="E281" t="s">
        <v>114</v>
      </c>
      <c r="F281" t="s">
        <v>118</v>
      </c>
      <c r="G281">
        <v>44.02</v>
      </c>
      <c r="H281">
        <v>10</v>
      </c>
      <c r="I281">
        <v>22.01</v>
      </c>
      <c r="J281">
        <v>462.21</v>
      </c>
      <c r="K281" s="6">
        <v>43544</v>
      </c>
      <c r="L281" s="21">
        <v>0.83124999999999993</v>
      </c>
      <c r="M281" t="s">
        <v>116</v>
      </c>
      <c r="N281" s="22">
        <v>440.2</v>
      </c>
      <c r="O281">
        <v>4.7619047620000003</v>
      </c>
      <c r="P281" s="22">
        <v>22.01</v>
      </c>
      <c r="Q281">
        <v>9.6</v>
      </c>
    </row>
    <row r="282" spans="1:17" x14ac:dyDescent="0.25">
      <c r="A282">
        <v>1120</v>
      </c>
      <c r="B282" t="s">
        <v>397</v>
      </c>
      <c r="C282" t="s">
        <v>103</v>
      </c>
      <c r="D282" t="s">
        <v>110</v>
      </c>
      <c r="E282" t="s">
        <v>105</v>
      </c>
      <c r="F282" t="s">
        <v>115</v>
      </c>
      <c r="G282">
        <v>69.959999999999994</v>
      </c>
      <c r="H282">
        <v>8</v>
      </c>
      <c r="I282">
        <v>27.984000000000002</v>
      </c>
      <c r="J282">
        <v>587.66399999999999</v>
      </c>
      <c r="K282" s="6">
        <v>43511</v>
      </c>
      <c r="L282" s="21">
        <v>0.7090277777777777</v>
      </c>
      <c r="M282" t="s">
        <v>116</v>
      </c>
      <c r="N282" s="22">
        <v>559.67999999999995</v>
      </c>
      <c r="O282">
        <v>4.7619047620000003</v>
      </c>
      <c r="P282" s="22">
        <v>27.984000000000002</v>
      </c>
      <c r="Q282">
        <v>6.4</v>
      </c>
    </row>
    <row r="283" spans="1:17" x14ac:dyDescent="0.25">
      <c r="A283">
        <v>1655</v>
      </c>
      <c r="B283" t="s">
        <v>398</v>
      </c>
      <c r="C283" t="s">
        <v>109</v>
      </c>
      <c r="D283" t="s">
        <v>110</v>
      </c>
      <c r="E283" t="s">
        <v>114</v>
      </c>
      <c r="F283" t="s">
        <v>115</v>
      </c>
      <c r="G283">
        <v>37</v>
      </c>
      <c r="H283">
        <v>1</v>
      </c>
      <c r="I283">
        <v>1.85</v>
      </c>
      <c r="J283">
        <v>38.85</v>
      </c>
      <c r="K283" s="6">
        <v>43530</v>
      </c>
      <c r="L283" s="21">
        <v>0.56180555555555556</v>
      </c>
      <c r="M283" t="s">
        <v>116</v>
      </c>
      <c r="N283" s="22">
        <v>37</v>
      </c>
      <c r="O283">
        <v>4.7619047620000003</v>
      </c>
      <c r="P283" s="22">
        <v>1.85</v>
      </c>
      <c r="Q283">
        <v>7.9</v>
      </c>
    </row>
    <row r="284" spans="1:17" x14ac:dyDescent="0.25">
      <c r="A284">
        <v>2427</v>
      </c>
      <c r="B284" t="s">
        <v>399</v>
      </c>
      <c r="C284" t="s">
        <v>103</v>
      </c>
      <c r="D284" t="s">
        <v>110</v>
      </c>
      <c r="E284" t="s">
        <v>105</v>
      </c>
      <c r="F284" t="s">
        <v>118</v>
      </c>
      <c r="G284">
        <v>15.34</v>
      </c>
      <c r="H284">
        <v>1</v>
      </c>
      <c r="I284">
        <v>0.76700000000000002</v>
      </c>
      <c r="J284">
        <v>16.106999999999999</v>
      </c>
      <c r="K284" s="6">
        <v>43471</v>
      </c>
      <c r="L284" s="21">
        <v>0.46458333333333335</v>
      </c>
      <c r="M284" t="s">
        <v>112</v>
      </c>
      <c r="N284" s="22">
        <v>15.34</v>
      </c>
      <c r="O284">
        <v>4.7619047620000003</v>
      </c>
      <c r="P284" s="22">
        <v>0.76700000000000002</v>
      </c>
      <c r="Q284">
        <v>6.5</v>
      </c>
    </row>
    <row r="285" spans="1:17" x14ac:dyDescent="0.25">
      <c r="A285">
        <v>1102</v>
      </c>
      <c r="B285" t="s">
        <v>400</v>
      </c>
      <c r="C285" t="s">
        <v>103</v>
      </c>
      <c r="D285" t="s">
        <v>104</v>
      </c>
      <c r="E285" t="s">
        <v>114</v>
      </c>
      <c r="F285" t="s">
        <v>106</v>
      </c>
      <c r="G285">
        <v>99.83</v>
      </c>
      <c r="H285">
        <v>6</v>
      </c>
      <c r="I285">
        <v>29.949000000000002</v>
      </c>
      <c r="J285">
        <v>628.92899999999997</v>
      </c>
      <c r="K285" s="6">
        <v>43528</v>
      </c>
      <c r="L285" s="21">
        <v>0.62638888888888888</v>
      </c>
      <c r="M285" t="s">
        <v>107</v>
      </c>
      <c r="N285" s="22">
        <v>598.98</v>
      </c>
      <c r="O285">
        <v>4.7619047620000003</v>
      </c>
      <c r="P285" s="22">
        <v>29.949000000000002</v>
      </c>
      <c r="Q285">
        <v>8.5</v>
      </c>
    </row>
    <row r="286" spans="1:17" x14ac:dyDescent="0.25">
      <c r="A286">
        <v>2764</v>
      </c>
      <c r="B286" t="s">
        <v>401</v>
      </c>
      <c r="C286" t="s">
        <v>103</v>
      </c>
      <c r="D286" t="s">
        <v>104</v>
      </c>
      <c r="E286" t="s">
        <v>105</v>
      </c>
      <c r="F286" t="s">
        <v>106</v>
      </c>
      <c r="G286">
        <v>47.67</v>
      </c>
      <c r="H286">
        <v>4</v>
      </c>
      <c r="I286">
        <v>9.5340000000000007</v>
      </c>
      <c r="J286">
        <v>200.214</v>
      </c>
      <c r="K286" s="6">
        <v>43536</v>
      </c>
      <c r="L286" s="21">
        <v>0.59791666666666665</v>
      </c>
      <c r="M286" t="s">
        <v>112</v>
      </c>
      <c r="N286" s="22">
        <v>190.68</v>
      </c>
      <c r="O286">
        <v>4.7619047620000003</v>
      </c>
      <c r="P286" s="22">
        <v>9.5340000000000007</v>
      </c>
      <c r="Q286">
        <v>9.1</v>
      </c>
    </row>
    <row r="287" spans="1:17" x14ac:dyDescent="0.25">
      <c r="A287">
        <v>2203</v>
      </c>
      <c r="B287" t="s">
        <v>402</v>
      </c>
      <c r="C287" t="s">
        <v>124</v>
      </c>
      <c r="D287" t="s">
        <v>110</v>
      </c>
      <c r="E287" t="s">
        <v>114</v>
      </c>
      <c r="F287" t="s">
        <v>106</v>
      </c>
      <c r="G287">
        <v>66.680000000000007</v>
      </c>
      <c r="H287">
        <v>5</v>
      </c>
      <c r="I287">
        <v>16.670000000000002</v>
      </c>
      <c r="J287">
        <v>350.07</v>
      </c>
      <c r="K287" s="6">
        <v>43516</v>
      </c>
      <c r="L287" s="21">
        <v>0.75069444444444444</v>
      </c>
      <c r="M287" t="s">
        <v>112</v>
      </c>
      <c r="N287" s="22">
        <v>333.4</v>
      </c>
      <c r="O287">
        <v>4.7619047620000003</v>
      </c>
      <c r="P287" s="22">
        <v>16.670000000000002</v>
      </c>
      <c r="Q287">
        <v>7.6</v>
      </c>
    </row>
    <row r="288" spans="1:17" x14ac:dyDescent="0.25">
      <c r="A288">
        <v>2942</v>
      </c>
      <c r="B288" t="s">
        <v>403</v>
      </c>
      <c r="C288" t="s">
        <v>109</v>
      </c>
      <c r="D288" t="s">
        <v>104</v>
      </c>
      <c r="E288" t="s">
        <v>114</v>
      </c>
      <c r="F288" t="s">
        <v>115</v>
      </c>
      <c r="G288">
        <v>74.86</v>
      </c>
      <c r="H288">
        <v>1</v>
      </c>
      <c r="I288">
        <v>3.7429999999999999</v>
      </c>
      <c r="J288">
        <v>78.602999999999994</v>
      </c>
      <c r="K288" s="6">
        <v>43548</v>
      </c>
      <c r="L288" s="21">
        <v>0.61736111111111114</v>
      </c>
      <c r="M288" t="s">
        <v>112</v>
      </c>
      <c r="N288" s="22">
        <v>74.86</v>
      </c>
      <c r="O288">
        <v>4.7619047620000003</v>
      </c>
      <c r="P288" s="22">
        <v>3.7429999999999999</v>
      </c>
      <c r="Q288">
        <v>6.9</v>
      </c>
    </row>
    <row r="289" spans="1:17" x14ac:dyDescent="0.25">
      <c r="A289">
        <v>2149</v>
      </c>
      <c r="B289" t="s">
        <v>404</v>
      </c>
      <c r="C289" t="s">
        <v>109</v>
      </c>
      <c r="D289" t="s">
        <v>110</v>
      </c>
      <c r="E289" t="s">
        <v>105</v>
      </c>
      <c r="F289" t="s">
        <v>118</v>
      </c>
      <c r="G289">
        <v>23.75</v>
      </c>
      <c r="H289">
        <v>9</v>
      </c>
      <c r="I289">
        <v>10.6875</v>
      </c>
      <c r="J289">
        <v>224.4375</v>
      </c>
      <c r="K289" s="6">
        <v>43496</v>
      </c>
      <c r="L289" s="21">
        <v>0.50138888888888888</v>
      </c>
      <c r="M289" t="s">
        <v>112</v>
      </c>
      <c r="N289" s="22">
        <v>213.75</v>
      </c>
      <c r="O289">
        <v>4.7619047620000003</v>
      </c>
      <c r="P289" s="22">
        <v>10.6875</v>
      </c>
      <c r="Q289">
        <v>9.5</v>
      </c>
    </row>
    <row r="290" spans="1:17" x14ac:dyDescent="0.25">
      <c r="A290">
        <v>2193</v>
      </c>
      <c r="B290" t="s">
        <v>405</v>
      </c>
      <c r="C290" t="s">
        <v>124</v>
      </c>
      <c r="D290" t="s">
        <v>110</v>
      </c>
      <c r="E290" t="s">
        <v>105</v>
      </c>
      <c r="F290" t="s">
        <v>125</v>
      </c>
      <c r="G290">
        <v>48.51</v>
      </c>
      <c r="H290">
        <v>7</v>
      </c>
      <c r="I290">
        <v>16.9785</v>
      </c>
      <c r="J290">
        <v>356.54849999999999</v>
      </c>
      <c r="K290" s="6">
        <v>43490</v>
      </c>
      <c r="L290" s="21">
        <v>0.5625</v>
      </c>
      <c r="M290" t="s">
        <v>116</v>
      </c>
      <c r="N290" s="22">
        <v>339.57</v>
      </c>
      <c r="O290">
        <v>4.7619047620000003</v>
      </c>
      <c r="P290" s="22">
        <v>16.9785</v>
      </c>
      <c r="Q290">
        <v>5.2</v>
      </c>
    </row>
    <row r="291" spans="1:17" x14ac:dyDescent="0.25">
      <c r="A291">
        <v>2028</v>
      </c>
      <c r="B291" t="s">
        <v>406</v>
      </c>
      <c r="C291" t="s">
        <v>103</v>
      </c>
      <c r="D291" t="s">
        <v>104</v>
      </c>
      <c r="E291" t="s">
        <v>105</v>
      </c>
      <c r="F291" t="s">
        <v>115</v>
      </c>
      <c r="G291">
        <v>94.88</v>
      </c>
      <c r="H291">
        <v>7</v>
      </c>
      <c r="I291">
        <v>33.207999999999998</v>
      </c>
      <c r="J291">
        <v>697.36800000000005</v>
      </c>
      <c r="K291" s="6">
        <v>43499</v>
      </c>
      <c r="L291" s="21">
        <v>0.60972222222222217</v>
      </c>
      <c r="M291" t="s">
        <v>112</v>
      </c>
      <c r="N291" s="22">
        <v>664.16</v>
      </c>
      <c r="O291">
        <v>4.7619047620000003</v>
      </c>
      <c r="P291" s="22">
        <v>33.207999999999998</v>
      </c>
      <c r="Q291">
        <v>4.2</v>
      </c>
    </row>
    <row r="292" spans="1:17" x14ac:dyDescent="0.25">
      <c r="A292">
        <v>2998</v>
      </c>
      <c r="B292" t="s">
        <v>407</v>
      </c>
      <c r="C292" t="s">
        <v>124</v>
      </c>
      <c r="D292" t="s">
        <v>104</v>
      </c>
      <c r="E292" t="s">
        <v>114</v>
      </c>
      <c r="F292" t="s">
        <v>111</v>
      </c>
      <c r="G292">
        <v>40.299999999999997</v>
      </c>
      <c r="H292">
        <v>10</v>
      </c>
      <c r="I292">
        <v>20.149999999999999</v>
      </c>
      <c r="J292">
        <v>423.15</v>
      </c>
      <c r="K292" s="6">
        <v>43489</v>
      </c>
      <c r="L292" s="21">
        <v>0.73402777777777783</v>
      </c>
      <c r="M292" t="s">
        <v>116</v>
      </c>
      <c r="N292" s="22">
        <v>403</v>
      </c>
      <c r="O292">
        <v>4.7619047620000003</v>
      </c>
      <c r="P292" s="22">
        <v>20.149999999999999</v>
      </c>
      <c r="Q292">
        <v>7</v>
      </c>
    </row>
    <row r="293" spans="1:17" x14ac:dyDescent="0.25">
      <c r="A293">
        <v>2464</v>
      </c>
      <c r="B293" t="s">
        <v>408</v>
      </c>
      <c r="C293" t="s">
        <v>109</v>
      </c>
      <c r="D293" t="s">
        <v>110</v>
      </c>
      <c r="E293" t="s">
        <v>114</v>
      </c>
      <c r="F293" t="s">
        <v>111</v>
      </c>
      <c r="G293">
        <v>27.85</v>
      </c>
      <c r="H293">
        <v>7</v>
      </c>
      <c r="I293">
        <v>9.7475000000000005</v>
      </c>
      <c r="J293">
        <v>204.69749999999999</v>
      </c>
      <c r="K293" s="6">
        <v>43538</v>
      </c>
      <c r="L293" s="21">
        <v>0.72222222222222221</v>
      </c>
      <c r="M293" t="s">
        <v>107</v>
      </c>
      <c r="N293" s="22">
        <v>194.95</v>
      </c>
      <c r="O293">
        <v>4.7619047620000003</v>
      </c>
      <c r="P293" s="22">
        <v>9.7475000000000005</v>
      </c>
      <c r="Q293">
        <v>6</v>
      </c>
    </row>
    <row r="294" spans="1:17" x14ac:dyDescent="0.25">
      <c r="A294">
        <v>1018</v>
      </c>
      <c r="B294" t="s">
        <v>409</v>
      </c>
      <c r="C294" t="s">
        <v>103</v>
      </c>
      <c r="D294" t="s">
        <v>104</v>
      </c>
      <c r="E294" t="s">
        <v>105</v>
      </c>
      <c r="F294" t="s">
        <v>111</v>
      </c>
      <c r="G294">
        <v>62.48</v>
      </c>
      <c r="H294">
        <v>1</v>
      </c>
      <c r="I294">
        <v>3.1240000000000001</v>
      </c>
      <c r="J294">
        <v>65.603999999999999</v>
      </c>
      <c r="K294" s="6">
        <v>43514</v>
      </c>
      <c r="L294" s="21">
        <v>0.8534722222222223</v>
      </c>
      <c r="M294" t="s">
        <v>112</v>
      </c>
      <c r="N294" s="22">
        <v>62.48</v>
      </c>
      <c r="O294">
        <v>4.7619047620000003</v>
      </c>
      <c r="P294" s="22">
        <v>3.1240000000000001</v>
      </c>
      <c r="Q294">
        <v>4.7</v>
      </c>
    </row>
    <row r="295" spans="1:17" x14ac:dyDescent="0.25">
      <c r="A295">
        <v>1521</v>
      </c>
      <c r="B295" t="s">
        <v>410</v>
      </c>
      <c r="C295" t="s">
        <v>103</v>
      </c>
      <c r="D295" t="s">
        <v>104</v>
      </c>
      <c r="E295" t="s">
        <v>105</v>
      </c>
      <c r="F295" t="s">
        <v>125</v>
      </c>
      <c r="G295">
        <v>36.36</v>
      </c>
      <c r="H295">
        <v>2</v>
      </c>
      <c r="I295">
        <v>3.6360000000000001</v>
      </c>
      <c r="J295">
        <v>76.355999999999995</v>
      </c>
      <c r="K295" s="6">
        <v>43486</v>
      </c>
      <c r="L295" s="21">
        <v>0.41666666666666669</v>
      </c>
      <c r="M295" t="s">
        <v>112</v>
      </c>
      <c r="N295" s="22">
        <v>72.72</v>
      </c>
      <c r="O295">
        <v>4.7619047620000003</v>
      </c>
      <c r="P295" s="22">
        <v>3.6360000000000001</v>
      </c>
      <c r="Q295">
        <v>7.1</v>
      </c>
    </row>
    <row r="296" spans="1:17" x14ac:dyDescent="0.25">
      <c r="A296">
        <v>2930</v>
      </c>
      <c r="B296" t="s">
        <v>411</v>
      </c>
      <c r="C296" t="s">
        <v>124</v>
      </c>
      <c r="D296" t="s">
        <v>110</v>
      </c>
      <c r="E296" t="s">
        <v>114</v>
      </c>
      <c r="F296" t="s">
        <v>106</v>
      </c>
      <c r="G296">
        <v>18.11</v>
      </c>
      <c r="H296">
        <v>10</v>
      </c>
      <c r="I296">
        <v>9.0549999999999997</v>
      </c>
      <c r="J296">
        <v>190.155</v>
      </c>
      <c r="K296" s="6">
        <v>43537</v>
      </c>
      <c r="L296" s="21">
        <v>0.49027777777777781</v>
      </c>
      <c r="M296" t="s">
        <v>107</v>
      </c>
      <c r="N296" s="22">
        <v>181.1</v>
      </c>
      <c r="O296">
        <v>4.7619047620000003</v>
      </c>
      <c r="P296" s="22">
        <v>9.0549999999999997</v>
      </c>
      <c r="Q296">
        <v>5.9</v>
      </c>
    </row>
    <row r="297" spans="1:17" x14ac:dyDescent="0.25">
      <c r="A297">
        <v>2527</v>
      </c>
      <c r="B297" t="s">
        <v>412</v>
      </c>
      <c r="C297" t="s">
        <v>109</v>
      </c>
      <c r="D297" t="s">
        <v>104</v>
      </c>
      <c r="E297" t="s">
        <v>105</v>
      </c>
      <c r="F297" t="s">
        <v>111</v>
      </c>
      <c r="G297">
        <v>51.92</v>
      </c>
      <c r="H297">
        <v>5</v>
      </c>
      <c r="I297">
        <v>12.98</v>
      </c>
      <c r="J297">
        <v>272.58</v>
      </c>
      <c r="K297" s="6">
        <v>43527</v>
      </c>
      <c r="L297" s="21">
        <v>0.5708333333333333</v>
      </c>
      <c r="M297" t="s">
        <v>112</v>
      </c>
      <c r="N297" s="22">
        <v>259.60000000000002</v>
      </c>
      <c r="O297">
        <v>4.7619047620000003</v>
      </c>
      <c r="P297" s="22">
        <v>12.98</v>
      </c>
      <c r="Q297">
        <v>7.5</v>
      </c>
    </row>
    <row r="298" spans="1:17" x14ac:dyDescent="0.25">
      <c r="A298">
        <v>2091</v>
      </c>
      <c r="B298" t="s">
        <v>413</v>
      </c>
      <c r="C298" t="s">
        <v>109</v>
      </c>
      <c r="D298" t="s">
        <v>110</v>
      </c>
      <c r="E298" t="s">
        <v>114</v>
      </c>
      <c r="F298" t="s">
        <v>111</v>
      </c>
      <c r="G298">
        <v>28.84</v>
      </c>
      <c r="H298">
        <v>4</v>
      </c>
      <c r="I298">
        <v>5.7679999999999998</v>
      </c>
      <c r="J298">
        <v>121.128</v>
      </c>
      <c r="K298" s="6">
        <v>43553</v>
      </c>
      <c r="L298" s="21">
        <v>0.61388888888888882</v>
      </c>
      <c r="M298" t="s">
        <v>112</v>
      </c>
      <c r="N298" s="22">
        <v>115.36</v>
      </c>
      <c r="O298">
        <v>4.7619047620000003</v>
      </c>
      <c r="P298" s="22">
        <v>5.7679999999999998</v>
      </c>
      <c r="Q298">
        <v>6.4</v>
      </c>
    </row>
    <row r="299" spans="1:17" x14ac:dyDescent="0.25">
      <c r="A299">
        <v>2240</v>
      </c>
      <c r="B299" t="s">
        <v>414</v>
      </c>
      <c r="C299" t="s">
        <v>103</v>
      </c>
      <c r="D299" t="s">
        <v>104</v>
      </c>
      <c r="E299" t="s">
        <v>114</v>
      </c>
      <c r="F299" t="s">
        <v>115</v>
      </c>
      <c r="G299">
        <v>78.38</v>
      </c>
      <c r="H299">
        <v>6</v>
      </c>
      <c r="I299">
        <v>23.513999999999999</v>
      </c>
      <c r="J299">
        <v>493.79399999999998</v>
      </c>
      <c r="K299" s="6">
        <v>43475</v>
      </c>
      <c r="L299" s="21">
        <v>0.59444444444444444</v>
      </c>
      <c r="M299" t="s">
        <v>107</v>
      </c>
      <c r="N299" s="22">
        <v>470.28</v>
      </c>
      <c r="O299">
        <v>4.7619047620000003</v>
      </c>
      <c r="P299" s="22">
        <v>23.513999999999999</v>
      </c>
      <c r="Q299">
        <v>5.8</v>
      </c>
    </row>
    <row r="300" spans="1:17" x14ac:dyDescent="0.25">
      <c r="A300">
        <v>1873</v>
      </c>
      <c r="B300" t="s">
        <v>415</v>
      </c>
      <c r="C300" t="s">
        <v>103</v>
      </c>
      <c r="D300" t="s">
        <v>104</v>
      </c>
      <c r="E300" t="s">
        <v>114</v>
      </c>
      <c r="F300" t="s">
        <v>115</v>
      </c>
      <c r="G300">
        <v>60.01</v>
      </c>
      <c r="H300">
        <v>4</v>
      </c>
      <c r="I300">
        <v>12.002000000000001</v>
      </c>
      <c r="J300">
        <v>252.042</v>
      </c>
      <c r="K300" s="6">
        <v>43490</v>
      </c>
      <c r="L300" s="21">
        <v>0.66249999999999998</v>
      </c>
      <c r="M300" t="s">
        <v>112</v>
      </c>
      <c r="N300" s="22">
        <v>240.04</v>
      </c>
      <c r="O300">
        <v>4.7619047620000003</v>
      </c>
      <c r="P300" s="22">
        <v>12.002000000000001</v>
      </c>
      <c r="Q300">
        <v>4.5</v>
      </c>
    </row>
    <row r="301" spans="1:17" x14ac:dyDescent="0.25">
      <c r="A301">
        <v>2223</v>
      </c>
      <c r="B301" t="s">
        <v>416</v>
      </c>
      <c r="C301" t="s">
        <v>109</v>
      </c>
      <c r="D301" t="s">
        <v>104</v>
      </c>
      <c r="E301" t="s">
        <v>105</v>
      </c>
      <c r="F301" t="s">
        <v>115</v>
      </c>
      <c r="G301">
        <v>88.61</v>
      </c>
      <c r="H301">
        <v>1</v>
      </c>
      <c r="I301">
        <v>4.4305000000000003</v>
      </c>
      <c r="J301">
        <v>93.040499999999994</v>
      </c>
      <c r="K301" s="6">
        <v>43484</v>
      </c>
      <c r="L301" s="21">
        <v>0.43124999999999997</v>
      </c>
      <c r="M301" t="s">
        <v>112</v>
      </c>
      <c r="N301" s="22">
        <v>88.61</v>
      </c>
      <c r="O301">
        <v>4.7619047620000003</v>
      </c>
      <c r="P301" s="22">
        <v>4.4305000000000003</v>
      </c>
      <c r="Q301">
        <v>7.7</v>
      </c>
    </row>
    <row r="302" spans="1:17" x14ac:dyDescent="0.25">
      <c r="A302">
        <v>1696</v>
      </c>
      <c r="B302" t="s">
        <v>417</v>
      </c>
      <c r="C302" t="s">
        <v>109</v>
      </c>
      <c r="D302" t="s">
        <v>110</v>
      </c>
      <c r="E302" t="s">
        <v>114</v>
      </c>
      <c r="F302" t="s">
        <v>127</v>
      </c>
      <c r="G302">
        <v>99.82</v>
      </c>
      <c r="H302">
        <v>2</v>
      </c>
      <c r="I302">
        <v>9.9819999999999993</v>
      </c>
      <c r="J302">
        <v>209.62200000000001</v>
      </c>
      <c r="K302" s="6">
        <v>43467</v>
      </c>
      <c r="L302" s="21">
        <v>0.75624999999999998</v>
      </c>
      <c r="M302" t="s">
        <v>116</v>
      </c>
      <c r="N302" s="22">
        <v>199.64</v>
      </c>
      <c r="O302">
        <v>4.7619047620000003</v>
      </c>
      <c r="P302" s="22">
        <v>9.9819999999999993</v>
      </c>
      <c r="Q302">
        <v>6.7</v>
      </c>
    </row>
    <row r="303" spans="1:17" x14ac:dyDescent="0.25">
      <c r="A303">
        <v>2330</v>
      </c>
      <c r="B303" t="s">
        <v>418</v>
      </c>
      <c r="C303" t="s">
        <v>124</v>
      </c>
      <c r="D303" t="s">
        <v>104</v>
      </c>
      <c r="E303" t="s">
        <v>114</v>
      </c>
      <c r="F303" t="s">
        <v>106</v>
      </c>
      <c r="G303">
        <v>39.01</v>
      </c>
      <c r="H303">
        <v>1</v>
      </c>
      <c r="I303">
        <v>1.9504999999999999</v>
      </c>
      <c r="J303">
        <v>40.960500000000003</v>
      </c>
      <c r="K303" s="6">
        <v>43536</v>
      </c>
      <c r="L303" s="21">
        <v>0.69861111111111107</v>
      </c>
      <c r="M303" t="s">
        <v>116</v>
      </c>
      <c r="N303" s="22">
        <v>39.01</v>
      </c>
      <c r="O303">
        <v>4.7619047620000003</v>
      </c>
      <c r="P303" s="22">
        <v>1.9504999999999999</v>
      </c>
      <c r="Q303">
        <v>4.7</v>
      </c>
    </row>
    <row r="304" spans="1:17" x14ac:dyDescent="0.25">
      <c r="A304">
        <v>2863</v>
      </c>
      <c r="B304" t="s">
        <v>419</v>
      </c>
      <c r="C304" t="s">
        <v>109</v>
      </c>
      <c r="D304" t="s">
        <v>110</v>
      </c>
      <c r="E304" t="s">
        <v>114</v>
      </c>
      <c r="F304" t="s">
        <v>125</v>
      </c>
      <c r="G304">
        <v>48.61</v>
      </c>
      <c r="H304">
        <v>1</v>
      </c>
      <c r="I304">
        <v>2.4304999999999999</v>
      </c>
      <c r="J304">
        <v>51.040500000000002</v>
      </c>
      <c r="K304" s="6">
        <v>43521</v>
      </c>
      <c r="L304" s="21">
        <v>0.64652777777777781</v>
      </c>
      <c r="M304" t="s">
        <v>112</v>
      </c>
      <c r="N304" s="22">
        <v>48.61</v>
      </c>
      <c r="O304">
        <v>4.7619047620000003</v>
      </c>
      <c r="P304" s="22">
        <v>2.4304999999999999</v>
      </c>
      <c r="Q304">
        <v>4.4000000000000004</v>
      </c>
    </row>
    <row r="305" spans="1:17" x14ac:dyDescent="0.25">
      <c r="A305">
        <v>3023</v>
      </c>
      <c r="B305" t="s">
        <v>420</v>
      </c>
      <c r="C305" t="s">
        <v>103</v>
      </c>
      <c r="D305" t="s">
        <v>110</v>
      </c>
      <c r="E305" t="s">
        <v>105</v>
      </c>
      <c r="F305" t="s">
        <v>111</v>
      </c>
      <c r="G305">
        <v>51.19</v>
      </c>
      <c r="H305">
        <v>4</v>
      </c>
      <c r="I305">
        <v>10.238</v>
      </c>
      <c r="J305">
        <v>214.99799999999999</v>
      </c>
      <c r="K305" s="6">
        <v>43542</v>
      </c>
      <c r="L305" s="21">
        <v>0.71875</v>
      </c>
      <c r="M305" t="s">
        <v>116</v>
      </c>
      <c r="N305" s="22">
        <v>204.76</v>
      </c>
      <c r="O305">
        <v>4.7619047620000003</v>
      </c>
      <c r="P305" s="22">
        <v>10.238</v>
      </c>
      <c r="Q305">
        <v>4.7</v>
      </c>
    </row>
    <row r="306" spans="1:17" x14ac:dyDescent="0.25">
      <c r="A306">
        <v>2574</v>
      </c>
      <c r="B306" t="s">
        <v>421</v>
      </c>
      <c r="C306" t="s">
        <v>124</v>
      </c>
      <c r="D306" t="s">
        <v>110</v>
      </c>
      <c r="E306" t="s">
        <v>105</v>
      </c>
      <c r="F306" t="s">
        <v>111</v>
      </c>
      <c r="G306">
        <v>14.96</v>
      </c>
      <c r="H306">
        <v>8</v>
      </c>
      <c r="I306">
        <v>5.984</v>
      </c>
      <c r="J306">
        <v>125.664</v>
      </c>
      <c r="K306" s="6">
        <v>43519</v>
      </c>
      <c r="L306" s="21">
        <v>0.52013888888888882</v>
      </c>
      <c r="M306" t="s">
        <v>112</v>
      </c>
      <c r="N306" s="22">
        <v>119.68</v>
      </c>
      <c r="O306">
        <v>4.7619047620000003</v>
      </c>
      <c r="P306" s="22">
        <v>5.984</v>
      </c>
      <c r="Q306">
        <v>8.6</v>
      </c>
    </row>
    <row r="307" spans="1:17" x14ac:dyDescent="0.25">
      <c r="A307">
        <v>1801</v>
      </c>
      <c r="B307" t="s">
        <v>422</v>
      </c>
      <c r="C307" t="s">
        <v>103</v>
      </c>
      <c r="D307" t="s">
        <v>104</v>
      </c>
      <c r="E307" t="s">
        <v>114</v>
      </c>
      <c r="F307" t="s">
        <v>111</v>
      </c>
      <c r="G307">
        <v>72.2</v>
      </c>
      <c r="H307">
        <v>7</v>
      </c>
      <c r="I307">
        <v>25.27</v>
      </c>
      <c r="J307">
        <v>530.66999999999996</v>
      </c>
      <c r="K307" s="6">
        <v>43550</v>
      </c>
      <c r="L307" s="21">
        <v>0.84305555555555556</v>
      </c>
      <c r="M307" t="s">
        <v>107</v>
      </c>
      <c r="N307" s="22">
        <v>505.4</v>
      </c>
      <c r="O307">
        <v>4.7619047620000003</v>
      </c>
      <c r="P307" s="22">
        <v>25.27</v>
      </c>
      <c r="Q307">
        <v>4.3</v>
      </c>
    </row>
    <row r="308" spans="1:17" x14ac:dyDescent="0.25">
      <c r="A308">
        <v>3027</v>
      </c>
      <c r="B308" t="s">
        <v>423</v>
      </c>
      <c r="C308" t="s">
        <v>103</v>
      </c>
      <c r="D308" t="s">
        <v>110</v>
      </c>
      <c r="E308" t="s">
        <v>105</v>
      </c>
      <c r="F308" t="s">
        <v>118</v>
      </c>
      <c r="G308">
        <v>40.229999999999997</v>
      </c>
      <c r="H308">
        <v>7</v>
      </c>
      <c r="I308">
        <v>14.080500000000001</v>
      </c>
      <c r="J308">
        <v>295.69049999999999</v>
      </c>
      <c r="K308" s="6">
        <v>43554</v>
      </c>
      <c r="L308" s="21">
        <v>0.55694444444444446</v>
      </c>
      <c r="M308" t="s">
        <v>112</v>
      </c>
      <c r="N308" s="22">
        <v>281.61</v>
      </c>
      <c r="O308">
        <v>4.7619047620000003</v>
      </c>
      <c r="P308" s="22">
        <v>14.080500000000001</v>
      </c>
      <c r="Q308">
        <v>9.6</v>
      </c>
    </row>
    <row r="309" spans="1:17" x14ac:dyDescent="0.25">
      <c r="A309">
        <v>3154</v>
      </c>
      <c r="B309" t="s">
        <v>424</v>
      </c>
      <c r="C309" t="s">
        <v>103</v>
      </c>
      <c r="D309" t="s">
        <v>104</v>
      </c>
      <c r="E309" t="s">
        <v>105</v>
      </c>
      <c r="F309" t="s">
        <v>115</v>
      </c>
      <c r="G309">
        <v>88.79</v>
      </c>
      <c r="H309">
        <v>8</v>
      </c>
      <c r="I309">
        <v>35.515999999999998</v>
      </c>
      <c r="J309">
        <v>745.83600000000001</v>
      </c>
      <c r="K309" s="6">
        <v>43513</v>
      </c>
      <c r="L309" s="21">
        <v>0.71458333333333324</v>
      </c>
      <c r="M309" t="s">
        <v>112</v>
      </c>
      <c r="N309" s="22">
        <v>710.32</v>
      </c>
      <c r="O309">
        <v>4.7619047620000003</v>
      </c>
      <c r="P309" s="22">
        <v>35.515999999999998</v>
      </c>
      <c r="Q309">
        <v>4.0999999999999996</v>
      </c>
    </row>
    <row r="310" spans="1:17" x14ac:dyDescent="0.25">
      <c r="A310">
        <v>1624</v>
      </c>
      <c r="B310" t="s">
        <v>425</v>
      </c>
      <c r="C310" t="s">
        <v>103</v>
      </c>
      <c r="D310" t="s">
        <v>104</v>
      </c>
      <c r="E310" t="s">
        <v>105</v>
      </c>
      <c r="F310" t="s">
        <v>111</v>
      </c>
      <c r="G310">
        <v>26.48</v>
      </c>
      <c r="H310">
        <v>3</v>
      </c>
      <c r="I310">
        <v>3.972</v>
      </c>
      <c r="J310">
        <v>83.412000000000006</v>
      </c>
      <c r="K310" s="6">
        <v>43545</v>
      </c>
      <c r="L310" s="21">
        <v>0.44444444444444442</v>
      </c>
      <c r="M310" t="s">
        <v>107</v>
      </c>
      <c r="N310" s="22">
        <v>79.44</v>
      </c>
      <c r="O310">
        <v>4.7619047620000003</v>
      </c>
      <c r="P310" s="22">
        <v>3.972</v>
      </c>
      <c r="Q310">
        <v>4.7</v>
      </c>
    </row>
    <row r="311" spans="1:17" x14ac:dyDescent="0.25">
      <c r="A311">
        <v>2024</v>
      </c>
      <c r="B311" t="s">
        <v>426</v>
      </c>
      <c r="C311" t="s">
        <v>103</v>
      </c>
      <c r="D311" t="s">
        <v>110</v>
      </c>
      <c r="E311" t="s">
        <v>105</v>
      </c>
      <c r="F311" t="s">
        <v>127</v>
      </c>
      <c r="G311">
        <v>81.91</v>
      </c>
      <c r="H311">
        <v>2</v>
      </c>
      <c r="I311">
        <v>8.1910000000000007</v>
      </c>
      <c r="J311">
        <v>172.011</v>
      </c>
      <c r="K311" s="6">
        <v>43529</v>
      </c>
      <c r="L311" s="21">
        <v>0.73819444444444438</v>
      </c>
      <c r="M311" t="s">
        <v>112</v>
      </c>
      <c r="N311" s="22">
        <v>163.82</v>
      </c>
      <c r="O311">
        <v>4.7619047620000003</v>
      </c>
      <c r="P311" s="22">
        <v>8.1910000000000007</v>
      </c>
      <c r="Q311">
        <v>7.8</v>
      </c>
    </row>
    <row r="312" spans="1:17" x14ac:dyDescent="0.25">
      <c r="A312">
        <v>2529</v>
      </c>
      <c r="B312" t="s">
        <v>427</v>
      </c>
      <c r="C312" t="s">
        <v>124</v>
      </c>
      <c r="D312" t="s">
        <v>104</v>
      </c>
      <c r="E312" t="s">
        <v>114</v>
      </c>
      <c r="F312" t="s">
        <v>118</v>
      </c>
      <c r="G312">
        <v>79.930000000000007</v>
      </c>
      <c r="H312">
        <v>6</v>
      </c>
      <c r="I312">
        <v>23.978999999999999</v>
      </c>
      <c r="J312">
        <v>503.55900000000003</v>
      </c>
      <c r="K312" s="6">
        <v>43496</v>
      </c>
      <c r="L312" s="21">
        <v>0.58611111111111114</v>
      </c>
      <c r="M312" t="s">
        <v>112</v>
      </c>
      <c r="N312" s="22">
        <v>479.58</v>
      </c>
      <c r="O312">
        <v>4.7619047620000003</v>
      </c>
      <c r="P312" s="22">
        <v>23.978999999999999</v>
      </c>
      <c r="Q312">
        <v>5.5</v>
      </c>
    </row>
    <row r="313" spans="1:17" x14ac:dyDescent="0.25">
      <c r="A313">
        <v>3068</v>
      </c>
      <c r="B313" t="s">
        <v>428</v>
      </c>
      <c r="C313" t="s">
        <v>109</v>
      </c>
      <c r="D313" t="s">
        <v>104</v>
      </c>
      <c r="E313" t="s">
        <v>114</v>
      </c>
      <c r="F313" t="s">
        <v>127</v>
      </c>
      <c r="G313">
        <v>69.33</v>
      </c>
      <c r="H313">
        <v>2</v>
      </c>
      <c r="I313">
        <v>6.9329999999999998</v>
      </c>
      <c r="J313">
        <v>145.59299999999999</v>
      </c>
      <c r="K313" s="6">
        <v>43501</v>
      </c>
      <c r="L313" s="21">
        <v>0.79513888888888884</v>
      </c>
      <c r="M313" t="s">
        <v>107</v>
      </c>
      <c r="N313" s="22">
        <v>138.66</v>
      </c>
      <c r="O313">
        <v>4.7619047620000003</v>
      </c>
      <c r="P313" s="22">
        <v>6.9329999999999998</v>
      </c>
      <c r="Q313">
        <v>9.6999999999999993</v>
      </c>
    </row>
    <row r="314" spans="1:17" x14ac:dyDescent="0.25">
      <c r="A314">
        <v>2086</v>
      </c>
      <c r="B314" t="s">
        <v>429</v>
      </c>
      <c r="C314" t="s">
        <v>103</v>
      </c>
      <c r="D314" t="s">
        <v>104</v>
      </c>
      <c r="E314" t="s">
        <v>105</v>
      </c>
      <c r="F314" t="s">
        <v>125</v>
      </c>
      <c r="G314">
        <v>14.23</v>
      </c>
      <c r="H314">
        <v>5</v>
      </c>
      <c r="I314">
        <v>3.5575000000000001</v>
      </c>
      <c r="J314">
        <v>74.707499999999996</v>
      </c>
      <c r="K314" s="6">
        <v>43497</v>
      </c>
      <c r="L314" s="21">
        <v>0.42222222222222222</v>
      </c>
      <c r="M314" t="s">
        <v>116</v>
      </c>
      <c r="N314" s="22">
        <v>71.150000000000006</v>
      </c>
      <c r="O314">
        <v>4.7619047620000003</v>
      </c>
      <c r="P314" s="22">
        <v>3.5575000000000001</v>
      </c>
      <c r="Q314">
        <v>4.4000000000000004</v>
      </c>
    </row>
    <row r="315" spans="1:17" x14ac:dyDescent="0.25">
      <c r="A315">
        <v>1476</v>
      </c>
      <c r="B315" t="s">
        <v>430</v>
      </c>
      <c r="C315" t="s">
        <v>103</v>
      </c>
      <c r="D315" t="s">
        <v>104</v>
      </c>
      <c r="E315" t="s">
        <v>105</v>
      </c>
      <c r="F315" t="s">
        <v>106</v>
      </c>
      <c r="G315">
        <v>15.55</v>
      </c>
      <c r="H315">
        <v>9</v>
      </c>
      <c r="I315">
        <v>6.9974999999999996</v>
      </c>
      <c r="J315">
        <v>146.94749999999999</v>
      </c>
      <c r="K315" s="6">
        <v>43531</v>
      </c>
      <c r="L315" s="21">
        <v>0.54999999999999993</v>
      </c>
      <c r="M315" t="s">
        <v>112</v>
      </c>
      <c r="N315" s="22">
        <v>139.94999999999999</v>
      </c>
      <c r="O315">
        <v>4.7619047620000003</v>
      </c>
      <c r="P315" s="22">
        <v>6.9974999999999996</v>
      </c>
      <c r="Q315">
        <v>5</v>
      </c>
    </row>
    <row r="316" spans="1:17" x14ac:dyDescent="0.25">
      <c r="A316">
        <v>1189</v>
      </c>
      <c r="B316" t="s">
        <v>431</v>
      </c>
      <c r="C316" t="s">
        <v>109</v>
      </c>
      <c r="D316" t="s">
        <v>104</v>
      </c>
      <c r="E316" t="s">
        <v>105</v>
      </c>
      <c r="F316" t="s">
        <v>111</v>
      </c>
      <c r="G316">
        <v>78.13</v>
      </c>
      <c r="H316">
        <f>(Table4[[#This Row],[Total]]-Table4[[#This Row],[Tax 5%]])/Table4[[#This Row],[Unit price]]</f>
        <v>10</v>
      </c>
      <c r="I316">
        <v>39.064999999999998</v>
      </c>
      <c r="J316">
        <v>820.36500000000001</v>
      </c>
      <c r="K316" s="6">
        <v>43506</v>
      </c>
      <c r="L316" s="21">
        <v>0.86875000000000002</v>
      </c>
      <c r="M316" t="s">
        <v>112</v>
      </c>
      <c r="N316" s="22">
        <v>781.3</v>
      </c>
      <c r="O316">
        <v>4.7619047620000003</v>
      </c>
      <c r="P316" s="22">
        <v>39.064999999999998</v>
      </c>
      <c r="Q316">
        <v>4.4000000000000004</v>
      </c>
    </row>
    <row r="317" spans="1:17" x14ac:dyDescent="0.25">
      <c r="A317">
        <v>2909</v>
      </c>
      <c r="B317" t="s">
        <v>432</v>
      </c>
      <c r="C317" t="s">
        <v>109</v>
      </c>
      <c r="D317" t="s">
        <v>104</v>
      </c>
      <c r="E317" t="s">
        <v>114</v>
      </c>
      <c r="F317" t="s">
        <v>125</v>
      </c>
      <c r="G317">
        <v>99.37</v>
      </c>
      <c r="H317">
        <v>2</v>
      </c>
      <c r="I317">
        <v>9.9369999999999994</v>
      </c>
      <c r="J317">
        <v>208.67699999999999</v>
      </c>
      <c r="K317" s="6">
        <v>43510</v>
      </c>
      <c r="L317" s="21">
        <v>0.7284722222222223</v>
      </c>
      <c r="M317" t="s">
        <v>112</v>
      </c>
      <c r="N317" s="22">
        <v>198.74</v>
      </c>
      <c r="O317">
        <v>4.7619047620000003</v>
      </c>
      <c r="P317" s="22">
        <v>9.9369999999999994</v>
      </c>
      <c r="Q317">
        <v>5.2</v>
      </c>
    </row>
    <row r="318" spans="1:17" x14ac:dyDescent="0.25">
      <c r="A318">
        <v>1399</v>
      </c>
      <c r="B318" t="s">
        <v>433</v>
      </c>
      <c r="C318" t="s">
        <v>109</v>
      </c>
      <c r="D318" t="s">
        <v>104</v>
      </c>
      <c r="E318" t="s">
        <v>105</v>
      </c>
      <c r="F318" t="s">
        <v>125</v>
      </c>
      <c r="G318">
        <v>21.08</v>
      </c>
      <c r="H318">
        <v>3</v>
      </c>
      <c r="I318">
        <v>3.1619999999999999</v>
      </c>
      <c r="J318">
        <v>66.402000000000001</v>
      </c>
      <c r="K318" s="6">
        <v>43505</v>
      </c>
      <c r="L318" s="21">
        <v>0.43402777777777773</v>
      </c>
      <c r="M318" t="s">
        <v>112</v>
      </c>
      <c r="N318" s="22">
        <v>63.24</v>
      </c>
      <c r="O318">
        <v>4.7619047620000003</v>
      </c>
      <c r="P318" s="22">
        <v>3.1619999999999999</v>
      </c>
      <c r="Q318">
        <v>7.3</v>
      </c>
    </row>
    <row r="319" spans="1:17" x14ac:dyDescent="0.25">
      <c r="A319">
        <v>1072</v>
      </c>
      <c r="B319" t="s">
        <v>434</v>
      </c>
      <c r="C319" t="s">
        <v>109</v>
      </c>
      <c r="D319" t="s">
        <v>104</v>
      </c>
      <c r="E319" t="s">
        <v>114</v>
      </c>
      <c r="F319" t="s">
        <v>111</v>
      </c>
      <c r="G319">
        <v>74.790000000000006</v>
      </c>
      <c r="H319">
        <v>5</v>
      </c>
      <c r="I319">
        <v>18.697500000000002</v>
      </c>
      <c r="J319">
        <v>392.64749999999998</v>
      </c>
      <c r="K319" s="6">
        <v>43475</v>
      </c>
      <c r="L319" s="21">
        <v>0.48194444444444445</v>
      </c>
      <c r="M319" t="s">
        <v>112</v>
      </c>
      <c r="N319" s="22">
        <v>373.95</v>
      </c>
      <c r="O319">
        <v>4.7619047620000003</v>
      </c>
      <c r="P319" s="22">
        <v>18.697500000000002</v>
      </c>
      <c r="Q319">
        <v>4.9000000000000004</v>
      </c>
    </row>
    <row r="320" spans="1:17" x14ac:dyDescent="0.25">
      <c r="A320">
        <v>2565</v>
      </c>
      <c r="B320" t="s">
        <v>435</v>
      </c>
      <c r="C320" t="s">
        <v>109</v>
      </c>
      <c r="D320" t="s">
        <v>104</v>
      </c>
      <c r="E320" t="s">
        <v>105</v>
      </c>
      <c r="F320" t="s">
        <v>106</v>
      </c>
      <c r="G320">
        <v>29.67</v>
      </c>
      <c r="H320">
        <v>7</v>
      </c>
      <c r="I320">
        <v>10.384499999999999</v>
      </c>
      <c r="J320">
        <v>218.0745</v>
      </c>
      <c r="K320" s="6">
        <v>43535</v>
      </c>
      <c r="L320" s="21">
        <v>0.79027777777777775</v>
      </c>
      <c r="M320" t="s">
        <v>116</v>
      </c>
      <c r="N320" s="22">
        <v>207.69</v>
      </c>
      <c r="O320">
        <v>4.7619047620000003</v>
      </c>
      <c r="P320" s="22">
        <v>10.384499999999999</v>
      </c>
      <c r="Q320">
        <v>8.1</v>
      </c>
    </row>
    <row r="321" spans="1:17" x14ac:dyDescent="0.25">
      <c r="A321">
        <v>1056</v>
      </c>
      <c r="B321" t="s">
        <v>436</v>
      </c>
      <c r="C321" t="s">
        <v>109</v>
      </c>
      <c r="D321" t="s">
        <v>104</v>
      </c>
      <c r="E321" t="s">
        <v>114</v>
      </c>
      <c r="F321" t="s">
        <v>106</v>
      </c>
      <c r="G321">
        <v>44.07</v>
      </c>
      <c r="H321">
        <v>4</v>
      </c>
      <c r="I321">
        <v>8.8140000000000001</v>
      </c>
      <c r="J321">
        <v>185.09399999999999</v>
      </c>
      <c r="K321" s="6">
        <v>43514</v>
      </c>
      <c r="L321" s="21">
        <v>0.68611111111111101</v>
      </c>
      <c r="M321" t="s">
        <v>107</v>
      </c>
      <c r="N321" s="22">
        <v>176.28</v>
      </c>
      <c r="O321">
        <v>4.7619047620000003</v>
      </c>
      <c r="P321" s="22">
        <v>8.8140000000000001</v>
      </c>
      <c r="Q321">
        <v>8.4</v>
      </c>
    </row>
    <row r="322" spans="1:17" x14ac:dyDescent="0.25">
      <c r="A322">
        <v>3189</v>
      </c>
      <c r="B322" t="s">
        <v>437</v>
      </c>
      <c r="C322" t="s">
        <v>109</v>
      </c>
      <c r="D322" t="s">
        <v>110</v>
      </c>
      <c r="E322" t="s">
        <v>105</v>
      </c>
      <c r="F322" t="s">
        <v>125</v>
      </c>
      <c r="G322">
        <v>22.93</v>
      </c>
      <c r="H322">
        <v>9</v>
      </c>
      <c r="I322">
        <v>10.3185</v>
      </c>
      <c r="J322">
        <v>216.6885</v>
      </c>
      <c r="K322" s="6">
        <v>43522</v>
      </c>
      <c r="L322" s="21">
        <v>0.85138888888888886</v>
      </c>
      <c r="M322" t="s">
        <v>112</v>
      </c>
      <c r="N322" s="22">
        <v>206.37</v>
      </c>
      <c r="O322">
        <v>4.7619047620000003</v>
      </c>
      <c r="P322" s="22">
        <v>10.3185</v>
      </c>
      <c r="Q322">
        <v>5.5</v>
      </c>
    </row>
    <row r="323" spans="1:17" x14ac:dyDescent="0.25">
      <c r="A323">
        <v>2620</v>
      </c>
      <c r="B323" t="s">
        <v>438</v>
      </c>
      <c r="C323" t="s">
        <v>109</v>
      </c>
      <c r="D323" t="s">
        <v>110</v>
      </c>
      <c r="E323" t="s">
        <v>105</v>
      </c>
      <c r="F323" t="s">
        <v>106</v>
      </c>
      <c r="G323">
        <v>39.42</v>
      </c>
      <c r="H323">
        <v>1</v>
      </c>
      <c r="I323">
        <v>1.9710000000000001</v>
      </c>
      <c r="J323">
        <v>41.390999999999998</v>
      </c>
      <c r="K323" s="6">
        <v>43483</v>
      </c>
      <c r="L323" s="21">
        <v>0.63055555555555554</v>
      </c>
      <c r="M323" t="s">
        <v>112</v>
      </c>
      <c r="N323" s="22">
        <v>39.42</v>
      </c>
      <c r="O323">
        <v>4.7619047620000003</v>
      </c>
      <c r="P323" s="22">
        <v>1.9710000000000001</v>
      </c>
      <c r="Q323">
        <v>8.4</v>
      </c>
    </row>
    <row r="324" spans="1:17" x14ac:dyDescent="0.25">
      <c r="A324">
        <v>2774</v>
      </c>
      <c r="B324" t="s">
        <v>439</v>
      </c>
      <c r="C324" t="s">
        <v>103</v>
      </c>
      <c r="D324" t="s">
        <v>110</v>
      </c>
      <c r="E324" t="s">
        <v>114</v>
      </c>
      <c r="F324" t="s">
        <v>106</v>
      </c>
      <c r="G324">
        <v>15.26</v>
      </c>
      <c r="H324">
        <v>6</v>
      </c>
      <c r="I324">
        <v>4.5780000000000003</v>
      </c>
      <c r="J324">
        <v>96.138000000000005</v>
      </c>
      <c r="K324" s="6">
        <v>43511</v>
      </c>
      <c r="L324" s="21">
        <v>0.75208333333333333</v>
      </c>
      <c r="M324" t="s">
        <v>107</v>
      </c>
      <c r="N324" s="22">
        <v>91.56</v>
      </c>
      <c r="O324">
        <v>4.7619047620000003</v>
      </c>
      <c r="P324" s="22">
        <v>4.5780000000000003</v>
      </c>
      <c r="Q324">
        <v>9.8000000000000007</v>
      </c>
    </row>
    <row r="325" spans="1:17" x14ac:dyDescent="0.25">
      <c r="A325">
        <v>1968</v>
      </c>
      <c r="B325" t="s">
        <v>440</v>
      </c>
      <c r="C325" t="s">
        <v>103</v>
      </c>
      <c r="D325" t="s">
        <v>110</v>
      </c>
      <c r="E325" t="s">
        <v>105</v>
      </c>
      <c r="F325" t="s">
        <v>127</v>
      </c>
      <c r="G325">
        <v>61.77</v>
      </c>
      <c r="H325">
        <v>5</v>
      </c>
      <c r="I325">
        <v>15.442500000000001</v>
      </c>
      <c r="J325">
        <v>324.29250000000002</v>
      </c>
      <c r="K325" s="6">
        <v>43532</v>
      </c>
      <c r="L325" s="21">
        <v>0.55625000000000002</v>
      </c>
      <c r="M325" t="s">
        <v>112</v>
      </c>
      <c r="N325" s="22">
        <v>308.85000000000002</v>
      </c>
      <c r="O325">
        <v>4.7619047620000003</v>
      </c>
      <c r="P325" s="22">
        <v>15.442500000000001</v>
      </c>
      <c r="Q325">
        <v>6.7</v>
      </c>
    </row>
    <row r="326" spans="1:17" x14ac:dyDescent="0.25">
      <c r="A326">
        <v>1241</v>
      </c>
      <c r="B326" t="s">
        <v>441</v>
      </c>
      <c r="C326" t="s">
        <v>103</v>
      </c>
      <c r="D326" t="s">
        <v>110</v>
      </c>
      <c r="E326" t="s">
        <v>114</v>
      </c>
      <c r="F326" t="s">
        <v>115</v>
      </c>
      <c r="G326">
        <v>21.52</v>
      </c>
      <c r="H326">
        <v>6</v>
      </c>
      <c r="I326">
        <v>6.4560000000000004</v>
      </c>
      <c r="J326">
        <v>135.57599999999999</v>
      </c>
      <c r="K326" s="6">
        <v>43482</v>
      </c>
      <c r="L326" s="21">
        <v>0.53333333333333333</v>
      </c>
      <c r="M326" t="s">
        <v>116</v>
      </c>
      <c r="N326" s="22">
        <v>129.12</v>
      </c>
      <c r="O326">
        <v>4.7619047620000003</v>
      </c>
      <c r="P326" s="22">
        <v>6.4560000000000004</v>
      </c>
      <c r="Q326">
        <v>9.4</v>
      </c>
    </row>
    <row r="327" spans="1:17" x14ac:dyDescent="0.25">
      <c r="A327">
        <v>2776</v>
      </c>
      <c r="B327" t="s">
        <v>442</v>
      </c>
      <c r="C327" t="s">
        <v>124</v>
      </c>
      <c r="D327" t="s">
        <v>110</v>
      </c>
      <c r="E327" t="s">
        <v>114</v>
      </c>
      <c r="F327" t="s">
        <v>118</v>
      </c>
      <c r="G327">
        <v>97.74</v>
      </c>
      <c r="H327">
        <v>4</v>
      </c>
      <c r="I327">
        <v>19.547999999999998</v>
      </c>
      <c r="J327">
        <v>410.50799999999998</v>
      </c>
      <c r="K327" s="6">
        <v>43536</v>
      </c>
      <c r="L327" s="21">
        <v>0.82847222222222217</v>
      </c>
      <c r="M327" t="s">
        <v>107</v>
      </c>
      <c r="N327" s="22">
        <v>390.96</v>
      </c>
      <c r="O327">
        <v>4.7619047620000003</v>
      </c>
      <c r="P327" s="22">
        <v>19.547999999999998</v>
      </c>
      <c r="Q327">
        <v>6.4</v>
      </c>
    </row>
    <row r="328" spans="1:17" x14ac:dyDescent="0.25">
      <c r="A328">
        <v>1321</v>
      </c>
      <c r="B328" t="s">
        <v>443</v>
      </c>
      <c r="C328" t="s">
        <v>103</v>
      </c>
      <c r="D328" t="s">
        <v>104</v>
      </c>
      <c r="E328" t="s">
        <v>114</v>
      </c>
      <c r="F328" t="s">
        <v>125</v>
      </c>
      <c r="G328">
        <v>99.78</v>
      </c>
      <c r="H328">
        <v>5</v>
      </c>
      <c r="I328">
        <v>24.945</v>
      </c>
      <c r="J328">
        <v>523.84500000000003</v>
      </c>
      <c r="K328" s="6">
        <v>43533</v>
      </c>
      <c r="L328" s="21">
        <v>0.79791666666666661</v>
      </c>
      <c r="M328" t="s">
        <v>112</v>
      </c>
      <c r="N328" s="22">
        <v>498.9</v>
      </c>
      <c r="O328">
        <v>4.7619047620000003</v>
      </c>
      <c r="P328" s="22">
        <v>24.945</v>
      </c>
      <c r="Q328">
        <v>5.4</v>
      </c>
    </row>
    <row r="329" spans="1:17" x14ac:dyDescent="0.25">
      <c r="A329">
        <v>1735</v>
      </c>
      <c r="B329" t="s">
        <v>444</v>
      </c>
      <c r="C329" t="s">
        <v>109</v>
      </c>
      <c r="D329" t="s">
        <v>104</v>
      </c>
      <c r="E329" t="s">
        <v>114</v>
      </c>
      <c r="F329" t="s">
        <v>125</v>
      </c>
      <c r="G329">
        <v>94.26</v>
      </c>
      <c r="H329">
        <v>4</v>
      </c>
      <c r="I329">
        <v>18.852</v>
      </c>
      <c r="J329">
        <v>395.892</v>
      </c>
      <c r="K329" s="6">
        <v>43536</v>
      </c>
      <c r="L329" s="21">
        <v>0.6875</v>
      </c>
      <c r="M329" t="s">
        <v>112</v>
      </c>
      <c r="N329" s="22">
        <v>377.04</v>
      </c>
      <c r="O329">
        <v>4.7619047620000003</v>
      </c>
      <c r="P329" s="22">
        <v>18.852</v>
      </c>
      <c r="Q329">
        <v>8.6</v>
      </c>
    </row>
    <row r="330" spans="1:17" x14ac:dyDescent="0.25">
      <c r="A330">
        <v>2365</v>
      </c>
      <c r="B330" t="s">
        <v>445</v>
      </c>
      <c r="C330" t="s">
        <v>124</v>
      </c>
      <c r="D330" t="s">
        <v>104</v>
      </c>
      <c r="E330" t="s">
        <v>114</v>
      </c>
      <c r="F330" t="s">
        <v>106</v>
      </c>
      <c r="G330">
        <v>51.13</v>
      </c>
      <c r="H330">
        <v>4</v>
      </c>
      <c r="I330">
        <v>10.226000000000001</v>
      </c>
      <c r="J330">
        <v>214.74600000000001</v>
      </c>
      <c r="K330" s="6">
        <v>43490</v>
      </c>
      <c r="L330" s="21">
        <v>0.42430555555555555</v>
      </c>
      <c r="M330" t="s">
        <v>116</v>
      </c>
      <c r="N330" s="22">
        <v>204.52</v>
      </c>
      <c r="O330">
        <v>4.7619047620000003</v>
      </c>
      <c r="P330" s="22">
        <v>10.226000000000001</v>
      </c>
      <c r="Q330">
        <v>4</v>
      </c>
    </row>
    <row r="331" spans="1:17" x14ac:dyDescent="0.25">
      <c r="A331">
        <v>2460</v>
      </c>
      <c r="B331" t="s">
        <v>446</v>
      </c>
      <c r="C331" t="s">
        <v>103</v>
      </c>
      <c r="D331" t="s">
        <v>104</v>
      </c>
      <c r="E331" t="s">
        <v>114</v>
      </c>
      <c r="F331" t="s">
        <v>111</v>
      </c>
      <c r="G331">
        <v>36.36</v>
      </c>
      <c r="H331">
        <v>4</v>
      </c>
      <c r="I331">
        <v>7.2720000000000002</v>
      </c>
      <c r="J331">
        <v>152.71199999999999</v>
      </c>
      <c r="K331" s="6">
        <v>43549</v>
      </c>
      <c r="L331" s="21">
        <v>0.54652777777777783</v>
      </c>
      <c r="M331" t="s">
        <v>112</v>
      </c>
      <c r="N331" s="22">
        <v>145.44</v>
      </c>
      <c r="O331">
        <v>4.7619047620000003</v>
      </c>
      <c r="P331" s="22">
        <v>7.2720000000000002</v>
      </c>
      <c r="Q331">
        <v>7.6</v>
      </c>
    </row>
    <row r="332" spans="1:17" x14ac:dyDescent="0.25">
      <c r="A332">
        <v>1977</v>
      </c>
      <c r="B332" t="s">
        <v>447</v>
      </c>
      <c r="C332" t="s">
        <v>124</v>
      </c>
      <c r="D332" t="s">
        <v>110</v>
      </c>
      <c r="E332" t="s">
        <v>114</v>
      </c>
      <c r="F332" t="s">
        <v>115</v>
      </c>
      <c r="G332">
        <v>22.02</v>
      </c>
      <c r="H332">
        <v>9</v>
      </c>
      <c r="I332">
        <v>9.9090000000000007</v>
      </c>
      <c r="J332">
        <v>208.089</v>
      </c>
      <c r="K332" s="6">
        <v>43503</v>
      </c>
      <c r="L332" s="21">
        <v>0.78333333333333333</v>
      </c>
      <c r="M332" t="s">
        <v>112</v>
      </c>
      <c r="N332" s="22">
        <v>198.18</v>
      </c>
      <c r="O332">
        <v>4.7619047620000003</v>
      </c>
      <c r="P332" s="22">
        <v>9.9090000000000007</v>
      </c>
      <c r="Q332">
        <v>6.8</v>
      </c>
    </row>
    <row r="333" spans="1:17" x14ac:dyDescent="0.25">
      <c r="A333">
        <v>1411</v>
      </c>
      <c r="B333" t="s">
        <v>448</v>
      </c>
      <c r="C333" t="s">
        <v>103</v>
      </c>
      <c r="D333" t="s">
        <v>110</v>
      </c>
      <c r="E333" t="s">
        <v>114</v>
      </c>
      <c r="F333" t="s">
        <v>125</v>
      </c>
      <c r="G333">
        <v>32.9</v>
      </c>
      <c r="H333">
        <v>3</v>
      </c>
      <c r="I333">
        <v>4.9349999999999996</v>
      </c>
      <c r="J333">
        <v>103.63500000000001</v>
      </c>
      <c r="K333" s="6">
        <v>43513</v>
      </c>
      <c r="L333" s="21">
        <v>0.7270833333333333</v>
      </c>
      <c r="M333" t="s">
        <v>116</v>
      </c>
      <c r="N333" s="22">
        <v>98.7</v>
      </c>
      <c r="O333">
        <v>4.7619047620000003</v>
      </c>
      <c r="P333" s="22">
        <v>4.9349999999999996</v>
      </c>
      <c r="Q333">
        <v>9.1</v>
      </c>
    </row>
    <row r="334" spans="1:17" x14ac:dyDescent="0.25">
      <c r="A334">
        <v>2065</v>
      </c>
      <c r="B334" t="s">
        <v>449</v>
      </c>
      <c r="C334" t="s">
        <v>103</v>
      </c>
      <c r="D334" t="s">
        <v>110</v>
      </c>
      <c r="E334" t="s">
        <v>114</v>
      </c>
      <c r="F334" t="s">
        <v>127</v>
      </c>
      <c r="G334">
        <v>77.02</v>
      </c>
      <c r="H334">
        <v>5</v>
      </c>
      <c r="I334">
        <v>19.254999999999999</v>
      </c>
      <c r="J334">
        <v>404.35500000000002</v>
      </c>
      <c r="K334" s="6">
        <v>43499</v>
      </c>
      <c r="L334" s="21">
        <v>0.66597222222222219</v>
      </c>
      <c r="M334" t="s">
        <v>112</v>
      </c>
      <c r="N334" s="22">
        <v>385.1</v>
      </c>
      <c r="O334">
        <v>4.7619047620000003</v>
      </c>
      <c r="P334" s="22">
        <v>19.254999999999999</v>
      </c>
      <c r="Q334">
        <v>5.5</v>
      </c>
    </row>
    <row r="335" spans="1:17" x14ac:dyDescent="0.25">
      <c r="A335">
        <v>2709</v>
      </c>
      <c r="B335" t="s">
        <v>450</v>
      </c>
      <c r="C335" t="s">
        <v>103</v>
      </c>
      <c r="D335" t="s">
        <v>104</v>
      </c>
      <c r="E335" t="s">
        <v>114</v>
      </c>
      <c r="F335" t="s">
        <v>125</v>
      </c>
      <c r="G335">
        <v>23.48</v>
      </c>
      <c r="H335">
        <v>2</v>
      </c>
      <c r="I335">
        <v>2.3479999999999999</v>
      </c>
      <c r="J335">
        <v>49.308</v>
      </c>
      <c r="K335" s="6">
        <v>43538</v>
      </c>
      <c r="L335" s="21">
        <v>0.47291666666666665</v>
      </c>
      <c r="M335" t="s">
        <v>116</v>
      </c>
      <c r="N335" s="22">
        <v>46.96</v>
      </c>
      <c r="O335">
        <v>4.7619047620000003</v>
      </c>
      <c r="P335" s="22">
        <v>2.3479999999999999</v>
      </c>
      <c r="Q335">
        <v>7.9</v>
      </c>
    </row>
    <row r="336" spans="1:17" x14ac:dyDescent="0.25">
      <c r="A336">
        <v>3011</v>
      </c>
      <c r="B336" t="s">
        <v>451</v>
      </c>
      <c r="C336" t="s">
        <v>109</v>
      </c>
      <c r="D336" t="s">
        <v>104</v>
      </c>
      <c r="E336" t="s">
        <v>114</v>
      </c>
      <c r="F336" t="s">
        <v>118</v>
      </c>
      <c r="G336">
        <v>14.7</v>
      </c>
      <c r="H336">
        <v>5</v>
      </c>
      <c r="I336">
        <v>3.6749999999999998</v>
      </c>
      <c r="J336">
        <v>77.174999999999997</v>
      </c>
      <c r="K336" s="6">
        <v>43548</v>
      </c>
      <c r="L336" s="21">
        <v>0.57500000000000007</v>
      </c>
      <c r="M336" t="s">
        <v>107</v>
      </c>
      <c r="N336" s="22">
        <v>73.5</v>
      </c>
      <c r="O336">
        <v>4.7619047620000003</v>
      </c>
      <c r="P336" s="22">
        <v>3.6749999999999998</v>
      </c>
      <c r="Q336">
        <v>8.5</v>
      </c>
    </row>
    <row r="337" spans="1:17" x14ac:dyDescent="0.25">
      <c r="A337">
        <v>2543</v>
      </c>
      <c r="B337" t="s">
        <v>452</v>
      </c>
      <c r="C337" t="s">
        <v>103</v>
      </c>
      <c r="D337" t="s">
        <v>104</v>
      </c>
      <c r="E337" t="s">
        <v>105</v>
      </c>
      <c r="F337" t="s">
        <v>111</v>
      </c>
      <c r="G337">
        <v>28.45</v>
      </c>
      <c r="H337">
        <v>5</v>
      </c>
      <c r="I337">
        <v>7.1124999999999998</v>
      </c>
      <c r="J337">
        <v>149.36250000000001</v>
      </c>
      <c r="K337" s="6">
        <v>43545</v>
      </c>
      <c r="L337" s="21">
        <v>0.4284722222222222</v>
      </c>
      <c r="M337" t="s">
        <v>116</v>
      </c>
      <c r="N337" s="22">
        <v>142.25</v>
      </c>
      <c r="O337">
        <v>4.7619047620000003</v>
      </c>
      <c r="P337" s="22">
        <v>7.1124999999999998</v>
      </c>
      <c r="Q337">
        <v>9.1</v>
      </c>
    </row>
    <row r="338" spans="1:17" x14ac:dyDescent="0.25">
      <c r="A338">
        <v>2545</v>
      </c>
      <c r="B338" t="s">
        <v>453</v>
      </c>
      <c r="C338" t="s">
        <v>103</v>
      </c>
      <c r="D338" t="s">
        <v>110</v>
      </c>
      <c r="E338" t="s">
        <v>114</v>
      </c>
      <c r="F338" t="s">
        <v>127</v>
      </c>
      <c r="G338">
        <v>76.400000000000006</v>
      </c>
      <c r="H338">
        <v>9</v>
      </c>
      <c r="I338">
        <v>34.380000000000003</v>
      </c>
      <c r="J338">
        <v>721.98</v>
      </c>
      <c r="K338" s="6">
        <v>43543</v>
      </c>
      <c r="L338" s="21">
        <v>0.65902777777777777</v>
      </c>
      <c r="M338" t="s">
        <v>107</v>
      </c>
      <c r="N338" s="22">
        <v>687.6</v>
      </c>
      <c r="O338">
        <v>4.7619047620000003</v>
      </c>
      <c r="P338" s="22">
        <v>34.380000000000003</v>
      </c>
      <c r="Q338">
        <v>7.5</v>
      </c>
    </row>
    <row r="339" spans="1:17" x14ac:dyDescent="0.25">
      <c r="A339">
        <v>1273</v>
      </c>
      <c r="B339" t="s">
        <v>454</v>
      </c>
      <c r="C339" t="s">
        <v>124</v>
      </c>
      <c r="D339" t="s">
        <v>110</v>
      </c>
      <c r="E339" t="s">
        <v>105</v>
      </c>
      <c r="F339" t="s">
        <v>118</v>
      </c>
      <c r="G339">
        <v>57.95</v>
      </c>
      <c r="H339">
        <v>6</v>
      </c>
      <c r="I339">
        <v>17.385000000000002</v>
      </c>
      <c r="J339">
        <v>365.08499999999998</v>
      </c>
      <c r="K339" s="6">
        <v>43520</v>
      </c>
      <c r="L339" s="21">
        <v>0.54305555555555551</v>
      </c>
      <c r="M339" t="s">
        <v>112</v>
      </c>
      <c r="N339" s="22">
        <v>347.7</v>
      </c>
      <c r="O339">
        <v>4.7619047620000003</v>
      </c>
      <c r="P339" s="22">
        <v>17.385000000000002</v>
      </c>
      <c r="Q339">
        <v>5.2</v>
      </c>
    </row>
    <row r="340" spans="1:17" x14ac:dyDescent="0.25">
      <c r="A340">
        <v>1385</v>
      </c>
      <c r="B340" t="s">
        <v>455</v>
      </c>
      <c r="C340" t="s">
        <v>109</v>
      </c>
      <c r="D340" t="s">
        <v>110</v>
      </c>
      <c r="E340" t="s">
        <v>105</v>
      </c>
      <c r="F340" t="s">
        <v>111</v>
      </c>
      <c r="G340">
        <v>47.65</v>
      </c>
      <c r="H340">
        <v>3</v>
      </c>
      <c r="I340">
        <v>7.1475</v>
      </c>
      <c r="J340">
        <v>150.0975</v>
      </c>
      <c r="K340" s="6">
        <v>43552</v>
      </c>
      <c r="L340" s="21">
        <v>0.54027777777777775</v>
      </c>
      <c r="M340" t="s">
        <v>116</v>
      </c>
      <c r="N340" s="22">
        <v>142.94999999999999</v>
      </c>
      <c r="O340">
        <v>4.7619047620000003</v>
      </c>
      <c r="P340" s="22">
        <v>7.1475</v>
      </c>
      <c r="Q340">
        <v>9.5</v>
      </c>
    </row>
    <row r="341" spans="1:17" x14ac:dyDescent="0.25">
      <c r="A341">
        <v>1450</v>
      </c>
      <c r="B341" t="s">
        <v>456</v>
      </c>
      <c r="C341" t="s">
        <v>124</v>
      </c>
      <c r="D341" t="s">
        <v>104</v>
      </c>
      <c r="E341" t="s">
        <v>105</v>
      </c>
      <c r="F341" t="s">
        <v>125</v>
      </c>
      <c r="G341">
        <v>42.82</v>
      </c>
      <c r="H341">
        <v>9</v>
      </c>
      <c r="I341">
        <v>19.268999999999998</v>
      </c>
      <c r="J341">
        <v>404.649</v>
      </c>
      <c r="K341" s="6">
        <v>43501</v>
      </c>
      <c r="L341" s="21">
        <v>0.6430555555555556</v>
      </c>
      <c r="M341" t="s">
        <v>116</v>
      </c>
      <c r="N341" s="22">
        <v>385.38</v>
      </c>
      <c r="O341">
        <v>4.7619047620000003</v>
      </c>
      <c r="P341" s="22">
        <v>19.268999999999998</v>
      </c>
      <c r="Q341">
        <v>8.9</v>
      </c>
    </row>
    <row r="342" spans="1:17" x14ac:dyDescent="0.25">
      <c r="A342">
        <v>1071</v>
      </c>
      <c r="B342" t="s">
        <v>457</v>
      </c>
      <c r="C342" t="s">
        <v>124</v>
      </c>
      <c r="D342" t="s">
        <v>104</v>
      </c>
      <c r="E342" t="s">
        <v>114</v>
      </c>
      <c r="F342" t="s">
        <v>111</v>
      </c>
      <c r="G342">
        <v>48.09</v>
      </c>
      <c r="H342">
        <v>3</v>
      </c>
      <c r="I342">
        <v>7.2134999999999998</v>
      </c>
      <c r="J342">
        <v>151.48349999999999</v>
      </c>
      <c r="K342" s="6">
        <v>43506</v>
      </c>
      <c r="L342" s="21">
        <v>0.76597222222222217</v>
      </c>
      <c r="M342" t="s">
        <v>116</v>
      </c>
      <c r="N342" s="22">
        <v>144.27000000000001</v>
      </c>
      <c r="O342">
        <v>4.7619047620000003</v>
      </c>
      <c r="P342" s="22">
        <v>7.2134999999999998</v>
      </c>
      <c r="Q342">
        <v>7.8</v>
      </c>
    </row>
    <row r="343" spans="1:17" x14ac:dyDescent="0.25">
      <c r="A343">
        <v>1417</v>
      </c>
      <c r="B343" t="s">
        <v>458</v>
      </c>
      <c r="C343" t="s">
        <v>124</v>
      </c>
      <c r="D343" t="s">
        <v>104</v>
      </c>
      <c r="E343" t="s">
        <v>105</v>
      </c>
      <c r="F343" t="s">
        <v>106</v>
      </c>
      <c r="G343">
        <v>55.97</v>
      </c>
      <c r="H343">
        <v>7</v>
      </c>
      <c r="I343">
        <v>19.589500000000001</v>
      </c>
      <c r="J343">
        <v>411.37950000000001</v>
      </c>
      <c r="K343" s="6">
        <v>43529</v>
      </c>
      <c r="L343" s="21">
        <v>0.79583333333333339</v>
      </c>
      <c r="M343" t="s">
        <v>107</v>
      </c>
      <c r="N343" s="22">
        <v>391.79</v>
      </c>
      <c r="O343">
        <v>4.7619047620000003</v>
      </c>
      <c r="P343" s="22">
        <v>19.589500000000001</v>
      </c>
      <c r="Q343">
        <v>8.9</v>
      </c>
    </row>
    <row r="344" spans="1:17" x14ac:dyDescent="0.25">
      <c r="A344">
        <v>2345</v>
      </c>
      <c r="B344" t="s">
        <v>459</v>
      </c>
      <c r="C344" t="s">
        <v>124</v>
      </c>
      <c r="D344" t="s">
        <v>104</v>
      </c>
      <c r="E344" t="s">
        <v>105</v>
      </c>
      <c r="F344" t="s">
        <v>106</v>
      </c>
      <c r="G344">
        <v>76.900000000000006</v>
      </c>
      <c r="H344">
        <v>7</v>
      </c>
      <c r="I344">
        <v>26.914999999999999</v>
      </c>
      <c r="J344">
        <v>565.21500000000003</v>
      </c>
      <c r="K344" s="6">
        <v>43511</v>
      </c>
      <c r="L344" s="21">
        <v>0.84791666666666676</v>
      </c>
      <c r="M344" t="s">
        <v>112</v>
      </c>
      <c r="N344" s="22">
        <v>538.29999999999995</v>
      </c>
      <c r="O344">
        <v>4.7619047620000003</v>
      </c>
      <c r="P344" s="22">
        <v>26.914999999999999</v>
      </c>
      <c r="Q344">
        <v>7.7</v>
      </c>
    </row>
    <row r="345" spans="1:17" x14ac:dyDescent="0.25">
      <c r="A345">
        <v>1745</v>
      </c>
      <c r="B345" t="s">
        <v>460</v>
      </c>
      <c r="C345" t="s">
        <v>109</v>
      </c>
      <c r="D345" t="s">
        <v>110</v>
      </c>
      <c r="E345" t="s">
        <v>105</v>
      </c>
      <c r="F345" t="s">
        <v>125</v>
      </c>
      <c r="G345">
        <v>97.03</v>
      </c>
      <c r="H345">
        <v>5</v>
      </c>
      <c r="I345">
        <v>24.2575</v>
      </c>
      <c r="J345">
        <v>509.40750000000003</v>
      </c>
      <c r="K345" s="6">
        <v>43495</v>
      </c>
      <c r="L345" s="21">
        <v>0.68333333333333324</v>
      </c>
      <c r="M345" t="s">
        <v>107</v>
      </c>
      <c r="N345" s="22">
        <v>485.15</v>
      </c>
      <c r="O345">
        <v>4.7619047620000003</v>
      </c>
      <c r="P345" s="22">
        <v>24.2575</v>
      </c>
      <c r="Q345">
        <v>9.3000000000000007</v>
      </c>
    </row>
    <row r="346" spans="1:17" x14ac:dyDescent="0.25">
      <c r="A346">
        <v>1915</v>
      </c>
      <c r="B346" t="s">
        <v>461</v>
      </c>
      <c r="C346" t="s">
        <v>103</v>
      </c>
      <c r="D346" t="s">
        <v>110</v>
      </c>
      <c r="E346" t="s">
        <v>114</v>
      </c>
      <c r="F346" t="s">
        <v>118</v>
      </c>
      <c r="G346">
        <v>44.65</v>
      </c>
      <c r="H346">
        <v>3</v>
      </c>
      <c r="I346">
        <v>6.6974999999999998</v>
      </c>
      <c r="J346">
        <v>140.64750000000001</v>
      </c>
      <c r="K346" s="6">
        <v>43510</v>
      </c>
      <c r="L346" s="21">
        <v>0.62777777777777777</v>
      </c>
      <c r="M346" t="s">
        <v>112</v>
      </c>
      <c r="N346" s="22">
        <v>133.94999999999999</v>
      </c>
      <c r="O346">
        <v>4.7619047620000003</v>
      </c>
      <c r="P346" s="22">
        <v>6.6974999999999998</v>
      </c>
      <c r="Q346">
        <v>6.2</v>
      </c>
    </row>
    <row r="347" spans="1:17" x14ac:dyDescent="0.25">
      <c r="A347">
        <v>1892</v>
      </c>
      <c r="B347" t="s">
        <v>462</v>
      </c>
      <c r="C347" t="s">
        <v>103</v>
      </c>
      <c r="D347" t="s">
        <v>110</v>
      </c>
      <c r="E347" t="s">
        <v>105</v>
      </c>
      <c r="F347" t="s">
        <v>127</v>
      </c>
      <c r="G347">
        <v>77.930000000000007</v>
      </c>
      <c r="H347">
        <v>9</v>
      </c>
      <c r="I347">
        <v>35.0685</v>
      </c>
      <c r="J347">
        <v>736.43849999999998</v>
      </c>
      <c r="K347" s="6">
        <v>43523</v>
      </c>
      <c r="L347" s="21">
        <v>0.67361111111111116</v>
      </c>
      <c r="M347" t="s">
        <v>107</v>
      </c>
      <c r="N347" s="22">
        <v>701.37</v>
      </c>
      <c r="O347">
        <v>4.7619047620000003</v>
      </c>
      <c r="P347" s="22">
        <v>35.0685</v>
      </c>
      <c r="Q347">
        <v>7.6</v>
      </c>
    </row>
    <row r="348" spans="1:17" x14ac:dyDescent="0.25">
      <c r="A348">
        <v>1398</v>
      </c>
      <c r="B348" t="s">
        <v>463</v>
      </c>
      <c r="C348" t="s">
        <v>103</v>
      </c>
      <c r="D348" t="s">
        <v>104</v>
      </c>
      <c r="E348" t="s">
        <v>114</v>
      </c>
      <c r="F348" t="s">
        <v>111</v>
      </c>
      <c r="G348">
        <v>71.95</v>
      </c>
      <c r="H348">
        <v>1</v>
      </c>
      <c r="I348">
        <v>3.5975000000000001</v>
      </c>
      <c r="J348">
        <v>75.547499999999999</v>
      </c>
      <c r="K348" s="6">
        <v>43500</v>
      </c>
      <c r="L348" s="21">
        <v>0.50972222222222219</v>
      </c>
      <c r="M348" t="s">
        <v>112</v>
      </c>
      <c r="N348" s="22">
        <v>71.95</v>
      </c>
      <c r="O348">
        <v>4.7619047620000003</v>
      </c>
      <c r="P348" s="22">
        <v>3.5975000000000001</v>
      </c>
      <c r="Q348">
        <v>7.3</v>
      </c>
    </row>
    <row r="349" spans="1:17" x14ac:dyDescent="0.25">
      <c r="A349">
        <v>2206</v>
      </c>
      <c r="B349" t="s">
        <v>464</v>
      </c>
      <c r="C349" t="s">
        <v>109</v>
      </c>
      <c r="D349" t="s">
        <v>104</v>
      </c>
      <c r="E349" t="s">
        <v>105</v>
      </c>
      <c r="F349" t="s">
        <v>115</v>
      </c>
      <c r="G349">
        <v>89.25</v>
      </c>
      <c r="H349">
        <v>8</v>
      </c>
      <c r="I349">
        <v>35.700000000000003</v>
      </c>
      <c r="J349">
        <v>749.7</v>
      </c>
      <c r="K349" s="6">
        <v>43485</v>
      </c>
      <c r="L349" s="21">
        <v>0.42569444444444443</v>
      </c>
      <c r="M349" t="s">
        <v>112</v>
      </c>
      <c r="N349" s="22">
        <v>714</v>
      </c>
      <c r="O349">
        <v>4.7619047620000003</v>
      </c>
      <c r="P349" s="22">
        <v>35.700000000000003</v>
      </c>
      <c r="Q349">
        <v>4.7</v>
      </c>
    </row>
    <row r="350" spans="1:17" x14ac:dyDescent="0.25">
      <c r="A350">
        <v>1234</v>
      </c>
      <c r="B350" t="s">
        <v>465</v>
      </c>
      <c r="C350" t="s">
        <v>103</v>
      </c>
      <c r="D350" t="s">
        <v>110</v>
      </c>
      <c r="E350" t="s">
        <v>114</v>
      </c>
      <c r="F350" t="s">
        <v>111</v>
      </c>
      <c r="G350">
        <v>26.02</v>
      </c>
      <c r="H350">
        <v>7</v>
      </c>
      <c r="I350">
        <v>9.1069999999999993</v>
      </c>
      <c r="J350">
        <v>191.24700000000001</v>
      </c>
      <c r="K350" s="6">
        <v>43552</v>
      </c>
      <c r="L350" s="21">
        <v>0.73472222222222217</v>
      </c>
      <c r="M350" t="s">
        <v>112</v>
      </c>
      <c r="N350" s="22">
        <v>182.14</v>
      </c>
      <c r="O350">
        <v>4.7619047620000003</v>
      </c>
      <c r="P350" s="22">
        <v>9.1069999999999993</v>
      </c>
      <c r="Q350">
        <v>5.0999999999999996</v>
      </c>
    </row>
    <row r="351" spans="1:17" x14ac:dyDescent="0.25">
      <c r="A351">
        <v>1708</v>
      </c>
      <c r="B351" t="s">
        <v>466</v>
      </c>
      <c r="C351" t="s">
        <v>124</v>
      </c>
      <c r="D351" t="s">
        <v>110</v>
      </c>
      <c r="E351" t="s">
        <v>105</v>
      </c>
      <c r="F351" t="s">
        <v>106</v>
      </c>
      <c r="G351">
        <v>13.5</v>
      </c>
      <c r="H351">
        <v>10</v>
      </c>
      <c r="I351">
        <v>6.75</v>
      </c>
      <c r="J351">
        <v>141.75</v>
      </c>
      <c r="K351" s="6">
        <v>43523</v>
      </c>
      <c r="L351" s="21">
        <v>0.46249999999999997</v>
      </c>
      <c r="M351" t="s">
        <v>116</v>
      </c>
      <c r="N351" s="22">
        <v>135</v>
      </c>
      <c r="O351">
        <v>4.7619047620000003</v>
      </c>
      <c r="P351" s="22">
        <v>6.75</v>
      </c>
      <c r="Q351">
        <v>4.8</v>
      </c>
    </row>
    <row r="352" spans="1:17" x14ac:dyDescent="0.25">
      <c r="A352">
        <v>1747</v>
      </c>
      <c r="B352" t="s">
        <v>467</v>
      </c>
      <c r="C352" t="s">
        <v>109</v>
      </c>
      <c r="D352" t="s">
        <v>104</v>
      </c>
      <c r="E352" t="s">
        <v>105</v>
      </c>
      <c r="F352" t="s">
        <v>127</v>
      </c>
      <c r="G352">
        <v>99.3</v>
      </c>
      <c r="H352">
        <v>10</v>
      </c>
      <c r="I352">
        <v>49.65</v>
      </c>
      <c r="J352">
        <v>1042.6500000000001</v>
      </c>
      <c r="K352" s="6">
        <v>43511</v>
      </c>
      <c r="L352" s="21">
        <v>0.62013888888888891</v>
      </c>
      <c r="M352" t="s">
        <v>116</v>
      </c>
      <c r="N352" s="22">
        <v>993</v>
      </c>
      <c r="O352">
        <v>4.7619047620000003</v>
      </c>
      <c r="P352" s="22">
        <v>49.65</v>
      </c>
      <c r="Q352">
        <v>6.6</v>
      </c>
    </row>
    <row r="353" spans="1:17" x14ac:dyDescent="0.25">
      <c r="A353">
        <v>2194</v>
      </c>
      <c r="B353" t="s">
        <v>468</v>
      </c>
      <c r="C353" t="s">
        <v>103</v>
      </c>
      <c r="D353" t="s">
        <v>110</v>
      </c>
      <c r="E353" t="s">
        <v>114</v>
      </c>
      <c r="F353" t="s">
        <v>111</v>
      </c>
      <c r="G353">
        <v>51.69</v>
      </c>
      <c r="H353">
        <v>7</v>
      </c>
      <c r="I353">
        <v>18.0915</v>
      </c>
      <c r="J353">
        <v>379.92149999999998</v>
      </c>
      <c r="K353" s="6">
        <v>43491</v>
      </c>
      <c r="L353" s="21">
        <v>0.76527777777777783</v>
      </c>
      <c r="M353" t="s">
        <v>112</v>
      </c>
      <c r="N353" s="22">
        <v>361.83</v>
      </c>
      <c r="O353">
        <v>4.7619047620000003</v>
      </c>
      <c r="P353" s="22">
        <v>18.0915</v>
      </c>
      <c r="Q353">
        <v>5.5</v>
      </c>
    </row>
    <row r="354" spans="1:17" x14ac:dyDescent="0.25">
      <c r="A354">
        <v>2517</v>
      </c>
      <c r="B354" t="s">
        <v>469</v>
      </c>
      <c r="C354" t="s">
        <v>124</v>
      </c>
      <c r="D354" t="s">
        <v>104</v>
      </c>
      <c r="E354" t="s">
        <v>105</v>
      </c>
      <c r="F354" t="s">
        <v>127</v>
      </c>
      <c r="G354">
        <v>54.73</v>
      </c>
      <c r="H354">
        <v>7</v>
      </c>
      <c r="I354">
        <v>19.1555</v>
      </c>
      <c r="J354">
        <v>402.26549999999997</v>
      </c>
      <c r="K354" s="6">
        <v>43538</v>
      </c>
      <c r="L354" s="21">
        <v>0.79305555555555562</v>
      </c>
      <c r="M354" t="s">
        <v>116</v>
      </c>
      <c r="N354" s="22">
        <v>383.11</v>
      </c>
      <c r="O354">
        <v>4.7619047620000003</v>
      </c>
      <c r="P354" s="22">
        <v>19.1555</v>
      </c>
      <c r="Q354">
        <v>8.5</v>
      </c>
    </row>
    <row r="355" spans="1:17" x14ac:dyDescent="0.25">
      <c r="A355">
        <v>2703</v>
      </c>
      <c r="B355" t="s">
        <v>470</v>
      </c>
      <c r="C355" t="s">
        <v>124</v>
      </c>
      <c r="D355" t="s">
        <v>104</v>
      </c>
      <c r="E355" t="s">
        <v>114</v>
      </c>
      <c r="F355" t="s">
        <v>115</v>
      </c>
      <c r="G355">
        <v>27</v>
      </c>
      <c r="H355">
        <v>9</v>
      </c>
      <c r="I355">
        <v>12.15</v>
      </c>
      <c r="J355">
        <v>255.15</v>
      </c>
      <c r="K355" s="6">
        <v>43526</v>
      </c>
      <c r="L355" s="21">
        <v>0.59444444444444444</v>
      </c>
      <c r="M355" t="s">
        <v>112</v>
      </c>
      <c r="N355" s="22">
        <v>243</v>
      </c>
      <c r="O355">
        <v>4.7619047620000003</v>
      </c>
      <c r="P355" s="22">
        <v>12.15</v>
      </c>
      <c r="Q355">
        <v>4.8</v>
      </c>
    </row>
    <row r="356" spans="1:17" x14ac:dyDescent="0.25">
      <c r="A356">
        <v>3131</v>
      </c>
      <c r="B356" t="s">
        <v>471</v>
      </c>
      <c r="C356" t="s">
        <v>109</v>
      </c>
      <c r="D356" t="s">
        <v>110</v>
      </c>
      <c r="E356" t="s">
        <v>105</v>
      </c>
      <c r="F356" t="s">
        <v>111</v>
      </c>
      <c r="G356">
        <v>30.24</v>
      </c>
      <c r="H356">
        <v>1</v>
      </c>
      <c r="I356">
        <v>1.512</v>
      </c>
      <c r="J356">
        <v>31.751999999999999</v>
      </c>
      <c r="K356" s="6">
        <v>43528</v>
      </c>
      <c r="L356" s="21">
        <v>0.65555555555555556</v>
      </c>
      <c r="M356" t="s">
        <v>112</v>
      </c>
      <c r="N356" s="22">
        <v>30.24</v>
      </c>
      <c r="O356">
        <v>4.7619047620000003</v>
      </c>
      <c r="P356" s="22">
        <v>1.512</v>
      </c>
      <c r="Q356">
        <v>8.4</v>
      </c>
    </row>
    <row r="357" spans="1:17" x14ac:dyDescent="0.25">
      <c r="A357">
        <v>1065</v>
      </c>
      <c r="B357" t="s">
        <v>472</v>
      </c>
      <c r="C357" t="s">
        <v>124</v>
      </c>
      <c r="D357" t="s">
        <v>104</v>
      </c>
      <c r="E357" t="s">
        <v>105</v>
      </c>
      <c r="F357" t="s">
        <v>125</v>
      </c>
      <c r="G357">
        <v>89.14</v>
      </c>
      <c r="H357">
        <v>4</v>
      </c>
      <c r="I357">
        <v>17.827999999999999</v>
      </c>
      <c r="J357">
        <v>374.38799999999998</v>
      </c>
      <c r="K357" s="6">
        <v>43472</v>
      </c>
      <c r="L357" s="21">
        <v>0.51388888888888895</v>
      </c>
      <c r="M357" t="s">
        <v>116</v>
      </c>
      <c r="N357" s="22">
        <v>356.56</v>
      </c>
      <c r="O357">
        <v>4.7619047620000003</v>
      </c>
      <c r="P357" s="22">
        <v>17.827999999999999</v>
      </c>
      <c r="Q357">
        <v>7.8</v>
      </c>
    </row>
    <row r="358" spans="1:17" x14ac:dyDescent="0.25">
      <c r="A358">
        <v>1701</v>
      </c>
      <c r="B358" t="s">
        <v>473</v>
      </c>
      <c r="C358" t="s">
        <v>109</v>
      </c>
      <c r="D358" t="s">
        <v>110</v>
      </c>
      <c r="E358" t="s">
        <v>105</v>
      </c>
      <c r="F358" t="s">
        <v>127</v>
      </c>
      <c r="G358">
        <v>37.549999999999997</v>
      </c>
      <c r="H358">
        <v>10</v>
      </c>
      <c r="I358">
        <v>18.774999999999999</v>
      </c>
      <c r="J358">
        <v>394.27499999999998</v>
      </c>
      <c r="K358" s="6">
        <v>43532</v>
      </c>
      <c r="L358" s="21">
        <v>0.8340277777777777</v>
      </c>
      <c r="M358" t="s">
        <v>116</v>
      </c>
      <c r="N358" s="22">
        <v>375.5</v>
      </c>
      <c r="O358">
        <v>4.7619047620000003</v>
      </c>
      <c r="P358" s="22">
        <v>18.774999999999999</v>
      </c>
      <c r="Q358">
        <v>9.3000000000000007</v>
      </c>
    </row>
    <row r="359" spans="1:17" x14ac:dyDescent="0.25">
      <c r="A359">
        <v>2293</v>
      </c>
      <c r="B359" t="s">
        <v>474</v>
      </c>
      <c r="C359" t="s">
        <v>109</v>
      </c>
      <c r="D359" t="s">
        <v>110</v>
      </c>
      <c r="E359" t="s">
        <v>105</v>
      </c>
      <c r="F359" t="s">
        <v>118</v>
      </c>
      <c r="G359">
        <v>95.44</v>
      </c>
      <c r="H359">
        <v>10</v>
      </c>
      <c r="I359">
        <v>47.72</v>
      </c>
      <c r="J359">
        <v>1002.12</v>
      </c>
      <c r="K359" s="6">
        <v>43474</v>
      </c>
      <c r="L359" s="21">
        <v>0.57291666666666663</v>
      </c>
      <c r="M359" t="s">
        <v>112</v>
      </c>
      <c r="N359" s="22">
        <v>954.4</v>
      </c>
      <c r="O359">
        <v>4.7619047620000003</v>
      </c>
      <c r="P359" s="22">
        <v>47.72</v>
      </c>
      <c r="Q359">
        <v>5.2</v>
      </c>
    </row>
    <row r="360" spans="1:17" x14ac:dyDescent="0.25">
      <c r="A360">
        <v>2234</v>
      </c>
      <c r="B360" t="s">
        <v>475</v>
      </c>
      <c r="C360" t="s">
        <v>124</v>
      </c>
      <c r="D360" t="s">
        <v>110</v>
      </c>
      <c r="E360" t="s">
        <v>114</v>
      </c>
      <c r="F360" t="s">
        <v>111</v>
      </c>
      <c r="G360">
        <v>27.5</v>
      </c>
      <c r="H360">
        <v>3</v>
      </c>
      <c r="I360">
        <v>4.125</v>
      </c>
      <c r="J360">
        <v>86.625</v>
      </c>
      <c r="K360" s="6">
        <v>43525</v>
      </c>
      <c r="L360" s="21">
        <v>0.65277777777777779</v>
      </c>
      <c r="M360" t="s">
        <v>107</v>
      </c>
      <c r="N360" s="22">
        <v>82.5</v>
      </c>
      <c r="O360">
        <v>4.7619047620000003</v>
      </c>
      <c r="P360" s="22">
        <v>4.125</v>
      </c>
      <c r="Q360">
        <v>6.5</v>
      </c>
    </row>
    <row r="361" spans="1:17" x14ac:dyDescent="0.25">
      <c r="A361">
        <v>1900</v>
      </c>
      <c r="B361" t="s">
        <v>476</v>
      </c>
      <c r="C361" t="s">
        <v>124</v>
      </c>
      <c r="D361" t="s">
        <v>110</v>
      </c>
      <c r="E361" t="s">
        <v>114</v>
      </c>
      <c r="F361" t="s">
        <v>118</v>
      </c>
      <c r="G361">
        <v>74.97</v>
      </c>
      <c r="H361">
        <v>1</v>
      </c>
      <c r="I361">
        <v>3.7484999999999999</v>
      </c>
      <c r="J361">
        <v>78.718500000000006</v>
      </c>
      <c r="K361" s="6">
        <v>43540</v>
      </c>
      <c r="L361" s="21">
        <v>0.70694444444444438</v>
      </c>
      <c r="M361" t="s">
        <v>112</v>
      </c>
      <c r="N361" s="22">
        <v>74.97</v>
      </c>
      <c r="O361">
        <v>4.7619047620000003</v>
      </c>
      <c r="P361" s="22">
        <v>3.7484999999999999</v>
      </c>
      <c r="Q361">
        <v>5.6</v>
      </c>
    </row>
    <row r="362" spans="1:17" x14ac:dyDescent="0.25">
      <c r="A362">
        <v>2011</v>
      </c>
      <c r="B362" t="s">
        <v>477</v>
      </c>
      <c r="C362" t="s">
        <v>103</v>
      </c>
      <c r="D362" t="s">
        <v>104</v>
      </c>
      <c r="E362" t="s">
        <v>114</v>
      </c>
      <c r="F362" t="s">
        <v>125</v>
      </c>
      <c r="G362">
        <v>80.959999999999994</v>
      </c>
      <c r="H362">
        <v>8</v>
      </c>
      <c r="I362">
        <v>32.384</v>
      </c>
      <c r="J362">
        <v>680.06399999999996</v>
      </c>
      <c r="K362" s="6">
        <v>43513</v>
      </c>
      <c r="L362" s="21">
        <v>0.46666666666666662</v>
      </c>
      <c r="M362" t="s">
        <v>116</v>
      </c>
      <c r="N362" s="22">
        <v>647.67999999999995</v>
      </c>
      <c r="O362">
        <v>4.7619047620000003</v>
      </c>
      <c r="P362" s="22">
        <v>32.384</v>
      </c>
      <c r="Q362">
        <v>7.4</v>
      </c>
    </row>
    <row r="363" spans="1:17" x14ac:dyDescent="0.25">
      <c r="A363">
        <v>2940</v>
      </c>
      <c r="B363" t="s">
        <v>478</v>
      </c>
      <c r="C363" t="s">
        <v>109</v>
      </c>
      <c r="D363" t="s">
        <v>110</v>
      </c>
      <c r="E363" t="s">
        <v>105</v>
      </c>
      <c r="F363" t="s">
        <v>125</v>
      </c>
      <c r="G363">
        <v>94.47</v>
      </c>
      <c r="H363">
        <v>8</v>
      </c>
      <c r="I363">
        <v>37.787999999999997</v>
      </c>
      <c r="J363">
        <v>793.548</v>
      </c>
      <c r="K363" s="6">
        <v>43523</v>
      </c>
      <c r="L363" s="21">
        <v>0.6333333333333333</v>
      </c>
      <c r="M363" t="s">
        <v>112</v>
      </c>
      <c r="N363" s="22">
        <v>755.76</v>
      </c>
      <c r="O363">
        <v>4.7619047620000003</v>
      </c>
      <c r="P363" s="22">
        <v>37.787999999999997</v>
      </c>
      <c r="Q363">
        <v>9.1</v>
      </c>
    </row>
    <row r="364" spans="1:17" x14ac:dyDescent="0.25">
      <c r="A364">
        <v>1376</v>
      </c>
      <c r="B364" t="s">
        <v>479</v>
      </c>
      <c r="C364" t="s">
        <v>109</v>
      </c>
      <c r="D364" t="s">
        <v>110</v>
      </c>
      <c r="E364" t="s">
        <v>114</v>
      </c>
      <c r="F364" t="s">
        <v>125</v>
      </c>
      <c r="G364">
        <v>99.79</v>
      </c>
      <c r="H364">
        <v>2</v>
      </c>
      <c r="I364">
        <v>9.9789999999999992</v>
      </c>
      <c r="J364">
        <v>209.559</v>
      </c>
      <c r="K364" s="6">
        <v>43531</v>
      </c>
      <c r="L364" s="21">
        <v>0.85902777777777783</v>
      </c>
      <c r="M364" t="s">
        <v>107</v>
      </c>
      <c r="N364" s="22">
        <v>199.58</v>
      </c>
      <c r="O364">
        <v>4.7619047620000003</v>
      </c>
      <c r="P364" s="22">
        <v>9.9789999999999992</v>
      </c>
      <c r="Q364">
        <v>8</v>
      </c>
    </row>
    <row r="365" spans="1:17" x14ac:dyDescent="0.25">
      <c r="A365">
        <v>1909</v>
      </c>
      <c r="B365" t="s">
        <v>480</v>
      </c>
      <c r="C365" t="s">
        <v>103</v>
      </c>
      <c r="D365" t="s">
        <v>110</v>
      </c>
      <c r="E365" t="s">
        <v>114</v>
      </c>
      <c r="F365" t="s">
        <v>115</v>
      </c>
      <c r="G365">
        <v>73.22</v>
      </c>
      <c r="H365">
        <v>6</v>
      </c>
      <c r="I365">
        <v>21.966000000000001</v>
      </c>
      <c r="J365">
        <v>461.286</v>
      </c>
      <c r="K365" s="6">
        <v>43486</v>
      </c>
      <c r="L365" s="21">
        <v>0.73888888888888893</v>
      </c>
      <c r="M365" t="s">
        <v>112</v>
      </c>
      <c r="N365" s="22">
        <v>439.32</v>
      </c>
      <c r="O365">
        <v>4.7619047620000003</v>
      </c>
      <c r="P365" s="22">
        <v>21.966000000000001</v>
      </c>
      <c r="Q365">
        <v>7.2</v>
      </c>
    </row>
    <row r="366" spans="1:17" x14ac:dyDescent="0.25">
      <c r="A366">
        <v>2830</v>
      </c>
      <c r="B366" t="s">
        <v>481</v>
      </c>
      <c r="C366" t="s">
        <v>109</v>
      </c>
      <c r="D366" t="s">
        <v>110</v>
      </c>
      <c r="E366" t="s">
        <v>105</v>
      </c>
      <c r="F366" t="s">
        <v>125</v>
      </c>
      <c r="G366">
        <v>41.24</v>
      </c>
      <c r="H366">
        <v>4</v>
      </c>
      <c r="I366">
        <v>8.2479999999999993</v>
      </c>
      <c r="J366">
        <v>173.208</v>
      </c>
      <c r="K366" s="6">
        <v>43515</v>
      </c>
      <c r="L366" s="21">
        <v>0.68263888888888891</v>
      </c>
      <c r="M366" t="s">
        <v>112</v>
      </c>
      <c r="N366" s="22">
        <v>164.96</v>
      </c>
      <c r="O366">
        <v>4.7619047620000003</v>
      </c>
      <c r="P366" s="22">
        <v>8.2479999999999993</v>
      </c>
      <c r="Q366">
        <v>7.1</v>
      </c>
    </row>
    <row r="367" spans="1:17" x14ac:dyDescent="0.25">
      <c r="A367">
        <v>2567</v>
      </c>
      <c r="B367" t="s">
        <v>482</v>
      </c>
      <c r="C367" t="s">
        <v>109</v>
      </c>
      <c r="D367" t="s">
        <v>110</v>
      </c>
      <c r="E367" t="s">
        <v>105</v>
      </c>
      <c r="F367" t="s">
        <v>127</v>
      </c>
      <c r="G367">
        <v>81.680000000000007</v>
      </c>
      <c r="H367">
        <v>4</v>
      </c>
      <c r="I367">
        <v>16.335999999999999</v>
      </c>
      <c r="J367">
        <v>343.05599999999998</v>
      </c>
      <c r="K367" s="6">
        <v>43471</v>
      </c>
      <c r="L367" s="21">
        <v>0.5083333333333333</v>
      </c>
      <c r="M367" t="s">
        <v>112</v>
      </c>
      <c r="N367" s="22">
        <v>326.72000000000003</v>
      </c>
      <c r="O367">
        <v>4.7619047620000003</v>
      </c>
      <c r="P367" s="22">
        <v>16.335999999999999</v>
      </c>
      <c r="Q367">
        <v>9.1</v>
      </c>
    </row>
    <row r="368" spans="1:17" x14ac:dyDescent="0.25">
      <c r="A368">
        <v>1758</v>
      </c>
      <c r="B368" t="s">
        <v>483</v>
      </c>
      <c r="C368" t="s">
        <v>109</v>
      </c>
      <c r="D368" t="s">
        <v>110</v>
      </c>
      <c r="E368" t="s">
        <v>105</v>
      </c>
      <c r="F368" t="s">
        <v>111</v>
      </c>
      <c r="G368">
        <v>51.32</v>
      </c>
      <c r="H368">
        <v>9</v>
      </c>
      <c r="I368">
        <v>23.094000000000001</v>
      </c>
      <c r="J368">
        <v>484.97399999999999</v>
      </c>
      <c r="K368" s="6">
        <v>43538</v>
      </c>
      <c r="L368" s="21">
        <v>0.81458333333333333</v>
      </c>
      <c r="M368" t="s">
        <v>112</v>
      </c>
      <c r="N368" s="22">
        <v>461.88</v>
      </c>
      <c r="O368">
        <v>4.7619047620000003</v>
      </c>
      <c r="P368" s="22">
        <v>23.094000000000001</v>
      </c>
      <c r="Q368">
        <v>5.6</v>
      </c>
    </row>
    <row r="369" spans="1:17" x14ac:dyDescent="0.25">
      <c r="A369">
        <v>2153</v>
      </c>
      <c r="B369" t="s">
        <v>484</v>
      </c>
      <c r="C369" t="s">
        <v>103</v>
      </c>
      <c r="D369" t="s">
        <v>104</v>
      </c>
      <c r="E369" t="s">
        <v>114</v>
      </c>
      <c r="F369" t="s">
        <v>115</v>
      </c>
      <c r="G369">
        <v>65.94</v>
      </c>
      <c r="H369">
        <v>4</v>
      </c>
      <c r="I369">
        <v>13.188000000000001</v>
      </c>
      <c r="J369">
        <v>276.94799999999998</v>
      </c>
      <c r="K369" s="6">
        <v>43548</v>
      </c>
      <c r="L369" s="21">
        <v>0.4368055555555555</v>
      </c>
      <c r="M369" t="s">
        <v>112</v>
      </c>
      <c r="N369" s="22">
        <v>263.76</v>
      </c>
      <c r="O369">
        <v>4.7619047620000003</v>
      </c>
      <c r="P369" s="22">
        <v>13.188000000000001</v>
      </c>
      <c r="Q369">
        <v>6</v>
      </c>
    </row>
    <row r="370" spans="1:17" x14ac:dyDescent="0.25">
      <c r="A370">
        <v>2238</v>
      </c>
      <c r="B370" t="s">
        <v>485</v>
      </c>
      <c r="C370" t="s">
        <v>109</v>
      </c>
      <c r="D370" t="s">
        <v>110</v>
      </c>
      <c r="E370" t="s">
        <v>105</v>
      </c>
      <c r="F370" t="s">
        <v>118</v>
      </c>
      <c r="G370">
        <v>14.36</v>
      </c>
      <c r="H370">
        <v>10</v>
      </c>
      <c r="I370">
        <v>7.18</v>
      </c>
      <c r="J370">
        <v>150.78</v>
      </c>
      <c r="K370" s="6">
        <v>43492</v>
      </c>
      <c r="L370" s="21">
        <v>0.60277777777777775</v>
      </c>
      <c r="M370" t="s">
        <v>112</v>
      </c>
      <c r="N370" s="22">
        <v>143.6</v>
      </c>
      <c r="O370">
        <v>4.7619047620000003</v>
      </c>
      <c r="P370" s="22">
        <v>7.18</v>
      </c>
      <c r="Q370">
        <v>5.4</v>
      </c>
    </row>
    <row r="371" spans="1:17" x14ac:dyDescent="0.25">
      <c r="A371">
        <v>1153</v>
      </c>
      <c r="B371" t="s">
        <v>486</v>
      </c>
      <c r="C371" t="s">
        <v>103</v>
      </c>
      <c r="D371" t="s">
        <v>104</v>
      </c>
      <c r="E371" t="s">
        <v>114</v>
      </c>
      <c r="F371" t="s">
        <v>111</v>
      </c>
      <c r="G371">
        <v>21.5</v>
      </c>
      <c r="H371">
        <v>9</v>
      </c>
      <c r="I371">
        <v>9.6750000000000007</v>
      </c>
      <c r="J371">
        <v>203.17500000000001</v>
      </c>
      <c r="K371" s="6">
        <v>43530</v>
      </c>
      <c r="L371" s="21">
        <v>0.53194444444444444</v>
      </c>
      <c r="M371" t="s">
        <v>116</v>
      </c>
      <c r="N371" s="22">
        <v>193.5</v>
      </c>
      <c r="O371">
        <v>4.7619047620000003</v>
      </c>
      <c r="P371" s="22">
        <v>9.6750000000000007</v>
      </c>
      <c r="Q371">
        <v>7.8</v>
      </c>
    </row>
    <row r="372" spans="1:17" x14ac:dyDescent="0.25">
      <c r="A372">
        <v>1908</v>
      </c>
      <c r="B372" t="s">
        <v>487</v>
      </c>
      <c r="C372" t="s">
        <v>124</v>
      </c>
      <c r="D372" t="s">
        <v>104</v>
      </c>
      <c r="E372" t="s">
        <v>105</v>
      </c>
      <c r="F372" t="s">
        <v>111</v>
      </c>
      <c r="G372">
        <v>26.26</v>
      </c>
      <c r="H372">
        <v>7</v>
      </c>
      <c r="I372">
        <v>9.1910000000000007</v>
      </c>
      <c r="J372">
        <v>193.011</v>
      </c>
      <c r="K372" s="6">
        <v>43498</v>
      </c>
      <c r="L372" s="21">
        <v>0.81944444444444453</v>
      </c>
      <c r="M372" t="s">
        <v>112</v>
      </c>
      <c r="N372" s="22">
        <v>183.82</v>
      </c>
      <c r="O372">
        <v>4.7619047620000003</v>
      </c>
      <c r="P372" s="22">
        <v>9.1910000000000007</v>
      </c>
      <c r="Q372">
        <v>9.9</v>
      </c>
    </row>
    <row r="373" spans="1:17" x14ac:dyDescent="0.25">
      <c r="A373">
        <v>1177</v>
      </c>
      <c r="B373" t="s">
        <v>488</v>
      </c>
      <c r="C373" t="s">
        <v>124</v>
      </c>
      <c r="D373" t="s">
        <v>110</v>
      </c>
      <c r="E373" t="s">
        <v>105</v>
      </c>
      <c r="F373" t="s">
        <v>127</v>
      </c>
      <c r="G373">
        <v>60.96</v>
      </c>
      <c r="H373">
        <v>2</v>
      </c>
      <c r="I373">
        <v>6.0960000000000001</v>
      </c>
      <c r="J373">
        <v>128.01599999999999</v>
      </c>
      <c r="K373" s="6">
        <v>43490</v>
      </c>
      <c r="L373" s="21">
        <v>0.81874999999999998</v>
      </c>
      <c r="M373" t="s">
        <v>116</v>
      </c>
      <c r="N373" s="22">
        <v>121.92</v>
      </c>
      <c r="O373">
        <v>4.7619047620000003</v>
      </c>
      <c r="P373" s="22">
        <v>6.0960000000000001</v>
      </c>
      <c r="Q373">
        <v>4.9000000000000004</v>
      </c>
    </row>
    <row r="374" spans="1:17" x14ac:dyDescent="0.25">
      <c r="A374">
        <v>2504</v>
      </c>
      <c r="B374" t="s">
        <v>489</v>
      </c>
      <c r="C374" t="s">
        <v>109</v>
      </c>
      <c r="D374" t="s">
        <v>110</v>
      </c>
      <c r="E374" t="s">
        <v>105</v>
      </c>
      <c r="F374" t="s">
        <v>115</v>
      </c>
      <c r="G374">
        <v>70.11</v>
      </c>
      <c r="H374">
        <v>6</v>
      </c>
      <c r="I374">
        <v>21.033000000000001</v>
      </c>
      <c r="J374">
        <v>441.69299999999998</v>
      </c>
      <c r="K374" s="6">
        <v>43538</v>
      </c>
      <c r="L374" s="21">
        <v>0.74583333333333324</v>
      </c>
      <c r="M374" t="s">
        <v>107</v>
      </c>
      <c r="N374" s="22">
        <v>420.66</v>
      </c>
      <c r="O374">
        <v>4.7619047620000003</v>
      </c>
      <c r="P374" s="22">
        <v>21.033000000000001</v>
      </c>
      <c r="Q374">
        <v>5.2</v>
      </c>
    </row>
    <row r="375" spans="1:17" x14ac:dyDescent="0.25">
      <c r="A375">
        <v>1779</v>
      </c>
      <c r="B375" t="s">
        <v>490</v>
      </c>
      <c r="C375" t="s">
        <v>109</v>
      </c>
      <c r="D375" t="s">
        <v>110</v>
      </c>
      <c r="E375" t="s">
        <v>114</v>
      </c>
      <c r="F375" t="s">
        <v>127</v>
      </c>
      <c r="G375">
        <v>42.08</v>
      </c>
      <c r="H375">
        <v>6</v>
      </c>
      <c r="I375">
        <v>12.624000000000001</v>
      </c>
      <c r="J375">
        <v>265.10399999999998</v>
      </c>
      <c r="K375" s="6">
        <v>43494</v>
      </c>
      <c r="L375" s="21">
        <v>0.51736111111111105</v>
      </c>
      <c r="M375" t="s">
        <v>112</v>
      </c>
      <c r="N375" s="22">
        <v>252.48</v>
      </c>
      <c r="O375">
        <v>4.7619047620000003</v>
      </c>
      <c r="P375" s="22">
        <v>12.624000000000001</v>
      </c>
      <c r="Q375">
        <v>8.9</v>
      </c>
    </row>
    <row r="376" spans="1:17" x14ac:dyDescent="0.25">
      <c r="A376">
        <v>2428</v>
      </c>
      <c r="B376" t="s">
        <v>491</v>
      </c>
      <c r="C376" t="s">
        <v>103</v>
      </c>
      <c r="D376" t="s">
        <v>110</v>
      </c>
      <c r="E376" t="s">
        <v>105</v>
      </c>
      <c r="F376" t="s">
        <v>115</v>
      </c>
      <c r="G376">
        <v>67.09</v>
      </c>
      <c r="H376">
        <v>5</v>
      </c>
      <c r="I376">
        <v>16.772500000000001</v>
      </c>
      <c r="J376">
        <v>352.22250000000003</v>
      </c>
      <c r="K376" s="6">
        <v>43468</v>
      </c>
      <c r="L376" s="21">
        <v>0.69930555555555562</v>
      </c>
      <c r="M376" t="s">
        <v>116</v>
      </c>
      <c r="N376" s="22">
        <v>335.45</v>
      </c>
      <c r="O376">
        <v>4.7619047620000003</v>
      </c>
      <c r="P376" s="22">
        <v>16.772500000000001</v>
      </c>
      <c r="Q376">
        <v>9.1</v>
      </c>
    </row>
    <row r="377" spans="1:17" x14ac:dyDescent="0.25">
      <c r="A377">
        <v>3171</v>
      </c>
      <c r="B377" t="s">
        <v>492</v>
      </c>
      <c r="C377" t="s">
        <v>103</v>
      </c>
      <c r="D377" t="s">
        <v>104</v>
      </c>
      <c r="E377" t="s">
        <v>105</v>
      </c>
      <c r="F377" t="s">
        <v>127</v>
      </c>
      <c r="G377">
        <v>96.7</v>
      </c>
      <c r="H377">
        <v>5</v>
      </c>
      <c r="I377">
        <v>24.175000000000001</v>
      </c>
      <c r="J377">
        <v>507.67500000000001</v>
      </c>
      <c r="K377" s="6">
        <v>43479</v>
      </c>
      <c r="L377" s="21">
        <v>0.53611111111111109</v>
      </c>
      <c r="M377" t="s">
        <v>107</v>
      </c>
      <c r="N377" s="22">
        <v>483.5</v>
      </c>
      <c r="O377">
        <v>4.7619047620000003</v>
      </c>
      <c r="P377" s="22">
        <v>24.175000000000001</v>
      </c>
      <c r="Q377">
        <v>7</v>
      </c>
    </row>
    <row r="378" spans="1:17" x14ac:dyDescent="0.25">
      <c r="A378">
        <v>3162</v>
      </c>
      <c r="B378" t="s">
        <v>493</v>
      </c>
      <c r="C378" t="s">
        <v>124</v>
      </c>
      <c r="D378" t="s">
        <v>104</v>
      </c>
      <c r="E378" t="s">
        <v>105</v>
      </c>
      <c r="F378" t="s">
        <v>115</v>
      </c>
      <c r="G378">
        <v>35.380000000000003</v>
      </c>
      <c r="H378">
        <v>9</v>
      </c>
      <c r="I378">
        <v>15.920999999999999</v>
      </c>
      <c r="J378">
        <v>334.34100000000001</v>
      </c>
      <c r="K378" s="6">
        <v>43470</v>
      </c>
      <c r="L378" s="21">
        <v>0.82638888888888884</v>
      </c>
      <c r="M378" t="s">
        <v>116</v>
      </c>
      <c r="N378" s="22">
        <v>318.42</v>
      </c>
      <c r="O378">
        <v>4.7619047620000003</v>
      </c>
      <c r="P378" s="22">
        <v>15.920999999999999</v>
      </c>
      <c r="Q378">
        <v>9.6</v>
      </c>
    </row>
    <row r="379" spans="1:17" x14ac:dyDescent="0.25">
      <c r="A379">
        <v>2674</v>
      </c>
      <c r="B379" t="s">
        <v>494</v>
      </c>
      <c r="C379" t="s">
        <v>109</v>
      </c>
      <c r="D379" t="s">
        <v>110</v>
      </c>
      <c r="E379" t="s">
        <v>114</v>
      </c>
      <c r="F379" t="s">
        <v>118</v>
      </c>
      <c r="G379">
        <v>95.49</v>
      </c>
      <c r="H379">
        <v>7</v>
      </c>
      <c r="I379">
        <v>33.421500000000002</v>
      </c>
      <c r="J379">
        <v>701.85149999999999</v>
      </c>
      <c r="K379" s="6">
        <v>43518</v>
      </c>
      <c r="L379" s="21">
        <v>0.76180555555555562</v>
      </c>
      <c r="M379" t="s">
        <v>107</v>
      </c>
      <c r="N379" s="22">
        <v>668.43</v>
      </c>
      <c r="O379">
        <v>4.7619047620000003</v>
      </c>
      <c r="P379" s="22">
        <v>33.421500000000002</v>
      </c>
      <c r="Q379">
        <v>8.6999999999999993</v>
      </c>
    </row>
    <row r="380" spans="1:17" x14ac:dyDescent="0.25">
      <c r="A380">
        <v>1622</v>
      </c>
      <c r="B380" t="s">
        <v>495</v>
      </c>
      <c r="C380" t="s">
        <v>109</v>
      </c>
      <c r="D380" t="s">
        <v>104</v>
      </c>
      <c r="E380" t="s">
        <v>114</v>
      </c>
      <c r="F380" t="s">
        <v>127</v>
      </c>
      <c r="G380">
        <v>96.98</v>
      </c>
      <c r="H380">
        <v>4</v>
      </c>
      <c r="I380">
        <v>19.396000000000001</v>
      </c>
      <c r="J380">
        <v>407.31599999999997</v>
      </c>
      <c r="K380" s="6">
        <v>43502</v>
      </c>
      <c r="L380" s="21">
        <v>0.72222222222222221</v>
      </c>
      <c r="M380" t="s">
        <v>107</v>
      </c>
      <c r="N380" s="22">
        <v>387.92</v>
      </c>
      <c r="O380">
        <v>4.7619047620000003</v>
      </c>
      <c r="P380" s="22">
        <v>19.396000000000001</v>
      </c>
      <c r="Q380">
        <v>9.4</v>
      </c>
    </row>
    <row r="381" spans="1:17" x14ac:dyDescent="0.25">
      <c r="A381">
        <v>1230</v>
      </c>
      <c r="B381" t="s">
        <v>496</v>
      </c>
      <c r="C381" t="s">
        <v>124</v>
      </c>
      <c r="D381" t="s">
        <v>110</v>
      </c>
      <c r="E381" t="s">
        <v>105</v>
      </c>
      <c r="F381" t="s">
        <v>111</v>
      </c>
      <c r="G381">
        <v>23.65</v>
      </c>
      <c r="H381">
        <v>4</v>
      </c>
      <c r="I381">
        <v>4.7300000000000004</v>
      </c>
      <c r="J381">
        <v>99.33</v>
      </c>
      <c r="K381" s="6">
        <v>43495</v>
      </c>
      <c r="L381" s="21">
        <v>0.56388888888888888</v>
      </c>
      <c r="M381" t="s">
        <v>116</v>
      </c>
      <c r="N381" s="22">
        <v>94.6</v>
      </c>
      <c r="O381">
        <v>4.7619047620000003</v>
      </c>
      <c r="P381" s="22">
        <v>4.7300000000000004</v>
      </c>
      <c r="Q381">
        <v>4</v>
      </c>
    </row>
    <row r="382" spans="1:17" x14ac:dyDescent="0.25">
      <c r="A382">
        <v>2488</v>
      </c>
      <c r="B382" t="s">
        <v>497</v>
      </c>
      <c r="C382" t="s">
        <v>103</v>
      </c>
      <c r="D382" t="s">
        <v>104</v>
      </c>
      <c r="E382" t="s">
        <v>114</v>
      </c>
      <c r="F382" t="s">
        <v>118</v>
      </c>
      <c r="G382">
        <v>82.33</v>
      </c>
      <c r="H382">
        <v>4</v>
      </c>
      <c r="I382">
        <v>16.466000000000001</v>
      </c>
      <c r="J382">
        <v>345.786</v>
      </c>
      <c r="K382" s="6">
        <v>43476</v>
      </c>
      <c r="L382" s="21">
        <v>0.44236111111111115</v>
      </c>
      <c r="M382" t="s">
        <v>116</v>
      </c>
      <c r="N382" s="22">
        <v>329.32</v>
      </c>
      <c r="O382">
        <v>4.7619047620000003</v>
      </c>
      <c r="P382" s="22">
        <v>16.466000000000001</v>
      </c>
      <c r="Q382">
        <v>7.5</v>
      </c>
    </row>
    <row r="383" spans="1:17" x14ac:dyDescent="0.25">
      <c r="A383">
        <v>1227</v>
      </c>
      <c r="B383" t="s">
        <v>498</v>
      </c>
      <c r="C383" t="s">
        <v>109</v>
      </c>
      <c r="D383" t="s">
        <v>110</v>
      </c>
      <c r="E383" t="s">
        <v>105</v>
      </c>
      <c r="F383" t="s">
        <v>111</v>
      </c>
      <c r="G383">
        <v>26.61</v>
      </c>
      <c r="H383">
        <v>2</v>
      </c>
      <c r="I383">
        <v>2.661</v>
      </c>
      <c r="J383">
        <v>55.881</v>
      </c>
      <c r="K383" s="6">
        <v>43543</v>
      </c>
      <c r="L383" s="21">
        <v>0.60763888888888895</v>
      </c>
      <c r="M383" t="s">
        <v>112</v>
      </c>
      <c r="N383" s="22">
        <v>53.22</v>
      </c>
      <c r="O383">
        <v>4.7619047620000003</v>
      </c>
      <c r="P383" s="22">
        <v>2.661</v>
      </c>
      <c r="Q383">
        <v>4.2</v>
      </c>
    </row>
    <row r="384" spans="1:17" x14ac:dyDescent="0.25">
      <c r="A384">
        <v>1505</v>
      </c>
      <c r="B384" t="s">
        <v>499</v>
      </c>
      <c r="C384" t="s">
        <v>124</v>
      </c>
      <c r="D384" t="s">
        <v>110</v>
      </c>
      <c r="E384" t="s">
        <v>105</v>
      </c>
      <c r="F384" t="s">
        <v>125</v>
      </c>
      <c r="G384">
        <v>99.69</v>
      </c>
      <c r="H384">
        <v>5</v>
      </c>
      <c r="I384">
        <v>24.922499999999999</v>
      </c>
      <c r="J384">
        <v>523.37249999999995</v>
      </c>
      <c r="K384" s="6">
        <v>43479</v>
      </c>
      <c r="L384" s="21">
        <v>0.50624999999999998</v>
      </c>
      <c r="M384" t="s">
        <v>112</v>
      </c>
      <c r="N384" s="22">
        <v>498.45</v>
      </c>
      <c r="O384">
        <v>4.7619047620000003</v>
      </c>
      <c r="P384" s="22">
        <v>24.922499999999999</v>
      </c>
      <c r="Q384">
        <v>9.9</v>
      </c>
    </row>
    <row r="385" spans="1:17" x14ac:dyDescent="0.25">
      <c r="A385">
        <v>2243</v>
      </c>
      <c r="B385" t="s">
        <v>500</v>
      </c>
      <c r="C385" t="s">
        <v>109</v>
      </c>
      <c r="D385" t="s">
        <v>104</v>
      </c>
      <c r="E385" t="s">
        <v>105</v>
      </c>
      <c r="F385" t="s">
        <v>125</v>
      </c>
      <c r="G385">
        <v>74.89</v>
      </c>
      <c r="H385">
        <v>4</v>
      </c>
      <c r="I385">
        <v>14.978</v>
      </c>
      <c r="J385">
        <v>314.53800000000001</v>
      </c>
      <c r="K385" s="6">
        <v>43525</v>
      </c>
      <c r="L385" s="21">
        <v>0.64722222222222225</v>
      </c>
      <c r="M385" t="s">
        <v>107</v>
      </c>
      <c r="N385" s="22">
        <v>299.56</v>
      </c>
      <c r="O385">
        <v>4.7619047620000003</v>
      </c>
      <c r="P385" s="22">
        <v>14.978</v>
      </c>
      <c r="Q385">
        <v>4.2</v>
      </c>
    </row>
    <row r="386" spans="1:17" x14ac:dyDescent="0.25">
      <c r="A386">
        <v>1123</v>
      </c>
      <c r="B386" t="s">
        <v>501</v>
      </c>
      <c r="C386" t="s">
        <v>103</v>
      </c>
      <c r="D386" t="s">
        <v>110</v>
      </c>
      <c r="E386" t="s">
        <v>105</v>
      </c>
      <c r="F386" t="s">
        <v>125</v>
      </c>
      <c r="G386">
        <v>40.94</v>
      </c>
      <c r="H386">
        <v>5</v>
      </c>
      <c r="I386">
        <v>10.234999999999999</v>
      </c>
      <c r="J386">
        <v>214.935</v>
      </c>
      <c r="K386" s="6">
        <v>43471</v>
      </c>
      <c r="L386" s="21">
        <v>0.58194444444444449</v>
      </c>
      <c r="M386" t="s">
        <v>107</v>
      </c>
      <c r="N386" s="22">
        <v>204.7</v>
      </c>
      <c r="O386">
        <v>4.7619047620000003</v>
      </c>
      <c r="P386" s="22">
        <v>10.234999999999999</v>
      </c>
      <c r="Q386">
        <v>9.9</v>
      </c>
    </row>
    <row r="387" spans="1:17" x14ac:dyDescent="0.25">
      <c r="A387">
        <v>2877</v>
      </c>
      <c r="B387" t="s">
        <v>502</v>
      </c>
      <c r="C387" t="s">
        <v>124</v>
      </c>
      <c r="D387" t="s">
        <v>104</v>
      </c>
      <c r="E387" t="s">
        <v>114</v>
      </c>
      <c r="F387" t="s">
        <v>118</v>
      </c>
      <c r="G387">
        <v>75.819999999999993</v>
      </c>
      <c r="H387">
        <v>1</v>
      </c>
      <c r="I387">
        <v>3.7909999999999999</v>
      </c>
      <c r="J387">
        <v>79.611000000000004</v>
      </c>
      <c r="K387" s="6">
        <v>43496</v>
      </c>
      <c r="L387" s="21">
        <v>0.55486111111111114</v>
      </c>
      <c r="M387" t="s">
        <v>112</v>
      </c>
      <c r="N387" s="22">
        <v>75.819999999999993</v>
      </c>
      <c r="O387">
        <v>4.7619047620000003</v>
      </c>
      <c r="P387" s="22">
        <v>3.7909999999999999</v>
      </c>
      <c r="Q387">
        <v>5.8</v>
      </c>
    </row>
    <row r="388" spans="1:17" x14ac:dyDescent="0.25">
      <c r="A388">
        <v>2915</v>
      </c>
      <c r="B388" t="s">
        <v>503</v>
      </c>
      <c r="C388" t="s">
        <v>109</v>
      </c>
      <c r="D388" t="s">
        <v>110</v>
      </c>
      <c r="E388" t="s">
        <v>114</v>
      </c>
      <c r="F388" t="s">
        <v>125</v>
      </c>
      <c r="G388">
        <v>46.77</v>
      </c>
      <c r="H388">
        <v>6</v>
      </c>
      <c r="I388">
        <v>14.031000000000001</v>
      </c>
      <c r="J388">
        <v>294.65100000000001</v>
      </c>
      <c r="K388" s="6">
        <v>43535</v>
      </c>
      <c r="L388" s="21">
        <v>0.56736111111111109</v>
      </c>
      <c r="M388" t="s">
        <v>112</v>
      </c>
      <c r="N388" s="22">
        <v>280.62</v>
      </c>
      <c r="O388">
        <v>4.7619047620000003</v>
      </c>
      <c r="P388" s="22">
        <v>14.031000000000001</v>
      </c>
      <c r="Q388">
        <v>6</v>
      </c>
    </row>
    <row r="389" spans="1:17" x14ac:dyDescent="0.25">
      <c r="A389">
        <v>1793</v>
      </c>
      <c r="B389" t="s">
        <v>504</v>
      </c>
      <c r="C389" t="s">
        <v>103</v>
      </c>
      <c r="D389" t="s">
        <v>110</v>
      </c>
      <c r="E389" t="s">
        <v>105</v>
      </c>
      <c r="F389" t="s">
        <v>106</v>
      </c>
      <c r="G389">
        <v>32.32</v>
      </c>
      <c r="H389">
        <v>10</v>
      </c>
      <c r="I389">
        <v>16.16</v>
      </c>
      <c r="J389">
        <v>339.36</v>
      </c>
      <c r="K389" s="6">
        <v>43516</v>
      </c>
      <c r="L389" s="21">
        <v>0.7006944444444444</v>
      </c>
      <c r="M389" t="s">
        <v>116</v>
      </c>
      <c r="N389" s="22">
        <v>323.2</v>
      </c>
      <c r="O389">
        <v>4.7619047620000003</v>
      </c>
      <c r="P389" s="22">
        <v>16.16</v>
      </c>
      <c r="Q389">
        <v>10</v>
      </c>
    </row>
    <row r="390" spans="1:17" x14ac:dyDescent="0.25">
      <c r="A390">
        <v>1897</v>
      </c>
      <c r="B390" t="s">
        <v>505</v>
      </c>
      <c r="C390" t="s">
        <v>109</v>
      </c>
      <c r="D390" t="s">
        <v>104</v>
      </c>
      <c r="E390" t="s">
        <v>105</v>
      </c>
      <c r="F390" t="s">
        <v>127</v>
      </c>
      <c r="G390">
        <v>54.07</v>
      </c>
      <c r="H390">
        <v>9</v>
      </c>
      <c r="I390">
        <v>24.331499999999998</v>
      </c>
      <c r="J390">
        <v>510.9615</v>
      </c>
      <c r="K390" s="6">
        <v>43492</v>
      </c>
      <c r="L390" s="21">
        <v>0.62152777777777779</v>
      </c>
      <c r="M390" t="s">
        <v>107</v>
      </c>
      <c r="N390" s="22">
        <v>486.63</v>
      </c>
      <c r="O390">
        <v>4.7619047620000003</v>
      </c>
      <c r="P390" s="22">
        <v>24.331499999999998</v>
      </c>
      <c r="Q390">
        <v>9.5</v>
      </c>
    </row>
    <row r="391" spans="1:17" x14ac:dyDescent="0.25">
      <c r="A391">
        <v>1640</v>
      </c>
      <c r="B391" t="s">
        <v>506</v>
      </c>
      <c r="C391" t="s">
        <v>124</v>
      </c>
      <c r="D391" t="s">
        <v>110</v>
      </c>
      <c r="E391" t="s">
        <v>114</v>
      </c>
      <c r="F391" t="s">
        <v>125</v>
      </c>
      <c r="G391">
        <v>18.22</v>
      </c>
      <c r="H391">
        <v>7</v>
      </c>
      <c r="I391">
        <v>6.3769999999999998</v>
      </c>
      <c r="J391">
        <v>133.917</v>
      </c>
      <c r="K391" s="6">
        <v>43534</v>
      </c>
      <c r="L391" s="21">
        <v>0.58611111111111114</v>
      </c>
      <c r="M391" t="s">
        <v>116</v>
      </c>
      <c r="N391" s="22">
        <v>127.54</v>
      </c>
      <c r="O391">
        <v>4.7619047620000003</v>
      </c>
      <c r="P391" s="22">
        <v>6.3769999999999998</v>
      </c>
      <c r="Q391">
        <v>6.6</v>
      </c>
    </row>
    <row r="392" spans="1:17" x14ac:dyDescent="0.25">
      <c r="A392">
        <v>2606</v>
      </c>
      <c r="B392" t="s">
        <v>507</v>
      </c>
      <c r="C392" t="s">
        <v>109</v>
      </c>
      <c r="D392" t="s">
        <v>104</v>
      </c>
      <c r="E392" t="s">
        <v>105</v>
      </c>
      <c r="F392" t="s">
        <v>127</v>
      </c>
      <c r="G392">
        <v>80.48</v>
      </c>
      <c r="H392">
        <v>3</v>
      </c>
      <c r="I392">
        <v>12.071999999999999</v>
      </c>
      <c r="J392">
        <v>253.512</v>
      </c>
      <c r="K392" s="6">
        <v>43511</v>
      </c>
      <c r="L392" s="21">
        <v>0.52152777777777781</v>
      </c>
      <c r="M392" t="s">
        <v>112</v>
      </c>
      <c r="N392" s="22">
        <v>241.44</v>
      </c>
      <c r="O392">
        <v>4.7619047620000003</v>
      </c>
      <c r="P392" s="22">
        <v>12.071999999999999</v>
      </c>
      <c r="Q392">
        <v>8.1</v>
      </c>
    </row>
    <row r="393" spans="1:17" x14ac:dyDescent="0.25">
      <c r="A393">
        <v>2965</v>
      </c>
      <c r="B393" t="s">
        <v>508</v>
      </c>
      <c r="C393" t="s">
        <v>124</v>
      </c>
      <c r="D393" t="s">
        <v>110</v>
      </c>
      <c r="E393" t="s">
        <v>105</v>
      </c>
      <c r="F393" t="s">
        <v>127</v>
      </c>
      <c r="G393">
        <v>37.950000000000003</v>
      </c>
      <c r="H393">
        <v>10</v>
      </c>
      <c r="I393">
        <v>18.975000000000001</v>
      </c>
      <c r="J393">
        <v>398.47500000000002</v>
      </c>
      <c r="K393" s="6">
        <v>43491</v>
      </c>
      <c r="L393" s="21">
        <v>0.61875000000000002</v>
      </c>
      <c r="M393" t="s">
        <v>112</v>
      </c>
      <c r="N393" s="22">
        <v>379.5</v>
      </c>
      <c r="O393">
        <v>4.7619047620000003</v>
      </c>
      <c r="P393" s="22">
        <v>18.975000000000001</v>
      </c>
      <c r="Q393">
        <v>9.6999999999999993</v>
      </c>
    </row>
    <row r="394" spans="1:17" x14ac:dyDescent="0.25">
      <c r="A394">
        <v>3076</v>
      </c>
      <c r="B394" t="s">
        <v>509</v>
      </c>
      <c r="C394" t="s">
        <v>103</v>
      </c>
      <c r="D394" t="s">
        <v>104</v>
      </c>
      <c r="E394" t="s">
        <v>114</v>
      </c>
      <c r="F394" t="s">
        <v>111</v>
      </c>
      <c r="G394">
        <v>76.819999999999993</v>
      </c>
      <c r="H394">
        <v>1</v>
      </c>
      <c r="I394">
        <v>3.8410000000000002</v>
      </c>
      <c r="J394">
        <v>80.661000000000001</v>
      </c>
      <c r="K394" s="6">
        <v>43509</v>
      </c>
      <c r="L394" s="21">
        <v>0.76874999999999993</v>
      </c>
      <c r="M394" t="s">
        <v>107</v>
      </c>
      <c r="N394" s="22">
        <v>76.819999999999993</v>
      </c>
      <c r="O394">
        <v>4.7619047620000003</v>
      </c>
      <c r="P394" s="22">
        <v>3.8410000000000002</v>
      </c>
      <c r="Q394">
        <v>7.2</v>
      </c>
    </row>
    <row r="395" spans="1:17" x14ac:dyDescent="0.25">
      <c r="A395">
        <v>1255</v>
      </c>
      <c r="B395" t="s">
        <v>510</v>
      </c>
      <c r="C395" t="s">
        <v>103</v>
      </c>
      <c r="D395" t="s">
        <v>104</v>
      </c>
      <c r="E395" t="s">
        <v>105</v>
      </c>
      <c r="F395" t="s">
        <v>118</v>
      </c>
      <c r="G395">
        <v>52.26</v>
      </c>
      <c r="H395">
        <v>10</v>
      </c>
      <c r="I395">
        <v>26.13</v>
      </c>
      <c r="J395">
        <v>548.73</v>
      </c>
      <c r="K395" s="6">
        <v>43533</v>
      </c>
      <c r="L395" s="21">
        <v>0.53125</v>
      </c>
      <c r="M395" t="s">
        <v>116</v>
      </c>
      <c r="N395" s="22">
        <v>522.6</v>
      </c>
      <c r="O395">
        <v>4.7619047620000003</v>
      </c>
      <c r="P395" s="22">
        <v>26.13</v>
      </c>
      <c r="Q395">
        <v>6.2</v>
      </c>
    </row>
    <row r="396" spans="1:17" x14ac:dyDescent="0.25">
      <c r="A396">
        <v>1586</v>
      </c>
      <c r="B396" t="s">
        <v>511</v>
      </c>
      <c r="C396" t="s">
        <v>103</v>
      </c>
      <c r="D396" t="s">
        <v>110</v>
      </c>
      <c r="E396" t="s">
        <v>105</v>
      </c>
      <c r="F396" t="s">
        <v>106</v>
      </c>
      <c r="G396">
        <v>79.739999999999995</v>
      </c>
      <c r="H396">
        <v>1</v>
      </c>
      <c r="I396">
        <v>3.9870000000000001</v>
      </c>
      <c r="J396">
        <v>83.727000000000004</v>
      </c>
      <c r="K396" s="6">
        <v>43530</v>
      </c>
      <c r="L396" s="21">
        <v>0.44166666666666665</v>
      </c>
      <c r="M396" t="s">
        <v>107</v>
      </c>
      <c r="N396" s="22">
        <v>79.739999999999995</v>
      </c>
      <c r="O396">
        <v>4.7619047620000003</v>
      </c>
      <c r="P396" s="22">
        <v>3.9870000000000001</v>
      </c>
      <c r="Q396">
        <v>7.3</v>
      </c>
    </row>
    <row r="397" spans="1:17" x14ac:dyDescent="0.25">
      <c r="A397">
        <v>2852</v>
      </c>
      <c r="B397" t="s">
        <v>512</v>
      </c>
      <c r="C397" t="s">
        <v>103</v>
      </c>
      <c r="D397" t="s">
        <v>110</v>
      </c>
      <c r="E397" t="s">
        <v>105</v>
      </c>
      <c r="F397" t="s">
        <v>106</v>
      </c>
      <c r="G397">
        <v>77.5</v>
      </c>
      <c r="H397">
        <v>5</v>
      </c>
      <c r="I397">
        <v>19.375</v>
      </c>
      <c r="J397">
        <v>406.875</v>
      </c>
      <c r="K397" s="6">
        <v>43489</v>
      </c>
      <c r="L397" s="21">
        <v>0.85833333333333339</v>
      </c>
      <c r="M397" t="s">
        <v>107</v>
      </c>
      <c r="N397" s="22">
        <v>387.5</v>
      </c>
      <c r="O397">
        <v>4.7619047620000003</v>
      </c>
      <c r="P397" s="22">
        <v>19.375</v>
      </c>
      <c r="Q397">
        <v>4.3</v>
      </c>
    </row>
    <row r="398" spans="1:17" x14ac:dyDescent="0.25">
      <c r="A398">
        <v>2115</v>
      </c>
      <c r="B398" t="s">
        <v>513</v>
      </c>
      <c r="C398" t="s">
        <v>103</v>
      </c>
      <c r="D398" t="s">
        <v>110</v>
      </c>
      <c r="E398" t="s">
        <v>105</v>
      </c>
      <c r="F398" t="s">
        <v>125</v>
      </c>
      <c r="G398">
        <v>54.27</v>
      </c>
      <c r="H398">
        <v>5</v>
      </c>
      <c r="I398">
        <v>13.567500000000001</v>
      </c>
      <c r="J398">
        <v>284.91750000000002</v>
      </c>
      <c r="K398" s="6">
        <v>43537</v>
      </c>
      <c r="L398" s="21">
        <v>0.59444444444444444</v>
      </c>
      <c r="M398" t="s">
        <v>107</v>
      </c>
      <c r="N398" s="22">
        <v>271.35000000000002</v>
      </c>
      <c r="O398">
        <v>4.7619047620000003</v>
      </c>
      <c r="P398" s="22">
        <v>13.567500000000001</v>
      </c>
      <c r="Q398">
        <v>4.5999999999999996</v>
      </c>
    </row>
    <row r="399" spans="1:17" x14ac:dyDescent="0.25">
      <c r="A399">
        <v>2305</v>
      </c>
      <c r="B399" t="s">
        <v>514</v>
      </c>
      <c r="C399" t="s">
        <v>124</v>
      </c>
      <c r="D399" t="s">
        <v>110</v>
      </c>
      <c r="E399" t="s">
        <v>114</v>
      </c>
      <c r="F399" t="s">
        <v>115</v>
      </c>
      <c r="G399">
        <v>13.59</v>
      </c>
      <c r="H399">
        <v>9</v>
      </c>
      <c r="I399">
        <v>6.1154999999999999</v>
      </c>
      <c r="J399">
        <v>128.4255</v>
      </c>
      <c r="K399" s="6">
        <v>43539</v>
      </c>
      <c r="L399" s="21">
        <v>0.43472222222222223</v>
      </c>
      <c r="M399" t="s">
        <v>112</v>
      </c>
      <c r="N399" s="22">
        <v>122.31</v>
      </c>
      <c r="O399">
        <v>4.7619047620000003</v>
      </c>
      <c r="P399" s="22">
        <v>6.1154999999999999</v>
      </c>
      <c r="Q399">
        <v>5.8</v>
      </c>
    </row>
    <row r="400" spans="1:17" x14ac:dyDescent="0.25">
      <c r="A400">
        <v>1515</v>
      </c>
      <c r="B400" t="s">
        <v>515</v>
      </c>
      <c r="C400" t="s">
        <v>124</v>
      </c>
      <c r="D400" t="s">
        <v>104</v>
      </c>
      <c r="E400" t="s">
        <v>105</v>
      </c>
      <c r="F400" t="s">
        <v>106</v>
      </c>
      <c r="G400">
        <v>41.06</v>
      </c>
      <c r="H400">
        <v>6</v>
      </c>
      <c r="I400">
        <v>12.318</v>
      </c>
      <c r="J400">
        <v>258.678</v>
      </c>
      <c r="K400" s="6">
        <v>43529</v>
      </c>
      <c r="L400" s="21">
        <v>0.5625</v>
      </c>
      <c r="M400" t="s">
        <v>116</v>
      </c>
      <c r="N400" s="22">
        <v>246.36</v>
      </c>
      <c r="O400">
        <v>4.7619047620000003</v>
      </c>
      <c r="P400" s="22">
        <v>12.318</v>
      </c>
      <c r="Q400">
        <v>8.3000000000000007</v>
      </c>
    </row>
    <row r="401" spans="1:17" x14ac:dyDescent="0.25">
      <c r="A401">
        <v>2943</v>
      </c>
      <c r="B401" t="s">
        <v>516</v>
      </c>
      <c r="C401" t="s">
        <v>124</v>
      </c>
      <c r="D401" t="s">
        <v>104</v>
      </c>
      <c r="E401" t="s">
        <v>114</v>
      </c>
      <c r="F401" t="s">
        <v>111</v>
      </c>
      <c r="G401">
        <v>19.239999999999998</v>
      </c>
      <c r="H401">
        <v>9</v>
      </c>
      <c r="I401">
        <v>8.6579999999999995</v>
      </c>
      <c r="J401">
        <v>181.81800000000001</v>
      </c>
      <c r="K401" s="6">
        <v>43528</v>
      </c>
      <c r="L401" s="21">
        <v>0.68611111111111101</v>
      </c>
      <c r="M401" t="s">
        <v>112</v>
      </c>
      <c r="N401" s="22">
        <v>173.16</v>
      </c>
      <c r="O401">
        <v>4.7619047620000003</v>
      </c>
      <c r="P401" s="22">
        <v>8.6579999999999995</v>
      </c>
      <c r="Q401">
        <v>8</v>
      </c>
    </row>
    <row r="402" spans="1:17" x14ac:dyDescent="0.25">
      <c r="A402">
        <v>1607</v>
      </c>
      <c r="B402" t="s">
        <v>517</v>
      </c>
      <c r="C402" t="s">
        <v>109</v>
      </c>
      <c r="D402" t="s">
        <v>110</v>
      </c>
      <c r="E402" t="s">
        <v>105</v>
      </c>
      <c r="F402" t="s">
        <v>125</v>
      </c>
      <c r="G402">
        <v>39.43</v>
      </c>
      <c r="H402">
        <v>6</v>
      </c>
      <c r="I402">
        <v>11.829000000000001</v>
      </c>
      <c r="J402">
        <v>248.40899999999999</v>
      </c>
      <c r="K402" s="6">
        <v>43549</v>
      </c>
      <c r="L402" s="21">
        <v>0.84583333333333333</v>
      </c>
      <c r="M402" t="s">
        <v>116</v>
      </c>
      <c r="N402" s="22">
        <v>236.58</v>
      </c>
      <c r="O402">
        <v>4.7619047620000003</v>
      </c>
      <c r="P402" s="22">
        <v>11.829000000000001</v>
      </c>
      <c r="Q402">
        <v>9.4</v>
      </c>
    </row>
    <row r="403" spans="1:17" x14ac:dyDescent="0.25">
      <c r="A403">
        <v>2648</v>
      </c>
      <c r="B403" t="s">
        <v>518</v>
      </c>
      <c r="C403" t="s">
        <v>109</v>
      </c>
      <c r="D403" t="s">
        <v>110</v>
      </c>
      <c r="E403" t="s">
        <v>114</v>
      </c>
      <c r="F403" t="s">
        <v>115</v>
      </c>
      <c r="G403">
        <v>46.22</v>
      </c>
      <c r="H403">
        <v>4</v>
      </c>
      <c r="I403">
        <v>9.2439999999999998</v>
      </c>
      <c r="J403">
        <v>194.124</v>
      </c>
      <c r="K403" s="6">
        <v>43536</v>
      </c>
      <c r="L403" s="21">
        <v>0.83611111111111114</v>
      </c>
      <c r="M403" t="s">
        <v>116</v>
      </c>
      <c r="N403" s="22">
        <v>184.88</v>
      </c>
      <c r="O403">
        <v>4.7619047620000003</v>
      </c>
      <c r="P403" s="22">
        <v>9.2439999999999998</v>
      </c>
      <c r="Q403">
        <v>6.2</v>
      </c>
    </row>
    <row r="404" spans="1:17" x14ac:dyDescent="0.25">
      <c r="A404">
        <v>2918</v>
      </c>
      <c r="B404" t="s">
        <v>519</v>
      </c>
      <c r="C404" t="s">
        <v>109</v>
      </c>
      <c r="D404" t="s">
        <v>104</v>
      </c>
      <c r="E404" t="s">
        <v>114</v>
      </c>
      <c r="F404" t="s">
        <v>115</v>
      </c>
      <c r="G404">
        <v>13.98</v>
      </c>
      <c r="H404">
        <v>1</v>
      </c>
      <c r="I404">
        <v>0.69899999999999995</v>
      </c>
      <c r="J404">
        <v>14.679</v>
      </c>
      <c r="K404" s="6">
        <v>43500</v>
      </c>
      <c r="L404" s="21">
        <v>0.56805555555555554</v>
      </c>
      <c r="M404" t="s">
        <v>107</v>
      </c>
      <c r="N404" s="22">
        <v>13.98</v>
      </c>
      <c r="O404">
        <v>4.7619047620000003</v>
      </c>
      <c r="P404" s="22">
        <v>0.69899999999999995</v>
      </c>
      <c r="Q404">
        <v>9.8000000000000007</v>
      </c>
    </row>
    <row r="405" spans="1:17" x14ac:dyDescent="0.25">
      <c r="A405">
        <v>1046</v>
      </c>
      <c r="B405" t="s">
        <v>520</v>
      </c>
      <c r="C405" t="s">
        <v>124</v>
      </c>
      <c r="D405" t="s">
        <v>110</v>
      </c>
      <c r="E405" t="s">
        <v>105</v>
      </c>
      <c r="F405" t="s">
        <v>127</v>
      </c>
      <c r="G405">
        <v>39.75</v>
      </c>
      <c r="H405">
        <v>5</v>
      </c>
      <c r="I405">
        <v>9.9375</v>
      </c>
      <c r="J405">
        <v>208.6875</v>
      </c>
      <c r="K405" s="6">
        <v>43518</v>
      </c>
      <c r="L405" s="21">
        <v>0.4465277777777778</v>
      </c>
      <c r="M405" t="s">
        <v>107</v>
      </c>
      <c r="N405" s="22">
        <v>198.75</v>
      </c>
      <c r="O405">
        <v>4.7619047620000003</v>
      </c>
      <c r="P405" s="22">
        <v>9.9375</v>
      </c>
      <c r="Q405">
        <v>9.6</v>
      </c>
    </row>
    <row r="406" spans="1:17" x14ac:dyDescent="0.25">
      <c r="A406">
        <v>1790</v>
      </c>
      <c r="B406" t="s">
        <v>521</v>
      </c>
      <c r="C406" t="s">
        <v>109</v>
      </c>
      <c r="D406" t="s">
        <v>104</v>
      </c>
      <c r="E406" t="s">
        <v>105</v>
      </c>
      <c r="F406" t="s">
        <v>127</v>
      </c>
      <c r="G406">
        <v>97.79</v>
      </c>
      <c r="H406">
        <v>7</v>
      </c>
      <c r="I406">
        <v>34.226500000000001</v>
      </c>
      <c r="J406">
        <v>718.75649999999996</v>
      </c>
      <c r="K406" s="6">
        <v>43512</v>
      </c>
      <c r="L406" s="21">
        <v>0.72916666666666663</v>
      </c>
      <c r="M406" t="s">
        <v>107</v>
      </c>
      <c r="N406" s="22">
        <v>684.53</v>
      </c>
      <c r="O406">
        <v>4.7619047620000003</v>
      </c>
      <c r="P406" s="22">
        <v>34.226500000000001</v>
      </c>
      <c r="Q406">
        <v>4.9000000000000004</v>
      </c>
    </row>
    <row r="407" spans="1:17" x14ac:dyDescent="0.25">
      <c r="A407">
        <v>1209</v>
      </c>
      <c r="B407" t="s">
        <v>522</v>
      </c>
      <c r="C407" t="s">
        <v>103</v>
      </c>
      <c r="D407" t="s">
        <v>104</v>
      </c>
      <c r="E407" t="s">
        <v>114</v>
      </c>
      <c r="F407" t="s">
        <v>118</v>
      </c>
      <c r="G407">
        <v>67.260000000000005</v>
      </c>
      <c r="H407">
        <v>4</v>
      </c>
      <c r="I407">
        <v>13.452</v>
      </c>
      <c r="J407">
        <v>282.49200000000002</v>
      </c>
      <c r="K407" s="6">
        <v>43484</v>
      </c>
      <c r="L407" s="21">
        <v>0.64444444444444449</v>
      </c>
      <c r="M407" t="s">
        <v>116</v>
      </c>
      <c r="N407" s="22">
        <v>269.04000000000002</v>
      </c>
      <c r="O407">
        <v>4.7619047620000003</v>
      </c>
      <c r="P407" s="22">
        <v>13.452</v>
      </c>
      <c r="Q407">
        <v>8</v>
      </c>
    </row>
    <row r="408" spans="1:17" x14ac:dyDescent="0.25">
      <c r="A408">
        <v>1902</v>
      </c>
      <c r="B408" t="s">
        <v>523</v>
      </c>
      <c r="C408" t="s">
        <v>103</v>
      </c>
      <c r="D408" t="s">
        <v>110</v>
      </c>
      <c r="E408" t="s">
        <v>114</v>
      </c>
      <c r="F408" t="s">
        <v>125</v>
      </c>
      <c r="G408">
        <v>13.79</v>
      </c>
      <c r="H408">
        <v>5</v>
      </c>
      <c r="I408">
        <v>3.4474999999999998</v>
      </c>
      <c r="J408">
        <v>72.397499999999994</v>
      </c>
      <c r="K408" s="6">
        <v>43476</v>
      </c>
      <c r="L408" s="21">
        <v>0.79652777777777783</v>
      </c>
      <c r="M408" t="s">
        <v>116</v>
      </c>
      <c r="N408" s="22">
        <v>68.95</v>
      </c>
      <c r="O408">
        <v>4.7619047620000003</v>
      </c>
      <c r="P408" s="22">
        <v>3.4474999999999998</v>
      </c>
      <c r="Q408">
        <v>7.8</v>
      </c>
    </row>
    <row r="409" spans="1:17" x14ac:dyDescent="0.25">
      <c r="A409">
        <v>2928</v>
      </c>
      <c r="B409" t="s">
        <v>524</v>
      </c>
      <c r="C409" t="s">
        <v>124</v>
      </c>
      <c r="D409" t="s">
        <v>104</v>
      </c>
      <c r="E409" t="s">
        <v>105</v>
      </c>
      <c r="F409" t="s">
        <v>127</v>
      </c>
      <c r="G409">
        <v>68.709999999999994</v>
      </c>
      <c r="H409">
        <v>4</v>
      </c>
      <c r="I409">
        <v>13.742000000000001</v>
      </c>
      <c r="J409">
        <v>288.58199999999999</v>
      </c>
      <c r="K409" s="6">
        <v>43469</v>
      </c>
      <c r="L409" s="21">
        <v>0.79236111111111107</v>
      </c>
      <c r="M409" t="s">
        <v>112</v>
      </c>
      <c r="N409" s="22">
        <v>274.83999999999997</v>
      </c>
      <c r="O409">
        <v>4.7619047620000003</v>
      </c>
      <c r="P409" s="22">
        <v>13.742000000000001</v>
      </c>
      <c r="Q409">
        <v>4.0999999999999996</v>
      </c>
    </row>
    <row r="410" spans="1:17" x14ac:dyDescent="0.25">
      <c r="A410">
        <v>3100</v>
      </c>
      <c r="B410" t="s">
        <v>525</v>
      </c>
      <c r="C410" t="s">
        <v>103</v>
      </c>
      <c r="D410" t="s">
        <v>110</v>
      </c>
      <c r="E410" t="s">
        <v>105</v>
      </c>
      <c r="F410" t="s">
        <v>115</v>
      </c>
      <c r="G410">
        <v>56.53</v>
      </c>
      <c r="H410">
        <v>4</v>
      </c>
      <c r="I410">
        <v>11.305999999999999</v>
      </c>
      <c r="J410">
        <v>237.42599999999999</v>
      </c>
      <c r="K410" s="6">
        <v>43528</v>
      </c>
      <c r="L410" s="21">
        <v>0.82500000000000007</v>
      </c>
      <c r="M410" t="s">
        <v>107</v>
      </c>
      <c r="N410" s="22">
        <v>226.12</v>
      </c>
      <c r="O410">
        <v>4.7619047620000003</v>
      </c>
      <c r="P410" s="22">
        <v>11.305999999999999</v>
      </c>
      <c r="Q410">
        <v>5.5</v>
      </c>
    </row>
    <row r="411" spans="1:17" x14ac:dyDescent="0.25">
      <c r="A411">
        <v>1605</v>
      </c>
      <c r="B411" t="s">
        <v>526</v>
      </c>
      <c r="C411" t="s">
        <v>109</v>
      </c>
      <c r="D411" t="s">
        <v>110</v>
      </c>
      <c r="E411" t="s">
        <v>105</v>
      </c>
      <c r="F411" t="s">
        <v>127</v>
      </c>
      <c r="G411">
        <v>23.82</v>
      </c>
      <c r="H411">
        <v>5</v>
      </c>
      <c r="I411">
        <v>5.9550000000000001</v>
      </c>
      <c r="J411">
        <v>125.05500000000001</v>
      </c>
      <c r="K411" s="6">
        <v>43493</v>
      </c>
      <c r="L411" s="21">
        <v>0.80833333333333324</v>
      </c>
      <c r="M411" t="s">
        <v>107</v>
      </c>
      <c r="N411" s="22">
        <v>119.1</v>
      </c>
      <c r="O411">
        <v>4.7619047620000003</v>
      </c>
      <c r="P411" s="22">
        <v>5.9550000000000001</v>
      </c>
      <c r="Q411">
        <v>5.4</v>
      </c>
    </row>
    <row r="412" spans="1:17" x14ac:dyDescent="0.25">
      <c r="A412">
        <v>2792</v>
      </c>
      <c r="B412" t="s">
        <v>527</v>
      </c>
      <c r="C412" t="s">
        <v>124</v>
      </c>
      <c r="D412" t="s">
        <v>110</v>
      </c>
      <c r="E412" t="s">
        <v>105</v>
      </c>
      <c r="F412" t="s">
        <v>106</v>
      </c>
      <c r="G412">
        <v>34.21</v>
      </c>
      <c r="H412">
        <v>10</v>
      </c>
      <c r="I412">
        <v>17.105</v>
      </c>
      <c r="J412">
        <v>359.20499999999998</v>
      </c>
      <c r="K412" s="6">
        <v>43467</v>
      </c>
      <c r="L412" s="21">
        <v>0.54166666666666663</v>
      </c>
      <c r="M412" t="s">
        <v>112</v>
      </c>
      <c r="N412" s="22">
        <v>342.1</v>
      </c>
      <c r="O412">
        <v>4.7619047620000003</v>
      </c>
      <c r="P412" s="22">
        <v>17.105</v>
      </c>
      <c r="Q412">
        <v>5.0999999999999996</v>
      </c>
    </row>
    <row r="413" spans="1:17" x14ac:dyDescent="0.25">
      <c r="A413">
        <v>1760</v>
      </c>
      <c r="B413" t="s">
        <v>528</v>
      </c>
      <c r="C413" t="s">
        <v>124</v>
      </c>
      <c r="D413" t="s">
        <v>110</v>
      </c>
      <c r="E413" t="s">
        <v>114</v>
      </c>
      <c r="F413" t="s">
        <v>118</v>
      </c>
      <c r="G413">
        <v>21.87</v>
      </c>
      <c r="H413">
        <v>2</v>
      </c>
      <c r="I413">
        <v>2.1869999999999998</v>
      </c>
      <c r="J413">
        <v>45.927</v>
      </c>
      <c r="K413" s="6">
        <v>43490</v>
      </c>
      <c r="L413" s="21">
        <v>0.60347222222222219</v>
      </c>
      <c r="M413" t="s">
        <v>107</v>
      </c>
      <c r="N413" s="22">
        <v>43.74</v>
      </c>
      <c r="O413">
        <v>4.7619047620000003</v>
      </c>
      <c r="P413" s="22">
        <v>2.1869999999999998</v>
      </c>
      <c r="Q413">
        <v>6.9</v>
      </c>
    </row>
    <row r="414" spans="1:17" x14ac:dyDescent="0.25">
      <c r="A414">
        <v>2039</v>
      </c>
      <c r="B414" t="s">
        <v>529</v>
      </c>
      <c r="C414" t="s">
        <v>103</v>
      </c>
      <c r="D414" t="s">
        <v>104</v>
      </c>
      <c r="E414" t="s">
        <v>114</v>
      </c>
      <c r="F414" t="s">
        <v>106</v>
      </c>
      <c r="G414">
        <v>20.97</v>
      </c>
      <c r="H414">
        <v>5</v>
      </c>
      <c r="I414">
        <v>5.2424999999999997</v>
      </c>
      <c r="J414">
        <v>110.0925</v>
      </c>
      <c r="K414" s="6">
        <v>43469</v>
      </c>
      <c r="L414" s="21">
        <v>0.55625000000000002</v>
      </c>
      <c r="M414" t="s">
        <v>112</v>
      </c>
      <c r="N414" s="22">
        <v>104.85</v>
      </c>
      <c r="O414">
        <v>4.7619047620000003</v>
      </c>
      <c r="P414" s="22">
        <v>5.2424999999999997</v>
      </c>
      <c r="Q414">
        <v>7.8</v>
      </c>
    </row>
    <row r="415" spans="1:17" x14ac:dyDescent="0.25">
      <c r="A415">
        <v>3087</v>
      </c>
      <c r="B415" t="s">
        <v>530</v>
      </c>
      <c r="C415" t="s">
        <v>103</v>
      </c>
      <c r="D415" t="s">
        <v>110</v>
      </c>
      <c r="E415" t="s">
        <v>114</v>
      </c>
      <c r="F415" t="s">
        <v>118</v>
      </c>
      <c r="G415">
        <v>25.84</v>
      </c>
      <c r="H415">
        <v>3</v>
      </c>
      <c r="I415">
        <v>3.8759999999999999</v>
      </c>
      <c r="J415">
        <v>81.396000000000001</v>
      </c>
      <c r="K415" s="6">
        <v>43534</v>
      </c>
      <c r="L415" s="21">
        <v>0.78819444444444453</v>
      </c>
      <c r="M415" t="s">
        <v>107</v>
      </c>
      <c r="N415" s="22">
        <v>77.52</v>
      </c>
      <c r="O415">
        <v>4.7619047620000003</v>
      </c>
      <c r="P415" s="22">
        <v>3.8759999999999999</v>
      </c>
      <c r="Q415">
        <v>6.6</v>
      </c>
    </row>
    <row r="416" spans="1:17" x14ac:dyDescent="0.25">
      <c r="A416">
        <v>1704</v>
      </c>
      <c r="B416" t="s">
        <v>531</v>
      </c>
      <c r="C416" t="s">
        <v>103</v>
      </c>
      <c r="D416" t="s">
        <v>110</v>
      </c>
      <c r="E416" t="s">
        <v>114</v>
      </c>
      <c r="F416" t="s">
        <v>115</v>
      </c>
      <c r="G416">
        <v>50.93</v>
      </c>
      <c r="H416">
        <v>8</v>
      </c>
      <c r="I416">
        <v>20.372</v>
      </c>
      <c r="J416">
        <v>427.81200000000001</v>
      </c>
      <c r="K416" s="6">
        <v>43546</v>
      </c>
      <c r="L416" s="21">
        <v>0.81666666666666676</v>
      </c>
      <c r="M416" t="s">
        <v>107</v>
      </c>
      <c r="N416" s="22">
        <v>407.44</v>
      </c>
      <c r="O416">
        <v>4.7619047620000003</v>
      </c>
      <c r="P416" s="22">
        <v>20.372</v>
      </c>
      <c r="Q416">
        <v>9.1999999999999993</v>
      </c>
    </row>
    <row r="417" spans="1:17" x14ac:dyDescent="0.25">
      <c r="A417">
        <v>2827</v>
      </c>
      <c r="B417" t="s">
        <v>532</v>
      </c>
      <c r="C417" t="s">
        <v>124</v>
      </c>
      <c r="D417" t="s">
        <v>110</v>
      </c>
      <c r="E417" t="s">
        <v>114</v>
      </c>
      <c r="F417" t="s">
        <v>106</v>
      </c>
      <c r="G417">
        <v>96.11</v>
      </c>
      <c r="H417">
        <v>1</v>
      </c>
      <c r="I417">
        <v>4.8055000000000003</v>
      </c>
      <c r="J417">
        <v>100.91549999999999</v>
      </c>
      <c r="K417" s="6">
        <v>43490</v>
      </c>
      <c r="L417" s="21">
        <v>0.68611111111111101</v>
      </c>
      <c r="M417" t="s">
        <v>107</v>
      </c>
      <c r="N417" s="22">
        <v>96.11</v>
      </c>
      <c r="O417">
        <v>4.7619047620000003</v>
      </c>
      <c r="P417" s="22">
        <v>4.8055000000000003</v>
      </c>
      <c r="Q417">
        <v>7.8</v>
      </c>
    </row>
    <row r="418" spans="1:17" x14ac:dyDescent="0.25">
      <c r="A418">
        <v>2738</v>
      </c>
      <c r="B418" t="s">
        <v>533</v>
      </c>
      <c r="C418" t="s">
        <v>109</v>
      </c>
      <c r="D418" t="s">
        <v>110</v>
      </c>
      <c r="E418" t="s">
        <v>105</v>
      </c>
      <c r="F418" t="s">
        <v>115</v>
      </c>
      <c r="G418">
        <v>45.38</v>
      </c>
      <c r="H418">
        <v>4</v>
      </c>
      <c r="I418">
        <v>9.0760000000000005</v>
      </c>
      <c r="J418">
        <v>190.596</v>
      </c>
      <c r="K418" s="6">
        <v>43473</v>
      </c>
      <c r="L418" s="21">
        <v>0.57500000000000007</v>
      </c>
      <c r="M418" t="s">
        <v>116</v>
      </c>
      <c r="N418" s="22">
        <v>181.52</v>
      </c>
      <c r="O418">
        <v>4.7619047620000003</v>
      </c>
      <c r="P418" s="22">
        <v>9.0760000000000005</v>
      </c>
      <c r="Q418">
        <v>8.6999999999999993</v>
      </c>
    </row>
    <row r="419" spans="1:17" x14ac:dyDescent="0.25">
      <c r="A419">
        <v>1337</v>
      </c>
      <c r="B419" t="s">
        <v>534</v>
      </c>
      <c r="C419" t="s">
        <v>109</v>
      </c>
      <c r="D419" t="s">
        <v>104</v>
      </c>
      <c r="E419" t="s">
        <v>105</v>
      </c>
      <c r="F419" t="s">
        <v>106</v>
      </c>
      <c r="G419">
        <v>81.510000000000005</v>
      </c>
      <c r="H419">
        <v>1</v>
      </c>
      <c r="I419">
        <v>4.0754999999999999</v>
      </c>
      <c r="J419">
        <v>85.585499999999996</v>
      </c>
      <c r="K419" s="6">
        <v>43487</v>
      </c>
      <c r="L419" s="21">
        <v>0.45624999999999999</v>
      </c>
      <c r="M419" t="s">
        <v>107</v>
      </c>
      <c r="N419" s="22">
        <v>81.510000000000005</v>
      </c>
      <c r="O419">
        <v>4.7619047620000003</v>
      </c>
      <c r="P419" s="22">
        <v>4.0754999999999999</v>
      </c>
      <c r="Q419">
        <v>9.1999999999999993</v>
      </c>
    </row>
    <row r="420" spans="1:17" x14ac:dyDescent="0.25">
      <c r="A420">
        <v>2789</v>
      </c>
      <c r="B420" t="s">
        <v>535</v>
      </c>
      <c r="C420" t="s">
        <v>124</v>
      </c>
      <c r="D420" t="s">
        <v>110</v>
      </c>
      <c r="E420" t="s">
        <v>105</v>
      </c>
      <c r="F420" t="s">
        <v>106</v>
      </c>
      <c r="G420">
        <v>57.22</v>
      </c>
      <c r="H420">
        <v>2</v>
      </c>
      <c r="I420">
        <v>5.7220000000000004</v>
      </c>
      <c r="J420">
        <v>120.16200000000001</v>
      </c>
      <c r="K420" s="6">
        <v>43477</v>
      </c>
      <c r="L420" s="21">
        <v>0.71736111111111101</v>
      </c>
      <c r="M420" t="s">
        <v>107</v>
      </c>
      <c r="N420" s="22">
        <v>114.44</v>
      </c>
      <c r="O420">
        <v>4.7619047620000003</v>
      </c>
      <c r="P420" s="22">
        <v>5.7220000000000004</v>
      </c>
      <c r="Q420">
        <v>8.3000000000000007</v>
      </c>
    </row>
    <row r="421" spans="1:17" x14ac:dyDescent="0.25">
      <c r="A421">
        <v>3134</v>
      </c>
      <c r="B421" t="s">
        <v>536</v>
      </c>
      <c r="C421" t="s">
        <v>103</v>
      </c>
      <c r="D421" t="s">
        <v>104</v>
      </c>
      <c r="E421" t="s">
        <v>105</v>
      </c>
      <c r="F421" t="s">
        <v>111</v>
      </c>
      <c r="G421">
        <v>25.22</v>
      </c>
      <c r="H421">
        <v>7</v>
      </c>
      <c r="I421">
        <v>8.827</v>
      </c>
      <c r="J421">
        <v>185.36699999999999</v>
      </c>
      <c r="K421" s="6">
        <v>43500</v>
      </c>
      <c r="L421" s="21">
        <v>0.43263888888888885</v>
      </c>
      <c r="M421" t="s">
        <v>112</v>
      </c>
      <c r="N421" s="22">
        <v>176.54</v>
      </c>
      <c r="O421">
        <v>4.7619047620000003</v>
      </c>
      <c r="P421" s="22">
        <v>8.827</v>
      </c>
      <c r="Q421">
        <v>8.1999999999999993</v>
      </c>
    </row>
    <row r="422" spans="1:17" x14ac:dyDescent="0.25">
      <c r="A422">
        <v>2634</v>
      </c>
      <c r="B422" t="s">
        <v>537</v>
      </c>
      <c r="C422" t="s">
        <v>109</v>
      </c>
      <c r="D422" t="s">
        <v>104</v>
      </c>
      <c r="E422" t="s">
        <v>105</v>
      </c>
      <c r="F422" t="s">
        <v>125</v>
      </c>
      <c r="G422">
        <v>38.6</v>
      </c>
      <c r="H422">
        <v>3</v>
      </c>
      <c r="I422">
        <v>5.79</v>
      </c>
      <c r="J422">
        <v>121.59</v>
      </c>
      <c r="K422" s="6">
        <v>43552</v>
      </c>
      <c r="L422" s="21">
        <v>0.58124999999999993</v>
      </c>
      <c r="M422" t="s">
        <v>107</v>
      </c>
      <c r="N422" s="22">
        <v>115.8</v>
      </c>
      <c r="O422">
        <v>4.7619047620000003</v>
      </c>
      <c r="P422" s="22">
        <v>5.79</v>
      </c>
      <c r="Q422">
        <v>7.5</v>
      </c>
    </row>
    <row r="423" spans="1:17" x14ac:dyDescent="0.25">
      <c r="A423">
        <v>1751</v>
      </c>
      <c r="B423" t="s">
        <v>538</v>
      </c>
      <c r="C423" t="s">
        <v>109</v>
      </c>
      <c r="D423" t="s">
        <v>110</v>
      </c>
      <c r="E423" t="s">
        <v>105</v>
      </c>
      <c r="F423" t="s">
        <v>111</v>
      </c>
      <c r="G423">
        <v>84.05</v>
      </c>
      <c r="H423">
        <v>3</v>
      </c>
      <c r="I423">
        <v>12.6075</v>
      </c>
      <c r="J423">
        <v>264.75749999999999</v>
      </c>
      <c r="K423" s="6">
        <v>43488</v>
      </c>
      <c r="L423" s="21">
        <v>0.56180555555555556</v>
      </c>
      <c r="M423" t="s">
        <v>112</v>
      </c>
      <c r="N423" s="22">
        <v>252.15</v>
      </c>
      <c r="O423">
        <v>4.7619047620000003</v>
      </c>
      <c r="P423" s="22">
        <v>12.6075</v>
      </c>
      <c r="Q423">
        <v>9.8000000000000007</v>
      </c>
    </row>
    <row r="424" spans="1:17" x14ac:dyDescent="0.25">
      <c r="A424">
        <v>1716</v>
      </c>
      <c r="B424" t="s">
        <v>539</v>
      </c>
      <c r="C424" t="s">
        <v>109</v>
      </c>
      <c r="D424" t="s">
        <v>104</v>
      </c>
      <c r="E424" t="s">
        <v>105</v>
      </c>
      <c r="F424" t="s">
        <v>127</v>
      </c>
      <c r="G424">
        <v>97.21</v>
      </c>
      <c r="H424">
        <v>10</v>
      </c>
      <c r="I424">
        <v>48.604999999999997</v>
      </c>
      <c r="J424">
        <v>1020.705</v>
      </c>
      <c r="K424" s="6">
        <v>43504</v>
      </c>
      <c r="L424" s="21">
        <v>0.54166666666666663</v>
      </c>
      <c r="M424" t="s">
        <v>116</v>
      </c>
      <c r="N424" s="22">
        <v>972.1</v>
      </c>
      <c r="O424">
        <v>4.7619047620000003</v>
      </c>
      <c r="P424" s="22">
        <v>48.604999999999997</v>
      </c>
      <c r="Q424">
        <v>8.6999999999999993</v>
      </c>
    </row>
    <row r="425" spans="1:17" x14ac:dyDescent="0.25">
      <c r="A425">
        <v>1352</v>
      </c>
      <c r="B425" t="s">
        <v>540</v>
      </c>
      <c r="C425" t="s">
        <v>124</v>
      </c>
      <c r="D425" t="s">
        <v>104</v>
      </c>
      <c r="E425" t="s">
        <v>114</v>
      </c>
      <c r="F425" t="s">
        <v>127</v>
      </c>
      <c r="G425">
        <v>25.42</v>
      </c>
      <c r="H425">
        <v>8</v>
      </c>
      <c r="I425">
        <v>10.167999999999999</v>
      </c>
      <c r="J425">
        <v>213.52799999999999</v>
      </c>
      <c r="K425" s="6">
        <v>43543</v>
      </c>
      <c r="L425" s="21">
        <v>0.8208333333333333</v>
      </c>
      <c r="M425" t="s">
        <v>116</v>
      </c>
      <c r="N425" s="22">
        <v>203.36</v>
      </c>
      <c r="O425">
        <v>4.7619047620000003</v>
      </c>
      <c r="P425" s="22">
        <v>10.167999999999999</v>
      </c>
      <c r="Q425">
        <v>6.7</v>
      </c>
    </row>
    <row r="426" spans="1:17" x14ac:dyDescent="0.25">
      <c r="A426">
        <v>2514</v>
      </c>
      <c r="B426" t="s">
        <v>541</v>
      </c>
      <c r="C426" t="s">
        <v>109</v>
      </c>
      <c r="D426" t="s">
        <v>110</v>
      </c>
      <c r="E426" t="s">
        <v>114</v>
      </c>
      <c r="F426" t="s">
        <v>127</v>
      </c>
      <c r="G426">
        <v>16.28</v>
      </c>
      <c r="H426">
        <v>1</v>
      </c>
      <c r="I426">
        <v>0.81399999999999995</v>
      </c>
      <c r="J426">
        <v>17.094000000000001</v>
      </c>
      <c r="K426" s="6">
        <v>43533</v>
      </c>
      <c r="L426" s="21">
        <v>0.65</v>
      </c>
      <c r="M426" t="s">
        <v>112</v>
      </c>
      <c r="N426" s="22">
        <v>16.28</v>
      </c>
      <c r="O426">
        <v>4.7619047620000003</v>
      </c>
      <c r="P426" s="22">
        <v>0.81399999999999995</v>
      </c>
      <c r="Q426">
        <v>5</v>
      </c>
    </row>
    <row r="427" spans="1:17" x14ac:dyDescent="0.25">
      <c r="A427">
        <v>3141</v>
      </c>
      <c r="B427" t="s">
        <v>542</v>
      </c>
      <c r="C427" t="s">
        <v>124</v>
      </c>
      <c r="D427" t="s">
        <v>104</v>
      </c>
      <c r="E427" t="s">
        <v>114</v>
      </c>
      <c r="F427" t="s">
        <v>127</v>
      </c>
      <c r="G427">
        <v>40.61</v>
      </c>
      <c r="H427">
        <v>9</v>
      </c>
      <c r="I427">
        <v>18.2745</v>
      </c>
      <c r="J427">
        <v>383.7645</v>
      </c>
      <c r="K427" s="6">
        <v>43467</v>
      </c>
      <c r="L427" s="21">
        <v>0.56944444444444442</v>
      </c>
      <c r="M427" t="s">
        <v>112</v>
      </c>
      <c r="N427" s="22">
        <v>365.49</v>
      </c>
      <c r="O427">
        <v>4.7619047620000003</v>
      </c>
      <c r="P427" s="22">
        <v>18.2745</v>
      </c>
      <c r="Q427">
        <v>7</v>
      </c>
    </row>
    <row r="428" spans="1:17" x14ac:dyDescent="0.25">
      <c r="A428">
        <v>2985</v>
      </c>
      <c r="B428" t="s">
        <v>543</v>
      </c>
      <c r="C428" t="s">
        <v>103</v>
      </c>
      <c r="D428" t="s">
        <v>104</v>
      </c>
      <c r="E428" t="s">
        <v>114</v>
      </c>
      <c r="F428" t="s">
        <v>106</v>
      </c>
      <c r="G428">
        <v>53.17</v>
      </c>
      <c r="H428">
        <v>7</v>
      </c>
      <c r="I428">
        <v>18.609500000000001</v>
      </c>
      <c r="J428">
        <v>390.79950000000002</v>
      </c>
      <c r="K428" s="6">
        <v>43486</v>
      </c>
      <c r="L428" s="21">
        <v>0.75069444444444444</v>
      </c>
      <c r="M428" t="s">
        <v>112</v>
      </c>
      <c r="N428" s="22">
        <v>372.19</v>
      </c>
      <c r="O428">
        <v>4.7619047620000003</v>
      </c>
      <c r="P428" s="22">
        <v>18.609500000000001</v>
      </c>
      <c r="Q428">
        <v>8.9</v>
      </c>
    </row>
    <row r="429" spans="1:17" x14ac:dyDescent="0.25">
      <c r="A429">
        <v>1335</v>
      </c>
      <c r="B429" t="s">
        <v>544</v>
      </c>
      <c r="C429" t="s">
        <v>124</v>
      </c>
      <c r="D429" t="s">
        <v>104</v>
      </c>
      <c r="E429" t="s">
        <v>105</v>
      </c>
      <c r="F429" t="s">
        <v>125</v>
      </c>
      <c r="G429">
        <v>20.87</v>
      </c>
      <c r="H429">
        <v>3</v>
      </c>
      <c r="I429">
        <v>3.1305000000000001</v>
      </c>
      <c r="J429">
        <v>65.740499999999997</v>
      </c>
      <c r="K429" s="6">
        <v>43544</v>
      </c>
      <c r="L429" s="21">
        <v>0.57847222222222217</v>
      </c>
      <c r="M429" t="s">
        <v>116</v>
      </c>
      <c r="N429" s="22">
        <v>62.61</v>
      </c>
      <c r="O429">
        <v>4.7619047620000003</v>
      </c>
      <c r="P429" s="22">
        <v>3.1305000000000001</v>
      </c>
      <c r="Q429">
        <v>8</v>
      </c>
    </row>
    <row r="430" spans="1:17" x14ac:dyDescent="0.25">
      <c r="A430">
        <v>1686</v>
      </c>
      <c r="B430" t="s">
        <v>545</v>
      </c>
      <c r="C430" t="s">
        <v>124</v>
      </c>
      <c r="D430" t="s">
        <v>110</v>
      </c>
      <c r="E430" t="s">
        <v>114</v>
      </c>
      <c r="F430" t="s">
        <v>118</v>
      </c>
      <c r="G430">
        <v>67.27</v>
      </c>
      <c r="H430">
        <v>5</v>
      </c>
      <c r="I430">
        <v>16.817499999999999</v>
      </c>
      <c r="J430">
        <v>353.16750000000002</v>
      </c>
      <c r="K430" s="6">
        <v>43523</v>
      </c>
      <c r="L430" s="21">
        <v>0.7270833333333333</v>
      </c>
      <c r="M430" t="s">
        <v>112</v>
      </c>
      <c r="N430" s="22">
        <v>336.35</v>
      </c>
      <c r="O430">
        <v>4.7619047620000003</v>
      </c>
      <c r="P430" s="22">
        <v>16.817499999999999</v>
      </c>
      <c r="Q430">
        <v>6.9</v>
      </c>
    </row>
    <row r="431" spans="1:17" x14ac:dyDescent="0.25">
      <c r="A431">
        <v>3044</v>
      </c>
      <c r="B431" t="s">
        <v>546</v>
      </c>
      <c r="C431" t="s">
        <v>103</v>
      </c>
      <c r="D431" t="s">
        <v>104</v>
      </c>
      <c r="E431" t="s">
        <v>105</v>
      </c>
      <c r="F431" t="s">
        <v>115</v>
      </c>
      <c r="G431">
        <v>90.65</v>
      </c>
      <c r="H431">
        <v>10</v>
      </c>
      <c r="I431">
        <v>45.325000000000003</v>
      </c>
      <c r="J431">
        <v>951.82500000000005</v>
      </c>
      <c r="K431" s="6">
        <v>43532</v>
      </c>
      <c r="L431" s="21">
        <v>0.45347222222222222</v>
      </c>
      <c r="M431" t="s">
        <v>107</v>
      </c>
      <c r="N431" s="22">
        <v>906.5</v>
      </c>
      <c r="O431">
        <v>4.7619047620000003</v>
      </c>
      <c r="P431" s="22">
        <v>45.325000000000003</v>
      </c>
      <c r="Q431">
        <v>7.3</v>
      </c>
    </row>
    <row r="432" spans="1:17" x14ac:dyDescent="0.25">
      <c r="A432">
        <v>2582</v>
      </c>
      <c r="B432" t="s">
        <v>547</v>
      </c>
      <c r="C432" t="s">
        <v>124</v>
      </c>
      <c r="D432" t="s">
        <v>110</v>
      </c>
      <c r="E432" t="s">
        <v>114</v>
      </c>
      <c r="F432" t="s">
        <v>127</v>
      </c>
      <c r="G432">
        <v>69.08</v>
      </c>
      <c r="H432">
        <v>2</v>
      </c>
      <c r="I432">
        <v>6.9080000000000004</v>
      </c>
      <c r="J432">
        <v>145.06800000000001</v>
      </c>
      <c r="K432" s="6">
        <v>43496</v>
      </c>
      <c r="L432" s="21">
        <v>0.82500000000000007</v>
      </c>
      <c r="M432" t="s">
        <v>116</v>
      </c>
      <c r="N432" s="22">
        <v>138.16</v>
      </c>
      <c r="O432">
        <v>4.7619047620000003</v>
      </c>
      <c r="P432" s="22">
        <v>6.9080000000000004</v>
      </c>
      <c r="Q432">
        <v>6.9</v>
      </c>
    </row>
    <row r="433" spans="1:17" x14ac:dyDescent="0.25">
      <c r="A433">
        <v>2316</v>
      </c>
      <c r="B433" t="s">
        <v>548</v>
      </c>
      <c r="C433" t="s">
        <v>109</v>
      </c>
      <c r="D433" t="s">
        <v>110</v>
      </c>
      <c r="E433" t="s">
        <v>114</v>
      </c>
      <c r="F433" t="s">
        <v>125</v>
      </c>
      <c r="G433">
        <v>43.27</v>
      </c>
      <c r="H433">
        <v>2</v>
      </c>
      <c r="I433">
        <v>4.327</v>
      </c>
      <c r="J433">
        <v>90.867000000000004</v>
      </c>
      <c r="K433" s="6">
        <v>43532</v>
      </c>
      <c r="L433" s="21">
        <v>0.70347222222222217</v>
      </c>
      <c r="M433" t="s">
        <v>107</v>
      </c>
      <c r="N433" s="22">
        <v>86.54</v>
      </c>
      <c r="O433">
        <v>4.7619047620000003</v>
      </c>
      <c r="P433" s="22">
        <v>4.327</v>
      </c>
      <c r="Q433">
        <v>5.7</v>
      </c>
    </row>
    <row r="434" spans="1:17" x14ac:dyDescent="0.25">
      <c r="A434">
        <v>2742</v>
      </c>
      <c r="B434" t="s">
        <v>549</v>
      </c>
      <c r="C434" t="s">
        <v>103</v>
      </c>
      <c r="D434" t="s">
        <v>110</v>
      </c>
      <c r="E434" t="s">
        <v>105</v>
      </c>
      <c r="F434" t="s">
        <v>111</v>
      </c>
      <c r="G434">
        <v>23.46</v>
      </c>
      <c r="H434">
        <v>6</v>
      </c>
      <c r="I434">
        <v>7.0380000000000003</v>
      </c>
      <c r="J434">
        <v>147.798</v>
      </c>
      <c r="K434" s="6">
        <v>43478</v>
      </c>
      <c r="L434" s="21">
        <v>0.80138888888888893</v>
      </c>
      <c r="M434" t="s">
        <v>107</v>
      </c>
      <c r="N434" s="22">
        <v>140.76</v>
      </c>
      <c r="O434">
        <v>4.7619047620000003</v>
      </c>
      <c r="P434" s="22">
        <v>7.0380000000000003</v>
      </c>
      <c r="Q434">
        <v>6.4</v>
      </c>
    </row>
    <row r="435" spans="1:17" x14ac:dyDescent="0.25">
      <c r="A435">
        <v>2259</v>
      </c>
      <c r="B435" t="s">
        <v>550</v>
      </c>
      <c r="C435" t="s">
        <v>124</v>
      </c>
      <c r="D435" t="s">
        <v>110</v>
      </c>
      <c r="E435" t="s">
        <v>114</v>
      </c>
      <c r="F435" t="s">
        <v>127</v>
      </c>
      <c r="G435">
        <v>95.54</v>
      </c>
      <c r="H435">
        <v>7</v>
      </c>
      <c r="I435">
        <v>33.439</v>
      </c>
      <c r="J435">
        <v>702.21900000000005</v>
      </c>
      <c r="K435" s="6">
        <v>43533</v>
      </c>
      <c r="L435" s="21">
        <v>0.60833333333333328</v>
      </c>
      <c r="M435" t="s">
        <v>116</v>
      </c>
      <c r="N435" s="22">
        <v>668.78</v>
      </c>
      <c r="O435">
        <v>4.7619047620000003</v>
      </c>
      <c r="P435" s="22">
        <v>33.439</v>
      </c>
      <c r="Q435">
        <v>9.6</v>
      </c>
    </row>
    <row r="436" spans="1:17" x14ac:dyDescent="0.25">
      <c r="A436">
        <v>2096</v>
      </c>
      <c r="B436" t="s">
        <v>551</v>
      </c>
      <c r="C436" t="s">
        <v>124</v>
      </c>
      <c r="D436" t="s">
        <v>110</v>
      </c>
      <c r="E436" t="s">
        <v>105</v>
      </c>
      <c r="F436" t="s">
        <v>127</v>
      </c>
      <c r="G436">
        <v>47.44</v>
      </c>
      <c r="H436">
        <v>1</v>
      </c>
      <c r="I436">
        <v>2.3719999999999999</v>
      </c>
      <c r="J436">
        <v>49.811999999999998</v>
      </c>
      <c r="K436" s="6">
        <v>43518</v>
      </c>
      <c r="L436" s="21">
        <v>0.7631944444444444</v>
      </c>
      <c r="M436" t="s">
        <v>116</v>
      </c>
      <c r="N436" s="22">
        <v>47.44</v>
      </c>
      <c r="O436">
        <v>4.7619047620000003</v>
      </c>
      <c r="P436" s="22">
        <v>2.3719999999999999</v>
      </c>
      <c r="Q436">
        <v>6.8</v>
      </c>
    </row>
    <row r="437" spans="1:17" x14ac:dyDescent="0.25">
      <c r="A437">
        <v>1917</v>
      </c>
      <c r="B437" t="s">
        <v>552</v>
      </c>
      <c r="C437" t="s">
        <v>109</v>
      </c>
      <c r="D437" t="s">
        <v>110</v>
      </c>
      <c r="E437" t="s">
        <v>114</v>
      </c>
      <c r="F437" t="s">
        <v>118</v>
      </c>
      <c r="G437">
        <v>99.24</v>
      </c>
      <c r="H437">
        <v>9</v>
      </c>
      <c r="I437">
        <v>44.658000000000001</v>
      </c>
      <c r="J437">
        <v>937.81799999999998</v>
      </c>
      <c r="K437" s="6">
        <v>43543</v>
      </c>
      <c r="L437" s="21">
        <v>0.79791666666666661</v>
      </c>
      <c r="M437" t="s">
        <v>107</v>
      </c>
      <c r="N437" s="22">
        <v>893.16</v>
      </c>
      <c r="O437">
        <v>4.7619047620000003</v>
      </c>
      <c r="P437" s="22">
        <v>44.658000000000001</v>
      </c>
      <c r="Q437">
        <v>9</v>
      </c>
    </row>
    <row r="438" spans="1:17" x14ac:dyDescent="0.25">
      <c r="A438">
        <v>2474</v>
      </c>
      <c r="B438" t="s">
        <v>553</v>
      </c>
      <c r="C438" t="s">
        <v>109</v>
      </c>
      <c r="D438" t="s">
        <v>104</v>
      </c>
      <c r="E438" t="s">
        <v>114</v>
      </c>
      <c r="F438" t="s">
        <v>118</v>
      </c>
      <c r="G438">
        <v>82.93</v>
      </c>
      <c r="H438">
        <v>4</v>
      </c>
      <c r="I438">
        <v>16.585999999999999</v>
      </c>
      <c r="J438">
        <v>348.30599999999998</v>
      </c>
      <c r="K438" s="6">
        <v>43485</v>
      </c>
      <c r="L438" s="21">
        <v>0.70208333333333339</v>
      </c>
      <c r="M438" t="s">
        <v>107</v>
      </c>
      <c r="N438" s="22">
        <v>331.72</v>
      </c>
      <c r="O438">
        <v>4.7619047620000003</v>
      </c>
      <c r="P438" s="22">
        <v>16.585999999999999</v>
      </c>
      <c r="Q438">
        <v>9.6</v>
      </c>
    </row>
    <row r="439" spans="1:17" x14ac:dyDescent="0.25">
      <c r="A439">
        <v>2070</v>
      </c>
      <c r="B439" t="s">
        <v>554</v>
      </c>
      <c r="C439" t="s">
        <v>103</v>
      </c>
      <c r="D439" t="s">
        <v>110</v>
      </c>
      <c r="E439" t="s">
        <v>114</v>
      </c>
      <c r="F439" t="s">
        <v>115</v>
      </c>
      <c r="G439">
        <v>33.99</v>
      </c>
      <c r="H439">
        <v>6</v>
      </c>
      <c r="I439">
        <v>10.196999999999999</v>
      </c>
      <c r="J439">
        <v>214.137</v>
      </c>
      <c r="K439" s="6">
        <v>43532</v>
      </c>
      <c r="L439" s="21">
        <v>0.65069444444444446</v>
      </c>
      <c r="M439" t="s">
        <v>116</v>
      </c>
      <c r="N439" s="22">
        <v>203.94</v>
      </c>
      <c r="O439">
        <v>4.7619047620000003</v>
      </c>
      <c r="P439" s="22">
        <v>10.196999999999999</v>
      </c>
      <c r="Q439">
        <v>7.7</v>
      </c>
    </row>
    <row r="440" spans="1:17" x14ac:dyDescent="0.25">
      <c r="A440">
        <v>2936</v>
      </c>
      <c r="B440" t="s">
        <v>555</v>
      </c>
      <c r="C440" t="s">
        <v>109</v>
      </c>
      <c r="D440" t="s">
        <v>104</v>
      </c>
      <c r="E440" t="s">
        <v>114</v>
      </c>
      <c r="F440" t="s">
        <v>125</v>
      </c>
      <c r="G440">
        <v>17.04</v>
      </c>
      <c r="H440">
        <v>4</v>
      </c>
      <c r="I440">
        <v>3.4079999999999999</v>
      </c>
      <c r="J440">
        <v>71.567999999999998</v>
      </c>
      <c r="K440" s="6">
        <v>43532</v>
      </c>
      <c r="L440" s="21">
        <v>0.84375</v>
      </c>
      <c r="M440" t="s">
        <v>107</v>
      </c>
      <c r="N440" s="22">
        <v>68.16</v>
      </c>
      <c r="O440">
        <v>4.7619047620000003</v>
      </c>
      <c r="P440" s="22">
        <v>3.4079999999999999</v>
      </c>
      <c r="Q440">
        <v>7</v>
      </c>
    </row>
    <row r="441" spans="1:17" x14ac:dyDescent="0.25">
      <c r="A441">
        <v>2284</v>
      </c>
      <c r="B441" t="s">
        <v>556</v>
      </c>
      <c r="C441" t="s">
        <v>109</v>
      </c>
      <c r="D441" t="s">
        <v>110</v>
      </c>
      <c r="E441" t="s">
        <v>105</v>
      </c>
      <c r="F441" t="s">
        <v>111</v>
      </c>
      <c r="G441">
        <v>40.86</v>
      </c>
      <c r="H441">
        <v>8</v>
      </c>
      <c r="I441">
        <v>16.344000000000001</v>
      </c>
      <c r="J441">
        <v>343.22399999999999</v>
      </c>
      <c r="K441" s="6">
        <v>43503</v>
      </c>
      <c r="L441" s="21">
        <v>0.60972222222222217</v>
      </c>
      <c r="M441" t="s">
        <v>116</v>
      </c>
      <c r="N441" s="22">
        <v>326.88</v>
      </c>
      <c r="O441">
        <v>4.7619047620000003</v>
      </c>
      <c r="P441" s="22">
        <v>16.344000000000001</v>
      </c>
      <c r="Q441">
        <v>6.5</v>
      </c>
    </row>
    <row r="442" spans="1:17" x14ac:dyDescent="0.25">
      <c r="A442">
        <v>1003</v>
      </c>
      <c r="B442" t="s">
        <v>557</v>
      </c>
      <c r="C442" t="s">
        <v>109</v>
      </c>
      <c r="D442" t="s">
        <v>104</v>
      </c>
      <c r="E442" t="s">
        <v>114</v>
      </c>
      <c r="F442" t="s">
        <v>125</v>
      </c>
      <c r="G442">
        <v>17.440000000000001</v>
      </c>
      <c r="H442">
        <v>5</v>
      </c>
      <c r="I442">
        <v>4.3600000000000003</v>
      </c>
      <c r="J442">
        <v>91.56</v>
      </c>
      <c r="K442" s="6">
        <v>43480</v>
      </c>
      <c r="L442" s="21">
        <v>0.80902777777777779</v>
      </c>
      <c r="M442" t="s">
        <v>112</v>
      </c>
      <c r="N442" s="22">
        <v>87.2</v>
      </c>
      <c r="O442">
        <v>4.7619047620000003</v>
      </c>
      <c r="P442" s="22">
        <v>4.3600000000000003</v>
      </c>
      <c r="Q442">
        <v>8.1</v>
      </c>
    </row>
    <row r="443" spans="1:17" x14ac:dyDescent="0.25">
      <c r="A443">
        <v>2309</v>
      </c>
      <c r="B443" t="s">
        <v>558</v>
      </c>
      <c r="C443" t="s">
        <v>124</v>
      </c>
      <c r="D443" t="s">
        <v>104</v>
      </c>
      <c r="E443" t="s">
        <v>105</v>
      </c>
      <c r="F443" t="s">
        <v>118</v>
      </c>
      <c r="G443">
        <v>88.43</v>
      </c>
      <c r="H443">
        <v>8</v>
      </c>
      <c r="I443">
        <v>35.372</v>
      </c>
      <c r="J443">
        <v>742.81200000000001</v>
      </c>
      <c r="K443" s="6">
        <v>43546</v>
      </c>
      <c r="L443" s="21">
        <v>0.81597222222222221</v>
      </c>
      <c r="M443" t="s">
        <v>116</v>
      </c>
      <c r="N443" s="22">
        <v>707.44</v>
      </c>
      <c r="O443">
        <v>4.7619047620000003</v>
      </c>
      <c r="P443" s="22">
        <v>35.372</v>
      </c>
      <c r="Q443">
        <v>4.3</v>
      </c>
    </row>
    <row r="444" spans="1:17" x14ac:dyDescent="0.25">
      <c r="A444">
        <v>1546</v>
      </c>
      <c r="B444" t="s">
        <v>559</v>
      </c>
      <c r="C444" t="s">
        <v>103</v>
      </c>
      <c r="D444" t="s">
        <v>104</v>
      </c>
      <c r="E444" t="s">
        <v>105</v>
      </c>
      <c r="F444" t="s">
        <v>115</v>
      </c>
      <c r="G444">
        <v>89.21</v>
      </c>
      <c r="H444">
        <v>9</v>
      </c>
      <c r="I444">
        <v>40.144500000000001</v>
      </c>
      <c r="J444">
        <v>843.03449999999998</v>
      </c>
      <c r="K444" s="6">
        <v>43480</v>
      </c>
      <c r="L444" s="21">
        <v>0.65416666666666667</v>
      </c>
      <c r="M444" t="s">
        <v>116</v>
      </c>
      <c r="N444" s="22">
        <v>802.89</v>
      </c>
      <c r="O444">
        <v>4.7619047620000003</v>
      </c>
      <c r="P444" s="22">
        <v>40.144500000000001</v>
      </c>
      <c r="Q444">
        <v>6.5</v>
      </c>
    </row>
    <row r="445" spans="1:17" x14ac:dyDescent="0.25">
      <c r="A445">
        <v>1117</v>
      </c>
      <c r="B445" t="s">
        <v>560</v>
      </c>
      <c r="C445" t="s">
        <v>109</v>
      </c>
      <c r="D445" t="s">
        <v>110</v>
      </c>
      <c r="E445" t="s">
        <v>114</v>
      </c>
      <c r="F445" t="s">
        <v>127</v>
      </c>
      <c r="G445">
        <v>12.78</v>
      </c>
      <c r="H445">
        <v>1</v>
      </c>
      <c r="I445">
        <v>0.63900000000000001</v>
      </c>
      <c r="J445">
        <v>13.419</v>
      </c>
      <c r="K445" s="6">
        <v>43473</v>
      </c>
      <c r="L445" s="21">
        <v>0.59097222222222223</v>
      </c>
      <c r="M445" t="s">
        <v>107</v>
      </c>
      <c r="N445" s="22">
        <v>12.78</v>
      </c>
      <c r="O445">
        <v>4.7619047620000003</v>
      </c>
      <c r="P445" s="22">
        <v>0.63900000000000001</v>
      </c>
      <c r="Q445">
        <v>9.5</v>
      </c>
    </row>
    <row r="446" spans="1:17" x14ac:dyDescent="0.25">
      <c r="A446">
        <v>1761</v>
      </c>
      <c r="B446" t="s">
        <v>561</v>
      </c>
      <c r="C446" t="s">
        <v>103</v>
      </c>
      <c r="D446" t="s">
        <v>110</v>
      </c>
      <c r="E446" t="s">
        <v>105</v>
      </c>
      <c r="F446" t="s">
        <v>118</v>
      </c>
      <c r="G446">
        <v>19.100000000000001</v>
      </c>
      <c r="H446">
        <v>7</v>
      </c>
      <c r="I446">
        <v>6.6849999999999996</v>
      </c>
      <c r="J446">
        <v>140.38499999999999</v>
      </c>
      <c r="K446" s="6">
        <v>43480</v>
      </c>
      <c r="L446" s="21">
        <v>0.4465277777777778</v>
      </c>
      <c r="M446" t="s">
        <v>112</v>
      </c>
      <c r="N446" s="22">
        <v>133.69999999999999</v>
      </c>
      <c r="O446">
        <v>4.7619047620000003</v>
      </c>
      <c r="P446" s="22">
        <v>6.6849999999999996</v>
      </c>
      <c r="Q446">
        <v>9.6999999999999993</v>
      </c>
    </row>
    <row r="447" spans="1:17" x14ac:dyDescent="0.25">
      <c r="A447">
        <v>2312</v>
      </c>
      <c r="B447" t="s">
        <v>562</v>
      </c>
      <c r="C447" t="s">
        <v>124</v>
      </c>
      <c r="D447" t="s">
        <v>104</v>
      </c>
      <c r="E447" t="s">
        <v>105</v>
      </c>
      <c r="F447" t="s">
        <v>106</v>
      </c>
      <c r="G447">
        <v>19.149999999999999</v>
      </c>
      <c r="H447">
        <v>1</v>
      </c>
      <c r="I447">
        <v>0.95750000000000002</v>
      </c>
      <c r="J447">
        <v>20.107500000000002</v>
      </c>
      <c r="K447" s="6">
        <v>43493</v>
      </c>
      <c r="L447" s="21">
        <v>0.74861111111111101</v>
      </c>
      <c r="M447" t="s">
        <v>116</v>
      </c>
      <c r="N447" s="22">
        <v>19.149999999999999</v>
      </c>
      <c r="O447">
        <v>4.7619047620000003</v>
      </c>
      <c r="P447" s="22">
        <v>0.95750000000000002</v>
      </c>
      <c r="Q447">
        <v>9.5</v>
      </c>
    </row>
    <row r="448" spans="1:17" x14ac:dyDescent="0.25">
      <c r="A448">
        <v>1682</v>
      </c>
      <c r="B448" t="s">
        <v>563</v>
      </c>
      <c r="C448" t="s">
        <v>109</v>
      </c>
      <c r="D448" t="s">
        <v>104</v>
      </c>
      <c r="E448" t="s">
        <v>114</v>
      </c>
      <c r="F448" t="s">
        <v>125</v>
      </c>
      <c r="G448">
        <v>27.66</v>
      </c>
      <c r="H448">
        <v>10</v>
      </c>
      <c r="I448">
        <v>13.83</v>
      </c>
      <c r="J448">
        <v>290.43</v>
      </c>
      <c r="K448" s="6">
        <v>43510</v>
      </c>
      <c r="L448" s="21">
        <v>0.47638888888888892</v>
      </c>
      <c r="M448" t="s">
        <v>116</v>
      </c>
      <c r="N448" s="22">
        <v>276.60000000000002</v>
      </c>
      <c r="O448">
        <v>4.7619047620000003</v>
      </c>
      <c r="P448" s="22">
        <v>13.83</v>
      </c>
      <c r="Q448">
        <v>8.9</v>
      </c>
    </row>
    <row r="449" spans="1:17" x14ac:dyDescent="0.25">
      <c r="A449">
        <v>1816</v>
      </c>
      <c r="B449" t="s">
        <v>564</v>
      </c>
      <c r="C449" t="s">
        <v>109</v>
      </c>
      <c r="D449" t="s">
        <v>110</v>
      </c>
      <c r="E449" t="s">
        <v>114</v>
      </c>
      <c r="F449" t="s">
        <v>127</v>
      </c>
      <c r="G449">
        <v>45.74</v>
      </c>
      <c r="H449">
        <v>3</v>
      </c>
      <c r="I449">
        <v>6.8609999999999998</v>
      </c>
      <c r="J449">
        <v>144.08099999999999</v>
      </c>
      <c r="K449" s="6">
        <v>43534</v>
      </c>
      <c r="L449" s="21">
        <v>0.73472222222222217</v>
      </c>
      <c r="M449" t="s">
        <v>116</v>
      </c>
      <c r="N449" s="22">
        <v>137.22</v>
      </c>
      <c r="O449">
        <v>4.7619047620000003</v>
      </c>
      <c r="P449" s="22">
        <v>6.8609999999999998</v>
      </c>
      <c r="Q449">
        <v>6.5</v>
      </c>
    </row>
    <row r="450" spans="1:17" x14ac:dyDescent="0.25">
      <c r="A450">
        <v>1502</v>
      </c>
      <c r="B450" t="s">
        <v>565</v>
      </c>
      <c r="C450" t="s">
        <v>124</v>
      </c>
      <c r="D450" t="s">
        <v>104</v>
      </c>
      <c r="E450" t="s">
        <v>105</v>
      </c>
      <c r="F450" t="s">
        <v>106</v>
      </c>
      <c r="G450">
        <v>27.07</v>
      </c>
      <c r="H450">
        <v>1</v>
      </c>
      <c r="I450">
        <v>1.3534999999999999</v>
      </c>
      <c r="J450">
        <v>28.423500000000001</v>
      </c>
      <c r="K450" s="6">
        <v>43477</v>
      </c>
      <c r="L450" s="21">
        <v>0.83819444444444446</v>
      </c>
      <c r="M450" t="s">
        <v>116</v>
      </c>
      <c r="N450" s="22">
        <v>27.07</v>
      </c>
      <c r="O450">
        <v>4.7619047620000003</v>
      </c>
      <c r="P450" s="22">
        <v>1.3534999999999999</v>
      </c>
      <c r="Q450">
        <v>5.3</v>
      </c>
    </row>
    <row r="451" spans="1:17" x14ac:dyDescent="0.25">
      <c r="A451">
        <v>2073</v>
      </c>
      <c r="B451" t="s">
        <v>566</v>
      </c>
      <c r="C451" t="s">
        <v>124</v>
      </c>
      <c r="D451" t="s">
        <v>104</v>
      </c>
      <c r="E451" t="s">
        <v>105</v>
      </c>
      <c r="F451" t="s">
        <v>118</v>
      </c>
      <c r="G451">
        <v>39.119999999999997</v>
      </c>
      <c r="H451">
        <v>1</v>
      </c>
      <c r="I451">
        <v>1.956</v>
      </c>
      <c r="J451">
        <v>41.076000000000001</v>
      </c>
      <c r="K451" s="6">
        <v>43550</v>
      </c>
      <c r="L451" s="21">
        <v>0.4597222222222222</v>
      </c>
      <c r="M451" t="s">
        <v>116</v>
      </c>
      <c r="N451" s="22">
        <v>39.119999999999997</v>
      </c>
      <c r="O451">
        <v>4.7619047620000003</v>
      </c>
      <c r="P451" s="22">
        <v>1.956</v>
      </c>
      <c r="Q451">
        <v>9.6</v>
      </c>
    </row>
    <row r="452" spans="1:17" x14ac:dyDescent="0.25">
      <c r="A452">
        <v>2999</v>
      </c>
      <c r="B452" t="s">
        <v>567</v>
      </c>
      <c r="C452" t="s">
        <v>124</v>
      </c>
      <c r="D452" t="s">
        <v>110</v>
      </c>
      <c r="E452" t="s">
        <v>105</v>
      </c>
      <c r="F452" t="s">
        <v>111</v>
      </c>
      <c r="G452">
        <v>74.709999999999994</v>
      </c>
      <c r="H452">
        <v>6</v>
      </c>
      <c r="I452">
        <v>22.413</v>
      </c>
      <c r="J452">
        <v>470.673</v>
      </c>
      <c r="K452" s="6">
        <v>43466</v>
      </c>
      <c r="L452" s="21">
        <v>0.79652777777777783</v>
      </c>
      <c r="M452" t="s">
        <v>112</v>
      </c>
      <c r="N452" s="22">
        <v>448.26</v>
      </c>
      <c r="O452">
        <v>4.7619047620000003</v>
      </c>
      <c r="P452" s="22">
        <v>22.413</v>
      </c>
      <c r="Q452">
        <v>6.7</v>
      </c>
    </row>
    <row r="453" spans="1:17" x14ac:dyDescent="0.25">
      <c r="A453">
        <v>3061</v>
      </c>
      <c r="B453" t="s">
        <v>568</v>
      </c>
      <c r="C453" t="s">
        <v>124</v>
      </c>
      <c r="D453" t="s">
        <v>110</v>
      </c>
      <c r="E453" t="s">
        <v>114</v>
      </c>
      <c r="F453" t="s">
        <v>111</v>
      </c>
      <c r="G453">
        <v>22.01</v>
      </c>
      <c r="H453">
        <v>6</v>
      </c>
      <c r="I453">
        <v>6.6029999999999998</v>
      </c>
      <c r="J453">
        <v>138.66300000000001</v>
      </c>
      <c r="K453" s="6">
        <v>43467</v>
      </c>
      <c r="L453" s="21">
        <v>0.78472222222222221</v>
      </c>
      <c r="M453" t="s">
        <v>112</v>
      </c>
      <c r="N453" s="22">
        <v>132.06</v>
      </c>
      <c r="O453">
        <v>4.7619047620000003</v>
      </c>
      <c r="P453" s="22">
        <v>6.6029999999999998</v>
      </c>
      <c r="Q453">
        <v>7.6</v>
      </c>
    </row>
    <row r="454" spans="1:17" x14ac:dyDescent="0.25">
      <c r="A454">
        <v>2758</v>
      </c>
      <c r="B454" t="s">
        <v>569</v>
      </c>
      <c r="C454" t="s">
        <v>103</v>
      </c>
      <c r="D454" t="s">
        <v>110</v>
      </c>
      <c r="E454" t="s">
        <v>105</v>
      </c>
      <c r="F454" t="s">
        <v>125</v>
      </c>
      <c r="G454">
        <v>63.61</v>
      </c>
      <c r="H454">
        <v>5</v>
      </c>
      <c r="I454">
        <v>15.9025</v>
      </c>
      <c r="J454">
        <v>333.95249999999999</v>
      </c>
      <c r="K454" s="6">
        <v>43540</v>
      </c>
      <c r="L454" s="21">
        <v>0.52986111111111112</v>
      </c>
      <c r="M454" t="s">
        <v>107</v>
      </c>
      <c r="N454" s="22">
        <v>318.05</v>
      </c>
      <c r="O454">
        <v>4.7619047620000003</v>
      </c>
      <c r="P454" s="22">
        <v>15.9025</v>
      </c>
      <c r="Q454">
        <v>4.8</v>
      </c>
    </row>
    <row r="455" spans="1:17" x14ac:dyDescent="0.25">
      <c r="A455">
        <v>1728</v>
      </c>
      <c r="B455" t="s">
        <v>570</v>
      </c>
      <c r="C455" t="s">
        <v>103</v>
      </c>
      <c r="D455" t="s">
        <v>110</v>
      </c>
      <c r="E455" t="s">
        <v>114</v>
      </c>
      <c r="F455" t="s">
        <v>106</v>
      </c>
      <c r="G455">
        <v>25</v>
      </c>
      <c r="H455">
        <v>1</v>
      </c>
      <c r="I455">
        <v>1.25</v>
      </c>
      <c r="J455">
        <v>26.25</v>
      </c>
      <c r="K455" s="6">
        <v>43527</v>
      </c>
      <c r="L455" s="21">
        <v>0.63124999999999998</v>
      </c>
      <c r="M455" t="s">
        <v>107</v>
      </c>
      <c r="N455" s="22">
        <v>25</v>
      </c>
      <c r="O455">
        <v>4.7619047620000003</v>
      </c>
      <c r="P455" s="22">
        <v>1.25</v>
      </c>
      <c r="Q455">
        <v>5.5</v>
      </c>
    </row>
    <row r="456" spans="1:17" x14ac:dyDescent="0.25">
      <c r="A456">
        <v>3031</v>
      </c>
      <c r="B456" t="s">
        <v>571</v>
      </c>
      <c r="C456" t="s">
        <v>103</v>
      </c>
      <c r="D456" t="s">
        <v>104</v>
      </c>
      <c r="E456" t="s">
        <v>114</v>
      </c>
      <c r="F456" t="s">
        <v>111</v>
      </c>
      <c r="G456">
        <v>20.77</v>
      </c>
      <c r="H456">
        <v>4</v>
      </c>
      <c r="I456">
        <v>4.1539999999999999</v>
      </c>
      <c r="J456">
        <v>87.233999999999995</v>
      </c>
      <c r="K456" s="6">
        <v>43496</v>
      </c>
      <c r="L456" s="21">
        <v>0.57430555555555551</v>
      </c>
      <c r="M456" t="s">
        <v>112</v>
      </c>
      <c r="N456" s="22">
        <v>83.08</v>
      </c>
      <c r="O456">
        <v>4.7619047620000003</v>
      </c>
      <c r="P456" s="22">
        <v>4.1539999999999999</v>
      </c>
      <c r="Q456">
        <v>4.7</v>
      </c>
    </row>
    <row r="457" spans="1:17" x14ac:dyDescent="0.25">
      <c r="A457">
        <v>1334</v>
      </c>
      <c r="B457" t="s">
        <v>572</v>
      </c>
      <c r="C457" t="s">
        <v>124</v>
      </c>
      <c r="D457" t="s">
        <v>104</v>
      </c>
      <c r="E457" t="s">
        <v>105</v>
      </c>
      <c r="F457" t="s">
        <v>127</v>
      </c>
      <c r="G457">
        <v>29.56</v>
      </c>
      <c r="H457">
        <v>5</v>
      </c>
      <c r="I457">
        <v>7.39</v>
      </c>
      <c r="J457">
        <v>155.19</v>
      </c>
      <c r="K457" s="6">
        <v>43509</v>
      </c>
      <c r="L457" s="21">
        <v>0.70763888888888893</v>
      </c>
      <c r="M457" t="s">
        <v>112</v>
      </c>
      <c r="N457" s="22">
        <v>147.80000000000001</v>
      </c>
      <c r="O457">
        <v>4.7619047620000003</v>
      </c>
      <c r="P457" s="22">
        <v>7.39</v>
      </c>
      <c r="Q457">
        <v>6.9</v>
      </c>
    </row>
    <row r="458" spans="1:17" x14ac:dyDescent="0.25">
      <c r="A458">
        <v>2704</v>
      </c>
      <c r="B458" t="s">
        <v>573</v>
      </c>
      <c r="C458" t="s">
        <v>124</v>
      </c>
      <c r="D458" t="s">
        <v>104</v>
      </c>
      <c r="E458" t="s">
        <v>105</v>
      </c>
      <c r="F458" t="s">
        <v>125</v>
      </c>
      <c r="G458">
        <v>77.400000000000006</v>
      </c>
      <c r="H458">
        <v>9</v>
      </c>
      <c r="I458">
        <v>34.83</v>
      </c>
      <c r="J458">
        <v>731.43</v>
      </c>
      <c r="K458" s="6">
        <v>43511</v>
      </c>
      <c r="L458" s="21">
        <v>0.59375</v>
      </c>
      <c r="M458" t="s">
        <v>116</v>
      </c>
      <c r="N458" s="22">
        <v>696.6</v>
      </c>
      <c r="O458">
        <v>4.7619047620000003</v>
      </c>
      <c r="P458" s="22">
        <v>34.83</v>
      </c>
      <c r="Q458">
        <v>4.5</v>
      </c>
    </row>
    <row r="459" spans="1:17" x14ac:dyDescent="0.25">
      <c r="A459">
        <v>1683</v>
      </c>
      <c r="B459" t="s">
        <v>574</v>
      </c>
      <c r="C459" t="s">
        <v>124</v>
      </c>
      <c r="D459" t="s">
        <v>110</v>
      </c>
      <c r="E459" t="s">
        <v>114</v>
      </c>
      <c r="F459" t="s">
        <v>111</v>
      </c>
      <c r="G459">
        <v>79.39</v>
      </c>
      <c r="H459">
        <v>10</v>
      </c>
      <c r="I459">
        <v>39.695</v>
      </c>
      <c r="J459">
        <v>833.59500000000003</v>
      </c>
      <c r="K459" s="6">
        <v>43503</v>
      </c>
      <c r="L459" s="21">
        <v>0.85</v>
      </c>
      <c r="M459" t="s">
        <v>112</v>
      </c>
      <c r="N459" s="22">
        <v>793.9</v>
      </c>
      <c r="O459">
        <v>4.7619047620000003</v>
      </c>
      <c r="P459" s="22">
        <v>39.695</v>
      </c>
      <c r="Q459">
        <v>6.2</v>
      </c>
    </row>
    <row r="460" spans="1:17" x14ac:dyDescent="0.25">
      <c r="A460">
        <v>1610</v>
      </c>
      <c r="B460" t="s">
        <v>575</v>
      </c>
      <c r="C460" t="s">
        <v>109</v>
      </c>
      <c r="D460" t="s">
        <v>104</v>
      </c>
      <c r="E460" t="s">
        <v>105</v>
      </c>
      <c r="F460" t="s">
        <v>111</v>
      </c>
      <c r="G460">
        <v>46.57</v>
      </c>
      <c r="H460">
        <v>10</v>
      </c>
      <c r="I460">
        <v>23.285</v>
      </c>
      <c r="J460">
        <v>488.98500000000001</v>
      </c>
      <c r="K460" s="6">
        <v>43492</v>
      </c>
      <c r="L460" s="21">
        <v>0.58194444444444449</v>
      </c>
      <c r="M460" t="s">
        <v>112</v>
      </c>
      <c r="N460" s="22">
        <v>465.7</v>
      </c>
      <c r="O460">
        <v>4.7619047620000003</v>
      </c>
      <c r="P460" s="22">
        <v>23.285</v>
      </c>
      <c r="Q460">
        <v>7.6</v>
      </c>
    </row>
    <row r="461" spans="1:17" x14ac:dyDescent="0.25">
      <c r="A461">
        <v>1202</v>
      </c>
      <c r="B461" t="s">
        <v>576</v>
      </c>
      <c r="C461" t="s">
        <v>109</v>
      </c>
      <c r="D461" t="s">
        <v>110</v>
      </c>
      <c r="E461" t="s">
        <v>114</v>
      </c>
      <c r="F461" t="s">
        <v>125</v>
      </c>
      <c r="G461">
        <v>35.89</v>
      </c>
      <c r="H461">
        <v>1</v>
      </c>
      <c r="I461">
        <v>1.7945</v>
      </c>
      <c r="J461">
        <v>37.6845</v>
      </c>
      <c r="K461" s="6">
        <v>43519</v>
      </c>
      <c r="L461" s="21">
        <v>0.70277777777777783</v>
      </c>
      <c r="M461" t="s">
        <v>116</v>
      </c>
      <c r="N461" s="22">
        <v>35.89</v>
      </c>
      <c r="O461">
        <v>4.7619047620000003</v>
      </c>
      <c r="P461" s="22">
        <v>1.7945</v>
      </c>
      <c r="Q461">
        <v>7.9</v>
      </c>
    </row>
    <row r="462" spans="1:17" x14ac:dyDescent="0.25">
      <c r="A462">
        <v>2896</v>
      </c>
      <c r="B462" t="s">
        <v>577</v>
      </c>
      <c r="C462" t="s">
        <v>109</v>
      </c>
      <c r="D462" t="s">
        <v>110</v>
      </c>
      <c r="E462" t="s">
        <v>114</v>
      </c>
      <c r="F462" t="s">
        <v>125</v>
      </c>
      <c r="G462">
        <v>40.520000000000003</v>
      </c>
      <c r="H462">
        <v>5</v>
      </c>
      <c r="I462">
        <v>10.130000000000001</v>
      </c>
      <c r="J462">
        <v>212.73</v>
      </c>
      <c r="K462" s="6">
        <v>43499</v>
      </c>
      <c r="L462" s="21">
        <v>0.6381944444444444</v>
      </c>
      <c r="M462" t="s">
        <v>112</v>
      </c>
      <c r="N462" s="22">
        <v>202.6</v>
      </c>
      <c r="O462">
        <v>4.7619047620000003</v>
      </c>
      <c r="P462" s="22">
        <v>10.130000000000001</v>
      </c>
      <c r="Q462">
        <v>4.5</v>
      </c>
    </row>
    <row r="463" spans="1:17" x14ac:dyDescent="0.25">
      <c r="A463">
        <v>1997</v>
      </c>
      <c r="B463" t="s">
        <v>578</v>
      </c>
      <c r="C463" t="s">
        <v>124</v>
      </c>
      <c r="D463" t="s">
        <v>104</v>
      </c>
      <c r="E463" t="s">
        <v>105</v>
      </c>
      <c r="F463" t="s">
        <v>125</v>
      </c>
      <c r="G463">
        <v>73.05</v>
      </c>
      <c r="H463">
        <v>10</v>
      </c>
      <c r="I463">
        <v>36.524999999999999</v>
      </c>
      <c r="J463">
        <v>767.02499999999998</v>
      </c>
      <c r="K463" s="6">
        <v>43527</v>
      </c>
      <c r="L463" s="21">
        <v>0.51736111111111105</v>
      </c>
      <c r="M463" t="s">
        <v>116</v>
      </c>
      <c r="N463" s="22">
        <v>730.5</v>
      </c>
      <c r="O463">
        <v>4.7619047620000003</v>
      </c>
      <c r="P463" s="22">
        <v>36.524999999999999</v>
      </c>
      <c r="Q463">
        <v>8.6999999999999993</v>
      </c>
    </row>
    <row r="464" spans="1:17" x14ac:dyDescent="0.25">
      <c r="A464">
        <v>2031</v>
      </c>
      <c r="B464" t="s">
        <v>579</v>
      </c>
      <c r="C464" t="s">
        <v>109</v>
      </c>
      <c r="D464" t="s">
        <v>110</v>
      </c>
      <c r="E464" t="s">
        <v>105</v>
      </c>
      <c r="F464" t="s">
        <v>118</v>
      </c>
      <c r="G464">
        <v>73.95</v>
      </c>
      <c r="H464">
        <v>4</v>
      </c>
      <c r="I464">
        <v>14.79</v>
      </c>
      <c r="J464">
        <v>310.58999999999997</v>
      </c>
      <c r="K464" s="6">
        <v>43499</v>
      </c>
      <c r="L464" s="21">
        <v>0.41805555555555557</v>
      </c>
      <c r="M464" t="s">
        <v>112</v>
      </c>
      <c r="N464" s="22">
        <v>295.8</v>
      </c>
      <c r="O464">
        <v>4.7619047620000003</v>
      </c>
      <c r="P464" s="22">
        <v>14.79</v>
      </c>
      <c r="Q464">
        <v>6.1</v>
      </c>
    </row>
    <row r="465" spans="1:17" x14ac:dyDescent="0.25">
      <c r="A465">
        <v>1299</v>
      </c>
      <c r="B465" t="s">
        <v>580</v>
      </c>
      <c r="C465" t="s">
        <v>109</v>
      </c>
      <c r="D465" t="s">
        <v>104</v>
      </c>
      <c r="E465" t="s">
        <v>105</v>
      </c>
      <c r="F465" t="s">
        <v>125</v>
      </c>
      <c r="G465">
        <v>22.62</v>
      </c>
      <c r="H465">
        <v>1</v>
      </c>
      <c r="I465">
        <v>1.131</v>
      </c>
      <c r="J465">
        <v>23.751000000000001</v>
      </c>
      <c r="K465" s="6">
        <v>43541</v>
      </c>
      <c r="L465" s="21">
        <v>0.79027777777777775</v>
      </c>
      <c r="M465" t="s">
        <v>112</v>
      </c>
      <c r="N465" s="22">
        <v>22.62</v>
      </c>
      <c r="O465">
        <v>4.7619047620000003</v>
      </c>
      <c r="P465" s="22">
        <v>1.131</v>
      </c>
      <c r="Q465">
        <v>6.4</v>
      </c>
    </row>
    <row r="466" spans="1:17" x14ac:dyDescent="0.25">
      <c r="A466">
        <v>2838</v>
      </c>
      <c r="B466" t="s">
        <v>581</v>
      </c>
      <c r="C466" t="s">
        <v>103</v>
      </c>
      <c r="D466" t="s">
        <v>104</v>
      </c>
      <c r="E466" t="s">
        <v>114</v>
      </c>
      <c r="F466" t="s">
        <v>125</v>
      </c>
      <c r="G466">
        <v>51.34</v>
      </c>
      <c r="H466">
        <v>5</v>
      </c>
      <c r="I466">
        <v>12.835000000000001</v>
      </c>
      <c r="J466">
        <v>269.53500000000003</v>
      </c>
      <c r="K466" s="6">
        <v>43552</v>
      </c>
      <c r="L466" s="21">
        <v>0.64652777777777781</v>
      </c>
      <c r="M466" t="s">
        <v>116</v>
      </c>
      <c r="N466" s="22">
        <v>256.7</v>
      </c>
      <c r="O466">
        <v>4.7619047620000003</v>
      </c>
      <c r="P466" s="22">
        <v>12.835000000000001</v>
      </c>
      <c r="Q466">
        <v>9.1</v>
      </c>
    </row>
    <row r="467" spans="1:17" x14ac:dyDescent="0.25">
      <c r="A467">
        <v>2410</v>
      </c>
      <c r="B467" t="s">
        <v>582</v>
      </c>
      <c r="C467" t="s">
        <v>109</v>
      </c>
      <c r="D467" t="s">
        <v>104</v>
      </c>
      <c r="E467" t="s">
        <v>105</v>
      </c>
      <c r="F467" t="s">
        <v>118</v>
      </c>
      <c r="G467">
        <v>54.55</v>
      </c>
      <c r="H467">
        <v>10</v>
      </c>
      <c r="I467">
        <v>27.274999999999999</v>
      </c>
      <c r="J467">
        <v>572.77499999999998</v>
      </c>
      <c r="K467" s="6">
        <v>43526</v>
      </c>
      <c r="L467" s="21">
        <v>0.47361111111111115</v>
      </c>
      <c r="M467" t="s">
        <v>116</v>
      </c>
      <c r="N467" s="22">
        <v>545.5</v>
      </c>
      <c r="O467">
        <v>4.7619047620000003</v>
      </c>
      <c r="P467" s="22">
        <v>27.274999999999999</v>
      </c>
      <c r="Q467">
        <v>7.1</v>
      </c>
    </row>
    <row r="468" spans="1:17" x14ac:dyDescent="0.25">
      <c r="A468">
        <v>1437</v>
      </c>
      <c r="B468" t="s">
        <v>583</v>
      </c>
      <c r="C468" t="s">
        <v>109</v>
      </c>
      <c r="D468" t="s">
        <v>104</v>
      </c>
      <c r="E468" t="s">
        <v>105</v>
      </c>
      <c r="F468" t="s">
        <v>106</v>
      </c>
      <c r="G468">
        <v>37.15</v>
      </c>
      <c r="H468">
        <v>7</v>
      </c>
      <c r="I468">
        <v>13.0025</v>
      </c>
      <c r="J468">
        <v>273.05250000000001</v>
      </c>
      <c r="K468" s="6">
        <v>43504</v>
      </c>
      <c r="L468" s="21">
        <v>0.54999999999999993</v>
      </c>
      <c r="M468" t="s">
        <v>116</v>
      </c>
      <c r="N468" s="22">
        <v>260.05</v>
      </c>
      <c r="O468">
        <v>4.7619047620000003</v>
      </c>
      <c r="P468" s="22">
        <v>13.0025</v>
      </c>
      <c r="Q468">
        <v>7.7</v>
      </c>
    </row>
    <row r="469" spans="1:17" x14ac:dyDescent="0.25">
      <c r="A469">
        <v>2920</v>
      </c>
      <c r="B469" t="s">
        <v>584</v>
      </c>
      <c r="C469" t="s">
        <v>124</v>
      </c>
      <c r="D469" t="s">
        <v>110</v>
      </c>
      <c r="E469" t="s">
        <v>114</v>
      </c>
      <c r="F469" t="s">
        <v>118</v>
      </c>
      <c r="G469">
        <v>37.020000000000003</v>
      </c>
      <c r="H469">
        <v>6</v>
      </c>
      <c r="I469">
        <v>11.106</v>
      </c>
      <c r="J469">
        <v>233.226</v>
      </c>
      <c r="K469" s="6">
        <v>43546</v>
      </c>
      <c r="L469" s="21">
        <v>0.7729166666666667</v>
      </c>
      <c r="M469" t="s">
        <v>112</v>
      </c>
      <c r="N469" s="22">
        <v>222.12</v>
      </c>
      <c r="O469">
        <v>4.7619047620000003</v>
      </c>
      <c r="P469" s="22">
        <v>11.106</v>
      </c>
      <c r="Q469">
        <v>4.5</v>
      </c>
    </row>
    <row r="470" spans="1:17" x14ac:dyDescent="0.25">
      <c r="A470">
        <v>1378</v>
      </c>
      <c r="B470" t="s">
        <v>585</v>
      </c>
      <c r="C470" t="s">
        <v>109</v>
      </c>
      <c r="D470" t="s">
        <v>110</v>
      </c>
      <c r="E470" t="s">
        <v>114</v>
      </c>
      <c r="F470" t="s">
        <v>125</v>
      </c>
      <c r="G470">
        <v>21.58</v>
      </c>
      <c r="H470">
        <v>1</v>
      </c>
      <c r="I470">
        <v>1.079</v>
      </c>
      <c r="J470">
        <v>22.658999999999999</v>
      </c>
      <c r="K470" s="6">
        <v>43505</v>
      </c>
      <c r="L470" s="21">
        <v>0.41805555555555557</v>
      </c>
      <c r="M470" t="s">
        <v>107</v>
      </c>
      <c r="N470" s="22">
        <v>21.58</v>
      </c>
      <c r="O470">
        <v>4.7619047620000003</v>
      </c>
      <c r="P470" s="22">
        <v>1.079</v>
      </c>
      <c r="Q470">
        <v>7.2</v>
      </c>
    </row>
    <row r="471" spans="1:17" x14ac:dyDescent="0.25">
      <c r="A471">
        <v>2052</v>
      </c>
      <c r="B471" t="s">
        <v>586</v>
      </c>
      <c r="C471" t="s">
        <v>109</v>
      </c>
      <c r="D471" t="s">
        <v>104</v>
      </c>
      <c r="E471" t="s">
        <v>105</v>
      </c>
      <c r="F471" t="s">
        <v>111</v>
      </c>
      <c r="G471">
        <v>98.84</v>
      </c>
      <c r="H471">
        <v>1</v>
      </c>
      <c r="I471">
        <v>4.9420000000000002</v>
      </c>
      <c r="J471">
        <v>103.782</v>
      </c>
      <c r="K471" s="6">
        <v>43511</v>
      </c>
      <c r="L471" s="21">
        <v>0.47291666666666665</v>
      </c>
      <c r="M471" t="s">
        <v>112</v>
      </c>
      <c r="N471" s="22">
        <v>98.84</v>
      </c>
      <c r="O471">
        <v>4.7619047620000003</v>
      </c>
      <c r="P471" s="22">
        <v>4.9420000000000002</v>
      </c>
      <c r="Q471">
        <v>8.4</v>
      </c>
    </row>
    <row r="472" spans="1:17" x14ac:dyDescent="0.25">
      <c r="A472">
        <v>1060</v>
      </c>
      <c r="B472" t="s">
        <v>587</v>
      </c>
      <c r="C472" t="s">
        <v>109</v>
      </c>
      <c r="D472" t="s">
        <v>104</v>
      </c>
      <c r="E472" t="s">
        <v>105</v>
      </c>
      <c r="F472" t="s">
        <v>115</v>
      </c>
      <c r="G472">
        <v>83.77</v>
      </c>
      <c r="H472">
        <v>6</v>
      </c>
      <c r="I472">
        <v>25.131</v>
      </c>
      <c r="J472">
        <v>527.75099999999998</v>
      </c>
      <c r="K472" s="6">
        <v>43488</v>
      </c>
      <c r="L472" s="21">
        <v>0.50694444444444442</v>
      </c>
      <c r="M472" t="s">
        <v>107</v>
      </c>
      <c r="N472" s="22">
        <v>502.62</v>
      </c>
      <c r="O472">
        <v>4.7619047620000003</v>
      </c>
      <c r="P472" s="22">
        <v>25.131</v>
      </c>
      <c r="Q472">
        <v>5.4</v>
      </c>
    </row>
    <row r="473" spans="1:17" x14ac:dyDescent="0.25">
      <c r="A473">
        <v>1941</v>
      </c>
      <c r="B473" t="s">
        <v>588</v>
      </c>
      <c r="C473" t="s">
        <v>103</v>
      </c>
      <c r="D473" t="s">
        <v>104</v>
      </c>
      <c r="E473" t="s">
        <v>105</v>
      </c>
      <c r="F473" t="s">
        <v>118</v>
      </c>
      <c r="G473">
        <v>40.049999999999997</v>
      </c>
      <c r="H473">
        <v>4</v>
      </c>
      <c r="I473">
        <v>8.01</v>
      </c>
      <c r="J473">
        <v>168.21</v>
      </c>
      <c r="K473" s="6">
        <v>43490</v>
      </c>
      <c r="L473" s="21">
        <v>0.4861111111111111</v>
      </c>
      <c r="M473" t="s">
        <v>112</v>
      </c>
      <c r="N473" s="22">
        <v>160.19999999999999</v>
      </c>
      <c r="O473">
        <v>4.7619047620000003</v>
      </c>
      <c r="P473" s="22">
        <v>8.01</v>
      </c>
      <c r="Q473">
        <v>9.6999999999999993</v>
      </c>
    </row>
    <row r="474" spans="1:17" x14ac:dyDescent="0.25">
      <c r="A474">
        <v>2855</v>
      </c>
      <c r="B474" t="s">
        <v>589</v>
      </c>
      <c r="C474" t="s">
        <v>103</v>
      </c>
      <c r="D474" t="s">
        <v>104</v>
      </c>
      <c r="E474" t="s">
        <v>114</v>
      </c>
      <c r="F474" t="s">
        <v>127</v>
      </c>
      <c r="G474">
        <v>43.13</v>
      </c>
      <c r="H474">
        <v>10</v>
      </c>
      <c r="I474">
        <v>21.565000000000001</v>
      </c>
      <c r="J474">
        <v>452.86500000000001</v>
      </c>
      <c r="K474" s="6">
        <v>43498</v>
      </c>
      <c r="L474" s="21">
        <v>0.7715277777777777</v>
      </c>
      <c r="M474" t="s">
        <v>116</v>
      </c>
      <c r="N474" s="22">
        <v>431.3</v>
      </c>
      <c r="O474">
        <v>4.7619047620000003</v>
      </c>
      <c r="P474" s="22">
        <v>21.565000000000001</v>
      </c>
      <c r="Q474">
        <v>5.5</v>
      </c>
    </row>
    <row r="475" spans="1:17" x14ac:dyDescent="0.25">
      <c r="A475">
        <v>2578</v>
      </c>
      <c r="B475" t="s">
        <v>590</v>
      </c>
      <c r="C475" t="s">
        <v>124</v>
      </c>
      <c r="D475" t="s">
        <v>104</v>
      </c>
      <c r="E475" t="s">
        <v>114</v>
      </c>
      <c r="F475" t="s">
        <v>106</v>
      </c>
      <c r="G475">
        <v>72.569999999999993</v>
      </c>
      <c r="H475">
        <v>8</v>
      </c>
      <c r="I475">
        <v>29.027999999999999</v>
      </c>
      <c r="J475">
        <v>609.58799999999997</v>
      </c>
      <c r="K475" s="6">
        <v>43554</v>
      </c>
      <c r="L475" s="21">
        <v>0.74861111111111101</v>
      </c>
      <c r="M475" t="s">
        <v>112</v>
      </c>
      <c r="N475" s="22">
        <v>580.55999999999995</v>
      </c>
      <c r="O475">
        <v>4.7619047620000003</v>
      </c>
      <c r="P475" s="22">
        <v>29.027999999999999</v>
      </c>
      <c r="Q475">
        <v>4.5999999999999996</v>
      </c>
    </row>
    <row r="476" spans="1:17" x14ac:dyDescent="0.25">
      <c r="A476">
        <v>2902</v>
      </c>
      <c r="B476" t="s">
        <v>591</v>
      </c>
      <c r="C476" t="s">
        <v>103</v>
      </c>
      <c r="D476" t="s">
        <v>104</v>
      </c>
      <c r="E476" t="s">
        <v>105</v>
      </c>
      <c r="F476" t="s">
        <v>111</v>
      </c>
      <c r="G476">
        <v>64.44</v>
      </c>
      <c r="H476">
        <v>5</v>
      </c>
      <c r="I476">
        <v>16.11</v>
      </c>
      <c r="J476">
        <v>338.31</v>
      </c>
      <c r="K476" s="6">
        <v>43554</v>
      </c>
      <c r="L476" s="21">
        <v>0.71111111111111114</v>
      </c>
      <c r="M476" t="s">
        <v>112</v>
      </c>
      <c r="N476" s="22">
        <v>322.2</v>
      </c>
      <c r="O476">
        <v>4.7619047620000003</v>
      </c>
      <c r="P476" s="22">
        <v>16.11</v>
      </c>
      <c r="Q476">
        <v>6.6</v>
      </c>
    </row>
    <row r="477" spans="1:17" x14ac:dyDescent="0.25">
      <c r="A477">
        <v>2036</v>
      </c>
      <c r="B477" t="s">
        <v>592</v>
      </c>
      <c r="C477" t="s">
        <v>103</v>
      </c>
      <c r="D477" t="s">
        <v>110</v>
      </c>
      <c r="E477" t="s">
        <v>114</v>
      </c>
      <c r="F477" t="s">
        <v>106</v>
      </c>
      <c r="G477">
        <v>65.180000000000007</v>
      </c>
      <c r="H477">
        <v>3</v>
      </c>
      <c r="I477">
        <v>9.7769999999999992</v>
      </c>
      <c r="J477">
        <v>205.31700000000001</v>
      </c>
      <c r="K477" s="6">
        <v>43521</v>
      </c>
      <c r="L477" s="21">
        <v>0.85763888888888884</v>
      </c>
      <c r="M477" t="s">
        <v>116</v>
      </c>
      <c r="N477" s="22">
        <v>195.54</v>
      </c>
      <c r="O477">
        <v>4.7619047620000003</v>
      </c>
      <c r="P477" s="22">
        <v>9.7769999999999992</v>
      </c>
      <c r="Q477">
        <v>6.3</v>
      </c>
    </row>
    <row r="478" spans="1:17" x14ac:dyDescent="0.25">
      <c r="A478">
        <v>2747</v>
      </c>
      <c r="B478" t="s">
        <v>593</v>
      </c>
      <c r="C478" t="s">
        <v>103</v>
      </c>
      <c r="D478" t="s">
        <v>110</v>
      </c>
      <c r="E478" t="s">
        <v>105</v>
      </c>
      <c r="F478" t="s">
        <v>118</v>
      </c>
      <c r="G478">
        <v>33.26</v>
      </c>
      <c r="H478">
        <v>5</v>
      </c>
      <c r="I478">
        <v>8.3149999999999995</v>
      </c>
      <c r="J478">
        <v>174.61500000000001</v>
      </c>
      <c r="K478" s="6">
        <v>43542</v>
      </c>
      <c r="L478" s="21">
        <v>0.67361111111111116</v>
      </c>
      <c r="M478" t="s">
        <v>116</v>
      </c>
      <c r="N478" s="22">
        <v>166.3</v>
      </c>
      <c r="O478">
        <v>4.7619047620000003</v>
      </c>
      <c r="P478" s="22">
        <v>8.3149999999999995</v>
      </c>
      <c r="Q478">
        <v>4.2</v>
      </c>
    </row>
    <row r="479" spans="1:17" x14ac:dyDescent="0.25">
      <c r="A479">
        <v>2101</v>
      </c>
      <c r="B479" t="s">
        <v>594</v>
      </c>
      <c r="C479" t="s">
        <v>109</v>
      </c>
      <c r="D479" t="s">
        <v>110</v>
      </c>
      <c r="E479" t="s">
        <v>114</v>
      </c>
      <c r="F479" t="s">
        <v>111</v>
      </c>
      <c r="G479">
        <v>84.07</v>
      </c>
      <c r="H479">
        <v>4</v>
      </c>
      <c r="I479">
        <v>16.814</v>
      </c>
      <c r="J479">
        <v>353.09399999999999</v>
      </c>
      <c r="K479" s="6">
        <v>43531</v>
      </c>
      <c r="L479" s="21">
        <v>0.70416666666666661</v>
      </c>
      <c r="M479" t="s">
        <v>107</v>
      </c>
      <c r="N479" s="22">
        <v>336.28</v>
      </c>
      <c r="O479">
        <v>4.7619047620000003</v>
      </c>
      <c r="P479" s="22">
        <v>16.814</v>
      </c>
      <c r="Q479">
        <v>4.4000000000000004</v>
      </c>
    </row>
    <row r="480" spans="1:17" x14ac:dyDescent="0.25">
      <c r="A480">
        <v>1718</v>
      </c>
      <c r="B480" t="s">
        <v>595</v>
      </c>
      <c r="C480" t="s">
        <v>124</v>
      </c>
      <c r="D480" t="s">
        <v>110</v>
      </c>
      <c r="E480" t="s">
        <v>114</v>
      </c>
      <c r="F480" t="s">
        <v>118</v>
      </c>
      <c r="G480">
        <v>34.369999999999997</v>
      </c>
      <c r="H480">
        <v>10</v>
      </c>
      <c r="I480">
        <v>17.184999999999999</v>
      </c>
      <c r="J480">
        <v>360.88499999999999</v>
      </c>
      <c r="K480" s="6">
        <v>43540</v>
      </c>
      <c r="L480" s="21">
        <v>0.42430555555555555</v>
      </c>
      <c r="M480" t="s">
        <v>107</v>
      </c>
      <c r="N480" s="22">
        <v>343.7</v>
      </c>
      <c r="O480">
        <v>4.7619047620000003</v>
      </c>
      <c r="P480" s="22">
        <v>17.184999999999999</v>
      </c>
      <c r="Q480">
        <v>6.7</v>
      </c>
    </row>
    <row r="481" spans="1:17" x14ac:dyDescent="0.25">
      <c r="A481">
        <v>2331</v>
      </c>
      <c r="B481" t="s">
        <v>596</v>
      </c>
      <c r="C481" t="s">
        <v>103</v>
      </c>
      <c r="D481" t="s">
        <v>110</v>
      </c>
      <c r="E481" t="s">
        <v>114</v>
      </c>
      <c r="F481" t="s">
        <v>111</v>
      </c>
      <c r="G481">
        <v>38.6</v>
      </c>
      <c r="H481">
        <v>1</v>
      </c>
      <c r="I481">
        <v>1.93</v>
      </c>
      <c r="J481">
        <v>40.53</v>
      </c>
      <c r="K481" s="6">
        <v>43494</v>
      </c>
      <c r="L481" s="21">
        <v>0.47638888888888892</v>
      </c>
      <c r="M481" t="s">
        <v>107</v>
      </c>
      <c r="N481" s="22">
        <v>38.6</v>
      </c>
      <c r="O481">
        <v>4.7619047620000003</v>
      </c>
      <c r="P481" s="22">
        <v>1.93</v>
      </c>
      <c r="Q481">
        <v>6.7</v>
      </c>
    </row>
    <row r="482" spans="1:17" x14ac:dyDescent="0.25">
      <c r="A482">
        <v>1507</v>
      </c>
      <c r="B482" t="s">
        <v>597</v>
      </c>
      <c r="C482" t="s">
        <v>109</v>
      </c>
      <c r="D482" t="s">
        <v>110</v>
      </c>
      <c r="E482" t="s">
        <v>114</v>
      </c>
      <c r="F482" t="s">
        <v>125</v>
      </c>
      <c r="G482">
        <v>65.97</v>
      </c>
      <c r="H482">
        <v>8</v>
      </c>
      <c r="I482">
        <v>26.388000000000002</v>
      </c>
      <c r="J482">
        <v>554.14800000000002</v>
      </c>
      <c r="K482" s="6">
        <v>43498</v>
      </c>
      <c r="L482" s="21">
        <v>0.8534722222222223</v>
      </c>
      <c r="M482" t="s">
        <v>112</v>
      </c>
      <c r="N482" s="22">
        <v>527.76</v>
      </c>
      <c r="O482">
        <v>4.7619047620000003</v>
      </c>
      <c r="P482" s="22">
        <v>26.388000000000002</v>
      </c>
      <c r="Q482">
        <v>8.4</v>
      </c>
    </row>
    <row r="483" spans="1:17" x14ac:dyDescent="0.25">
      <c r="A483">
        <v>2655</v>
      </c>
      <c r="B483" t="s">
        <v>598</v>
      </c>
      <c r="C483" t="s">
        <v>109</v>
      </c>
      <c r="D483" t="s">
        <v>110</v>
      </c>
      <c r="E483" t="s">
        <v>105</v>
      </c>
      <c r="F483" t="s">
        <v>111</v>
      </c>
      <c r="G483">
        <v>32.799999999999997</v>
      </c>
      <c r="H483">
        <v>10</v>
      </c>
      <c r="I483">
        <v>16.399999999999999</v>
      </c>
      <c r="J483">
        <v>344.4</v>
      </c>
      <c r="K483" s="6">
        <v>43511</v>
      </c>
      <c r="L483" s="21">
        <v>0.5083333333333333</v>
      </c>
      <c r="M483" t="s">
        <v>112</v>
      </c>
      <c r="N483" s="22">
        <v>328</v>
      </c>
      <c r="O483">
        <v>4.7619047620000003</v>
      </c>
      <c r="P483" s="22">
        <v>16.399999999999999</v>
      </c>
      <c r="Q483">
        <v>6.2</v>
      </c>
    </row>
    <row r="484" spans="1:17" x14ac:dyDescent="0.25">
      <c r="A484">
        <v>1777</v>
      </c>
      <c r="B484" t="s">
        <v>599</v>
      </c>
      <c r="C484" t="s">
        <v>103</v>
      </c>
      <c r="D484" t="s">
        <v>110</v>
      </c>
      <c r="E484" t="s">
        <v>114</v>
      </c>
      <c r="F484" t="s">
        <v>118</v>
      </c>
      <c r="G484">
        <v>37.14</v>
      </c>
      <c r="H484">
        <v>5</v>
      </c>
      <c r="I484">
        <v>9.2850000000000001</v>
      </c>
      <c r="J484">
        <v>194.98500000000001</v>
      </c>
      <c r="K484" s="6">
        <v>43473</v>
      </c>
      <c r="L484" s="21">
        <v>0.54513888888888895</v>
      </c>
      <c r="M484" t="s">
        <v>107</v>
      </c>
      <c r="N484" s="22">
        <v>185.7</v>
      </c>
      <c r="O484">
        <v>4.7619047620000003</v>
      </c>
      <c r="P484" s="22">
        <v>9.2850000000000001</v>
      </c>
      <c r="Q484">
        <v>5</v>
      </c>
    </row>
    <row r="485" spans="1:17" x14ac:dyDescent="0.25">
      <c r="A485">
        <v>2461</v>
      </c>
      <c r="B485" t="s">
        <v>600</v>
      </c>
      <c r="C485" t="s">
        <v>124</v>
      </c>
      <c r="D485" t="s">
        <v>104</v>
      </c>
      <c r="E485" t="s">
        <v>114</v>
      </c>
      <c r="F485" t="s">
        <v>115</v>
      </c>
      <c r="G485">
        <v>60.38</v>
      </c>
      <c r="H485">
        <v>10</v>
      </c>
      <c r="I485">
        <v>30.19</v>
      </c>
      <c r="J485">
        <v>633.99</v>
      </c>
      <c r="K485" s="6">
        <v>43508</v>
      </c>
      <c r="L485" s="21">
        <v>0.67986111111111114</v>
      </c>
      <c r="M485" t="s">
        <v>112</v>
      </c>
      <c r="N485" s="22">
        <v>603.79999999999995</v>
      </c>
      <c r="O485">
        <v>4.7619047620000003</v>
      </c>
      <c r="P485" s="22">
        <v>30.19</v>
      </c>
      <c r="Q485">
        <v>6</v>
      </c>
    </row>
    <row r="486" spans="1:17" x14ac:dyDescent="0.25">
      <c r="A486">
        <v>1151</v>
      </c>
      <c r="B486" t="s">
        <v>601</v>
      </c>
      <c r="C486" t="s">
        <v>109</v>
      </c>
      <c r="D486" t="s">
        <v>104</v>
      </c>
      <c r="E486" t="s">
        <v>105</v>
      </c>
      <c r="F486" t="s">
        <v>118</v>
      </c>
      <c r="G486">
        <v>36.979999999999997</v>
      </c>
      <c r="H486">
        <v>10</v>
      </c>
      <c r="I486">
        <v>18.489999999999998</v>
      </c>
      <c r="J486">
        <v>388.29</v>
      </c>
      <c r="K486" s="6">
        <v>43466</v>
      </c>
      <c r="L486" s="21">
        <v>0.82500000000000007</v>
      </c>
      <c r="M486" t="s">
        <v>116</v>
      </c>
      <c r="N486" s="22">
        <v>369.8</v>
      </c>
      <c r="O486">
        <v>4.7619047620000003</v>
      </c>
      <c r="P486" s="22">
        <v>18.489999999999998</v>
      </c>
      <c r="Q486">
        <v>7</v>
      </c>
    </row>
    <row r="487" spans="1:17" x14ac:dyDescent="0.25">
      <c r="A487">
        <v>1659</v>
      </c>
      <c r="B487" t="s">
        <v>602</v>
      </c>
      <c r="C487" t="s">
        <v>124</v>
      </c>
      <c r="D487" t="s">
        <v>104</v>
      </c>
      <c r="E487" t="s">
        <v>105</v>
      </c>
      <c r="F487" t="s">
        <v>118</v>
      </c>
      <c r="G487">
        <v>49.49</v>
      </c>
      <c r="H487">
        <v>4</v>
      </c>
      <c r="I487">
        <v>9.8979999999999997</v>
      </c>
      <c r="J487">
        <v>207.858</v>
      </c>
      <c r="K487" s="6">
        <v>43545</v>
      </c>
      <c r="L487" s="21">
        <v>0.64236111111111105</v>
      </c>
      <c r="M487" t="s">
        <v>107</v>
      </c>
      <c r="N487" s="22">
        <v>197.96</v>
      </c>
      <c r="O487">
        <v>4.7619047620000003</v>
      </c>
      <c r="P487" s="22">
        <v>9.8979999999999997</v>
      </c>
      <c r="Q487">
        <v>6.6</v>
      </c>
    </row>
    <row r="488" spans="1:17" x14ac:dyDescent="0.25">
      <c r="A488">
        <v>2718</v>
      </c>
      <c r="B488" t="s">
        <v>603</v>
      </c>
      <c r="C488" t="s">
        <v>124</v>
      </c>
      <c r="D488" t="s">
        <v>110</v>
      </c>
      <c r="E488" t="s">
        <v>105</v>
      </c>
      <c r="F488" t="s">
        <v>127</v>
      </c>
      <c r="G488">
        <v>41.09</v>
      </c>
      <c r="H488">
        <v>10</v>
      </c>
      <c r="I488">
        <v>20.545000000000002</v>
      </c>
      <c r="J488">
        <v>431.44499999999999</v>
      </c>
      <c r="K488" s="6">
        <v>43524</v>
      </c>
      <c r="L488" s="21">
        <v>0.61249999999999993</v>
      </c>
      <c r="M488" t="s">
        <v>112</v>
      </c>
      <c r="N488" s="22">
        <v>410.9</v>
      </c>
      <c r="O488">
        <v>4.7619047620000003</v>
      </c>
      <c r="P488" s="22">
        <v>20.545000000000002</v>
      </c>
      <c r="Q488">
        <v>7.3</v>
      </c>
    </row>
    <row r="489" spans="1:17" x14ac:dyDescent="0.25">
      <c r="A489">
        <v>2854</v>
      </c>
      <c r="B489" t="s">
        <v>604</v>
      </c>
      <c r="C489" t="s">
        <v>103</v>
      </c>
      <c r="D489" t="s">
        <v>110</v>
      </c>
      <c r="E489" t="s">
        <v>114</v>
      </c>
      <c r="F489" t="s">
        <v>127</v>
      </c>
      <c r="G489">
        <v>37.15</v>
      </c>
      <c r="H489">
        <v>4</v>
      </c>
      <c r="I489">
        <v>7.43</v>
      </c>
      <c r="J489">
        <v>156.03</v>
      </c>
      <c r="K489" s="6">
        <v>43547</v>
      </c>
      <c r="L489" s="21">
        <v>0.7909722222222223</v>
      </c>
      <c r="M489" t="s">
        <v>107</v>
      </c>
      <c r="N489" s="22">
        <v>148.6</v>
      </c>
      <c r="O489">
        <v>4.7619047620000003</v>
      </c>
      <c r="P489" s="22">
        <v>7.43</v>
      </c>
      <c r="Q489">
        <v>8.3000000000000007</v>
      </c>
    </row>
    <row r="490" spans="1:17" x14ac:dyDescent="0.25">
      <c r="A490">
        <v>1053</v>
      </c>
      <c r="B490" t="s">
        <v>605</v>
      </c>
      <c r="C490" t="s">
        <v>109</v>
      </c>
      <c r="D490" t="s">
        <v>110</v>
      </c>
      <c r="E490" t="s">
        <v>114</v>
      </c>
      <c r="F490" t="s">
        <v>115</v>
      </c>
      <c r="G490">
        <v>22.96</v>
      </c>
      <c r="H490">
        <v>1</v>
      </c>
      <c r="I490">
        <v>1.1479999999999999</v>
      </c>
      <c r="J490">
        <v>24.108000000000001</v>
      </c>
      <c r="K490" s="6">
        <v>43495</v>
      </c>
      <c r="L490" s="21">
        <v>0.86597222222222225</v>
      </c>
      <c r="M490" t="s">
        <v>112</v>
      </c>
      <c r="N490" s="22">
        <v>22.96</v>
      </c>
      <c r="O490">
        <v>4.7619047620000003</v>
      </c>
      <c r="P490" s="22">
        <v>1.1479999999999999</v>
      </c>
      <c r="Q490">
        <v>4.3</v>
      </c>
    </row>
    <row r="491" spans="1:17" x14ac:dyDescent="0.25">
      <c r="A491">
        <v>2535</v>
      </c>
      <c r="B491" t="s">
        <v>606</v>
      </c>
      <c r="C491" t="s">
        <v>124</v>
      </c>
      <c r="D491" t="s">
        <v>104</v>
      </c>
      <c r="E491" t="s">
        <v>105</v>
      </c>
      <c r="F491" t="s">
        <v>115</v>
      </c>
      <c r="G491">
        <v>77.680000000000007</v>
      </c>
      <c r="H491">
        <v>9</v>
      </c>
      <c r="I491">
        <v>34.956000000000003</v>
      </c>
      <c r="J491">
        <v>734.07600000000002</v>
      </c>
      <c r="K491" s="6">
        <v>43500</v>
      </c>
      <c r="L491" s="21">
        <v>0.55625000000000002</v>
      </c>
      <c r="M491" t="s">
        <v>107</v>
      </c>
      <c r="N491" s="22">
        <v>699.12</v>
      </c>
      <c r="O491">
        <v>4.7619047620000003</v>
      </c>
      <c r="P491" s="22">
        <v>34.956000000000003</v>
      </c>
      <c r="Q491">
        <v>9.8000000000000007</v>
      </c>
    </row>
    <row r="492" spans="1:17" x14ac:dyDescent="0.25">
      <c r="A492">
        <v>3032</v>
      </c>
      <c r="B492" t="s">
        <v>607</v>
      </c>
      <c r="C492" t="s">
        <v>124</v>
      </c>
      <c r="D492" t="s">
        <v>110</v>
      </c>
      <c r="E492" t="s">
        <v>105</v>
      </c>
      <c r="F492" t="s">
        <v>127</v>
      </c>
      <c r="G492">
        <v>34.700000000000003</v>
      </c>
      <c r="H492">
        <v>2</v>
      </c>
      <c r="I492">
        <v>3.47</v>
      </c>
      <c r="J492">
        <v>72.87</v>
      </c>
      <c r="K492" s="6">
        <v>43537</v>
      </c>
      <c r="L492" s="21">
        <v>0.82500000000000007</v>
      </c>
      <c r="M492" t="s">
        <v>107</v>
      </c>
      <c r="N492" s="22">
        <v>69.400000000000006</v>
      </c>
      <c r="O492">
        <v>4.7619047620000003</v>
      </c>
      <c r="P492" s="22">
        <v>3.47</v>
      </c>
      <c r="Q492">
        <v>8.1999999999999993</v>
      </c>
    </row>
    <row r="493" spans="1:17" x14ac:dyDescent="0.25">
      <c r="A493">
        <v>1445</v>
      </c>
      <c r="B493" t="s">
        <v>608</v>
      </c>
      <c r="C493" t="s">
        <v>103</v>
      </c>
      <c r="D493" t="s">
        <v>104</v>
      </c>
      <c r="E493" t="s">
        <v>105</v>
      </c>
      <c r="F493" t="s">
        <v>127</v>
      </c>
      <c r="G493">
        <v>19.66</v>
      </c>
      <c r="H493">
        <v>10</v>
      </c>
      <c r="I493">
        <v>9.83</v>
      </c>
      <c r="J493">
        <v>206.43</v>
      </c>
      <c r="K493" s="6">
        <v>43539</v>
      </c>
      <c r="L493" s="21">
        <v>0.76388888888888884</v>
      </c>
      <c r="M493" t="s">
        <v>116</v>
      </c>
      <c r="N493" s="22">
        <v>196.6</v>
      </c>
      <c r="O493">
        <v>4.7619047620000003</v>
      </c>
      <c r="P493" s="22">
        <v>9.83</v>
      </c>
      <c r="Q493">
        <v>7.2</v>
      </c>
    </row>
    <row r="494" spans="1:17" x14ac:dyDescent="0.25">
      <c r="A494">
        <v>1851</v>
      </c>
      <c r="B494" t="s">
        <v>609</v>
      </c>
      <c r="C494" t="s">
        <v>124</v>
      </c>
      <c r="D494" t="s">
        <v>104</v>
      </c>
      <c r="E494" t="s">
        <v>105</v>
      </c>
      <c r="F494" t="s">
        <v>106</v>
      </c>
      <c r="G494">
        <v>25.32</v>
      </c>
      <c r="H494">
        <v>8</v>
      </c>
      <c r="I494">
        <v>10.128</v>
      </c>
      <c r="J494">
        <v>212.68799999999999</v>
      </c>
      <c r="K494" s="6">
        <v>43529</v>
      </c>
      <c r="L494" s="21">
        <v>0.85</v>
      </c>
      <c r="M494" t="s">
        <v>107</v>
      </c>
      <c r="N494" s="22">
        <v>202.56</v>
      </c>
      <c r="O494">
        <v>4.7619047620000003</v>
      </c>
      <c r="P494" s="22">
        <v>10.128</v>
      </c>
      <c r="Q494">
        <v>8.6999999999999993</v>
      </c>
    </row>
    <row r="495" spans="1:17" x14ac:dyDescent="0.25">
      <c r="A495">
        <v>2833</v>
      </c>
      <c r="B495" t="s">
        <v>610</v>
      </c>
      <c r="C495" t="s">
        <v>109</v>
      </c>
      <c r="D495" t="s">
        <v>104</v>
      </c>
      <c r="E495" t="s">
        <v>105</v>
      </c>
      <c r="F495" t="s">
        <v>115</v>
      </c>
      <c r="G495">
        <v>12.12</v>
      </c>
      <c r="H495">
        <v>10</v>
      </c>
      <c r="I495">
        <v>6.06</v>
      </c>
      <c r="J495">
        <v>127.26</v>
      </c>
      <c r="K495" s="6">
        <v>43529</v>
      </c>
      <c r="L495" s="21">
        <v>0.57222222222222219</v>
      </c>
      <c r="M495" t="s">
        <v>116</v>
      </c>
      <c r="N495" s="22">
        <v>121.2</v>
      </c>
      <c r="O495">
        <v>4.7619047620000003</v>
      </c>
      <c r="P495" s="22">
        <v>6.06</v>
      </c>
      <c r="Q495">
        <v>8.4</v>
      </c>
    </row>
    <row r="496" spans="1:17" x14ac:dyDescent="0.25">
      <c r="A496">
        <v>2178</v>
      </c>
      <c r="B496" t="s">
        <v>611</v>
      </c>
      <c r="C496" t="s">
        <v>124</v>
      </c>
      <c r="D496" t="s">
        <v>110</v>
      </c>
      <c r="E496" t="s">
        <v>114</v>
      </c>
      <c r="F496" t="s">
        <v>127</v>
      </c>
      <c r="G496">
        <v>99.89</v>
      </c>
      <c r="H496">
        <v>2</v>
      </c>
      <c r="I496">
        <v>9.9890000000000008</v>
      </c>
      <c r="J496">
        <v>209.76900000000001</v>
      </c>
      <c r="K496" s="6">
        <v>43522</v>
      </c>
      <c r="L496" s="21">
        <v>0.4916666666666667</v>
      </c>
      <c r="M496" t="s">
        <v>107</v>
      </c>
      <c r="N496" s="22">
        <v>199.78</v>
      </c>
      <c r="O496">
        <v>4.7619047620000003</v>
      </c>
      <c r="P496" s="22">
        <v>9.9890000000000008</v>
      </c>
      <c r="Q496">
        <v>7.1</v>
      </c>
    </row>
    <row r="497" spans="1:17" x14ac:dyDescent="0.25">
      <c r="A497">
        <v>2935</v>
      </c>
      <c r="B497" t="s">
        <v>612</v>
      </c>
      <c r="C497" t="s">
        <v>124</v>
      </c>
      <c r="D497" t="s">
        <v>110</v>
      </c>
      <c r="E497" t="s">
        <v>114</v>
      </c>
      <c r="F497" t="s">
        <v>118</v>
      </c>
      <c r="G497">
        <v>75.92</v>
      </c>
      <c r="H497">
        <v>8</v>
      </c>
      <c r="I497">
        <v>30.367999999999999</v>
      </c>
      <c r="J497">
        <v>637.72799999999995</v>
      </c>
      <c r="K497" s="6">
        <v>43544</v>
      </c>
      <c r="L497" s="21">
        <v>0.59305555555555556</v>
      </c>
      <c r="M497" t="s">
        <v>112</v>
      </c>
      <c r="N497" s="22">
        <v>607.36</v>
      </c>
      <c r="O497">
        <v>4.7619047620000003</v>
      </c>
      <c r="P497" s="22">
        <v>30.367999999999999</v>
      </c>
      <c r="Q497">
        <v>5.5</v>
      </c>
    </row>
    <row r="498" spans="1:17" x14ac:dyDescent="0.25">
      <c r="A498">
        <v>2710</v>
      </c>
      <c r="B498" t="s">
        <v>613</v>
      </c>
      <c r="C498" t="s">
        <v>109</v>
      </c>
      <c r="D498" t="s">
        <v>110</v>
      </c>
      <c r="E498" t="s">
        <v>105</v>
      </c>
      <c r="F498" t="s">
        <v>111</v>
      </c>
      <c r="G498">
        <v>63.22</v>
      </c>
      <c r="H498">
        <v>2</v>
      </c>
      <c r="I498">
        <v>6.3220000000000001</v>
      </c>
      <c r="J498">
        <v>132.762</v>
      </c>
      <c r="K498" s="6">
        <v>43466</v>
      </c>
      <c r="L498" s="21">
        <v>0.66041666666666665</v>
      </c>
      <c r="M498" t="s">
        <v>112</v>
      </c>
      <c r="N498" s="22">
        <v>126.44</v>
      </c>
      <c r="O498">
        <v>4.7619047620000003</v>
      </c>
      <c r="P498" s="22">
        <v>6.3220000000000001</v>
      </c>
      <c r="Q498">
        <v>8.5</v>
      </c>
    </row>
    <row r="499" spans="1:17" x14ac:dyDescent="0.25">
      <c r="A499">
        <v>2424</v>
      </c>
      <c r="B499" t="s">
        <v>614</v>
      </c>
      <c r="C499" t="s">
        <v>109</v>
      </c>
      <c r="D499" t="s">
        <v>110</v>
      </c>
      <c r="E499" t="s">
        <v>105</v>
      </c>
      <c r="F499" t="s">
        <v>125</v>
      </c>
      <c r="G499">
        <v>90.24</v>
      </c>
      <c r="H499">
        <v>6</v>
      </c>
      <c r="I499">
        <v>27.071999999999999</v>
      </c>
      <c r="J499">
        <v>568.51199999999994</v>
      </c>
      <c r="K499" s="6">
        <v>43492</v>
      </c>
      <c r="L499" s="21">
        <v>0.47013888888888888</v>
      </c>
      <c r="M499" t="s">
        <v>112</v>
      </c>
      <c r="N499" s="22">
        <v>541.44000000000005</v>
      </c>
      <c r="O499">
        <v>4.7619047620000003</v>
      </c>
      <c r="P499" s="22">
        <v>27.071999999999999</v>
      </c>
      <c r="Q499">
        <v>6.2</v>
      </c>
    </row>
    <row r="500" spans="1:17" x14ac:dyDescent="0.25">
      <c r="A500">
        <v>3035</v>
      </c>
      <c r="B500" t="s">
        <v>615</v>
      </c>
      <c r="C500" t="s">
        <v>124</v>
      </c>
      <c r="D500" t="s">
        <v>104</v>
      </c>
      <c r="E500" t="s">
        <v>105</v>
      </c>
      <c r="F500" t="s">
        <v>118</v>
      </c>
      <c r="G500">
        <v>98.13</v>
      </c>
      <c r="H500">
        <v>1</v>
      </c>
      <c r="I500">
        <v>4.9065000000000003</v>
      </c>
      <c r="J500">
        <v>103.0365</v>
      </c>
      <c r="K500" s="6">
        <v>43486</v>
      </c>
      <c r="L500" s="21">
        <v>0.73333333333333339</v>
      </c>
      <c r="M500" t="s">
        <v>112</v>
      </c>
      <c r="N500" s="22">
        <v>98.13</v>
      </c>
      <c r="O500">
        <v>4.7619047620000003</v>
      </c>
      <c r="P500" s="22">
        <v>4.9065000000000003</v>
      </c>
      <c r="Q500">
        <v>8.9</v>
      </c>
    </row>
    <row r="501" spans="1:17" x14ac:dyDescent="0.25">
      <c r="A501">
        <v>2231</v>
      </c>
      <c r="B501" t="s">
        <v>616</v>
      </c>
      <c r="C501" t="s">
        <v>103</v>
      </c>
      <c r="D501" t="s">
        <v>104</v>
      </c>
      <c r="E501" t="s">
        <v>105</v>
      </c>
      <c r="F501" t="s">
        <v>118</v>
      </c>
      <c r="G501">
        <v>51.52</v>
      </c>
      <c r="H501">
        <v>8</v>
      </c>
      <c r="I501">
        <v>20.608000000000001</v>
      </c>
      <c r="J501">
        <v>432.76799999999997</v>
      </c>
      <c r="K501" s="6">
        <v>43498</v>
      </c>
      <c r="L501" s="21">
        <v>0.65763888888888888</v>
      </c>
      <c r="M501" t="s">
        <v>112</v>
      </c>
      <c r="N501" s="22">
        <v>412.16</v>
      </c>
      <c r="O501">
        <v>4.7619047620000003</v>
      </c>
      <c r="P501" s="22">
        <v>20.608000000000001</v>
      </c>
      <c r="Q501">
        <v>9.6</v>
      </c>
    </row>
    <row r="502" spans="1:17" x14ac:dyDescent="0.25">
      <c r="A502">
        <v>2846</v>
      </c>
      <c r="B502" t="s">
        <v>617</v>
      </c>
      <c r="C502" t="s">
        <v>124</v>
      </c>
      <c r="D502" t="s">
        <v>104</v>
      </c>
      <c r="E502" t="s">
        <v>114</v>
      </c>
      <c r="F502" t="s">
        <v>118</v>
      </c>
      <c r="G502">
        <v>73.97</v>
      </c>
      <c r="H502">
        <v>1</v>
      </c>
      <c r="I502">
        <v>3.6985000000000001</v>
      </c>
      <c r="J502">
        <v>77.668499999999995</v>
      </c>
      <c r="K502" s="6">
        <v>43499</v>
      </c>
      <c r="L502" s="21">
        <v>0.66180555555555554</v>
      </c>
      <c r="M502" t="s">
        <v>116</v>
      </c>
      <c r="N502" s="22">
        <v>73.97</v>
      </c>
      <c r="O502">
        <v>4.7619047620000003</v>
      </c>
      <c r="P502" s="22">
        <v>3.6985000000000001</v>
      </c>
      <c r="Q502">
        <v>5.4</v>
      </c>
    </row>
    <row r="503" spans="1:17" x14ac:dyDescent="0.25">
      <c r="A503">
        <v>2497</v>
      </c>
      <c r="B503" t="s">
        <v>618</v>
      </c>
      <c r="C503" t="s">
        <v>109</v>
      </c>
      <c r="D503" t="s">
        <v>104</v>
      </c>
      <c r="E503" t="s">
        <v>105</v>
      </c>
      <c r="F503" t="s">
        <v>127</v>
      </c>
      <c r="G503">
        <v>31.9</v>
      </c>
      <c r="H503">
        <v>1</v>
      </c>
      <c r="I503">
        <v>1.595</v>
      </c>
      <c r="J503">
        <v>33.494999999999997</v>
      </c>
      <c r="K503" s="6">
        <v>43470</v>
      </c>
      <c r="L503" s="21">
        <v>0.52777777777777779</v>
      </c>
      <c r="M503" t="s">
        <v>107</v>
      </c>
      <c r="N503" s="22">
        <v>31.9</v>
      </c>
      <c r="O503">
        <v>4.7619047620000003</v>
      </c>
      <c r="P503" s="22">
        <v>1.595</v>
      </c>
      <c r="Q503">
        <v>9.1</v>
      </c>
    </row>
    <row r="504" spans="1:17" x14ac:dyDescent="0.25">
      <c r="A504">
        <v>2723</v>
      </c>
      <c r="B504" t="s">
        <v>619</v>
      </c>
      <c r="C504" t="s">
        <v>109</v>
      </c>
      <c r="D504" t="s">
        <v>110</v>
      </c>
      <c r="E504" t="s">
        <v>114</v>
      </c>
      <c r="F504" t="s">
        <v>115</v>
      </c>
      <c r="G504">
        <v>69.400000000000006</v>
      </c>
      <c r="H504">
        <v>2</v>
      </c>
      <c r="I504">
        <v>6.94</v>
      </c>
      <c r="J504">
        <v>145.74</v>
      </c>
      <c r="K504" s="6">
        <v>43492</v>
      </c>
      <c r="L504" s="21">
        <v>0.82500000000000007</v>
      </c>
      <c r="M504" t="s">
        <v>107</v>
      </c>
      <c r="N504" s="22">
        <v>138.80000000000001</v>
      </c>
      <c r="O504">
        <v>4.7619047620000003</v>
      </c>
      <c r="P504" s="22">
        <v>6.94</v>
      </c>
      <c r="Q504">
        <v>9</v>
      </c>
    </row>
    <row r="505" spans="1:17" x14ac:dyDescent="0.25">
      <c r="A505">
        <v>1576</v>
      </c>
      <c r="B505" t="s">
        <v>620</v>
      </c>
      <c r="C505" t="s">
        <v>124</v>
      </c>
      <c r="D505" t="s">
        <v>110</v>
      </c>
      <c r="E505" t="s">
        <v>105</v>
      </c>
      <c r="F505" t="s">
        <v>118</v>
      </c>
      <c r="G505">
        <v>93.31</v>
      </c>
      <c r="H505">
        <v>2</v>
      </c>
      <c r="I505">
        <v>9.3309999999999995</v>
      </c>
      <c r="J505">
        <v>195.95099999999999</v>
      </c>
      <c r="K505" s="6">
        <v>43549</v>
      </c>
      <c r="L505" s="21">
        <v>0.74513888888888891</v>
      </c>
      <c r="M505" t="s">
        <v>112</v>
      </c>
      <c r="N505" s="22">
        <v>186.62</v>
      </c>
      <c r="O505">
        <v>4.7619047620000003</v>
      </c>
      <c r="P505" s="22">
        <v>9.3309999999999995</v>
      </c>
      <c r="Q505">
        <v>6.3</v>
      </c>
    </row>
    <row r="506" spans="1:17" x14ac:dyDescent="0.25">
      <c r="A506">
        <v>1265</v>
      </c>
      <c r="B506" t="s">
        <v>621</v>
      </c>
      <c r="C506" t="s">
        <v>124</v>
      </c>
      <c r="D506" t="s">
        <v>110</v>
      </c>
      <c r="E506" t="s">
        <v>114</v>
      </c>
      <c r="F506" t="s">
        <v>118</v>
      </c>
      <c r="G506">
        <v>88.45</v>
      </c>
      <c r="H506">
        <v>1</v>
      </c>
      <c r="I506">
        <v>4.4225000000000003</v>
      </c>
      <c r="J506">
        <v>92.872500000000002</v>
      </c>
      <c r="K506" s="6">
        <v>43521</v>
      </c>
      <c r="L506" s="21">
        <v>0.69166666666666676</v>
      </c>
      <c r="M506" t="s">
        <v>116</v>
      </c>
      <c r="N506" s="22">
        <v>88.45</v>
      </c>
      <c r="O506">
        <v>4.7619047620000003</v>
      </c>
      <c r="P506" s="22">
        <v>4.4225000000000003</v>
      </c>
      <c r="Q506">
        <v>9.5</v>
      </c>
    </row>
    <row r="507" spans="1:17" x14ac:dyDescent="0.25">
      <c r="A507">
        <v>3086</v>
      </c>
      <c r="B507" t="s">
        <v>622</v>
      </c>
      <c r="C507" t="s">
        <v>103</v>
      </c>
      <c r="D507" t="s">
        <v>104</v>
      </c>
      <c r="E507" t="s">
        <v>114</v>
      </c>
      <c r="F507" t="s">
        <v>111</v>
      </c>
      <c r="G507">
        <v>24.18</v>
      </c>
      <c r="H507">
        <v>8</v>
      </c>
      <c r="I507">
        <v>9.6720000000000006</v>
      </c>
      <c r="J507">
        <v>203.11199999999999</v>
      </c>
      <c r="K507" s="6">
        <v>43493</v>
      </c>
      <c r="L507" s="21">
        <v>0.87083333333333324</v>
      </c>
      <c r="M507" t="s">
        <v>107</v>
      </c>
      <c r="N507" s="22">
        <v>193.44</v>
      </c>
      <c r="O507">
        <v>4.7619047620000003</v>
      </c>
      <c r="P507" s="22">
        <v>9.6720000000000006</v>
      </c>
      <c r="Q507">
        <v>9.8000000000000007</v>
      </c>
    </row>
    <row r="508" spans="1:17" x14ac:dyDescent="0.25">
      <c r="A508">
        <v>1336</v>
      </c>
      <c r="B508" t="s">
        <v>623</v>
      </c>
      <c r="C508" t="s">
        <v>124</v>
      </c>
      <c r="D508" t="s">
        <v>104</v>
      </c>
      <c r="E508" t="s">
        <v>105</v>
      </c>
      <c r="F508" t="s">
        <v>118</v>
      </c>
      <c r="G508">
        <v>48.5</v>
      </c>
      <c r="H508">
        <v>3</v>
      </c>
      <c r="I508">
        <v>7.2750000000000004</v>
      </c>
      <c r="J508">
        <v>152.77500000000001</v>
      </c>
      <c r="K508" s="6">
        <v>43473</v>
      </c>
      <c r="L508" s="21">
        <v>0.53472222222222221</v>
      </c>
      <c r="M508" t="s">
        <v>112</v>
      </c>
      <c r="N508" s="22">
        <v>145.5</v>
      </c>
      <c r="O508">
        <v>4.7619047620000003</v>
      </c>
      <c r="P508" s="22">
        <v>7.2750000000000004</v>
      </c>
      <c r="Q508">
        <v>6.7</v>
      </c>
    </row>
    <row r="509" spans="1:17" x14ac:dyDescent="0.25">
      <c r="A509">
        <v>2613</v>
      </c>
      <c r="B509" t="s">
        <v>624</v>
      </c>
      <c r="C509" t="s">
        <v>124</v>
      </c>
      <c r="D509" t="s">
        <v>110</v>
      </c>
      <c r="E509" t="s">
        <v>105</v>
      </c>
      <c r="F509" t="s">
        <v>125</v>
      </c>
      <c r="G509">
        <v>84.05</v>
      </c>
      <c r="H509">
        <v>6</v>
      </c>
      <c r="I509">
        <v>25.215</v>
      </c>
      <c r="J509">
        <v>529.51499999999999</v>
      </c>
      <c r="K509" s="6">
        <v>43494</v>
      </c>
      <c r="L509" s="21">
        <v>0.45</v>
      </c>
      <c r="M509" t="s">
        <v>116</v>
      </c>
      <c r="N509" s="22">
        <v>504.3</v>
      </c>
      <c r="O509">
        <v>4.7619047620000003</v>
      </c>
      <c r="P509" s="22">
        <v>25.215</v>
      </c>
      <c r="Q509">
        <v>7.7</v>
      </c>
    </row>
    <row r="510" spans="1:17" x14ac:dyDescent="0.25">
      <c r="A510">
        <v>2869</v>
      </c>
      <c r="B510" t="s">
        <v>625</v>
      </c>
      <c r="C510" t="s">
        <v>124</v>
      </c>
      <c r="D510" t="s">
        <v>104</v>
      </c>
      <c r="E510" t="s">
        <v>114</v>
      </c>
      <c r="F510" t="s">
        <v>106</v>
      </c>
      <c r="G510">
        <v>61.29</v>
      </c>
      <c r="H510">
        <v>5</v>
      </c>
      <c r="I510">
        <v>15.3225</v>
      </c>
      <c r="J510">
        <v>321.77249999999998</v>
      </c>
      <c r="K510" s="6">
        <v>43553</v>
      </c>
      <c r="L510" s="21">
        <v>0.60277777777777775</v>
      </c>
      <c r="M510" t="s">
        <v>112</v>
      </c>
      <c r="N510" s="22">
        <v>306.45</v>
      </c>
      <c r="O510">
        <v>4.7619047620000003</v>
      </c>
      <c r="P510" s="22">
        <v>15.3225</v>
      </c>
      <c r="Q510">
        <v>7</v>
      </c>
    </row>
    <row r="511" spans="1:17" x14ac:dyDescent="0.25">
      <c r="A511">
        <v>2853</v>
      </c>
      <c r="B511" t="s">
        <v>626</v>
      </c>
      <c r="C511" t="s">
        <v>109</v>
      </c>
      <c r="D511" t="s">
        <v>104</v>
      </c>
      <c r="E511" t="s">
        <v>105</v>
      </c>
      <c r="F511" t="s">
        <v>115</v>
      </c>
      <c r="G511">
        <v>15.95</v>
      </c>
      <c r="H511">
        <v>6</v>
      </c>
      <c r="I511">
        <v>4.7850000000000001</v>
      </c>
      <c r="J511">
        <v>100.485</v>
      </c>
      <c r="K511" s="6">
        <v>43505</v>
      </c>
      <c r="L511" s="21">
        <v>0.71875</v>
      </c>
      <c r="M511" t="s">
        <v>116</v>
      </c>
      <c r="N511" s="22">
        <v>95.7</v>
      </c>
      <c r="O511">
        <v>4.7619047620000003</v>
      </c>
      <c r="P511" s="22">
        <v>4.7850000000000001</v>
      </c>
      <c r="Q511">
        <v>5.0999999999999996</v>
      </c>
    </row>
    <row r="512" spans="1:17" x14ac:dyDescent="0.25">
      <c r="A512">
        <v>1248</v>
      </c>
      <c r="B512" t="s">
        <v>627</v>
      </c>
      <c r="C512" t="s">
        <v>124</v>
      </c>
      <c r="D512" t="s">
        <v>104</v>
      </c>
      <c r="E512" t="s">
        <v>105</v>
      </c>
      <c r="F512" t="s">
        <v>118</v>
      </c>
      <c r="G512">
        <v>90.74</v>
      </c>
      <c r="H512">
        <v>7</v>
      </c>
      <c r="I512">
        <v>31.759</v>
      </c>
      <c r="J512">
        <v>666.93899999999996</v>
      </c>
      <c r="K512" s="6">
        <v>43481</v>
      </c>
      <c r="L512" s="21">
        <v>0.75208333333333333</v>
      </c>
      <c r="M512" t="s">
        <v>116</v>
      </c>
      <c r="N512" s="22">
        <v>635.17999999999995</v>
      </c>
      <c r="O512">
        <v>4.7619047620000003</v>
      </c>
      <c r="P512" s="22">
        <v>31.759</v>
      </c>
      <c r="Q512">
        <v>6.2</v>
      </c>
    </row>
    <row r="513" spans="1:17" x14ac:dyDescent="0.25">
      <c r="A513">
        <v>1184</v>
      </c>
      <c r="B513" t="s">
        <v>628</v>
      </c>
      <c r="C513" t="s">
        <v>103</v>
      </c>
      <c r="D513" t="s">
        <v>110</v>
      </c>
      <c r="E513" t="s">
        <v>105</v>
      </c>
      <c r="F513" t="s">
        <v>115</v>
      </c>
      <c r="G513">
        <v>42.91</v>
      </c>
      <c r="H513">
        <v>5</v>
      </c>
      <c r="I513">
        <v>10.727499999999999</v>
      </c>
      <c r="J513">
        <v>225.2775</v>
      </c>
      <c r="K513" s="6">
        <v>43470</v>
      </c>
      <c r="L513" s="21">
        <v>0.7284722222222223</v>
      </c>
      <c r="M513" t="s">
        <v>107</v>
      </c>
      <c r="N513" s="22">
        <v>214.55</v>
      </c>
      <c r="O513">
        <v>4.7619047620000003</v>
      </c>
      <c r="P513" s="22">
        <v>10.727499999999999</v>
      </c>
      <c r="Q513">
        <v>6.1</v>
      </c>
    </row>
    <row r="514" spans="1:17" x14ac:dyDescent="0.25">
      <c r="A514">
        <v>2335</v>
      </c>
      <c r="B514" t="s">
        <v>629</v>
      </c>
      <c r="C514" t="s">
        <v>103</v>
      </c>
      <c r="D514" t="s">
        <v>110</v>
      </c>
      <c r="E514" t="s">
        <v>105</v>
      </c>
      <c r="F514" t="s">
        <v>127</v>
      </c>
      <c r="G514">
        <v>54.28</v>
      </c>
      <c r="H514">
        <v>7</v>
      </c>
      <c r="I514">
        <v>18.998000000000001</v>
      </c>
      <c r="J514">
        <v>398.95800000000003</v>
      </c>
      <c r="K514" s="6">
        <v>43492</v>
      </c>
      <c r="L514" s="21">
        <v>0.75347222222222221</v>
      </c>
      <c r="M514" t="s">
        <v>107</v>
      </c>
      <c r="N514" s="22">
        <v>379.96</v>
      </c>
      <c r="O514">
        <v>4.7619047620000003</v>
      </c>
      <c r="P514" s="22">
        <v>18.998000000000001</v>
      </c>
      <c r="Q514">
        <v>9.3000000000000007</v>
      </c>
    </row>
    <row r="515" spans="1:17" x14ac:dyDescent="0.25">
      <c r="A515">
        <v>3220</v>
      </c>
      <c r="B515" t="s">
        <v>630</v>
      </c>
      <c r="C515" t="s">
        <v>103</v>
      </c>
      <c r="D515" t="s">
        <v>110</v>
      </c>
      <c r="E515" t="s">
        <v>114</v>
      </c>
      <c r="F515" t="s">
        <v>111</v>
      </c>
      <c r="G515">
        <v>99.55</v>
      </c>
      <c r="H515">
        <v>7</v>
      </c>
      <c r="I515">
        <v>34.842500000000001</v>
      </c>
      <c r="J515">
        <v>731.6925</v>
      </c>
      <c r="K515" s="6">
        <v>43538</v>
      </c>
      <c r="L515" s="21">
        <v>0.50486111111111109</v>
      </c>
      <c r="M515" t="s">
        <v>112</v>
      </c>
      <c r="N515" s="22">
        <v>696.85</v>
      </c>
      <c r="O515">
        <v>4.7619047620000003</v>
      </c>
      <c r="P515" s="22">
        <v>34.842500000000001</v>
      </c>
      <c r="Q515">
        <v>7.6</v>
      </c>
    </row>
    <row r="516" spans="1:17" x14ac:dyDescent="0.25">
      <c r="A516">
        <v>3047</v>
      </c>
      <c r="B516" t="s">
        <v>631</v>
      </c>
      <c r="C516" t="s">
        <v>109</v>
      </c>
      <c r="D516" t="s">
        <v>104</v>
      </c>
      <c r="E516" t="s">
        <v>114</v>
      </c>
      <c r="F516" t="s">
        <v>118</v>
      </c>
      <c r="G516">
        <v>58.39</v>
      </c>
      <c r="H516">
        <v>7</v>
      </c>
      <c r="I516">
        <v>20.436499999999999</v>
      </c>
      <c r="J516">
        <v>429.16649999999998</v>
      </c>
      <c r="K516" s="6">
        <v>43519</v>
      </c>
      <c r="L516" s="21">
        <v>0.8256944444444444</v>
      </c>
      <c r="M516" t="s">
        <v>116</v>
      </c>
      <c r="N516" s="22">
        <v>408.73</v>
      </c>
      <c r="O516">
        <v>4.7619047620000003</v>
      </c>
      <c r="P516" s="22">
        <v>20.436499999999999</v>
      </c>
      <c r="Q516">
        <v>8.1999999999999993</v>
      </c>
    </row>
    <row r="517" spans="1:17" x14ac:dyDescent="0.25">
      <c r="A517">
        <v>1207</v>
      </c>
      <c r="B517" t="s">
        <v>632</v>
      </c>
      <c r="C517" t="s">
        <v>109</v>
      </c>
      <c r="D517" t="s">
        <v>104</v>
      </c>
      <c r="E517" t="s">
        <v>105</v>
      </c>
      <c r="F517" t="s">
        <v>127</v>
      </c>
      <c r="G517">
        <v>51.47</v>
      </c>
      <c r="H517">
        <v>1</v>
      </c>
      <c r="I517">
        <v>2.5735000000000001</v>
      </c>
      <c r="J517">
        <v>54.043500000000002</v>
      </c>
      <c r="K517" s="6">
        <v>43542</v>
      </c>
      <c r="L517" s="21">
        <v>0.66111111111111109</v>
      </c>
      <c r="M517" t="s">
        <v>107</v>
      </c>
      <c r="N517" s="22">
        <v>51.47</v>
      </c>
      <c r="O517">
        <v>4.7619047620000003</v>
      </c>
      <c r="P517" s="22">
        <v>2.5735000000000001</v>
      </c>
      <c r="Q517">
        <v>8.5</v>
      </c>
    </row>
    <row r="518" spans="1:17" x14ac:dyDescent="0.25">
      <c r="A518">
        <v>1670</v>
      </c>
      <c r="B518" t="s">
        <v>633</v>
      </c>
      <c r="C518" t="s">
        <v>124</v>
      </c>
      <c r="D518" t="s">
        <v>104</v>
      </c>
      <c r="E518" t="s">
        <v>114</v>
      </c>
      <c r="F518" t="s">
        <v>106</v>
      </c>
      <c r="G518">
        <v>54.86</v>
      </c>
      <c r="H518">
        <v>5</v>
      </c>
      <c r="I518">
        <v>13.715</v>
      </c>
      <c r="J518">
        <v>288.01499999999999</v>
      </c>
      <c r="K518" s="6">
        <v>43553</v>
      </c>
      <c r="L518" s="21">
        <v>0.70000000000000007</v>
      </c>
      <c r="M518" t="s">
        <v>107</v>
      </c>
      <c r="N518" s="22">
        <v>274.3</v>
      </c>
      <c r="O518">
        <v>4.7619047620000003</v>
      </c>
      <c r="P518" s="22">
        <v>13.715</v>
      </c>
      <c r="Q518">
        <v>9.8000000000000007</v>
      </c>
    </row>
    <row r="519" spans="1:17" x14ac:dyDescent="0.25">
      <c r="A519">
        <v>2425</v>
      </c>
      <c r="B519" t="s">
        <v>634</v>
      </c>
      <c r="C519" t="s">
        <v>109</v>
      </c>
      <c r="D519" t="s">
        <v>104</v>
      </c>
      <c r="E519" t="s">
        <v>114</v>
      </c>
      <c r="F519" t="s">
        <v>115</v>
      </c>
      <c r="G519">
        <v>39.39</v>
      </c>
      <c r="H519">
        <v>5</v>
      </c>
      <c r="I519">
        <v>9.8475000000000001</v>
      </c>
      <c r="J519">
        <v>206.79750000000001</v>
      </c>
      <c r="K519" s="6">
        <v>43487</v>
      </c>
      <c r="L519" s="21">
        <v>0.8652777777777777</v>
      </c>
      <c r="M519" t="s">
        <v>116</v>
      </c>
      <c r="N519" s="22">
        <v>196.95</v>
      </c>
      <c r="O519">
        <v>4.7619047620000003</v>
      </c>
      <c r="P519" s="22">
        <v>9.8475000000000001</v>
      </c>
      <c r="Q519">
        <v>8.6999999999999993</v>
      </c>
    </row>
    <row r="520" spans="1:17" x14ac:dyDescent="0.25">
      <c r="A520">
        <v>2386</v>
      </c>
      <c r="B520" t="s">
        <v>635</v>
      </c>
      <c r="C520" t="s">
        <v>103</v>
      </c>
      <c r="D520" t="s">
        <v>110</v>
      </c>
      <c r="E520" t="s">
        <v>114</v>
      </c>
      <c r="F520" t="s">
        <v>115</v>
      </c>
      <c r="G520">
        <v>34.729999999999997</v>
      </c>
      <c r="H520">
        <v>2</v>
      </c>
      <c r="I520">
        <v>3.4729999999999999</v>
      </c>
      <c r="J520">
        <v>72.933000000000007</v>
      </c>
      <c r="K520" s="6">
        <v>43525</v>
      </c>
      <c r="L520" s="21">
        <v>0.7597222222222223</v>
      </c>
      <c r="M520" t="s">
        <v>107</v>
      </c>
      <c r="N520" s="22">
        <v>69.459999999999994</v>
      </c>
      <c r="O520">
        <v>4.7619047620000003</v>
      </c>
      <c r="P520" s="22">
        <v>3.4729999999999999</v>
      </c>
      <c r="Q520">
        <v>9.6999999999999993</v>
      </c>
    </row>
    <row r="521" spans="1:17" x14ac:dyDescent="0.25">
      <c r="A521">
        <v>1145</v>
      </c>
      <c r="B521" t="s">
        <v>636</v>
      </c>
      <c r="C521" t="s">
        <v>109</v>
      </c>
      <c r="D521" t="s">
        <v>104</v>
      </c>
      <c r="E521" t="s">
        <v>114</v>
      </c>
      <c r="F521" t="s">
        <v>118</v>
      </c>
      <c r="G521">
        <v>71.92</v>
      </c>
      <c r="H521">
        <v>5</v>
      </c>
      <c r="I521">
        <v>17.98</v>
      </c>
      <c r="J521">
        <v>377.58</v>
      </c>
      <c r="K521" s="6">
        <v>43482</v>
      </c>
      <c r="L521" s="21">
        <v>0.62847222222222221</v>
      </c>
      <c r="M521" t="s">
        <v>116</v>
      </c>
      <c r="N521" s="22">
        <v>359.6</v>
      </c>
      <c r="O521">
        <v>4.7619047620000003</v>
      </c>
      <c r="P521" s="22">
        <v>17.98</v>
      </c>
      <c r="Q521">
        <v>4.3</v>
      </c>
    </row>
    <row r="522" spans="1:17" x14ac:dyDescent="0.25">
      <c r="A522">
        <v>2508</v>
      </c>
      <c r="B522" t="s">
        <v>637</v>
      </c>
      <c r="C522" t="s">
        <v>124</v>
      </c>
      <c r="D522" t="s">
        <v>110</v>
      </c>
      <c r="E522" t="s">
        <v>105</v>
      </c>
      <c r="F522" t="s">
        <v>111</v>
      </c>
      <c r="G522">
        <v>45.71</v>
      </c>
      <c r="H522">
        <v>3</v>
      </c>
      <c r="I522">
        <v>6.8564999999999996</v>
      </c>
      <c r="J522">
        <v>143.98650000000001</v>
      </c>
      <c r="K522" s="6">
        <v>43550</v>
      </c>
      <c r="L522" s="21">
        <v>0.44027777777777777</v>
      </c>
      <c r="M522" t="s">
        <v>116</v>
      </c>
      <c r="N522" s="22">
        <v>137.13</v>
      </c>
      <c r="O522">
        <v>4.7619047620000003</v>
      </c>
      <c r="P522" s="22">
        <v>6.8564999999999996</v>
      </c>
      <c r="Q522">
        <v>7.7</v>
      </c>
    </row>
    <row r="523" spans="1:17" x14ac:dyDescent="0.25">
      <c r="A523">
        <v>1257</v>
      </c>
      <c r="B523" t="s">
        <v>638</v>
      </c>
      <c r="C523" t="s">
        <v>109</v>
      </c>
      <c r="D523" t="s">
        <v>104</v>
      </c>
      <c r="E523" t="s">
        <v>105</v>
      </c>
      <c r="F523" t="s">
        <v>115</v>
      </c>
      <c r="G523">
        <v>83.17</v>
      </c>
      <c r="H523">
        <v>6</v>
      </c>
      <c r="I523">
        <v>24.951000000000001</v>
      </c>
      <c r="J523">
        <v>523.971</v>
      </c>
      <c r="K523" s="6">
        <v>43544</v>
      </c>
      <c r="L523" s="21">
        <v>0.47430555555555554</v>
      </c>
      <c r="M523" t="s">
        <v>112</v>
      </c>
      <c r="N523" s="22">
        <v>499.02</v>
      </c>
      <c r="O523">
        <v>4.7619047620000003</v>
      </c>
      <c r="P523" s="22">
        <v>24.951000000000001</v>
      </c>
      <c r="Q523">
        <v>7.3</v>
      </c>
    </row>
    <row r="524" spans="1:17" x14ac:dyDescent="0.25">
      <c r="A524">
        <v>3138</v>
      </c>
      <c r="B524" t="s">
        <v>639</v>
      </c>
      <c r="C524" t="s">
        <v>103</v>
      </c>
      <c r="D524" t="s">
        <v>104</v>
      </c>
      <c r="E524" t="s">
        <v>105</v>
      </c>
      <c r="F524" t="s">
        <v>115</v>
      </c>
      <c r="G524">
        <v>37.44</v>
      </c>
      <c r="H524">
        <v>6</v>
      </c>
      <c r="I524">
        <v>11.231999999999999</v>
      </c>
      <c r="J524">
        <v>235.87200000000001</v>
      </c>
      <c r="K524" s="6">
        <v>43502</v>
      </c>
      <c r="L524" s="21">
        <v>0.57986111111111105</v>
      </c>
      <c r="M524" t="s">
        <v>116</v>
      </c>
      <c r="N524" s="22">
        <v>224.64</v>
      </c>
      <c r="O524">
        <v>4.7619047620000003</v>
      </c>
      <c r="P524" s="22">
        <v>11.231999999999999</v>
      </c>
      <c r="Q524">
        <v>5.9</v>
      </c>
    </row>
    <row r="525" spans="1:17" x14ac:dyDescent="0.25">
      <c r="A525">
        <v>3204</v>
      </c>
      <c r="B525" t="s">
        <v>640</v>
      </c>
      <c r="C525" t="s">
        <v>109</v>
      </c>
      <c r="D525" t="s">
        <v>110</v>
      </c>
      <c r="E525" t="s">
        <v>114</v>
      </c>
      <c r="F525" t="s">
        <v>106</v>
      </c>
      <c r="G525">
        <v>62.87</v>
      </c>
      <c r="H525">
        <v>2</v>
      </c>
      <c r="I525">
        <v>6.2869999999999999</v>
      </c>
      <c r="J525">
        <v>132.02699999999999</v>
      </c>
      <c r="K525" s="6">
        <v>43466</v>
      </c>
      <c r="L525" s="21">
        <v>0.48819444444444443</v>
      </c>
      <c r="M525" t="s">
        <v>112</v>
      </c>
      <c r="N525" s="22">
        <v>125.74</v>
      </c>
      <c r="O525">
        <v>4.7619047620000003</v>
      </c>
      <c r="P525" s="22">
        <v>6.2869999999999999</v>
      </c>
      <c r="Q525">
        <v>5</v>
      </c>
    </row>
    <row r="526" spans="1:17" x14ac:dyDescent="0.25">
      <c r="A526">
        <v>3119</v>
      </c>
      <c r="B526" t="s">
        <v>641</v>
      </c>
      <c r="C526" t="s">
        <v>103</v>
      </c>
      <c r="D526" t="s">
        <v>110</v>
      </c>
      <c r="E526" t="s">
        <v>114</v>
      </c>
      <c r="F526" t="s">
        <v>125</v>
      </c>
      <c r="G526">
        <v>81.709999999999994</v>
      </c>
      <c r="H526">
        <v>6</v>
      </c>
      <c r="I526">
        <v>24.513000000000002</v>
      </c>
      <c r="J526">
        <v>514.77300000000002</v>
      </c>
      <c r="K526" s="6">
        <v>43492</v>
      </c>
      <c r="L526" s="21">
        <v>0.60833333333333328</v>
      </c>
      <c r="M526" t="s">
        <v>116</v>
      </c>
      <c r="N526" s="22">
        <v>490.26</v>
      </c>
      <c r="O526">
        <v>4.7619047620000003</v>
      </c>
      <c r="P526" s="22">
        <v>24.513000000000002</v>
      </c>
      <c r="Q526">
        <v>8</v>
      </c>
    </row>
    <row r="527" spans="1:17" x14ac:dyDescent="0.25">
      <c r="A527">
        <v>1188</v>
      </c>
      <c r="B527" t="s">
        <v>642</v>
      </c>
      <c r="C527" t="s">
        <v>103</v>
      </c>
      <c r="D527" t="s">
        <v>104</v>
      </c>
      <c r="E527" t="s">
        <v>105</v>
      </c>
      <c r="F527" t="s">
        <v>118</v>
      </c>
      <c r="G527">
        <v>91.41</v>
      </c>
      <c r="H527">
        <v>5</v>
      </c>
      <c r="I527">
        <v>22.852499999999999</v>
      </c>
      <c r="J527">
        <v>479.90249999999997</v>
      </c>
      <c r="K527" s="6">
        <v>43521</v>
      </c>
      <c r="L527" s="21">
        <v>0.66875000000000007</v>
      </c>
      <c r="M527" t="s">
        <v>107</v>
      </c>
      <c r="N527" s="22">
        <v>457.05</v>
      </c>
      <c r="O527">
        <v>4.7619047620000003</v>
      </c>
      <c r="P527" s="22">
        <v>22.852499999999999</v>
      </c>
      <c r="Q527">
        <v>7.1</v>
      </c>
    </row>
    <row r="528" spans="1:17" x14ac:dyDescent="0.25">
      <c r="A528">
        <v>2333</v>
      </c>
      <c r="B528" t="s">
        <v>643</v>
      </c>
      <c r="C528" t="s">
        <v>124</v>
      </c>
      <c r="D528" t="s">
        <v>110</v>
      </c>
      <c r="E528" t="s">
        <v>114</v>
      </c>
      <c r="F528" t="s">
        <v>127</v>
      </c>
      <c r="G528">
        <v>39.21</v>
      </c>
      <c r="H528">
        <v>4</v>
      </c>
      <c r="I528">
        <v>7.8419999999999996</v>
      </c>
      <c r="J528">
        <v>164.68199999999999</v>
      </c>
      <c r="K528" s="6">
        <v>43481</v>
      </c>
      <c r="L528" s="21">
        <v>0.8354166666666667</v>
      </c>
      <c r="M528" t="s">
        <v>116</v>
      </c>
      <c r="N528" s="22">
        <v>156.84</v>
      </c>
      <c r="O528">
        <v>4.7619047620000003</v>
      </c>
      <c r="P528" s="22">
        <v>7.8419999999999996</v>
      </c>
      <c r="Q528">
        <v>9</v>
      </c>
    </row>
    <row r="529" spans="1:17" x14ac:dyDescent="0.25">
      <c r="A529">
        <v>2594</v>
      </c>
      <c r="B529" t="s">
        <v>644</v>
      </c>
      <c r="C529" t="s">
        <v>124</v>
      </c>
      <c r="D529" t="s">
        <v>104</v>
      </c>
      <c r="E529" t="s">
        <v>114</v>
      </c>
      <c r="F529" t="s">
        <v>127</v>
      </c>
      <c r="G529">
        <v>59.86</v>
      </c>
      <c r="H529">
        <v>2</v>
      </c>
      <c r="I529">
        <v>5.9859999999999998</v>
      </c>
      <c r="J529">
        <v>125.706</v>
      </c>
      <c r="K529" s="6">
        <v>43478</v>
      </c>
      <c r="L529" s="21">
        <v>0.62152777777777779</v>
      </c>
      <c r="M529" t="s">
        <v>107</v>
      </c>
      <c r="N529" s="22">
        <v>119.72</v>
      </c>
      <c r="O529">
        <v>4.7619047620000003</v>
      </c>
      <c r="P529" s="22">
        <v>5.9859999999999998</v>
      </c>
      <c r="Q529">
        <v>6.7</v>
      </c>
    </row>
    <row r="530" spans="1:17" x14ac:dyDescent="0.25">
      <c r="A530">
        <v>2334</v>
      </c>
      <c r="B530" t="s">
        <v>645</v>
      </c>
      <c r="C530" t="s">
        <v>124</v>
      </c>
      <c r="D530" t="s">
        <v>104</v>
      </c>
      <c r="E530" t="s">
        <v>105</v>
      </c>
      <c r="F530" t="s">
        <v>125</v>
      </c>
      <c r="G530">
        <v>54.36</v>
      </c>
      <c r="H530">
        <v>10</v>
      </c>
      <c r="I530">
        <v>27.18</v>
      </c>
      <c r="J530">
        <v>570.78</v>
      </c>
      <c r="K530" s="6">
        <v>43503</v>
      </c>
      <c r="L530" s="21">
        <v>0.4777777777777778</v>
      </c>
      <c r="M530" t="s">
        <v>116</v>
      </c>
      <c r="N530" s="22">
        <v>543.6</v>
      </c>
      <c r="O530">
        <v>4.7619047620000003</v>
      </c>
      <c r="P530" s="22">
        <v>27.18</v>
      </c>
      <c r="Q530">
        <v>6.1</v>
      </c>
    </row>
    <row r="531" spans="1:17" x14ac:dyDescent="0.25">
      <c r="A531">
        <v>2839</v>
      </c>
      <c r="B531" t="s">
        <v>646</v>
      </c>
      <c r="C531" t="s">
        <v>103</v>
      </c>
      <c r="D531" t="s">
        <v>110</v>
      </c>
      <c r="E531" t="s">
        <v>114</v>
      </c>
      <c r="F531" t="s">
        <v>118</v>
      </c>
      <c r="G531">
        <v>98.09</v>
      </c>
      <c r="H531">
        <v>9</v>
      </c>
      <c r="I531">
        <v>44.140500000000003</v>
      </c>
      <c r="J531">
        <v>926.95050000000003</v>
      </c>
      <c r="K531" s="6">
        <v>43513</v>
      </c>
      <c r="L531" s="21">
        <v>0.82013888888888886</v>
      </c>
      <c r="M531" t="s">
        <v>112</v>
      </c>
      <c r="N531" s="22">
        <v>882.81</v>
      </c>
      <c r="O531">
        <v>4.7619047620000003</v>
      </c>
      <c r="P531" s="22">
        <v>44.140500000000003</v>
      </c>
      <c r="Q531">
        <v>9.3000000000000007</v>
      </c>
    </row>
    <row r="532" spans="1:17" x14ac:dyDescent="0.25">
      <c r="A532">
        <v>2033</v>
      </c>
      <c r="B532" t="s">
        <v>647</v>
      </c>
      <c r="C532" t="s">
        <v>103</v>
      </c>
      <c r="D532" t="s">
        <v>110</v>
      </c>
      <c r="E532" t="s">
        <v>114</v>
      </c>
      <c r="F532" t="s">
        <v>106</v>
      </c>
      <c r="G532">
        <v>25.43</v>
      </c>
      <c r="H532">
        <v>6</v>
      </c>
      <c r="I532">
        <v>7.6289999999999996</v>
      </c>
      <c r="J532">
        <v>160.209</v>
      </c>
      <c r="K532" s="6">
        <v>43508</v>
      </c>
      <c r="L532" s="21">
        <v>0.79236111111111107</v>
      </c>
      <c r="M532" t="s">
        <v>107</v>
      </c>
      <c r="N532" s="22">
        <v>152.58000000000001</v>
      </c>
      <c r="O532">
        <v>4.7619047620000003</v>
      </c>
      <c r="P532" s="22">
        <v>7.6289999999999996</v>
      </c>
      <c r="Q532">
        <v>7</v>
      </c>
    </row>
    <row r="533" spans="1:17" x14ac:dyDescent="0.25">
      <c r="A533">
        <v>1064</v>
      </c>
      <c r="B533" t="s">
        <v>648</v>
      </c>
      <c r="C533" t="s">
        <v>103</v>
      </c>
      <c r="D533" t="s">
        <v>104</v>
      </c>
      <c r="E533" t="s">
        <v>114</v>
      </c>
      <c r="F533" t="s">
        <v>127</v>
      </c>
      <c r="G533">
        <v>86.68</v>
      </c>
      <c r="H533">
        <v>8</v>
      </c>
      <c r="I533">
        <v>34.671999999999997</v>
      </c>
      <c r="J533">
        <v>728.11199999999997</v>
      </c>
      <c r="K533" s="6">
        <v>43489</v>
      </c>
      <c r="L533" s="21">
        <v>0.75277777777777777</v>
      </c>
      <c r="M533" t="s">
        <v>116</v>
      </c>
      <c r="N533" s="22">
        <v>693.44</v>
      </c>
      <c r="O533">
        <v>4.7619047620000003</v>
      </c>
      <c r="P533" s="22">
        <v>34.671999999999997</v>
      </c>
      <c r="Q533">
        <v>7.2</v>
      </c>
    </row>
    <row r="534" spans="1:17" x14ac:dyDescent="0.25">
      <c r="A534">
        <v>1613</v>
      </c>
      <c r="B534" t="s">
        <v>649</v>
      </c>
      <c r="C534" t="s">
        <v>124</v>
      </c>
      <c r="D534" t="s">
        <v>110</v>
      </c>
      <c r="E534" t="s">
        <v>114</v>
      </c>
      <c r="F534" t="s">
        <v>111</v>
      </c>
      <c r="G534">
        <v>22.95</v>
      </c>
      <c r="H534">
        <v>10</v>
      </c>
      <c r="I534">
        <v>11.475</v>
      </c>
      <c r="J534">
        <v>240.97499999999999</v>
      </c>
      <c r="K534" s="6">
        <v>43502</v>
      </c>
      <c r="L534" s="21">
        <v>0.80555555555555547</v>
      </c>
      <c r="M534" t="s">
        <v>107</v>
      </c>
      <c r="N534" s="22">
        <v>229.5</v>
      </c>
      <c r="O534">
        <v>4.7619047620000003</v>
      </c>
      <c r="P534" s="22">
        <v>11.475</v>
      </c>
      <c r="Q534">
        <v>8.1999999999999993</v>
      </c>
    </row>
    <row r="535" spans="1:17" x14ac:dyDescent="0.25">
      <c r="A535">
        <v>2643</v>
      </c>
      <c r="B535" t="s">
        <v>650</v>
      </c>
      <c r="C535" t="s">
        <v>109</v>
      </c>
      <c r="D535" t="s">
        <v>110</v>
      </c>
      <c r="E535" t="s">
        <v>105</v>
      </c>
      <c r="F535" t="s">
        <v>125</v>
      </c>
      <c r="G535">
        <v>16.309999999999999</v>
      </c>
      <c r="H535">
        <v>9</v>
      </c>
      <c r="I535">
        <v>7.3395000000000001</v>
      </c>
      <c r="J535">
        <v>154.12950000000001</v>
      </c>
      <c r="K535" s="6">
        <v>43550</v>
      </c>
      <c r="L535" s="21">
        <v>0.4381944444444445</v>
      </c>
      <c r="M535" t="s">
        <v>107</v>
      </c>
      <c r="N535" s="22">
        <v>146.79</v>
      </c>
      <c r="O535">
        <v>4.7619047620000003</v>
      </c>
      <c r="P535" s="22">
        <v>7.3395000000000001</v>
      </c>
      <c r="Q535">
        <v>8.4</v>
      </c>
    </row>
    <row r="536" spans="1:17" x14ac:dyDescent="0.25">
      <c r="A536">
        <v>2835</v>
      </c>
      <c r="B536" t="s">
        <v>651</v>
      </c>
      <c r="C536" t="s">
        <v>103</v>
      </c>
      <c r="D536" t="s">
        <v>110</v>
      </c>
      <c r="E536" t="s">
        <v>105</v>
      </c>
      <c r="F536" t="s">
        <v>115</v>
      </c>
      <c r="G536">
        <v>28.32</v>
      </c>
      <c r="H536">
        <v>5</v>
      </c>
      <c r="I536">
        <v>7.08</v>
      </c>
      <c r="J536">
        <v>148.68</v>
      </c>
      <c r="K536" s="6">
        <v>43535</v>
      </c>
      <c r="L536" s="21">
        <v>0.56111111111111112</v>
      </c>
      <c r="M536" t="s">
        <v>107</v>
      </c>
      <c r="N536" s="22">
        <v>141.6</v>
      </c>
      <c r="O536">
        <v>4.7619047620000003</v>
      </c>
      <c r="P536" s="22">
        <v>7.08</v>
      </c>
      <c r="Q536">
        <v>6.2</v>
      </c>
    </row>
    <row r="537" spans="1:17" x14ac:dyDescent="0.25">
      <c r="A537">
        <v>2649</v>
      </c>
      <c r="B537" t="s">
        <v>652</v>
      </c>
      <c r="C537" t="s">
        <v>109</v>
      </c>
      <c r="D537" t="s">
        <v>110</v>
      </c>
      <c r="E537" t="s">
        <v>114</v>
      </c>
      <c r="F537" t="s">
        <v>115</v>
      </c>
      <c r="G537">
        <v>16.670000000000002</v>
      </c>
      <c r="H537">
        <v>7</v>
      </c>
      <c r="I537">
        <v>5.8345000000000002</v>
      </c>
      <c r="J537">
        <v>122.5245</v>
      </c>
      <c r="K537" s="6">
        <v>43503</v>
      </c>
      <c r="L537" s="21">
        <v>0.48333333333333334</v>
      </c>
      <c r="M537" t="s">
        <v>107</v>
      </c>
      <c r="N537" s="22">
        <v>116.69</v>
      </c>
      <c r="O537">
        <v>4.7619047620000003</v>
      </c>
      <c r="P537" s="22">
        <v>5.8345000000000002</v>
      </c>
      <c r="Q537">
        <v>7.4</v>
      </c>
    </row>
    <row r="538" spans="1:17" x14ac:dyDescent="0.25">
      <c r="A538">
        <v>2983</v>
      </c>
      <c r="B538" t="s">
        <v>653</v>
      </c>
      <c r="C538" t="s">
        <v>124</v>
      </c>
      <c r="D538" t="s">
        <v>104</v>
      </c>
      <c r="E538" t="s">
        <v>105</v>
      </c>
      <c r="F538" t="s">
        <v>127</v>
      </c>
      <c r="G538">
        <v>73.959999999999994</v>
      </c>
      <c r="H538">
        <v>1</v>
      </c>
      <c r="I538">
        <v>3.698</v>
      </c>
      <c r="J538">
        <v>77.658000000000001</v>
      </c>
      <c r="K538" s="6">
        <v>43470</v>
      </c>
      <c r="L538" s="21">
        <v>0.48055555555555557</v>
      </c>
      <c r="M538" t="s">
        <v>116</v>
      </c>
      <c r="N538" s="22">
        <v>73.959999999999994</v>
      </c>
      <c r="O538">
        <v>4.7619047620000003</v>
      </c>
      <c r="P538" s="22">
        <v>3.698</v>
      </c>
      <c r="Q538">
        <v>5</v>
      </c>
    </row>
    <row r="539" spans="1:17" x14ac:dyDescent="0.25">
      <c r="A539">
        <v>1663</v>
      </c>
      <c r="B539" t="s">
        <v>654</v>
      </c>
      <c r="C539" t="s">
        <v>103</v>
      </c>
      <c r="D539" t="s">
        <v>110</v>
      </c>
      <c r="E539" t="s">
        <v>114</v>
      </c>
      <c r="F539" t="s">
        <v>115</v>
      </c>
      <c r="G539">
        <v>97.94</v>
      </c>
      <c r="H539">
        <v>1</v>
      </c>
      <c r="I539">
        <v>4.8970000000000002</v>
      </c>
      <c r="J539">
        <v>102.837</v>
      </c>
      <c r="K539" s="6">
        <v>43531</v>
      </c>
      <c r="L539" s="21">
        <v>0.48888888888888887</v>
      </c>
      <c r="M539" t="s">
        <v>107</v>
      </c>
      <c r="N539" s="22">
        <v>97.94</v>
      </c>
      <c r="O539">
        <v>4.7619047620000003</v>
      </c>
      <c r="P539" s="22">
        <v>4.8970000000000002</v>
      </c>
      <c r="Q539">
        <v>6.9</v>
      </c>
    </row>
    <row r="540" spans="1:17" x14ac:dyDescent="0.25">
      <c r="A540">
        <v>2013</v>
      </c>
      <c r="B540" t="s">
        <v>655</v>
      </c>
      <c r="C540" t="s">
        <v>103</v>
      </c>
      <c r="D540" t="s">
        <v>110</v>
      </c>
      <c r="E540" t="s">
        <v>105</v>
      </c>
      <c r="F540" t="s">
        <v>127</v>
      </c>
      <c r="G540">
        <v>73.05</v>
      </c>
      <c r="H540">
        <v>4</v>
      </c>
      <c r="I540">
        <v>14.61</v>
      </c>
      <c r="J540">
        <v>306.81</v>
      </c>
      <c r="K540" s="6">
        <v>43521</v>
      </c>
      <c r="L540" s="21">
        <v>0.71944444444444444</v>
      </c>
      <c r="M540" t="s">
        <v>116</v>
      </c>
      <c r="N540" s="22">
        <v>292.2</v>
      </c>
      <c r="O540">
        <v>4.7619047620000003</v>
      </c>
      <c r="P540" s="22">
        <v>14.61</v>
      </c>
      <c r="Q540">
        <v>4.9000000000000004</v>
      </c>
    </row>
    <row r="541" spans="1:17" x14ac:dyDescent="0.25">
      <c r="A541">
        <v>2431</v>
      </c>
      <c r="B541" t="s">
        <v>656</v>
      </c>
      <c r="C541" t="s">
        <v>109</v>
      </c>
      <c r="D541" t="s">
        <v>104</v>
      </c>
      <c r="E541" t="s">
        <v>105</v>
      </c>
      <c r="F541" t="s">
        <v>125</v>
      </c>
      <c r="G541">
        <v>87.48</v>
      </c>
      <c r="H541">
        <v>6</v>
      </c>
      <c r="I541">
        <v>26.244</v>
      </c>
      <c r="J541">
        <v>551.12400000000002</v>
      </c>
      <c r="K541" s="6">
        <v>43497</v>
      </c>
      <c r="L541" s="21">
        <v>0.77986111111111101</v>
      </c>
      <c r="M541" t="s">
        <v>107</v>
      </c>
      <c r="N541" s="22">
        <v>524.88</v>
      </c>
      <c r="O541">
        <v>4.7619047620000003</v>
      </c>
      <c r="P541" s="22">
        <v>26.244</v>
      </c>
      <c r="Q541">
        <v>5.0999999999999996</v>
      </c>
    </row>
    <row r="542" spans="1:17" x14ac:dyDescent="0.25">
      <c r="A542">
        <v>1379</v>
      </c>
      <c r="B542" t="s">
        <v>657</v>
      </c>
      <c r="C542" t="s">
        <v>103</v>
      </c>
      <c r="D542" t="s">
        <v>110</v>
      </c>
      <c r="E542" t="s">
        <v>114</v>
      </c>
      <c r="F542" t="s">
        <v>115</v>
      </c>
      <c r="G542">
        <v>30.68</v>
      </c>
      <c r="H542">
        <v>3</v>
      </c>
      <c r="I542">
        <v>4.6020000000000003</v>
      </c>
      <c r="J542">
        <v>96.641999999999996</v>
      </c>
      <c r="K542" s="6">
        <v>43487</v>
      </c>
      <c r="L542" s="21">
        <v>0.45833333333333331</v>
      </c>
      <c r="M542" t="s">
        <v>107</v>
      </c>
      <c r="N542" s="22">
        <v>92.04</v>
      </c>
      <c r="O542">
        <v>4.7619047620000003</v>
      </c>
      <c r="P542" s="22">
        <v>4.6020000000000003</v>
      </c>
      <c r="Q542">
        <v>9.1</v>
      </c>
    </row>
    <row r="543" spans="1:17" x14ac:dyDescent="0.25">
      <c r="A543">
        <v>2199</v>
      </c>
      <c r="B543" t="s">
        <v>658</v>
      </c>
      <c r="C543" t="s">
        <v>109</v>
      </c>
      <c r="D543" t="s">
        <v>104</v>
      </c>
      <c r="E543" t="s">
        <v>114</v>
      </c>
      <c r="F543" t="s">
        <v>106</v>
      </c>
      <c r="G543">
        <v>75.88</v>
      </c>
      <c r="H543">
        <v>1</v>
      </c>
      <c r="I543">
        <v>3.794</v>
      </c>
      <c r="J543">
        <v>79.674000000000007</v>
      </c>
      <c r="K543" s="6">
        <v>43468</v>
      </c>
      <c r="L543" s="21">
        <v>0.4375</v>
      </c>
      <c r="M543" t="s">
        <v>116</v>
      </c>
      <c r="N543" s="22">
        <v>75.88</v>
      </c>
      <c r="O543">
        <v>4.7619047620000003</v>
      </c>
      <c r="P543" s="22">
        <v>3.794</v>
      </c>
      <c r="Q543">
        <v>7.1</v>
      </c>
    </row>
    <row r="544" spans="1:17" x14ac:dyDescent="0.25">
      <c r="A544">
        <v>1033</v>
      </c>
      <c r="B544" t="s">
        <v>659</v>
      </c>
      <c r="C544" t="s">
        <v>124</v>
      </c>
      <c r="D544" t="s">
        <v>104</v>
      </c>
      <c r="E544" t="s">
        <v>105</v>
      </c>
      <c r="F544" t="s">
        <v>118</v>
      </c>
      <c r="G544">
        <v>20.18</v>
      </c>
      <c r="H544">
        <v>4</v>
      </c>
      <c r="I544">
        <v>4.0359999999999996</v>
      </c>
      <c r="J544">
        <v>84.756</v>
      </c>
      <c r="K544" s="6">
        <v>43509</v>
      </c>
      <c r="L544" s="21">
        <v>0.50972222222222219</v>
      </c>
      <c r="M544" t="s">
        <v>116</v>
      </c>
      <c r="N544" s="22">
        <v>80.72</v>
      </c>
      <c r="O544">
        <v>4.7619047620000003</v>
      </c>
      <c r="P544" s="22">
        <v>4.0359999999999996</v>
      </c>
      <c r="Q544">
        <v>5</v>
      </c>
    </row>
    <row r="545" spans="1:17" x14ac:dyDescent="0.25">
      <c r="A545">
        <v>1324</v>
      </c>
      <c r="B545" t="s">
        <v>660</v>
      </c>
      <c r="C545" t="s">
        <v>109</v>
      </c>
      <c r="D545" t="s">
        <v>104</v>
      </c>
      <c r="E545" t="s">
        <v>114</v>
      </c>
      <c r="F545" t="s">
        <v>111</v>
      </c>
      <c r="G545">
        <v>18.77</v>
      </c>
      <c r="H545">
        <v>6</v>
      </c>
      <c r="I545">
        <v>5.6310000000000002</v>
      </c>
      <c r="J545">
        <v>118.251</v>
      </c>
      <c r="K545" s="6">
        <v>43493</v>
      </c>
      <c r="L545" s="21">
        <v>0.69652777777777775</v>
      </c>
      <c r="M545" t="s">
        <v>116</v>
      </c>
      <c r="N545" s="22">
        <v>112.62</v>
      </c>
      <c r="O545">
        <v>4.7619047620000003</v>
      </c>
      <c r="P545" s="22">
        <v>5.6310000000000002</v>
      </c>
      <c r="Q545">
        <v>5.5</v>
      </c>
    </row>
    <row r="546" spans="1:17" x14ac:dyDescent="0.25">
      <c r="A546">
        <v>2586</v>
      </c>
      <c r="B546" t="s">
        <v>661</v>
      </c>
      <c r="C546" t="s">
        <v>124</v>
      </c>
      <c r="D546" t="s">
        <v>110</v>
      </c>
      <c r="E546" t="s">
        <v>105</v>
      </c>
      <c r="F546" t="s">
        <v>125</v>
      </c>
      <c r="G546">
        <v>71.2</v>
      </c>
      <c r="H546">
        <v>1</v>
      </c>
      <c r="I546">
        <v>3.56</v>
      </c>
      <c r="J546">
        <v>74.760000000000005</v>
      </c>
      <c r="K546" s="6">
        <v>43470</v>
      </c>
      <c r="L546" s="21">
        <v>0.86111111111111116</v>
      </c>
      <c r="M546" t="s">
        <v>116</v>
      </c>
      <c r="N546" s="22">
        <v>71.2</v>
      </c>
      <c r="O546">
        <v>4.7619047620000003</v>
      </c>
      <c r="P546" s="22">
        <v>3.56</v>
      </c>
      <c r="Q546">
        <v>9.1999999999999993</v>
      </c>
    </row>
    <row r="547" spans="1:17" x14ac:dyDescent="0.25">
      <c r="A547">
        <v>1285</v>
      </c>
      <c r="B547" t="s">
        <v>662</v>
      </c>
      <c r="C547" t="s">
        <v>124</v>
      </c>
      <c r="D547" t="s">
        <v>104</v>
      </c>
      <c r="E547" t="s">
        <v>114</v>
      </c>
      <c r="F547" t="s">
        <v>115</v>
      </c>
      <c r="G547">
        <v>38.81</v>
      </c>
      <c r="H547">
        <v>4</v>
      </c>
      <c r="I547">
        <v>7.7619999999999996</v>
      </c>
      <c r="J547">
        <v>163.00200000000001</v>
      </c>
      <c r="K547" s="6">
        <v>43543</v>
      </c>
      <c r="L547" s="21">
        <v>0.56944444444444442</v>
      </c>
      <c r="M547" t="s">
        <v>107</v>
      </c>
      <c r="N547" s="22">
        <v>155.24</v>
      </c>
      <c r="O547">
        <v>4.7619047620000003</v>
      </c>
      <c r="P547" s="22">
        <v>7.7619999999999996</v>
      </c>
      <c r="Q547">
        <v>4.9000000000000004</v>
      </c>
    </row>
    <row r="548" spans="1:17" x14ac:dyDescent="0.25">
      <c r="A548">
        <v>2475</v>
      </c>
      <c r="B548" t="s">
        <v>663</v>
      </c>
      <c r="C548" t="s">
        <v>103</v>
      </c>
      <c r="D548" t="s">
        <v>110</v>
      </c>
      <c r="E548" t="s">
        <v>105</v>
      </c>
      <c r="F548" t="s">
        <v>127</v>
      </c>
      <c r="G548">
        <v>29.42</v>
      </c>
      <c r="H548">
        <v>10</v>
      </c>
      <c r="I548">
        <v>14.71</v>
      </c>
      <c r="J548">
        <v>308.91000000000003</v>
      </c>
      <c r="K548" s="6">
        <v>43477</v>
      </c>
      <c r="L548" s="21">
        <v>0.68263888888888891</v>
      </c>
      <c r="M548" t="s">
        <v>107</v>
      </c>
      <c r="N548" s="22">
        <v>294.2</v>
      </c>
      <c r="O548">
        <v>4.7619047620000003</v>
      </c>
      <c r="P548" s="22">
        <v>14.71</v>
      </c>
      <c r="Q548">
        <v>8.9</v>
      </c>
    </row>
    <row r="549" spans="1:17" x14ac:dyDescent="0.25">
      <c r="A549">
        <v>3053</v>
      </c>
      <c r="B549" t="s">
        <v>664</v>
      </c>
      <c r="C549" t="s">
        <v>103</v>
      </c>
      <c r="D549" t="s">
        <v>110</v>
      </c>
      <c r="E549" t="s">
        <v>114</v>
      </c>
      <c r="F549" t="s">
        <v>118</v>
      </c>
      <c r="G549">
        <v>60.95</v>
      </c>
      <c r="H549">
        <v>9</v>
      </c>
      <c r="I549">
        <v>27.427499999999998</v>
      </c>
      <c r="J549">
        <v>575.97749999999996</v>
      </c>
      <c r="K549" s="6">
        <v>43472</v>
      </c>
      <c r="L549" s="21">
        <v>0.50555555555555554</v>
      </c>
      <c r="M549" t="s">
        <v>116</v>
      </c>
      <c r="N549" s="22">
        <v>548.54999999999995</v>
      </c>
      <c r="O549">
        <v>4.7619047620000003</v>
      </c>
      <c r="P549" s="22">
        <v>27.427499999999998</v>
      </c>
      <c r="Q549">
        <v>6</v>
      </c>
    </row>
    <row r="550" spans="1:17" x14ac:dyDescent="0.25">
      <c r="A550">
        <v>1341</v>
      </c>
      <c r="B550" t="s">
        <v>665</v>
      </c>
      <c r="C550" t="s">
        <v>124</v>
      </c>
      <c r="D550" t="s">
        <v>110</v>
      </c>
      <c r="E550" t="s">
        <v>105</v>
      </c>
      <c r="F550" t="s">
        <v>118</v>
      </c>
      <c r="G550">
        <v>51.54</v>
      </c>
      <c r="H550">
        <v>5</v>
      </c>
      <c r="I550">
        <v>12.885</v>
      </c>
      <c r="J550">
        <v>270.58499999999998</v>
      </c>
      <c r="K550" s="6">
        <v>43491</v>
      </c>
      <c r="L550" s="21">
        <v>0.73958333333333337</v>
      </c>
      <c r="M550" t="s">
        <v>112</v>
      </c>
      <c r="N550" s="22">
        <v>257.7</v>
      </c>
      <c r="O550">
        <v>4.7619047620000003</v>
      </c>
      <c r="P550" s="22">
        <v>12.885</v>
      </c>
      <c r="Q550">
        <v>4.2</v>
      </c>
    </row>
    <row r="551" spans="1:17" x14ac:dyDescent="0.25">
      <c r="A551">
        <v>3219</v>
      </c>
      <c r="B551" t="s">
        <v>666</v>
      </c>
      <c r="C551" t="s">
        <v>103</v>
      </c>
      <c r="D551" t="s">
        <v>110</v>
      </c>
      <c r="E551" t="s">
        <v>105</v>
      </c>
      <c r="F551" t="s">
        <v>111</v>
      </c>
      <c r="G551">
        <v>66.06</v>
      </c>
      <c r="H551">
        <v>6</v>
      </c>
      <c r="I551">
        <v>19.818000000000001</v>
      </c>
      <c r="J551">
        <v>416.178</v>
      </c>
      <c r="K551" s="6">
        <v>43488</v>
      </c>
      <c r="L551" s="21">
        <v>0.43611111111111112</v>
      </c>
      <c r="M551" t="s">
        <v>112</v>
      </c>
      <c r="N551" s="22">
        <v>396.36</v>
      </c>
      <c r="O551">
        <v>4.7619047620000003</v>
      </c>
      <c r="P551" s="22">
        <v>19.818000000000001</v>
      </c>
      <c r="Q551">
        <v>7.3</v>
      </c>
    </row>
    <row r="552" spans="1:17" x14ac:dyDescent="0.25">
      <c r="A552">
        <v>1910</v>
      </c>
      <c r="B552" t="s">
        <v>667</v>
      </c>
      <c r="C552" t="s">
        <v>124</v>
      </c>
      <c r="D552" t="s">
        <v>110</v>
      </c>
      <c r="E552" t="s">
        <v>114</v>
      </c>
      <c r="F552" t="s">
        <v>127</v>
      </c>
      <c r="G552">
        <v>57.27</v>
      </c>
      <c r="H552">
        <v>3</v>
      </c>
      <c r="I552">
        <v>8.5905000000000005</v>
      </c>
      <c r="J552">
        <v>180.40049999999999</v>
      </c>
      <c r="K552" s="6">
        <v>43505</v>
      </c>
      <c r="L552" s="21">
        <v>0.85486111111111107</v>
      </c>
      <c r="M552" t="s">
        <v>107</v>
      </c>
      <c r="N552" s="22">
        <v>171.81</v>
      </c>
      <c r="O552">
        <v>4.7619047620000003</v>
      </c>
      <c r="P552" s="22">
        <v>8.5905000000000005</v>
      </c>
      <c r="Q552">
        <v>6.5</v>
      </c>
    </row>
    <row r="553" spans="1:17" x14ac:dyDescent="0.25">
      <c r="A553">
        <v>1133</v>
      </c>
      <c r="B553" t="s">
        <v>668</v>
      </c>
      <c r="C553" t="s">
        <v>124</v>
      </c>
      <c r="D553" t="s">
        <v>110</v>
      </c>
      <c r="E553" t="s">
        <v>105</v>
      </c>
      <c r="F553" t="s">
        <v>127</v>
      </c>
      <c r="G553">
        <v>54.31</v>
      </c>
      <c r="H553">
        <v>9</v>
      </c>
      <c r="I553">
        <v>24.439499999999999</v>
      </c>
      <c r="J553">
        <v>513.22950000000003</v>
      </c>
      <c r="K553" s="6">
        <v>43518</v>
      </c>
      <c r="L553" s="21">
        <v>0.45069444444444445</v>
      </c>
      <c r="M553" t="s">
        <v>112</v>
      </c>
      <c r="N553" s="22">
        <v>488.79</v>
      </c>
      <c r="O553">
        <v>4.7619047620000003</v>
      </c>
      <c r="P553" s="22">
        <v>24.439499999999999</v>
      </c>
      <c r="Q553">
        <v>8.9</v>
      </c>
    </row>
    <row r="554" spans="1:17" x14ac:dyDescent="0.25">
      <c r="A554">
        <v>2010</v>
      </c>
      <c r="B554" t="s">
        <v>669</v>
      </c>
      <c r="C554" t="s">
        <v>124</v>
      </c>
      <c r="D554" t="s">
        <v>110</v>
      </c>
      <c r="E554" t="s">
        <v>105</v>
      </c>
      <c r="F554" t="s">
        <v>106</v>
      </c>
      <c r="G554">
        <v>58.24</v>
      </c>
      <c r="H554">
        <v>9</v>
      </c>
      <c r="I554">
        <v>26.207999999999998</v>
      </c>
      <c r="J554">
        <v>550.36800000000005</v>
      </c>
      <c r="K554" s="6">
        <v>43501</v>
      </c>
      <c r="L554" s="21">
        <v>0.52361111111111114</v>
      </c>
      <c r="M554" t="s">
        <v>112</v>
      </c>
      <c r="N554" s="22">
        <v>524.16</v>
      </c>
      <c r="O554">
        <v>4.7619047620000003</v>
      </c>
      <c r="P554" s="22">
        <v>26.207999999999998</v>
      </c>
      <c r="Q554">
        <v>9.6999999999999993</v>
      </c>
    </row>
    <row r="555" spans="1:17" x14ac:dyDescent="0.25">
      <c r="A555">
        <v>2989</v>
      </c>
      <c r="B555" t="s">
        <v>670</v>
      </c>
      <c r="C555" t="s">
        <v>109</v>
      </c>
      <c r="D555" t="s">
        <v>110</v>
      </c>
      <c r="E555" t="s">
        <v>114</v>
      </c>
      <c r="F555" t="s">
        <v>111</v>
      </c>
      <c r="G555">
        <v>22.21</v>
      </c>
      <c r="H555">
        <v>6</v>
      </c>
      <c r="I555">
        <v>6.6630000000000003</v>
      </c>
      <c r="J555">
        <v>139.923</v>
      </c>
      <c r="K555" s="6">
        <v>43531</v>
      </c>
      <c r="L555" s="21">
        <v>0.43263888888888885</v>
      </c>
      <c r="M555" t="s">
        <v>116</v>
      </c>
      <c r="N555" s="22">
        <v>133.26</v>
      </c>
      <c r="O555">
        <v>4.7619047620000003</v>
      </c>
      <c r="P555" s="22">
        <v>6.6630000000000003</v>
      </c>
      <c r="Q555">
        <v>8.6</v>
      </c>
    </row>
    <row r="556" spans="1:17" x14ac:dyDescent="0.25">
      <c r="A556">
        <v>1928</v>
      </c>
      <c r="B556" t="s">
        <v>671</v>
      </c>
      <c r="C556" t="s">
        <v>103</v>
      </c>
      <c r="D556" t="s">
        <v>104</v>
      </c>
      <c r="E556" t="s">
        <v>114</v>
      </c>
      <c r="F556" t="s">
        <v>111</v>
      </c>
      <c r="G556">
        <v>19.32</v>
      </c>
      <c r="H556">
        <v>7</v>
      </c>
      <c r="I556">
        <v>6.7619999999999996</v>
      </c>
      <c r="J556">
        <v>142.00200000000001</v>
      </c>
      <c r="K556" s="6">
        <v>43549</v>
      </c>
      <c r="L556" s="21">
        <v>0.78541666666666676</v>
      </c>
      <c r="M556" t="s">
        <v>112</v>
      </c>
      <c r="N556" s="22">
        <v>135.24</v>
      </c>
      <c r="O556">
        <v>4.7619047620000003</v>
      </c>
      <c r="P556" s="22">
        <v>6.7619999999999996</v>
      </c>
      <c r="Q556">
        <v>6.9</v>
      </c>
    </row>
    <row r="557" spans="1:17" x14ac:dyDescent="0.25">
      <c r="A557">
        <v>2818</v>
      </c>
      <c r="B557" t="s">
        <v>672</v>
      </c>
      <c r="C557" t="s">
        <v>124</v>
      </c>
      <c r="D557" t="s">
        <v>110</v>
      </c>
      <c r="E557" t="s">
        <v>114</v>
      </c>
      <c r="F557" t="s">
        <v>115</v>
      </c>
      <c r="G557">
        <v>37.479999999999997</v>
      </c>
      <c r="H557">
        <v>3</v>
      </c>
      <c r="I557">
        <v>5.6219999999999999</v>
      </c>
      <c r="J557">
        <v>118.062</v>
      </c>
      <c r="K557" s="6">
        <v>43485</v>
      </c>
      <c r="L557" s="21">
        <v>0.57291666666666663</v>
      </c>
      <c r="M557" t="s">
        <v>116</v>
      </c>
      <c r="N557" s="22">
        <v>112.44</v>
      </c>
      <c r="O557">
        <v>4.7619047620000003</v>
      </c>
      <c r="P557" s="22">
        <v>5.6219999999999999</v>
      </c>
      <c r="Q557">
        <v>7.7</v>
      </c>
    </row>
    <row r="558" spans="1:17" x14ac:dyDescent="0.25">
      <c r="A558">
        <v>2132</v>
      </c>
      <c r="B558" t="s">
        <v>673</v>
      </c>
      <c r="C558" t="s">
        <v>124</v>
      </c>
      <c r="D558" t="s">
        <v>104</v>
      </c>
      <c r="E558" t="s">
        <v>105</v>
      </c>
      <c r="F558" t="s">
        <v>127</v>
      </c>
      <c r="G558">
        <v>72.040000000000006</v>
      </c>
      <c r="H558">
        <v>2</v>
      </c>
      <c r="I558">
        <v>7.2039999999999997</v>
      </c>
      <c r="J558">
        <v>151.28399999999999</v>
      </c>
      <c r="K558" s="6">
        <v>43500</v>
      </c>
      <c r="L558" s="21">
        <v>0.81805555555555554</v>
      </c>
      <c r="M558" t="s">
        <v>112</v>
      </c>
      <c r="N558" s="22">
        <v>144.08000000000001</v>
      </c>
      <c r="O558">
        <v>4.7619047620000003</v>
      </c>
      <c r="P558" s="22">
        <v>7.2039999999999997</v>
      </c>
      <c r="Q558">
        <v>9.5</v>
      </c>
    </row>
    <row r="559" spans="1:17" x14ac:dyDescent="0.25">
      <c r="A559">
        <v>1103</v>
      </c>
      <c r="B559" t="s">
        <v>674</v>
      </c>
      <c r="C559" t="s">
        <v>109</v>
      </c>
      <c r="D559" t="s">
        <v>104</v>
      </c>
      <c r="E559" t="s">
        <v>105</v>
      </c>
      <c r="F559" t="s">
        <v>125</v>
      </c>
      <c r="G559">
        <v>98.52</v>
      </c>
      <c r="H559">
        <v>10</v>
      </c>
      <c r="I559">
        <v>49.26</v>
      </c>
      <c r="J559">
        <v>1034.46</v>
      </c>
      <c r="K559" s="6">
        <v>43495</v>
      </c>
      <c r="L559" s="21">
        <v>0.84930555555555554</v>
      </c>
      <c r="M559" t="s">
        <v>107</v>
      </c>
      <c r="N559" s="22">
        <v>985.2</v>
      </c>
      <c r="O559">
        <v>4.7619047620000003</v>
      </c>
      <c r="P559" s="22">
        <v>49.26</v>
      </c>
      <c r="Q559">
        <v>4.5</v>
      </c>
    </row>
    <row r="560" spans="1:17" x14ac:dyDescent="0.25">
      <c r="A560">
        <v>1662</v>
      </c>
      <c r="B560" t="s">
        <v>675</v>
      </c>
      <c r="C560" t="s">
        <v>103</v>
      </c>
      <c r="D560" t="s">
        <v>104</v>
      </c>
      <c r="E560" t="s">
        <v>114</v>
      </c>
      <c r="F560" t="s">
        <v>125</v>
      </c>
      <c r="G560">
        <v>41.66</v>
      </c>
      <c r="H560">
        <v>6</v>
      </c>
      <c r="I560">
        <v>12.497999999999999</v>
      </c>
      <c r="J560">
        <v>262.45800000000003</v>
      </c>
      <c r="K560" s="6">
        <v>43467</v>
      </c>
      <c r="L560" s="21">
        <v>0.64166666666666672</v>
      </c>
      <c r="M560" t="s">
        <v>107</v>
      </c>
      <c r="N560" s="22">
        <v>249.96</v>
      </c>
      <c r="O560">
        <v>4.7619047620000003</v>
      </c>
      <c r="P560" s="22">
        <v>12.497999999999999</v>
      </c>
      <c r="Q560">
        <v>5.6</v>
      </c>
    </row>
    <row r="561" spans="1:17" x14ac:dyDescent="0.25">
      <c r="A561">
        <v>2235</v>
      </c>
      <c r="B561" t="s">
        <v>676</v>
      </c>
      <c r="C561" t="s">
        <v>103</v>
      </c>
      <c r="D561" t="s">
        <v>104</v>
      </c>
      <c r="E561" t="s">
        <v>105</v>
      </c>
      <c r="F561" t="s">
        <v>115</v>
      </c>
      <c r="G561">
        <v>72.42</v>
      </c>
      <c r="H561">
        <v>3</v>
      </c>
      <c r="I561">
        <v>10.863</v>
      </c>
      <c r="J561">
        <v>228.12299999999999</v>
      </c>
      <c r="K561" s="6">
        <v>43553</v>
      </c>
      <c r="L561" s="21">
        <v>0.70416666666666661</v>
      </c>
      <c r="M561" t="s">
        <v>107</v>
      </c>
      <c r="N561" s="22">
        <v>217.26</v>
      </c>
      <c r="O561">
        <v>4.7619047620000003</v>
      </c>
      <c r="P561" s="22">
        <v>10.863</v>
      </c>
      <c r="Q561">
        <v>8.1999999999999993</v>
      </c>
    </row>
    <row r="562" spans="1:17" x14ac:dyDescent="0.25">
      <c r="A562">
        <v>3005</v>
      </c>
      <c r="B562" t="s">
        <v>677</v>
      </c>
      <c r="C562" t="s">
        <v>124</v>
      </c>
      <c r="D562" t="s">
        <v>110</v>
      </c>
      <c r="E562" t="s">
        <v>114</v>
      </c>
      <c r="F562" t="s">
        <v>111</v>
      </c>
      <c r="G562">
        <v>21.58</v>
      </c>
      <c r="H562">
        <v>9</v>
      </c>
      <c r="I562">
        <v>9.7110000000000003</v>
      </c>
      <c r="J562">
        <v>203.93100000000001</v>
      </c>
      <c r="K562" s="6">
        <v>43538</v>
      </c>
      <c r="L562" s="21">
        <v>0.52222222222222225</v>
      </c>
      <c r="M562" t="s">
        <v>112</v>
      </c>
      <c r="N562" s="22">
        <v>194.22</v>
      </c>
      <c r="O562">
        <v>4.7619047620000003</v>
      </c>
      <c r="P562" s="22">
        <v>9.7110000000000003</v>
      </c>
      <c r="Q562">
        <v>7.3</v>
      </c>
    </row>
    <row r="563" spans="1:17" x14ac:dyDescent="0.25">
      <c r="A563">
        <v>1870</v>
      </c>
      <c r="B563" t="s">
        <v>678</v>
      </c>
      <c r="C563" t="s">
        <v>109</v>
      </c>
      <c r="D563" t="s">
        <v>110</v>
      </c>
      <c r="E563" t="s">
        <v>114</v>
      </c>
      <c r="F563" t="s">
        <v>125</v>
      </c>
      <c r="G563">
        <v>89.2</v>
      </c>
      <c r="H563">
        <v>10</v>
      </c>
      <c r="I563">
        <v>44.6</v>
      </c>
      <c r="J563">
        <v>936.6</v>
      </c>
      <c r="K563" s="6">
        <v>43507</v>
      </c>
      <c r="L563" s="21">
        <v>0.65416666666666667</v>
      </c>
      <c r="M563" t="s">
        <v>116</v>
      </c>
      <c r="N563" s="22">
        <v>892</v>
      </c>
      <c r="O563">
        <v>4.7619047620000003</v>
      </c>
      <c r="P563" s="22">
        <v>44.6</v>
      </c>
      <c r="Q563">
        <v>4.4000000000000004</v>
      </c>
    </row>
    <row r="564" spans="1:17" x14ac:dyDescent="0.25">
      <c r="A564">
        <v>1482</v>
      </c>
      <c r="B564" t="s">
        <v>679</v>
      </c>
      <c r="C564" t="s">
        <v>124</v>
      </c>
      <c r="D564" t="s">
        <v>110</v>
      </c>
      <c r="E564" t="s">
        <v>105</v>
      </c>
      <c r="F564" t="s">
        <v>111</v>
      </c>
      <c r="G564">
        <v>42.42</v>
      </c>
      <c r="H564">
        <v>8</v>
      </c>
      <c r="I564">
        <v>16.968</v>
      </c>
      <c r="J564">
        <v>356.32799999999997</v>
      </c>
      <c r="K564" s="6">
        <v>43495</v>
      </c>
      <c r="L564" s="21">
        <v>0.58194444444444449</v>
      </c>
      <c r="M564" t="s">
        <v>107</v>
      </c>
      <c r="N564" s="22">
        <v>339.36</v>
      </c>
      <c r="O564">
        <v>4.7619047620000003</v>
      </c>
      <c r="P564" s="22">
        <v>16.968</v>
      </c>
      <c r="Q564">
        <v>5.7</v>
      </c>
    </row>
    <row r="565" spans="1:17" x14ac:dyDescent="0.25">
      <c r="A565">
        <v>3070</v>
      </c>
      <c r="B565" t="s">
        <v>680</v>
      </c>
      <c r="C565" t="s">
        <v>103</v>
      </c>
      <c r="D565" t="s">
        <v>104</v>
      </c>
      <c r="E565" t="s">
        <v>114</v>
      </c>
      <c r="F565" t="s">
        <v>111</v>
      </c>
      <c r="G565">
        <v>74.510000000000005</v>
      </c>
      <c r="H565">
        <v>6</v>
      </c>
      <c r="I565">
        <v>22.353000000000002</v>
      </c>
      <c r="J565">
        <v>469.41300000000001</v>
      </c>
      <c r="K565" s="6">
        <v>43544</v>
      </c>
      <c r="L565" s="21">
        <v>0.63055555555555554</v>
      </c>
      <c r="M565" t="s">
        <v>107</v>
      </c>
      <c r="N565" s="22">
        <v>447.06</v>
      </c>
      <c r="O565">
        <v>4.7619047620000003</v>
      </c>
      <c r="P565" s="22">
        <v>22.353000000000002</v>
      </c>
      <c r="Q565">
        <v>5</v>
      </c>
    </row>
    <row r="566" spans="1:17" x14ac:dyDescent="0.25">
      <c r="A566">
        <v>1930</v>
      </c>
      <c r="B566" t="s">
        <v>681</v>
      </c>
      <c r="C566" t="s">
        <v>124</v>
      </c>
      <c r="D566" t="s">
        <v>110</v>
      </c>
      <c r="E566" t="s">
        <v>114</v>
      </c>
      <c r="F566" t="s">
        <v>127</v>
      </c>
      <c r="G566">
        <v>99.25</v>
      </c>
      <c r="H566">
        <v>2</v>
      </c>
      <c r="I566">
        <v>9.9250000000000007</v>
      </c>
      <c r="J566">
        <v>208.42500000000001</v>
      </c>
      <c r="K566" s="6">
        <v>43544</v>
      </c>
      <c r="L566" s="21">
        <v>0.54305555555555551</v>
      </c>
      <c r="M566" t="s">
        <v>112</v>
      </c>
      <c r="N566" s="22">
        <v>198.5</v>
      </c>
      <c r="O566">
        <v>4.7619047620000003</v>
      </c>
      <c r="P566" s="22">
        <v>9.9250000000000007</v>
      </c>
      <c r="Q566">
        <v>9</v>
      </c>
    </row>
    <row r="567" spans="1:17" x14ac:dyDescent="0.25">
      <c r="A567">
        <v>2513</v>
      </c>
      <c r="B567" t="s">
        <v>682</v>
      </c>
      <c r="C567" t="s">
        <v>103</v>
      </c>
      <c r="D567" t="s">
        <v>110</v>
      </c>
      <c r="E567" t="s">
        <v>105</v>
      </c>
      <c r="F567" t="s">
        <v>125</v>
      </c>
      <c r="G567">
        <v>81.209999999999994</v>
      </c>
      <c r="H567">
        <v>10</v>
      </c>
      <c r="I567">
        <v>40.604999999999997</v>
      </c>
      <c r="J567">
        <v>852.70500000000004</v>
      </c>
      <c r="K567" s="6">
        <v>43482</v>
      </c>
      <c r="L567" s="21">
        <v>0.54236111111111118</v>
      </c>
      <c r="M567" t="s">
        <v>116</v>
      </c>
      <c r="N567" s="22">
        <v>812.1</v>
      </c>
      <c r="O567">
        <v>4.7619047620000003</v>
      </c>
      <c r="P567" s="22">
        <v>40.604999999999997</v>
      </c>
      <c r="Q567">
        <v>6.3</v>
      </c>
    </row>
    <row r="568" spans="1:17" x14ac:dyDescent="0.25">
      <c r="A568">
        <v>3153</v>
      </c>
      <c r="B568" t="s">
        <v>683</v>
      </c>
      <c r="C568" t="s">
        <v>109</v>
      </c>
      <c r="D568" t="s">
        <v>110</v>
      </c>
      <c r="E568" t="s">
        <v>105</v>
      </c>
      <c r="F568" t="s">
        <v>118</v>
      </c>
      <c r="G568">
        <v>49.33</v>
      </c>
      <c r="H568">
        <v>10</v>
      </c>
      <c r="I568">
        <v>24.664999999999999</v>
      </c>
      <c r="J568">
        <v>517.96500000000003</v>
      </c>
      <c r="K568" s="6">
        <v>43499</v>
      </c>
      <c r="L568" s="21">
        <v>0.69444444444444453</v>
      </c>
      <c r="M568" t="s">
        <v>116</v>
      </c>
      <c r="N568" s="22">
        <v>493.3</v>
      </c>
      <c r="O568">
        <v>4.7619047620000003</v>
      </c>
      <c r="P568" s="22">
        <v>24.664999999999999</v>
      </c>
      <c r="Q568">
        <v>9.4</v>
      </c>
    </row>
    <row r="569" spans="1:17" x14ac:dyDescent="0.25">
      <c r="A569">
        <v>1059</v>
      </c>
      <c r="B569" t="s">
        <v>684</v>
      </c>
      <c r="C569" t="s">
        <v>103</v>
      </c>
      <c r="D569" t="s">
        <v>110</v>
      </c>
      <c r="E569" t="s">
        <v>105</v>
      </c>
      <c r="F569" t="s">
        <v>127</v>
      </c>
      <c r="G569">
        <v>65.739999999999995</v>
      </c>
      <c r="H569">
        <v>9</v>
      </c>
      <c r="I569">
        <v>29.582999999999998</v>
      </c>
      <c r="J569">
        <v>621.24300000000005</v>
      </c>
      <c r="K569" s="6">
        <v>43466</v>
      </c>
      <c r="L569" s="21">
        <v>0.57986111111111105</v>
      </c>
      <c r="M569" t="s">
        <v>112</v>
      </c>
      <c r="N569" s="22">
        <v>591.66</v>
      </c>
      <c r="O569">
        <v>4.7619047620000003</v>
      </c>
      <c r="P569" s="22">
        <v>29.582999999999998</v>
      </c>
      <c r="Q569">
        <v>7.7</v>
      </c>
    </row>
    <row r="570" spans="1:17" x14ac:dyDescent="0.25">
      <c r="A570">
        <v>2040</v>
      </c>
      <c r="B570" t="s">
        <v>685</v>
      </c>
      <c r="C570" t="s">
        <v>124</v>
      </c>
      <c r="D570" t="s">
        <v>110</v>
      </c>
      <c r="E570" t="s">
        <v>105</v>
      </c>
      <c r="F570" t="s">
        <v>127</v>
      </c>
      <c r="G570">
        <v>79.86</v>
      </c>
      <c r="H570">
        <v>7</v>
      </c>
      <c r="I570">
        <v>27.951000000000001</v>
      </c>
      <c r="J570">
        <v>586.971</v>
      </c>
      <c r="K570" s="6">
        <v>43475</v>
      </c>
      <c r="L570" s="21">
        <v>0.43958333333333338</v>
      </c>
      <c r="M570" t="s">
        <v>116</v>
      </c>
      <c r="N570" s="22">
        <v>559.02</v>
      </c>
      <c r="O570">
        <v>4.7619047620000003</v>
      </c>
      <c r="P570" s="22">
        <v>27.951000000000001</v>
      </c>
      <c r="Q570">
        <v>5.5</v>
      </c>
    </row>
    <row r="571" spans="1:17" x14ac:dyDescent="0.25">
      <c r="A571">
        <v>1235</v>
      </c>
      <c r="B571" t="s">
        <v>686</v>
      </c>
      <c r="C571" t="s">
        <v>109</v>
      </c>
      <c r="D571" t="s">
        <v>110</v>
      </c>
      <c r="E571" t="s">
        <v>105</v>
      </c>
      <c r="F571" t="s">
        <v>118</v>
      </c>
      <c r="G571">
        <v>73.98</v>
      </c>
      <c r="H571">
        <v>7</v>
      </c>
      <c r="I571">
        <v>25.893000000000001</v>
      </c>
      <c r="J571">
        <v>543.75300000000004</v>
      </c>
      <c r="K571" s="6">
        <v>43526</v>
      </c>
      <c r="L571" s="21">
        <v>0.6958333333333333</v>
      </c>
      <c r="M571" t="s">
        <v>107</v>
      </c>
      <c r="N571" s="22">
        <v>517.86</v>
      </c>
      <c r="O571">
        <v>4.7619047620000003</v>
      </c>
      <c r="P571" s="22">
        <v>25.893000000000001</v>
      </c>
      <c r="Q571">
        <v>4.0999999999999996</v>
      </c>
    </row>
    <row r="572" spans="1:17" x14ac:dyDescent="0.25">
      <c r="A572">
        <v>2865</v>
      </c>
      <c r="B572" t="s">
        <v>687</v>
      </c>
      <c r="C572" t="s">
        <v>124</v>
      </c>
      <c r="D572" t="s">
        <v>104</v>
      </c>
      <c r="E572" t="s">
        <v>105</v>
      </c>
      <c r="F572" t="s">
        <v>115</v>
      </c>
      <c r="G572">
        <v>82.04</v>
      </c>
      <c r="H572">
        <v>5</v>
      </c>
      <c r="I572">
        <v>20.51</v>
      </c>
      <c r="J572">
        <v>430.71</v>
      </c>
      <c r="K572" s="6">
        <v>43521</v>
      </c>
      <c r="L572" s="21">
        <v>0.71944444444444444</v>
      </c>
      <c r="M572" t="s">
        <v>116</v>
      </c>
      <c r="N572" s="22">
        <v>410.2</v>
      </c>
      <c r="O572">
        <v>4.7619047620000003</v>
      </c>
      <c r="P572" s="22">
        <v>20.51</v>
      </c>
      <c r="Q572">
        <v>7.6</v>
      </c>
    </row>
    <row r="573" spans="1:17" x14ac:dyDescent="0.25">
      <c r="A573">
        <v>1918</v>
      </c>
      <c r="B573" t="s">
        <v>688</v>
      </c>
      <c r="C573" t="s">
        <v>124</v>
      </c>
      <c r="D573" t="s">
        <v>104</v>
      </c>
      <c r="E573" t="s">
        <v>114</v>
      </c>
      <c r="F573" t="s">
        <v>118</v>
      </c>
      <c r="G573">
        <v>26.67</v>
      </c>
      <c r="H573">
        <v>10</v>
      </c>
      <c r="I573">
        <v>13.335000000000001</v>
      </c>
      <c r="J573">
        <v>280.03500000000003</v>
      </c>
      <c r="K573" s="6">
        <v>43494</v>
      </c>
      <c r="L573" s="21">
        <v>0.4916666666666667</v>
      </c>
      <c r="M573" t="s">
        <v>112</v>
      </c>
      <c r="N573" s="22">
        <v>266.7</v>
      </c>
      <c r="O573">
        <v>4.7619047620000003</v>
      </c>
      <c r="P573" s="22">
        <v>13.335000000000001</v>
      </c>
      <c r="Q573">
        <v>8.6</v>
      </c>
    </row>
    <row r="574" spans="1:17" x14ac:dyDescent="0.25">
      <c r="A574">
        <v>2974</v>
      </c>
      <c r="B574" t="s">
        <v>689</v>
      </c>
      <c r="C574" t="s">
        <v>103</v>
      </c>
      <c r="D574" t="s">
        <v>104</v>
      </c>
      <c r="E574" t="s">
        <v>114</v>
      </c>
      <c r="F574" t="s">
        <v>125</v>
      </c>
      <c r="G574">
        <v>10.130000000000001</v>
      </c>
      <c r="H574">
        <v>7</v>
      </c>
      <c r="I574">
        <v>3.5455000000000001</v>
      </c>
      <c r="J574">
        <v>74.455500000000001</v>
      </c>
      <c r="K574" s="6">
        <v>43534</v>
      </c>
      <c r="L574" s="21">
        <v>0.81597222222222221</v>
      </c>
      <c r="M574" t="s">
        <v>107</v>
      </c>
      <c r="N574" s="22">
        <v>70.91</v>
      </c>
      <c r="O574">
        <v>4.7619047620000003</v>
      </c>
      <c r="P574" s="22">
        <v>3.5455000000000001</v>
      </c>
      <c r="Q574">
        <v>8.3000000000000007</v>
      </c>
    </row>
    <row r="575" spans="1:17" x14ac:dyDescent="0.25">
      <c r="A575">
        <v>2906</v>
      </c>
      <c r="B575" t="s">
        <v>690</v>
      </c>
      <c r="C575" t="s">
        <v>124</v>
      </c>
      <c r="D575" t="s">
        <v>110</v>
      </c>
      <c r="E575" t="s">
        <v>114</v>
      </c>
      <c r="F575" t="s">
        <v>125</v>
      </c>
      <c r="G575">
        <v>72.39</v>
      </c>
      <c r="H575">
        <v>2</v>
      </c>
      <c r="I575">
        <v>7.2389999999999999</v>
      </c>
      <c r="J575">
        <v>152.01900000000001</v>
      </c>
      <c r="K575" s="6">
        <v>43478</v>
      </c>
      <c r="L575" s="21">
        <v>0.82986111111111116</v>
      </c>
      <c r="M575" t="s">
        <v>116</v>
      </c>
      <c r="N575" s="22">
        <v>144.78</v>
      </c>
      <c r="O575">
        <v>4.7619047620000003</v>
      </c>
      <c r="P575" s="22">
        <v>7.2389999999999999</v>
      </c>
      <c r="Q575">
        <v>8.1</v>
      </c>
    </row>
    <row r="576" spans="1:17" x14ac:dyDescent="0.25">
      <c r="A576">
        <v>1635</v>
      </c>
      <c r="B576" t="s">
        <v>691</v>
      </c>
      <c r="C576" t="s">
        <v>103</v>
      </c>
      <c r="D576" t="s">
        <v>110</v>
      </c>
      <c r="E576" t="s">
        <v>114</v>
      </c>
      <c r="F576" t="s">
        <v>118</v>
      </c>
      <c r="G576">
        <v>85.91</v>
      </c>
      <c r="H576">
        <v>5</v>
      </c>
      <c r="I576">
        <v>21.477499999999999</v>
      </c>
      <c r="J576">
        <v>451.02749999999997</v>
      </c>
      <c r="K576" s="6">
        <v>43546</v>
      </c>
      <c r="L576" s="21">
        <v>0.60625000000000007</v>
      </c>
      <c r="M576" t="s">
        <v>116</v>
      </c>
      <c r="N576" s="22">
        <v>429.55</v>
      </c>
      <c r="O576">
        <v>4.7619047620000003</v>
      </c>
      <c r="P576" s="22">
        <v>21.477499999999999</v>
      </c>
      <c r="Q576">
        <v>8.6</v>
      </c>
    </row>
    <row r="577" spans="1:17" x14ac:dyDescent="0.25">
      <c r="A577">
        <v>2530</v>
      </c>
      <c r="B577" t="s">
        <v>692</v>
      </c>
      <c r="C577" t="s">
        <v>124</v>
      </c>
      <c r="D577" t="s">
        <v>104</v>
      </c>
      <c r="E577" t="s">
        <v>114</v>
      </c>
      <c r="F577" t="s">
        <v>127</v>
      </c>
      <c r="G577">
        <v>81.31</v>
      </c>
      <c r="H577">
        <v>7</v>
      </c>
      <c r="I577">
        <v>28.458500000000001</v>
      </c>
      <c r="J577">
        <v>597.62850000000003</v>
      </c>
      <c r="K577" s="6">
        <v>43525</v>
      </c>
      <c r="L577" s="21">
        <v>0.8256944444444444</v>
      </c>
      <c r="M577" t="s">
        <v>107</v>
      </c>
      <c r="N577" s="22">
        <v>569.16999999999996</v>
      </c>
      <c r="O577">
        <v>4.7619047620000003</v>
      </c>
      <c r="P577" s="22">
        <v>28.458500000000001</v>
      </c>
      <c r="Q577">
        <v>6.3</v>
      </c>
    </row>
    <row r="578" spans="1:17" x14ac:dyDescent="0.25">
      <c r="A578">
        <v>3037</v>
      </c>
      <c r="B578" t="s">
        <v>693</v>
      </c>
      <c r="C578" t="s">
        <v>124</v>
      </c>
      <c r="D578" t="s">
        <v>110</v>
      </c>
      <c r="E578" t="s">
        <v>114</v>
      </c>
      <c r="F578" t="s">
        <v>125</v>
      </c>
      <c r="G578">
        <v>60.3</v>
      </c>
      <c r="H578">
        <v>4</v>
      </c>
      <c r="I578">
        <v>12.06</v>
      </c>
      <c r="J578">
        <v>253.26</v>
      </c>
      <c r="K578" s="6">
        <v>43516</v>
      </c>
      <c r="L578" s="21">
        <v>0.77986111111111101</v>
      </c>
      <c r="M578" t="s">
        <v>112</v>
      </c>
      <c r="N578" s="22">
        <v>241.2</v>
      </c>
      <c r="O578">
        <v>4.7619047620000003</v>
      </c>
      <c r="P578" s="22">
        <v>12.06</v>
      </c>
      <c r="Q578">
        <v>5.8</v>
      </c>
    </row>
    <row r="579" spans="1:17" x14ac:dyDescent="0.25">
      <c r="A579">
        <v>2232</v>
      </c>
      <c r="B579" t="s">
        <v>694</v>
      </c>
      <c r="C579" t="s">
        <v>109</v>
      </c>
      <c r="D579" t="s">
        <v>110</v>
      </c>
      <c r="E579" t="s">
        <v>114</v>
      </c>
      <c r="F579" t="s">
        <v>125</v>
      </c>
      <c r="G579">
        <v>31.77</v>
      </c>
      <c r="H579">
        <v>4</v>
      </c>
      <c r="I579">
        <v>6.3540000000000001</v>
      </c>
      <c r="J579">
        <v>133.434</v>
      </c>
      <c r="K579" s="6">
        <v>43479</v>
      </c>
      <c r="L579" s="21">
        <v>0.61319444444444449</v>
      </c>
      <c r="M579" t="s">
        <v>107</v>
      </c>
      <c r="N579" s="22">
        <v>127.08</v>
      </c>
      <c r="O579">
        <v>4.7619047620000003</v>
      </c>
      <c r="P579" s="22">
        <v>6.3540000000000001</v>
      </c>
      <c r="Q579">
        <v>6.2</v>
      </c>
    </row>
    <row r="580" spans="1:17" x14ac:dyDescent="0.25">
      <c r="A580">
        <v>1717</v>
      </c>
      <c r="B580" t="s">
        <v>695</v>
      </c>
      <c r="C580" t="s">
        <v>103</v>
      </c>
      <c r="D580" t="s">
        <v>110</v>
      </c>
      <c r="E580" t="s">
        <v>105</v>
      </c>
      <c r="F580" t="s">
        <v>106</v>
      </c>
      <c r="G580">
        <v>64.27</v>
      </c>
      <c r="H580">
        <v>4</v>
      </c>
      <c r="I580">
        <v>12.853999999999999</v>
      </c>
      <c r="J580">
        <v>269.93400000000003</v>
      </c>
      <c r="K580" s="6">
        <v>43550</v>
      </c>
      <c r="L580" s="21">
        <v>0.57916666666666672</v>
      </c>
      <c r="M580" t="s">
        <v>112</v>
      </c>
      <c r="N580" s="22">
        <v>257.08</v>
      </c>
      <c r="O580">
        <v>4.7619047620000003</v>
      </c>
      <c r="P580" s="22">
        <v>12.853999999999999</v>
      </c>
      <c r="Q580">
        <v>7.7</v>
      </c>
    </row>
    <row r="581" spans="1:17" x14ac:dyDescent="0.25">
      <c r="A581">
        <v>1748</v>
      </c>
      <c r="B581" t="s">
        <v>696</v>
      </c>
      <c r="C581" t="s">
        <v>124</v>
      </c>
      <c r="D581" t="s">
        <v>110</v>
      </c>
      <c r="E581" t="s">
        <v>114</v>
      </c>
      <c r="F581" t="s">
        <v>106</v>
      </c>
      <c r="G581">
        <v>69.510000000000005</v>
      </c>
      <c r="H581">
        <v>2</v>
      </c>
      <c r="I581">
        <v>6.9509999999999996</v>
      </c>
      <c r="J581">
        <v>145.971</v>
      </c>
      <c r="K581" s="6">
        <v>43525</v>
      </c>
      <c r="L581" s="21">
        <v>0.51041666666666663</v>
      </c>
      <c r="M581" t="s">
        <v>107</v>
      </c>
      <c r="N581" s="22">
        <v>139.02000000000001</v>
      </c>
      <c r="O581">
        <v>4.7619047620000003</v>
      </c>
      <c r="P581" s="22">
        <v>6.9509999999999996</v>
      </c>
      <c r="Q581">
        <v>8.1</v>
      </c>
    </row>
    <row r="582" spans="1:17" x14ac:dyDescent="0.25">
      <c r="A582">
        <v>2445</v>
      </c>
      <c r="B582" t="s">
        <v>697</v>
      </c>
      <c r="C582" t="s">
        <v>109</v>
      </c>
      <c r="D582" t="s">
        <v>110</v>
      </c>
      <c r="E582" t="s">
        <v>114</v>
      </c>
      <c r="F582" t="s">
        <v>125</v>
      </c>
      <c r="G582">
        <v>27.22</v>
      </c>
      <c r="H582">
        <v>3</v>
      </c>
      <c r="I582">
        <v>4.0830000000000002</v>
      </c>
      <c r="J582">
        <v>85.742999999999995</v>
      </c>
      <c r="K582" s="6">
        <v>43472</v>
      </c>
      <c r="L582" s="21">
        <v>0.52569444444444446</v>
      </c>
      <c r="M582" t="s">
        <v>112</v>
      </c>
      <c r="N582" s="22">
        <v>81.66</v>
      </c>
      <c r="O582">
        <v>4.7619047620000003</v>
      </c>
      <c r="P582" s="22">
        <v>4.0830000000000002</v>
      </c>
      <c r="Q582">
        <v>7.3</v>
      </c>
    </row>
    <row r="583" spans="1:17" x14ac:dyDescent="0.25">
      <c r="A583">
        <v>2886</v>
      </c>
      <c r="B583" t="s">
        <v>698</v>
      </c>
      <c r="C583" t="s">
        <v>103</v>
      </c>
      <c r="D583" t="s">
        <v>104</v>
      </c>
      <c r="E583" t="s">
        <v>105</v>
      </c>
      <c r="F583" t="s">
        <v>106</v>
      </c>
      <c r="G583">
        <v>77.680000000000007</v>
      </c>
      <c r="H583">
        <v>4</v>
      </c>
      <c r="I583">
        <v>15.536</v>
      </c>
      <c r="J583">
        <v>326.25599999999997</v>
      </c>
      <c r="K583" s="6">
        <v>43497</v>
      </c>
      <c r="L583" s="21">
        <v>0.82916666666666661</v>
      </c>
      <c r="M583" t="s">
        <v>112</v>
      </c>
      <c r="N583" s="22">
        <v>310.72000000000003</v>
      </c>
      <c r="O583">
        <v>4.7619047620000003</v>
      </c>
      <c r="P583" s="22">
        <v>15.536</v>
      </c>
      <c r="Q583">
        <v>8.4</v>
      </c>
    </row>
    <row r="584" spans="1:17" x14ac:dyDescent="0.25">
      <c r="A584">
        <v>2111</v>
      </c>
      <c r="B584" t="s">
        <v>699</v>
      </c>
      <c r="C584" t="s">
        <v>109</v>
      </c>
      <c r="D584" t="s">
        <v>104</v>
      </c>
      <c r="E584" t="s">
        <v>105</v>
      </c>
      <c r="F584" t="s">
        <v>127</v>
      </c>
      <c r="G584">
        <v>92.98</v>
      </c>
      <c r="H584">
        <v>2</v>
      </c>
      <c r="I584">
        <v>9.298</v>
      </c>
      <c r="J584">
        <v>195.25800000000001</v>
      </c>
      <c r="K584" s="6">
        <v>43509</v>
      </c>
      <c r="L584" s="21">
        <v>0.62916666666666665</v>
      </c>
      <c r="M584" t="s">
        <v>116</v>
      </c>
      <c r="N584" s="22">
        <v>185.96</v>
      </c>
      <c r="O584">
        <v>4.7619047620000003</v>
      </c>
      <c r="P584" s="22">
        <v>9.298</v>
      </c>
      <c r="Q584">
        <v>8</v>
      </c>
    </row>
    <row r="585" spans="1:17" x14ac:dyDescent="0.25">
      <c r="A585">
        <v>2172</v>
      </c>
      <c r="B585" t="s">
        <v>700</v>
      </c>
      <c r="C585" t="s">
        <v>124</v>
      </c>
      <c r="D585" t="s">
        <v>104</v>
      </c>
      <c r="E585" t="s">
        <v>105</v>
      </c>
      <c r="F585" t="s">
        <v>127</v>
      </c>
      <c r="G585">
        <v>18.079999999999998</v>
      </c>
      <c r="H585">
        <v>4</v>
      </c>
      <c r="I585">
        <v>3.6160000000000001</v>
      </c>
      <c r="J585">
        <v>75.936000000000007</v>
      </c>
      <c r="K585" s="6">
        <v>43479</v>
      </c>
      <c r="L585" s="21">
        <v>0.75208333333333333</v>
      </c>
      <c r="M585" t="s">
        <v>116</v>
      </c>
      <c r="N585" s="22">
        <v>72.319999999999993</v>
      </c>
      <c r="O585">
        <v>4.7619047620000003</v>
      </c>
      <c r="P585" s="22">
        <v>3.6160000000000001</v>
      </c>
      <c r="Q585">
        <v>9.5</v>
      </c>
    </row>
    <row r="586" spans="1:17" x14ac:dyDescent="0.25">
      <c r="A586">
        <v>1035</v>
      </c>
      <c r="B586" t="s">
        <v>701</v>
      </c>
      <c r="C586" t="s">
        <v>124</v>
      </c>
      <c r="D586" t="s">
        <v>110</v>
      </c>
      <c r="E586" t="s">
        <v>114</v>
      </c>
      <c r="F586" t="s">
        <v>118</v>
      </c>
      <c r="G586">
        <v>63.06</v>
      </c>
      <c r="H586">
        <v>3</v>
      </c>
      <c r="I586">
        <v>9.4589999999999996</v>
      </c>
      <c r="J586">
        <v>198.63900000000001</v>
      </c>
      <c r="K586" s="6">
        <v>43484</v>
      </c>
      <c r="L586" s="21">
        <v>0.66527777777777775</v>
      </c>
      <c r="M586" t="s">
        <v>107</v>
      </c>
      <c r="N586" s="22">
        <v>189.18</v>
      </c>
      <c r="O586">
        <v>4.7619047620000003</v>
      </c>
      <c r="P586" s="22">
        <v>9.4589999999999996</v>
      </c>
      <c r="Q586">
        <v>7</v>
      </c>
    </row>
    <row r="587" spans="1:17" x14ac:dyDescent="0.25">
      <c r="A587">
        <v>3218</v>
      </c>
      <c r="B587" t="s">
        <v>702</v>
      </c>
      <c r="C587" t="s">
        <v>103</v>
      </c>
      <c r="D587" t="s">
        <v>110</v>
      </c>
      <c r="E587" t="s">
        <v>114</v>
      </c>
      <c r="F587" t="s">
        <v>106</v>
      </c>
      <c r="G587">
        <v>51.71</v>
      </c>
      <c r="H587">
        <v>4</v>
      </c>
      <c r="I587">
        <v>10.342000000000001</v>
      </c>
      <c r="J587">
        <v>217.18199999999999</v>
      </c>
      <c r="K587" s="6">
        <v>43533</v>
      </c>
      <c r="L587" s="21">
        <v>0.57847222222222217</v>
      </c>
      <c r="M587" t="s">
        <v>116</v>
      </c>
      <c r="N587" s="22">
        <v>206.84</v>
      </c>
      <c r="O587">
        <v>4.7619047620000003</v>
      </c>
      <c r="P587" s="22">
        <v>10.342000000000001</v>
      </c>
      <c r="Q587">
        <v>9.8000000000000007</v>
      </c>
    </row>
    <row r="588" spans="1:17" x14ac:dyDescent="0.25">
      <c r="A588">
        <v>1416</v>
      </c>
      <c r="B588" t="s">
        <v>703</v>
      </c>
      <c r="C588" t="s">
        <v>103</v>
      </c>
      <c r="D588" t="s">
        <v>110</v>
      </c>
      <c r="E588" t="s">
        <v>105</v>
      </c>
      <c r="F588" t="s">
        <v>125</v>
      </c>
      <c r="G588">
        <v>52.34</v>
      </c>
      <c r="H588">
        <v>3</v>
      </c>
      <c r="I588">
        <v>7.851</v>
      </c>
      <c r="J588">
        <v>164.87100000000001</v>
      </c>
      <c r="K588" s="6">
        <v>43551</v>
      </c>
      <c r="L588" s="21">
        <v>0.5854166666666667</v>
      </c>
      <c r="M588" t="s">
        <v>112</v>
      </c>
      <c r="N588" s="22">
        <v>157.02000000000001</v>
      </c>
      <c r="O588">
        <v>4.7619047620000003</v>
      </c>
      <c r="P588" s="22">
        <v>7.851</v>
      </c>
      <c r="Q588">
        <v>9.1999999999999993</v>
      </c>
    </row>
    <row r="589" spans="1:17" x14ac:dyDescent="0.25">
      <c r="A589">
        <v>1420</v>
      </c>
      <c r="B589" t="s">
        <v>704</v>
      </c>
      <c r="C589" t="s">
        <v>103</v>
      </c>
      <c r="D589" t="s">
        <v>110</v>
      </c>
      <c r="E589" t="s">
        <v>105</v>
      </c>
      <c r="F589" t="s">
        <v>118</v>
      </c>
      <c r="G589">
        <v>43.06</v>
      </c>
      <c r="H589">
        <v>5</v>
      </c>
      <c r="I589">
        <v>10.765000000000001</v>
      </c>
      <c r="J589">
        <v>226.065</v>
      </c>
      <c r="K589" s="6">
        <v>43500</v>
      </c>
      <c r="L589" s="21">
        <v>0.69305555555555554</v>
      </c>
      <c r="M589" t="s">
        <v>107</v>
      </c>
      <c r="N589" s="22">
        <v>215.3</v>
      </c>
      <c r="O589">
        <v>4.7619047620000003</v>
      </c>
      <c r="P589" s="22">
        <v>10.765000000000001</v>
      </c>
      <c r="Q589">
        <v>7.7</v>
      </c>
    </row>
    <row r="590" spans="1:17" x14ac:dyDescent="0.25">
      <c r="A590">
        <v>2349</v>
      </c>
      <c r="B590" t="s">
        <v>705</v>
      </c>
      <c r="C590" t="s">
        <v>109</v>
      </c>
      <c r="D590" t="s">
        <v>110</v>
      </c>
      <c r="E590" t="s">
        <v>114</v>
      </c>
      <c r="F590" t="s">
        <v>127</v>
      </c>
      <c r="G590">
        <v>59.61</v>
      </c>
      <c r="H590">
        <v>10</v>
      </c>
      <c r="I590">
        <v>29.805</v>
      </c>
      <c r="J590">
        <v>625.90499999999997</v>
      </c>
      <c r="K590" s="6">
        <v>43538</v>
      </c>
      <c r="L590" s="21">
        <v>0.46319444444444446</v>
      </c>
      <c r="M590" t="s">
        <v>112</v>
      </c>
      <c r="N590" s="22">
        <v>596.1</v>
      </c>
      <c r="O590">
        <v>4.7619047620000003</v>
      </c>
      <c r="P590" s="22">
        <v>29.805</v>
      </c>
      <c r="Q590">
        <v>5.3</v>
      </c>
    </row>
    <row r="591" spans="1:17" x14ac:dyDescent="0.25">
      <c r="A591">
        <v>3006</v>
      </c>
      <c r="B591" t="s">
        <v>706</v>
      </c>
      <c r="C591" t="s">
        <v>103</v>
      </c>
      <c r="D591" t="s">
        <v>110</v>
      </c>
      <c r="E591" t="s">
        <v>114</v>
      </c>
      <c r="F591" t="s">
        <v>106</v>
      </c>
      <c r="G591">
        <v>14.62</v>
      </c>
      <c r="H591">
        <v>5</v>
      </c>
      <c r="I591">
        <v>3.6549999999999998</v>
      </c>
      <c r="J591">
        <v>76.754999999999995</v>
      </c>
      <c r="K591" s="6">
        <v>43528</v>
      </c>
      <c r="L591" s="21">
        <v>0.51597222222222217</v>
      </c>
      <c r="M591" t="s">
        <v>112</v>
      </c>
      <c r="N591" s="22">
        <v>73.099999999999994</v>
      </c>
      <c r="O591">
        <v>4.7619047620000003</v>
      </c>
      <c r="P591" s="22">
        <v>3.6549999999999998</v>
      </c>
      <c r="Q591">
        <v>4.4000000000000004</v>
      </c>
    </row>
    <row r="592" spans="1:17" x14ac:dyDescent="0.25">
      <c r="A592">
        <v>2740</v>
      </c>
      <c r="B592" t="s">
        <v>707</v>
      </c>
      <c r="C592" t="s">
        <v>109</v>
      </c>
      <c r="D592" t="s">
        <v>104</v>
      </c>
      <c r="E592" t="s">
        <v>114</v>
      </c>
      <c r="F592" t="s">
        <v>106</v>
      </c>
      <c r="G592">
        <v>46.53</v>
      </c>
      <c r="H592">
        <v>6</v>
      </c>
      <c r="I592">
        <v>13.959</v>
      </c>
      <c r="J592">
        <v>293.13900000000001</v>
      </c>
      <c r="K592" s="6">
        <v>43527</v>
      </c>
      <c r="L592" s="21">
        <v>0.45416666666666666</v>
      </c>
      <c r="M592" t="s">
        <v>116</v>
      </c>
      <c r="N592" s="22">
        <v>279.18</v>
      </c>
      <c r="O592">
        <v>4.7619047620000003</v>
      </c>
      <c r="P592" s="22">
        <v>13.959</v>
      </c>
      <c r="Q592">
        <v>4.3</v>
      </c>
    </row>
    <row r="593" spans="1:17" x14ac:dyDescent="0.25">
      <c r="A593">
        <v>2383</v>
      </c>
      <c r="B593" t="s">
        <v>708</v>
      </c>
      <c r="C593" t="s">
        <v>109</v>
      </c>
      <c r="D593" t="s">
        <v>104</v>
      </c>
      <c r="E593" t="s">
        <v>105</v>
      </c>
      <c r="F593" t="s">
        <v>115</v>
      </c>
      <c r="G593">
        <v>24.24</v>
      </c>
      <c r="H593">
        <v>7</v>
      </c>
      <c r="I593">
        <v>8.484</v>
      </c>
      <c r="J593">
        <v>178.16399999999999</v>
      </c>
      <c r="K593" s="6">
        <v>43492</v>
      </c>
      <c r="L593" s="21">
        <v>0.73472222222222217</v>
      </c>
      <c r="M593" t="s">
        <v>107</v>
      </c>
      <c r="N593" s="22">
        <v>169.68</v>
      </c>
      <c r="O593">
        <v>4.7619047620000003</v>
      </c>
      <c r="P593" s="22">
        <v>8.484</v>
      </c>
      <c r="Q593">
        <v>9.4</v>
      </c>
    </row>
    <row r="594" spans="1:17" x14ac:dyDescent="0.25">
      <c r="A594">
        <v>3038</v>
      </c>
      <c r="B594" t="s">
        <v>709</v>
      </c>
      <c r="C594" t="s">
        <v>103</v>
      </c>
      <c r="D594" t="s">
        <v>104</v>
      </c>
      <c r="E594" t="s">
        <v>105</v>
      </c>
      <c r="F594" t="s">
        <v>118</v>
      </c>
      <c r="G594">
        <v>45.58</v>
      </c>
      <c r="H594">
        <v>1</v>
      </c>
      <c r="I594">
        <v>2.2789999999999999</v>
      </c>
      <c r="J594">
        <v>47.859000000000002</v>
      </c>
      <c r="K594" s="6">
        <v>43503</v>
      </c>
      <c r="L594" s="21">
        <v>0.59236111111111112</v>
      </c>
      <c r="M594" t="s">
        <v>112</v>
      </c>
      <c r="N594" s="22">
        <v>45.58</v>
      </c>
      <c r="O594">
        <v>4.7619047620000003</v>
      </c>
      <c r="P594" s="22">
        <v>2.2789999999999999</v>
      </c>
      <c r="Q594">
        <v>9.8000000000000007</v>
      </c>
    </row>
    <row r="595" spans="1:17" x14ac:dyDescent="0.25">
      <c r="A595">
        <v>2050</v>
      </c>
      <c r="B595" t="s">
        <v>710</v>
      </c>
      <c r="C595" t="s">
        <v>103</v>
      </c>
      <c r="D595" t="s">
        <v>104</v>
      </c>
      <c r="E595" t="s">
        <v>105</v>
      </c>
      <c r="F595" t="s">
        <v>118</v>
      </c>
      <c r="G595">
        <v>75.2</v>
      </c>
      <c r="H595">
        <v>3</v>
      </c>
      <c r="I595">
        <v>11.28</v>
      </c>
      <c r="J595">
        <v>236.88</v>
      </c>
      <c r="K595" s="6">
        <v>43501</v>
      </c>
      <c r="L595" s="21">
        <v>0.49374999999999997</v>
      </c>
      <c r="M595" t="s">
        <v>107</v>
      </c>
      <c r="N595" s="22">
        <v>225.6</v>
      </c>
      <c r="O595">
        <v>4.7619047620000003</v>
      </c>
      <c r="P595" s="22">
        <v>11.28</v>
      </c>
      <c r="Q595">
        <v>4.8</v>
      </c>
    </row>
    <row r="596" spans="1:17" x14ac:dyDescent="0.25">
      <c r="A596">
        <v>1066</v>
      </c>
      <c r="B596" t="s">
        <v>711</v>
      </c>
      <c r="C596" t="s">
        <v>124</v>
      </c>
      <c r="D596" t="s">
        <v>104</v>
      </c>
      <c r="E596" t="s">
        <v>114</v>
      </c>
      <c r="F596" t="s">
        <v>118</v>
      </c>
      <c r="G596">
        <v>96.8</v>
      </c>
      <c r="H596">
        <v>3</v>
      </c>
      <c r="I596">
        <v>14.52</v>
      </c>
      <c r="J596">
        <v>304.92</v>
      </c>
      <c r="K596" s="6">
        <v>43539</v>
      </c>
      <c r="L596" s="21">
        <v>0.54513888888888895</v>
      </c>
      <c r="M596" t="s">
        <v>112</v>
      </c>
      <c r="N596" s="22">
        <v>290.39999999999998</v>
      </c>
      <c r="O596">
        <v>4.7619047620000003</v>
      </c>
      <c r="P596" s="22">
        <v>14.52</v>
      </c>
      <c r="Q596">
        <v>5.3</v>
      </c>
    </row>
    <row r="597" spans="1:17" x14ac:dyDescent="0.25">
      <c r="A597">
        <v>1180</v>
      </c>
      <c r="B597" t="s">
        <v>712</v>
      </c>
      <c r="C597" t="s">
        <v>124</v>
      </c>
      <c r="D597" t="s">
        <v>110</v>
      </c>
      <c r="E597" t="s">
        <v>114</v>
      </c>
      <c r="F597" t="s">
        <v>106</v>
      </c>
      <c r="G597">
        <v>14.82</v>
      </c>
      <c r="H597">
        <v>3</v>
      </c>
      <c r="I597">
        <v>2.2229999999999999</v>
      </c>
      <c r="J597">
        <v>46.683</v>
      </c>
      <c r="K597" s="6">
        <v>43525</v>
      </c>
      <c r="L597" s="21">
        <v>0.47916666666666669</v>
      </c>
      <c r="M597" t="s">
        <v>116</v>
      </c>
      <c r="N597" s="22">
        <v>44.46</v>
      </c>
      <c r="O597">
        <v>4.7619047620000003</v>
      </c>
      <c r="P597" s="22">
        <v>2.2229999999999999</v>
      </c>
      <c r="Q597">
        <v>8.6999999999999993</v>
      </c>
    </row>
    <row r="598" spans="1:17" x14ac:dyDescent="0.25">
      <c r="A598">
        <v>1157</v>
      </c>
      <c r="B598" t="s">
        <v>713</v>
      </c>
      <c r="C598" t="s">
        <v>103</v>
      </c>
      <c r="D598" t="s">
        <v>110</v>
      </c>
      <c r="E598" t="s">
        <v>114</v>
      </c>
      <c r="F598" t="s">
        <v>125</v>
      </c>
      <c r="G598">
        <v>52.2</v>
      </c>
      <c r="H598">
        <v>3</v>
      </c>
      <c r="I598">
        <v>7.83</v>
      </c>
      <c r="J598">
        <v>164.43</v>
      </c>
      <c r="K598" s="6">
        <v>43511</v>
      </c>
      <c r="L598" s="21">
        <v>0.5625</v>
      </c>
      <c r="M598" t="s">
        <v>116</v>
      </c>
      <c r="N598" s="22">
        <v>156.6</v>
      </c>
      <c r="O598">
        <v>4.7619047620000003</v>
      </c>
      <c r="P598" s="22">
        <v>7.83</v>
      </c>
      <c r="Q598">
        <v>9.5</v>
      </c>
    </row>
    <row r="599" spans="1:17" x14ac:dyDescent="0.25">
      <c r="A599">
        <v>1632</v>
      </c>
      <c r="B599" t="s">
        <v>714</v>
      </c>
      <c r="C599" t="s">
        <v>109</v>
      </c>
      <c r="D599" t="s">
        <v>110</v>
      </c>
      <c r="E599" t="s">
        <v>105</v>
      </c>
      <c r="F599" t="s">
        <v>118</v>
      </c>
      <c r="G599">
        <v>46.66</v>
      </c>
      <c r="H599">
        <v>9</v>
      </c>
      <c r="I599">
        <v>20.997</v>
      </c>
      <c r="J599">
        <v>440.93700000000001</v>
      </c>
      <c r="K599" s="6">
        <v>43513</v>
      </c>
      <c r="L599" s="21">
        <v>0.7993055555555556</v>
      </c>
      <c r="M599" t="s">
        <v>107</v>
      </c>
      <c r="N599" s="22">
        <v>419.94</v>
      </c>
      <c r="O599">
        <v>4.7619047620000003</v>
      </c>
      <c r="P599" s="22">
        <v>20.997</v>
      </c>
      <c r="Q599">
        <v>5.3</v>
      </c>
    </row>
    <row r="600" spans="1:17" x14ac:dyDescent="0.25">
      <c r="A600">
        <v>1171</v>
      </c>
      <c r="B600" t="s">
        <v>715</v>
      </c>
      <c r="C600" t="s">
        <v>109</v>
      </c>
      <c r="D600" t="s">
        <v>110</v>
      </c>
      <c r="E600" t="s">
        <v>105</v>
      </c>
      <c r="F600" t="s">
        <v>127</v>
      </c>
      <c r="G600">
        <v>36.85</v>
      </c>
      <c r="H600">
        <v>5</v>
      </c>
      <c r="I600">
        <v>9.2125000000000004</v>
      </c>
      <c r="J600">
        <v>193.46250000000001</v>
      </c>
      <c r="K600" s="6">
        <v>43491</v>
      </c>
      <c r="L600" s="21">
        <v>0.78680555555555554</v>
      </c>
      <c r="M600" t="s">
        <v>112</v>
      </c>
      <c r="N600" s="22">
        <v>184.25</v>
      </c>
      <c r="O600">
        <v>4.7619047620000003</v>
      </c>
      <c r="P600" s="22">
        <v>9.2125000000000004</v>
      </c>
      <c r="Q600">
        <v>9.1999999999999993</v>
      </c>
    </row>
    <row r="601" spans="1:17" x14ac:dyDescent="0.25">
      <c r="A601">
        <v>2722</v>
      </c>
      <c r="B601" t="s">
        <v>716</v>
      </c>
      <c r="C601" t="s">
        <v>103</v>
      </c>
      <c r="D601" t="s">
        <v>104</v>
      </c>
      <c r="E601" t="s">
        <v>105</v>
      </c>
      <c r="F601" t="s">
        <v>115</v>
      </c>
      <c r="G601">
        <v>70.319999999999993</v>
      </c>
      <c r="H601">
        <v>2</v>
      </c>
      <c r="I601">
        <v>7.032</v>
      </c>
      <c r="J601">
        <v>147.672</v>
      </c>
      <c r="K601" s="6">
        <v>43548</v>
      </c>
      <c r="L601" s="21">
        <v>0.59861111111111109</v>
      </c>
      <c r="M601" t="s">
        <v>107</v>
      </c>
      <c r="N601" s="22">
        <v>140.63999999999999</v>
      </c>
      <c r="O601">
        <v>4.7619047620000003</v>
      </c>
      <c r="P601" s="22">
        <v>7.032</v>
      </c>
      <c r="Q601">
        <v>9.6</v>
      </c>
    </row>
    <row r="602" spans="1:17" x14ac:dyDescent="0.25">
      <c r="A602">
        <v>1883</v>
      </c>
      <c r="B602" t="s">
        <v>717</v>
      </c>
      <c r="C602" t="s">
        <v>109</v>
      </c>
      <c r="D602" t="s">
        <v>110</v>
      </c>
      <c r="E602" t="s">
        <v>114</v>
      </c>
      <c r="F602" t="s">
        <v>111</v>
      </c>
      <c r="G602">
        <v>83.08</v>
      </c>
      <c r="H602">
        <v>1</v>
      </c>
      <c r="I602">
        <v>4.1539999999999999</v>
      </c>
      <c r="J602">
        <v>87.233999999999995</v>
      </c>
      <c r="K602" s="6">
        <v>43488</v>
      </c>
      <c r="L602" s="21">
        <v>0.71944444444444444</v>
      </c>
      <c r="M602" t="s">
        <v>107</v>
      </c>
      <c r="N602" s="22">
        <v>83.08</v>
      </c>
      <c r="O602">
        <v>4.7619047620000003</v>
      </c>
      <c r="P602" s="22">
        <v>4.1539999999999999</v>
      </c>
      <c r="Q602">
        <v>6.4</v>
      </c>
    </row>
    <row r="603" spans="1:17" x14ac:dyDescent="0.25">
      <c r="A603">
        <v>1654</v>
      </c>
      <c r="B603" t="s">
        <v>718</v>
      </c>
      <c r="C603" t="s">
        <v>109</v>
      </c>
      <c r="D603" t="s">
        <v>110</v>
      </c>
      <c r="E603" t="s">
        <v>105</v>
      </c>
      <c r="F603" t="s">
        <v>127</v>
      </c>
      <c r="G603">
        <v>64.989999999999995</v>
      </c>
      <c r="H603">
        <v>1</v>
      </c>
      <c r="I603">
        <v>3.2494999999999998</v>
      </c>
      <c r="J603">
        <v>68.239500000000007</v>
      </c>
      <c r="K603" s="6">
        <v>43491</v>
      </c>
      <c r="L603" s="21">
        <v>0.42083333333333334</v>
      </c>
      <c r="M603" t="s">
        <v>116</v>
      </c>
      <c r="N603" s="22">
        <v>64.989999999999995</v>
      </c>
      <c r="O603">
        <v>4.7619047620000003</v>
      </c>
      <c r="P603" s="22">
        <v>3.2494999999999998</v>
      </c>
      <c r="Q603">
        <v>4.5</v>
      </c>
    </row>
    <row r="604" spans="1:17" x14ac:dyDescent="0.25">
      <c r="A604">
        <v>2154</v>
      </c>
      <c r="B604" t="s">
        <v>719</v>
      </c>
      <c r="C604" t="s">
        <v>109</v>
      </c>
      <c r="D604" t="s">
        <v>110</v>
      </c>
      <c r="E604" t="s">
        <v>114</v>
      </c>
      <c r="F604" t="s">
        <v>125</v>
      </c>
      <c r="G604">
        <v>77.56</v>
      </c>
      <c r="H604">
        <v>10</v>
      </c>
      <c r="I604">
        <v>38.78</v>
      </c>
      <c r="J604">
        <v>814.38</v>
      </c>
      <c r="K604" s="6">
        <v>43538</v>
      </c>
      <c r="L604" s="21">
        <v>0.85763888888888884</v>
      </c>
      <c r="M604" t="s">
        <v>107</v>
      </c>
      <c r="N604" s="22">
        <v>775.6</v>
      </c>
      <c r="O604">
        <v>4.7619047620000003</v>
      </c>
      <c r="P604" s="22">
        <v>38.78</v>
      </c>
      <c r="Q604">
        <v>6.9</v>
      </c>
    </row>
    <row r="605" spans="1:17" x14ac:dyDescent="0.25">
      <c r="A605">
        <v>1443</v>
      </c>
      <c r="B605" t="s">
        <v>720</v>
      </c>
      <c r="C605" t="s">
        <v>124</v>
      </c>
      <c r="D605" t="s">
        <v>110</v>
      </c>
      <c r="E605" t="s">
        <v>105</v>
      </c>
      <c r="F605" t="s">
        <v>118</v>
      </c>
      <c r="G605">
        <v>54.51</v>
      </c>
      <c r="H605">
        <v>6</v>
      </c>
      <c r="I605">
        <v>16.353000000000002</v>
      </c>
      <c r="J605">
        <v>343.41300000000001</v>
      </c>
      <c r="K605" s="6">
        <v>43541</v>
      </c>
      <c r="L605" s="21">
        <v>0.57916666666666672</v>
      </c>
      <c r="M605" t="s">
        <v>107</v>
      </c>
      <c r="N605" s="22">
        <v>327.06</v>
      </c>
      <c r="O605">
        <v>4.7619047620000003</v>
      </c>
      <c r="P605" s="22">
        <v>16.353000000000002</v>
      </c>
      <c r="Q605">
        <v>7.8</v>
      </c>
    </row>
    <row r="606" spans="1:17" x14ac:dyDescent="0.25">
      <c r="A606">
        <v>2598</v>
      </c>
      <c r="B606" t="s">
        <v>721</v>
      </c>
      <c r="C606" t="s">
        <v>109</v>
      </c>
      <c r="D606" t="s">
        <v>104</v>
      </c>
      <c r="E606" t="s">
        <v>105</v>
      </c>
      <c r="F606" t="s">
        <v>127</v>
      </c>
      <c r="G606">
        <v>51.89</v>
      </c>
      <c r="H606">
        <v>7</v>
      </c>
      <c r="I606">
        <v>18.1615</v>
      </c>
      <c r="J606">
        <v>381.39150000000001</v>
      </c>
      <c r="K606" s="6">
        <v>43473</v>
      </c>
      <c r="L606" s="21">
        <v>0.83888888888888891</v>
      </c>
      <c r="M606" t="s">
        <v>112</v>
      </c>
      <c r="N606" s="22">
        <v>363.23</v>
      </c>
      <c r="O606">
        <v>4.7619047620000003</v>
      </c>
      <c r="P606" s="22">
        <v>18.1615</v>
      </c>
      <c r="Q606">
        <v>4.5</v>
      </c>
    </row>
    <row r="607" spans="1:17" x14ac:dyDescent="0.25">
      <c r="A607">
        <v>1057</v>
      </c>
      <c r="B607" t="s">
        <v>722</v>
      </c>
      <c r="C607" t="s">
        <v>124</v>
      </c>
      <c r="D607" t="s">
        <v>110</v>
      </c>
      <c r="E607" t="s">
        <v>114</v>
      </c>
      <c r="F607" t="s">
        <v>115</v>
      </c>
      <c r="G607">
        <v>31.75</v>
      </c>
      <c r="H607">
        <v>4</v>
      </c>
      <c r="I607">
        <v>6.35</v>
      </c>
      <c r="J607">
        <v>133.35</v>
      </c>
      <c r="K607" s="6">
        <v>43504</v>
      </c>
      <c r="L607" s="21">
        <v>0.6430555555555556</v>
      </c>
      <c r="M607" t="s">
        <v>112</v>
      </c>
      <c r="N607" s="22">
        <v>127</v>
      </c>
      <c r="O607">
        <v>4.7619047620000003</v>
      </c>
      <c r="P607" s="22">
        <v>6.35</v>
      </c>
      <c r="Q607">
        <v>8.6</v>
      </c>
    </row>
    <row r="608" spans="1:17" x14ac:dyDescent="0.25">
      <c r="A608">
        <v>2185</v>
      </c>
      <c r="B608" t="s">
        <v>723</v>
      </c>
      <c r="C608" t="s">
        <v>103</v>
      </c>
      <c r="D608" t="s">
        <v>104</v>
      </c>
      <c r="E608" t="s">
        <v>105</v>
      </c>
      <c r="F608" t="s">
        <v>127</v>
      </c>
      <c r="G608">
        <v>53.65</v>
      </c>
      <c r="H608">
        <v>7</v>
      </c>
      <c r="I608">
        <v>18.7775</v>
      </c>
      <c r="J608">
        <v>394.32749999999999</v>
      </c>
      <c r="K608" s="6">
        <v>43506</v>
      </c>
      <c r="L608" s="21">
        <v>0.53888888888888886</v>
      </c>
      <c r="M608" t="s">
        <v>107</v>
      </c>
      <c r="N608" s="22">
        <v>375.55</v>
      </c>
      <c r="O608">
        <v>4.7619047620000003</v>
      </c>
      <c r="P608" s="22">
        <v>18.7775</v>
      </c>
      <c r="Q608">
        <v>5.2</v>
      </c>
    </row>
    <row r="609" spans="1:17" x14ac:dyDescent="0.25">
      <c r="A609">
        <v>1449</v>
      </c>
      <c r="B609" t="s">
        <v>724</v>
      </c>
      <c r="C609" t="s">
        <v>109</v>
      </c>
      <c r="D609" t="s">
        <v>104</v>
      </c>
      <c r="E609" t="s">
        <v>105</v>
      </c>
      <c r="F609" t="s">
        <v>125</v>
      </c>
      <c r="G609">
        <v>49.79</v>
      </c>
      <c r="H609">
        <v>4</v>
      </c>
      <c r="I609">
        <v>9.9580000000000002</v>
      </c>
      <c r="J609">
        <v>209.11799999999999</v>
      </c>
      <c r="K609" s="6">
        <v>43552</v>
      </c>
      <c r="L609" s="21">
        <v>0.8027777777777777</v>
      </c>
      <c r="M609" t="s">
        <v>116</v>
      </c>
      <c r="N609" s="22">
        <v>199.16</v>
      </c>
      <c r="O609">
        <v>4.7619047620000003</v>
      </c>
      <c r="P609" s="22">
        <v>9.9580000000000002</v>
      </c>
      <c r="Q609">
        <v>6.4</v>
      </c>
    </row>
    <row r="610" spans="1:17" x14ac:dyDescent="0.25">
      <c r="A610">
        <v>1550</v>
      </c>
      <c r="B610" t="s">
        <v>725</v>
      </c>
      <c r="C610" t="s">
        <v>103</v>
      </c>
      <c r="D610" t="s">
        <v>110</v>
      </c>
      <c r="E610" t="s">
        <v>114</v>
      </c>
      <c r="F610" t="s">
        <v>127</v>
      </c>
      <c r="G610">
        <v>30.61</v>
      </c>
      <c r="H610">
        <v>1</v>
      </c>
      <c r="I610">
        <v>1.5305</v>
      </c>
      <c r="J610">
        <v>32.140500000000003</v>
      </c>
      <c r="K610" s="6">
        <v>43488</v>
      </c>
      <c r="L610" s="21">
        <v>0.51388888888888895</v>
      </c>
      <c r="M610" t="s">
        <v>107</v>
      </c>
      <c r="N610" s="22">
        <v>30.61</v>
      </c>
      <c r="O610">
        <v>4.7619047620000003</v>
      </c>
      <c r="P610" s="22">
        <v>1.5305</v>
      </c>
      <c r="Q610">
        <v>5.2</v>
      </c>
    </row>
    <row r="611" spans="1:17" x14ac:dyDescent="0.25">
      <c r="A611">
        <v>1303</v>
      </c>
      <c r="B611" t="s">
        <v>726</v>
      </c>
      <c r="C611" t="s">
        <v>124</v>
      </c>
      <c r="D611" t="s">
        <v>104</v>
      </c>
      <c r="E611" t="s">
        <v>114</v>
      </c>
      <c r="F611" t="s">
        <v>125</v>
      </c>
      <c r="G611">
        <v>57.89</v>
      </c>
      <c r="H611">
        <v>2</v>
      </c>
      <c r="I611">
        <v>5.7889999999999997</v>
      </c>
      <c r="J611">
        <v>121.569</v>
      </c>
      <c r="K611" s="6">
        <v>43482</v>
      </c>
      <c r="L611" s="21">
        <v>0.44236111111111115</v>
      </c>
      <c r="M611" t="s">
        <v>107</v>
      </c>
      <c r="N611" s="22">
        <v>115.78</v>
      </c>
      <c r="O611">
        <v>4.7619047620000003</v>
      </c>
      <c r="P611" s="22">
        <v>5.7889999999999997</v>
      </c>
      <c r="Q611">
        <v>8.9</v>
      </c>
    </row>
    <row r="612" spans="1:17" x14ac:dyDescent="0.25">
      <c r="A612">
        <v>2090</v>
      </c>
      <c r="B612" t="s">
        <v>727</v>
      </c>
      <c r="C612" t="s">
        <v>103</v>
      </c>
      <c r="D612" t="s">
        <v>110</v>
      </c>
      <c r="E612" t="s">
        <v>105</v>
      </c>
      <c r="F612" t="s">
        <v>111</v>
      </c>
      <c r="G612">
        <v>28.96</v>
      </c>
      <c r="H612">
        <v>1</v>
      </c>
      <c r="I612">
        <v>1.448</v>
      </c>
      <c r="J612">
        <v>30.408000000000001</v>
      </c>
      <c r="K612" s="6">
        <v>43503</v>
      </c>
      <c r="L612" s="21">
        <v>0.4291666666666667</v>
      </c>
      <c r="M612" t="s">
        <v>116</v>
      </c>
      <c r="N612" s="22">
        <v>28.96</v>
      </c>
      <c r="O612">
        <v>4.7619047620000003</v>
      </c>
      <c r="P612" s="22">
        <v>1.448</v>
      </c>
      <c r="Q612">
        <v>6.2</v>
      </c>
    </row>
    <row r="613" spans="1:17" x14ac:dyDescent="0.25">
      <c r="A613">
        <v>3084</v>
      </c>
      <c r="B613" t="s">
        <v>728</v>
      </c>
      <c r="C613" t="s">
        <v>109</v>
      </c>
      <c r="D613" t="s">
        <v>104</v>
      </c>
      <c r="E613" t="s">
        <v>105</v>
      </c>
      <c r="F613" t="s">
        <v>125</v>
      </c>
      <c r="G613">
        <v>98.97</v>
      </c>
      <c r="H613">
        <v>9</v>
      </c>
      <c r="I613">
        <v>44.536499999999997</v>
      </c>
      <c r="J613">
        <v>935.26649999999995</v>
      </c>
      <c r="K613" s="6">
        <v>43533</v>
      </c>
      <c r="L613" s="21">
        <v>0.47430555555555554</v>
      </c>
      <c r="M613" t="s">
        <v>112</v>
      </c>
      <c r="N613" s="22">
        <v>890.73</v>
      </c>
      <c r="O613">
        <v>4.7619047620000003</v>
      </c>
      <c r="P613" s="22">
        <v>44.536499999999997</v>
      </c>
      <c r="Q613">
        <v>6.7</v>
      </c>
    </row>
    <row r="614" spans="1:17" x14ac:dyDescent="0.25">
      <c r="A614">
        <v>1667</v>
      </c>
      <c r="B614" t="s">
        <v>729</v>
      </c>
      <c r="C614" t="s">
        <v>124</v>
      </c>
      <c r="D614" t="s">
        <v>104</v>
      </c>
      <c r="E614" t="s">
        <v>114</v>
      </c>
      <c r="F614" t="s">
        <v>127</v>
      </c>
      <c r="G614">
        <v>93.22</v>
      </c>
      <c r="H614">
        <v>3</v>
      </c>
      <c r="I614">
        <v>13.983000000000001</v>
      </c>
      <c r="J614">
        <v>293.64299999999997</v>
      </c>
      <c r="K614" s="6">
        <v>43489</v>
      </c>
      <c r="L614" s="21">
        <v>0.48958333333333331</v>
      </c>
      <c r="M614" t="s">
        <v>112</v>
      </c>
      <c r="N614" s="22">
        <v>279.66000000000003</v>
      </c>
      <c r="O614">
        <v>4.7619047620000003</v>
      </c>
      <c r="P614" s="22">
        <v>13.983000000000001</v>
      </c>
      <c r="Q614">
        <v>7.2</v>
      </c>
    </row>
    <row r="615" spans="1:17" x14ac:dyDescent="0.25">
      <c r="A615">
        <v>1396</v>
      </c>
      <c r="B615" t="s">
        <v>730</v>
      </c>
      <c r="C615" t="s">
        <v>109</v>
      </c>
      <c r="D615" t="s">
        <v>104</v>
      </c>
      <c r="E615" t="s">
        <v>114</v>
      </c>
      <c r="F615" t="s">
        <v>118</v>
      </c>
      <c r="G615">
        <v>80.930000000000007</v>
      </c>
      <c r="H615">
        <v>1</v>
      </c>
      <c r="I615">
        <v>4.0465</v>
      </c>
      <c r="J615">
        <v>84.976500000000001</v>
      </c>
      <c r="K615" s="6">
        <v>43484</v>
      </c>
      <c r="L615" s="21">
        <v>0.67222222222222217</v>
      </c>
      <c r="M615" t="s">
        <v>116</v>
      </c>
      <c r="N615" s="22">
        <v>80.930000000000007</v>
      </c>
      <c r="O615">
        <v>4.7619047620000003</v>
      </c>
      <c r="P615" s="22">
        <v>4.0465</v>
      </c>
      <c r="Q615">
        <v>9</v>
      </c>
    </row>
    <row r="616" spans="1:17" x14ac:dyDescent="0.25">
      <c r="A616">
        <v>1362</v>
      </c>
      <c r="B616" t="s">
        <v>731</v>
      </c>
      <c r="C616" t="s">
        <v>103</v>
      </c>
      <c r="D616" t="s">
        <v>104</v>
      </c>
      <c r="E616" t="s">
        <v>114</v>
      </c>
      <c r="F616" t="s">
        <v>125</v>
      </c>
      <c r="G616">
        <v>67.45</v>
      </c>
      <c r="H616">
        <v>10</v>
      </c>
      <c r="I616">
        <v>33.725000000000001</v>
      </c>
      <c r="J616">
        <v>708.22500000000002</v>
      </c>
      <c r="K616" s="6">
        <v>43499</v>
      </c>
      <c r="L616" s="21">
        <v>0.47569444444444442</v>
      </c>
      <c r="M616" t="s">
        <v>107</v>
      </c>
      <c r="N616" s="22">
        <v>674.5</v>
      </c>
      <c r="O616">
        <v>4.7619047620000003</v>
      </c>
      <c r="P616" s="22">
        <v>33.725000000000001</v>
      </c>
      <c r="Q616">
        <v>4.2</v>
      </c>
    </row>
    <row r="617" spans="1:17" x14ac:dyDescent="0.25">
      <c r="A617">
        <v>1689</v>
      </c>
      <c r="B617" t="s">
        <v>732</v>
      </c>
      <c r="C617" t="s">
        <v>103</v>
      </c>
      <c r="D617" t="s">
        <v>104</v>
      </c>
      <c r="E617" t="s">
        <v>105</v>
      </c>
      <c r="F617" t="s">
        <v>118</v>
      </c>
      <c r="G617">
        <v>38.72</v>
      </c>
      <c r="H617">
        <v>9</v>
      </c>
      <c r="I617">
        <v>17.423999999999999</v>
      </c>
      <c r="J617">
        <v>365.904</v>
      </c>
      <c r="K617" s="6">
        <v>43544</v>
      </c>
      <c r="L617" s="21">
        <v>0.51666666666666672</v>
      </c>
      <c r="M617" t="s">
        <v>107</v>
      </c>
      <c r="N617" s="22">
        <v>348.48</v>
      </c>
      <c r="O617">
        <v>4.7619047620000003</v>
      </c>
      <c r="P617" s="22">
        <v>17.423999999999999</v>
      </c>
      <c r="Q617">
        <v>4.2</v>
      </c>
    </row>
    <row r="618" spans="1:17" x14ac:dyDescent="0.25">
      <c r="A618">
        <v>1051</v>
      </c>
      <c r="B618" t="s">
        <v>733</v>
      </c>
      <c r="C618" t="s">
        <v>124</v>
      </c>
      <c r="D618" t="s">
        <v>104</v>
      </c>
      <c r="E618" t="s">
        <v>114</v>
      </c>
      <c r="F618" t="s">
        <v>118</v>
      </c>
      <c r="G618">
        <v>72.599999999999994</v>
      </c>
      <c r="H618">
        <v>6</v>
      </c>
      <c r="I618">
        <v>21.78</v>
      </c>
      <c r="J618">
        <v>457.38</v>
      </c>
      <c r="K618" s="6">
        <v>43478</v>
      </c>
      <c r="L618" s="21">
        <v>0.82708333333333339</v>
      </c>
      <c r="M618" t="s">
        <v>112</v>
      </c>
      <c r="N618" s="22">
        <v>435.6</v>
      </c>
      <c r="O618">
        <v>4.7619047620000003</v>
      </c>
      <c r="P618" s="22">
        <v>21.78</v>
      </c>
      <c r="Q618">
        <v>6.9</v>
      </c>
    </row>
    <row r="619" spans="1:17" x14ac:dyDescent="0.25">
      <c r="A619">
        <v>1713</v>
      </c>
      <c r="B619" t="s">
        <v>734</v>
      </c>
      <c r="C619" t="s">
        <v>109</v>
      </c>
      <c r="D619" t="s">
        <v>104</v>
      </c>
      <c r="E619" t="s">
        <v>114</v>
      </c>
      <c r="F619" t="s">
        <v>111</v>
      </c>
      <c r="G619">
        <v>87.91</v>
      </c>
      <c r="H619">
        <v>5</v>
      </c>
      <c r="I619">
        <v>21.977499999999999</v>
      </c>
      <c r="J619">
        <v>461.52749999999997</v>
      </c>
      <c r="K619" s="6">
        <v>43538</v>
      </c>
      <c r="L619" s="21">
        <v>0.75694444444444453</v>
      </c>
      <c r="M619" t="s">
        <v>107</v>
      </c>
      <c r="N619" s="22">
        <v>439.55</v>
      </c>
      <c r="O619">
        <v>4.7619047620000003</v>
      </c>
      <c r="P619" s="22">
        <v>21.977499999999999</v>
      </c>
      <c r="Q619">
        <v>4.4000000000000004</v>
      </c>
    </row>
    <row r="620" spans="1:17" x14ac:dyDescent="0.25">
      <c r="A620">
        <v>1317</v>
      </c>
      <c r="B620" t="s">
        <v>735</v>
      </c>
      <c r="C620" t="s">
        <v>103</v>
      </c>
      <c r="D620" t="s">
        <v>104</v>
      </c>
      <c r="E620" t="s">
        <v>114</v>
      </c>
      <c r="F620" t="s">
        <v>125</v>
      </c>
      <c r="G620">
        <v>98.53</v>
      </c>
      <c r="H620">
        <v>6</v>
      </c>
      <c r="I620">
        <v>29.559000000000001</v>
      </c>
      <c r="J620">
        <v>620.73900000000003</v>
      </c>
      <c r="K620" s="6">
        <v>43488</v>
      </c>
      <c r="L620" s="21">
        <v>0.47361111111111115</v>
      </c>
      <c r="M620" t="s">
        <v>116</v>
      </c>
      <c r="N620" s="22">
        <v>591.17999999999995</v>
      </c>
      <c r="O620">
        <v>4.7619047620000003</v>
      </c>
      <c r="P620" s="22">
        <v>29.559000000000001</v>
      </c>
      <c r="Q620">
        <v>4</v>
      </c>
    </row>
    <row r="621" spans="1:17" x14ac:dyDescent="0.25">
      <c r="A621">
        <v>1262</v>
      </c>
      <c r="B621" t="s">
        <v>736</v>
      </c>
      <c r="C621" t="s">
        <v>109</v>
      </c>
      <c r="D621" t="s">
        <v>104</v>
      </c>
      <c r="E621" t="s">
        <v>105</v>
      </c>
      <c r="F621" t="s">
        <v>127</v>
      </c>
      <c r="G621">
        <v>43.46</v>
      </c>
      <c r="H621">
        <v>6</v>
      </c>
      <c r="I621">
        <v>13.038</v>
      </c>
      <c r="J621">
        <v>273.798</v>
      </c>
      <c r="K621" s="6">
        <v>43503</v>
      </c>
      <c r="L621" s="21">
        <v>0.74652777777777779</v>
      </c>
      <c r="M621" t="s">
        <v>107</v>
      </c>
      <c r="N621" s="22">
        <v>260.76</v>
      </c>
      <c r="O621">
        <v>4.7619047620000003</v>
      </c>
      <c r="P621" s="22">
        <v>13.038</v>
      </c>
      <c r="Q621">
        <v>8.5</v>
      </c>
    </row>
    <row r="622" spans="1:17" x14ac:dyDescent="0.25">
      <c r="A622">
        <v>2256</v>
      </c>
      <c r="B622" t="s">
        <v>737</v>
      </c>
      <c r="C622" t="s">
        <v>103</v>
      </c>
      <c r="D622" t="s">
        <v>110</v>
      </c>
      <c r="E622" t="s">
        <v>105</v>
      </c>
      <c r="F622" t="s">
        <v>125</v>
      </c>
      <c r="G622">
        <v>71.680000000000007</v>
      </c>
      <c r="H622">
        <v>3</v>
      </c>
      <c r="I622">
        <v>10.752000000000001</v>
      </c>
      <c r="J622">
        <v>225.792</v>
      </c>
      <c r="K622" s="6">
        <v>43552</v>
      </c>
      <c r="L622" s="21">
        <v>0.64583333333333337</v>
      </c>
      <c r="M622" t="s">
        <v>116</v>
      </c>
      <c r="N622" s="22">
        <v>215.04</v>
      </c>
      <c r="O622">
        <v>4.7619047620000003</v>
      </c>
      <c r="P622" s="22">
        <v>10.752000000000001</v>
      </c>
      <c r="Q622">
        <v>9.1999999999999993</v>
      </c>
    </row>
    <row r="623" spans="1:17" x14ac:dyDescent="0.25">
      <c r="A623">
        <v>2061</v>
      </c>
      <c r="B623" t="s">
        <v>738</v>
      </c>
      <c r="C623" t="s">
        <v>103</v>
      </c>
      <c r="D623" t="s">
        <v>104</v>
      </c>
      <c r="E623" t="s">
        <v>105</v>
      </c>
      <c r="F623" t="s">
        <v>125</v>
      </c>
      <c r="G623">
        <v>91.61</v>
      </c>
      <c r="H623">
        <v>1</v>
      </c>
      <c r="I623">
        <v>4.5804999999999998</v>
      </c>
      <c r="J623">
        <v>96.1905</v>
      </c>
      <c r="K623" s="6">
        <v>43544</v>
      </c>
      <c r="L623" s="21">
        <v>0.8222222222222223</v>
      </c>
      <c r="M623" t="s">
        <v>112</v>
      </c>
      <c r="N623" s="22">
        <v>91.61</v>
      </c>
      <c r="O623">
        <v>4.7619047620000003</v>
      </c>
      <c r="P623" s="22">
        <v>4.5804999999999998</v>
      </c>
      <c r="Q623">
        <v>9.8000000000000007</v>
      </c>
    </row>
    <row r="624" spans="1:17" x14ac:dyDescent="0.25">
      <c r="A624">
        <v>3217</v>
      </c>
      <c r="B624" t="s">
        <v>739</v>
      </c>
      <c r="C624" t="s">
        <v>124</v>
      </c>
      <c r="D624" t="s">
        <v>104</v>
      </c>
      <c r="E624" t="s">
        <v>105</v>
      </c>
      <c r="F624" t="s">
        <v>115</v>
      </c>
      <c r="G624">
        <v>94.59</v>
      </c>
      <c r="H624">
        <v>7</v>
      </c>
      <c r="I624">
        <v>33.106499999999997</v>
      </c>
      <c r="J624">
        <v>695.23649999999998</v>
      </c>
      <c r="K624" s="6">
        <v>43482</v>
      </c>
      <c r="L624" s="21">
        <v>0.64374999999999993</v>
      </c>
      <c r="M624" t="s">
        <v>116</v>
      </c>
      <c r="N624" s="22">
        <v>662.13</v>
      </c>
      <c r="O624">
        <v>4.7619047620000003</v>
      </c>
      <c r="P624" s="22">
        <v>33.106499999999997</v>
      </c>
      <c r="Q624">
        <v>4.9000000000000004</v>
      </c>
    </row>
    <row r="625" spans="1:17" x14ac:dyDescent="0.25">
      <c r="A625">
        <v>2524</v>
      </c>
      <c r="B625" t="s">
        <v>740</v>
      </c>
      <c r="C625" t="s">
        <v>124</v>
      </c>
      <c r="D625" t="s">
        <v>110</v>
      </c>
      <c r="E625" t="s">
        <v>105</v>
      </c>
      <c r="F625" t="s">
        <v>127</v>
      </c>
      <c r="G625">
        <v>83.25</v>
      </c>
      <c r="H625">
        <v>10</v>
      </c>
      <c r="I625">
        <v>41.625</v>
      </c>
      <c r="J625">
        <v>874.125</v>
      </c>
      <c r="K625" s="6">
        <v>43477</v>
      </c>
      <c r="L625" s="21">
        <v>0.47569444444444442</v>
      </c>
      <c r="M625" t="s">
        <v>116</v>
      </c>
      <c r="N625" s="22">
        <v>832.5</v>
      </c>
      <c r="O625">
        <v>4.7619047620000003</v>
      </c>
      <c r="P625" s="22">
        <v>41.625</v>
      </c>
      <c r="Q625">
        <v>4.4000000000000004</v>
      </c>
    </row>
    <row r="626" spans="1:17" x14ac:dyDescent="0.25">
      <c r="A626">
        <v>2224</v>
      </c>
      <c r="B626" t="s">
        <v>741</v>
      </c>
      <c r="C626" t="s">
        <v>124</v>
      </c>
      <c r="D626" t="s">
        <v>104</v>
      </c>
      <c r="E626" t="s">
        <v>114</v>
      </c>
      <c r="F626" t="s">
        <v>127</v>
      </c>
      <c r="G626">
        <v>91.35</v>
      </c>
      <c r="H626">
        <v>1</v>
      </c>
      <c r="I626">
        <v>4.5674999999999999</v>
      </c>
      <c r="J626">
        <v>95.917500000000004</v>
      </c>
      <c r="K626" s="6">
        <v>43512</v>
      </c>
      <c r="L626" s="21">
        <v>0.65416666666666667</v>
      </c>
      <c r="M626" t="s">
        <v>112</v>
      </c>
      <c r="N626" s="22">
        <v>91.35</v>
      </c>
      <c r="O626">
        <v>4.7619047620000003</v>
      </c>
      <c r="P626" s="22">
        <v>4.5674999999999999</v>
      </c>
      <c r="Q626">
        <v>6.8</v>
      </c>
    </row>
    <row r="627" spans="1:17" x14ac:dyDescent="0.25">
      <c r="A627">
        <v>1438</v>
      </c>
      <c r="B627" t="s">
        <v>742</v>
      </c>
      <c r="C627" t="s">
        <v>124</v>
      </c>
      <c r="D627" t="s">
        <v>104</v>
      </c>
      <c r="E627" t="s">
        <v>105</v>
      </c>
      <c r="F627" t="s">
        <v>125</v>
      </c>
      <c r="G627">
        <v>78.88</v>
      </c>
      <c r="H627">
        <v>2</v>
      </c>
      <c r="I627">
        <v>7.8879999999999999</v>
      </c>
      <c r="J627">
        <v>165.648</v>
      </c>
      <c r="K627" s="6">
        <v>43491</v>
      </c>
      <c r="L627" s="21">
        <v>0.6694444444444444</v>
      </c>
      <c r="M627" t="s">
        <v>112</v>
      </c>
      <c r="N627" s="22">
        <v>157.76</v>
      </c>
      <c r="O627">
        <v>4.7619047620000003</v>
      </c>
      <c r="P627" s="22">
        <v>7.8879999999999999</v>
      </c>
      <c r="Q627">
        <v>9.1</v>
      </c>
    </row>
    <row r="628" spans="1:17" x14ac:dyDescent="0.25">
      <c r="A628">
        <v>1796</v>
      </c>
      <c r="B628" t="s">
        <v>743</v>
      </c>
      <c r="C628" t="s">
        <v>103</v>
      </c>
      <c r="D628" t="s">
        <v>110</v>
      </c>
      <c r="E628" t="s">
        <v>114</v>
      </c>
      <c r="F628" t="s">
        <v>118</v>
      </c>
      <c r="G628">
        <v>60.87</v>
      </c>
      <c r="H628">
        <v>2</v>
      </c>
      <c r="I628">
        <v>6.0869999999999997</v>
      </c>
      <c r="J628">
        <v>127.827</v>
      </c>
      <c r="K628" s="6">
        <v>43533</v>
      </c>
      <c r="L628" s="21">
        <v>0.52569444444444446</v>
      </c>
      <c r="M628" t="s">
        <v>107</v>
      </c>
      <c r="N628" s="22">
        <v>121.74</v>
      </c>
      <c r="O628">
        <v>4.7619047620000003</v>
      </c>
      <c r="P628" s="22">
        <v>6.0869999999999997</v>
      </c>
      <c r="Q628">
        <v>8.6999999999999993</v>
      </c>
    </row>
    <row r="629" spans="1:17" x14ac:dyDescent="0.25">
      <c r="A629">
        <v>1095</v>
      </c>
      <c r="B629" t="s">
        <v>744</v>
      </c>
      <c r="C629" t="s">
        <v>124</v>
      </c>
      <c r="D629" t="s">
        <v>104</v>
      </c>
      <c r="E629" t="s">
        <v>114</v>
      </c>
      <c r="F629" t="s">
        <v>106</v>
      </c>
      <c r="G629">
        <v>82.58</v>
      </c>
      <c r="H629">
        <v>10</v>
      </c>
      <c r="I629">
        <v>41.29</v>
      </c>
      <c r="J629">
        <v>867.09</v>
      </c>
      <c r="K629" s="6">
        <v>43538</v>
      </c>
      <c r="L629" s="21">
        <v>0.6118055555555556</v>
      </c>
      <c r="M629" t="s">
        <v>112</v>
      </c>
      <c r="N629" s="22">
        <v>825.8</v>
      </c>
      <c r="O629">
        <v>4.7619047620000003</v>
      </c>
      <c r="P629" s="22">
        <v>41.29</v>
      </c>
      <c r="Q629">
        <v>5</v>
      </c>
    </row>
    <row r="630" spans="1:17" x14ac:dyDescent="0.25">
      <c r="A630">
        <v>2518</v>
      </c>
      <c r="B630" t="s">
        <v>745</v>
      </c>
      <c r="C630" t="s">
        <v>103</v>
      </c>
      <c r="D630" t="s">
        <v>104</v>
      </c>
      <c r="E630" t="s">
        <v>114</v>
      </c>
      <c r="F630" t="s">
        <v>115</v>
      </c>
      <c r="G630">
        <v>53.3</v>
      </c>
      <c r="H630">
        <v>3</v>
      </c>
      <c r="I630">
        <v>7.9950000000000001</v>
      </c>
      <c r="J630">
        <v>167.89500000000001</v>
      </c>
      <c r="K630" s="6">
        <v>43490</v>
      </c>
      <c r="L630" s="21">
        <v>0.59652777777777777</v>
      </c>
      <c r="M630" t="s">
        <v>107</v>
      </c>
      <c r="N630" s="22">
        <v>159.9</v>
      </c>
      <c r="O630">
        <v>4.7619047620000003</v>
      </c>
      <c r="P630" s="22">
        <v>7.9950000000000001</v>
      </c>
      <c r="Q630">
        <v>7.5</v>
      </c>
    </row>
    <row r="631" spans="1:17" x14ac:dyDescent="0.25">
      <c r="A631">
        <v>2984</v>
      </c>
      <c r="B631" t="s">
        <v>746</v>
      </c>
      <c r="C631" t="s">
        <v>103</v>
      </c>
      <c r="D631" t="s">
        <v>110</v>
      </c>
      <c r="E631" t="s">
        <v>105</v>
      </c>
      <c r="F631" t="s">
        <v>127</v>
      </c>
      <c r="G631">
        <v>12.09</v>
      </c>
      <c r="H631">
        <v>1</v>
      </c>
      <c r="I631">
        <v>0.60450000000000004</v>
      </c>
      <c r="J631">
        <v>12.6945</v>
      </c>
      <c r="K631" s="6">
        <v>43491</v>
      </c>
      <c r="L631" s="21">
        <v>0.7631944444444444</v>
      </c>
      <c r="M631" t="s">
        <v>116</v>
      </c>
      <c r="N631" s="22">
        <v>12.09</v>
      </c>
      <c r="O631">
        <v>4.7619047620000003</v>
      </c>
      <c r="P631" s="22">
        <v>0.60450000000000004</v>
      </c>
      <c r="Q631">
        <v>8.1999999999999993</v>
      </c>
    </row>
    <row r="632" spans="1:17" x14ac:dyDescent="0.25">
      <c r="A632">
        <v>1391</v>
      </c>
      <c r="B632" t="s">
        <v>747</v>
      </c>
      <c r="C632" t="s">
        <v>103</v>
      </c>
      <c r="D632" t="s">
        <v>110</v>
      </c>
      <c r="E632" t="s">
        <v>114</v>
      </c>
      <c r="F632" t="s">
        <v>118</v>
      </c>
      <c r="G632">
        <v>64.19</v>
      </c>
      <c r="H632">
        <v>10</v>
      </c>
      <c r="I632">
        <v>32.094999999999999</v>
      </c>
      <c r="J632">
        <v>673.995</v>
      </c>
      <c r="K632" s="6">
        <v>43484</v>
      </c>
      <c r="L632" s="21">
        <v>0.58888888888888891</v>
      </c>
      <c r="M632" t="s">
        <v>116</v>
      </c>
      <c r="N632" s="22">
        <v>641.9</v>
      </c>
      <c r="O632">
        <v>4.7619047620000003</v>
      </c>
      <c r="P632" s="22">
        <v>32.094999999999999</v>
      </c>
      <c r="Q632">
        <v>6.7</v>
      </c>
    </row>
    <row r="633" spans="1:17" x14ac:dyDescent="0.25">
      <c r="A633">
        <v>1666</v>
      </c>
      <c r="B633" t="s">
        <v>748</v>
      </c>
      <c r="C633" t="s">
        <v>103</v>
      </c>
      <c r="D633" t="s">
        <v>110</v>
      </c>
      <c r="E633" t="s">
        <v>114</v>
      </c>
      <c r="F633" t="s">
        <v>111</v>
      </c>
      <c r="G633">
        <v>78.31</v>
      </c>
      <c r="H633">
        <v>3</v>
      </c>
      <c r="I633">
        <v>11.746499999999999</v>
      </c>
      <c r="J633">
        <v>246.6765</v>
      </c>
      <c r="K633" s="6">
        <v>43529</v>
      </c>
      <c r="L633" s="21">
        <v>0.69305555555555554</v>
      </c>
      <c r="M633" t="s">
        <v>107</v>
      </c>
      <c r="N633" s="22">
        <v>234.93</v>
      </c>
      <c r="O633">
        <v>4.7619047620000003</v>
      </c>
      <c r="P633" s="22">
        <v>11.746499999999999</v>
      </c>
      <c r="Q633">
        <v>5.4</v>
      </c>
    </row>
    <row r="634" spans="1:17" x14ac:dyDescent="0.25">
      <c r="A634">
        <v>2192</v>
      </c>
      <c r="B634" t="s">
        <v>749</v>
      </c>
      <c r="C634" t="s">
        <v>103</v>
      </c>
      <c r="D634" t="s">
        <v>104</v>
      </c>
      <c r="E634" t="s">
        <v>114</v>
      </c>
      <c r="F634" t="s">
        <v>125</v>
      </c>
      <c r="G634">
        <v>83.77</v>
      </c>
      <c r="H634">
        <v>2</v>
      </c>
      <c r="I634">
        <v>8.3770000000000007</v>
      </c>
      <c r="J634">
        <v>175.917</v>
      </c>
      <c r="K634" s="6">
        <v>43480</v>
      </c>
      <c r="L634" s="21">
        <v>0.45416666666666666</v>
      </c>
      <c r="M634" t="s">
        <v>116</v>
      </c>
      <c r="N634" s="22">
        <v>167.54</v>
      </c>
      <c r="O634">
        <v>4.7619047620000003</v>
      </c>
      <c r="P634" s="22">
        <v>8.3770000000000007</v>
      </c>
      <c r="Q634">
        <v>7</v>
      </c>
    </row>
    <row r="635" spans="1:17" x14ac:dyDescent="0.25">
      <c r="A635">
        <v>1141</v>
      </c>
      <c r="B635" t="s">
        <v>750</v>
      </c>
      <c r="C635" t="s">
        <v>124</v>
      </c>
      <c r="D635" t="s">
        <v>110</v>
      </c>
      <c r="E635" t="s">
        <v>114</v>
      </c>
      <c r="F635" t="s">
        <v>115</v>
      </c>
      <c r="G635">
        <v>99.7</v>
      </c>
      <c r="H635">
        <v>3</v>
      </c>
      <c r="I635">
        <v>14.955</v>
      </c>
      <c r="J635">
        <v>314.05500000000001</v>
      </c>
      <c r="K635" s="6">
        <v>43542</v>
      </c>
      <c r="L635" s="21">
        <v>0.47847222222222219</v>
      </c>
      <c r="M635" t="s">
        <v>107</v>
      </c>
      <c r="N635" s="22">
        <v>299.10000000000002</v>
      </c>
      <c r="O635">
        <v>4.7619047620000003</v>
      </c>
      <c r="P635" s="22">
        <v>14.955</v>
      </c>
      <c r="Q635">
        <v>4.7</v>
      </c>
    </row>
    <row r="636" spans="1:17" x14ac:dyDescent="0.25">
      <c r="A636">
        <v>2819</v>
      </c>
      <c r="B636" t="s">
        <v>751</v>
      </c>
      <c r="C636" t="s">
        <v>124</v>
      </c>
      <c r="D636" t="s">
        <v>104</v>
      </c>
      <c r="E636" t="s">
        <v>114</v>
      </c>
      <c r="F636" t="s">
        <v>125</v>
      </c>
      <c r="G636">
        <v>79.91</v>
      </c>
      <c r="H636">
        <v>3</v>
      </c>
      <c r="I636">
        <v>11.986499999999999</v>
      </c>
      <c r="J636">
        <v>251.7165</v>
      </c>
      <c r="K636" s="6">
        <v>43544</v>
      </c>
      <c r="L636" s="21">
        <v>0.81111111111111101</v>
      </c>
      <c r="M636" t="s">
        <v>116</v>
      </c>
      <c r="N636" s="22">
        <v>239.73</v>
      </c>
      <c r="O636">
        <v>4.7619047620000003</v>
      </c>
      <c r="P636" s="22">
        <v>11.986499999999999</v>
      </c>
      <c r="Q636">
        <v>5</v>
      </c>
    </row>
    <row r="637" spans="1:17" x14ac:dyDescent="0.25">
      <c r="A637">
        <v>3139</v>
      </c>
      <c r="B637" t="s">
        <v>752</v>
      </c>
      <c r="C637" t="s">
        <v>124</v>
      </c>
      <c r="D637" t="s">
        <v>104</v>
      </c>
      <c r="E637" t="s">
        <v>114</v>
      </c>
      <c r="F637" t="s">
        <v>106</v>
      </c>
      <c r="G637">
        <v>66.47</v>
      </c>
      <c r="H637">
        <v>10</v>
      </c>
      <c r="I637">
        <v>33.234999999999999</v>
      </c>
      <c r="J637">
        <v>697.93499999999995</v>
      </c>
      <c r="K637" s="6">
        <v>43480</v>
      </c>
      <c r="L637" s="21">
        <v>0.62569444444444444</v>
      </c>
      <c r="M637" t="s">
        <v>116</v>
      </c>
      <c r="N637" s="22">
        <v>664.7</v>
      </c>
      <c r="O637">
        <v>4.7619047620000003</v>
      </c>
      <c r="P637" s="22">
        <v>33.234999999999999</v>
      </c>
      <c r="Q637">
        <v>5</v>
      </c>
    </row>
    <row r="638" spans="1:17" x14ac:dyDescent="0.25">
      <c r="A638">
        <v>2397</v>
      </c>
      <c r="B638" t="s">
        <v>753</v>
      </c>
      <c r="C638" t="s">
        <v>103</v>
      </c>
      <c r="D638" t="s">
        <v>110</v>
      </c>
      <c r="E638" t="s">
        <v>114</v>
      </c>
      <c r="F638" t="s">
        <v>106</v>
      </c>
      <c r="G638">
        <v>28.95</v>
      </c>
      <c r="H638">
        <v>7</v>
      </c>
      <c r="I638">
        <v>10.1325</v>
      </c>
      <c r="J638">
        <v>212.7825</v>
      </c>
      <c r="K638" s="6">
        <v>43527</v>
      </c>
      <c r="L638" s="21">
        <v>0.85486111111111107</v>
      </c>
      <c r="M638" t="s">
        <v>116</v>
      </c>
      <c r="N638" s="22">
        <v>202.65</v>
      </c>
      <c r="O638">
        <v>4.7619047620000003</v>
      </c>
      <c r="P638" s="22">
        <v>10.1325</v>
      </c>
      <c r="Q638">
        <v>6</v>
      </c>
    </row>
    <row r="639" spans="1:17" x14ac:dyDescent="0.25">
      <c r="A639">
        <v>2290</v>
      </c>
      <c r="B639" t="s">
        <v>754</v>
      </c>
      <c r="C639" t="s">
        <v>109</v>
      </c>
      <c r="D639" t="s">
        <v>110</v>
      </c>
      <c r="E639" t="s">
        <v>105</v>
      </c>
      <c r="F639" t="s">
        <v>111</v>
      </c>
      <c r="G639">
        <v>46.2</v>
      </c>
      <c r="H639">
        <v>1</v>
      </c>
      <c r="I639">
        <v>2.31</v>
      </c>
      <c r="J639">
        <v>48.51</v>
      </c>
      <c r="K639" s="6">
        <v>43543</v>
      </c>
      <c r="L639" s="21">
        <v>0.51111111111111118</v>
      </c>
      <c r="M639" t="s">
        <v>112</v>
      </c>
      <c r="N639" s="22">
        <v>46.2</v>
      </c>
      <c r="O639">
        <v>4.7619047620000003</v>
      </c>
      <c r="P639" s="22">
        <v>2.31</v>
      </c>
      <c r="Q639">
        <v>6.3</v>
      </c>
    </row>
    <row r="640" spans="1:17" x14ac:dyDescent="0.25">
      <c r="A640">
        <v>1799</v>
      </c>
      <c r="B640" t="s">
        <v>755</v>
      </c>
      <c r="C640" t="s">
        <v>124</v>
      </c>
      <c r="D640" t="s">
        <v>104</v>
      </c>
      <c r="E640" t="s">
        <v>105</v>
      </c>
      <c r="F640" t="s">
        <v>125</v>
      </c>
      <c r="G640">
        <v>17.63</v>
      </c>
      <c r="H640">
        <v>5</v>
      </c>
      <c r="I640">
        <v>4.4074999999999998</v>
      </c>
      <c r="J640">
        <v>92.557500000000005</v>
      </c>
      <c r="K640" s="6">
        <v>43532</v>
      </c>
      <c r="L640" s="21">
        <v>0.64374999999999993</v>
      </c>
      <c r="M640" t="s">
        <v>112</v>
      </c>
      <c r="N640" s="22">
        <v>88.15</v>
      </c>
      <c r="O640">
        <v>4.7619047620000003</v>
      </c>
      <c r="P640" s="22">
        <v>4.4074999999999998</v>
      </c>
      <c r="Q640">
        <v>8.5</v>
      </c>
    </row>
    <row r="641" spans="1:17" x14ac:dyDescent="0.25">
      <c r="A641">
        <v>2377</v>
      </c>
      <c r="B641" t="s">
        <v>756</v>
      </c>
      <c r="C641" t="s">
        <v>124</v>
      </c>
      <c r="D641" t="s">
        <v>110</v>
      </c>
      <c r="E641" t="s">
        <v>114</v>
      </c>
      <c r="F641" t="s">
        <v>127</v>
      </c>
      <c r="G641">
        <v>52.42</v>
      </c>
      <c r="H641">
        <v>3</v>
      </c>
      <c r="I641">
        <v>7.8630000000000004</v>
      </c>
      <c r="J641">
        <v>165.12299999999999</v>
      </c>
      <c r="K641" s="6">
        <v>43523</v>
      </c>
      <c r="L641" s="21">
        <v>0.73333333333333339</v>
      </c>
      <c r="M641" t="s">
        <v>107</v>
      </c>
      <c r="N641" s="22">
        <v>157.26</v>
      </c>
      <c r="O641">
        <v>4.7619047620000003</v>
      </c>
      <c r="P641" s="22">
        <v>7.8630000000000004</v>
      </c>
      <c r="Q641">
        <v>7.5</v>
      </c>
    </row>
    <row r="642" spans="1:17" x14ac:dyDescent="0.25">
      <c r="A642">
        <v>1490</v>
      </c>
      <c r="B642" t="s">
        <v>757</v>
      </c>
      <c r="C642" t="s">
        <v>124</v>
      </c>
      <c r="D642" t="s">
        <v>104</v>
      </c>
      <c r="E642" t="s">
        <v>105</v>
      </c>
      <c r="F642" t="s">
        <v>125</v>
      </c>
      <c r="G642">
        <v>98.79</v>
      </c>
      <c r="H642">
        <v>3</v>
      </c>
      <c r="I642">
        <v>14.8185</v>
      </c>
      <c r="J642">
        <v>311.18849999999998</v>
      </c>
      <c r="K642" s="6">
        <v>43519</v>
      </c>
      <c r="L642" s="21">
        <v>0.83333333333333337</v>
      </c>
      <c r="M642" t="s">
        <v>107</v>
      </c>
      <c r="N642" s="22">
        <v>296.37</v>
      </c>
      <c r="O642">
        <v>4.7619047620000003</v>
      </c>
      <c r="P642" s="22">
        <v>14.8185</v>
      </c>
      <c r="Q642">
        <v>6.4</v>
      </c>
    </row>
    <row r="643" spans="1:17" x14ac:dyDescent="0.25">
      <c r="A643">
        <v>1270</v>
      </c>
      <c r="B643" t="s">
        <v>758</v>
      </c>
      <c r="C643" t="s">
        <v>109</v>
      </c>
      <c r="D643" t="s">
        <v>104</v>
      </c>
      <c r="E643" t="s">
        <v>105</v>
      </c>
      <c r="F643" t="s">
        <v>111</v>
      </c>
      <c r="G643">
        <v>88.55</v>
      </c>
      <c r="H643">
        <v>8</v>
      </c>
      <c r="I643">
        <v>35.42</v>
      </c>
      <c r="J643">
        <v>743.82</v>
      </c>
      <c r="K643" s="6">
        <v>43543</v>
      </c>
      <c r="L643" s="21">
        <v>0.64513888888888882</v>
      </c>
      <c r="M643" t="s">
        <v>107</v>
      </c>
      <c r="N643" s="22">
        <v>708.4</v>
      </c>
      <c r="O643">
        <v>4.7619047620000003</v>
      </c>
      <c r="P643" s="22">
        <v>35.42</v>
      </c>
      <c r="Q643">
        <v>4.7</v>
      </c>
    </row>
    <row r="644" spans="1:17" x14ac:dyDescent="0.25">
      <c r="A644">
        <v>1987</v>
      </c>
      <c r="B644" t="s">
        <v>759</v>
      </c>
      <c r="C644" t="s">
        <v>124</v>
      </c>
      <c r="D644" t="s">
        <v>104</v>
      </c>
      <c r="E644" t="s">
        <v>114</v>
      </c>
      <c r="F644" t="s">
        <v>111</v>
      </c>
      <c r="G644">
        <v>55.67</v>
      </c>
      <c r="H644">
        <v>2</v>
      </c>
      <c r="I644">
        <v>5.5670000000000002</v>
      </c>
      <c r="J644">
        <v>116.907</v>
      </c>
      <c r="K644" s="6">
        <v>43551</v>
      </c>
      <c r="L644" s="21">
        <v>0.63055555555555554</v>
      </c>
      <c r="M644" t="s">
        <v>107</v>
      </c>
      <c r="N644" s="22">
        <v>111.34</v>
      </c>
      <c r="O644">
        <v>4.7619047620000003</v>
      </c>
      <c r="P644" s="22">
        <v>5.5670000000000002</v>
      </c>
      <c r="Q644">
        <v>6</v>
      </c>
    </row>
    <row r="645" spans="1:17" x14ac:dyDescent="0.25">
      <c r="A645">
        <v>2045</v>
      </c>
      <c r="B645" t="s">
        <v>760</v>
      </c>
      <c r="C645" t="s">
        <v>109</v>
      </c>
      <c r="D645" t="s">
        <v>104</v>
      </c>
      <c r="E645" t="s">
        <v>105</v>
      </c>
      <c r="F645" t="s">
        <v>125</v>
      </c>
      <c r="G645">
        <v>72.52</v>
      </c>
      <c r="H645">
        <v>8</v>
      </c>
      <c r="I645">
        <v>29.007999999999999</v>
      </c>
      <c r="J645">
        <v>609.16800000000001</v>
      </c>
      <c r="K645" s="6">
        <v>43554</v>
      </c>
      <c r="L645" s="21">
        <v>0.80972222222222223</v>
      </c>
      <c r="M645" t="s">
        <v>116</v>
      </c>
      <c r="N645" s="22">
        <v>580.16</v>
      </c>
      <c r="O645">
        <v>4.7619047620000003</v>
      </c>
      <c r="P645" s="22">
        <v>29.007999999999999</v>
      </c>
      <c r="Q645">
        <v>4</v>
      </c>
    </row>
    <row r="646" spans="1:17" x14ac:dyDescent="0.25">
      <c r="A646">
        <v>2585</v>
      </c>
      <c r="B646" t="s">
        <v>761</v>
      </c>
      <c r="C646" t="s">
        <v>109</v>
      </c>
      <c r="D646" t="s">
        <v>104</v>
      </c>
      <c r="E646" t="s">
        <v>114</v>
      </c>
      <c r="F646" t="s">
        <v>111</v>
      </c>
      <c r="G646">
        <v>12.05</v>
      </c>
      <c r="H646">
        <v>5</v>
      </c>
      <c r="I646">
        <v>3.0125000000000002</v>
      </c>
      <c r="J646">
        <v>63.262500000000003</v>
      </c>
      <c r="K646" s="6">
        <v>43512</v>
      </c>
      <c r="L646" s="21">
        <v>0.66180555555555554</v>
      </c>
      <c r="M646" t="s">
        <v>107</v>
      </c>
      <c r="N646" s="22">
        <v>60.25</v>
      </c>
      <c r="O646">
        <v>4.7619047620000003</v>
      </c>
      <c r="P646" s="22">
        <v>3.0125000000000002</v>
      </c>
      <c r="Q646">
        <v>5.5</v>
      </c>
    </row>
    <row r="647" spans="1:17" x14ac:dyDescent="0.25">
      <c r="A647">
        <v>2471</v>
      </c>
      <c r="B647" t="s">
        <v>762</v>
      </c>
      <c r="C647" t="s">
        <v>103</v>
      </c>
      <c r="D647" t="s">
        <v>104</v>
      </c>
      <c r="E647" t="s">
        <v>114</v>
      </c>
      <c r="F647" t="s">
        <v>115</v>
      </c>
      <c r="G647">
        <v>19.36</v>
      </c>
      <c r="H647">
        <v>9</v>
      </c>
      <c r="I647">
        <v>8.7119999999999997</v>
      </c>
      <c r="J647">
        <v>182.952</v>
      </c>
      <c r="K647" s="6">
        <v>43483</v>
      </c>
      <c r="L647" s="21">
        <v>0.77986111111111101</v>
      </c>
      <c r="M647" t="s">
        <v>107</v>
      </c>
      <c r="N647" s="22">
        <v>174.24</v>
      </c>
      <c r="O647">
        <v>4.7619047620000003</v>
      </c>
      <c r="P647" s="22">
        <v>8.7119999999999997</v>
      </c>
      <c r="Q647">
        <v>8.6999999999999993</v>
      </c>
    </row>
    <row r="648" spans="1:17" x14ac:dyDescent="0.25">
      <c r="A648">
        <v>1614</v>
      </c>
      <c r="B648" t="s">
        <v>763</v>
      </c>
      <c r="C648" t="s">
        <v>109</v>
      </c>
      <c r="D648" t="s">
        <v>110</v>
      </c>
      <c r="E648" t="s">
        <v>114</v>
      </c>
      <c r="F648" t="s">
        <v>106</v>
      </c>
      <c r="G648">
        <v>70.209999999999994</v>
      </c>
      <c r="H648">
        <v>6</v>
      </c>
      <c r="I648">
        <v>21.062999999999999</v>
      </c>
      <c r="J648">
        <v>442.32299999999998</v>
      </c>
      <c r="K648" s="6">
        <v>43554</v>
      </c>
      <c r="L648" s="21">
        <v>0.62361111111111112</v>
      </c>
      <c r="M648" t="s">
        <v>112</v>
      </c>
      <c r="N648" s="22">
        <v>421.26</v>
      </c>
      <c r="O648">
        <v>4.7619047620000003</v>
      </c>
      <c r="P648" s="22">
        <v>21.062999999999999</v>
      </c>
      <c r="Q648">
        <v>7.4</v>
      </c>
    </row>
    <row r="649" spans="1:17" x14ac:dyDescent="0.25">
      <c r="A649">
        <v>3102</v>
      </c>
      <c r="B649" t="s">
        <v>764</v>
      </c>
      <c r="C649" t="s">
        <v>124</v>
      </c>
      <c r="D649" t="s">
        <v>104</v>
      </c>
      <c r="E649" t="s">
        <v>114</v>
      </c>
      <c r="F649" t="s">
        <v>127</v>
      </c>
      <c r="G649">
        <v>33.630000000000003</v>
      </c>
      <c r="H649">
        <v>1</v>
      </c>
      <c r="I649">
        <v>1.6815</v>
      </c>
      <c r="J649">
        <v>35.311500000000002</v>
      </c>
      <c r="K649" s="6">
        <v>43544</v>
      </c>
      <c r="L649" s="21">
        <v>0.82986111111111116</v>
      </c>
      <c r="M649" t="s">
        <v>112</v>
      </c>
      <c r="N649" s="22">
        <v>33.630000000000003</v>
      </c>
      <c r="O649">
        <v>4.7619047620000003</v>
      </c>
      <c r="P649" s="22">
        <v>1.6815</v>
      </c>
      <c r="Q649">
        <v>5.6</v>
      </c>
    </row>
    <row r="650" spans="1:17" x14ac:dyDescent="0.25">
      <c r="A650">
        <v>3156</v>
      </c>
      <c r="B650" t="s">
        <v>765</v>
      </c>
      <c r="C650" t="s">
        <v>109</v>
      </c>
      <c r="D650" t="s">
        <v>104</v>
      </c>
      <c r="E650" t="s">
        <v>105</v>
      </c>
      <c r="F650" t="s">
        <v>118</v>
      </c>
      <c r="G650">
        <v>15.49</v>
      </c>
      <c r="H650">
        <v>2</v>
      </c>
      <c r="I650">
        <v>1.5489999999999999</v>
      </c>
      <c r="J650">
        <v>32.529000000000003</v>
      </c>
      <c r="K650" s="6">
        <v>43481</v>
      </c>
      <c r="L650" s="21">
        <v>0.63194444444444442</v>
      </c>
      <c r="M650" t="s">
        <v>112</v>
      </c>
      <c r="N650" s="22">
        <v>30.98</v>
      </c>
      <c r="O650">
        <v>4.7619047620000003</v>
      </c>
      <c r="P650" s="22">
        <v>1.5489999999999999</v>
      </c>
      <c r="Q650">
        <v>6.3</v>
      </c>
    </row>
    <row r="651" spans="1:17" x14ac:dyDescent="0.25">
      <c r="A651">
        <v>1047</v>
      </c>
      <c r="B651" t="s">
        <v>766</v>
      </c>
      <c r="C651" t="s">
        <v>109</v>
      </c>
      <c r="D651" t="s">
        <v>110</v>
      </c>
      <c r="E651" t="s">
        <v>114</v>
      </c>
      <c r="F651" t="s">
        <v>111</v>
      </c>
      <c r="G651">
        <v>24.74</v>
      </c>
      <c r="H651">
        <v>10</v>
      </c>
      <c r="I651">
        <v>12.37</v>
      </c>
      <c r="J651">
        <v>259.77</v>
      </c>
      <c r="K651" s="6">
        <v>43520</v>
      </c>
      <c r="L651" s="21">
        <v>0.6972222222222223</v>
      </c>
      <c r="M651" t="s">
        <v>112</v>
      </c>
      <c r="N651" s="22">
        <v>247.4</v>
      </c>
      <c r="O651">
        <v>4.7619047620000003</v>
      </c>
      <c r="P651" s="22">
        <v>12.37</v>
      </c>
      <c r="Q651">
        <v>7.1</v>
      </c>
    </row>
    <row r="652" spans="1:17" x14ac:dyDescent="0.25">
      <c r="A652">
        <v>2089</v>
      </c>
      <c r="B652" t="s">
        <v>767</v>
      </c>
      <c r="C652" t="s">
        <v>124</v>
      </c>
      <c r="D652" t="s">
        <v>110</v>
      </c>
      <c r="E652" t="s">
        <v>114</v>
      </c>
      <c r="F652" t="s">
        <v>111</v>
      </c>
      <c r="G652">
        <v>75.66</v>
      </c>
      <c r="H652">
        <v>5</v>
      </c>
      <c r="I652">
        <v>18.914999999999999</v>
      </c>
      <c r="J652">
        <v>397.21499999999997</v>
      </c>
      <c r="K652" s="6">
        <v>43480</v>
      </c>
      <c r="L652" s="21">
        <v>0.76527777777777783</v>
      </c>
      <c r="M652" t="s">
        <v>107</v>
      </c>
      <c r="N652" s="22">
        <v>378.3</v>
      </c>
      <c r="O652">
        <v>4.7619047620000003</v>
      </c>
      <c r="P652" s="22">
        <v>18.914999999999999</v>
      </c>
      <c r="Q652">
        <v>7.8</v>
      </c>
    </row>
    <row r="653" spans="1:17" x14ac:dyDescent="0.25">
      <c r="A653">
        <v>2754</v>
      </c>
      <c r="B653" t="s">
        <v>768</v>
      </c>
      <c r="C653" t="s">
        <v>124</v>
      </c>
      <c r="D653" t="s">
        <v>110</v>
      </c>
      <c r="E653" t="s">
        <v>105</v>
      </c>
      <c r="F653" t="s">
        <v>106</v>
      </c>
      <c r="G653">
        <v>55.81</v>
      </c>
      <c r="H653">
        <v>6</v>
      </c>
      <c r="I653">
        <v>16.742999999999999</v>
      </c>
      <c r="J653">
        <v>351.60300000000001</v>
      </c>
      <c r="K653" s="6">
        <v>43487</v>
      </c>
      <c r="L653" s="21">
        <v>0.49444444444444446</v>
      </c>
      <c r="M653" t="s">
        <v>112</v>
      </c>
      <c r="N653" s="22">
        <v>334.86</v>
      </c>
      <c r="O653">
        <v>4.7619047620000003</v>
      </c>
      <c r="P653" s="22">
        <v>16.742999999999999</v>
      </c>
      <c r="Q653">
        <v>9.9</v>
      </c>
    </row>
    <row r="654" spans="1:17" x14ac:dyDescent="0.25">
      <c r="A654">
        <v>1966</v>
      </c>
      <c r="B654" t="s">
        <v>769</v>
      </c>
      <c r="C654" t="s">
        <v>103</v>
      </c>
      <c r="D654" t="s">
        <v>104</v>
      </c>
      <c r="E654" t="s">
        <v>114</v>
      </c>
      <c r="F654" t="s">
        <v>115</v>
      </c>
      <c r="G654">
        <v>72.78</v>
      </c>
      <c r="H654">
        <v>10</v>
      </c>
      <c r="I654">
        <v>36.39</v>
      </c>
      <c r="J654">
        <v>764.19</v>
      </c>
      <c r="K654" s="6">
        <v>43499</v>
      </c>
      <c r="L654" s="21">
        <v>0.72499999999999998</v>
      </c>
      <c r="M654" t="s">
        <v>112</v>
      </c>
      <c r="N654" s="22">
        <v>727.8</v>
      </c>
      <c r="O654">
        <v>4.7619047620000003</v>
      </c>
      <c r="P654" s="22">
        <v>36.39</v>
      </c>
      <c r="Q654">
        <v>7.3</v>
      </c>
    </row>
    <row r="655" spans="1:17" x14ac:dyDescent="0.25">
      <c r="A655">
        <v>3112</v>
      </c>
      <c r="B655" t="s">
        <v>770</v>
      </c>
      <c r="C655" t="s">
        <v>124</v>
      </c>
      <c r="D655" t="s">
        <v>104</v>
      </c>
      <c r="E655" t="s">
        <v>114</v>
      </c>
      <c r="F655" t="s">
        <v>118</v>
      </c>
      <c r="G655">
        <v>37.32</v>
      </c>
      <c r="H655">
        <v>9</v>
      </c>
      <c r="I655">
        <v>16.794</v>
      </c>
      <c r="J655">
        <v>352.67399999999998</v>
      </c>
      <c r="K655" s="6">
        <v>43530</v>
      </c>
      <c r="L655" s="21">
        <v>0.64652777777777781</v>
      </c>
      <c r="M655" t="s">
        <v>107</v>
      </c>
      <c r="N655" s="22">
        <v>335.88</v>
      </c>
      <c r="O655">
        <v>4.7619047620000003</v>
      </c>
      <c r="P655" s="22">
        <v>16.794</v>
      </c>
      <c r="Q655">
        <v>5.0999999999999996</v>
      </c>
    </row>
    <row r="656" spans="1:17" x14ac:dyDescent="0.25">
      <c r="A656">
        <v>1023</v>
      </c>
      <c r="B656" t="s">
        <v>771</v>
      </c>
      <c r="C656" t="s">
        <v>124</v>
      </c>
      <c r="D656" t="s">
        <v>104</v>
      </c>
      <c r="E656" t="s">
        <v>114</v>
      </c>
      <c r="F656" t="s">
        <v>127</v>
      </c>
      <c r="G656">
        <v>60.18</v>
      </c>
      <c r="H656">
        <v>4</v>
      </c>
      <c r="I656">
        <v>12.036</v>
      </c>
      <c r="J656">
        <v>252.756</v>
      </c>
      <c r="K656" s="6">
        <v>43512</v>
      </c>
      <c r="L656" s="21">
        <v>0.75277777777777777</v>
      </c>
      <c r="M656" t="s">
        <v>116</v>
      </c>
      <c r="N656" s="22">
        <v>240.72</v>
      </c>
      <c r="O656">
        <v>4.7619047620000003</v>
      </c>
      <c r="P656" s="22">
        <v>12.036</v>
      </c>
      <c r="Q656">
        <v>9.4</v>
      </c>
    </row>
    <row r="657" spans="1:17" x14ac:dyDescent="0.25">
      <c r="A657">
        <v>1832</v>
      </c>
      <c r="B657" t="s">
        <v>772</v>
      </c>
      <c r="C657" t="s">
        <v>103</v>
      </c>
      <c r="D657" t="s">
        <v>110</v>
      </c>
      <c r="E657" t="s">
        <v>105</v>
      </c>
      <c r="F657" t="s">
        <v>111</v>
      </c>
      <c r="G657">
        <v>15.69</v>
      </c>
      <c r="H657">
        <v>3</v>
      </c>
      <c r="I657">
        <v>2.3534999999999999</v>
      </c>
      <c r="J657">
        <v>49.423499999999997</v>
      </c>
      <c r="K657" s="6">
        <v>43538</v>
      </c>
      <c r="L657" s="21">
        <v>0.59236111111111112</v>
      </c>
      <c r="M657" t="s">
        <v>116</v>
      </c>
      <c r="N657" s="22">
        <v>47.07</v>
      </c>
      <c r="O657">
        <v>4.7619047620000003</v>
      </c>
      <c r="P657" s="22">
        <v>2.3534999999999999</v>
      </c>
      <c r="Q657">
        <v>5.8</v>
      </c>
    </row>
    <row r="658" spans="1:17" x14ac:dyDescent="0.25">
      <c r="A658">
        <v>1517</v>
      </c>
      <c r="B658" t="s">
        <v>773</v>
      </c>
      <c r="C658" t="s">
        <v>109</v>
      </c>
      <c r="D658" t="s">
        <v>110</v>
      </c>
      <c r="E658" t="s">
        <v>105</v>
      </c>
      <c r="F658" t="s">
        <v>111</v>
      </c>
      <c r="G658">
        <v>99.69</v>
      </c>
      <c r="H658">
        <v>1</v>
      </c>
      <c r="I658">
        <v>4.9844999999999997</v>
      </c>
      <c r="J658">
        <v>104.67449999999999</v>
      </c>
      <c r="K658" s="6">
        <v>43523</v>
      </c>
      <c r="L658" s="21">
        <v>0.43263888888888885</v>
      </c>
      <c r="M658" t="s">
        <v>116</v>
      </c>
      <c r="N658" s="22">
        <v>99.69</v>
      </c>
      <c r="O658">
        <v>4.7619047620000003</v>
      </c>
      <c r="P658" s="22">
        <v>4.9844999999999997</v>
      </c>
      <c r="Q658">
        <v>8</v>
      </c>
    </row>
    <row r="659" spans="1:17" x14ac:dyDescent="0.25">
      <c r="A659">
        <v>3022</v>
      </c>
      <c r="B659" t="s">
        <v>774</v>
      </c>
      <c r="C659" t="s">
        <v>103</v>
      </c>
      <c r="D659" t="s">
        <v>104</v>
      </c>
      <c r="E659" t="s">
        <v>105</v>
      </c>
      <c r="F659" t="s">
        <v>127</v>
      </c>
      <c r="G659">
        <v>88.15</v>
      </c>
      <c r="H659">
        <v>3</v>
      </c>
      <c r="I659">
        <v>13.2225</v>
      </c>
      <c r="J659">
        <v>277.67250000000001</v>
      </c>
      <c r="K659" s="6">
        <v>43483</v>
      </c>
      <c r="L659" s="21">
        <v>0.42430555555555555</v>
      </c>
      <c r="M659" t="s">
        <v>107</v>
      </c>
      <c r="N659" s="22">
        <v>264.45</v>
      </c>
      <c r="O659">
        <v>4.7619047620000003</v>
      </c>
      <c r="P659" s="22">
        <v>13.2225</v>
      </c>
      <c r="Q659">
        <v>7.9</v>
      </c>
    </row>
    <row r="660" spans="1:17" x14ac:dyDescent="0.25">
      <c r="A660">
        <v>1661</v>
      </c>
      <c r="B660" t="s">
        <v>775</v>
      </c>
      <c r="C660" t="s">
        <v>103</v>
      </c>
      <c r="D660" t="s">
        <v>104</v>
      </c>
      <c r="E660" t="s">
        <v>105</v>
      </c>
      <c r="F660" t="s">
        <v>118</v>
      </c>
      <c r="G660">
        <v>27.93</v>
      </c>
      <c r="H660">
        <v>5</v>
      </c>
      <c r="I660">
        <v>6.9824999999999999</v>
      </c>
      <c r="J660">
        <v>146.63249999999999</v>
      </c>
      <c r="K660" s="6">
        <v>43494</v>
      </c>
      <c r="L660" s="21">
        <v>0.65833333333333333</v>
      </c>
      <c r="M660" t="s">
        <v>112</v>
      </c>
      <c r="N660" s="22">
        <v>139.65</v>
      </c>
      <c r="O660">
        <v>4.7619047620000003</v>
      </c>
      <c r="P660" s="22">
        <v>6.9824999999999999</v>
      </c>
      <c r="Q660">
        <v>5.9</v>
      </c>
    </row>
    <row r="661" spans="1:17" x14ac:dyDescent="0.25">
      <c r="A661">
        <v>1483</v>
      </c>
      <c r="B661" t="s">
        <v>776</v>
      </c>
      <c r="C661" t="s">
        <v>103</v>
      </c>
      <c r="D661" t="s">
        <v>104</v>
      </c>
      <c r="E661" t="s">
        <v>114</v>
      </c>
      <c r="F661" t="s">
        <v>127</v>
      </c>
      <c r="G661">
        <v>55.45</v>
      </c>
      <c r="H661">
        <v>1</v>
      </c>
      <c r="I661">
        <v>2.7725</v>
      </c>
      <c r="J661">
        <v>58.222499999999997</v>
      </c>
      <c r="K661" s="6">
        <v>43522</v>
      </c>
      <c r="L661" s="21">
        <v>0.7402777777777777</v>
      </c>
      <c r="M661" t="s">
        <v>116</v>
      </c>
      <c r="N661" s="22">
        <v>55.45</v>
      </c>
      <c r="O661">
        <v>4.7619047620000003</v>
      </c>
      <c r="P661" s="22">
        <v>2.7725</v>
      </c>
      <c r="Q661">
        <v>4.9000000000000004</v>
      </c>
    </row>
    <row r="662" spans="1:17" x14ac:dyDescent="0.25">
      <c r="A662">
        <v>3097</v>
      </c>
      <c r="B662" t="s">
        <v>777</v>
      </c>
      <c r="C662" t="s">
        <v>124</v>
      </c>
      <c r="D662" t="s">
        <v>110</v>
      </c>
      <c r="E662" t="s">
        <v>105</v>
      </c>
      <c r="F662" t="s">
        <v>118</v>
      </c>
      <c r="G662">
        <v>42.97</v>
      </c>
      <c r="H662">
        <v>3</v>
      </c>
      <c r="I662">
        <v>6.4455</v>
      </c>
      <c r="J662">
        <v>135.35550000000001</v>
      </c>
      <c r="K662" s="6">
        <v>43499</v>
      </c>
      <c r="L662" s="21">
        <v>0.49027777777777781</v>
      </c>
      <c r="M662" t="s">
        <v>112</v>
      </c>
      <c r="N662" s="22">
        <v>128.91</v>
      </c>
      <c r="O662">
        <v>4.7619047620000003</v>
      </c>
      <c r="P662" s="22">
        <v>6.4455</v>
      </c>
      <c r="Q662">
        <v>9.3000000000000007</v>
      </c>
    </row>
    <row r="663" spans="1:17" x14ac:dyDescent="0.25">
      <c r="A663">
        <v>3142</v>
      </c>
      <c r="B663" t="s">
        <v>778</v>
      </c>
      <c r="C663" t="s">
        <v>109</v>
      </c>
      <c r="D663" t="s">
        <v>104</v>
      </c>
      <c r="E663" t="s">
        <v>114</v>
      </c>
      <c r="F663" t="s">
        <v>118</v>
      </c>
      <c r="G663">
        <v>17.14</v>
      </c>
      <c r="H663">
        <v>7</v>
      </c>
      <c r="I663">
        <v>5.9989999999999997</v>
      </c>
      <c r="J663">
        <v>125.979</v>
      </c>
      <c r="K663" s="6">
        <v>43481</v>
      </c>
      <c r="L663" s="21">
        <v>0.50486111111111109</v>
      </c>
      <c r="M663" t="s">
        <v>116</v>
      </c>
      <c r="N663" s="22">
        <v>119.98</v>
      </c>
      <c r="O663">
        <v>4.7619047620000003</v>
      </c>
      <c r="P663" s="22">
        <v>5.9989999999999997</v>
      </c>
      <c r="Q663">
        <v>7.9</v>
      </c>
    </row>
    <row r="664" spans="1:17" x14ac:dyDescent="0.25">
      <c r="A664">
        <v>2042</v>
      </c>
      <c r="B664" t="s">
        <v>779</v>
      </c>
      <c r="C664" t="s">
        <v>124</v>
      </c>
      <c r="D664" t="s">
        <v>104</v>
      </c>
      <c r="E664" t="s">
        <v>105</v>
      </c>
      <c r="F664" t="s">
        <v>127</v>
      </c>
      <c r="G664">
        <v>58.75</v>
      </c>
      <c r="H664">
        <v>6</v>
      </c>
      <c r="I664">
        <v>17.625</v>
      </c>
      <c r="J664">
        <v>370.125</v>
      </c>
      <c r="K664" s="6">
        <v>43548</v>
      </c>
      <c r="L664" s="21">
        <v>0.7597222222222223</v>
      </c>
      <c r="M664" t="s">
        <v>116</v>
      </c>
      <c r="N664" s="22">
        <v>352.5</v>
      </c>
      <c r="O664">
        <v>4.7619047620000003</v>
      </c>
      <c r="P664" s="22">
        <v>17.625</v>
      </c>
      <c r="Q664">
        <v>5.9</v>
      </c>
    </row>
    <row r="665" spans="1:17" x14ac:dyDescent="0.25">
      <c r="A665">
        <v>1236</v>
      </c>
      <c r="B665" t="s">
        <v>780</v>
      </c>
      <c r="C665" t="s">
        <v>109</v>
      </c>
      <c r="D665" t="s">
        <v>104</v>
      </c>
      <c r="E665" t="s">
        <v>105</v>
      </c>
      <c r="F665" t="s">
        <v>125</v>
      </c>
      <c r="G665">
        <v>87.1</v>
      </c>
      <c r="H665">
        <v>10</v>
      </c>
      <c r="I665">
        <v>43.55</v>
      </c>
      <c r="J665">
        <v>914.55</v>
      </c>
      <c r="K665" s="6">
        <v>43508</v>
      </c>
      <c r="L665" s="21">
        <v>0.61458333333333337</v>
      </c>
      <c r="M665" t="s">
        <v>116</v>
      </c>
      <c r="N665" s="22">
        <v>871</v>
      </c>
      <c r="O665">
        <v>4.7619047620000003</v>
      </c>
      <c r="P665" s="22">
        <v>43.55</v>
      </c>
      <c r="Q665">
        <v>9.9</v>
      </c>
    </row>
    <row r="666" spans="1:17" x14ac:dyDescent="0.25">
      <c r="A666">
        <v>2288</v>
      </c>
      <c r="B666" t="s">
        <v>781</v>
      </c>
      <c r="C666" t="s">
        <v>109</v>
      </c>
      <c r="D666" t="s">
        <v>110</v>
      </c>
      <c r="E666" t="s">
        <v>105</v>
      </c>
      <c r="F666" t="s">
        <v>118</v>
      </c>
      <c r="G666">
        <v>98.8</v>
      </c>
      <c r="H666">
        <v>2</v>
      </c>
      <c r="I666">
        <v>9.8800000000000008</v>
      </c>
      <c r="J666">
        <v>207.48</v>
      </c>
      <c r="K666" s="6">
        <v>43517</v>
      </c>
      <c r="L666" s="21">
        <v>0.48541666666666666</v>
      </c>
      <c r="M666" t="s">
        <v>112</v>
      </c>
      <c r="N666" s="22">
        <v>197.6</v>
      </c>
      <c r="O666">
        <v>4.7619047620000003</v>
      </c>
      <c r="P666" s="22">
        <v>9.8800000000000008</v>
      </c>
      <c r="Q666">
        <v>7.7</v>
      </c>
    </row>
    <row r="667" spans="1:17" x14ac:dyDescent="0.25">
      <c r="A667">
        <v>2450</v>
      </c>
      <c r="B667" t="s">
        <v>782</v>
      </c>
      <c r="C667" t="s">
        <v>103</v>
      </c>
      <c r="D667" t="s">
        <v>110</v>
      </c>
      <c r="E667" t="s">
        <v>105</v>
      </c>
      <c r="F667" t="s">
        <v>127</v>
      </c>
      <c r="G667">
        <v>48.63</v>
      </c>
      <c r="H667">
        <v>4</v>
      </c>
      <c r="I667">
        <v>9.7260000000000009</v>
      </c>
      <c r="J667">
        <v>204.24600000000001</v>
      </c>
      <c r="K667" s="6">
        <v>43500</v>
      </c>
      <c r="L667" s="21">
        <v>0.65555555555555556</v>
      </c>
      <c r="M667" t="s">
        <v>107</v>
      </c>
      <c r="N667" s="22">
        <v>194.52</v>
      </c>
      <c r="O667">
        <v>4.7619047620000003</v>
      </c>
      <c r="P667" s="22">
        <v>9.7260000000000009</v>
      </c>
      <c r="Q667">
        <v>7.6</v>
      </c>
    </row>
    <row r="668" spans="1:17" x14ac:dyDescent="0.25">
      <c r="A668">
        <v>2230</v>
      </c>
      <c r="B668" t="s">
        <v>783</v>
      </c>
      <c r="C668" t="s">
        <v>124</v>
      </c>
      <c r="D668" t="s">
        <v>104</v>
      </c>
      <c r="E668" t="s">
        <v>114</v>
      </c>
      <c r="F668" t="s">
        <v>125</v>
      </c>
      <c r="G668">
        <v>57.74</v>
      </c>
      <c r="H668">
        <v>3</v>
      </c>
      <c r="I668">
        <v>8.6609999999999996</v>
      </c>
      <c r="J668">
        <v>181.881</v>
      </c>
      <c r="K668" s="6">
        <v>43516</v>
      </c>
      <c r="L668" s="21">
        <v>0.54583333333333328</v>
      </c>
      <c r="M668" t="s">
        <v>107</v>
      </c>
      <c r="N668" s="22">
        <v>173.22</v>
      </c>
      <c r="O668">
        <v>4.7619047620000003</v>
      </c>
      <c r="P668" s="22">
        <v>8.6609999999999996</v>
      </c>
      <c r="Q668">
        <v>7.7</v>
      </c>
    </row>
    <row r="669" spans="1:17" x14ac:dyDescent="0.25">
      <c r="A669">
        <v>1131</v>
      </c>
      <c r="B669" t="s">
        <v>784</v>
      </c>
      <c r="C669" t="s">
        <v>124</v>
      </c>
      <c r="D669" t="s">
        <v>110</v>
      </c>
      <c r="E669" t="s">
        <v>105</v>
      </c>
      <c r="F669" t="s">
        <v>106</v>
      </c>
      <c r="G669">
        <v>17.97</v>
      </c>
      <c r="H669">
        <v>4</v>
      </c>
      <c r="I669">
        <v>3.5939999999999999</v>
      </c>
      <c r="J669">
        <v>75.474000000000004</v>
      </c>
      <c r="K669" s="6">
        <v>43519</v>
      </c>
      <c r="L669" s="21">
        <v>0.86319444444444438</v>
      </c>
      <c r="M669" t="s">
        <v>107</v>
      </c>
      <c r="N669" s="22">
        <v>71.88</v>
      </c>
      <c r="O669">
        <v>4.7619047620000003</v>
      </c>
      <c r="P669" s="22">
        <v>3.5939999999999999</v>
      </c>
      <c r="Q669">
        <v>6.4</v>
      </c>
    </row>
    <row r="670" spans="1:17" x14ac:dyDescent="0.25">
      <c r="A670">
        <v>1470</v>
      </c>
      <c r="B670" t="s">
        <v>785</v>
      </c>
      <c r="C670" t="s">
        <v>109</v>
      </c>
      <c r="D670" t="s">
        <v>104</v>
      </c>
      <c r="E670" t="s">
        <v>105</v>
      </c>
      <c r="F670" t="s">
        <v>106</v>
      </c>
      <c r="G670">
        <v>47.71</v>
      </c>
      <c r="H670">
        <v>6</v>
      </c>
      <c r="I670">
        <v>14.313000000000001</v>
      </c>
      <c r="J670">
        <v>300.57299999999998</v>
      </c>
      <c r="K670" s="6">
        <v>43512</v>
      </c>
      <c r="L670" s="21">
        <v>0.59652777777777777</v>
      </c>
      <c r="M670" t="s">
        <v>107</v>
      </c>
      <c r="N670" s="22">
        <v>286.26</v>
      </c>
      <c r="O670">
        <v>4.7619047620000003</v>
      </c>
      <c r="P670" s="22">
        <v>14.313000000000001</v>
      </c>
      <c r="Q670">
        <v>4.4000000000000004</v>
      </c>
    </row>
    <row r="671" spans="1:17" x14ac:dyDescent="0.25">
      <c r="A671">
        <v>3216</v>
      </c>
      <c r="B671" t="s">
        <v>786</v>
      </c>
      <c r="C671" t="s">
        <v>124</v>
      </c>
      <c r="D671" t="s">
        <v>110</v>
      </c>
      <c r="E671" t="s">
        <v>105</v>
      </c>
      <c r="F671" t="s">
        <v>118</v>
      </c>
      <c r="G671">
        <v>40.619999999999997</v>
      </c>
      <c r="H671">
        <v>2</v>
      </c>
      <c r="I671">
        <v>4.0620000000000003</v>
      </c>
      <c r="J671">
        <v>85.302000000000007</v>
      </c>
      <c r="K671" s="6">
        <v>43482</v>
      </c>
      <c r="L671" s="21">
        <v>0.41736111111111113</v>
      </c>
      <c r="M671" t="s">
        <v>116</v>
      </c>
      <c r="N671" s="22">
        <v>81.239999999999995</v>
      </c>
      <c r="O671">
        <v>4.7619047620000003</v>
      </c>
      <c r="P671" s="22">
        <v>4.0620000000000003</v>
      </c>
      <c r="Q671">
        <v>4.0999999999999996</v>
      </c>
    </row>
    <row r="672" spans="1:17" x14ac:dyDescent="0.25">
      <c r="A672">
        <v>1342</v>
      </c>
      <c r="B672" t="s">
        <v>787</v>
      </c>
      <c r="C672" t="s">
        <v>103</v>
      </c>
      <c r="D672" t="s">
        <v>104</v>
      </c>
      <c r="E672" t="s">
        <v>114</v>
      </c>
      <c r="F672" t="s">
        <v>127</v>
      </c>
      <c r="G672">
        <v>56.04</v>
      </c>
      <c r="H672">
        <v>10</v>
      </c>
      <c r="I672">
        <v>28.02</v>
      </c>
      <c r="J672">
        <v>588.41999999999996</v>
      </c>
      <c r="K672" s="6">
        <v>43479</v>
      </c>
      <c r="L672" s="21">
        <v>0.8125</v>
      </c>
      <c r="M672" t="s">
        <v>107</v>
      </c>
      <c r="N672" s="22">
        <v>560.4</v>
      </c>
      <c r="O672">
        <v>4.7619047620000003</v>
      </c>
      <c r="P672" s="22">
        <v>28.02</v>
      </c>
      <c r="Q672">
        <v>4.4000000000000004</v>
      </c>
    </row>
    <row r="673" spans="1:17" x14ac:dyDescent="0.25">
      <c r="A673">
        <v>1067</v>
      </c>
      <c r="B673" t="s">
        <v>788</v>
      </c>
      <c r="C673" t="s">
        <v>124</v>
      </c>
      <c r="D673" t="s">
        <v>104</v>
      </c>
      <c r="E673" t="s">
        <v>114</v>
      </c>
      <c r="F673" t="s">
        <v>125</v>
      </c>
      <c r="G673">
        <v>93.4</v>
      </c>
      <c r="H673">
        <v>2</v>
      </c>
      <c r="I673">
        <v>9.34</v>
      </c>
      <c r="J673">
        <v>196.14</v>
      </c>
      <c r="K673" s="6">
        <v>43554</v>
      </c>
      <c r="L673" s="21">
        <v>0.69027777777777777</v>
      </c>
      <c r="M673" t="s">
        <v>112</v>
      </c>
      <c r="N673" s="22">
        <v>186.8</v>
      </c>
      <c r="O673">
        <v>4.7619047620000003</v>
      </c>
      <c r="P673" s="22">
        <v>9.34</v>
      </c>
      <c r="Q673">
        <v>5.5</v>
      </c>
    </row>
    <row r="674" spans="1:17" x14ac:dyDescent="0.25">
      <c r="A674">
        <v>1228</v>
      </c>
      <c r="B674" t="s">
        <v>789</v>
      </c>
      <c r="C674" t="s">
        <v>124</v>
      </c>
      <c r="D674" t="s">
        <v>110</v>
      </c>
      <c r="E674" t="s">
        <v>105</v>
      </c>
      <c r="F674" t="s">
        <v>106</v>
      </c>
      <c r="G674">
        <v>73.41</v>
      </c>
      <c r="H674">
        <v>3</v>
      </c>
      <c r="I674">
        <v>11.0115</v>
      </c>
      <c r="J674">
        <v>231.2415</v>
      </c>
      <c r="K674" s="6">
        <v>43526</v>
      </c>
      <c r="L674" s="21">
        <v>0.54861111111111105</v>
      </c>
      <c r="M674" t="s">
        <v>107</v>
      </c>
      <c r="N674" s="22">
        <v>220.23</v>
      </c>
      <c r="O674">
        <v>4.7619047620000003</v>
      </c>
      <c r="P674" s="22">
        <v>11.0115</v>
      </c>
      <c r="Q674">
        <v>4</v>
      </c>
    </row>
    <row r="675" spans="1:17" x14ac:dyDescent="0.25">
      <c r="A675">
        <v>1913</v>
      </c>
      <c r="B675" t="s">
        <v>790</v>
      </c>
      <c r="C675" t="s">
        <v>109</v>
      </c>
      <c r="D675" t="s">
        <v>110</v>
      </c>
      <c r="E675" t="s">
        <v>114</v>
      </c>
      <c r="F675" t="s">
        <v>106</v>
      </c>
      <c r="G675">
        <v>33.64</v>
      </c>
      <c r="H675">
        <v>8</v>
      </c>
      <c r="I675">
        <v>13.456</v>
      </c>
      <c r="J675">
        <v>282.57600000000002</v>
      </c>
      <c r="K675" s="6">
        <v>43511</v>
      </c>
      <c r="L675" s="21">
        <v>0.71527777777777779</v>
      </c>
      <c r="M675" t="s">
        <v>116</v>
      </c>
      <c r="N675" s="22">
        <v>269.12</v>
      </c>
      <c r="O675">
        <v>4.7619047620000003</v>
      </c>
      <c r="P675" s="22">
        <v>13.456</v>
      </c>
      <c r="Q675">
        <v>9.3000000000000007</v>
      </c>
    </row>
    <row r="676" spans="1:17" x14ac:dyDescent="0.25">
      <c r="A676">
        <v>2637</v>
      </c>
      <c r="B676" t="s">
        <v>791</v>
      </c>
      <c r="C676" t="s">
        <v>103</v>
      </c>
      <c r="D676" t="s">
        <v>110</v>
      </c>
      <c r="E676" t="s">
        <v>105</v>
      </c>
      <c r="F676" t="s">
        <v>111</v>
      </c>
      <c r="G676">
        <v>45.48</v>
      </c>
      <c r="H676">
        <v>10</v>
      </c>
      <c r="I676">
        <v>22.74</v>
      </c>
      <c r="J676">
        <v>477.54</v>
      </c>
      <c r="K676" s="6">
        <v>43525</v>
      </c>
      <c r="L676" s="21">
        <v>0.43194444444444446</v>
      </c>
      <c r="M676" t="s">
        <v>116</v>
      </c>
      <c r="N676" s="22">
        <v>454.8</v>
      </c>
      <c r="O676">
        <v>4.7619047620000003</v>
      </c>
      <c r="P676" s="22">
        <v>22.74</v>
      </c>
      <c r="Q676">
        <v>4.8</v>
      </c>
    </row>
    <row r="677" spans="1:17" x14ac:dyDescent="0.25">
      <c r="A677">
        <v>2436</v>
      </c>
      <c r="B677" t="s">
        <v>792</v>
      </c>
      <c r="C677" t="s">
        <v>124</v>
      </c>
      <c r="D677" t="s">
        <v>104</v>
      </c>
      <c r="E677" t="s">
        <v>114</v>
      </c>
      <c r="F677" t="s">
        <v>127</v>
      </c>
      <c r="G677">
        <v>83.77</v>
      </c>
      <c r="H677">
        <v>2</v>
      </c>
      <c r="I677">
        <v>8.3770000000000007</v>
      </c>
      <c r="J677">
        <v>175.917</v>
      </c>
      <c r="K677" s="6">
        <v>43520</v>
      </c>
      <c r="L677" s="21">
        <v>0.83124999999999993</v>
      </c>
      <c r="M677" t="s">
        <v>112</v>
      </c>
      <c r="N677" s="22">
        <v>167.54</v>
      </c>
      <c r="O677">
        <v>4.7619047620000003</v>
      </c>
      <c r="P677" s="22">
        <v>8.3770000000000007</v>
      </c>
      <c r="Q677">
        <v>4.5999999999999996</v>
      </c>
    </row>
    <row r="678" spans="1:17" x14ac:dyDescent="0.25">
      <c r="A678">
        <v>2291</v>
      </c>
      <c r="B678" t="s">
        <v>793</v>
      </c>
      <c r="C678" t="s">
        <v>124</v>
      </c>
      <c r="D678" t="s">
        <v>104</v>
      </c>
      <c r="E678" t="s">
        <v>105</v>
      </c>
      <c r="F678" t="s">
        <v>118</v>
      </c>
      <c r="G678">
        <v>64.08</v>
      </c>
      <c r="H678">
        <v>7</v>
      </c>
      <c r="I678">
        <v>22.428000000000001</v>
      </c>
      <c r="J678">
        <v>470.988</v>
      </c>
      <c r="K678" s="6">
        <v>43515</v>
      </c>
      <c r="L678" s="21">
        <v>0.81180555555555556</v>
      </c>
      <c r="M678" t="s">
        <v>116</v>
      </c>
      <c r="N678" s="22">
        <v>448.56</v>
      </c>
      <c r="O678">
        <v>4.7619047620000003</v>
      </c>
      <c r="P678" s="22">
        <v>22.428000000000001</v>
      </c>
      <c r="Q678">
        <v>7.3</v>
      </c>
    </row>
    <row r="679" spans="1:17" x14ac:dyDescent="0.25">
      <c r="A679">
        <v>2452</v>
      </c>
      <c r="B679" t="s">
        <v>794</v>
      </c>
      <c r="C679" t="s">
        <v>103</v>
      </c>
      <c r="D679" t="s">
        <v>104</v>
      </c>
      <c r="E679" t="s">
        <v>105</v>
      </c>
      <c r="F679" t="s">
        <v>125</v>
      </c>
      <c r="G679">
        <v>73.47</v>
      </c>
      <c r="H679">
        <v>4</v>
      </c>
      <c r="I679">
        <v>14.694000000000001</v>
      </c>
      <c r="J679">
        <v>308.57400000000001</v>
      </c>
      <c r="K679" s="6">
        <v>43519</v>
      </c>
      <c r="L679" s="21">
        <v>0.77083333333333337</v>
      </c>
      <c r="M679" t="s">
        <v>112</v>
      </c>
      <c r="N679" s="22">
        <v>293.88</v>
      </c>
      <c r="O679">
        <v>4.7619047620000003</v>
      </c>
      <c r="P679" s="22">
        <v>14.694000000000001</v>
      </c>
      <c r="Q679">
        <v>6</v>
      </c>
    </row>
    <row r="680" spans="1:17" x14ac:dyDescent="0.25">
      <c r="A680">
        <v>2903</v>
      </c>
      <c r="B680" t="s">
        <v>795</v>
      </c>
      <c r="C680" t="s">
        <v>109</v>
      </c>
      <c r="D680" t="s">
        <v>110</v>
      </c>
      <c r="E680" t="s">
        <v>114</v>
      </c>
      <c r="F680" t="s">
        <v>106</v>
      </c>
      <c r="G680">
        <v>58.95</v>
      </c>
      <c r="H680">
        <v>10</v>
      </c>
      <c r="I680">
        <v>29.475000000000001</v>
      </c>
      <c r="J680">
        <v>618.97500000000002</v>
      </c>
      <c r="K680" s="6">
        <v>43503</v>
      </c>
      <c r="L680" s="21">
        <v>0.6020833333333333</v>
      </c>
      <c r="M680" t="s">
        <v>107</v>
      </c>
      <c r="N680" s="22">
        <v>589.5</v>
      </c>
      <c r="O680">
        <v>4.7619047620000003</v>
      </c>
      <c r="P680" s="22">
        <v>29.475000000000001</v>
      </c>
      <c r="Q680">
        <v>8.1</v>
      </c>
    </row>
    <row r="681" spans="1:17" x14ac:dyDescent="0.25">
      <c r="A681">
        <v>1921</v>
      </c>
      <c r="B681" t="s">
        <v>796</v>
      </c>
      <c r="C681" t="s">
        <v>103</v>
      </c>
      <c r="D681" t="s">
        <v>104</v>
      </c>
      <c r="E681" t="s">
        <v>114</v>
      </c>
      <c r="F681" t="s">
        <v>125</v>
      </c>
      <c r="G681">
        <v>48.5</v>
      </c>
      <c r="H681">
        <v>6</v>
      </c>
      <c r="I681">
        <v>14.55</v>
      </c>
      <c r="J681">
        <v>305.55</v>
      </c>
      <c r="K681" s="6">
        <v>43476</v>
      </c>
      <c r="L681" s="21">
        <v>0.58124999999999993</v>
      </c>
      <c r="M681" t="s">
        <v>107</v>
      </c>
      <c r="N681" s="22">
        <v>291</v>
      </c>
      <c r="O681">
        <v>4.7619047620000003</v>
      </c>
      <c r="P681" s="22">
        <v>14.55</v>
      </c>
      <c r="Q681">
        <v>9.4</v>
      </c>
    </row>
    <row r="682" spans="1:17" x14ac:dyDescent="0.25">
      <c r="A682">
        <v>2683</v>
      </c>
      <c r="B682" t="s">
        <v>797</v>
      </c>
      <c r="C682" t="s">
        <v>124</v>
      </c>
      <c r="D682" t="s">
        <v>104</v>
      </c>
      <c r="E682" t="s">
        <v>105</v>
      </c>
      <c r="F682" t="s">
        <v>111</v>
      </c>
      <c r="G682">
        <v>39.479999999999997</v>
      </c>
      <c r="H682">
        <v>1</v>
      </c>
      <c r="I682">
        <v>1.974</v>
      </c>
      <c r="J682">
        <v>41.454000000000001</v>
      </c>
      <c r="K682" s="6">
        <v>43508</v>
      </c>
      <c r="L682" s="21">
        <v>0.82152777777777775</v>
      </c>
      <c r="M682" t="s">
        <v>112</v>
      </c>
      <c r="N682" s="22">
        <v>39.479999999999997</v>
      </c>
      <c r="O682">
        <v>4.7619047620000003</v>
      </c>
      <c r="P682" s="22">
        <v>1.974</v>
      </c>
      <c r="Q682">
        <v>6.5</v>
      </c>
    </row>
    <row r="683" spans="1:17" x14ac:dyDescent="0.25">
      <c r="A683">
        <v>1305</v>
      </c>
      <c r="B683" t="s">
        <v>798</v>
      </c>
      <c r="C683" t="s">
        <v>124</v>
      </c>
      <c r="D683" t="s">
        <v>110</v>
      </c>
      <c r="E683" t="s">
        <v>105</v>
      </c>
      <c r="F683" t="s">
        <v>118</v>
      </c>
      <c r="G683">
        <v>34.81</v>
      </c>
      <c r="H683">
        <v>1</v>
      </c>
      <c r="I683">
        <v>1.7404999999999999</v>
      </c>
      <c r="J683">
        <v>36.5505</v>
      </c>
      <c r="K683" s="6">
        <v>43479</v>
      </c>
      <c r="L683" s="21">
        <v>0.42430555555555555</v>
      </c>
      <c r="M683" t="s">
        <v>116</v>
      </c>
      <c r="N683" s="22">
        <v>34.81</v>
      </c>
      <c r="O683">
        <v>4.7619047620000003</v>
      </c>
      <c r="P683" s="22">
        <v>1.7404999999999999</v>
      </c>
      <c r="Q683">
        <v>7</v>
      </c>
    </row>
    <row r="684" spans="1:17" x14ac:dyDescent="0.25">
      <c r="A684">
        <v>2216</v>
      </c>
      <c r="B684" t="s">
        <v>799</v>
      </c>
      <c r="C684" t="s">
        <v>109</v>
      </c>
      <c r="D684" t="s">
        <v>110</v>
      </c>
      <c r="E684" t="s">
        <v>105</v>
      </c>
      <c r="F684" t="s">
        <v>127</v>
      </c>
      <c r="G684">
        <v>49.32</v>
      </c>
      <c r="H684">
        <v>6</v>
      </c>
      <c r="I684">
        <v>14.795999999999999</v>
      </c>
      <c r="J684">
        <v>310.71600000000001</v>
      </c>
      <c r="K684" s="6">
        <v>43474</v>
      </c>
      <c r="L684" s="21">
        <v>0.57361111111111118</v>
      </c>
      <c r="M684" t="s">
        <v>107</v>
      </c>
      <c r="N684" s="22">
        <v>295.92</v>
      </c>
      <c r="O684">
        <v>4.7619047620000003</v>
      </c>
      <c r="P684" s="22">
        <v>14.795999999999999</v>
      </c>
      <c r="Q684">
        <v>7.1</v>
      </c>
    </row>
    <row r="685" spans="1:17" x14ac:dyDescent="0.25">
      <c r="A685">
        <v>3048</v>
      </c>
      <c r="B685" t="s">
        <v>800</v>
      </c>
      <c r="C685" t="s">
        <v>103</v>
      </c>
      <c r="D685" t="s">
        <v>104</v>
      </c>
      <c r="E685" t="s">
        <v>114</v>
      </c>
      <c r="F685" t="s">
        <v>127</v>
      </c>
      <c r="G685">
        <v>21.48</v>
      </c>
      <c r="H685">
        <v>2</v>
      </c>
      <c r="I685">
        <v>2.1480000000000001</v>
      </c>
      <c r="J685">
        <v>45.107999999999997</v>
      </c>
      <c r="K685" s="6">
        <v>43523</v>
      </c>
      <c r="L685" s="21">
        <v>0.51527777777777783</v>
      </c>
      <c r="M685" t="s">
        <v>107</v>
      </c>
      <c r="N685" s="22">
        <v>42.96</v>
      </c>
      <c r="O685">
        <v>4.7619047620000003</v>
      </c>
      <c r="P685" s="22">
        <v>2.1480000000000001</v>
      </c>
      <c r="Q685">
        <v>6.6</v>
      </c>
    </row>
    <row r="686" spans="1:17" x14ac:dyDescent="0.25">
      <c r="A686">
        <v>2757</v>
      </c>
      <c r="B686" t="s">
        <v>801</v>
      </c>
      <c r="C686" t="s">
        <v>124</v>
      </c>
      <c r="D686" t="s">
        <v>104</v>
      </c>
      <c r="E686" t="s">
        <v>105</v>
      </c>
      <c r="F686" t="s">
        <v>118</v>
      </c>
      <c r="G686">
        <v>23.08</v>
      </c>
      <c r="H686">
        <v>6</v>
      </c>
      <c r="I686">
        <v>6.9240000000000004</v>
      </c>
      <c r="J686">
        <v>145.404</v>
      </c>
      <c r="K686" s="6">
        <v>43489</v>
      </c>
      <c r="L686" s="21">
        <v>0.80555555555555547</v>
      </c>
      <c r="M686" t="s">
        <v>107</v>
      </c>
      <c r="N686" s="22">
        <v>138.47999999999999</v>
      </c>
      <c r="O686">
        <v>4.7619047620000003</v>
      </c>
      <c r="P686" s="22">
        <v>6.9240000000000004</v>
      </c>
      <c r="Q686">
        <v>4.9000000000000004</v>
      </c>
    </row>
    <row r="687" spans="1:17" x14ac:dyDescent="0.25">
      <c r="A687">
        <v>1975</v>
      </c>
      <c r="B687" t="s">
        <v>802</v>
      </c>
      <c r="C687" t="s">
        <v>124</v>
      </c>
      <c r="D687" t="s">
        <v>104</v>
      </c>
      <c r="E687" t="s">
        <v>105</v>
      </c>
      <c r="F687" t="s">
        <v>115</v>
      </c>
      <c r="G687">
        <v>49.1</v>
      </c>
      <c r="H687">
        <v>2</v>
      </c>
      <c r="I687">
        <v>4.91</v>
      </c>
      <c r="J687">
        <v>103.11</v>
      </c>
      <c r="K687" s="6">
        <v>43473</v>
      </c>
      <c r="L687" s="21">
        <v>0.54027777777777775</v>
      </c>
      <c r="M687" t="s">
        <v>116</v>
      </c>
      <c r="N687" s="22">
        <v>98.2</v>
      </c>
      <c r="O687">
        <v>4.7619047620000003</v>
      </c>
      <c r="P687" s="22">
        <v>4.91</v>
      </c>
      <c r="Q687">
        <v>6.4</v>
      </c>
    </row>
    <row r="688" spans="1:17" x14ac:dyDescent="0.25">
      <c r="A688">
        <v>2588</v>
      </c>
      <c r="B688" t="s">
        <v>803</v>
      </c>
      <c r="C688" t="s">
        <v>124</v>
      </c>
      <c r="D688" t="s">
        <v>104</v>
      </c>
      <c r="E688" t="s">
        <v>105</v>
      </c>
      <c r="F688" t="s">
        <v>118</v>
      </c>
      <c r="G688">
        <v>64.83</v>
      </c>
      <c r="H688">
        <v>2</v>
      </c>
      <c r="I688">
        <v>6.4829999999999997</v>
      </c>
      <c r="J688">
        <v>136.143</v>
      </c>
      <c r="K688" s="6">
        <v>43473</v>
      </c>
      <c r="L688" s="21">
        <v>0.4993055555555555</v>
      </c>
      <c r="M688" t="s">
        <v>116</v>
      </c>
      <c r="N688" s="22">
        <v>129.66</v>
      </c>
      <c r="O688">
        <v>4.7619047620000003</v>
      </c>
      <c r="P688" s="22">
        <v>6.4829999999999997</v>
      </c>
      <c r="Q688">
        <v>8</v>
      </c>
    </row>
    <row r="689" spans="1:17" x14ac:dyDescent="0.25">
      <c r="A689">
        <v>2003</v>
      </c>
      <c r="B689" t="s">
        <v>804</v>
      </c>
      <c r="C689" t="s">
        <v>103</v>
      </c>
      <c r="D689" t="s">
        <v>104</v>
      </c>
      <c r="E689" t="s">
        <v>114</v>
      </c>
      <c r="F689" t="s">
        <v>115</v>
      </c>
      <c r="G689">
        <v>63.56</v>
      </c>
      <c r="H689">
        <v>10</v>
      </c>
      <c r="I689">
        <v>31.78</v>
      </c>
      <c r="J689">
        <v>667.38</v>
      </c>
      <c r="K689" s="6">
        <v>43481</v>
      </c>
      <c r="L689" s="21">
        <v>0.74930555555555556</v>
      </c>
      <c r="M689" t="s">
        <v>112</v>
      </c>
      <c r="N689" s="22">
        <v>635.6</v>
      </c>
      <c r="O689">
        <v>4.7619047620000003</v>
      </c>
      <c r="P689" s="22">
        <v>31.78</v>
      </c>
      <c r="Q689">
        <v>4.3</v>
      </c>
    </row>
    <row r="690" spans="1:17" x14ac:dyDescent="0.25">
      <c r="A690">
        <v>1197</v>
      </c>
      <c r="B690" t="s">
        <v>805</v>
      </c>
      <c r="C690" t="s">
        <v>109</v>
      </c>
      <c r="D690" t="s">
        <v>104</v>
      </c>
      <c r="E690" t="s">
        <v>114</v>
      </c>
      <c r="F690" t="s">
        <v>118</v>
      </c>
      <c r="G690">
        <v>72.88</v>
      </c>
      <c r="H690">
        <v>2</v>
      </c>
      <c r="I690">
        <v>7.2880000000000003</v>
      </c>
      <c r="J690">
        <v>153.048</v>
      </c>
      <c r="K690" s="6">
        <v>43537</v>
      </c>
      <c r="L690" s="21">
        <v>0.53541666666666665</v>
      </c>
      <c r="M690" t="s">
        <v>112</v>
      </c>
      <c r="N690" s="22">
        <v>145.76</v>
      </c>
      <c r="O690">
        <v>4.7619047620000003</v>
      </c>
      <c r="P690" s="22">
        <v>7.2880000000000003</v>
      </c>
      <c r="Q690">
        <v>6.1</v>
      </c>
    </row>
    <row r="691" spans="1:17" x14ac:dyDescent="0.25">
      <c r="A691">
        <v>2941</v>
      </c>
      <c r="B691" t="s">
        <v>806</v>
      </c>
      <c r="C691" t="s">
        <v>103</v>
      </c>
      <c r="D691" t="s">
        <v>110</v>
      </c>
      <c r="E691" t="s">
        <v>105</v>
      </c>
      <c r="F691" t="s">
        <v>125</v>
      </c>
      <c r="G691">
        <v>67.099999999999994</v>
      </c>
      <c r="H691">
        <v>3</v>
      </c>
      <c r="I691">
        <v>10.065</v>
      </c>
      <c r="J691">
        <v>211.36500000000001</v>
      </c>
      <c r="K691" s="6">
        <v>43511</v>
      </c>
      <c r="L691" s="21">
        <v>0.44166666666666665</v>
      </c>
      <c r="M691" t="s">
        <v>112</v>
      </c>
      <c r="N691" s="22">
        <v>201.3</v>
      </c>
      <c r="O691">
        <v>4.7619047620000003</v>
      </c>
      <c r="P691" s="22">
        <v>10.065</v>
      </c>
      <c r="Q691">
        <v>7.5</v>
      </c>
    </row>
    <row r="692" spans="1:17" x14ac:dyDescent="0.25">
      <c r="A692">
        <v>1974</v>
      </c>
      <c r="B692" t="s">
        <v>807</v>
      </c>
      <c r="C692" t="s">
        <v>109</v>
      </c>
      <c r="D692" t="s">
        <v>104</v>
      </c>
      <c r="E692" t="s">
        <v>105</v>
      </c>
      <c r="F692" t="s">
        <v>118</v>
      </c>
      <c r="G692">
        <v>70.19</v>
      </c>
      <c r="H692">
        <v>9</v>
      </c>
      <c r="I692">
        <v>31.5855</v>
      </c>
      <c r="J692">
        <v>663.29549999999995</v>
      </c>
      <c r="K692" s="6">
        <v>43490</v>
      </c>
      <c r="L692" s="21">
        <v>0.56805555555555554</v>
      </c>
      <c r="M692" t="s">
        <v>112</v>
      </c>
      <c r="N692" s="22">
        <v>631.71</v>
      </c>
      <c r="O692">
        <v>4.7619047620000003</v>
      </c>
      <c r="P692" s="22">
        <v>31.5855</v>
      </c>
      <c r="Q692">
        <v>6.7</v>
      </c>
    </row>
    <row r="693" spans="1:17" x14ac:dyDescent="0.25">
      <c r="A693">
        <v>1557</v>
      </c>
      <c r="B693" t="s">
        <v>808</v>
      </c>
      <c r="C693" t="s">
        <v>109</v>
      </c>
      <c r="D693" t="s">
        <v>104</v>
      </c>
      <c r="E693" t="s">
        <v>114</v>
      </c>
      <c r="F693" t="s">
        <v>125</v>
      </c>
      <c r="G693">
        <v>55.04</v>
      </c>
      <c r="H693">
        <v>7</v>
      </c>
      <c r="I693">
        <v>19.263999999999999</v>
      </c>
      <c r="J693">
        <v>404.54399999999998</v>
      </c>
      <c r="K693" s="6">
        <v>43536</v>
      </c>
      <c r="L693" s="21">
        <v>0.81874999999999998</v>
      </c>
      <c r="M693" t="s">
        <v>107</v>
      </c>
      <c r="N693" s="22">
        <v>385.28</v>
      </c>
      <c r="O693">
        <v>4.7619047620000003</v>
      </c>
      <c r="P693" s="22">
        <v>19.263999999999999</v>
      </c>
      <c r="Q693">
        <v>5.2</v>
      </c>
    </row>
    <row r="694" spans="1:17" x14ac:dyDescent="0.25">
      <c r="A694">
        <v>1487</v>
      </c>
      <c r="B694" t="s">
        <v>809</v>
      </c>
      <c r="C694" t="s">
        <v>103</v>
      </c>
      <c r="D694" t="s">
        <v>104</v>
      </c>
      <c r="E694" t="s">
        <v>114</v>
      </c>
      <c r="F694" t="s">
        <v>106</v>
      </c>
      <c r="G694">
        <v>48.63</v>
      </c>
      <c r="H694">
        <v>10</v>
      </c>
      <c r="I694">
        <v>24.315000000000001</v>
      </c>
      <c r="J694">
        <v>510.61500000000001</v>
      </c>
      <c r="K694" s="6">
        <v>43528</v>
      </c>
      <c r="L694" s="21">
        <v>0.53055555555555556</v>
      </c>
      <c r="M694" t="s">
        <v>112</v>
      </c>
      <c r="N694" s="22">
        <v>486.3</v>
      </c>
      <c r="O694">
        <v>4.7619047620000003</v>
      </c>
      <c r="P694" s="22">
        <v>24.315000000000001</v>
      </c>
      <c r="Q694">
        <v>8.8000000000000007</v>
      </c>
    </row>
    <row r="695" spans="1:17" x14ac:dyDescent="0.25">
      <c r="A695">
        <v>1308</v>
      </c>
      <c r="B695" t="s">
        <v>810</v>
      </c>
      <c r="C695" t="s">
        <v>109</v>
      </c>
      <c r="D695" t="s">
        <v>104</v>
      </c>
      <c r="E695" t="s">
        <v>105</v>
      </c>
      <c r="F695" t="s">
        <v>127</v>
      </c>
      <c r="G695">
        <v>73.38</v>
      </c>
      <c r="H695">
        <v>7</v>
      </c>
      <c r="I695">
        <v>25.683</v>
      </c>
      <c r="J695">
        <v>539.34299999999996</v>
      </c>
      <c r="K695" s="6">
        <v>43506</v>
      </c>
      <c r="L695" s="21">
        <v>0.5805555555555556</v>
      </c>
      <c r="M695" t="s">
        <v>112</v>
      </c>
      <c r="N695" s="22">
        <v>513.66</v>
      </c>
      <c r="O695">
        <v>4.7619047620000003</v>
      </c>
      <c r="P695" s="22">
        <v>25.683</v>
      </c>
      <c r="Q695">
        <v>9.5</v>
      </c>
    </row>
    <row r="696" spans="1:17" x14ac:dyDescent="0.25">
      <c r="A696">
        <v>2828</v>
      </c>
      <c r="B696" t="s">
        <v>811</v>
      </c>
      <c r="C696" t="s">
        <v>109</v>
      </c>
      <c r="D696" t="s">
        <v>110</v>
      </c>
      <c r="E696" t="s">
        <v>105</v>
      </c>
      <c r="F696" t="s">
        <v>125</v>
      </c>
      <c r="G696">
        <v>52.6</v>
      </c>
      <c r="H696">
        <v>9</v>
      </c>
      <c r="I696">
        <v>23.67</v>
      </c>
      <c r="J696">
        <v>497.07</v>
      </c>
      <c r="K696" s="6">
        <v>43481</v>
      </c>
      <c r="L696" s="21">
        <v>0.61249999999999993</v>
      </c>
      <c r="M696" t="s">
        <v>112</v>
      </c>
      <c r="N696" s="22">
        <v>473.4</v>
      </c>
      <c r="O696">
        <v>4.7619047620000003</v>
      </c>
      <c r="P696" s="22">
        <v>23.67</v>
      </c>
      <c r="Q696">
        <v>7.6</v>
      </c>
    </row>
    <row r="697" spans="1:17" x14ac:dyDescent="0.25">
      <c r="A697">
        <v>2252</v>
      </c>
      <c r="B697" t="s">
        <v>812</v>
      </c>
      <c r="C697" t="s">
        <v>103</v>
      </c>
      <c r="D697" t="s">
        <v>104</v>
      </c>
      <c r="E697" t="s">
        <v>105</v>
      </c>
      <c r="F697" t="s">
        <v>115</v>
      </c>
      <c r="G697">
        <v>87.37</v>
      </c>
      <c r="H697">
        <v>5</v>
      </c>
      <c r="I697">
        <v>21.842500000000001</v>
      </c>
      <c r="J697">
        <v>458.6925</v>
      </c>
      <c r="K697" s="6">
        <v>43494</v>
      </c>
      <c r="L697" s="21">
        <v>0.82291666666666663</v>
      </c>
      <c r="M697" t="s">
        <v>112</v>
      </c>
      <c r="N697" s="22">
        <v>436.85</v>
      </c>
      <c r="O697">
        <v>4.7619047620000003</v>
      </c>
      <c r="P697" s="22">
        <v>21.842500000000001</v>
      </c>
      <c r="Q697">
        <v>6.6</v>
      </c>
    </row>
    <row r="698" spans="1:17" x14ac:dyDescent="0.25">
      <c r="A698">
        <v>2048</v>
      </c>
      <c r="B698" t="s">
        <v>813</v>
      </c>
      <c r="C698" t="s">
        <v>103</v>
      </c>
      <c r="D698" t="s">
        <v>104</v>
      </c>
      <c r="E698" t="s">
        <v>105</v>
      </c>
      <c r="F698" t="s">
        <v>118</v>
      </c>
      <c r="G698">
        <v>27.04</v>
      </c>
      <c r="H698">
        <v>4</v>
      </c>
      <c r="I698">
        <v>5.4080000000000004</v>
      </c>
      <c r="J698">
        <v>113.568</v>
      </c>
      <c r="K698" s="6">
        <v>43466</v>
      </c>
      <c r="L698" s="21">
        <v>0.85138888888888886</v>
      </c>
      <c r="M698" t="s">
        <v>107</v>
      </c>
      <c r="N698" s="22">
        <v>108.16</v>
      </c>
      <c r="O698">
        <v>4.7619047620000003</v>
      </c>
      <c r="P698" s="22">
        <v>5.4080000000000004</v>
      </c>
      <c r="Q698">
        <v>6.9</v>
      </c>
    </row>
    <row r="699" spans="1:17" x14ac:dyDescent="0.25">
      <c r="A699">
        <v>2617</v>
      </c>
      <c r="B699" t="s">
        <v>814</v>
      </c>
      <c r="C699" t="s">
        <v>124</v>
      </c>
      <c r="D699" t="s">
        <v>110</v>
      </c>
      <c r="E699" t="s">
        <v>114</v>
      </c>
      <c r="F699" t="s">
        <v>115</v>
      </c>
      <c r="G699">
        <v>62.19</v>
      </c>
      <c r="H699">
        <v>4</v>
      </c>
      <c r="I699">
        <v>12.438000000000001</v>
      </c>
      <c r="J699">
        <v>261.19799999999998</v>
      </c>
      <c r="K699" s="6">
        <v>43471</v>
      </c>
      <c r="L699" s="21">
        <v>0.82361111111111107</v>
      </c>
      <c r="M699" t="s">
        <v>107</v>
      </c>
      <c r="N699" s="22">
        <v>248.76</v>
      </c>
      <c r="O699">
        <v>4.7619047620000003</v>
      </c>
      <c r="P699" s="22">
        <v>12.438000000000001</v>
      </c>
      <c r="Q699">
        <v>4.3</v>
      </c>
    </row>
    <row r="700" spans="1:17" x14ac:dyDescent="0.25">
      <c r="A700">
        <v>1721</v>
      </c>
      <c r="B700" t="s">
        <v>815</v>
      </c>
      <c r="C700" t="s">
        <v>103</v>
      </c>
      <c r="D700" t="s">
        <v>104</v>
      </c>
      <c r="E700" t="s">
        <v>114</v>
      </c>
      <c r="F700" t="s">
        <v>111</v>
      </c>
      <c r="G700">
        <v>69.58</v>
      </c>
      <c r="H700">
        <v>9</v>
      </c>
      <c r="I700">
        <v>31.311</v>
      </c>
      <c r="J700">
        <v>657.53099999999995</v>
      </c>
      <c r="K700" s="6">
        <v>43515</v>
      </c>
      <c r="L700" s="21">
        <v>0.81805555555555554</v>
      </c>
      <c r="M700" t="s">
        <v>116</v>
      </c>
      <c r="N700" s="22">
        <v>626.22</v>
      </c>
      <c r="O700">
        <v>4.7619047620000003</v>
      </c>
      <c r="P700" s="22">
        <v>31.311</v>
      </c>
      <c r="Q700">
        <v>7.8</v>
      </c>
    </row>
    <row r="701" spans="1:17" x14ac:dyDescent="0.25">
      <c r="A701">
        <v>1295</v>
      </c>
      <c r="B701" t="s">
        <v>816</v>
      </c>
      <c r="C701" t="s">
        <v>109</v>
      </c>
      <c r="D701" t="s">
        <v>110</v>
      </c>
      <c r="E701" t="s">
        <v>114</v>
      </c>
      <c r="F701" t="s">
        <v>115</v>
      </c>
      <c r="G701">
        <v>97.5</v>
      </c>
      <c r="H701">
        <v>10</v>
      </c>
      <c r="I701">
        <v>48.75</v>
      </c>
      <c r="J701">
        <v>1023.75</v>
      </c>
      <c r="K701" s="6">
        <v>43477</v>
      </c>
      <c r="L701" s="21">
        <v>0.6791666666666667</v>
      </c>
      <c r="M701" t="s">
        <v>107</v>
      </c>
      <c r="N701" s="22">
        <v>975</v>
      </c>
      <c r="O701">
        <v>4.7619047620000003</v>
      </c>
      <c r="P701" s="22">
        <v>48.75</v>
      </c>
      <c r="Q701">
        <v>8</v>
      </c>
    </row>
    <row r="702" spans="1:17" x14ac:dyDescent="0.25">
      <c r="A702">
        <v>1877</v>
      </c>
      <c r="B702" t="s">
        <v>817</v>
      </c>
      <c r="C702" t="s">
        <v>109</v>
      </c>
      <c r="D702" t="s">
        <v>110</v>
      </c>
      <c r="E702" t="s">
        <v>105</v>
      </c>
      <c r="F702" t="s">
        <v>127</v>
      </c>
      <c r="G702">
        <v>60.41</v>
      </c>
      <c r="H702">
        <v>8</v>
      </c>
      <c r="I702">
        <v>24.164000000000001</v>
      </c>
      <c r="J702">
        <v>507.44400000000002</v>
      </c>
      <c r="K702" s="6">
        <v>43503</v>
      </c>
      <c r="L702" s="21">
        <v>0.51597222222222217</v>
      </c>
      <c r="M702" t="s">
        <v>107</v>
      </c>
      <c r="N702" s="22">
        <v>483.28</v>
      </c>
      <c r="O702">
        <v>4.7619047620000003</v>
      </c>
      <c r="P702" s="22">
        <v>24.164000000000001</v>
      </c>
      <c r="Q702">
        <v>9.6</v>
      </c>
    </row>
    <row r="703" spans="1:17" x14ac:dyDescent="0.25">
      <c r="A703">
        <v>2463</v>
      </c>
      <c r="B703" t="s">
        <v>818</v>
      </c>
      <c r="C703" t="s">
        <v>124</v>
      </c>
      <c r="D703" t="s">
        <v>110</v>
      </c>
      <c r="E703" t="s">
        <v>114</v>
      </c>
      <c r="F703" t="s">
        <v>125</v>
      </c>
      <c r="G703">
        <v>32.32</v>
      </c>
      <c r="H703">
        <v>3</v>
      </c>
      <c r="I703">
        <v>4.8479999999999999</v>
      </c>
      <c r="J703">
        <v>101.80800000000001</v>
      </c>
      <c r="K703" s="6">
        <v>43551</v>
      </c>
      <c r="L703" s="21">
        <v>0.7993055555555556</v>
      </c>
      <c r="M703" t="s">
        <v>116</v>
      </c>
      <c r="N703" s="22">
        <v>96.96</v>
      </c>
      <c r="O703">
        <v>4.7619047620000003</v>
      </c>
      <c r="P703" s="22">
        <v>4.8479999999999999</v>
      </c>
      <c r="Q703">
        <v>4.3</v>
      </c>
    </row>
    <row r="704" spans="1:17" x14ac:dyDescent="0.25">
      <c r="A704">
        <v>3202</v>
      </c>
      <c r="B704" t="s">
        <v>819</v>
      </c>
      <c r="C704" t="s">
        <v>124</v>
      </c>
      <c r="D704" t="s">
        <v>104</v>
      </c>
      <c r="E704" t="s">
        <v>105</v>
      </c>
      <c r="F704" t="s">
        <v>127</v>
      </c>
      <c r="G704">
        <v>19.77</v>
      </c>
      <c r="H704">
        <v>10</v>
      </c>
      <c r="I704">
        <v>9.8849999999999998</v>
      </c>
      <c r="J704">
        <v>207.58500000000001</v>
      </c>
      <c r="K704" s="6">
        <v>43523</v>
      </c>
      <c r="L704" s="21">
        <v>0.7895833333333333</v>
      </c>
      <c r="M704" t="s">
        <v>116</v>
      </c>
      <c r="N704" s="22">
        <v>197.7</v>
      </c>
      <c r="O704">
        <v>4.7619047620000003</v>
      </c>
      <c r="P704" s="22">
        <v>9.8849999999999998</v>
      </c>
      <c r="Q704">
        <v>5</v>
      </c>
    </row>
    <row r="705" spans="1:17" x14ac:dyDescent="0.25">
      <c r="A705">
        <v>2110</v>
      </c>
      <c r="B705" t="s">
        <v>820</v>
      </c>
      <c r="C705" t="s">
        <v>124</v>
      </c>
      <c r="D705" t="s">
        <v>104</v>
      </c>
      <c r="E705" t="s">
        <v>114</v>
      </c>
      <c r="F705" t="s">
        <v>106</v>
      </c>
      <c r="G705">
        <v>80.47</v>
      </c>
      <c r="H705">
        <v>9</v>
      </c>
      <c r="I705">
        <v>36.211500000000001</v>
      </c>
      <c r="J705">
        <v>760.44150000000002</v>
      </c>
      <c r="K705" s="6">
        <v>43471</v>
      </c>
      <c r="L705" s="21">
        <v>0.47083333333333338</v>
      </c>
      <c r="M705" t="s">
        <v>112</v>
      </c>
      <c r="N705" s="22">
        <v>724.23</v>
      </c>
      <c r="O705">
        <v>4.7619047620000003</v>
      </c>
      <c r="P705" s="22">
        <v>36.211500000000001</v>
      </c>
      <c r="Q705">
        <v>9.1999999999999993</v>
      </c>
    </row>
    <row r="706" spans="1:17" x14ac:dyDescent="0.25">
      <c r="A706">
        <v>3215</v>
      </c>
      <c r="B706" t="s">
        <v>821</v>
      </c>
      <c r="C706" t="s">
        <v>124</v>
      </c>
      <c r="D706" t="s">
        <v>104</v>
      </c>
      <c r="E706" t="s">
        <v>105</v>
      </c>
      <c r="F706" t="s">
        <v>115</v>
      </c>
      <c r="G706">
        <v>88.39</v>
      </c>
      <c r="H706">
        <v>9</v>
      </c>
      <c r="I706">
        <v>39.775500000000001</v>
      </c>
      <c r="J706">
        <v>835.28549999999996</v>
      </c>
      <c r="K706" s="6">
        <v>43526</v>
      </c>
      <c r="L706" s="21">
        <v>0.52777777777777779</v>
      </c>
      <c r="M706" t="s">
        <v>112</v>
      </c>
      <c r="N706" s="22">
        <v>795.51</v>
      </c>
      <c r="O706">
        <v>4.7619047620000003</v>
      </c>
      <c r="P706" s="22">
        <v>39.775500000000001</v>
      </c>
      <c r="Q706">
        <v>6.3</v>
      </c>
    </row>
    <row r="707" spans="1:17" x14ac:dyDescent="0.25">
      <c r="A707">
        <v>2542</v>
      </c>
      <c r="B707" t="s">
        <v>822</v>
      </c>
      <c r="C707" t="s">
        <v>124</v>
      </c>
      <c r="D707" t="s">
        <v>110</v>
      </c>
      <c r="E707" t="s">
        <v>114</v>
      </c>
      <c r="F707" t="s">
        <v>106</v>
      </c>
      <c r="G707">
        <v>71.77</v>
      </c>
      <c r="H707">
        <v>7</v>
      </c>
      <c r="I707">
        <v>25.119499999999999</v>
      </c>
      <c r="J707">
        <v>527.5095</v>
      </c>
      <c r="K707" s="6">
        <v>43553</v>
      </c>
      <c r="L707" s="21">
        <v>0.58750000000000002</v>
      </c>
      <c r="M707" t="s">
        <v>112</v>
      </c>
      <c r="N707" s="22">
        <v>502.39</v>
      </c>
      <c r="O707">
        <v>4.7619047620000003</v>
      </c>
      <c r="P707" s="22">
        <v>25.119499999999999</v>
      </c>
      <c r="Q707">
        <v>8.9</v>
      </c>
    </row>
    <row r="708" spans="1:17" x14ac:dyDescent="0.25">
      <c r="A708">
        <v>2798</v>
      </c>
      <c r="B708" t="s">
        <v>823</v>
      </c>
      <c r="C708" t="s">
        <v>124</v>
      </c>
      <c r="D708" t="s">
        <v>110</v>
      </c>
      <c r="E708" t="s">
        <v>105</v>
      </c>
      <c r="F708" t="s">
        <v>111</v>
      </c>
      <c r="G708">
        <v>43</v>
      </c>
      <c r="H708">
        <v>4</v>
      </c>
      <c r="I708">
        <v>8.6</v>
      </c>
      <c r="J708">
        <v>180.6</v>
      </c>
      <c r="K708" s="6">
        <v>43496</v>
      </c>
      <c r="L708" s="21">
        <v>0.8666666666666667</v>
      </c>
      <c r="M708" t="s">
        <v>107</v>
      </c>
      <c r="N708" s="22">
        <v>172</v>
      </c>
      <c r="O708">
        <v>4.7619047620000003</v>
      </c>
      <c r="P708" s="22">
        <v>8.6</v>
      </c>
      <c r="Q708">
        <v>7.6</v>
      </c>
    </row>
    <row r="709" spans="1:17" x14ac:dyDescent="0.25">
      <c r="A709">
        <v>2528</v>
      </c>
      <c r="B709" t="s">
        <v>824</v>
      </c>
      <c r="C709" t="s">
        <v>109</v>
      </c>
      <c r="D709" t="s">
        <v>104</v>
      </c>
      <c r="E709" t="s">
        <v>114</v>
      </c>
      <c r="F709" t="s">
        <v>125</v>
      </c>
      <c r="G709">
        <v>68.98</v>
      </c>
      <c r="H709">
        <v>1</v>
      </c>
      <c r="I709">
        <v>3.4489999999999998</v>
      </c>
      <c r="J709">
        <v>72.429000000000002</v>
      </c>
      <c r="K709" s="6">
        <v>43486</v>
      </c>
      <c r="L709" s="21">
        <v>0.84236111111111101</v>
      </c>
      <c r="M709" t="s">
        <v>112</v>
      </c>
      <c r="N709" s="22">
        <v>68.98</v>
      </c>
      <c r="O709">
        <v>4.7619047620000003</v>
      </c>
      <c r="P709" s="22">
        <v>3.4489999999999998</v>
      </c>
      <c r="Q709">
        <v>4.8</v>
      </c>
    </row>
    <row r="710" spans="1:17" x14ac:dyDescent="0.25">
      <c r="A710">
        <v>2371</v>
      </c>
      <c r="B710" t="s">
        <v>825</v>
      </c>
      <c r="C710" t="s">
        <v>109</v>
      </c>
      <c r="D710" t="s">
        <v>110</v>
      </c>
      <c r="E710" t="s">
        <v>114</v>
      </c>
      <c r="F710" t="s">
        <v>127</v>
      </c>
      <c r="G710">
        <v>15.62</v>
      </c>
      <c r="H710">
        <v>8</v>
      </c>
      <c r="I710">
        <v>6.2480000000000002</v>
      </c>
      <c r="J710">
        <v>131.208</v>
      </c>
      <c r="K710" s="6">
        <v>43485</v>
      </c>
      <c r="L710" s="21">
        <v>0.85902777777777783</v>
      </c>
      <c r="M710" t="s">
        <v>107</v>
      </c>
      <c r="N710" s="22">
        <v>124.96</v>
      </c>
      <c r="O710">
        <v>4.7619047620000003</v>
      </c>
      <c r="P710" s="22">
        <v>6.2480000000000002</v>
      </c>
      <c r="Q710">
        <v>9.1</v>
      </c>
    </row>
    <row r="711" spans="1:17" x14ac:dyDescent="0.25">
      <c r="A711">
        <v>1212</v>
      </c>
      <c r="B711" t="s">
        <v>826</v>
      </c>
      <c r="C711" t="s">
        <v>103</v>
      </c>
      <c r="D711" t="s">
        <v>110</v>
      </c>
      <c r="E711" t="s">
        <v>114</v>
      </c>
      <c r="F711" t="s">
        <v>118</v>
      </c>
      <c r="G711">
        <v>25.7</v>
      </c>
      <c r="H711">
        <v>3</v>
      </c>
      <c r="I711">
        <v>3.855</v>
      </c>
      <c r="J711">
        <v>80.954999999999998</v>
      </c>
      <c r="K711" s="6">
        <v>43482</v>
      </c>
      <c r="L711" s="21">
        <v>0.74930555555555556</v>
      </c>
      <c r="M711" t="s">
        <v>107</v>
      </c>
      <c r="N711" s="22">
        <v>77.099999999999994</v>
      </c>
      <c r="O711">
        <v>4.7619047620000003</v>
      </c>
      <c r="P711" s="22">
        <v>3.855</v>
      </c>
      <c r="Q711">
        <v>6.1</v>
      </c>
    </row>
    <row r="712" spans="1:17" x14ac:dyDescent="0.25">
      <c r="A712">
        <v>1736</v>
      </c>
      <c r="B712" t="s">
        <v>827</v>
      </c>
      <c r="C712" t="s">
        <v>103</v>
      </c>
      <c r="D712" t="s">
        <v>104</v>
      </c>
      <c r="E712" t="s">
        <v>114</v>
      </c>
      <c r="F712" t="s">
        <v>125</v>
      </c>
      <c r="G712">
        <v>80.62</v>
      </c>
      <c r="H712">
        <v>6</v>
      </c>
      <c r="I712">
        <v>24.186</v>
      </c>
      <c r="J712">
        <v>507.90600000000001</v>
      </c>
      <c r="K712" s="6">
        <v>43524</v>
      </c>
      <c r="L712" s="21">
        <v>0.84583333333333333</v>
      </c>
      <c r="M712" t="s">
        <v>112</v>
      </c>
      <c r="N712" s="22">
        <v>483.72</v>
      </c>
      <c r="O712">
        <v>4.7619047620000003</v>
      </c>
      <c r="P712" s="22">
        <v>24.186</v>
      </c>
      <c r="Q712">
        <v>9.1</v>
      </c>
    </row>
    <row r="713" spans="1:17" x14ac:dyDescent="0.25">
      <c r="A713">
        <v>1266</v>
      </c>
      <c r="B713" t="s">
        <v>828</v>
      </c>
      <c r="C713" t="s">
        <v>109</v>
      </c>
      <c r="D713" t="s">
        <v>104</v>
      </c>
      <c r="E713" t="s">
        <v>105</v>
      </c>
      <c r="F713" t="s">
        <v>115</v>
      </c>
      <c r="G713">
        <v>75.53</v>
      </c>
      <c r="H713">
        <v>4</v>
      </c>
      <c r="I713">
        <v>15.106</v>
      </c>
      <c r="J713">
        <v>317.226</v>
      </c>
      <c r="K713" s="6">
        <v>43543</v>
      </c>
      <c r="L713" s="21">
        <v>0.66111111111111109</v>
      </c>
      <c r="M713" t="s">
        <v>107</v>
      </c>
      <c r="N713" s="22">
        <v>302.12</v>
      </c>
      <c r="O713">
        <v>4.7619047620000003</v>
      </c>
      <c r="P713" s="22">
        <v>15.106</v>
      </c>
      <c r="Q713">
        <v>8.3000000000000007</v>
      </c>
    </row>
    <row r="714" spans="1:17" x14ac:dyDescent="0.25">
      <c r="A714">
        <v>2176</v>
      </c>
      <c r="B714" t="s">
        <v>829</v>
      </c>
      <c r="C714" t="s">
        <v>109</v>
      </c>
      <c r="D714" t="s">
        <v>110</v>
      </c>
      <c r="E714" t="s">
        <v>105</v>
      </c>
      <c r="F714" t="s">
        <v>111</v>
      </c>
      <c r="G714">
        <v>77.63</v>
      </c>
      <c r="H714">
        <v>9</v>
      </c>
      <c r="I714">
        <v>34.933500000000002</v>
      </c>
      <c r="J714">
        <v>733.60350000000005</v>
      </c>
      <c r="K714" s="6">
        <v>43515</v>
      </c>
      <c r="L714" s="21">
        <v>0.63472222222222219</v>
      </c>
      <c r="M714" t="s">
        <v>107</v>
      </c>
      <c r="N714" s="22">
        <v>698.67</v>
      </c>
      <c r="O714">
        <v>4.7619047620000003</v>
      </c>
      <c r="P714" s="22">
        <v>34.933500000000002</v>
      </c>
      <c r="Q714">
        <v>7.2</v>
      </c>
    </row>
    <row r="715" spans="1:17" x14ac:dyDescent="0.25">
      <c r="A715">
        <v>2374</v>
      </c>
      <c r="B715" t="s">
        <v>830</v>
      </c>
      <c r="C715" t="s">
        <v>109</v>
      </c>
      <c r="D715" t="s">
        <v>110</v>
      </c>
      <c r="E715" t="s">
        <v>105</v>
      </c>
      <c r="F715" t="s">
        <v>106</v>
      </c>
      <c r="G715">
        <v>13.85</v>
      </c>
      <c r="H715">
        <v>9</v>
      </c>
      <c r="I715">
        <v>6.2324999999999999</v>
      </c>
      <c r="J715">
        <v>130.88249999999999</v>
      </c>
      <c r="K715" s="6">
        <v>43500</v>
      </c>
      <c r="L715" s="21">
        <v>0.53472222222222221</v>
      </c>
      <c r="M715" t="s">
        <v>107</v>
      </c>
      <c r="N715" s="22">
        <v>124.65</v>
      </c>
      <c r="O715">
        <v>4.7619047620000003</v>
      </c>
      <c r="P715" s="22">
        <v>6.2324999999999999</v>
      </c>
      <c r="Q715">
        <v>6</v>
      </c>
    </row>
    <row r="716" spans="1:17" x14ac:dyDescent="0.25">
      <c r="A716">
        <v>1357</v>
      </c>
      <c r="B716" t="s">
        <v>831</v>
      </c>
      <c r="C716" t="s">
        <v>109</v>
      </c>
      <c r="D716" t="s">
        <v>104</v>
      </c>
      <c r="E716" t="s">
        <v>114</v>
      </c>
      <c r="F716" t="s">
        <v>127</v>
      </c>
      <c r="G716">
        <v>98.7</v>
      </c>
      <c r="H716">
        <v>8</v>
      </c>
      <c r="I716">
        <v>39.479999999999997</v>
      </c>
      <c r="J716">
        <v>829.08</v>
      </c>
      <c r="K716" s="6">
        <v>43496</v>
      </c>
      <c r="L716" s="21">
        <v>0.44166666666666665</v>
      </c>
      <c r="M716" t="s">
        <v>107</v>
      </c>
      <c r="N716" s="22">
        <v>789.6</v>
      </c>
      <c r="O716">
        <v>4.7619047620000003</v>
      </c>
      <c r="P716" s="22">
        <v>39.479999999999997</v>
      </c>
      <c r="Q716">
        <v>8.5</v>
      </c>
    </row>
    <row r="717" spans="1:17" x14ac:dyDescent="0.25">
      <c r="A717">
        <v>2398</v>
      </c>
      <c r="B717" t="s">
        <v>832</v>
      </c>
      <c r="C717" t="s">
        <v>103</v>
      </c>
      <c r="D717" t="s">
        <v>110</v>
      </c>
      <c r="E717" t="s">
        <v>105</v>
      </c>
      <c r="F717" t="s">
        <v>106</v>
      </c>
      <c r="G717">
        <v>35.68</v>
      </c>
      <c r="H717">
        <v>5</v>
      </c>
      <c r="I717">
        <v>8.92</v>
      </c>
      <c r="J717">
        <v>187.32</v>
      </c>
      <c r="K717" s="6">
        <v>43502</v>
      </c>
      <c r="L717" s="21">
        <v>0.7729166666666667</v>
      </c>
      <c r="M717" t="s">
        <v>116</v>
      </c>
      <c r="N717" s="22">
        <v>178.4</v>
      </c>
      <c r="O717">
        <v>4.7619047620000003</v>
      </c>
      <c r="P717" s="22">
        <v>8.92</v>
      </c>
      <c r="Q717">
        <v>6.6</v>
      </c>
    </row>
    <row r="718" spans="1:17" x14ac:dyDescent="0.25">
      <c r="A718">
        <v>3194</v>
      </c>
      <c r="B718" t="s">
        <v>833</v>
      </c>
      <c r="C718" t="s">
        <v>103</v>
      </c>
      <c r="D718" t="s">
        <v>104</v>
      </c>
      <c r="E718" t="s">
        <v>105</v>
      </c>
      <c r="F718" t="s">
        <v>127</v>
      </c>
      <c r="G718">
        <v>71.459999999999994</v>
      </c>
      <c r="H718">
        <v>7</v>
      </c>
      <c r="I718">
        <v>25.010999999999999</v>
      </c>
      <c r="J718">
        <v>525.23099999999999</v>
      </c>
      <c r="K718" s="6">
        <v>43552</v>
      </c>
      <c r="L718" s="21">
        <v>0.67083333333333339</v>
      </c>
      <c r="M718" t="s">
        <v>107</v>
      </c>
      <c r="N718" s="22">
        <v>500.22</v>
      </c>
      <c r="O718">
        <v>4.7619047620000003</v>
      </c>
      <c r="P718" s="22">
        <v>25.010999999999999</v>
      </c>
      <c r="Q718">
        <v>4.5</v>
      </c>
    </row>
    <row r="719" spans="1:17" x14ac:dyDescent="0.25">
      <c r="A719">
        <v>1190</v>
      </c>
      <c r="B719" t="s">
        <v>834</v>
      </c>
      <c r="C719" t="s">
        <v>103</v>
      </c>
      <c r="D719" t="s">
        <v>104</v>
      </c>
      <c r="E719" t="s">
        <v>114</v>
      </c>
      <c r="F719" t="s">
        <v>111</v>
      </c>
      <c r="G719">
        <v>11.94</v>
      </c>
      <c r="H719">
        <v>3</v>
      </c>
      <c r="I719">
        <v>1.7909999999999999</v>
      </c>
      <c r="J719">
        <v>37.610999999999997</v>
      </c>
      <c r="K719" s="6">
        <v>43484</v>
      </c>
      <c r="L719" s="21">
        <v>0.53263888888888888</v>
      </c>
      <c r="M719" t="s">
        <v>116</v>
      </c>
      <c r="N719" s="22">
        <v>35.82</v>
      </c>
      <c r="O719">
        <v>4.7619047620000003</v>
      </c>
      <c r="P719" s="22">
        <v>1.7909999999999999</v>
      </c>
      <c r="Q719">
        <v>8.1</v>
      </c>
    </row>
    <row r="720" spans="1:17" x14ac:dyDescent="0.25">
      <c r="A720">
        <v>1964</v>
      </c>
      <c r="B720" t="s">
        <v>835</v>
      </c>
      <c r="C720" t="s">
        <v>103</v>
      </c>
      <c r="D720" t="s">
        <v>110</v>
      </c>
      <c r="E720" t="s">
        <v>114</v>
      </c>
      <c r="F720" t="s">
        <v>127</v>
      </c>
      <c r="G720">
        <v>45.38</v>
      </c>
      <c r="H720">
        <v>3</v>
      </c>
      <c r="I720">
        <v>6.8070000000000004</v>
      </c>
      <c r="J720">
        <v>142.947</v>
      </c>
      <c r="K720" s="6">
        <v>43513</v>
      </c>
      <c r="L720" s="21">
        <v>0.56527777777777777</v>
      </c>
      <c r="M720" t="s">
        <v>116</v>
      </c>
      <c r="N720" s="22">
        <v>136.13999999999999</v>
      </c>
      <c r="O720">
        <v>4.7619047620000003</v>
      </c>
      <c r="P720" s="22">
        <v>6.8070000000000004</v>
      </c>
      <c r="Q720">
        <v>7.2</v>
      </c>
    </row>
    <row r="721" spans="1:17" x14ac:dyDescent="0.25">
      <c r="A721">
        <v>2981</v>
      </c>
      <c r="B721" t="s">
        <v>836</v>
      </c>
      <c r="C721" t="s">
        <v>124</v>
      </c>
      <c r="D721" t="s">
        <v>104</v>
      </c>
      <c r="E721" t="s">
        <v>105</v>
      </c>
      <c r="F721" t="s">
        <v>127</v>
      </c>
      <c r="G721">
        <v>17.48</v>
      </c>
      <c r="H721">
        <v>6</v>
      </c>
      <c r="I721">
        <v>5.2439999999999998</v>
      </c>
      <c r="J721">
        <v>110.124</v>
      </c>
      <c r="K721" s="6">
        <v>43483</v>
      </c>
      <c r="L721" s="21">
        <v>0.62777777777777777</v>
      </c>
      <c r="M721" t="s">
        <v>116</v>
      </c>
      <c r="N721" s="22">
        <v>104.88</v>
      </c>
      <c r="O721">
        <v>4.7619047620000003</v>
      </c>
      <c r="P721" s="22">
        <v>5.2439999999999998</v>
      </c>
      <c r="Q721">
        <v>6.1</v>
      </c>
    </row>
    <row r="722" spans="1:17" x14ac:dyDescent="0.25">
      <c r="A722">
        <v>1730</v>
      </c>
      <c r="B722" t="s">
        <v>837</v>
      </c>
      <c r="C722" t="s">
        <v>124</v>
      </c>
      <c r="D722" t="s">
        <v>110</v>
      </c>
      <c r="E722" t="s">
        <v>105</v>
      </c>
      <c r="F722" t="s">
        <v>127</v>
      </c>
      <c r="G722">
        <v>25.56</v>
      </c>
      <c r="H722">
        <v>7</v>
      </c>
      <c r="I722">
        <v>8.9459999999999997</v>
      </c>
      <c r="J722">
        <v>187.86600000000001</v>
      </c>
      <c r="K722" s="6">
        <v>43498</v>
      </c>
      <c r="L722" s="21">
        <v>0.86249999999999993</v>
      </c>
      <c r="M722" t="s">
        <v>112</v>
      </c>
      <c r="N722" s="22">
        <v>178.92</v>
      </c>
      <c r="O722">
        <v>4.7619047620000003</v>
      </c>
      <c r="P722" s="22">
        <v>8.9459999999999997</v>
      </c>
      <c r="Q722">
        <v>7.1</v>
      </c>
    </row>
    <row r="723" spans="1:17" x14ac:dyDescent="0.25">
      <c r="A723">
        <v>3116</v>
      </c>
      <c r="B723" t="s">
        <v>838</v>
      </c>
      <c r="C723" t="s">
        <v>109</v>
      </c>
      <c r="D723" t="s">
        <v>104</v>
      </c>
      <c r="E723" t="s">
        <v>105</v>
      </c>
      <c r="F723" t="s">
        <v>118</v>
      </c>
      <c r="G723">
        <v>90.63</v>
      </c>
      <c r="H723">
        <v>9</v>
      </c>
      <c r="I723">
        <v>40.783499999999997</v>
      </c>
      <c r="J723">
        <v>856.45349999999996</v>
      </c>
      <c r="K723" s="6">
        <v>43483</v>
      </c>
      <c r="L723" s="21">
        <v>0.64444444444444449</v>
      </c>
      <c r="M723" t="s">
        <v>112</v>
      </c>
      <c r="N723" s="22">
        <v>815.67</v>
      </c>
      <c r="O723">
        <v>4.7619047620000003</v>
      </c>
      <c r="P723" s="22">
        <v>40.783499999999997</v>
      </c>
      <c r="Q723">
        <v>5.0999999999999996</v>
      </c>
    </row>
    <row r="724" spans="1:17" x14ac:dyDescent="0.25">
      <c r="A724">
        <v>2773</v>
      </c>
      <c r="B724" t="s">
        <v>839</v>
      </c>
      <c r="C724" t="s">
        <v>124</v>
      </c>
      <c r="D724" t="s">
        <v>110</v>
      </c>
      <c r="E724" t="s">
        <v>114</v>
      </c>
      <c r="F724" t="s">
        <v>115</v>
      </c>
      <c r="G724">
        <v>44.12</v>
      </c>
      <c r="H724">
        <v>3</v>
      </c>
      <c r="I724">
        <v>6.6180000000000003</v>
      </c>
      <c r="J724">
        <v>138.97800000000001</v>
      </c>
      <c r="K724" s="6">
        <v>43542</v>
      </c>
      <c r="L724" s="21">
        <v>0.57291666666666663</v>
      </c>
      <c r="M724" t="s">
        <v>116</v>
      </c>
      <c r="N724" s="22">
        <v>132.36000000000001</v>
      </c>
      <c r="O724">
        <v>4.7619047620000003</v>
      </c>
      <c r="P724" s="22">
        <v>6.6180000000000003</v>
      </c>
      <c r="Q724">
        <v>7.9</v>
      </c>
    </row>
    <row r="725" spans="1:17" x14ac:dyDescent="0.25">
      <c r="A725">
        <v>1371</v>
      </c>
      <c r="B725" t="s">
        <v>840</v>
      </c>
      <c r="C725" t="s">
        <v>109</v>
      </c>
      <c r="D725" t="s">
        <v>104</v>
      </c>
      <c r="E725" t="s">
        <v>105</v>
      </c>
      <c r="F725" t="s">
        <v>125</v>
      </c>
      <c r="G725">
        <v>36.770000000000003</v>
      </c>
      <c r="H725">
        <v>7</v>
      </c>
      <c r="I725">
        <v>12.8695</v>
      </c>
      <c r="J725">
        <v>270.2595</v>
      </c>
      <c r="K725" s="6">
        <v>43476</v>
      </c>
      <c r="L725" s="21">
        <v>0.84027777777777779</v>
      </c>
      <c r="M725" t="s">
        <v>112</v>
      </c>
      <c r="N725" s="22">
        <v>257.39</v>
      </c>
      <c r="O725">
        <v>4.7619047620000003</v>
      </c>
      <c r="P725" s="22">
        <v>12.8695</v>
      </c>
      <c r="Q725">
        <v>7.4</v>
      </c>
    </row>
    <row r="726" spans="1:17" x14ac:dyDescent="0.25">
      <c r="A726">
        <v>1623</v>
      </c>
      <c r="B726" t="s">
        <v>841</v>
      </c>
      <c r="C726" t="s">
        <v>124</v>
      </c>
      <c r="D726" t="s">
        <v>104</v>
      </c>
      <c r="E726" t="s">
        <v>114</v>
      </c>
      <c r="F726" t="s">
        <v>125</v>
      </c>
      <c r="G726">
        <v>23.34</v>
      </c>
      <c r="H726">
        <v>4</v>
      </c>
      <c r="I726">
        <v>4.6680000000000001</v>
      </c>
      <c r="J726">
        <v>98.028000000000006</v>
      </c>
      <c r="K726" s="6">
        <v>43500</v>
      </c>
      <c r="L726" s="21">
        <v>0.78680555555555554</v>
      </c>
      <c r="M726" t="s">
        <v>107</v>
      </c>
      <c r="N726" s="22">
        <v>93.36</v>
      </c>
      <c r="O726">
        <v>4.7619047620000003</v>
      </c>
      <c r="P726" s="22">
        <v>4.6680000000000001</v>
      </c>
      <c r="Q726">
        <v>7.4</v>
      </c>
    </row>
    <row r="727" spans="1:17" x14ac:dyDescent="0.25">
      <c r="A727">
        <v>1243</v>
      </c>
      <c r="B727" t="s">
        <v>842</v>
      </c>
      <c r="C727" t="s">
        <v>109</v>
      </c>
      <c r="D727" t="s">
        <v>104</v>
      </c>
      <c r="E727" t="s">
        <v>105</v>
      </c>
      <c r="F727" t="s">
        <v>106</v>
      </c>
      <c r="G727">
        <v>28.5</v>
      </c>
      <c r="H727">
        <v>8</v>
      </c>
      <c r="I727">
        <v>11.4</v>
      </c>
      <c r="J727">
        <v>239.4</v>
      </c>
      <c r="K727" s="6">
        <v>43502</v>
      </c>
      <c r="L727" s="21">
        <v>0.6</v>
      </c>
      <c r="M727" t="s">
        <v>112</v>
      </c>
      <c r="N727" s="22">
        <v>228</v>
      </c>
      <c r="O727">
        <v>4.7619047620000003</v>
      </c>
      <c r="P727" s="22">
        <v>11.4</v>
      </c>
      <c r="Q727">
        <v>6.6</v>
      </c>
    </row>
    <row r="728" spans="1:17" x14ac:dyDescent="0.25">
      <c r="A728">
        <v>2725</v>
      </c>
      <c r="B728" t="s">
        <v>843</v>
      </c>
      <c r="C728" t="s">
        <v>109</v>
      </c>
      <c r="D728" t="s">
        <v>104</v>
      </c>
      <c r="E728" t="s">
        <v>114</v>
      </c>
      <c r="F728" t="s">
        <v>115</v>
      </c>
      <c r="G728">
        <v>55.57</v>
      </c>
      <c r="H728">
        <v>3</v>
      </c>
      <c r="I728">
        <v>8.3354999999999997</v>
      </c>
      <c r="J728">
        <v>175.0455</v>
      </c>
      <c r="K728" s="6">
        <v>43473</v>
      </c>
      <c r="L728" s="21">
        <v>0.48749999999999999</v>
      </c>
      <c r="M728" t="s">
        <v>116</v>
      </c>
      <c r="N728" s="22">
        <v>166.71</v>
      </c>
      <c r="O728">
        <v>4.7619047620000003</v>
      </c>
      <c r="P728" s="22">
        <v>8.3354999999999997</v>
      </c>
      <c r="Q728">
        <v>5.9</v>
      </c>
    </row>
    <row r="729" spans="1:17" x14ac:dyDescent="0.25">
      <c r="A729">
        <v>2125</v>
      </c>
      <c r="B729" t="s">
        <v>844</v>
      </c>
      <c r="C729" t="s">
        <v>124</v>
      </c>
      <c r="D729" t="s">
        <v>110</v>
      </c>
      <c r="E729" t="s">
        <v>114</v>
      </c>
      <c r="F729" t="s">
        <v>118</v>
      </c>
      <c r="G729">
        <v>69.739999999999995</v>
      </c>
      <c r="H729">
        <v>10</v>
      </c>
      <c r="I729">
        <v>34.869999999999997</v>
      </c>
      <c r="J729">
        <v>732.27</v>
      </c>
      <c r="K729" s="6">
        <v>43529</v>
      </c>
      <c r="L729" s="21">
        <v>0.74236111111111114</v>
      </c>
      <c r="M729" t="s">
        <v>116</v>
      </c>
      <c r="N729" s="22">
        <v>697.4</v>
      </c>
      <c r="O729">
        <v>4.7619047620000003</v>
      </c>
      <c r="P729" s="22">
        <v>34.869999999999997</v>
      </c>
      <c r="Q729">
        <v>8.9</v>
      </c>
    </row>
    <row r="730" spans="1:17" x14ac:dyDescent="0.25">
      <c r="A730">
        <v>2641</v>
      </c>
      <c r="B730" t="s">
        <v>845</v>
      </c>
      <c r="C730" t="s">
        <v>109</v>
      </c>
      <c r="D730" t="s">
        <v>110</v>
      </c>
      <c r="E730" t="s">
        <v>114</v>
      </c>
      <c r="F730" t="s">
        <v>127</v>
      </c>
      <c r="G730">
        <v>97.26</v>
      </c>
      <c r="H730">
        <v>4</v>
      </c>
      <c r="I730">
        <v>19.452000000000002</v>
      </c>
      <c r="J730">
        <v>408.49200000000002</v>
      </c>
      <c r="K730" s="6">
        <v>43540</v>
      </c>
      <c r="L730" s="21">
        <v>0.6479166666666667</v>
      </c>
      <c r="M730" t="s">
        <v>107</v>
      </c>
      <c r="N730" s="22">
        <v>389.04</v>
      </c>
      <c r="O730">
        <v>4.7619047620000003</v>
      </c>
      <c r="P730" s="22">
        <v>19.452000000000002</v>
      </c>
      <c r="Q730">
        <v>6.8</v>
      </c>
    </row>
    <row r="731" spans="1:17" x14ac:dyDescent="0.25">
      <c r="A731">
        <v>2921</v>
      </c>
      <c r="B731" t="s">
        <v>846</v>
      </c>
      <c r="C731" t="s">
        <v>124</v>
      </c>
      <c r="D731" t="s">
        <v>104</v>
      </c>
      <c r="E731" t="s">
        <v>105</v>
      </c>
      <c r="F731" t="s">
        <v>115</v>
      </c>
      <c r="G731">
        <v>52.18</v>
      </c>
      <c r="H731">
        <v>7</v>
      </c>
      <c r="I731">
        <v>18.263000000000002</v>
      </c>
      <c r="J731">
        <v>383.52300000000002</v>
      </c>
      <c r="K731" s="6">
        <v>43533</v>
      </c>
      <c r="L731" s="21">
        <v>0.45416666666666666</v>
      </c>
      <c r="M731" t="s">
        <v>112</v>
      </c>
      <c r="N731" s="22">
        <v>365.26</v>
      </c>
      <c r="O731">
        <v>4.7619047620000003</v>
      </c>
      <c r="P731" s="22">
        <v>18.263000000000002</v>
      </c>
      <c r="Q731">
        <v>9.3000000000000007</v>
      </c>
    </row>
    <row r="732" spans="1:17" x14ac:dyDescent="0.25">
      <c r="A732">
        <v>2788</v>
      </c>
      <c r="B732" t="s">
        <v>847</v>
      </c>
      <c r="C732" t="s">
        <v>103</v>
      </c>
      <c r="D732" t="s">
        <v>104</v>
      </c>
      <c r="E732" t="s">
        <v>105</v>
      </c>
      <c r="F732" t="s">
        <v>127</v>
      </c>
      <c r="G732">
        <v>22.32</v>
      </c>
      <c r="H732">
        <v>4</v>
      </c>
      <c r="I732">
        <v>4.4640000000000004</v>
      </c>
      <c r="J732">
        <v>93.744</v>
      </c>
      <c r="K732" s="6">
        <v>43525</v>
      </c>
      <c r="L732" s="21">
        <v>0.68263888888888891</v>
      </c>
      <c r="M732" t="s">
        <v>116</v>
      </c>
      <c r="N732" s="22">
        <v>89.28</v>
      </c>
      <c r="O732">
        <v>4.7619047620000003</v>
      </c>
      <c r="P732" s="22">
        <v>4.4640000000000004</v>
      </c>
      <c r="Q732">
        <v>4.4000000000000004</v>
      </c>
    </row>
    <row r="733" spans="1:17" x14ac:dyDescent="0.25">
      <c r="A733">
        <v>2481</v>
      </c>
      <c r="B733" t="s">
        <v>848</v>
      </c>
      <c r="C733" t="s">
        <v>103</v>
      </c>
      <c r="D733" t="s">
        <v>110</v>
      </c>
      <c r="E733" t="s">
        <v>114</v>
      </c>
      <c r="F733" t="s">
        <v>106</v>
      </c>
      <c r="G733">
        <v>56</v>
      </c>
      <c r="H733">
        <v>3</v>
      </c>
      <c r="I733">
        <v>8.4</v>
      </c>
      <c r="J733">
        <v>176.4</v>
      </c>
      <c r="K733" s="6">
        <v>43524</v>
      </c>
      <c r="L733" s="21">
        <v>0.81458333333333333</v>
      </c>
      <c r="M733" t="s">
        <v>107</v>
      </c>
      <c r="N733" s="22">
        <v>168</v>
      </c>
      <c r="O733">
        <v>4.7619047620000003</v>
      </c>
      <c r="P733" s="22">
        <v>8.4</v>
      </c>
      <c r="Q733">
        <v>4.8</v>
      </c>
    </row>
    <row r="734" spans="1:17" x14ac:dyDescent="0.25">
      <c r="A734">
        <v>2784</v>
      </c>
      <c r="B734" t="s">
        <v>849</v>
      </c>
      <c r="C734" t="s">
        <v>103</v>
      </c>
      <c r="D734" t="s">
        <v>104</v>
      </c>
      <c r="E734" t="s">
        <v>114</v>
      </c>
      <c r="F734" t="s">
        <v>127</v>
      </c>
      <c r="G734">
        <v>19.7</v>
      </c>
      <c r="H734">
        <v>1</v>
      </c>
      <c r="I734">
        <v>0.98499999999999999</v>
      </c>
      <c r="J734">
        <v>20.684999999999999</v>
      </c>
      <c r="K734" s="6">
        <v>43504</v>
      </c>
      <c r="L734" s="21">
        <v>0.48541666666666666</v>
      </c>
      <c r="M734" t="s">
        <v>107</v>
      </c>
      <c r="N734" s="22">
        <v>19.7</v>
      </c>
      <c r="O734">
        <v>4.7619047620000003</v>
      </c>
      <c r="P734" s="22">
        <v>0.98499999999999999</v>
      </c>
      <c r="Q734">
        <v>9.5</v>
      </c>
    </row>
    <row r="735" spans="1:17" x14ac:dyDescent="0.25">
      <c r="A735">
        <v>1621</v>
      </c>
      <c r="B735" t="s">
        <v>850</v>
      </c>
      <c r="C735" t="s">
        <v>124</v>
      </c>
      <c r="D735" t="s">
        <v>110</v>
      </c>
      <c r="E735" t="s">
        <v>114</v>
      </c>
      <c r="F735" t="s">
        <v>111</v>
      </c>
      <c r="G735">
        <v>75.88</v>
      </c>
      <c r="H735">
        <v>7</v>
      </c>
      <c r="I735">
        <v>26.558</v>
      </c>
      <c r="J735">
        <v>557.71799999999996</v>
      </c>
      <c r="K735" s="6">
        <v>43489</v>
      </c>
      <c r="L735" s="21">
        <v>0.44305555555555554</v>
      </c>
      <c r="M735" t="s">
        <v>107</v>
      </c>
      <c r="N735" s="22">
        <v>531.16</v>
      </c>
      <c r="O735">
        <v>4.7619047620000003</v>
      </c>
      <c r="P735" s="22">
        <v>26.558</v>
      </c>
      <c r="Q735">
        <v>8.9</v>
      </c>
    </row>
    <row r="736" spans="1:17" x14ac:dyDescent="0.25">
      <c r="A736">
        <v>1012</v>
      </c>
      <c r="B736" t="s">
        <v>851</v>
      </c>
      <c r="C736" t="s">
        <v>124</v>
      </c>
      <c r="D736" t="s">
        <v>104</v>
      </c>
      <c r="E736" t="s">
        <v>114</v>
      </c>
      <c r="F736" t="s">
        <v>125</v>
      </c>
      <c r="G736">
        <v>53.72</v>
      </c>
      <c r="H736">
        <v>1</v>
      </c>
      <c r="I736">
        <v>2.6859999999999999</v>
      </c>
      <c r="J736">
        <v>56.405999999999999</v>
      </c>
      <c r="K736" s="6">
        <v>43525</v>
      </c>
      <c r="L736" s="21">
        <v>0.8354166666666667</v>
      </c>
      <c r="M736" t="s">
        <v>107</v>
      </c>
      <c r="N736" s="22">
        <v>53.72</v>
      </c>
      <c r="O736">
        <v>4.7619047620000003</v>
      </c>
      <c r="P736" s="22">
        <v>2.6859999999999999</v>
      </c>
      <c r="Q736">
        <v>6.4</v>
      </c>
    </row>
    <row r="737" spans="1:17" x14ac:dyDescent="0.25">
      <c r="A737">
        <v>1121</v>
      </c>
      <c r="B737" t="s">
        <v>852</v>
      </c>
      <c r="C737" t="s">
        <v>109</v>
      </c>
      <c r="D737" t="s">
        <v>104</v>
      </c>
      <c r="E737" t="s">
        <v>114</v>
      </c>
      <c r="F737" t="s">
        <v>106</v>
      </c>
      <c r="G737">
        <v>81.95</v>
      </c>
      <c r="H737">
        <v>10</v>
      </c>
      <c r="I737">
        <v>40.975000000000001</v>
      </c>
      <c r="J737">
        <v>860.47500000000002</v>
      </c>
      <c r="K737" s="6">
        <v>43534</v>
      </c>
      <c r="L737" s="21">
        <v>0.52708333333333335</v>
      </c>
      <c r="M737" t="s">
        <v>116</v>
      </c>
      <c r="N737" s="22">
        <v>819.5</v>
      </c>
      <c r="O737">
        <v>4.7619047620000003</v>
      </c>
      <c r="P737" s="22">
        <v>40.975000000000001</v>
      </c>
      <c r="Q737">
        <v>6</v>
      </c>
    </row>
    <row r="738" spans="1:17" x14ac:dyDescent="0.25">
      <c r="A738">
        <v>3129</v>
      </c>
      <c r="B738" t="s">
        <v>853</v>
      </c>
      <c r="C738" t="s">
        <v>109</v>
      </c>
      <c r="D738" t="s">
        <v>104</v>
      </c>
      <c r="E738" t="s">
        <v>105</v>
      </c>
      <c r="F738" t="s">
        <v>115</v>
      </c>
      <c r="G738">
        <v>81.2</v>
      </c>
      <c r="H738">
        <v>7</v>
      </c>
      <c r="I738">
        <v>28.42</v>
      </c>
      <c r="J738">
        <v>596.82000000000005</v>
      </c>
      <c r="K738" s="6">
        <v>43547</v>
      </c>
      <c r="L738" s="21">
        <v>0.66597222222222219</v>
      </c>
      <c r="M738" t="s">
        <v>116</v>
      </c>
      <c r="N738" s="22">
        <v>568.4</v>
      </c>
      <c r="O738">
        <v>4.7619047620000003</v>
      </c>
      <c r="P738" s="22">
        <v>28.42</v>
      </c>
      <c r="Q738">
        <v>8.1</v>
      </c>
    </row>
    <row r="739" spans="1:17" x14ac:dyDescent="0.25">
      <c r="A739">
        <v>1125</v>
      </c>
      <c r="B739" t="s">
        <v>854</v>
      </c>
      <c r="C739" t="s">
        <v>109</v>
      </c>
      <c r="D739" t="s">
        <v>110</v>
      </c>
      <c r="E739" t="s">
        <v>114</v>
      </c>
      <c r="F739" t="s">
        <v>111</v>
      </c>
      <c r="G739">
        <v>58.76</v>
      </c>
      <c r="H739">
        <v>10</v>
      </c>
      <c r="I739">
        <v>29.38</v>
      </c>
      <c r="J739">
        <v>616.98</v>
      </c>
      <c r="K739" s="6">
        <v>43494</v>
      </c>
      <c r="L739" s="21">
        <v>0.60138888888888886</v>
      </c>
      <c r="M739" t="s">
        <v>107</v>
      </c>
      <c r="N739" s="22">
        <v>587.6</v>
      </c>
      <c r="O739">
        <v>4.7619047620000003</v>
      </c>
      <c r="P739" s="22">
        <v>29.38</v>
      </c>
      <c r="Q739">
        <v>9</v>
      </c>
    </row>
    <row r="740" spans="1:17" x14ac:dyDescent="0.25">
      <c r="A740">
        <v>2237</v>
      </c>
      <c r="B740" t="s">
        <v>855</v>
      </c>
      <c r="C740" t="s">
        <v>124</v>
      </c>
      <c r="D740" t="s">
        <v>104</v>
      </c>
      <c r="E740" t="s">
        <v>114</v>
      </c>
      <c r="F740" t="s">
        <v>111</v>
      </c>
      <c r="G740">
        <v>91.56</v>
      </c>
      <c r="H740">
        <v>8</v>
      </c>
      <c r="I740">
        <v>36.624000000000002</v>
      </c>
      <c r="J740">
        <v>769.10400000000004</v>
      </c>
      <c r="K740" s="6">
        <v>43477</v>
      </c>
      <c r="L740" s="21">
        <v>0.76527777777777783</v>
      </c>
      <c r="M740" t="s">
        <v>107</v>
      </c>
      <c r="N740" s="22">
        <v>732.48</v>
      </c>
      <c r="O740">
        <v>4.7619047620000003</v>
      </c>
      <c r="P740" s="22">
        <v>36.624000000000002</v>
      </c>
      <c r="Q740">
        <v>6</v>
      </c>
    </row>
    <row r="741" spans="1:17" x14ac:dyDescent="0.25">
      <c r="A741">
        <v>2813</v>
      </c>
      <c r="B741" t="s">
        <v>856</v>
      </c>
      <c r="C741" t="s">
        <v>103</v>
      </c>
      <c r="D741" t="s">
        <v>110</v>
      </c>
      <c r="E741" t="s">
        <v>114</v>
      </c>
      <c r="F741" t="s">
        <v>115</v>
      </c>
      <c r="G741">
        <v>93.96</v>
      </c>
      <c r="H741">
        <v>9</v>
      </c>
      <c r="I741">
        <v>42.281999999999996</v>
      </c>
      <c r="J741">
        <v>887.92200000000003</v>
      </c>
      <c r="K741" s="6">
        <v>43544</v>
      </c>
      <c r="L741" s="21">
        <v>0.48055555555555557</v>
      </c>
      <c r="M741" t="s">
        <v>112</v>
      </c>
      <c r="N741" s="22">
        <v>845.64</v>
      </c>
      <c r="O741">
        <v>4.7619047620000003</v>
      </c>
      <c r="P741" s="22">
        <v>42.281999999999996</v>
      </c>
      <c r="Q741">
        <v>9.8000000000000007</v>
      </c>
    </row>
    <row r="742" spans="1:17" x14ac:dyDescent="0.25">
      <c r="A742">
        <v>2735</v>
      </c>
      <c r="B742" t="s">
        <v>857</v>
      </c>
      <c r="C742" t="s">
        <v>109</v>
      </c>
      <c r="D742" t="s">
        <v>110</v>
      </c>
      <c r="E742" t="s">
        <v>114</v>
      </c>
      <c r="F742" t="s">
        <v>115</v>
      </c>
      <c r="G742">
        <v>55.61</v>
      </c>
      <c r="H742">
        <v>7</v>
      </c>
      <c r="I742">
        <v>19.4635</v>
      </c>
      <c r="J742">
        <v>408.73349999999999</v>
      </c>
      <c r="K742" s="6">
        <v>43547</v>
      </c>
      <c r="L742" s="21">
        <v>0.52847222222222223</v>
      </c>
      <c r="M742" t="s">
        <v>112</v>
      </c>
      <c r="N742" s="22">
        <v>389.27</v>
      </c>
      <c r="O742">
        <v>4.7619047620000003</v>
      </c>
      <c r="P742" s="22">
        <v>19.4635</v>
      </c>
      <c r="Q742">
        <v>8.5</v>
      </c>
    </row>
    <row r="743" spans="1:17" x14ac:dyDescent="0.25">
      <c r="A743">
        <v>1720</v>
      </c>
      <c r="B743" t="s">
        <v>858</v>
      </c>
      <c r="C743" t="s">
        <v>109</v>
      </c>
      <c r="D743" t="s">
        <v>110</v>
      </c>
      <c r="E743" t="s">
        <v>114</v>
      </c>
      <c r="F743" t="s">
        <v>125</v>
      </c>
      <c r="G743">
        <v>84.83</v>
      </c>
      <c r="H743">
        <v>1</v>
      </c>
      <c r="I743">
        <v>4.2415000000000003</v>
      </c>
      <c r="J743">
        <v>89.0715</v>
      </c>
      <c r="K743" s="6">
        <v>43479</v>
      </c>
      <c r="L743" s="21">
        <v>0.63888888888888895</v>
      </c>
      <c r="M743" t="s">
        <v>107</v>
      </c>
      <c r="N743" s="22">
        <v>84.83</v>
      </c>
      <c r="O743">
        <v>4.7619047620000003</v>
      </c>
      <c r="P743" s="22">
        <v>4.2415000000000003</v>
      </c>
      <c r="Q743">
        <v>8.8000000000000007</v>
      </c>
    </row>
    <row r="744" spans="1:17" x14ac:dyDescent="0.25">
      <c r="A744">
        <v>3214</v>
      </c>
      <c r="B744" t="s">
        <v>859</v>
      </c>
      <c r="C744" t="s">
        <v>103</v>
      </c>
      <c r="D744" t="s">
        <v>104</v>
      </c>
      <c r="E744" t="s">
        <v>105</v>
      </c>
      <c r="F744" t="s">
        <v>118</v>
      </c>
      <c r="G744">
        <v>71.63</v>
      </c>
      <c r="H744">
        <v>2</v>
      </c>
      <c r="I744">
        <v>7.1630000000000003</v>
      </c>
      <c r="J744">
        <v>150.423</v>
      </c>
      <c r="K744" s="6">
        <v>43508</v>
      </c>
      <c r="L744" s="21">
        <v>0.60625000000000007</v>
      </c>
      <c r="M744" t="s">
        <v>107</v>
      </c>
      <c r="N744" s="22">
        <v>143.26</v>
      </c>
      <c r="O744">
        <v>4.7619047620000003</v>
      </c>
      <c r="P744" s="22">
        <v>7.1630000000000003</v>
      </c>
      <c r="Q744">
        <v>8.8000000000000007</v>
      </c>
    </row>
    <row r="745" spans="1:17" x14ac:dyDescent="0.25">
      <c r="A745">
        <v>1625</v>
      </c>
      <c r="B745" t="s">
        <v>860</v>
      </c>
      <c r="C745" t="s">
        <v>103</v>
      </c>
      <c r="D745" t="s">
        <v>104</v>
      </c>
      <c r="E745" t="s">
        <v>114</v>
      </c>
      <c r="F745" t="s">
        <v>115</v>
      </c>
      <c r="G745">
        <v>37.69</v>
      </c>
      <c r="H745">
        <v>2</v>
      </c>
      <c r="I745">
        <v>3.7690000000000001</v>
      </c>
      <c r="J745">
        <v>79.149000000000001</v>
      </c>
      <c r="K745" s="6">
        <v>43516</v>
      </c>
      <c r="L745" s="21">
        <v>0.64513888888888882</v>
      </c>
      <c r="M745" t="s">
        <v>107</v>
      </c>
      <c r="N745" s="22">
        <v>75.38</v>
      </c>
      <c r="O745">
        <v>4.7619047620000003</v>
      </c>
      <c r="P745" s="22">
        <v>3.7690000000000001</v>
      </c>
      <c r="Q745">
        <v>9.5</v>
      </c>
    </row>
    <row r="746" spans="1:17" x14ac:dyDescent="0.25">
      <c r="A746">
        <v>1771</v>
      </c>
      <c r="B746" t="s">
        <v>861</v>
      </c>
      <c r="C746" t="s">
        <v>109</v>
      </c>
      <c r="D746" t="s">
        <v>104</v>
      </c>
      <c r="E746" t="s">
        <v>105</v>
      </c>
      <c r="F746" t="s">
        <v>118</v>
      </c>
      <c r="G746">
        <v>31.67</v>
      </c>
      <c r="H746">
        <v>8</v>
      </c>
      <c r="I746">
        <v>12.667999999999999</v>
      </c>
      <c r="J746">
        <v>266.02800000000002</v>
      </c>
      <c r="K746" s="6">
        <v>43467</v>
      </c>
      <c r="L746" s="21">
        <v>0.67986111111111114</v>
      </c>
      <c r="M746" t="s">
        <v>116</v>
      </c>
      <c r="N746" s="22">
        <v>253.36</v>
      </c>
      <c r="O746">
        <v>4.7619047620000003</v>
      </c>
      <c r="P746" s="22">
        <v>12.667999999999999</v>
      </c>
      <c r="Q746">
        <v>5.6</v>
      </c>
    </row>
    <row r="747" spans="1:17" x14ac:dyDescent="0.25">
      <c r="A747">
        <v>2041</v>
      </c>
      <c r="B747" t="s">
        <v>862</v>
      </c>
      <c r="C747" t="s">
        <v>109</v>
      </c>
      <c r="D747" t="s">
        <v>104</v>
      </c>
      <c r="E747" t="s">
        <v>105</v>
      </c>
      <c r="F747" t="s">
        <v>125</v>
      </c>
      <c r="G747">
        <v>38.42</v>
      </c>
      <c r="H747">
        <v>1</v>
      </c>
      <c r="I747">
        <v>1.921</v>
      </c>
      <c r="J747">
        <v>40.341000000000001</v>
      </c>
      <c r="K747" s="6">
        <v>43498</v>
      </c>
      <c r="L747" s="21">
        <v>0.68958333333333333</v>
      </c>
      <c r="M747" t="s">
        <v>112</v>
      </c>
      <c r="N747" s="22">
        <v>38.42</v>
      </c>
      <c r="O747">
        <v>4.7619047620000003</v>
      </c>
      <c r="P747" s="22">
        <v>1.921</v>
      </c>
      <c r="Q747">
        <v>8.6</v>
      </c>
    </row>
    <row r="748" spans="1:17" x14ac:dyDescent="0.25">
      <c r="A748">
        <v>2322</v>
      </c>
      <c r="B748" t="s">
        <v>863</v>
      </c>
      <c r="C748" t="s">
        <v>124</v>
      </c>
      <c r="D748" t="s">
        <v>104</v>
      </c>
      <c r="E748" t="s">
        <v>114</v>
      </c>
      <c r="F748" t="s">
        <v>127</v>
      </c>
      <c r="G748">
        <v>65.23</v>
      </c>
      <c r="H748">
        <v>10</v>
      </c>
      <c r="I748">
        <v>32.615000000000002</v>
      </c>
      <c r="J748">
        <v>684.91499999999996</v>
      </c>
      <c r="K748" s="6">
        <v>43473</v>
      </c>
      <c r="L748" s="21">
        <v>0.79652777777777783</v>
      </c>
      <c r="M748" t="s">
        <v>116</v>
      </c>
      <c r="N748" s="22">
        <v>652.29999999999995</v>
      </c>
      <c r="O748">
        <v>4.7619047620000003</v>
      </c>
      <c r="P748" s="22">
        <v>32.615000000000002</v>
      </c>
      <c r="Q748">
        <v>5.2</v>
      </c>
    </row>
    <row r="749" spans="1:17" x14ac:dyDescent="0.25">
      <c r="A749">
        <v>1896</v>
      </c>
      <c r="B749" t="s">
        <v>864</v>
      </c>
      <c r="C749" t="s">
        <v>109</v>
      </c>
      <c r="D749" t="s">
        <v>104</v>
      </c>
      <c r="E749" t="s">
        <v>105</v>
      </c>
      <c r="F749" t="s">
        <v>115</v>
      </c>
      <c r="G749">
        <v>10.53</v>
      </c>
      <c r="H749">
        <v>5</v>
      </c>
      <c r="I749">
        <v>2.6324999999999998</v>
      </c>
      <c r="J749">
        <v>55.282499999999999</v>
      </c>
      <c r="K749" s="6">
        <v>43495</v>
      </c>
      <c r="L749" s="21">
        <v>0.61319444444444449</v>
      </c>
      <c r="M749" t="s">
        <v>116</v>
      </c>
      <c r="N749" s="22">
        <v>52.65</v>
      </c>
      <c r="O749">
        <v>4.7619047620000003</v>
      </c>
      <c r="P749" s="22">
        <v>2.6324999999999998</v>
      </c>
      <c r="Q749">
        <v>5.8</v>
      </c>
    </row>
    <row r="750" spans="1:17" x14ac:dyDescent="0.25">
      <c r="A750">
        <v>2880</v>
      </c>
      <c r="B750" t="s">
        <v>865</v>
      </c>
      <c r="C750" t="s">
        <v>124</v>
      </c>
      <c r="D750" t="s">
        <v>104</v>
      </c>
      <c r="E750" t="s">
        <v>105</v>
      </c>
      <c r="F750" t="s">
        <v>115</v>
      </c>
      <c r="G750">
        <v>12.29</v>
      </c>
      <c r="H750">
        <v>9</v>
      </c>
      <c r="I750">
        <v>5.5305</v>
      </c>
      <c r="J750">
        <v>116.1405</v>
      </c>
      <c r="K750" s="6">
        <v>43550</v>
      </c>
      <c r="L750" s="21">
        <v>0.81111111111111101</v>
      </c>
      <c r="M750" t="s">
        <v>116</v>
      </c>
      <c r="N750" s="22">
        <v>110.61</v>
      </c>
      <c r="O750">
        <v>4.7619047620000003</v>
      </c>
      <c r="P750" s="22">
        <v>5.5305</v>
      </c>
      <c r="Q750">
        <v>8</v>
      </c>
    </row>
    <row r="751" spans="1:17" x14ac:dyDescent="0.25">
      <c r="A751">
        <v>1585</v>
      </c>
      <c r="B751" t="s">
        <v>866</v>
      </c>
      <c r="C751" t="s">
        <v>109</v>
      </c>
      <c r="D751" t="s">
        <v>104</v>
      </c>
      <c r="E751" t="s">
        <v>114</v>
      </c>
      <c r="F751" t="s">
        <v>106</v>
      </c>
      <c r="G751">
        <v>81.23</v>
      </c>
      <c r="H751">
        <v>7</v>
      </c>
      <c r="I751">
        <v>28.430499999999999</v>
      </c>
      <c r="J751">
        <v>597.04049999999995</v>
      </c>
      <c r="K751" s="6">
        <v>43480</v>
      </c>
      <c r="L751" s="21">
        <v>0.86388888888888893</v>
      </c>
      <c r="M751" t="s">
        <v>112</v>
      </c>
      <c r="N751" s="22">
        <v>568.61</v>
      </c>
      <c r="O751">
        <v>4.7619047620000003</v>
      </c>
      <c r="P751" s="22">
        <v>28.430499999999999</v>
      </c>
      <c r="Q751">
        <v>9</v>
      </c>
    </row>
    <row r="752" spans="1:17" x14ac:dyDescent="0.25">
      <c r="A752">
        <v>2457</v>
      </c>
      <c r="B752" t="s">
        <v>867</v>
      </c>
      <c r="C752" t="s">
        <v>124</v>
      </c>
      <c r="D752" t="s">
        <v>104</v>
      </c>
      <c r="E752" t="s">
        <v>105</v>
      </c>
      <c r="F752" t="s">
        <v>127</v>
      </c>
      <c r="G752">
        <v>22.32</v>
      </c>
      <c r="H752">
        <v>4</v>
      </c>
      <c r="I752">
        <v>4.4640000000000004</v>
      </c>
      <c r="J752">
        <v>93.744</v>
      </c>
      <c r="K752" s="6">
        <v>43538</v>
      </c>
      <c r="L752" s="21">
        <v>0.4694444444444445</v>
      </c>
      <c r="M752" t="s">
        <v>107</v>
      </c>
      <c r="N752" s="22">
        <v>89.28</v>
      </c>
      <c r="O752">
        <v>4.7619047620000003</v>
      </c>
      <c r="P752" s="22">
        <v>4.4640000000000004</v>
      </c>
      <c r="Q752">
        <v>4.0999999999999996</v>
      </c>
    </row>
    <row r="753" spans="1:17" x14ac:dyDescent="0.25">
      <c r="A753">
        <v>2858</v>
      </c>
      <c r="B753" t="s">
        <v>868</v>
      </c>
      <c r="C753" t="s">
        <v>103</v>
      </c>
      <c r="D753" t="s">
        <v>110</v>
      </c>
      <c r="E753" t="s">
        <v>105</v>
      </c>
      <c r="F753" t="s">
        <v>125</v>
      </c>
      <c r="G753">
        <v>27.28</v>
      </c>
      <c r="H753">
        <v>5</v>
      </c>
      <c r="I753">
        <v>6.82</v>
      </c>
      <c r="J753">
        <v>143.22</v>
      </c>
      <c r="K753" s="6">
        <v>43499</v>
      </c>
      <c r="L753" s="21">
        <v>0.4381944444444445</v>
      </c>
      <c r="M753" t="s">
        <v>116</v>
      </c>
      <c r="N753" s="22">
        <v>136.4</v>
      </c>
      <c r="O753">
        <v>4.7619047620000003</v>
      </c>
      <c r="P753" s="22">
        <v>6.82</v>
      </c>
      <c r="Q753">
        <v>8.6</v>
      </c>
    </row>
    <row r="754" spans="1:17" x14ac:dyDescent="0.25">
      <c r="A754">
        <v>1222</v>
      </c>
      <c r="B754" t="s">
        <v>869</v>
      </c>
      <c r="C754" t="s">
        <v>103</v>
      </c>
      <c r="D754" t="s">
        <v>104</v>
      </c>
      <c r="E754" t="s">
        <v>105</v>
      </c>
      <c r="F754" t="s">
        <v>111</v>
      </c>
      <c r="G754">
        <v>17.420000000000002</v>
      </c>
      <c r="H754">
        <v>10</v>
      </c>
      <c r="I754">
        <v>8.7100000000000009</v>
      </c>
      <c r="J754">
        <v>182.91</v>
      </c>
      <c r="K754" s="6">
        <v>43518</v>
      </c>
      <c r="L754" s="21">
        <v>0.52083333333333337</v>
      </c>
      <c r="M754" t="s">
        <v>107</v>
      </c>
      <c r="N754" s="22">
        <v>174.2</v>
      </c>
      <c r="O754">
        <v>4.7619047620000003</v>
      </c>
      <c r="P754" s="22">
        <v>8.7100000000000009</v>
      </c>
      <c r="Q754">
        <v>7</v>
      </c>
    </row>
    <row r="755" spans="1:17" x14ac:dyDescent="0.25">
      <c r="A755">
        <v>2146</v>
      </c>
      <c r="B755" t="s">
        <v>870</v>
      </c>
      <c r="C755" t="s">
        <v>124</v>
      </c>
      <c r="D755" t="s">
        <v>110</v>
      </c>
      <c r="E755" t="s">
        <v>114</v>
      </c>
      <c r="F755" t="s">
        <v>115</v>
      </c>
      <c r="G755">
        <v>73.28</v>
      </c>
      <c r="H755">
        <v>5</v>
      </c>
      <c r="I755">
        <v>18.32</v>
      </c>
      <c r="J755">
        <v>384.72</v>
      </c>
      <c r="K755" s="6">
        <v>43489</v>
      </c>
      <c r="L755" s="21">
        <v>0.62847222222222221</v>
      </c>
      <c r="M755" t="s">
        <v>107</v>
      </c>
      <c r="N755" s="22">
        <v>366.4</v>
      </c>
      <c r="O755">
        <v>4.7619047620000003</v>
      </c>
      <c r="P755" s="22">
        <v>18.32</v>
      </c>
      <c r="Q755">
        <v>8.4</v>
      </c>
    </row>
    <row r="756" spans="1:17" x14ac:dyDescent="0.25">
      <c r="A756">
        <v>2904</v>
      </c>
      <c r="B756" t="s">
        <v>871</v>
      </c>
      <c r="C756" t="s">
        <v>109</v>
      </c>
      <c r="D756" t="s">
        <v>104</v>
      </c>
      <c r="E756" t="s">
        <v>105</v>
      </c>
      <c r="F756" t="s">
        <v>127</v>
      </c>
      <c r="G756">
        <v>84.87</v>
      </c>
      <c r="H756">
        <v>3</v>
      </c>
      <c r="I756">
        <v>12.730499999999999</v>
      </c>
      <c r="J756">
        <v>267.34050000000002</v>
      </c>
      <c r="K756" s="6">
        <v>43490</v>
      </c>
      <c r="L756" s="21">
        <v>0.77083333333333337</v>
      </c>
      <c r="M756" t="s">
        <v>107</v>
      </c>
      <c r="N756" s="22">
        <v>254.61</v>
      </c>
      <c r="O756">
        <v>4.7619047620000003</v>
      </c>
      <c r="P756" s="22">
        <v>12.730499999999999</v>
      </c>
      <c r="Q756">
        <v>7.4</v>
      </c>
    </row>
    <row r="757" spans="1:17" x14ac:dyDescent="0.25">
      <c r="A757">
        <v>2632</v>
      </c>
      <c r="B757" t="s">
        <v>872</v>
      </c>
      <c r="C757" t="s">
        <v>103</v>
      </c>
      <c r="D757" t="s">
        <v>110</v>
      </c>
      <c r="E757" t="s">
        <v>105</v>
      </c>
      <c r="F757" t="s">
        <v>127</v>
      </c>
      <c r="G757">
        <v>97.29</v>
      </c>
      <c r="H757">
        <v>8</v>
      </c>
      <c r="I757">
        <v>38.915999999999997</v>
      </c>
      <c r="J757">
        <v>817.23599999999999</v>
      </c>
      <c r="K757" s="6">
        <v>43533</v>
      </c>
      <c r="L757" s="21">
        <v>0.5541666666666667</v>
      </c>
      <c r="M757" t="s">
        <v>116</v>
      </c>
      <c r="N757" s="22">
        <v>778.32</v>
      </c>
      <c r="O757">
        <v>4.7619047620000003</v>
      </c>
      <c r="P757" s="22">
        <v>38.915999999999997</v>
      </c>
      <c r="Q757">
        <v>6.2</v>
      </c>
    </row>
    <row r="758" spans="1:17" x14ac:dyDescent="0.25">
      <c r="A758">
        <v>3106</v>
      </c>
      <c r="B758" t="s">
        <v>873</v>
      </c>
      <c r="C758" t="s">
        <v>124</v>
      </c>
      <c r="D758" t="s">
        <v>104</v>
      </c>
      <c r="E758" t="s">
        <v>105</v>
      </c>
      <c r="F758" t="s">
        <v>111</v>
      </c>
      <c r="G758">
        <v>35.74</v>
      </c>
      <c r="H758">
        <v>8</v>
      </c>
      <c r="I758">
        <v>14.295999999999999</v>
      </c>
      <c r="J758">
        <v>300.21600000000001</v>
      </c>
      <c r="K758" s="6">
        <v>43513</v>
      </c>
      <c r="L758" s="21">
        <v>0.64444444444444449</v>
      </c>
      <c r="M758" t="s">
        <v>107</v>
      </c>
      <c r="N758" s="22">
        <v>285.92</v>
      </c>
      <c r="O758">
        <v>4.7619047620000003</v>
      </c>
      <c r="P758" s="22">
        <v>14.295999999999999</v>
      </c>
      <c r="Q758">
        <v>4.9000000000000004</v>
      </c>
    </row>
    <row r="759" spans="1:17" x14ac:dyDescent="0.25">
      <c r="A759">
        <v>2795</v>
      </c>
      <c r="B759" t="s">
        <v>874</v>
      </c>
      <c r="C759" t="s">
        <v>103</v>
      </c>
      <c r="D759" t="s">
        <v>110</v>
      </c>
      <c r="E759" t="s">
        <v>105</v>
      </c>
      <c r="F759" t="s">
        <v>115</v>
      </c>
      <c r="G759">
        <v>96.52</v>
      </c>
      <c r="H759">
        <v>6</v>
      </c>
      <c r="I759">
        <v>28.956</v>
      </c>
      <c r="J759">
        <v>608.07600000000002</v>
      </c>
      <c r="K759" s="6">
        <v>43476</v>
      </c>
      <c r="L759" s="21">
        <v>0.49444444444444446</v>
      </c>
      <c r="M759" t="s">
        <v>112</v>
      </c>
      <c r="N759" s="22">
        <v>579.12</v>
      </c>
      <c r="O759">
        <v>4.7619047620000003</v>
      </c>
      <c r="P759" s="22">
        <v>28.956</v>
      </c>
      <c r="Q759">
        <v>4.5</v>
      </c>
    </row>
    <row r="760" spans="1:17" x14ac:dyDescent="0.25">
      <c r="A760">
        <v>1155</v>
      </c>
      <c r="B760" t="s">
        <v>875</v>
      </c>
      <c r="C760" t="s">
        <v>103</v>
      </c>
      <c r="D760" t="s">
        <v>104</v>
      </c>
      <c r="E760" t="s">
        <v>114</v>
      </c>
      <c r="F760" t="s">
        <v>125</v>
      </c>
      <c r="G760">
        <v>18.850000000000001</v>
      </c>
      <c r="H760">
        <v>10</v>
      </c>
      <c r="I760">
        <v>9.4250000000000007</v>
      </c>
      <c r="J760">
        <v>197.92500000000001</v>
      </c>
      <c r="K760" s="6">
        <v>43523</v>
      </c>
      <c r="L760" s="21">
        <v>0.76666666666666661</v>
      </c>
      <c r="M760" t="s">
        <v>107</v>
      </c>
      <c r="N760" s="22">
        <v>188.5</v>
      </c>
      <c r="O760">
        <v>4.7619047620000003</v>
      </c>
      <c r="P760" s="22">
        <v>9.4250000000000007</v>
      </c>
      <c r="Q760">
        <v>5.6</v>
      </c>
    </row>
    <row r="761" spans="1:17" x14ac:dyDescent="0.25">
      <c r="A761">
        <v>2771</v>
      </c>
      <c r="B761" t="s">
        <v>876</v>
      </c>
      <c r="C761" t="s">
        <v>103</v>
      </c>
      <c r="D761" t="s">
        <v>110</v>
      </c>
      <c r="E761" t="s">
        <v>105</v>
      </c>
      <c r="F761" t="s">
        <v>125</v>
      </c>
      <c r="G761">
        <v>55.39</v>
      </c>
      <c r="H761">
        <v>4</v>
      </c>
      <c r="I761">
        <v>11.077999999999999</v>
      </c>
      <c r="J761">
        <v>232.63800000000001</v>
      </c>
      <c r="K761" s="6">
        <v>43549</v>
      </c>
      <c r="L761" s="21">
        <v>0.6381944444444444</v>
      </c>
      <c r="M761" t="s">
        <v>107</v>
      </c>
      <c r="N761" s="22">
        <v>221.56</v>
      </c>
      <c r="O761">
        <v>4.7619047620000003</v>
      </c>
      <c r="P761" s="22">
        <v>11.077999999999999</v>
      </c>
      <c r="Q761">
        <v>8</v>
      </c>
    </row>
    <row r="762" spans="1:17" x14ac:dyDescent="0.25">
      <c r="A762">
        <v>1006</v>
      </c>
      <c r="B762" t="s">
        <v>877</v>
      </c>
      <c r="C762" t="s">
        <v>124</v>
      </c>
      <c r="D762" t="s">
        <v>104</v>
      </c>
      <c r="E762" t="s">
        <v>105</v>
      </c>
      <c r="F762" t="s">
        <v>125</v>
      </c>
      <c r="G762">
        <v>77.2</v>
      </c>
      <c r="H762">
        <v>10</v>
      </c>
      <c r="I762">
        <v>38.6</v>
      </c>
      <c r="J762">
        <v>810.6</v>
      </c>
      <c r="K762" s="6">
        <v>43507</v>
      </c>
      <c r="L762" s="21">
        <v>0.44305555555555554</v>
      </c>
      <c r="M762" t="s">
        <v>116</v>
      </c>
      <c r="N762" s="22">
        <v>772</v>
      </c>
      <c r="O762">
        <v>4.7619047620000003</v>
      </c>
      <c r="P762" s="22">
        <v>38.6</v>
      </c>
      <c r="Q762">
        <v>5.6</v>
      </c>
    </row>
    <row r="763" spans="1:17" x14ac:dyDescent="0.25">
      <c r="A763">
        <v>1459</v>
      </c>
      <c r="B763" t="s">
        <v>878</v>
      </c>
      <c r="C763" t="s">
        <v>124</v>
      </c>
      <c r="D763" t="s">
        <v>110</v>
      </c>
      <c r="E763" t="s">
        <v>114</v>
      </c>
      <c r="F763" t="s">
        <v>111</v>
      </c>
      <c r="G763">
        <v>72.13</v>
      </c>
      <c r="H763">
        <v>10</v>
      </c>
      <c r="I763">
        <v>36.064999999999998</v>
      </c>
      <c r="J763">
        <v>757.36500000000001</v>
      </c>
      <c r="K763" s="6">
        <v>43496</v>
      </c>
      <c r="L763" s="21">
        <v>0.6333333333333333</v>
      </c>
      <c r="M763" t="s">
        <v>116</v>
      </c>
      <c r="N763" s="22">
        <v>721.3</v>
      </c>
      <c r="O763">
        <v>4.7619047620000003</v>
      </c>
      <c r="P763" s="22">
        <v>36.064999999999998</v>
      </c>
      <c r="Q763">
        <v>4.2</v>
      </c>
    </row>
    <row r="764" spans="1:17" x14ac:dyDescent="0.25">
      <c r="A764">
        <v>1375</v>
      </c>
      <c r="B764" t="s">
        <v>879</v>
      </c>
      <c r="C764" t="s">
        <v>103</v>
      </c>
      <c r="D764" t="s">
        <v>104</v>
      </c>
      <c r="E764" t="s">
        <v>105</v>
      </c>
      <c r="F764" t="s">
        <v>127</v>
      </c>
      <c r="G764">
        <v>63.88</v>
      </c>
      <c r="H764">
        <v>8</v>
      </c>
      <c r="I764">
        <v>25.552</v>
      </c>
      <c r="J764">
        <v>536.59199999999998</v>
      </c>
      <c r="K764" s="6">
        <v>43485</v>
      </c>
      <c r="L764" s="21">
        <v>0.7416666666666667</v>
      </c>
      <c r="M764" t="s">
        <v>107</v>
      </c>
      <c r="N764" s="22">
        <v>511.04</v>
      </c>
      <c r="O764">
        <v>4.7619047620000003</v>
      </c>
      <c r="P764" s="22">
        <v>25.552</v>
      </c>
      <c r="Q764">
        <v>9.9</v>
      </c>
    </row>
    <row r="765" spans="1:17" x14ac:dyDescent="0.25">
      <c r="A765">
        <v>1547</v>
      </c>
      <c r="B765" t="s">
        <v>880</v>
      </c>
      <c r="C765" t="s">
        <v>103</v>
      </c>
      <c r="D765" t="s">
        <v>104</v>
      </c>
      <c r="E765" t="s">
        <v>105</v>
      </c>
      <c r="F765" t="s">
        <v>106</v>
      </c>
      <c r="G765">
        <v>10.69</v>
      </c>
      <c r="H765">
        <v>5</v>
      </c>
      <c r="I765">
        <v>2.6724999999999999</v>
      </c>
      <c r="J765">
        <v>56.122500000000002</v>
      </c>
      <c r="K765" s="6">
        <v>43550</v>
      </c>
      <c r="L765" s="21">
        <v>0.46319444444444446</v>
      </c>
      <c r="M765" t="s">
        <v>107</v>
      </c>
      <c r="N765" s="22">
        <v>53.45</v>
      </c>
      <c r="O765">
        <v>4.7619047620000003</v>
      </c>
      <c r="P765" s="22">
        <v>2.6724999999999999</v>
      </c>
      <c r="Q765">
        <v>7.6</v>
      </c>
    </row>
    <row r="766" spans="1:17" x14ac:dyDescent="0.25">
      <c r="A766">
        <v>1615</v>
      </c>
      <c r="B766" t="s">
        <v>881</v>
      </c>
      <c r="C766" t="s">
        <v>103</v>
      </c>
      <c r="D766" t="s">
        <v>104</v>
      </c>
      <c r="E766" t="s">
        <v>114</v>
      </c>
      <c r="F766" t="s">
        <v>106</v>
      </c>
      <c r="G766">
        <v>55.5</v>
      </c>
      <c r="H766">
        <v>4</v>
      </c>
      <c r="I766">
        <v>11.1</v>
      </c>
      <c r="J766">
        <v>233.1</v>
      </c>
      <c r="K766" s="6">
        <v>43485</v>
      </c>
      <c r="L766" s="21">
        <v>0.65833333333333333</v>
      </c>
      <c r="M766" t="s">
        <v>116</v>
      </c>
      <c r="N766" s="22">
        <v>222</v>
      </c>
      <c r="O766">
        <v>4.7619047620000003</v>
      </c>
      <c r="P766" s="22">
        <v>11.1</v>
      </c>
      <c r="Q766">
        <v>6.6</v>
      </c>
    </row>
    <row r="767" spans="1:17" x14ac:dyDescent="0.25">
      <c r="A767">
        <v>1852</v>
      </c>
      <c r="B767" t="s">
        <v>882</v>
      </c>
      <c r="C767" t="s">
        <v>124</v>
      </c>
      <c r="D767" t="s">
        <v>110</v>
      </c>
      <c r="E767" t="s">
        <v>105</v>
      </c>
      <c r="F767" t="s">
        <v>115</v>
      </c>
      <c r="G767">
        <v>95.46</v>
      </c>
      <c r="H767">
        <v>8</v>
      </c>
      <c r="I767">
        <v>38.183999999999997</v>
      </c>
      <c r="J767">
        <v>801.86400000000003</v>
      </c>
      <c r="K767" s="6">
        <v>43529</v>
      </c>
      <c r="L767" s="21">
        <v>0.81944444444444453</v>
      </c>
      <c r="M767" t="s">
        <v>107</v>
      </c>
      <c r="N767" s="22">
        <v>763.68</v>
      </c>
      <c r="O767">
        <v>4.7619047620000003</v>
      </c>
      <c r="P767" s="22">
        <v>38.183999999999997</v>
      </c>
      <c r="Q767">
        <v>4.7</v>
      </c>
    </row>
    <row r="768" spans="1:17" x14ac:dyDescent="0.25">
      <c r="A768">
        <v>2670</v>
      </c>
      <c r="B768" t="s">
        <v>883</v>
      </c>
      <c r="C768" t="s">
        <v>109</v>
      </c>
      <c r="D768" t="s">
        <v>110</v>
      </c>
      <c r="E768" t="s">
        <v>105</v>
      </c>
      <c r="F768" t="s">
        <v>127</v>
      </c>
      <c r="G768">
        <v>76.06</v>
      </c>
      <c r="H768">
        <v>3</v>
      </c>
      <c r="I768">
        <v>11.409000000000001</v>
      </c>
      <c r="J768">
        <v>239.589</v>
      </c>
      <c r="K768" s="6">
        <v>43470</v>
      </c>
      <c r="L768" s="21">
        <v>0.85416666666666663</v>
      </c>
      <c r="M768" t="s">
        <v>116</v>
      </c>
      <c r="N768" s="22">
        <v>228.18</v>
      </c>
      <c r="O768">
        <v>4.7619047620000003</v>
      </c>
      <c r="P768" s="22">
        <v>11.409000000000001</v>
      </c>
      <c r="Q768">
        <v>9.8000000000000007</v>
      </c>
    </row>
    <row r="769" spans="1:17" x14ac:dyDescent="0.25">
      <c r="A769">
        <v>2174</v>
      </c>
      <c r="B769" t="s">
        <v>884</v>
      </c>
      <c r="C769" t="s">
        <v>124</v>
      </c>
      <c r="D769" t="s">
        <v>110</v>
      </c>
      <c r="E769" t="s">
        <v>114</v>
      </c>
      <c r="F769" t="s">
        <v>118</v>
      </c>
      <c r="G769">
        <v>13.69</v>
      </c>
      <c r="H769">
        <v>6</v>
      </c>
      <c r="I769">
        <v>4.1070000000000002</v>
      </c>
      <c r="J769">
        <v>86.247</v>
      </c>
      <c r="K769" s="6">
        <v>43509</v>
      </c>
      <c r="L769" s="21">
        <v>0.58263888888888882</v>
      </c>
      <c r="M769" t="s">
        <v>112</v>
      </c>
      <c r="N769" s="22">
        <v>82.14</v>
      </c>
      <c r="O769">
        <v>4.7619047620000003</v>
      </c>
      <c r="P769" s="22">
        <v>4.1070000000000002</v>
      </c>
      <c r="Q769">
        <v>6.3</v>
      </c>
    </row>
    <row r="770" spans="1:17" x14ac:dyDescent="0.25">
      <c r="A770">
        <v>1737</v>
      </c>
      <c r="B770" t="s">
        <v>885</v>
      </c>
      <c r="C770" t="s">
        <v>124</v>
      </c>
      <c r="D770" t="s">
        <v>110</v>
      </c>
      <c r="E770" t="s">
        <v>105</v>
      </c>
      <c r="F770" t="s">
        <v>111</v>
      </c>
      <c r="G770">
        <v>95.64</v>
      </c>
      <c r="H770">
        <v>4</v>
      </c>
      <c r="I770">
        <v>19.128</v>
      </c>
      <c r="J770">
        <v>401.68799999999999</v>
      </c>
      <c r="K770" s="6">
        <v>43540</v>
      </c>
      <c r="L770" s="21">
        <v>0.78541666666666676</v>
      </c>
      <c r="M770" t="s">
        <v>112</v>
      </c>
      <c r="N770" s="22">
        <v>382.56</v>
      </c>
      <c r="O770">
        <v>4.7619047620000003</v>
      </c>
      <c r="P770" s="22">
        <v>19.128</v>
      </c>
      <c r="Q770">
        <v>7.9</v>
      </c>
    </row>
    <row r="771" spans="1:17" x14ac:dyDescent="0.25">
      <c r="A771">
        <v>1320</v>
      </c>
      <c r="B771" t="s">
        <v>886</v>
      </c>
      <c r="C771" t="s">
        <v>103</v>
      </c>
      <c r="D771" t="s">
        <v>110</v>
      </c>
      <c r="E771" t="s">
        <v>105</v>
      </c>
      <c r="F771" t="s">
        <v>115</v>
      </c>
      <c r="G771">
        <v>11.43</v>
      </c>
      <c r="H771">
        <v>6</v>
      </c>
      <c r="I771">
        <v>3.4289999999999998</v>
      </c>
      <c r="J771">
        <v>72.009</v>
      </c>
      <c r="K771" s="6">
        <v>43480</v>
      </c>
      <c r="L771" s="21">
        <v>0.72499999999999998</v>
      </c>
      <c r="M771" t="s">
        <v>112</v>
      </c>
      <c r="N771" s="22">
        <v>68.58</v>
      </c>
      <c r="O771">
        <v>4.7619047620000003</v>
      </c>
      <c r="P771" s="22">
        <v>3.4289999999999998</v>
      </c>
      <c r="Q771">
        <v>7.7</v>
      </c>
    </row>
    <row r="772" spans="1:17" x14ac:dyDescent="0.25">
      <c r="A772">
        <v>1310</v>
      </c>
      <c r="B772" t="s">
        <v>887</v>
      </c>
      <c r="C772" t="s">
        <v>124</v>
      </c>
      <c r="D772" t="s">
        <v>104</v>
      </c>
      <c r="E772" t="s">
        <v>105</v>
      </c>
      <c r="F772" t="s">
        <v>118</v>
      </c>
      <c r="G772">
        <v>95.54</v>
      </c>
      <c r="H772">
        <v>4</v>
      </c>
      <c r="I772">
        <v>19.108000000000001</v>
      </c>
      <c r="J772">
        <v>401.26799999999997</v>
      </c>
      <c r="K772" s="6">
        <v>43522</v>
      </c>
      <c r="L772" s="21">
        <v>0.49861111111111112</v>
      </c>
      <c r="M772" t="s">
        <v>107</v>
      </c>
      <c r="N772" s="22">
        <v>382.16</v>
      </c>
      <c r="O772">
        <v>4.7619047620000003</v>
      </c>
      <c r="P772" s="22">
        <v>19.108000000000001</v>
      </c>
      <c r="Q772">
        <v>4.5</v>
      </c>
    </row>
    <row r="773" spans="1:17" x14ac:dyDescent="0.25">
      <c r="A773">
        <v>1345</v>
      </c>
      <c r="B773" t="s">
        <v>888</v>
      </c>
      <c r="C773" t="s">
        <v>109</v>
      </c>
      <c r="D773" t="s">
        <v>104</v>
      </c>
      <c r="E773" t="s">
        <v>105</v>
      </c>
      <c r="F773" t="s">
        <v>106</v>
      </c>
      <c r="G773">
        <v>85.87</v>
      </c>
      <c r="H773">
        <v>7</v>
      </c>
      <c r="I773">
        <v>30.054500000000001</v>
      </c>
      <c r="J773">
        <v>631.14449999999999</v>
      </c>
      <c r="K773" s="6">
        <v>43523</v>
      </c>
      <c r="L773" s="21">
        <v>0.79236111111111107</v>
      </c>
      <c r="M773" t="s">
        <v>116</v>
      </c>
      <c r="N773" s="22">
        <v>601.09</v>
      </c>
      <c r="O773">
        <v>4.7619047620000003</v>
      </c>
      <c r="P773" s="22">
        <v>30.054500000000001</v>
      </c>
      <c r="Q773">
        <v>8</v>
      </c>
    </row>
    <row r="774" spans="1:17" x14ac:dyDescent="0.25">
      <c r="A774">
        <v>2337</v>
      </c>
      <c r="B774" t="s">
        <v>889</v>
      </c>
      <c r="C774" t="s">
        <v>109</v>
      </c>
      <c r="D774" t="s">
        <v>104</v>
      </c>
      <c r="E774" t="s">
        <v>105</v>
      </c>
      <c r="F774" t="s">
        <v>118</v>
      </c>
      <c r="G774">
        <v>67.989999999999995</v>
      </c>
      <c r="H774">
        <v>7</v>
      </c>
      <c r="I774">
        <v>23.796500000000002</v>
      </c>
      <c r="J774">
        <v>499.72649999999999</v>
      </c>
      <c r="K774" s="6">
        <v>43513</v>
      </c>
      <c r="L774" s="21">
        <v>0.70138888888888884</v>
      </c>
      <c r="M774" t="s">
        <v>107</v>
      </c>
      <c r="N774" s="22">
        <v>475.93</v>
      </c>
      <c r="O774">
        <v>4.7619047620000003</v>
      </c>
      <c r="P774" s="22">
        <v>23.796500000000002</v>
      </c>
      <c r="Q774">
        <v>5.7</v>
      </c>
    </row>
    <row r="775" spans="1:17" x14ac:dyDescent="0.25">
      <c r="A775">
        <v>2328</v>
      </c>
      <c r="B775" t="s">
        <v>890</v>
      </c>
      <c r="C775" t="s">
        <v>109</v>
      </c>
      <c r="D775" t="s">
        <v>110</v>
      </c>
      <c r="E775" t="s">
        <v>105</v>
      </c>
      <c r="F775" t="s">
        <v>125</v>
      </c>
      <c r="G775">
        <v>52.42</v>
      </c>
      <c r="H775">
        <v>1</v>
      </c>
      <c r="I775">
        <v>2.621</v>
      </c>
      <c r="J775">
        <v>55.040999999999997</v>
      </c>
      <c r="K775" s="6">
        <v>43502</v>
      </c>
      <c r="L775" s="21">
        <v>0.43194444444444446</v>
      </c>
      <c r="M775" t="s">
        <v>116</v>
      </c>
      <c r="N775" s="22">
        <v>52.42</v>
      </c>
      <c r="O775">
        <v>4.7619047620000003</v>
      </c>
      <c r="P775" s="22">
        <v>2.621</v>
      </c>
      <c r="Q775">
        <v>6.3</v>
      </c>
    </row>
    <row r="776" spans="1:17" x14ac:dyDescent="0.25">
      <c r="A776">
        <v>1750</v>
      </c>
      <c r="B776" t="s">
        <v>891</v>
      </c>
      <c r="C776" t="s">
        <v>109</v>
      </c>
      <c r="D776" t="s">
        <v>104</v>
      </c>
      <c r="E776" t="s">
        <v>114</v>
      </c>
      <c r="F776" t="s">
        <v>125</v>
      </c>
      <c r="G776">
        <v>65.650000000000006</v>
      </c>
      <c r="H776">
        <v>2</v>
      </c>
      <c r="I776">
        <v>6.5650000000000004</v>
      </c>
      <c r="J776">
        <v>137.86500000000001</v>
      </c>
      <c r="K776" s="6">
        <v>43482</v>
      </c>
      <c r="L776" s="21">
        <v>0.69861111111111107</v>
      </c>
      <c r="M776" t="s">
        <v>112</v>
      </c>
      <c r="N776" s="22">
        <v>131.30000000000001</v>
      </c>
      <c r="O776">
        <v>4.7619047620000003</v>
      </c>
      <c r="P776" s="22">
        <v>6.5650000000000004</v>
      </c>
      <c r="Q776">
        <v>6</v>
      </c>
    </row>
    <row r="777" spans="1:17" x14ac:dyDescent="0.25">
      <c r="A777">
        <v>1462</v>
      </c>
      <c r="B777" t="s">
        <v>892</v>
      </c>
      <c r="C777" t="s">
        <v>124</v>
      </c>
      <c r="D777" t="s">
        <v>110</v>
      </c>
      <c r="E777" t="s">
        <v>105</v>
      </c>
      <c r="F777" t="s">
        <v>125</v>
      </c>
      <c r="G777">
        <v>28.86</v>
      </c>
      <c r="H777">
        <v>5</v>
      </c>
      <c r="I777">
        <v>7.2149999999999999</v>
      </c>
      <c r="J777">
        <v>151.51499999999999</v>
      </c>
      <c r="K777" s="6">
        <v>43487</v>
      </c>
      <c r="L777" s="21">
        <v>0.75555555555555554</v>
      </c>
      <c r="M777" t="s">
        <v>116</v>
      </c>
      <c r="N777" s="22">
        <v>144.30000000000001</v>
      </c>
      <c r="O777">
        <v>4.7619047620000003</v>
      </c>
      <c r="P777" s="22">
        <v>7.2149999999999999</v>
      </c>
      <c r="Q777">
        <v>8</v>
      </c>
    </row>
    <row r="778" spans="1:17" x14ac:dyDescent="0.25">
      <c r="A778">
        <v>2168</v>
      </c>
      <c r="B778" t="s">
        <v>893</v>
      </c>
      <c r="C778" t="s">
        <v>109</v>
      </c>
      <c r="D778" t="s">
        <v>104</v>
      </c>
      <c r="E778" t="s">
        <v>114</v>
      </c>
      <c r="F778" t="s">
        <v>106</v>
      </c>
      <c r="G778">
        <v>65.31</v>
      </c>
      <c r="H778">
        <v>7</v>
      </c>
      <c r="I778">
        <v>22.858499999999999</v>
      </c>
      <c r="J778">
        <v>480.02850000000001</v>
      </c>
      <c r="K778" s="6">
        <v>43529</v>
      </c>
      <c r="L778" s="21">
        <v>0.75138888888888899</v>
      </c>
      <c r="M778" t="s">
        <v>116</v>
      </c>
      <c r="N778" s="22">
        <v>457.17</v>
      </c>
      <c r="O778">
        <v>4.7619047620000003</v>
      </c>
      <c r="P778" s="22">
        <v>22.858499999999999</v>
      </c>
      <c r="Q778">
        <v>4.2</v>
      </c>
    </row>
    <row r="779" spans="1:17" x14ac:dyDescent="0.25">
      <c r="A779">
        <v>1559</v>
      </c>
      <c r="B779" t="s">
        <v>894</v>
      </c>
      <c r="C779" t="s">
        <v>124</v>
      </c>
      <c r="D779" t="s">
        <v>110</v>
      </c>
      <c r="E779" t="s">
        <v>114</v>
      </c>
      <c r="F779" t="s">
        <v>118</v>
      </c>
      <c r="G779">
        <v>93.38</v>
      </c>
      <c r="H779">
        <v>1</v>
      </c>
      <c r="I779">
        <v>4.6689999999999996</v>
      </c>
      <c r="J779">
        <v>98.049000000000007</v>
      </c>
      <c r="K779" s="6">
        <v>43468</v>
      </c>
      <c r="L779" s="21">
        <v>0.54652777777777783</v>
      </c>
      <c r="M779" t="s">
        <v>112</v>
      </c>
      <c r="N779" s="22">
        <v>93.38</v>
      </c>
      <c r="O779">
        <v>4.7619047620000003</v>
      </c>
      <c r="P779" s="22">
        <v>4.6689999999999996</v>
      </c>
      <c r="Q779">
        <v>9.6</v>
      </c>
    </row>
    <row r="780" spans="1:17" x14ac:dyDescent="0.25">
      <c r="A780">
        <v>1676</v>
      </c>
      <c r="B780" t="s">
        <v>895</v>
      </c>
      <c r="C780" t="s">
        <v>109</v>
      </c>
      <c r="D780" t="s">
        <v>104</v>
      </c>
      <c r="E780" t="s">
        <v>114</v>
      </c>
      <c r="F780" t="s">
        <v>118</v>
      </c>
      <c r="G780">
        <v>25.25</v>
      </c>
      <c r="H780">
        <v>5</v>
      </c>
      <c r="I780">
        <v>6.3125</v>
      </c>
      <c r="J780">
        <v>132.5625</v>
      </c>
      <c r="K780" s="6">
        <v>43544</v>
      </c>
      <c r="L780" s="21">
        <v>0.74444444444444446</v>
      </c>
      <c r="M780" t="s">
        <v>112</v>
      </c>
      <c r="N780" s="22">
        <v>126.25</v>
      </c>
      <c r="O780">
        <v>4.7619047620000003</v>
      </c>
      <c r="P780" s="22">
        <v>6.3125</v>
      </c>
      <c r="Q780">
        <v>6.1</v>
      </c>
    </row>
    <row r="781" spans="1:17" x14ac:dyDescent="0.25">
      <c r="A781">
        <v>2905</v>
      </c>
      <c r="B781" t="s">
        <v>896</v>
      </c>
      <c r="C781" t="s">
        <v>124</v>
      </c>
      <c r="D781" t="s">
        <v>104</v>
      </c>
      <c r="E781" t="s">
        <v>114</v>
      </c>
      <c r="F781" t="s">
        <v>111</v>
      </c>
      <c r="G781">
        <v>87.87</v>
      </c>
      <c r="H781">
        <v>9</v>
      </c>
      <c r="I781">
        <v>39.541499999999999</v>
      </c>
      <c r="J781">
        <v>830.37149999999997</v>
      </c>
      <c r="K781" s="6">
        <v>43496</v>
      </c>
      <c r="L781" s="21">
        <v>0.85555555555555562</v>
      </c>
      <c r="M781" t="s">
        <v>107</v>
      </c>
      <c r="N781" s="22">
        <v>790.83</v>
      </c>
      <c r="O781">
        <v>4.7619047620000003</v>
      </c>
      <c r="P781" s="22">
        <v>39.541499999999999</v>
      </c>
      <c r="Q781">
        <v>5.6</v>
      </c>
    </row>
    <row r="782" spans="1:17" x14ac:dyDescent="0.25">
      <c r="A782">
        <v>1259</v>
      </c>
      <c r="B782" t="s">
        <v>897</v>
      </c>
      <c r="C782" t="s">
        <v>109</v>
      </c>
      <c r="D782" t="s">
        <v>110</v>
      </c>
      <c r="E782" t="s">
        <v>114</v>
      </c>
      <c r="F782" t="s">
        <v>106</v>
      </c>
      <c r="G782">
        <v>21.8</v>
      </c>
      <c r="H782">
        <v>8</v>
      </c>
      <c r="I782">
        <v>8.7200000000000006</v>
      </c>
      <c r="J782">
        <v>183.12</v>
      </c>
      <c r="K782" s="6">
        <v>43515</v>
      </c>
      <c r="L782" s="21">
        <v>0.80833333333333324</v>
      </c>
      <c r="M782" t="s">
        <v>112</v>
      </c>
      <c r="N782" s="22">
        <v>174.4</v>
      </c>
      <c r="O782">
        <v>4.7619047620000003</v>
      </c>
      <c r="P782" s="22">
        <v>8.7200000000000006</v>
      </c>
      <c r="Q782">
        <v>8.3000000000000007</v>
      </c>
    </row>
    <row r="783" spans="1:17" x14ac:dyDescent="0.25">
      <c r="A783">
        <v>1781</v>
      </c>
      <c r="B783" t="s">
        <v>898</v>
      </c>
      <c r="C783" t="s">
        <v>103</v>
      </c>
      <c r="D783" t="s">
        <v>110</v>
      </c>
      <c r="E783" t="s">
        <v>105</v>
      </c>
      <c r="F783" t="s">
        <v>118</v>
      </c>
      <c r="G783">
        <v>94.76</v>
      </c>
      <c r="H783">
        <v>4</v>
      </c>
      <c r="I783">
        <v>18.952000000000002</v>
      </c>
      <c r="J783">
        <v>397.99200000000002</v>
      </c>
      <c r="K783" s="6">
        <v>43507</v>
      </c>
      <c r="L783" s="21">
        <v>0.67083333333333339</v>
      </c>
      <c r="M783" t="s">
        <v>107</v>
      </c>
      <c r="N783" s="22">
        <v>379.04</v>
      </c>
      <c r="O783">
        <v>4.7619047620000003</v>
      </c>
      <c r="P783" s="22">
        <v>18.952000000000002</v>
      </c>
      <c r="Q783">
        <v>7.8</v>
      </c>
    </row>
    <row r="784" spans="1:17" x14ac:dyDescent="0.25">
      <c r="A784">
        <v>1512</v>
      </c>
      <c r="B784" t="s">
        <v>899</v>
      </c>
      <c r="C784" t="s">
        <v>103</v>
      </c>
      <c r="D784" t="s">
        <v>104</v>
      </c>
      <c r="E784" t="s">
        <v>105</v>
      </c>
      <c r="F784" t="s">
        <v>127</v>
      </c>
      <c r="G784">
        <v>30.62</v>
      </c>
      <c r="H784">
        <v>1</v>
      </c>
      <c r="I784">
        <v>1.5309999999999999</v>
      </c>
      <c r="J784">
        <v>32.151000000000003</v>
      </c>
      <c r="K784" s="6">
        <v>43501</v>
      </c>
      <c r="L784" s="21">
        <v>0.59305555555555556</v>
      </c>
      <c r="M784" t="s">
        <v>116</v>
      </c>
      <c r="N784" s="22">
        <v>30.62</v>
      </c>
      <c r="O784">
        <v>4.7619047620000003</v>
      </c>
      <c r="P784" s="22">
        <v>1.5309999999999999</v>
      </c>
      <c r="Q784">
        <v>4.0999999999999996</v>
      </c>
    </row>
    <row r="785" spans="1:17" x14ac:dyDescent="0.25">
      <c r="A785">
        <v>2076</v>
      </c>
      <c r="B785" t="s">
        <v>900</v>
      </c>
      <c r="C785" t="s">
        <v>109</v>
      </c>
      <c r="D785" t="s">
        <v>110</v>
      </c>
      <c r="E785" t="s">
        <v>105</v>
      </c>
      <c r="F785" t="s">
        <v>115</v>
      </c>
      <c r="G785">
        <v>44.01</v>
      </c>
      <c r="H785">
        <v>8</v>
      </c>
      <c r="I785">
        <v>17.603999999999999</v>
      </c>
      <c r="J785">
        <v>369.68400000000003</v>
      </c>
      <c r="K785" s="6">
        <v>43527</v>
      </c>
      <c r="L785" s="21">
        <v>0.73333333333333339</v>
      </c>
      <c r="M785" t="s">
        <v>112</v>
      </c>
      <c r="N785" s="22">
        <v>352.08</v>
      </c>
      <c r="O785">
        <v>4.7619047620000003</v>
      </c>
      <c r="P785" s="22">
        <v>17.603999999999999</v>
      </c>
      <c r="Q785">
        <v>8.8000000000000007</v>
      </c>
    </row>
    <row r="786" spans="1:17" x14ac:dyDescent="0.25">
      <c r="A786">
        <v>2837</v>
      </c>
      <c r="B786" t="s">
        <v>901</v>
      </c>
      <c r="C786" t="s">
        <v>109</v>
      </c>
      <c r="D786" t="s">
        <v>104</v>
      </c>
      <c r="E786" t="s">
        <v>105</v>
      </c>
      <c r="F786" t="s">
        <v>106</v>
      </c>
      <c r="G786">
        <v>10.16</v>
      </c>
      <c r="H786">
        <v>5</v>
      </c>
      <c r="I786">
        <v>2.54</v>
      </c>
      <c r="J786">
        <v>53.34</v>
      </c>
      <c r="K786" s="6">
        <v>43520</v>
      </c>
      <c r="L786" s="21">
        <v>0.54722222222222217</v>
      </c>
      <c r="M786" t="s">
        <v>107</v>
      </c>
      <c r="N786" s="22">
        <v>50.8</v>
      </c>
      <c r="O786">
        <v>4.7619047620000003</v>
      </c>
      <c r="P786" s="22">
        <v>2.54</v>
      </c>
      <c r="Q786">
        <v>4.0999999999999996</v>
      </c>
    </row>
    <row r="787" spans="1:17" x14ac:dyDescent="0.25">
      <c r="A787">
        <v>1058</v>
      </c>
      <c r="B787" t="s">
        <v>902</v>
      </c>
      <c r="C787" t="s">
        <v>103</v>
      </c>
      <c r="D787" t="s">
        <v>110</v>
      </c>
      <c r="E787" t="s">
        <v>114</v>
      </c>
      <c r="F787" t="s">
        <v>111</v>
      </c>
      <c r="G787">
        <v>74.58</v>
      </c>
      <c r="H787">
        <v>7</v>
      </c>
      <c r="I787">
        <v>26.103000000000002</v>
      </c>
      <c r="J787">
        <v>548.16300000000001</v>
      </c>
      <c r="K787" s="6">
        <v>43500</v>
      </c>
      <c r="L787" s="21">
        <v>0.67291666666666661</v>
      </c>
      <c r="M787" t="s">
        <v>116</v>
      </c>
      <c r="N787" s="22">
        <v>522.05999999999995</v>
      </c>
      <c r="O787">
        <v>4.7619047620000003</v>
      </c>
      <c r="P787" s="22">
        <v>26.103000000000002</v>
      </c>
      <c r="Q787">
        <v>9</v>
      </c>
    </row>
    <row r="788" spans="1:17" x14ac:dyDescent="0.25">
      <c r="A788">
        <v>2929</v>
      </c>
      <c r="B788" t="s">
        <v>903</v>
      </c>
      <c r="C788" t="s">
        <v>109</v>
      </c>
      <c r="D788" t="s">
        <v>110</v>
      </c>
      <c r="E788" t="s">
        <v>114</v>
      </c>
      <c r="F788" t="s">
        <v>111</v>
      </c>
      <c r="G788">
        <v>71.89</v>
      </c>
      <c r="H788">
        <v>8</v>
      </c>
      <c r="I788">
        <v>28.756</v>
      </c>
      <c r="J788">
        <v>603.87599999999998</v>
      </c>
      <c r="K788" s="6">
        <v>43515</v>
      </c>
      <c r="L788" s="21">
        <v>0.48125000000000001</v>
      </c>
      <c r="M788" t="s">
        <v>107</v>
      </c>
      <c r="N788" s="22">
        <v>575.12</v>
      </c>
      <c r="O788">
        <v>4.7619047620000003</v>
      </c>
      <c r="P788" s="22">
        <v>28.756</v>
      </c>
      <c r="Q788">
        <v>5.5</v>
      </c>
    </row>
    <row r="789" spans="1:17" x14ac:dyDescent="0.25">
      <c r="A789">
        <v>1571</v>
      </c>
      <c r="B789" t="s">
        <v>904</v>
      </c>
      <c r="C789" t="s">
        <v>109</v>
      </c>
      <c r="D789" t="s">
        <v>110</v>
      </c>
      <c r="E789" t="s">
        <v>105</v>
      </c>
      <c r="F789" t="s">
        <v>106</v>
      </c>
      <c r="G789">
        <v>10.99</v>
      </c>
      <c r="H789">
        <v>5</v>
      </c>
      <c r="I789">
        <v>2.7475000000000001</v>
      </c>
      <c r="J789">
        <v>57.697499999999998</v>
      </c>
      <c r="K789" s="6">
        <v>43488</v>
      </c>
      <c r="L789" s="21">
        <v>0.4291666666666667</v>
      </c>
      <c r="M789" t="s">
        <v>116</v>
      </c>
      <c r="N789" s="22">
        <v>54.95</v>
      </c>
      <c r="O789">
        <v>4.7619047620000003</v>
      </c>
      <c r="P789" s="22">
        <v>2.7475000000000001</v>
      </c>
      <c r="Q789">
        <v>9.3000000000000007</v>
      </c>
    </row>
    <row r="790" spans="1:17" x14ac:dyDescent="0.25">
      <c r="A790">
        <v>2666</v>
      </c>
      <c r="B790" t="s">
        <v>905</v>
      </c>
      <c r="C790" t="s">
        <v>109</v>
      </c>
      <c r="D790" t="s">
        <v>104</v>
      </c>
      <c r="E790" t="s">
        <v>114</v>
      </c>
      <c r="F790" t="s">
        <v>106</v>
      </c>
      <c r="G790">
        <v>60.47</v>
      </c>
      <c r="H790">
        <v>3</v>
      </c>
      <c r="I790">
        <v>9.0704999999999991</v>
      </c>
      <c r="J790">
        <v>190.48050000000001</v>
      </c>
      <c r="K790" s="6">
        <v>43479</v>
      </c>
      <c r="L790" s="21">
        <v>0.4548611111111111</v>
      </c>
      <c r="M790" t="s">
        <v>116</v>
      </c>
      <c r="N790" s="22">
        <v>181.41</v>
      </c>
      <c r="O790">
        <v>4.7619047620000003</v>
      </c>
      <c r="P790" s="22">
        <v>9.0704999999999991</v>
      </c>
      <c r="Q790">
        <v>5.6</v>
      </c>
    </row>
    <row r="791" spans="1:17" x14ac:dyDescent="0.25">
      <c r="A791">
        <v>3213</v>
      </c>
      <c r="B791" t="s">
        <v>906</v>
      </c>
      <c r="C791" t="s">
        <v>103</v>
      </c>
      <c r="D791" t="s">
        <v>110</v>
      </c>
      <c r="E791" t="s">
        <v>114</v>
      </c>
      <c r="F791" t="s">
        <v>118</v>
      </c>
      <c r="G791">
        <v>58.91</v>
      </c>
      <c r="H791">
        <v>7</v>
      </c>
      <c r="I791">
        <v>20.618500000000001</v>
      </c>
      <c r="J791">
        <v>432.98849999999999</v>
      </c>
      <c r="K791" s="6">
        <v>43482</v>
      </c>
      <c r="L791" s="21">
        <v>0.63541666666666663</v>
      </c>
      <c r="M791" t="s">
        <v>107</v>
      </c>
      <c r="N791" s="22">
        <v>412.37</v>
      </c>
      <c r="O791">
        <v>4.7619047620000003</v>
      </c>
      <c r="P791" s="22">
        <v>20.618500000000001</v>
      </c>
      <c r="Q791">
        <v>9.6999999999999993</v>
      </c>
    </row>
    <row r="792" spans="1:17" x14ac:dyDescent="0.25">
      <c r="A792">
        <v>2868</v>
      </c>
      <c r="B792" t="s">
        <v>907</v>
      </c>
      <c r="C792" t="s">
        <v>103</v>
      </c>
      <c r="D792" t="s">
        <v>110</v>
      </c>
      <c r="E792" t="s">
        <v>114</v>
      </c>
      <c r="F792" t="s">
        <v>127</v>
      </c>
      <c r="G792">
        <v>46.41</v>
      </c>
      <c r="H792">
        <v>1</v>
      </c>
      <c r="I792">
        <v>2.3205</v>
      </c>
      <c r="J792">
        <v>48.730499999999999</v>
      </c>
      <c r="K792" s="6">
        <v>43527</v>
      </c>
      <c r="L792" s="21">
        <v>0.83750000000000002</v>
      </c>
      <c r="M792" t="s">
        <v>116</v>
      </c>
      <c r="N792" s="22">
        <v>46.41</v>
      </c>
      <c r="O792">
        <v>4.7619047620000003</v>
      </c>
      <c r="P792" s="22">
        <v>2.3205</v>
      </c>
      <c r="Q792">
        <v>4</v>
      </c>
    </row>
    <row r="793" spans="1:17" x14ac:dyDescent="0.25">
      <c r="A793">
        <v>1827</v>
      </c>
      <c r="B793" t="s">
        <v>908</v>
      </c>
      <c r="C793" t="s">
        <v>109</v>
      </c>
      <c r="D793" t="s">
        <v>104</v>
      </c>
      <c r="E793" t="s">
        <v>114</v>
      </c>
      <c r="F793" t="s">
        <v>106</v>
      </c>
      <c r="G793">
        <v>68.55</v>
      </c>
      <c r="H793">
        <v>4</v>
      </c>
      <c r="I793">
        <v>13.71</v>
      </c>
      <c r="J793">
        <v>287.91000000000003</v>
      </c>
      <c r="K793" s="6">
        <v>43511</v>
      </c>
      <c r="L793" s="21">
        <v>0.84791666666666676</v>
      </c>
      <c r="M793" t="s">
        <v>116</v>
      </c>
      <c r="N793" s="22">
        <v>274.2</v>
      </c>
      <c r="O793">
        <v>4.7619047620000003</v>
      </c>
      <c r="P793" s="22">
        <v>13.71</v>
      </c>
      <c r="Q793">
        <v>9.1999999999999993</v>
      </c>
    </row>
    <row r="794" spans="1:17" x14ac:dyDescent="0.25">
      <c r="A794">
        <v>2197</v>
      </c>
      <c r="B794" t="s">
        <v>909</v>
      </c>
      <c r="C794" t="s">
        <v>124</v>
      </c>
      <c r="D794" t="s">
        <v>110</v>
      </c>
      <c r="E794" t="s">
        <v>105</v>
      </c>
      <c r="F794" t="s">
        <v>115</v>
      </c>
      <c r="G794">
        <v>97.37</v>
      </c>
      <c r="H794">
        <v>10</v>
      </c>
      <c r="I794">
        <v>48.685000000000002</v>
      </c>
      <c r="J794">
        <v>1022.385</v>
      </c>
      <c r="K794" s="6">
        <v>43480</v>
      </c>
      <c r="L794" s="21">
        <v>0.57500000000000007</v>
      </c>
      <c r="M794" t="s">
        <v>116</v>
      </c>
      <c r="N794" s="22">
        <v>973.7</v>
      </c>
      <c r="O794">
        <v>4.7619047620000003</v>
      </c>
      <c r="P794" s="22">
        <v>48.685000000000002</v>
      </c>
      <c r="Q794">
        <v>4.9000000000000004</v>
      </c>
    </row>
    <row r="795" spans="1:17" x14ac:dyDescent="0.25">
      <c r="A795">
        <v>2563</v>
      </c>
      <c r="B795" t="s">
        <v>910</v>
      </c>
      <c r="C795" t="s">
        <v>103</v>
      </c>
      <c r="D795" t="s">
        <v>104</v>
      </c>
      <c r="E795" t="s">
        <v>114</v>
      </c>
      <c r="F795" t="s">
        <v>111</v>
      </c>
      <c r="G795">
        <v>92.6</v>
      </c>
      <c r="H795">
        <v>7</v>
      </c>
      <c r="I795">
        <v>32.409999999999997</v>
      </c>
      <c r="J795">
        <v>680.61</v>
      </c>
      <c r="K795" s="6">
        <v>43523</v>
      </c>
      <c r="L795" s="21">
        <v>0.53611111111111109</v>
      </c>
      <c r="M795" t="s">
        <v>116</v>
      </c>
      <c r="N795" s="22">
        <v>648.20000000000005</v>
      </c>
      <c r="O795">
        <v>4.7619047620000003</v>
      </c>
      <c r="P795" s="22">
        <v>32.409999999999997</v>
      </c>
      <c r="Q795">
        <v>9.3000000000000007</v>
      </c>
    </row>
    <row r="796" spans="1:17" x14ac:dyDescent="0.25">
      <c r="A796">
        <v>1587</v>
      </c>
      <c r="B796" t="s">
        <v>911</v>
      </c>
      <c r="C796" t="s">
        <v>103</v>
      </c>
      <c r="D796" t="s">
        <v>110</v>
      </c>
      <c r="E796" t="s">
        <v>105</v>
      </c>
      <c r="F796" t="s">
        <v>111</v>
      </c>
      <c r="G796">
        <v>46.61</v>
      </c>
      <c r="H796">
        <v>2</v>
      </c>
      <c r="I796">
        <v>4.6609999999999996</v>
      </c>
      <c r="J796">
        <v>97.881</v>
      </c>
      <c r="K796" s="6">
        <v>43522</v>
      </c>
      <c r="L796" s="21">
        <v>0.51944444444444449</v>
      </c>
      <c r="M796" t="s">
        <v>116</v>
      </c>
      <c r="N796" s="22">
        <v>93.22</v>
      </c>
      <c r="O796">
        <v>4.7619047620000003</v>
      </c>
      <c r="P796" s="22">
        <v>4.6609999999999996</v>
      </c>
      <c r="Q796">
        <v>6.6</v>
      </c>
    </row>
    <row r="797" spans="1:17" x14ac:dyDescent="0.25">
      <c r="A797">
        <v>1454</v>
      </c>
      <c r="B797" t="s">
        <v>912</v>
      </c>
      <c r="C797" t="s">
        <v>124</v>
      </c>
      <c r="D797" t="s">
        <v>110</v>
      </c>
      <c r="E797" t="s">
        <v>114</v>
      </c>
      <c r="F797" t="s">
        <v>127</v>
      </c>
      <c r="G797">
        <v>27.18</v>
      </c>
      <c r="H797">
        <v>2</v>
      </c>
      <c r="I797">
        <v>2.718</v>
      </c>
      <c r="J797">
        <v>57.078000000000003</v>
      </c>
      <c r="K797" s="6">
        <v>43539</v>
      </c>
      <c r="L797" s="21">
        <v>0.68472222222222223</v>
      </c>
      <c r="M797" t="s">
        <v>107</v>
      </c>
      <c r="N797" s="22">
        <v>54.36</v>
      </c>
      <c r="O797">
        <v>4.7619047620000003</v>
      </c>
      <c r="P797" s="22">
        <v>2.718</v>
      </c>
      <c r="Q797">
        <v>4.3</v>
      </c>
    </row>
    <row r="798" spans="1:17" x14ac:dyDescent="0.25">
      <c r="A798">
        <v>3014</v>
      </c>
      <c r="B798" t="s">
        <v>913</v>
      </c>
      <c r="C798" t="s">
        <v>109</v>
      </c>
      <c r="D798" t="s">
        <v>104</v>
      </c>
      <c r="E798" t="s">
        <v>105</v>
      </c>
      <c r="F798" t="s">
        <v>115</v>
      </c>
      <c r="G798">
        <v>60.87</v>
      </c>
      <c r="H798">
        <v>1</v>
      </c>
      <c r="I798">
        <v>3.0434999999999999</v>
      </c>
      <c r="J798">
        <v>63.913499999999999</v>
      </c>
      <c r="K798" s="6">
        <v>43489</v>
      </c>
      <c r="L798" s="21">
        <v>0.55833333333333335</v>
      </c>
      <c r="M798" t="s">
        <v>112</v>
      </c>
      <c r="N798" s="22">
        <v>60.87</v>
      </c>
      <c r="O798">
        <v>4.7619047620000003</v>
      </c>
      <c r="P798" s="22">
        <v>3.0434999999999999</v>
      </c>
      <c r="Q798">
        <v>5.5</v>
      </c>
    </row>
    <row r="799" spans="1:17" x14ac:dyDescent="0.25">
      <c r="A799">
        <v>1855</v>
      </c>
      <c r="B799" t="s">
        <v>914</v>
      </c>
      <c r="C799" t="s">
        <v>103</v>
      </c>
      <c r="D799" t="s">
        <v>104</v>
      </c>
      <c r="E799" t="s">
        <v>105</v>
      </c>
      <c r="F799" t="s">
        <v>118</v>
      </c>
      <c r="G799">
        <v>24.49</v>
      </c>
      <c r="H799">
        <v>10</v>
      </c>
      <c r="I799">
        <v>12.244999999999999</v>
      </c>
      <c r="J799">
        <v>257.14499999999998</v>
      </c>
      <c r="K799" s="6">
        <v>43518</v>
      </c>
      <c r="L799" s="21">
        <v>0.63541666666666663</v>
      </c>
      <c r="M799" t="s">
        <v>112</v>
      </c>
      <c r="N799" s="22">
        <v>244.9</v>
      </c>
      <c r="O799">
        <v>4.7619047620000003</v>
      </c>
      <c r="P799" s="22">
        <v>12.244999999999999</v>
      </c>
      <c r="Q799">
        <v>8.1</v>
      </c>
    </row>
    <row r="800" spans="1:17" x14ac:dyDescent="0.25">
      <c r="A800">
        <v>1122</v>
      </c>
      <c r="B800" t="s">
        <v>915</v>
      </c>
      <c r="C800" t="s">
        <v>124</v>
      </c>
      <c r="D800" t="s">
        <v>110</v>
      </c>
      <c r="E800" t="s">
        <v>114</v>
      </c>
      <c r="F800" t="s">
        <v>106</v>
      </c>
      <c r="G800">
        <v>92.78</v>
      </c>
      <c r="H800">
        <v>1</v>
      </c>
      <c r="I800">
        <v>4.6390000000000002</v>
      </c>
      <c r="J800">
        <v>97.418999999999997</v>
      </c>
      <c r="K800" s="6">
        <v>43539</v>
      </c>
      <c r="L800" s="21">
        <v>0.4513888888888889</v>
      </c>
      <c r="M800" t="s">
        <v>116</v>
      </c>
      <c r="N800" s="22">
        <v>92.78</v>
      </c>
      <c r="O800">
        <v>4.7619047620000003</v>
      </c>
      <c r="P800" s="22">
        <v>4.6390000000000002</v>
      </c>
      <c r="Q800">
        <v>9.8000000000000007</v>
      </c>
    </row>
    <row r="801" spans="1:17" x14ac:dyDescent="0.25">
      <c r="A801">
        <v>1413</v>
      </c>
      <c r="B801" t="s">
        <v>916</v>
      </c>
      <c r="C801" t="s">
        <v>109</v>
      </c>
      <c r="D801" t="s">
        <v>104</v>
      </c>
      <c r="E801" t="s">
        <v>114</v>
      </c>
      <c r="F801" t="s">
        <v>115</v>
      </c>
      <c r="G801">
        <v>86.69</v>
      </c>
      <c r="H801">
        <v>5</v>
      </c>
      <c r="I801">
        <v>21.672499999999999</v>
      </c>
      <c r="J801">
        <v>455.1225</v>
      </c>
      <c r="K801" s="6">
        <v>43507</v>
      </c>
      <c r="L801" s="21">
        <v>0.77638888888888891</v>
      </c>
      <c r="M801" t="s">
        <v>107</v>
      </c>
      <c r="N801" s="22">
        <v>433.45</v>
      </c>
      <c r="O801">
        <v>4.7619047620000003</v>
      </c>
      <c r="P801" s="22">
        <v>21.672499999999999</v>
      </c>
      <c r="Q801">
        <v>9.4</v>
      </c>
    </row>
    <row r="802" spans="1:17" x14ac:dyDescent="0.25">
      <c r="A802">
        <v>1176</v>
      </c>
      <c r="B802" t="s">
        <v>917</v>
      </c>
      <c r="C802" t="s">
        <v>124</v>
      </c>
      <c r="D802" t="s">
        <v>110</v>
      </c>
      <c r="E802" t="s">
        <v>114</v>
      </c>
      <c r="F802" t="s">
        <v>118</v>
      </c>
      <c r="G802">
        <v>23.01</v>
      </c>
      <c r="H802">
        <v>6</v>
      </c>
      <c r="I802">
        <v>6.9029999999999996</v>
      </c>
      <c r="J802">
        <v>144.96299999999999</v>
      </c>
      <c r="K802" s="6">
        <v>43477</v>
      </c>
      <c r="L802" s="21">
        <v>0.69791666666666663</v>
      </c>
      <c r="M802" t="s">
        <v>107</v>
      </c>
      <c r="N802" s="22">
        <v>138.06</v>
      </c>
      <c r="O802">
        <v>4.7619047620000003</v>
      </c>
      <c r="P802" s="22">
        <v>6.9029999999999996</v>
      </c>
      <c r="Q802">
        <v>7.9</v>
      </c>
    </row>
    <row r="803" spans="1:17" x14ac:dyDescent="0.25">
      <c r="A803">
        <v>3095</v>
      </c>
      <c r="B803" t="s">
        <v>918</v>
      </c>
      <c r="C803" t="s">
        <v>109</v>
      </c>
      <c r="D803" t="s">
        <v>104</v>
      </c>
      <c r="E803" t="s">
        <v>105</v>
      </c>
      <c r="F803" t="s">
        <v>111</v>
      </c>
      <c r="G803">
        <v>30.2</v>
      </c>
      <c r="H803">
        <v>8</v>
      </c>
      <c r="I803">
        <v>12.08</v>
      </c>
      <c r="J803">
        <v>253.68</v>
      </c>
      <c r="K803" s="6">
        <v>43527</v>
      </c>
      <c r="L803" s="21">
        <v>0.8125</v>
      </c>
      <c r="M803" t="s">
        <v>107</v>
      </c>
      <c r="N803" s="22">
        <v>241.6</v>
      </c>
      <c r="O803">
        <v>4.7619047620000003</v>
      </c>
      <c r="P803" s="22">
        <v>12.08</v>
      </c>
      <c r="Q803">
        <v>5.0999999999999996</v>
      </c>
    </row>
    <row r="804" spans="1:17" x14ac:dyDescent="0.25">
      <c r="A804">
        <v>2207</v>
      </c>
      <c r="B804" t="s">
        <v>919</v>
      </c>
      <c r="C804" t="s">
        <v>109</v>
      </c>
      <c r="D804" t="s">
        <v>104</v>
      </c>
      <c r="E804" t="s">
        <v>114</v>
      </c>
      <c r="F804" t="s">
        <v>127</v>
      </c>
      <c r="G804">
        <v>67.39</v>
      </c>
      <c r="H804">
        <v>7</v>
      </c>
      <c r="I804">
        <v>23.586500000000001</v>
      </c>
      <c r="J804">
        <v>495.31650000000002</v>
      </c>
      <c r="K804" s="6">
        <v>43547</v>
      </c>
      <c r="L804" s="21">
        <v>0.55763888888888891</v>
      </c>
      <c r="M804" t="s">
        <v>107</v>
      </c>
      <c r="N804" s="22">
        <v>471.73</v>
      </c>
      <c r="O804">
        <v>4.7619047620000003</v>
      </c>
      <c r="P804" s="22">
        <v>23.586500000000001</v>
      </c>
      <c r="Q804">
        <v>6.9</v>
      </c>
    </row>
    <row r="805" spans="1:17" x14ac:dyDescent="0.25">
      <c r="A805">
        <v>1638</v>
      </c>
      <c r="B805" t="s">
        <v>920</v>
      </c>
      <c r="C805" t="s">
        <v>103</v>
      </c>
      <c r="D805" t="s">
        <v>104</v>
      </c>
      <c r="E805" t="s">
        <v>105</v>
      </c>
      <c r="F805" t="s">
        <v>127</v>
      </c>
      <c r="G805">
        <v>48.96</v>
      </c>
      <c r="H805">
        <v>9</v>
      </c>
      <c r="I805">
        <v>22.032</v>
      </c>
      <c r="J805">
        <v>462.67200000000003</v>
      </c>
      <c r="K805" s="6">
        <v>43528</v>
      </c>
      <c r="L805" s="21">
        <v>0.4770833333333333</v>
      </c>
      <c r="M805" t="s">
        <v>112</v>
      </c>
      <c r="N805" s="22">
        <v>440.64</v>
      </c>
      <c r="O805">
        <v>4.7619047620000003</v>
      </c>
      <c r="P805" s="22">
        <v>22.032</v>
      </c>
      <c r="Q805">
        <v>8</v>
      </c>
    </row>
    <row r="806" spans="1:17" x14ac:dyDescent="0.25">
      <c r="A806">
        <v>1493</v>
      </c>
      <c r="B806" t="s">
        <v>921</v>
      </c>
      <c r="C806" t="s">
        <v>124</v>
      </c>
      <c r="D806" t="s">
        <v>104</v>
      </c>
      <c r="E806" t="s">
        <v>105</v>
      </c>
      <c r="F806" t="s">
        <v>111</v>
      </c>
      <c r="G806">
        <v>75.59</v>
      </c>
      <c r="H806">
        <v>9</v>
      </c>
      <c r="I806">
        <v>34.015500000000003</v>
      </c>
      <c r="J806">
        <v>714.32550000000003</v>
      </c>
      <c r="K806" s="6">
        <v>43519</v>
      </c>
      <c r="L806" s="21">
        <v>0.46666666666666662</v>
      </c>
      <c r="M806" t="s">
        <v>112</v>
      </c>
      <c r="N806" s="22">
        <v>680.31</v>
      </c>
      <c r="O806">
        <v>4.7619047620000003</v>
      </c>
      <c r="P806" s="22">
        <v>34.015500000000003</v>
      </c>
      <c r="Q806">
        <v>8</v>
      </c>
    </row>
    <row r="807" spans="1:17" x14ac:dyDescent="0.25">
      <c r="A807">
        <v>3201</v>
      </c>
      <c r="B807" t="s">
        <v>922</v>
      </c>
      <c r="C807" t="s">
        <v>103</v>
      </c>
      <c r="D807" t="s">
        <v>110</v>
      </c>
      <c r="E807" t="s">
        <v>105</v>
      </c>
      <c r="F807" t="s">
        <v>115</v>
      </c>
      <c r="G807">
        <v>77.47</v>
      </c>
      <c r="H807">
        <v>4</v>
      </c>
      <c r="I807">
        <v>15.494</v>
      </c>
      <c r="J807">
        <v>325.37400000000002</v>
      </c>
      <c r="K807" s="6">
        <v>43541</v>
      </c>
      <c r="L807" s="21">
        <v>0.69166666666666676</v>
      </c>
      <c r="M807" t="s">
        <v>112</v>
      </c>
      <c r="N807" s="22">
        <v>309.88</v>
      </c>
      <c r="O807">
        <v>4.7619047620000003</v>
      </c>
      <c r="P807" s="22">
        <v>15.494</v>
      </c>
      <c r="Q807">
        <v>4.2</v>
      </c>
    </row>
    <row r="808" spans="1:17" x14ac:dyDescent="0.25">
      <c r="A808">
        <v>1672</v>
      </c>
      <c r="B808" t="s">
        <v>923</v>
      </c>
      <c r="C808" t="s">
        <v>103</v>
      </c>
      <c r="D808" t="s">
        <v>110</v>
      </c>
      <c r="E808" t="s">
        <v>105</v>
      </c>
      <c r="F808" t="s">
        <v>118</v>
      </c>
      <c r="G808">
        <v>93.18</v>
      </c>
      <c r="H808">
        <v>2</v>
      </c>
      <c r="I808">
        <v>9.3179999999999996</v>
      </c>
      <c r="J808">
        <v>195.678</v>
      </c>
      <c r="K808" s="6">
        <v>43481</v>
      </c>
      <c r="L808" s="21">
        <v>0.77847222222222223</v>
      </c>
      <c r="M808" t="s">
        <v>116</v>
      </c>
      <c r="N808" s="22">
        <v>186.36</v>
      </c>
      <c r="O808">
        <v>4.7619047620000003</v>
      </c>
      <c r="P808" s="22">
        <v>9.3179999999999996</v>
      </c>
      <c r="Q808">
        <v>8.5</v>
      </c>
    </row>
    <row r="809" spans="1:17" x14ac:dyDescent="0.25">
      <c r="A809">
        <v>2021</v>
      </c>
      <c r="B809" t="s">
        <v>924</v>
      </c>
      <c r="C809" t="s">
        <v>103</v>
      </c>
      <c r="D809" t="s">
        <v>110</v>
      </c>
      <c r="E809" t="s">
        <v>105</v>
      </c>
      <c r="F809" t="s">
        <v>111</v>
      </c>
      <c r="G809">
        <v>50.23</v>
      </c>
      <c r="H809">
        <v>4</v>
      </c>
      <c r="I809">
        <v>10.045999999999999</v>
      </c>
      <c r="J809">
        <v>210.96600000000001</v>
      </c>
      <c r="K809" s="6">
        <v>43473</v>
      </c>
      <c r="L809" s="21">
        <v>0.71666666666666667</v>
      </c>
      <c r="M809" t="s">
        <v>112</v>
      </c>
      <c r="N809" s="22">
        <v>200.92</v>
      </c>
      <c r="O809">
        <v>4.7619047620000003</v>
      </c>
      <c r="P809" s="22">
        <v>10.045999999999999</v>
      </c>
      <c r="Q809">
        <v>9</v>
      </c>
    </row>
    <row r="810" spans="1:17" x14ac:dyDescent="0.25">
      <c r="A810">
        <v>1231</v>
      </c>
      <c r="B810" t="s">
        <v>925</v>
      </c>
      <c r="C810" t="s">
        <v>124</v>
      </c>
      <c r="D810" t="s">
        <v>110</v>
      </c>
      <c r="E810" t="s">
        <v>105</v>
      </c>
      <c r="F810" t="s">
        <v>106</v>
      </c>
      <c r="G810">
        <v>17.75</v>
      </c>
      <c r="H810">
        <v>1</v>
      </c>
      <c r="I810">
        <v>0.88749999999999996</v>
      </c>
      <c r="J810">
        <v>18.637499999999999</v>
      </c>
      <c r="K810" s="6">
        <v>43479</v>
      </c>
      <c r="L810" s="21">
        <v>0.44305555555555554</v>
      </c>
      <c r="M810" t="s">
        <v>112</v>
      </c>
      <c r="N810" s="22">
        <v>17.75</v>
      </c>
      <c r="O810">
        <v>4.7619047620000003</v>
      </c>
      <c r="P810" s="22">
        <v>0.88749999999999996</v>
      </c>
      <c r="Q810">
        <v>8.6</v>
      </c>
    </row>
    <row r="811" spans="1:17" x14ac:dyDescent="0.25">
      <c r="A811">
        <v>2675</v>
      </c>
      <c r="B811" t="s">
        <v>926</v>
      </c>
      <c r="C811" t="s">
        <v>109</v>
      </c>
      <c r="D811" t="s">
        <v>110</v>
      </c>
      <c r="E811" t="s">
        <v>105</v>
      </c>
      <c r="F811" t="s">
        <v>127</v>
      </c>
      <c r="G811">
        <v>62.18</v>
      </c>
      <c r="H811">
        <v>10</v>
      </c>
      <c r="I811">
        <v>31.09</v>
      </c>
      <c r="J811">
        <v>652.89</v>
      </c>
      <c r="K811" s="6">
        <v>43496</v>
      </c>
      <c r="L811" s="21">
        <v>0.43958333333333338</v>
      </c>
      <c r="M811" t="s">
        <v>107</v>
      </c>
      <c r="N811" s="22">
        <v>621.79999999999995</v>
      </c>
      <c r="O811">
        <v>4.7619047620000003</v>
      </c>
      <c r="P811" s="22">
        <v>31.09</v>
      </c>
      <c r="Q811">
        <v>6</v>
      </c>
    </row>
    <row r="812" spans="1:17" x14ac:dyDescent="0.25">
      <c r="A812">
        <v>3174</v>
      </c>
      <c r="B812" t="s">
        <v>927</v>
      </c>
      <c r="C812" t="s">
        <v>124</v>
      </c>
      <c r="D812" t="s">
        <v>110</v>
      </c>
      <c r="E812" t="s">
        <v>114</v>
      </c>
      <c r="F812" t="s">
        <v>106</v>
      </c>
      <c r="G812">
        <v>10.75</v>
      </c>
      <c r="H812">
        <v>8</v>
      </c>
      <c r="I812">
        <v>4.3</v>
      </c>
      <c r="J812">
        <v>90.3</v>
      </c>
      <c r="K812" s="6">
        <v>43539</v>
      </c>
      <c r="L812" s="21">
        <v>0.60972222222222217</v>
      </c>
      <c r="M812" t="s">
        <v>107</v>
      </c>
      <c r="N812" s="22">
        <v>86</v>
      </c>
      <c r="O812">
        <v>4.7619047620000003</v>
      </c>
      <c r="P812" s="22">
        <v>4.3</v>
      </c>
      <c r="Q812">
        <v>6.2</v>
      </c>
    </row>
    <row r="813" spans="1:17" x14ac:dyDescent="0.25">
      <c r="A813">
        <v>1144</v>
      </c>
      <c r="B813" t="s">
        <v>928</v>
      </c>
      <c r="C813" t="s">
        <v>103</v>
      </c>
      <c r="D813" t="s">
        <v>110</v>
      </c>
      <c r="E813" t="s">
        <v>105</v>
      </c>
      <c r="F813" t="s">
        <v>111</v>
      </c>
      <c r="G813">
        <v>40.26</v>
      </c>
      <c r="H813">
        <v>10</v>
      </c>
      <c r="I813">
        <v>20.13</v>
      </c>
      <c r="J813">
        <v>422.73</v>
      </c>
      <c r="K813" s="6">
        <v>43520</v>
      </c>
      <c r="L813" s="21">
        <v>0.75416666666666676</v>
      </c>
      <c r="M813" t="s">
        <v>116</v>
      </c>
      <c r="N813" s="22">
        <v>402.6</v>
      </c>
      <c r="O813">
        <v>4.7619047620000003</v>
      </c>
      <c r="P813" s="22">
        <v>20.13</v>
      </c>
      <c r="Q813">
        <v>5</v>
      </c>
    </row>
    <row r="814" spans="1:17" x14ac:dyDescent="0.25">
      <c r="A814">
        <v>3140</v>
      </c>
      <c r="B814" t="s">
        <v>929</v>
      </c>
      <c r="C814" t="s">
        <v>109</v>
      </c>
      <c r="D814" t="s">
        <v>104</v>
      </c>
      <c r="E814" t="s">
        <v>105</v>
      </c>
      <c r="F814" t="s">
        <v>118</v>
      </c>
      <c r="G814">
        <v>64.97</v>
      </c>
      <c r="H814">
        <v>5</v>
      </c>
      <c r="I814">
        <v>16.2425</v>
      </c>
      <c r="J814">
        <v>341.09249999999997</v>
      </c>
      <c r="K814" s="6">
        <v>43504</v>
      </c>
      <c r="L814" s="21">
        <v>0.53611111111111109</v>
      </c>
      <c r="M814" t="s">
        <v>116</v>
      </c>
      <c r="N814" s="22">
        <v>324.85000000000002</v>
      </c>
      <c r="O814">
        <v>4.7619047620000003</v>
      </c>
      <c r="P814" s="22">
        <v>16.2425</v>
      </c>
      <c r="Q814">
        <v>6.5</v>
      </c>
    </row>
    <row r="815" spans="1:17" x14ac:dyDescent="0.25">
      <c r="A815">
        <v>3010</v>
      </c>
      <c r="B815" t="s">
        <v>930</v>
      </c>
      <c r="C815" t="s">
        <v>103</v>
      </c>
      <c r="D815" t="s">
        <v>110</v>
      </c>
      <c r="E815" t="s">
        <v>114</v>
      </c>
      <c r="F815" t="s">
        <v>111</v>
      </c>
      <c r="G815">
        <v>95.15</v>
      </c>
      <c r="H815">
        <v>1</v>
      </c>
      <c r="I815">
        <v>4.7575000000000003</v>
      </c>
      <c r="J815">
        <v>99.907499999999999</v>
      </c>
      <c r="K815" s="6">
        <v>43546</v>
      </c>
      <c r="L815" s="21">
        <v>0.58333333333333337</v>
      </c>
      <c r="M815" t="s">
        <v>112</v>
      </c>
      <c r="N815" s="22">
        <v>95.15</v>
      </c>
      <c r="O815">
        <v>4.7619047620000003</v>
      </c>
      <c r="P815" s="22">
        <v>4.7575000000000003</v>
      </c>
      <c r="Q815">
        <v>6</v>
      </c>
    </row>
    <row r="816" spans="1:17" x14ac:dyDescent="0.25">
      <c r="A816">
        <v>3128</v>
      </c>
      <c r="B816" t="s">
        <v>931</v>
      </c>
      <c r="C816" t="s">
        <v>103</v>
      </c>
      <c r="D816" t="s">
        <v>104</v>
      </c>
      <c r="E816" t="s">
        <v>105</v>
      </c>
      <c r="F816" t="s">
        <v>111</v>
      </c>
      <c r="G816">
        <v>48.62</v>
      </c>
      <c r="H816">
        <v>8</v>
      </c>
      <c r="I816">
        <v>19.448</v>
      </c>
      <c r="J816">
        <v>408.40800000000002</v>
      </c>
      <c r="K816" s="6">
        <v>43489</v>
      </c>
      <c r="L816" s="21">
        <v>0.45624999999999999</v>
      </c>
      <c r="M816" t="s">
        <v>112</v>
      </c>
      <c r="N816" s="22">
        <v>388.96</v>
      </c>
      <c r="O816">
        <v>4.7619047620000003</v>
      </c>
      <c r="P816" s="22">
        <v>19.448</v>
      </c>
      <c r="Q816">
        <v>5</v>
      </c>
    </row>
    <row r="817" spans="1:17" x14ac:dyDescent="0.25">
      <c r="A817">
        <v>2285</v>
      </c>
      <c r="B817" t="s">
        <v>932</v>
      </c>
      <c r="C817" t="s">
        <v>124</v>
      </c>
      <c r="D817" t="s">
        <v>110</v>
      </c>
      <c r="E817" t="s">
        <v>105</v>
      </c>
      <c r="F817" t="s">
        <v>125</v>
      </c>
      <c r="G817">
        <v>53.21</v>
      </c>
      <c r="H817">
        <v>8</v>
      </c>
      <c r="I817">
        <v>21.283999999999999</v>
      </c>
      <c r="J817">
        <v>446.964</v>
      </c>
      <c r="K817" s="6">
        <v>43538</v>
      </c>
      <c r="L817" s="21">
        <v>0.69791666666666663</v>
      </c>
      <c r="M817" t="s">
        <v>107</v>
      </c>
      <c r="N817" s="22">
        <v>425.68</v>
      </c>
      <c r="O817">
        <v>4.7619047620000003</v>
      </c>
      <c r="P817" s="22">
        <v>21.283999999999999</v>
      </c>
      <c r="Q817">
        <v>5</v>
      </c>
    </row>
    <row r="818" spans="1:17" x14ac:dyDescent="0.25">
      <c r="A818">
        <v>2763</v>
      </c>
      <c r="B818" t="s">
        <v>933</v>
      </c>
      <c r="C818" t="s">
        <v>109</v>
      </c>
      <c r="D818" t="s">
        <v>110</v>
      </c>
      <c r="E818" t="s">
        <v>105</v>
      </c>
      <c r="F818" t="s">
        <v>127</v>
      </c>
      <c r="G818">
        <v>45.44</v>
      </c>
      <c r="H818">
        <v>7</v>
      </c>
      <c r="I818">
        <v>15.904</v>
      </c>
      <c r="J818">
        <v>333.98399999999998</v>
      </c>
      <c r="K818" s="6">
        <v>43488</v>
      </c>
      <c r="L818" s="21">
        <v>0.46875</v>
      </c>
      <c r="M818" t="s">
        <v>112</v>
      </c>
      <c r="N818" s="22">
        <v>318.08</v>
      </c>
      <c r="O818">
        <v>4.7619047620000003</v>
      </c>
      <c r="P818" s="22">
        <v>15.904</v>
      </c>
      <c r="Q818">
        <v>9.1999999999999993</v>
      </c>
    </row>
    <row r="819" spans="1:17" x14ac:dyDescent="0.25">
      <c r="A819">
        <v>1263</v>
      </c>
      <c r="B819" t="s">
        <v>934</v>
      </c>
      <c r="C819" t="s">
        <v>103</v>
      </c>
      <c r="D819" t="s">
        <v>110</v>
      </c>
      <c r="E819" t="s">
        <v>114</v>
      </c>
      <c r="F819" t="s">
        <v>125</v>
      </c>
      <c r="G819">
        <v>33.880000000000003</v>
      </c>
      <c r="H819">
        <v>8</v>
      </c>
      <c r="I819">
        <v>13.552</v>
      </c>
      <c r="J819">
        <v>284.59199999999998</v>
      </c>
      <c r="K819" s="6">
        <v>43484</v>
      </c>
      <c r="L819" s="21">
        <v>0.8534722222222223</v>
      </c>
      <c r="M819" t="s">
        <v>107</v>
      </c>
      <c r="N819" s="22">
        <v>271.04000000000002</v>
      </c>
      <c r="O819">
        <v>4.7619047620000003</v>
      </c>
      <c r="P819" s="22">
        <v>13.552</v>
      </c>
      <c r="Q819">
        <v>9.6</v>
      </c>
    </row>
    <row r="820" spans="1:17" x14ac:dyDescent="0.25">
      <c r="A820">
        <v>3012</v>
      </c>
      <c r="B820" t="s">
        <v>935</v>
      </c>
      <c r="C820" t="s">
        <v>124</v>
      </c>
      <c r="D820" t="s">
        <v>104</v>
      </c>
      <c r="E820" t="s">
        <v>114</v>
      </c>
      <c r="F820" t="s">
        <v>106</v>
      </c>
      <c r="G820">
        <v>96.16</v>
      </c>
      <c r="H820">
        <v>4</v>
      </c>
      <c r="I820">
        <v>19.231999999999999</v>
      </c>
      <c r="J820">
        <v>403.87200000000001</v>
      </c>
      <c r="K820" s="6">
        <v>43492</v>
      </c>
      <c r="L820" s="21">
        <v>0.8354166666666667</v>
      </c>
      <c r="M820" t="s">
        <v>116</v>
      </c>
      <c r="N820" s="22">
        <v>384.64</v>
      </c>
      <c r="O820">
        <v>4.7619047620000003</v>
      </c>
      <c r="P820" s="22">
        <v>19.231999999999999</v>
      </c>
      <c r="Q820">
        <v>8.4</v>
      </c>
    </row>
    <row r="821" spans="1:17" x14ac:dyDescent="0.25">
      <c r="A821">
        <v>3212</v>
      </c>
      <c r="B821" t="s">
        <v>936</v>
      </c>
      <c r="C821" t="s">
        <v>124</v>
      </c>
      <c r="D821" t="s">
        <v>104</v>
      </c>
      <c r="E821" t="s">
        <v>114</v>
      </c>
      <c r="F821" t="s">
        <v>125</v>
      </c>
      <c r="G821">
        <v>47.16</v>
      </c>
      <c r="H821">
        <v>5</v>
      </c>
      <c r="I821">
        <v>11.79</v>
      </c>
      <c r="J821">
        <v>247.59</v>
      </c>
      <c r="K821" s="6">
        <v>43499</v>
      </c>
      <c r="L821" s="21">
        <v>0.60763888888888895</v>
      </c>
      <c r="M821" t="s">
        <v>116</v>
      </c>
      <c r="N821" s="22">
        <v>235.8</v>
      </c>
      <c r="O821">
        <v>4.7619047620000003</v>
      </c>
      <c r="P821" s="22">
        <v>11.79</v>
      </c>
      <c r="Q821">
        <v>6</v>
      </c>
    </row>
    <row r="822" spans="1:17" x14ac:dyDescent="0.25">
      <c r="A822">
        <v>1068</v>
      </c>
      <c r="B822" t="s">
        <v>937</v>
      </c>
      <c r="C822" t="s">
        <v>124</v>
      </c>
      <c r="D822" t="s">
        <v>110</v>
      </c>
      <c r="E822" t="s">
        <v>114</v>
      </c>
      <c r="F822" t="s">
        <v>111</v>
      </c>
      <c r="G822">
        <v>52.89</v>
      </c>
      <c r="H822">
        <v>4</v>
      </c>
      <c r="I822">
        <v>10.577999999999999</v>
      </c>
      <c r="J822">
        <v>222.13800000000001</v>
      </c>
      <c r="K822" s="6">
        <v>43549</v>
      </c>
      <c r="L822" s="21">
        <v>0.68888888888888899</v>
      </c>
      <c r="M822" t="s">
        <v>107</v>
      </c>
      <c r="N822" s="22">
        <v>211.56</v>
      </c>
      <c r="O822">
        <v>4.7619047620000003</v>
      </c>
      <c r="P822" s="22">
        <v>10.577999999999999</v>
      </c>
      <c r="Q822">
        <v>6.7</v>
      </c>
    </row>
    <row r="823" spans="1:17" x14ac:dyDescent="0.25">
      <c r="A823">
        <v>1444</v>
      </c>
      <c r="B823" t="s">
        <v>938</v>
      </c>
      <c r="C823" t="s">
        <v>103</v>
      </c>
      <c r="D823" t="s">
        <v>104</v>
      </c>
      <c r="E823" t="s">
        <v>105</v>
      </c>
      <c r="F823" t="s">
        <v>115</v>
      </c>
      <c r="G823">
        <v>47.68</v>
      </c>
      <c r="H823">
        <v>2</v>
      </c>
      <c r="I823">
        <v>4.7679999999999998</v>
      </c>
      <c r="J823">
        <v>100.128</v>
      </c>
      <c r="K823" s="6">
        <v>43520</v>
      </c>
      <c r="L823" s="21">
        <v>0.4236111111111111</v>
      </c>
      <c r="M823" t="s">
        <v>116</v>
      </c>
      <c r="N823" s="22">
        <v>95.36</v>
      </c>
      <c r="O823">
        <v>4.7619047620000003</v>
      </c>
      <c r="P823" s="22">
        <v>4.7679999999999998</v>
      </c>
      <c r="Q823">
        <v>4.0999999999999996</v>
      </c>
    </row>
    <row r="824" spans="1:17" x14ac:dyDescent="0.25">
      <c r="A824">
        <v>2466</v>
      </c>
      <c r="B824" t="s">
        <v>939</v>
      </c>
      <c r="C824" t="s">
        <v>109</v>
      </c>
      <c r="D824" t="s">
        <v>104</v>
      </c>
      <c r="E824" t="s">
        <v>114</v>
      </c>
      <c r="F824" t="s">
        <v>118</v>
      </c>
      <c r="G824">
        <v>10.17</v>
      </c>
      <c r="H824">
        <v>1</v>
      </c>
      <c r="I824">
        <v>0.50849999999999995</v>
      </c>
      <c r="J824">
        <v>10.6785</v>
      </c>
      <c r="K824" s="6">
        <v>43503</v>
      </c>
      <c r="L824" s="21">
        <v>0.59375</v>
      </c>
      <c r="M824" t="s">
        <v>112</v>
      </c>
      <c r="N824" s="22">
        <v>10.17</v>
      </c>
      <c r="O824">
        <v>4.7619047620000003</v>
      </c>
      <c r="P824" s="22">
        <v>0.50849999999999995</v>
      </c>
      <c r="Q824">
        <v>5.9</v>
      </c>
    </row>
    <row r="825" spans="1:17" x14ac:dyDescent="0.25">
      <c r="A825">
        <v>1920</v>
      </c>
      <c r="B825" t="s">
        <v>940</v>
      </c>
      <c r="C825" t="s">
        <v>103</v>
      </c>
      <c r="D825" t="s">
        <v>110</v>
      </c>
      <c r="E825" t="s">
        <v>105</v>
      </c>
      <c r="F825" t="s">
        <v>106</v>
      </c>
      <c r="G825">
        <v>68.709999999999994</v>
      </c>
      <c r="H825">
        <v>3</v>
      </c>
      <c r="I825">
        <v>10.3065</v>
      </c>
      <c r="J825">
        <v>216.4365</v>
      </c>
      <c r="K825" s="6">
        <v>43528</v>
      </c>
      <c r="L825" s="21">
        <v>0.4201388888888889</v>
      </c>
      <c r="M825" t="s">
        <v>112</v>
      </c>
      <c r="N825" s="22">
        <v>206.13</v>
      </c>
      <c r="O825">
        <v>4.7619047620000003</v>
      </c>
      <c r="P825" s="22">
        <v>10.3065</v>
      </c>
      <c r="Q825">
        <v>8.6999999999999993</v>
      </c>
    </row>
    <row r="826" spans="1:17" x14ac:dyDescent="0.25">
      <c r="A826">
        <v>2376</v>
      </c>
      <c r="B826" t="s">
        <v>941</v>
      </c>
      <c r="C826" t="s">
        <v>124</v>
      </c>
      <c r="D826" t="s">
        <v>104</v>
      </c>
      <c r="E826" t="s">
        <v>105</v>
      </c>
      <c r="F826" t="s">
        <v>118</v>
      </c>
      <c r="G826">
        <v>60.08</v>
      </c>
      <c r="H826">
        <v>7</v>
      </c>
      <c r="I826">
        <v>21.027999999999999</v>
      </c>
      <c r="J826">
        <v>441.58800000000002</v>
      </c>
      <c r="K826" s="6">
        <v>43510</v>
      </c>
      <c r="L826" s="21">
        <v>0.48333333333333334</v>
      </c>
      <c r="M826" t="s">
        <v>116</v>
      </c>
      <c r="N826" s="22">
        <v>420.56</v>
      </c>
      <c r="O826">
        <v>4.7619047620000003</v>
      </c>
      <c r="P826" s="22">
        <v>21.027999999999999</v>
      </c>
      <c r="Q826">
        <v>4.5</v>
      </c>
    </row>
    <row r="827" spans="1:17" x14ac:dyDescent="0.25">
      <c r="A827">
        <v>2412</v>
      </c>
      <c r="B827" t="s">
        <v>942</v>
      </c>
      <c r="C827" t="s">
        <v>103</v>
      </c>
      <c r="D827" t="s">
        <v>104</v>
      </c>
      <c r="E827" t="s">
        <v>105</v>
      </c>
      <c r="F827" t="s">
        <v>118</v>
      </c>
      <c r="G827">
        <v>22.01</v>
      </c>
      <c r="H827">
        <v>4</v>
      </c>
      <c r="I827">
        <v>4.4020000000000001</v>
      </c>
      <c r="J827">
        <v>92.441999999999993</v>
      </c>
      <c r="K827" s="6">
        <v>43494</v>
      </c>
      <c r="L827" s="21">
        <v>0.76041666666666663</v>
      </c>
      <c r="M827" t="s">
        <v>116</v>
      </c>
      <c r="N827" s="22">
        <v>88.04</v>
      </c>
      <c r="O827">
        <v>4.7619047620000003</v>
      </c>
      <c r="P827" s="22">
        <v>4.4020000000000001</v>
      </c>
      <c r="Q827">
        <v>6.6</v>
      </c>
    </row>
    <row r="828" spans="1:17" x14ac:dyDescent="0.25">
      <c r="A828">
        <v>1536</v>
      </c>
      <c r="B828" t="s">
        <v>943</v>
      </c>
      <c r="C828" t="s">
        <v>124</v>
      </c>
      <c r="D828" t="s">
        <v>104</v>
      </c>
      <c r="E828" t="s">
        <v>105</v>
      </c>
      <c r="F828" t="s">
        <v>106</v>
      </c>
      <c r="G828">
        <v>72.11</v>
      </c>
      <c r="H828">
        <v>9</v>
      </c>
      <c r="I828">
        <v>32.4495</v>
      </c>
      <c r="J828">
        <v>681.43949999999995</v>
      </c>
      <c r="K828" s="6">
        <v>43493</v>
      </c>
      <c r="L828" s="21">
        <v>0.57847222222222217</v>
      </c>
      <c r="M828" t="s">
        <v>116</v>
      </c>
      <c r="N828" s="22">
        <v>648.99</v>
      </c>
      <c r="O828">
        <v>4.7619047620000003</v>
      </c>
      <c r="P828" s="22">
        <v>32.4495</v>
      </c>
      <c r="Q828">
        <v>7.7</v>
      </c>
    </row>
    <row r="829" spans="1:17" x14ac:dyDescent="0.25">
      <c r="A829">
        <v>2881</v>
      </c>
      <c r="B829" t="s">
        <v>944</v>
      </c>
      <c r="C829" t="s">
        <v>103</v>
      </c>
      <c r="D829" t="s">
        <v>104</v>
      </c>
      <c r="E829" t="s">
        <v>114</v>
      </c>
      <c r="F829" t="s">
        <v>127</v>
      </c>
      <c r="G829">
        <v>41.28</v>
      </c>
      <c r="H829">
        <v>3</v>
      </c>
      <c r="I829">
        <v>6.1920000000000002</v>
      </c>
      <c r="J829">
        <v>130.03200000000001</v>
      </c>
      <c r="K829" s="6">
        <v>43550</v>
      </c>
      <c r="L829" s="21">
        <v>0.77569444444444446</v>
      </c>
      <c r="M829" t="s">
        <v>116</v>
      </c>
      <c r="N829" s="22">
        <v>123.84</v>
      </c>
      <c r="O829">
        <v>4.7619047620000003</v>
      </c>
      <c r="P829" s="22">
        <v>6.1920000000000002</v>
      </c>
      <c r="Q829">
        <v>8.5</v>
      </c>
    </row>
    <row r="830" spans="1:17" x14ac:dyDescent="0.25">
      <c r="A830">
        <v>2555</v>
      </c>
      <c r="B830" t="s">
        <v>945</v>
      </c>
      <c r="C830" t="s">
        <v>109</v>
      </c>
      <c r="D830" t="s">
        <v>110</v>
      </c>
      <c r="E830" t="s">
        <v>114</v>
      </c>
      <c r="F830" t="s">
        <v>111</v>
      </c>
      <c r="G830">
        <v>64.95</v>
      </c>
      <c r="H830">
        <v>10</v>
      </c>
      <c r="I830">
        <v>32.475000000000001</v>
      </c>
      <c r="J830">
        <v>681.97500000000002</v>
      </c>
      <c r="K830" s="6">
        <v>43548</v>
      </c>
      <c r="L830" s="21">
        <v>0.76874999999999993</v>
      </c>
      <c r="M830" t="s">
        <v>112</v>
      </c>
      <c r="N830" s="22">
        <v>649.5</v>
      </c>
      <c r="O830">
        <v>4.7619047620000003</v>
      </c>
      <c r="P830" s="22">
        <v>32.475000000000001</v>
      </c>
      <c r="Q830">
        <v>5.2</v>
      </c>
    </row>
    <row r="831" spans="1:17" x14ac:dyDescent="0.25">
      <c r="A831">
        <v>1836</v>
      </c>
      <c r="B831" t="s">
        <v>946</v>
      </c>
      <c r="C831" t="s">
        <v>103</v>
      </c>
      <c r="D831" t="s">
        <v>104</v>
      </c>
      <c r="E831" t="s">
        <v>105</v>
      </c>
      <c r="F831" t="s">
        <v>111</v>
      </c>
      <c r="G831">
        <v>74.22</v>
      </c>
      <c r="H831">
        <v>10</v>
      </c>
      <c r="I831">
        <v>37.11</v>
      </c>
      <c r="J831">
        <v>779.31</v>
      </c>
      <c r="K831" s="6">
        <v>43466</v>
      </c>
      <c r="L831" s="21">
        <v>0.61249999999999993</v>
      </c>
      <c r="M831" t="s">
        <v>116</v>
      </c>
      <c r="N831" s="22">
        <v>742.2</v>
      </c>
      <c r="O831">
        <v>4.7619047620000003</v>
      </c>
      <c r="P831" s="22">
        <v>37.11</v>
      </c>
      <c r="Q831">
        <v>4.3</v>
      </c>
    </row>
    <row r="832" spans="1:17" x14ac:dyDescent="0.25">
      <c r="A832">
        <v>2456</v>
      </c>
      <c r="B832" t="s">
        <v>947</v>
      </c>
      <c r="C832" t="s">
        <v>103</v>
      </c>
      <c r="D832" t="s">
        <v>110</v>
      </c>
      <c r="E832" t="s">
        <v>114</v>
      </c>
      <c r="F832" t="s">
        <v>111</v>
      </c>
      <c r="G832">
        <v>10.56</v>
      </c>
      <c r="H832">
        <v>8</v>
      </c>
      <c r="I832">
        <v>4.2240000000000002</v>
      </c>
      <c r="J832">
        <v>88.703999999999994</v>
      </c>
      <c r="K832" s="6">
        <v>43489</v>
      </c>
      <c r="L832" s="21">
        <v>0.73819444444444438</v>
      </c>
      <c r="M832" t="s">
        <v>112</v>
      </c>
      <c r="N832" s="22">
        <v>84.48</v>
      </c>
      <c r="O832">
        <v>4.7619047620000003</v>
      </c>
      <c r="P832" s="22">
        <v>4.2240000000000002</v>
      </c>
      <c r="Q832">
        <v>7.6</v>
      </c>
    </row>
    <row r="833" spans="1:17" x14ac:dyDescent="0.25">
      <c r="A833">
        <v>2584</v>
      </c>
      <c r="B833" t="s">
        <v>948</v>
      </c>
      <c r="C833" t="s">
        <v>124</v>
      </c>
      <c r="D833" t="s">
        <v>110</v>
      </c>
      <c r="E833" t="s">
        <v>114</v>
      </c>
      <c r="F833" t="s">
        <v>106</v>
      </c>
      <c r="G833">
        <v>62.57</v>
      </c>
      <c r="H833">
        <v>4</v>
      </c>
      <c r="I833">
        <v>12.513999999999999</v>
      </c>
      <c r="J833">
        <v>262.79399999999998</v>
      </c>
      <c r="K833" s="6">
        <v>43521</v>
      </c>
      <c r="L833" s="21">
        <v>0.77569444444444446</v>
      </c>
      <c r="M833" t="s">
        <v>112</v>
      </c>
      <c r="N833" s="22">
        <v>250.28</v>
      </c>
      <c r="O833">
        <v>4.7619047620000003</v>
      </c>
      <c r="P833" s="22">
        <v>12.513999999999999</v>
      </c>
      <c r="Q833">
        <v>9.5</v>
      </c>
    </row>
    <row r="834" spans="1:17" x14ac:dyDescent="0.25">
      <c r="A834">
        <v>2691</v>
      </c>
      <c r="B834" t="s">
        <v>949</v>
      </c>
      <c r="C834" t="s">
        <v>124</v>
      </c>
      <c r="D834" t="s">
        <v>104</v>
      </c>
      <c r="E834" t="s">
        <v>105</v>
      </c>
      <c r="F834" t="s">
        <v>118</v>
      </c>
      <c r="G834">
        <v>11.85</v>
      </c>
      <c r="H834">
        <v>8</v>
      </c>
      <c r="I834">
        <v>4.74</v>
      </c>
      <c r="J834">
        <v>99.54</v>
      </c>
      <c r="K834" s="6">
        <v>43474</v>
      </c>
      <c r="L834" s="21">
        <v>0.69027777777777777</v>
      </c>
      <c r="M834" t="s">
        <v>112</v>
      </c>
      <c r="N834" s="22">
        <v>94.8</v>
      </c>
      <c r="O834">
        <v>4.7619047620000003</v>
      </c>
      <c r="P834" s="22">
        <v>4.74</v>
      </c>
      <c r="Q834">
        <v>4.0999999999999996</v>
      </c>
    </row>
    <row r="835" spans="1:17" x14ac:dyDescent="0.25">
      <c r="A835">
        <v>2840</v>
      </c>
      <c r="B835" t="s">
        <v>950</v>
      </c>
      <c r="C835" t="s">
        <v>103</v>
      </c>
      <c r="D835" t="s">
        <v>104</v>
      </c>
      <c r="E835" t="s">
        <v>114</v>
      </c>
      <c r="F835" t="s">
        <v>106</v>
      </c>
      <c r="G835">
        <v>91.3</v>
      </c>
      <c r="H835">
        <v>1</v>
      </c>
      <c r="I835">
        <v>4.5650000000000004</v>
      </c>
      <c r="J835">
        <v>95.864999999999995</v>
      </c>
      <c r="K835" s="6">
        <v>43510</v>
      </c>
      <c r="L835" s="21">
        <v>0.61249999999999993</v>
      </c>
      <c r="M835" t="s">
        <v>107</v>
      </c>
      <c r="N835" s="22">
        <v>91.3</v>
      </c>
      <c r="O835">
        <v>4.7619047620000003</v>
      </c>
      <c r="P835" s="22">
        <v>4.5650000000000004</v>
      </c>
      <c r="Q835">
        <v>9.1999999999999993</v>
      </c>
    </row>
    <row r="836" spans="1:17" x14ac:dyDescent="0.25">
      <c r="A836">
        <v>2848</v>
      </c>
      <c r="B836" t="s">
        <v>951</v>
      </c>
      <c r="C836" t="s">
        <v>124</v>
      </c>
      <c r="D836" t="s">
        <v>104</v>
      </c>
      <c r="E836" t="s">
        <v>105</v>
      </c>
      <c r="F836" t="s">
        <v>115</v>
      </c>
      <c r="G836">
        <v>40.729999999999997</v>
      </c>
      <c r="H836">
        <v>7</v>
      </c>
      <c r="I836">
        <v>14.2555</v>
      </c>
      <c r="J836">
        <v>299.3655</v>
      </c>
      <c r="K836" s="6">
        <v>43536</v>
      </c>
      <c r="L836" s="21">
        <v>0.45902777777777781</v>
      </c>
      <c r="M836" t="s">
        <v>107</v>
      </c>
      <c r="N836" s="22">
        <v>285.11</v>
      </c>
      <c r="O836">
        <v>4.7619047620000003</v>
      </c>
      <c r="P836" s="22">
        <v>14.2555</v>
      </c>
      <c r="Q836">
        <v>5.4</v>
      </c>
    </row>
    <row r="837" spans="1:17" x14ac:dyDescent="0.25">
      <c r="A837">
        <v>1147</v>
      </c>
      <c r="B837" t="s">
        <v>952</v>
      </c>
      <c r="C837" t="s">
        <v>103</v>
      </c>
      <c r="D837" t="s">
        <v>110</v>
      </c>
      <c r="E837" t="s">
        <v>114</v>
      </c>
      <c r="F837" t="s">
        <v>127</v>
      </c>
      <c r="G837">
        <v>52.38</v>
      </c>
      <c r="H837">
        <v>1</v>
      </c>
      <c r="I837">
        <v>2.6190000000000002</v>
      </c>
      <c r="J837">
        <v>54.999000000000002</v>
      </c>
      <c r="K837" s="6">
        <v>43550</v>
      </c>
      <c r="L837" s="21">
        <v>0.8222222222222223</v>
      </c>
      <c r="M837" t="s">
        <v>112</v>
      </c>
      <c r="N837" s="22">
        <v>52.38</v>
      </c>
      <c r="O837">
        <v>4.7619047620000003</v>
      </c>
      <c r="P837" s="22">
        <v>2.6190000000000002</v>
      </c>
      <c r="Q837">
        <v>5.8</v>
      </c>
    </row>
    <row r="838" spans="1:17" x14ac:dyDescent="0.25">
      <c r="A838">
        <v>1778</v>
      </c>
      <c r="B838" t="s">
        <v>953</v>
      </c>
      <c r="C838" t="s">
        <v>103</v>
      </c>
      <c r="D838" t="s">
        <v>104</v>
      </c>
      <c r="E838" t="s">
        <v>114</v>
      </c>
      <c r="F838" t="s">
        <v>127</v>
      </c>
      <c r="G838">
        <v>38.54</v>
      </c>
      <c r="H838">
        <v>5</v>
      </c>
      <c r="I838">
        <v>9.6349999999999998</v>
      </c>
      <c r="J838">
        <v>202.33500000000001</v>
      </c>
      <c r="K838" s="6">
        <v>43474</v>
      </c>
      <c r="L838" s="21">
        <v>0.56527777777777777</v>
      </c>
      <c r="M838" t="s">
        <v>107</v>
      </c>
      <c r="N838" s="22">
        <v>192.7</v>
      </c>
      <c r="O838">
        <v>4.7619047620000003</v>
      </c>
      <c r="P838" s="22">
        <v>9.6349999999999998</v>
      </c>
      <c r="Q838">
        <v>5.6</v>
      </c>
    </row>
    <row r="839" spans="1:17" x14ac:dyDescent="0.25">
      <c r="A839">
        <v>1495</v>
      </c>
      <c r="B839" t="s">
        <v>954</v>
      </c>
      <c r="C839" t="s">
        <v>124</v>
      </c>
      <c r="D839" t="s">
        <v>110</v>
      </c>
      <c r="E839" t="s">
        <v>114</v>
      </c>
      <c r="F839" t="s">
        <v>118</v>
      </c>
      <c r="G839">
        <v>44.63</v>
      </c>
      <c r="H839">
        <v>6</v>
      </c>
      <c r="I839">
        <v>13.388999999999999</v>
      </c>
      <c r="J839">
        <v>281.16899999999998</v>
      </c>
      <c r="K839" s="6">
        <v>43467</v>
      </c>
      <c r="L839" s="21">
        <v>0.83888888888888891</v>
      </c>
      <c r="M839" t="s">
        <v>116</v>
      </c>
      <c r="N839" s="22">
        <v>267.77999999999997</v>
      </c>
      <c r="O839">
        <v>4.7619047620000003</v>
      </c>
      <c r="P839" s="22">
        <v>13.388999999999999</v>
      </c>
      <c r="Q839">
        <v>5.0999999999999996</v>
      </c>
    </row>
    <row r="840" spans="1:17" x14ac:dyDescent="0.25">
      <c r="A840">
        <v>1471</v>
      </c>
      <c r="B840" t="s">
        <v>955</v>
      </c>
      <c r="C840" t="s">
        <v>109</v>
      </c>
      <c r="D840" t="s">
        <v>110</v>
      </c>
      <c r="E840" t="s">
        <v>114</v>
      </c>
      <c r="F840" t="s">
        <v>111</v>
      </c>
      <c r="G840">
        <v>55.87</v>
      </c>
      <c r="H840">
        <v>10</v>
      </c>
      <c r="I840">
        <v>27.934999999999999</v>
      </c>
      <c r="J840">
        <v>586.63499999999999</v>
      </c>
      <c r="K840" s="6">
        <v>43480</v>
      </c>
      <c r="L840" s="21">
        <v>0.62569444444444444</v>
      </c>
      <c r="M840" t="s">
        <v>112</v>
      </c>
      <c r="N840" s="22">
        <v>558.70000000000005</v>
      </c>
      <c r="O840">
        <v>4.7619047620000003</v>
      </c>
      <c r="P840" s="22">
        <v>27.934999999999999</v>
      </c>
      <c r="Q840">
        <v>5.8</v>
      </c>
    </row>
    <row r="841" spans="1:17" x14ac:dyDescent="0.25">
      <c r="A841">
        <v>2276</v>
      </c>
      <c r="B841" t="s">
        <v>956</v>
      </c>
      <c r="C841" t="s">
        <v>109</v>
      </c>
      <c r="D841" t="s">
        <v>104</v>
      </c>
      <c r="E841" t="s">
        <v>105</v>
      </c>
      <c r="F841" t="s">
        <v>118</v>
      </c>
      <c r="G841">
        <v>29.22</v>
      </c>
      <c r="H841">
        <v>6</v>
      </c>
      <c r="I841">
        <v>8.766</v>
      </c>
      <c r="J841">
        <v>184.08600000000001</v>
      </c>
      <c r="K841" s="6">
        <v>43466</v>
      </c>
      <c r="L841" s="21">
        <v>0.4861111111111111</v>
      </c>
      <c r="M841" t="s">
        <v>107</v>
      </c>
      <c r="N841" s="22">
        <v>175.32</v>
      </c>
      <c r="O841">
        <v>4.7619047620000003</v>
      </c>
      <c r="P841" s="22">
        <v>8.766</v>
      </c>
      <c r="Q841">
        <v>5</v>
      </c>
    </row>
    <row r="842" spans="1:17" x14ac:dyDescent="0.25">
      <c r="A842">
        <v>1338</v>
      </c>
      <c r="B842" t="s">
        <v>957</v>
      </c>
      <c r="C842" t="s">
        <v>103</v>
      </c>
      <c r="D842" t="s">
        <v>110</v>
      </c>
      <c r="E842" t="s">
        <v>114</v>
      </c>
      <c r="F842" t="s">
        <v>127</v>
      </c>
      <c r="G842">
        <v>51.94</v>
      </c>
      <c r="H842">
        <v>3</v>
      </c>
      <c r="I842">
        <v>7.7910000000000004</v>
      </c>
      <c r="J842">
        <v>163.61099999999999</v>
      </c>
      <c r="K842" s="6">
        <v>43511</v>
      </c>
      <c r="L842" s="21">
        <v>0.63958333333333328</v>
      </c>
      <c r="M842" t="s">
        <v>112</v>
      </c>
      <c r="N842" s="22">
        <v>155.82</v>
      </c>
      <c r="O842">
        <v>4.7619047620000003</v>
      </c>
      <c r="P842" s="22">
        <v>7.7910000000000004</v>
      </c>
      <c r="Q842">
        <v>7.9</v>
      </c>
    </row>
    <row r="843" spans="1:17" x14ac:dyDescent="0.25">
      <c r="A843">
        <v>1578</v>
      </c>
      <c r="B843" t="s">
        <v>958</v>
      </c>
      <c r="C843" t="s">
        <v>124</v>
      </c>
      <c r="D843" t="s">
        <v>110</v>
      </c>
      <c r="E843" t="s">
        <v>114</v>
      </c>
      <c r="F843" t="s">
        <v>111</v>
      </c>
      <c r="G843">
        <v>60.3</v>
      </c>
      <c r="H843">
        <v>1</v>
      </c>
      <c r="I843">
        <v>3.0150000000000001</v>
      </c>
      <c r="J843">
        <v>63.314999999999998</v>
      </c>
      <c r="K843" s="6">
        <v>43524</v>
      </c>
      <c r="L843" s="21">
        <v>0.73472222222222217</v>
      </c>
      <c r="M843" t="s">
        <v>112</v>
      </c>
      <c r="N843" s="22">
        <v>60.3</v>
      </c>
      <c r="O843">
        <v>4.7619047620000003</v>
      </c>
      <c r="P843" s="22">
        <v>3.0150000000000001</v>
      </c>
      <c r="Q843">
        <v>6</v>
      </c>
    </row>
    <row r="844" spans="1:17" x14ac:dyDescent="0.25">
      <c r="A844">
        <v>2053</v>
      </c>
      <c r="B844" t="s">
        <v>959</v>
      </c>
      <c r="C844" t="s">
        <v>103</v>
      </c>
      <c r="D844" t="s">
        <v>104</v>
      </c>
      <c r="E844" t="s">
        <v>105</v>
      </c>
      <c r="F844" t="s">
        <v>118</v>
      </c>
      <c r="G844">
        <v>39.47</v>
      </c>
      <c r="H844">
        <v>2</v>
      </c>
      <c r="I844">
        <v>3.9470000000000001</v>
      </c>
      <c r="J844">
        <v>82.887</v>
      </c>
      <c r="K844" s="6">
        <v>43526</v>
      </c>
      <c r="L844" s="21">
        <v>0.6777777777777777</v>
      </c>
      <c r="M844" t="s">
        <v>116</v>
      </c>
      <c r="N844" s="22">
        <v>78.94</v>
      </c>
      <c r="O844">
        <v>4.7619047620000003</v>
      </c>
      <c r="P844" s="22">
        <v>3.9470000000000001</v>
      </c>
      <c r="Q844">
        <v>5</v>
      </c>
    </row>
    <row r="845" spans="1:17" x14ac:dyDescent="0.25">
      <c r="A845">
        <v>2453</v>
      </c>
      <c r="B845" t="s">
        <v>960</v>
      </c>
      <c r="C845" t="s">
        <v>109</v>
      </c>
      <c r="D845" t="s">
        <v>104</v>
      </c>
      <c r="E845" t="s">
        <v>105</v>
      </c>
      <c r="F845" t="s">
        <v>125</v>
      </c>
      <c r="G845">
        <v>14.87</v>
      </c>
      <c r="H845">
        <v>2</v>
      </c>
      <c r="I845">
        <v>1.4870000000000001</v>
      </c>
      <c r="J845">
        <v>31.227</v>
      </c>
      <c r="K845" s="6">
        <v>43509</v>
      </c>
      <c r="L845" s="21">
        <v>0.76041666666666663</v>
      </c>
      <c r="M845" t="s">
        <v>116</v>
      </c>
      <c r="N845" s="22">
        <v>29.74</v>
      </c>
      <c r="O845">
        <v>4.7619047620000003</v>
      </c>
      <c r="P845" s="22">
        <v>1.4870000000000001</v>
      </c>
      <c r="Q845">
        <v>8.9</v>
      </c>
    </row>
    <row r="846" spans="1:17" x14ac:dyDescent="0.25">
      <c r="A846">
        <v>2289</v>
      </c>
      <c r="B846" t="s">
        <v>961</v>
      </c>
      <c r="C846" t="s">
        <v>103</v>
      </c>
      <c r="D846" t="s">
        <v>110</v>
      </c>
      <c r="E846" t="s">
        <v>114</v>
      </c>
      <c r="F846" t="s">
        <v>127</v>
      </c>
      <c r="G846">
        <v>21.32</v>
      </c>
      <c r="H846">
        <v>1</v>
      </c>
      <c r="I846">
        <v>1.0660000000000001</v>
      </c>
      <c r="J846">
        <v>22.385999999999999</v>
      </c>
      <c r="K846" s="6">
        <v>43491</v>
      </c>
      <c r="L846" s="21">
        <v>0.52986111111111112</v>
      </c>
      <c r="M846" t="s">
        <v>112</v>
      </c>
      <c r="N846" s="22">
        <v>21.32</v>
      </c>
      <c r="O846">
        <v>4.7619047620000003</v>
      </c>
      <c r="P846" s="22">
        <v>1.0660000000000001</v>
      </c>
      <c r="Q846">
        <v>5.9</v>
      </c>
    </row>
    <row r="847" spans="1:17" x14ac:dyDescent="0.25">
      <c r="A847">
        <v>2611</v>
      </c>
      <c r="B847" t="s">
        <v>962</v>
      </c>
      <c r="C847" t="s">
        <v>103</v>
      </c>
      <c r="D847" t="s">
        <v>104</v>
      </c>
      <c r="E847" t="s">
        <v>114</v>
      </c>
      <c r="F847" t="s">
        <v>111</v>
      </c>
      <c r="G847">
        <v>93.78</v>
      </c>
      <c r="H847">
        <v>3</v>
      </c>
      <c r="I847">
        <v>14.067</v>
      </c>
      <c r="J847">
        <v>295.40699999999998</v>
      </c>
      <c r="K847" s="6">
        <v>43495</v>
      </c>
      <c r="L847" s="21">
        <v>0.48055555555555557</v>
      </c>
      <c r="M847" t="s">
        <v>116</v>
      </c>
      <c r="N847" s="22">
        <v>281.33999999999997</v>
      </c>
      <c r="O847">
        <v>4.7619047620000003</v>
      </c>
      <c r="P847" s="22">
        <v>14.067</v>
      </c>
      <c r="Q847">
        <v>5.9</v>
      </c>
    </row>
    <row r="848" spans="1:17" x14ac:dyDescent="0.25">
      <c r="A848">
        <v>1135</v>
      </c>
      <c r="B848" t="s">
        <v>963</v>
      </c>
      <c r="C848" t="s">
        <v>103</v>
      </c>
      <c r="D848" t="s">
        <v>104</v>
      </c>
      <c r="E848" t="s">
        <v>114</v>
      </c>
      <c r="F848" t="s">
        <v>111</v>
      </c>
      <c r="G848">
        <v>73.260000000000005</v>
      </c>
      <c r="H848">
        <v>1</v>
      </c>
      <c r="I848">
        <v>3.6629999999999998</v>
      </c>
      <c r="J848">
        <v>76.923000000000002</v>
      </c>
      <c r="K848" s="6">
        <v>43492</v>
      </c>
      <c r="L848" s="21">
        <v>0.75555555555555554</v>
      </c>
      <c r="M848" t="s">
        <v>107</v>
      </c>
      <c r="N848" s="22">
        <v>73.260000000000005</v>
      </c>
      <c r="O848">
        <v>4.7619047620000003</v>
      </c>
      <c r="P848" s="22">
        <v>3.6629999999999998</v>
      </c>
      <c r="Q848">
        <v>9.6999999999999993</v>
      </c>
    </row>
    <row r="849" spans="1:17" x14ac:dyDescent="0.25">
      <c r="A849">
        <v>1937</v>
      </c>
      <c r="B849" t="s">
        <v>964</v>
      </c>
      <c r="C849" t="s">
        <v>109</v>
      </c>
      <c r="D849" t="s">
        <v>110</v>
      </c>
      <c r="E849" t="s">
        <v>105</v>
      </c>
      <c r="F849" t="s">
        <v>118</v>
      </c>
      <c r="G849">
        <v>22.38</v>
      </c>
      <c r="H849">
        <v>1</v>
      </c>
      <c r="I849">
        <v>1.119</v>
      </c>
      <c r="J849">
        <v>23.498999999999999</v>
      </c>
      <c r="K849" s="6">
        <v>43495</v>
      </c>
      <c r="L849" s="21">
        <v>0.71388888888888891</v>
      </c>
      <c r="M849" t="s">
        <v>116</v>
      </c>
      <c r="N849" s="22">
        <v>22.38</v>
      </c>
      <c r="O849">
        <v>4.7619047620000003</v>
      </c>
      <c r="P849" s="22">
        <v>1.119</v>
      </c>
      <c r="Q849">
        <v>8.6</v>
      </c>
    </row>
    <row r="850" spans="1:17" x14ac:dyDescent="0.25">
      <c r="A850">
        <v>3127</v>
      </c>
      <c r="B850" t="s">
        <v>965</v>
      </c>
      <c r="C850" t="s">
        <v>109</v>
      </c>
      <c r="D850" t="s">
        <v>104</v>
      </c>
      <c r="E850" t="s">
        <v>105</v>
      </c>
      <c r="F850" t="s">
        <v>125</v>
      </c>
      <c r="G850">
        <v>72.88</v>
      </c>
      <c r="H850">
        <v>9</v>
      </c>
      <c r="I850">
        <v>32.795999999999999</v>
      </c>
      <c r="J850">
        <v>688.71600000000001</v>
      </c>
      <c r="K850" s="6">
        <v>43473</v>
      </c>
      <c r="L850" s="21">
        <v>0.81805555555555554</v>
      </c>
      <c r="M850" t="s">
        <v>112</v>
      </c>
      <c r="N850" s="22">
        <v>655.92</v>
      </c>
      <c r="O850">
        <v>4.7619047620000003</v>
      </c>
      <c r="P850" s="22">
        <v>32.795999999999999</v>
      </c>
      <c r="Q850">
        <v>4</v>
      </c>
    </row>
    <row r="851" spans="1:17" x14ac:dyDescent="0.25">
      <c r="A851">
        <v>1789</v>
      </c>
      <c r="B851" t="s">
        <v>966</v>
      </c>
      <c r="C851" t="s">
        <v>103</v>
      </c>
      <c r="D851" t="s">
        <v>110</v>
      </c>
      <c r="E851" t="s">
        <v>105</v>
      </c>
      <c r="F851" t="s">
        <v>127</v>
      </c>
      <c r="G851">
        <v>99.1</v>
      </c>
      <c r="H851">
        <v>6</v>
      </c>
      <c r="I851">
        <v>29.73</v>
      </c>
      <c r="J851">
        <v>624.33000000000004</v>
      </c>
      <c r="K851" s="6">
        <v>43484</v>
      </c>
      <c r="L851" s="21">
        <v>0.5493055555555556</v>
      </c>
      <c r="M851" t="s">
        <v>112</v>
      </c>
      <c r="N851" s="22">
        <v>594.6</v>
      </c>
      <c r="O851">
        <v>4.7619047620000003</v>
      </c>
      <c r="P851" s="22">
        <v>29.73</v>
      </c>
      <c r="Q851">
        <v>4.2</v>
      </c>
    </row>
    <row r="852" spans="1:17" x14ac:dyDescent="0.25">
      <c r="A852">
        <v>2344</v>
      </c>
      <c r="B852" t="s">
        <v>967</v>
      </c>
      <c r="C852" t="s">
        <v>103</v>
      </c>
      <c r="D852" t="s">
        <v>110</v>
      </c>
      <c r="E852" t="s">
        <v>114</v>
      </c>
      <c r="F852" t="s">
        <v>127</v>
      </c>
      <c r="G852">
        <v>74.099999999999994</v>
      </c>
      <c r="H852">
        <v>1</v>
      </c>
      <c r="I852">
        <v>3.7050000000000001</v>
      </c>
      <c r="J852">
        <v>77.805000000000007</v>
      </c>
      <c r="K852" s="6">
        <v>43490</v>
      </c>
      <c r="L852" s="21">
        <v>0.46180555555555558</v>
      </c>
      <c r="M852" t="s">
        <v>112</v>
      </c>
      <c r="N852" s="22">
        <v>74.099999999999994</v>
      </c>
      <c r="O852">
        <v>4.7619047620000003</v>
      </c>
      <c r="P852" s="22">
        <v>3.7050000000000001</v>
      </c>
      <c r="Q852">
        <v>9.1999999999999993</v>
      </c>
    </row>
    <row r="853" spans="1:17" x14ac:dyDescent="0.25">
      <c r="A853">
        <v>2143</v>
      </c>
      <c r="B853" t="s">
        <v>968</v>
      </c>
      <c r="C853" t="s">
        <v>103</v>
      </c>
      <c r="D853" t="s">
        <v>110</v>
      </c>
      <c r="E853" t="s">
        <v>105</v>
      </c>
      <c r="F853" t="s">
        <v>127</v>
      </c>
      <c r="G853">
        <v>98.48</v>
      </c>
      <c r="H853">
        <v>2</v>
      </c>
      <c r="I853">
        <v>9.8480000000000008</v>
      </c>
      <c r="J853">
        <v>206.80799999999999</v>
      </c>
      <c r="K853" s="6">
        <v>43515</v>
      </c>
      <c r="L853" s="21">
        <v>0.42499999999999999</v>
      </c>
      <c r="M853" t="s">
        <v>107</v>
      </c>
      <c r="N853" s="22">
        <v>196.96</v>
      </c>
      <c r="O853">
        <v>4.7619047620000003</v>
      </c>
      <c r="P853" s="22">
        <v>9.8480000000000008</v>
      </c>
      <c r="Q853">
        <v>9.1999999999999993</v>
      </c>
    </row>
    <row r="854" spans="1:17" x14ac:dyDescent="0.25">
      <c r="A854">
        <v>3211</v>
      </c>
      <c r="B854" t="s">
        <v>969</v>
      </c>
      <c r="C854" t="s">
        <v>109</v>
      </c>
      <c r="D854" t="s">
        <v>110</v>
      </c>
      <c r="E854" t="s">
        <v>114</v>
      </c>
      <c r="F854" t="s">
        <v>106</v>
      </c>
      <c r="G854">
        <v>53.19</v>
      </c>
      <c r="H854">
        <v>7</v>
      </c>
      <c r="I854">
        <v>18.616499999999998</v>
      </c>
      <c r="J854">
        <v>390.94650000000001</v>
      </c>
      <c r="K854" s="6">
        <v>43479</v>
      </c>
      <c r="L854" s="21">
        <v>0.65416666666666667</v>
      </c>
      <c r="M854" t="s">
        <v>107</v>
      </c>
      <c r="N854" s="22">
        <v>372.33</v>
      </c>
      <c r="O854">
        <v>4.7619047620000003</v>
      </c>
      <c r="P854" s="22">
        <v>18.616499999999998</v>
      </c>
      <c r="Q854">
        <v>5</v>
      </c>
    </row>
    <row r="855" spans="1:17" x14ac:dyDescent="0.25">
      <c r="A855">
        <v>2737</v>
      </c>
      <c r="B855" t="s">
        <v>970</v>
      </c>
      <c r="C855" t="s">
        <v>124</v>
      </c>
      <c r="D855" t="s">
        <v>110</v>
      </c>
      <c r="E855" t="s">
        <v>105</v>
      </c>
      <c r="F855" t="s">
        <v>111</v>
      </c>
      <c r="G855">
        <v>52.79</v>
      </c>
      <c r="H855">
        <v>10</v>
      </c>
      <c r="I855">
        <v>26.395</v>
      </c>
      <c r="J855">
        <v>554.29499999999996</v>
      </c>
      <c r="K855" s="6">
        <v>43521</v>
      </c>
      <c r="L855" s="21">
        <v>0.49861111111111112</v>
      </c>
      <c r="M855" t="s">
        <v>107</v>
      </c>
      <c r="N855" s="22">
        <v>527.9</v>
      </c>
      <c r="O855">
        <v>4.7619047620000003</v>
      </c>
      <c r="P855" s="22">
        <v>26.395</v>
      </c>
      <c r="Q855">
        <v>10</v>
      </c>
    </row>
    <row r="856" spans="1:17" x14ac:dyDescent="0.25">
      <c r="A856">
        <v>3033</v>
      </c>
      <c r="B856" t="s">
        <v>971</v>
      </c>
      <c r="C856" t="s">
        <v>103</v>
      </c>
      <c r="D856" t="s">
        <v>104</v>
      </c>
      <c r="E856" t="s">
        <v>105</v>
      </c>
      <c r="F856" t="s">
        <v>106</v>
      </c>
      <c r="G856">
        <v>95.95</v>
      </c>
      <c r="H856">
        <v>5</v>
      </c>
      <c r="I856">
        <v>23.987500000000001</v>
      </c>
      <c r="J856">
        <v>503.73750000000001</v>
      </c>
      <c r="K856" s="6">
        <v>43488</v>
      </c>
      <c r="L856" s="21">
        <v>0.59791666666666665</v>
      </c>
      <c r="M856" t="s">
        <v>107</v>
      </c>
      <c r="N856" s="22">
        <v>479.75</v>
      </c>
      <c r="O856">
        <v>4.7619047620000003</v>
      </c>
      <c r="P856" s="22">
        <v>23.987500000000001</v>
      </c>
      <c r="Q856">
        <v>8.8000000000000007</v>
      </c>
    </row>
    <row r="857" spans="1:17" x14ac:dyDescent="0.25">
      <c r="A857">
        <v>1479</v>
      </c>
      <c r="B857" t="s">
        <v>972</v>
      </c>
      <c r="C857" t="s">
        <v>124</v>
      </c>
      <c r="D857" t="s">
        <v>110</v>
      </c>
      <c r="E857" t="s">
        <v>105</v>
      </c>
      <c r="F857" t="s">
        <v>127</v>
      </c>
      <c r="G857">
        <v>36.51</v>
      </c>
      <c r="H857">
        <v>9</v>
      </c>
      <c r="I857">
        <v>16.429500000000001</v>
      </c>
      <c r="J857">
        <v>345.01949999999999</v>
      </c>
      <c r="K857" s="6">
        <v>43512</v>
      </c>
      <c r="L857" s="21">
        <v>0.45277777777777778</v>
      </c>
      <c r="M857" t="s">
        <v>112</v>
      </c>
      <c r="N857" s="22">
        <v>328.59</v>
      </c>
      <c r="O857">
        <v>4.7619047620000003</v>
      </c>
      <c r="P857" s="22">
        <v>16.429500000000001</v>
      </c>
      <c r="Q857">
        <v>4.2</v>
      </c>
    </row>
    <row r="858" spans="1:17" x14ac:dyDescent="0.25">
      <c r="A858">
        <v>1996</v>
      </c>
      <c r="B858" t="s">
        <v>973</v>
      </c>
      <c r="C858" t="s">
        <v>124</v>
      </c>
      <c r="D858" t="s">
        <v>110</v>
      </c>
      <c r="E858" t="s">
        <v>114</v>
      </c>
      <c r="F858" t="s">
        <v>125</v>
      </c>
      <c r="G858">
        <v>21.12</v>
      </c>
      <c r="H858">
        <v>8</v>
      </c>
      <c r="I858">
        <v>8.4480000000000004</v>
      </c>
      <c r="J858">
        <v>177.40799999999999</v>
      </c>
      <c r="K858" s="6">
        <v>43466</v>
      </c>
      <c r="L858" s="21">
        <v>0.81319444444444444</v>
      </c>
      <c r="M858" t="s">
        <v>112</v>
      </c>
      <c r="N858" s="22">
        <v>168.96</v>
      </c>
      <c r="O858">
        <v>4.7619047620000003</v>
      </c>
      <c r="P858" s="22">
        <v>8.4480000000000004</v>
      </c>
      <c r="Q858">
        <v>6.3</v>
      </c>
    </row>
    <row r="859" spans="1:17" x14ac:dyDescent="0.25">
      <c r="A859">
        <v>2777</v>
      </c>
      <c r="B859" t="s">
        <v>974</v>
      </c>
      <c r="C859" t="s">
        <v>103</v>
      </c>
      <c r="D859" t="s">
        <v>104</v>
      </c>
      <c r="E859" t="s">
        <v>105</v>
      </c>
      <c r="F859" t="s">
        <v>115</v>
      </c>
      <c r="G859">
        <v>28.31</v>
      </c>
      <c r="H859">
        <v>4</v>
      </c>
      <c r="I859">
        <v>5.6619999999999999</v>
      </c>
      <c r="J859">
        <v>118.902</v>
      </c>
      <c r="K859" s="6">
        <v>43531</v>
      </c>
      <c r="L859" s="21">
        <v>0.77430555555555547</v>
      </c>
      <c r="M859" t="s">
        <v>112</v>
      </c>
      <c r="N859" s="22">
        <v>113.24</v>
      </c>
      <c r="O859">
        <v>4.7619047620000003</v>
      </c>
      <c r="P859" s="22">
        <v>5.6619999999999999</v>
      </c>
      <c r="Q859">
        <v>8.1999999999999993</v>
      </c>
    </row>
    <row r="860" spans="1:17" x14ac:dyDescent="0.25">
      <c r="A860">
        <v>1013</v>
      </c>
      <c r="B860" t="s">
        <v>975</v>
      </c>
      <c r="C860" t="s">
        <v>124</v>
      </c>
      <c r="D860" t="s">
        <v>110</v>
      </c>
      <c r="E860" t="s">
        <v>114</v>
      </c>
      <c r="F860" t="s">
        <v>106</v>
      </c>
      <c r="G860">
        <v>57.59</v>
      </c>
      <c r="H860">
        <v>6</v>
      </c>
      <c r="I860">
        <v>17.277000000000001</v>
      </c>
      <c r="J860">
        <v>362.81700000000001</v>
      </c>
      <c r="K860" s="6">
        <v>43511</v>
      </c>
      <c r="L860" s="21">
        <v>0.57708333333333328</v>
      </c>
      <c r="M860" t="s">
        <v>112</v>
      </c>
      <c r="N860" s="22">
        <v>345.54</v>
      </c>
      <c r="O860">
        <v>4.7619047620000003</v>
      </c>
      <c r="P860" s="22">
        <v>17.277000000000001</v>
      </c>
      <c r="Q860">
        <v>5.0999999999999996</v>
      </c>
    </row>
    <row r="861" spans="1:17" x14ac:dyDescent="0.25">
      <c r="A861">
        <v>1140</v>
      </c>
      <c r="B861" t="s">
        <v>976</v>
      </c>
      <c r="C861" t="s">
        <v>103</v>
      </c>
      <c r="D861" t="s">
        <v>104</v>
      </c>
      <c r="E861" t="s">
        <v>105</v>
      </c>
      <c r="F861" t="s">
        <v>125</v>
      </c>
      <c r="G861">
        <v>47.63</v>
      </c>
      <c r="H861">
        <v>9</v>
      </c>
      <c r="I861">
        <v>21.433499999999999</v>
      </c>
      <c r="J861">
        <v>450.1035</v>
      </c>
      <c r="K861" s="6">
        <v>43488</v>
      </c>
      <c r="L861" s="21">
        <v>0.52430555555555558</v>
      </c>
      <c r="M861" t="s">
        <v>112</v>
      </c>
      <c r="N861" s="22">
        <v>428.67</v>
      </c>
      <c r="O861">
        <v>4.7619047620000003</v>
      </c>
      <c r="P861" s="22">
        <v>21.433499999999999</v>
      </c>
      <c r="Q861">
        <v>5</v>
      </c>
    </row>
    <row r="862" spans="1:17" x14ac:dyDescent="0.25">
      <c r="A862">
        <v>1652</v>
      </c>
      <c r="B862" t="s">
        <v>977</v>
      </c>
      <c r="C862" t="s">
        <v>109</v>
      </c>
      <c r="D862" t="s">
        <v>104</v>
      </c>
      <c r="E862" t="s">
        <v>105</v>
      </c>
      <c r="F862" t="s">
        <v>115</v>
      </c>
      <c r="G862">
        <v>86.27</v>
      </c>
      <c r="H862">
        <v>1</v>
      </c>
      <c r="I862">
        <v>4.3135000000000003</v>
      </c>
      <c r="J862">
        <v>90.583500000000001</v>
      </c>
      <c r="K862" s="6">
        <v>43516</v>
      </c>
      <c r="L862" s="21">
        <v>0.55833333333333335</v>
      </c>
      <c r="M862" t="s">
        <v>107</v>
      </c>
      <c r="N862" s="22">
        <v>86.27</v>
      </c>
      <c r="O862">
        <v>4.7619047620000003</v>
      </c>
      <c r="P862" s="22">
        <v>4.3135000000000003</v>
      </c>
      <c r="Q862">
        <v>7</v>
      </c>
    </row>
    <row r="863" spans="1:17" x14ac:dyDescent="0.25">
      <c r="A863">
        <v>1327</v>
      </c>
      <c r="B863" t="s">
        <v>978</v>
      </c>
      <c r="C863" t="s">
        <v>103</v>
      </c>
      <c r="D863" t="s">
        <v>104</v>
      </c>
      <c r="E863" t="s">
        <v>114</v>
      </c>
      <c r="F863" t="s">
        <v>118</v>
      </c>
      <c r="G863">
        <v>12.76</v>
      </c>
      <c r="H863">
        <v>2</v>
      </c>
      <c r="I863">
        <v>1.276</v>
      </c>
      <c r="J863">
        <v>26.795999999999999</v>
      </c>
      <c r="K863" s="6">
        <v>43473</v>
      </c>
      <c r="L863" s="21">
        <v>0.75416666666666676</v>
      </c>
      <c r="M863" t="s">
        <v>107</v>
      </c>
      <c r="N863" s="22">
        <v>25.52</v>
      </c>
      <c r="O863">
        <v>4.7619047620000003</v>
      </c>
      <c r="P863" s="22">
        <v>1.276</v>
      </c>
      <c r="Q863">
        <v>7.8</v>
      </c>
    </row>
    <row r="864" spans="1:17" x14ac:dyDescent="0.25">
      <c r="A864">
        <v>2874</v>
      </c>
      <c r="B864" t="s">
        <v>979</v>
      </c>
      <c r="C864" t="s">
        <v>124</v>
      </c>
      <c r="D864" t="s">
        <v>110</v>
      </c>
      <c r="E864" t="s">
        <v>105</v>
      </c>
      <c r="F864" t="s">
        <v>115</v>
      </c>
      <c r="G864">
        <v>11.28</v>
      </c>
      <c r="H864">
        <v>9</v>
      </c>
      <c r="I864">
        <v>5.0759999999999996</v>
      </c>
      <c r="J864">
        <v>106.596</v>
      </c>
      <c r="K864" s="6">
        <v>43541</v>
      </c>
      <c r="L864" s="21">
        <v>0.49652777777777773</v>
      </c>
      <c r="M864" t="s">
        <v>116</v>
      </c>
      <c r="N864" s="22">
        <v>101.52</v>
      </c>
      <c r="O864">
        <v>4.7619047620000003</v>
      </c>
      <c r="P864" s="22">
        <v>5.0759999999999996</v>
      </c>
      <c r="Q864">
        <v>4.3</v>
      </c>
    </row>
    <row r="865" spans="1:17" x14ac:dyDescent="0.25">
      <c r="A865">
        <v>1653</v>
      </c>
      <c r="B865" t="s">
        <v>980</v>
      </c>
      <c r="C865" t="s">
        <v>124</v>
      </c>
      <c r="D865" t="s">
        <v>110</v>
      </c>
      <c r="E865" t="s">
        <v>105</v>
      </c>
      <c r="F865" t="s">
        <v>115</v>
      </c>
      <c r="G865">
        <v>51.07</v>
      </c>
      <c r="H865">
        <v>7</v>
      </c>
      <c r="I865">
        <v>17.874500000000001</v>
      </c>
      <c r="J865">
        <v>375.36450000000002</v>
      </c>
      <c r="K865" s="6">
        <v>43477</v>
      </c>
      <c r="L865" s="21">
        <v>0.48749999999999999</v>
      </c>
      <c r="M865" t="s">
        <v>112</v>
      </c>
      <c r="N865" s="22">
        <v>357.49</v>
      </c>
      <c r="O865">
        <v>4.7619047620000003</v>
      </c>
      <c r="P865" s="22">
        <v>17.874500000000001</v>
      </c>
      <c r="Q865">
        <v>7</v>
      </c>
    </row>
    <row r="866" spans="1:17" x14ac:dyDescent="0.25">
      <c r="A866">
        <v>2515</v>
      </c>
      <c r="B866" t="s">
        <v>981</v>
      </c>
      <c r="C866" t="s">
        <v>103</v>
      </c>
      <c r="D866" t="s">
        <v>104</v>
      </c>
      <c r="E866" t="s">
        <v>105</v>
      </c>
      <c r="F866" t="s">
        <v>111</v>
      </c>
      <c r="G866">
        <v>79.59</v>
      </c>
      <c r="H866">
        <v>3</v>
      </c>
      <c r="I866">
        <v>11.938499999999999</v>
      </c>
      <c r="J866">
        <v>250.70849999999999</v>
      </c>
      <c r="K866" s="6">
        <v>43473</v>
      </c>
      <c r="L866" s="21">
        <v>0.60416666666666663</v>
      </c>
      <c r="M866" t="s">
        <v>112</v>
      </c>
      <c r="N866" s="22">
        <v>238.77</v>
      </c>
      <c r="O866">
        <v>4.7619047620000003</v>
      </c>
      <c r="P866" s="22">
        <v>11.938499999999999</v>
      </c>
      <c r="Q866">
        <v>6.6</v>
      </c>
    </row>
    <row r="867" spans="1:17" x14ac:dyDescent="0.25">
      <c r="A867">
        <v>2180</v>
      </c>
      <c r="B867" t="s">
        <v>982</v>
      </c>
      <c r="C867" t="s">
        <v>109</v>
      </c>
      <c r="D867" t="s">
        <v>104</v>
      </c>
      <c r="E867" t="s">
        <v>114</v>
      </c>
      <c r="F867" t="s">
        <v>106</v>
      </c>
      <c r="G867">
        <v>33.81</v>
      </c>
      <c r="H867">
        <v>3</v>
      </c>
      <c r="I867">
        <v>5.0715000000000003</v>
      </c>
      <c r="J867">
        <v>106.50149999999999</v>
      </c>
      <c r="K867" s="6">
        <v>43491</v>
      </c>
      <c r="L867" s="21">
        <v>0.63263888888888886</v>
      </c>
      <c r="M867" t="s">
        <v>107</v>
      </c>
      <c r="N867" s="22">
        <v>101.43</v>
      </c>
      <c r="O867">
        <v>4.7619047620000003</v>
      </c>
      <c r="P867" s="22">
        <v>5.0715000000000003</v>
      </c>
      <c r="Q867">
        <v>7.3</v>
      </c>
    </row>
    <row r="868" spans="1:17" x14ac:dyDescent="0.25">
      <c r="A868">
        <v>1702</v>
      </c>
      <c r="B868" t="s">
        <v>983</v>
      </c>
      <c r="C868" t="s">
        <v>124</v>
      </c>
      <c r="D868" t="s">
        <v>104</v>
      </c>
      <c r="E868" t="s">
        <v>114</v>
      </c>
      <c r="F868" t="s">
        <v>118</v>
      </c>
      <c r="G868">
        <v>90.53</v>
      </c>
      <c r="H868">
        <v>8</v>
      </c>
      <c r="I868">
        <v>36.212000000000003</v>
      </c>
      <c r="J868">
        <v>760.452</v>
      </c>
      <c r="K868" s="6">
        <v>43539</v>
      </c>
      <c r="L868" s="21">
        <v>0.6166666666666667</v>
      </c>
      <c r="M868" t="s">
        <v>116</v>
      </c>
      <c r="N868" s="22">
        <v>724.24</v>
      </c>
      <c r="O868">
        <v>4.7619047620000003</v>
      </c>
      <c r="P868" s="22">
        <v>36.212000000000003</v>
      </c>
      <c r="Q868">
        <v>6.5</v>
      </c>
    </row>
    <row r="869" spans="1:17" x14ac:dyDescent="0.25">
      <c r="A869">
        <v>2222</v>
      </c>
      <c r="B869" t="s">
        <v>984</v>
      </c>
      <c r="C869" t="s">
        <v>109</v>
      </c>
      <c r="D869" t="s">
        <v>104</v>
      </c>
      <c r="E869" t="s">
        <v>105</v>
      </c>
      <c r="F869" t="s">
        <v>106</v>
      </c>
      <c r="G869">
        <v>62.82</v>
      </c>
      <c r="H869">
        <v>2</v>
      </c>
      <c r="I869">
        <v>6.282</v>
      </c>
      <c r="J869">
        <v>131.922</v>
      </c>
      <c r="K869" s="6">
        <v>43482</v>
      </c>
      <c r="L869" s="21">
        <v>0.52500000000000002</v>
      </c>
      <c r="M869" t="s">
        <v>107</v>
      </c>
      <c r="N869" s="22">
        <v>125.64</v>
      </c>
      <c r="O869">
        <v>4.7619047620000003</v>
      </c>
      <c r="P869" s="22">
        <v>6.282</v>
      </c>
      <c r="Q869">
        <v>4.9000000000000004</v>
      </c>
    </row>
    <row r="870" spans="1:17" x14ac:dyDescent="0.25">
      <c r="A870">
        <v>2294</v>
      </c>
      <c r="B870" t="s">
        <v>985</v>
      </c>
      <c r="C870" t="s">
        <v>109</v>
      </c>
      <c r="D870" t="s">
        <v>104</v>
      </c>
      <c r="E870" t="s">
        <v>114</v>
      </c>
      <c r="F870" t="s">
        <v>125</v>
      </c>
      <c r="G870">
        <v>24.31</v>
      </c>
      <c r="H870">
        <v>3</v>
      </c>
      <c r="I870">
        <v>3.6465000000000001</v>
      </c>
      <c r="J870">
        <v>76.576499999999996</v>
      </c>
      <c r="K870" s="6">
        <v>43473</v>
      </c>
      <c r="L870" s="21">
        <v>0.79791666666666661</v>
      </c>
      <c r="M870" t="s">
        <v>116</v>
      </c>
      <c r="N870" s="22">
        <v>72.930000000000007</v>
      </c>
      <c r="O870">
        <v>4.7619047620000003</v>
      </c>
      <c r="P870" s="22">
        <v>3.6465000000000001</v>
      </c>
      <c r="Q870">
        <v>4.3</v>
      </c>
    </row>
    <row r="871" spans="1:17" x14ac:dyDescent="0.25">
      <c r="A871">
        <v>1954</v>
      </c>
      <c r="B871" t="s">
        <v>986</v>
      </c>
      <c r="C871" t="s">
        <v>103</v>
      </c>
      <c r="D871" t="s">
        <v>110</v>
      </c>
      <c r="E871" t="s">
        <v>114</v>
      </c>
      <c r="F871" t="s">
        <v>118</v>
      </c>
      <c r="G871">
        <v>64.59</v>
      </c>
      <c r="H871">
        <v>4</v>
      </c>
      <c r="I871">
        <v>12.917999999999999</v>
      </c>
      <c r="J871">
        <v>271.27800000000002</v>
      </c>
      <c r="K871" s="6">
        <v>43471</v>
      </c>
      <c r="L871" s="21">
        <v>0.56597222222222221</v>
      </c>
      <c r="M871" t="s">
        <v>107</v>
      </c>
      <c r="N871" s="22">
        <v>258.36</v>
      </c>
      <c r="O871">
        <v>4.7619047620000003</v>
      </c>
      <c r="P871" s="22">
        <v>12.917999999999999</v>
      </c>
      <c r="Q871">
        <v>9.3000000000000007</v>
      </c>
    </row>
    <row r="872" spans="1:17" x14ac:dyDescent="0.25">
      <c r="A872">
        <v>1939</v>
      </c>
      <c r="B872" t="s">
        <v>987</v>
      </c>
      <c r="C872" t="s">
        <v>103</v>
      </c>
      <c r="D872" t="s">
        <v>104</v>
      </c>
      <c r="E872" t="s">
        <v>114</v>
      </c>
      <c r="F872" t="s">
        <v>125</v>
      </c>
      <c r="G872">
        <v>24.82</v>
      </c>
      <c r="H872">
        <v>7</v>
      </c>
      <c r="I872">
        <v>8.6869999999999994</v>
      </c>
      <c r="J872">
        <v>182.42699999999999</v>
      </c>
      <c r="K872" s="6">
        <v>43512</v>
      </c>
      <c r="L872" s="21">
        <v>0.43958333333333338</v>
      </c>
      <c r="M872" t="s">
        <v>116</v>
      </c>
      <c r="N872" s="22">
        <v>173.74</v>
      </c>
      <c r="O872">
        <v>4.7619047620000003</v>
      </c>
      <c r="P872" s="22">
        <v>8.6869999999999994</v>
      </c>
      <c r="Q872">
        <v>7.1</v>
      </c>
    </row>
    <row r="873" spans="1:17" x14ac:dyDescent="0.25">
      <c r="A873">
        <v>1885</v>
      </c>
      <c r="B873" t="s">
        <v>988</v>
      </c>
      <c r="C873" t="s">
        <v>109</v>
      </c>
      <c r="D873" t="s">
        <v>110</v>
      </c>
      <c r="E873" t="s">
        <v>114</v>
      </c>
      <c r="F873" t="s">
        <v>127</v>
      </c>
      <c r="G873">
        <v>56.5</v>
      </c>
      <c r="H873">
        <v>1</v>
      </c>
      <c r="I873">
        <v>2.8250000000000002</v>
      </c>
      <c r="J873">
        <v>59.325000000000003</v>
      </c>
      <c r="K873" s="6">
        <v>43537</v>
      </c>
      <c r="L873" s="21">
        <v>0.65625</v>
      </c>
      <c r="M873" t="s">
        <v>107</v>
      </c>
      <c r="N873" s="22">
        <v>56.5</v>
      </c>
      <c r="O873">
        <v>4.7619047620000003</v>
      </c>
      <c r="P873" s="22">
        <v>2.8250000000000002</v>
      </c>
      <c r="Q873">
        <v>9.6</v>
      </c>
    </row>
    <row r="874" spans="1:17" x14ac:dyDescent="0.25">
      <c r="A874">
        <v>1288</v>
      </c>
      <c r="B874" t="s">
        <v>989</v>
      </c>
      <c r="C874" t="s">
        <v>124</v>
      </c>
      <c r="D874" t="s">
        <v>104</v>
      </c>
      <c r="E874" t="s">
        <v>105</v>
      </c>
      <c r="F874" t="s">
        <v>111</v>
      </c>
      <c r="G874">
        <v>21.43</v>
      </c>
      <c r="H874">
        <v>10</v>
      </c>
      <c r="I874">
        <v>10.715</v>
      </c>
      <c r="J874">
        <v>225.01499999999999</v>
      </c>
      <c r="K874" s="6">
        <v>43493</v>
      </c>
      <c r="L874" s="21">
        <v>0.49374999999999997</v>
      </c>
      <c r="M874" t="s">
        <v>112</v>
      </c>
      <c r="N874" s="22">
        <v>214.3</v>
      </c>
      <c r="O874">
        <v>4.7619047620000003</v>
      </c>
      <c r="P874" s="22">
        <v>10.715</v>
      </c>
      <c r="Q874">
        <v>6.2</v>
      </c>
    </row>
    <row r="875" spans="1:17" x14ac:dyDescent="0.25">
      <c r="A875">
        <v>1699</v>
      </c>
      <c r="B875" t="s">
        <v>990</v>
      </c>
      <c r="C875" t="s">
        <v>103</v>
      </c>
      <c r="D875" t="s">
        <v>104</v>
      </c>
      <c r="E875" t="s">
        <v>114</v>
      </c>
      <c r="F875" t="s">
        <v>118</v>
      </c>
      <c r="G875">
        <v>89.06</v>
      </c>
      <c r="H875">
        <v>6</v>
      </c>
      <c r="I875">
        <v>26.718</v>
      </c>
      <c r="J875">
        <v>561.07799999999997</v>
      </c>
      <c r="K875" s="6">
        <v>43483</v>
      </c>
      <c r="L875" s="21">
        <v>0.72638888888888886</v>
      </c>
      <c r="M875" t="s">
        <v>112</v>
      </c>
      <c r="N875" s="22">
        <v>534.36</v>
      </c>
      <c r="O875">
        <v>4.7619047620000003</v>
      </c>
      <c r="P875" s="22">
        <v>26.718</v>
      </c>
      <c r="Q875">
        <v>9.9</v>
      </c>
    </row>
    <row r="876" spans="1:17" x14ac:dyDescent="0.25">
      <c r="A876">
        <v>3103</v>
      </c>
      <c r="B876" t="s">
        <v>991</v>
      </c>
      <c r="C876" t="s">
        <v>103</v>
      </c>
      <c r="D876" t="s">
        <v>104</v>
      </c>
      <c r="E876" t="s">
        <v>114</v>
      </c>
      <c r="F876" t="s">
        <v>115</v>
      </c>
      <c r="G876">
        <v>23.29</v>
      </c>
      <c r="H876">
        <v>4</v>
      </c>
      <c r="I876">
        <v>4.6580000000000004</v>
      </c>
      <c r="J876">
        <v>97.817999999999998</v>
      </c>
      <c r="K876" s="6">
        <v>43543</v>
      </c>
      <c r="L876" s="21">
        <v>0.49444444444444446</v>
      </c>
      <c r="M876" t="s">
        <v>116</v>
      </c>
      <c r="N876" s="22">
        <v>93.16</v>
      </c>
      <c r="O876">
        <v>4.7619047620000003</v>
      </c>
      <c r="P876" s="22">
        <v>4.6580000000000004</v>
      </c>
      <c r="Q876">
        <v>5.9</v>
      </c>
    </row>
    <row r="877" spans="1:17" x14ac:dyDescent="0.25">
      <c r="A877">
        <v>2623</v>
      </c>
      <c r="B877" t="s">
        <v>992</v>
      </c>
      <c r="C877" t="s">
        <v>109</v>
      </c>
      <c r="D877" t="s">
        <v>110</v>
      </c>
      <c r="E877" t="s">
        <v>114</v>
      </c>
      <c r="F877" t="s">
        <v>115</v>
      </c>
      <c r="G877">
        <v>65.260000000000005</v>
      </c>
      <c r="H877">
        <v>8</v>
      </c>
      <c r="I877">
        <v>26.103999999999999</v>
      </c>
      <c r="J877">
        <v>548.18399999999997</v>
      </c>
      <c r="K877" s="6">
        <v>43539</v>
      </c>
      <c r="L877" s="21">
        <v>0.58611111111111114</v>
      </c>
      <c r="M877" t="s">
        <v>107</v>
      </c>
      <c r="N877" s="22">
        <v>522.08000000000004</v>
      </c>
      <c r="O877">
        <v>4.7619047620000003</v>
      </c>
      <c r="P877" s="22">
        <v>26.103999999999999</v>
      </c>
      <c r="Q877">
        <v>6.3</v>
      </c>
    </row>
    <row r="878" spans="1:17" x14ac:dyDescent="0.25">
      <c r="A878">
        <v>2681</v>
      </c>
      <c r="B878" t="s">
        <v>993</v>
      </c>
      <c r="C878" t="s">
        <v>109</v>
      </c>
      <c r="D878" t="s">
        <v>104</v>
      </c>
      <c r="E878" t="s">
        <v>114</v>
      </c>
      <c r="F878" t="s">
        <v>127</v>
      </c>
      <c r="G878">
        <v>52.35</v>
      </c>
      <c r="H878">
        <v>1</v>
      </c>
      <c r="I878">
        <v>2.6175000000000002</v>
      </c>
      <c r="J878">
        <v>54.967500000000001</v>
      </c>
      <c r="K878" s="6">
        <v>43508</v>
      </c>
      <c r="L878" s="21">
        <v>0.74236111111111114</v>
      </c>
      <c r="M878" t="s">
        <v>112</v>
      </c>
      <c r="N878" s="22">
        <v>52.35</v>
      </c>
      <c r="O878">
        <v>4.7619047620000003</v>
      </c>
      <c r="P878" s="22">
        <v>2.6175000000000002</v>
      </c>
      <c r="Q878">
        <v>4</v>
      </c>
    </row>
    <row r="879" spans="1:17" x14ac:dyDescent="0.25">
      <c r="A879">
        <v>2958</v>
      </c>
      <c r="B879" t="s">
        <v>994</v>
      </c>
      <c r="C879" t="s">
        <v>124</v>
      </c>
      <c r="D879" t="s">
        <v>104</v>
      </c>
      <c r="E879" t="s">
        <v>114</v>
      </c>
      <c r="F879" t="s">
        <v>111</v>
      </c>
      <c r="G879">
        <v>39.75</v>
      </c>
      <c r="H879">
        <v>1</v>
      </c>
      <c r="I879">
        <v>1.9875</v>
      </c>
      <c r="J879">
        <v>41.737499999999997</v>
      </c>
      <c r="K879" s="6">
        <v>43521</v>
      </c>
      <c r="L879" s="21">
        <v>0.84652777777777777</v>
      </c>
      <c r="M879" t="s">
        <v>112</v>
      </c>
      <c r="N879" s="22">
        <v>39.75</v>
      </c>
      <c r="O879">
        <v>4.7619047620000003</v>
      </c>
      <c r="P879" s="22">
        <v>1.9875</v>
      </c>
      <c r="Q879">
        <v>6.1</v>
      </c>
    </row>
    <row r="880" spans="1:17" x14ac:dyDescent="0.25">
      <c r="A880">
        <v>3075</v>
      </c>
      <c r="B880" t="s">
        <v>995</v>
      </c>
      <c r="C880" t="s">
        <v>103</v>
      </c>
      <c r="D880" t="s">
        <v>110</v>
      </c>
      <c r="E880" t="s">
        <v>105</v>
      </c>
      <c r="F880" t="s">
        <v>111</v>
      </c>
      <c r="G880">
        <v>90.02</v>
      </c>
      <c r="H880">
        <v>8</v>
      </c>
      <c r="I880">
        <v>36.008000000000003</v>
      </c>
      <c r="J880">
        <v>756.16800000000001</v>
      </c>
      <c r="K880" s="6">
        <v>43545</v>
      </c>
      <c r="L880" s="21">
        <v>0.67222222222222217</v>
      </c>
      <c r="M880" t="s">
        <v>116</v>
      </c>
      <c r="N880" s="22">
        <v>720.16</v>
      </c>
      <c r="O880">
        <v>4.7619047620000003</v>
      </c>
      <c r="P880" s="22">
        <v>36.008000000000003</v>
      </c>
      <c r="Q880">
        <v>4.5</v>
      </c>
    </row>
    <row r="881" spans="1:17" x14ac:dyDescent="0.25">
      <c r="A881">
        <v>1022</v>
      </c>
      <c r="B881" t="s">
        <v>996</v>
      </c>
      <c r="C881" t="s">
        <v>124</v>
      </c>
      <c r="D881" t="s">
        <v>104</v>
      </c>
      <c r="E881" t="s">
        <v>105</v>
      </c>
      <c r="F881" t="s">
        <v>111</v>
      </c>
      <c r="G881">
        <v>12.1</v>
      </c>
      <c r="H881">
        <v>8</v>
      </c>
      <c r="I881">
        <v>4.84</v>
      </c>
      <c r="J881">
        <v>101.64</v>
      </c>
      <c r="K881" s="6">
        <v>43484</v>
      </c>
      <c r="L881" s="21">
        <v>0.4284722222222222</v>
      </c>
      <c r="M881" t="s">
        <v>107</v>
      </c>
      <c r="N881" s="22">
        <v>96.8</v>
      </c>
      <c r="O881">
        <v>4.7619047620000003</v>
      </c>
      <c r="P881" s="22">
        <v>4.84</v>
      </c>
      <c r="Q881">
        <v>8.6</v>
      </c>
    </row>
    <row r="882" spans="1:17" x14ac:dyDescent="0.25">
      <c r="A882">
        <v>2501</v>
      </c>
      <c r="B882" t="s">
        <v>997</v>
      </c>
      <c r="C882" t="s">
        <v>124</v>
      </c>
      <c r="D882" t="s">
        <v>104</v>
      </c>
      <c r="E882" t="s">
        <v>105</v>
      </c>
      <c r="F882" t="s">
        <v>125</v>
      </c>
      <c r="G882">
        <v>33.21</v>
      </c>
      <c r="H882">
        <v>10</v>
      </c>
      <c r="I882">
        <v>16.605</v>
      </c>
      <c r="J882">
        <v>348.70499999999998</v>
      </c>
      <c r="K882" s="6">
        <v>43473</v>
      </c>
      <c r="L882" s="21">
        <v>0.60069444444444442</v>
      </c>
      <c r="M882" t="s">
        <v>107</v>
      </c>
      <c r="N882" s="22">
        <v>332.1</v>
      </c>
      <c r="O882">
        <v>4.7619047620000003</v>
      </c>
      <c r="P882" s="22">
        <v>16.605</v>
      </c>
      <c r="Q882">
        <v>6</v>
      </c>
    </row>
    <row r="883" spans="1:17" x14ac:dyDescent="0.25">
      <c r="A883">
        <v>2791</v>
      </c>
      <c r="B883" t="s">
        <v>998</v>
      </c>
      <c r="C883" t="s">
        <v>109</v>
      </c>
      <c r="D883" t="s">
        <v>104</v>
      </c>
      <c r="E883" t="s">
        <v>105</v>
      </c>
      <c r="F883" t="s">
        <v>127</v>
      </c>
      <c r="G883">
        <v>10.18</v>
      </c>
      <c r="H883">
        <v>8</v>
      </c>
      <c r="I883">
        <v>4.0720000000000001</v>
      </c>
      <c r="J883">
        <v>85.512</v>
      </c>
      <c r="K883" s="6">
        <v>43554</v>
      </c>
      <c r="L883" s="21">
        <v>0.53541666666666665</v>
      </c>
      <c r="M883" t="s">
        <v>116</v>
      </c>
      <c r="N883" s="22">
        <v>81.44</v>
      </c>
      <c r="O883">
        <v>4.7619047620000003</v>
      </c>
      <c r="P883" s="22">
        <v>4.0720000000000001</v>
      </c>
      <c r="Q883">
        <v>9.5</v>
      </c>
    </row>
    <row r="884" spans="1:17" x14ac:dyDescent="0.25">
      <c r="A884">
        <v>2340</v>
      </c>
      <c r="B884" t="s">
        <v>999</v>
      </c>
      <c r="C884" t="s">
        <v>124</v>
      </c>
      <c r="D884" t="s">
        <v>104</v>
      </c>
      <c r="E884" t="s">
        <v>114</v>
      </c>
      <c r="F884" t="s">
        <v>118</v>
      </c>
      <c r="G884">
        <v>31.99</v>
      </c>
      <c r="H884">
        <v>10</v>
      </c>
      <c r="I884">
        <v>15.994999999999999</v>
      </c>
      <c r="J884">
        <v>335.89499999999998</v>
      </c>
      <c r="K884" s="6">
        <v>43516</v>
      </c>
      <c r="L884" s="21">
        <v>0.63750000000000007</v>
      </c>
      <c r="M884" t="s">
        <v>116</v>
      </c>
      <c r="N884" s="22">
        <v>319.89999999999998</v>
      </c>
      <c r="O884">
        <v>4.7619047620000003</v>
      </c>
      <c r="P884" s="22">
        <v>15.994999999999999</v>
      </c>
      <c r="Q884">
        <v>9.9</v>
      </c>
    </row>
    <row r="885" spans="1:17" x14ac:dyDescent="0.25">
      <c r="A885">
        <v>3193</v>
      </c>
      <c r="B885" t="s">
        <v>1000</v>
      </c>
      <c r="C885" t="s">
        <v>103</v>
      </c>
      <c r="D885" t="s">
        <v>104</v>
      </c>
      <c r="E885" t="s">
        <v>105</v>
      </c>
      <c r="F885" t="s">
        <v>115</v>
      </c>
      <c r="G885">
        <v>34.42</v>
      </c>
      <c r="H885">
        <v>6</v>
      </c>
      <c r="I885">
        <v>10.326000000000001</v>
      </c>
      <c r="J885">
        <v>216.846</v>
      </c>
      <c r="K885" s="6">
        <v>43554</v>
      </c>
      <c r="L885" s="21">
        <v>0.53125</v>
      </c>
      <c r="M885" t="s">
        <v>107</v>
      </c>
      <c r="N885" s="22">
        <v>206.52</v>
      </c>
      <c r="O885">
        <v>4.7619047620000003</v>
      </c>
      <c r="P885" s="22">
        <v>10.326000000000001</v>
      </c>
      <c r="Q885">
        <v>7.5</v>
      </c>
    </row>
    <row r="886" spans="1:17" x14ac:dyDescent="0.25">
      <c r="A886">
        <v>1738</v>
      </c>
      <c r="B886" t="s">
        <v>1001</v>
      </c>
      <c r="C886" t="s">
        <v>103</v>
      </c>
      <c r="D886" t="s">
        <v>104</v>
      </c>
      <c r="E886" t="s">
        <v>105</v>
      </c>
      <c r="F886" t="s">
        <v>125</v>
      </c>
      <c r="G886">
        <v>83.34</v>
      </c>
      <c r="H886">
        <v>2</v>
      </c>
      <c r="I886">
        <v>8.3339999999999996</v>
      </c>
      <c r="J886">
        <v>175.01400000000001</v>
      </c>
      <c r="K886" s="6">
        <v>43543</v>
      </c>
      <c r="L886" s="21">
        <v>0.56736111111111109</v>
      </c>
      <c r="M886" t="s">
        <v>112</v>
      </c>
      <c r="N886" s="22">
        <v>166.68</v>
      </c>
      <c r="O886">
        <v>4.7619047620000003</v>
      </c>
      <c r="P886" s="22">
        <v>8.3339999999999996</v>
      </c>
      <c r="Q886">
        <v>7.6</v>
      </c>
    </row>
    <row r="887" spans="1:17" x14ac:dyDescent="0.25">
      <c r="A887">
        <v>2622</v>
      </c>
      <c r="B887" t="s">
        <v>1002</v>
      </c>
      <c r="C887" t="s">
        <v>103</v>
      </c>
      <c r="D887" t="s">
        <v>110</v>
      </c>
      <c r="E887" t="s">
        <v>114</v>
      </c>
      <c r="F887" t="s">
        <v>118</v>
      </c>
      <c r="G887">
        <v>45.58</v>
      </c>
      <c r="H887">
        <v>7</v>
      </c>
      <c r="I887">
        <v>15.952999999999999</v>
      </c>
      <c r="J887">
        <v>335.01299999999998</v>
      </c>
      <c r="K887" s="6">
        <v>43478</v>
      </c>
      <c r="L887" s="21">
        <v>0.41875000000000001</v>
      </c>
      <c r="M887" t="s">
        <v>112</v>
      </c>
      <c r="N887" s="22">
        <v>319.06</v>
      </c>
      <c r="O887">
        <v>4.7619047620000003</v>
      </c>
      <c r="P887" s="22">
        <v>15.952999999999999</v>
      </c>
      <c r="Q887">
        <v>5</v>
      </c>
    </row>
    <row r="888" spans="1:17" x14ac:dyDescent="0.25">
      <c r="A888">
        <v>3126</v>
      </c>
      <c r="B888" t="s">
        <v>1003</v>
      </c>
      <c r="C888" t="s">
        <v>103</v>
      </c>
      <c r="D888" t="s">
        <v>104</v>
      </c>
      <c r="E888" t="s">
        <v>114</v>
      </c>
      <c r="F888" t="s">
        <v>125</v>
      </c>
      <c r="G888">
        <v>87.9</v>
      </c>
      <c r="H888">
        <v>1</v>
      </c>
      <c r="I888">
        <v>4.3949999999999996</v>
      </c>
      <c r="J888">
        <v>92.295000000000002</v>
      </c>
      <c r="K888" s="6">
        <v>43501</v>
      </c>
      <c r="L888" s="21">
        <v>0.8208333333333333</v>
      </c>
      <c r="M888" t="s">
        <v>107</v>
      </c>
      <c r="N888" s="22">
        <v>87.9</v>
      </c>
      <c r="O888">
        <v>4.7619047620000003</v>
      </c>
      <c r="P888" s="22">
        <v>4.3949999999999996</v>
      </c>
      <c r="Q888">
        <v>6.7</v>
      </c>
    </row>
    <row r="889" spans="1:17" x14ac:dyDescent="0.25">
      <c r="A889">
        <v>3210</v>
      </c>
      <c r="B889" t="s">
        <v>1004</v>
      </c>
      <c r="C889" t="s">
        <v>103</v>
      </c>
      <c r="D889" t="s">
        <v>104</v>
      </c>
      <c r="E889" t="s">
        <v>105</v>
      </c>
      <c r="F889" t="s">
        <v>111</v>
      </c>
      <c r="G889">
        <v>73.47</v>
      </c>
      <c r="H889">
        <v>10</v>
      </c>
      <c r="I889">
        <v>36.734999999999999</v>
      </c>
      <c r="J889">
        <v>771.43499999999995</v>
      </c>
      <c r="K889" s="6">
        <v>43547</v>
      </c>
      <c r="L889" s="21">
        <v>0.55138888888888882</v>
      </c>
      <c r="M889" t="s">
        <v>107</v>
      </c>
      <c r="N889" s="22">
        <v>734.7</v>
      </c>
      <c r="O889">
        <v>4.7619047620000003</v>
      </c>
      <c r="P889" s="22">
        <v>36.734999999999999</v>
      </c>
      <c r="Q889">
        <v>9.5</v>
      </c>
    </row>
    <row r="890" spans="1:17" x14ac:dyDescent="0.25">
      <c r="A890">
        <v>2173</v>
      </c>
      <c r="B890" t="s">
        <v>1005</v>
      </c>
      <c r="C890" t="s">
        <v>109</v>
      </c>
      <c r="D890" t="s">
        <v>110</v>
      </c>
      <c r="E890" t="s">
        <v>105</v>
      </c>
      <c r="F890" t="s">
        <v>127</v>
      </c>
      <c r="G890">
        <v>12.19</v>
      </c>
      <c r="H890">
        <v>8</v>
      </c>
      <c r="I890">
        <v>4.8760000000000003</v>
      </c>
      <c r="J890">
        <v>102.396</v>
      </c>
      <c r="K890" s="6">
        <v>43537</v>
      </c>
      <c r="L890" s="21">
        <v>0.53263888888888888</v>
      </c>
      <c r="M890" t="s">
        <v>107</v>
      </c>
      <c r="N890" s="22">
        <v>97.52</v>
      </c>
      <c r="O890">
        <v>4.7619047620000003</v>
      </c>
      <c r="P890" s="22">
        <v>4.8760000000000003</v>
      </c>
      <c r="Q890">
        <v>6.8</v>
      </c>
    </row>
    <row r="891" spans="1:17" x14ac:dyDescent="0.25">
      <c r="A891">
        <v>1694</v>
      </c>
      <c r="B891" t="s">
        <v>1006</v>
      </c>
      <c r="C891" t="s">
        <v>103</v>
      </c>
      <c r="D891" t="s">
        <v>104</v>
      </c>
      <c r="E891" t="s">
        <v>114</v>
      </c>
      <c r="F891" t="s">
        <v>118</v>
      </c>
      <c r="G891">
        <v>76.92</v>
      </c>
      <c r="H891">
        <v>10</v>
      </c>
      <c r="I891">
        <v>38.46</v>
      </c>
      <c r="J891">
        <v>807.66</v>
      </c>
      <c r="K891" s="6">
        <v>43541</v>
      </c>
      <c r="L891" s="21">
        <v>0.82847222222222217</v>
      </c>
      <c r="M891" t="s">
        <v>107</v>
      </c>
      <c r="N891" s="22">
        <v>769.2</v>
      </c>
      <c r="O891">
        <v>4.7619047620000003</v>
      </c>
      <c r="P891" s="22">
        <v>38.46</v>
      </c>
      <c r="Q891">
        <v>5.6</v>
      </c>
    </row>
    <row r="892" spans="1:17" x14ac:dyDescent="0.25">
      <c r="A892">
        <v>2663</v>
      </c>
      <c r="B892" t="s">
        <v>1007</v>
      </c>
      <c r="C892" t="s">
        <v>109</v>
      </c>
      <c r="D892" t="s">
        <v>110</v>
      </c>
      <c r="E892" t="s">
        <v>105</v>
      </c>
      <c r="F892" t="s">
        <v>106</v>
      </c>
      <c r="G892">
        <v>83.66</v>
      </c>
      <c r="H892">
        <v>5</v>
      </c>
      <c r="I892">
        <v>20.914999999999999</v>
      </c>
      <c r="J892">
        <v>439.21499999999997</v>
      </c>
      <c r="K892" s="6">
        <v>43517</v>
      </c>
      <c r="L892" s="21">
        <v>0.43472222222222223</v>
      </c>
      <c r="M892" t="s">
        <v>112</v>
      </c>
      <c r="N892" s="22">
        <v>418.3</v>
      </c>
      <c r="O892">
        <v>4.7619047620000003</v>
      </c>
      <c r="P892" s="22">
        <v>20.914999999999999</v>
      </c>
      <c r="Q892">
        <v>7.2</v>
      </c>
    </row>
    <row r="893" spans="1:17" x14ac:dyDescent="0.25">
      <c r="A893">
        <v>1644</v>
      </c>
      <c r="B893" t="s">
        <v>1008</v>
      </c>
      <c r="C893" t="s">
        <v>124</v>
      </c>
      <c r="D893" t="s">
        <v>110</v>
      </c>
      <c r="E893" t="s">
        <v>105</v>
      </c>
      <c r="F893" t="s">
        <v>111</v>
      </c>
      <c r="G893">
        <v>57.91</v>
      </c>
      <c r="H893">
        <v>8</v>
      </c>
      <c r="I893">
        <v>23.164000000000001</v>
      </c>
      <c r="J893">
        <v>486.44400000000002</v>
      </c>
      <c r="K893" s="6">
        <v>43503</v>
      </c>
      <c r="L893" s="21">
        <v>0.62916666666666665</v>
      </c>
      <c r="M893" t="s">
        <v>112</v>
      </c>
      <c r="N893" s="22">
        <v>463.28</v>
      </c>
      <c r="O893">
        <v>4.7619047620000003</v>
      </c>
      <c r="P893" s="22">
        <v>23.164000000000001</v>
      </c>
      <c r="Q893">
        <v>8.1</v>
      </c>
    </row>
    <row r="894" spans="1:17" x14ac:dyDescent="0.25">
      <c r="A894">
        <v>1733</v>
      </c>
      <c r="B894" t="s">
        <v>1009</v>
      </c>
      <c r="C894" t="s">
        <v>109</v>
      </c>
      <c r="D894" t="s">
        <v>104</v>
      </c>
      <c r="E894" t="s">
        <v>105</v>
      </c>
      <c r="F894" t="s">
        <v>127</v>
      </c>
      <c r="G894">
        <v>92.49</v>
      </c>
      <c r="H894">
        <v>5</v>
      </c>
      <c r="I894">
        <v>23.122499999999999</v>
      </c>
      <c r="J894">
        <v>485.57249999999999</v>
      </c>
      <c r="K894" s="6">
        <v>43526</v>
      </c>
      <c r="L894" s="21">
        <v>0.69097222222222221</v>
      </c>
      <c r="M894" t="s">
        <v>116</v>
      </c>
      <c r="N894" s="22">
        <v>462.45</v>
      </c>
      <c r="O894">
        <v>4.7619047620000003</v>
      </c>
      <c r="P894" s="22">
        <v>23.122499999999999</v>
      </c>
      <c r="Q894">
        <v>8.6</v>
      </c>
    </row>
    <row r="895" spans="1:17" x14ac:dyDescent="0.25">
      <c r="A895">
        <v>1477</v>
      </c>
      <c r="B895" t="s">
        <v>1010</v>
      </c>
      <c r="C895" t="s">
        <v>124</v>
      </c>
      <c r="D895" t="s">
        <v>110</v>
      </c>
      <c r="E895" t="s">
        <v>114</v>
      </c>
      <c r="F895" t="s">
        <v>111</v>
      </c>
      <c r="G895">
        <v>28.38</v>
      </c>
      <c r="H895">
        <v>5</v>
      </c>
      <c r="I895">
        <v>7.0949999999999998</v>
      </c>
      <c r="J895">
        <v>148.995</v>
      </c>
      <c r="K895" s="6">
        <v>43530</v>
      </c>
      <c r="L895" s="21">
        <v>0.87291666666666667</v>
      </c>
      <c r="M895" t="s">
        <v>112</v>
      </c>
      <c r="N895" s="22">
        <v>141.9</v>
      </c>
      <c r="O895">
        <v>4.7619047620000003</v>
      </c>
      <c r="P895" s="22">
        <v>7.0949999999999998</v>
      </c>
      <c r="Q895">
        <v>9.4</v>
      </c>
    </row>
    <row r="896" spans="1:17" x14ac:dyDescent="0.25">
      <c r="A896">
        <v>1005</v>
      </c>
      <c r="B896" t="s">
        <v>1011</v>
      </c>
      <c r="C896" t="s">
        <v>124</v>
      </c>
      <c r="D896" t="s">
        <v>104</v>
      </c>
      <c r="E896" t="s">
        <v>114</v>
      </c>
      <c r="F896" t="s">
        <v>111</v>
      </c>
      <c r="G896">
        <v>50.45</v>
      </c>
      <c r="H896">
        <v>6</v>
      </c>
      <c r="I896">
        <v>15.135</v>
      </c>
      <c r="J896">
        <v>317.83499999999998</v>
      </c>
      <c r="K896" s="6">
        <v>43502</v>
      </c>
      <c r="L896" s="21">
        <v>0.63611111111111118</v>
      </c>
      <c r="M896" t="s">
        <v>116</v>
      </c>
      <c r="N896" s="22">
        <v>302.7</v>
      </c>
      <c r="O896">
        <v>4.7619047620000003</v>
      </c>
      <c r="P896" s="22">
        <v>15.135</v>
      </c>
      <c r="Q896">
        <v>8.9</v>
      </c>
    </row>
    <row r="897" spans="1:17" x14ac:dyDescent="0.25">
      <c r="A897">
        <v>3079</v>
      </c>
      <c r="B897" t="s">
        <v>1012</v>
      </c>
      <c r="C897" t="s">
        <v>124</v>
      </c>
      <c r="D897" t="s">
        <v>110</v>
      </c>
      <c r="E897" t="s">
        <v>114</v>
      </c>
      <c r="F897" t="s">
        <v>106</v>
      </c>
      <c r="G897">
        <v>99.16</v>
      </c>
      <c r="H897">
        <v>8</v>
      </c>
      <c r="I897">
        <v>39.664000000000001</v>
      </c>
      <c r="J897">
        <v>832.94399999999996</v>
      </c>
      <c r="K897" s="6">
        <v>43493</v>
      </c>
      <c r="L897" s="21">
        <v>0.74097222222222225</v>
      </c>
      <c r="M897" t="s">
        <v>116</v>
      </c>
      <c r="N897" s="22">
        <v>793.28</v>
      </c>
      <c r="O897">
        <v>4.7619047620000003</v>
      </c>
      <c r="P897" s="22">
        <v>39.664000000000001</v>
      </c>
      <c r="Q897">
        <v>4.2</v>
      </c>
    </row>
    <row r="898" spans="1:17" x14ac:dyDescent="0.25">
      <c r="A898">
        <v>2831</v>
      </c>
      <c r="B898" t="s">
        <v>1013</v>
      </c>
      <c r="C898" t="s">
        <v>109</v>
      </c>
      <c r="D898" t="s">
        <v>110</v>
      </c>
      <c r="E898" t="s">
        <v>114</v>
      </c>
      <c r="F898" t="s">
        <v>127</v>
      </c>
      <c r="G898">
        <v>60.74</v>
      </c>
      <c r="H898">
        <v>7</v>
      </c>
      <c r="I898">
        <v>21.259</v>
      </c>
      <c r="J898">
        <v>446.43900000000002</v>
      </c>
      <c r="K898" s="6">
        <v>43483</v>
      </c>
      <c r="L898" s="21">
        <v>0.68263888888888891</v>
      </c>
      <c r="M898" t="s">
        <v>107</v>
      </c>
      <c r="N898" s="22">
        <v>425.18</v>
      </c>
      <c r="O898">
        <v>4.7619047620000003</v>
      </c>
      <c r="P898" s="22">
        <v>21.259</v>
      </c>
      <c r="Q898">
        <v>5</v>
      </c>
    </row>
    <row r="899" spans="1:17" x14ac:dyDescent="0.25">
      <c r="A899">
        <v>1001</v>
      </c>
      <c r="B899" t="s">
        <v>1014</v>
      </c>
      <c r="C899" t="s">
        <v>109</v>
      </c>
      <c r="D899" t="s">
        <v>104</v>
      </c>
      <c r="E899" t="s">
        <v>105</v>
      </c>
      <c r="F899" t="s">
        <v>125</v>
      </c>
      <c r="G899">
        <v>47.27</v>
      </c>
      <c r="H899">
        <v>6</v>
      </c>
      <c r="I899">
        <v>14.180999999999999</v>
      </c>
      <c r="J899">
        <v>297.80099999999999</v>
      </c>
      <c r="K899" s="6">
        <v>43501</v>
      </c>
      <c r="L899" s="21">
        <v>0.4284722222222222</v>
      </c>
      <c r="M899" t="s">
        <v>112</v>
      </c>
      <c r="N899" s="22">
        <v>283.62</v>
      </c>
      <c r="O899">
        <v>4.7619047620000003</v>
      </c>
      <c r="P899" s="22">
        <v>14.180999999999999</v>
      </c>
      <c r="Q899">
        <v>8.8000000000000007</v>
      </c>
    </row>
    <row r="900" spans="1:17" x14ac:dyDescent="0.25">
      <c r="A900">
        <v>2964</v>
      </c>
      <c r="B900" t="s">
        <v>1015</v>
      </c>
      <c r="C900" t="s">
        <v>109</v>
      </c>
      <c r="D900" t="s">
        <v>104</v>
      </c>
      <c r="E900" t="s">
        <v>114</v>
      </c>
      <c r="F900" t="s">
        <v>106</v>
      </c>
      <c r="G900">
        <v>85.6</v>
      </c>
      <c r="H900">
        <v>7</v>
      </c>
      <c r="I900">
        <v>29.96</v>
      </c>
      <c r="J900">
        <v>629.16</v>
      </c>
      <c r="K900" s="6">
        <v>43526</v>
      </c>
      <c r="L900" s="21">
        <v>0.57638888888888895</v>
      </c>
      <c r="M900" t="s">
        <v>112</v>
      </c>
      <c r="N900" s="22">
        <v>599.20000000000005</v>
      </c>
      <c r="O900">
        <v>4.7619047620000003</v>
      </c>
      <c r="P900" s="22">
        <v>29.96</v>
      </c>
      <c r="Q900">
        <v>5.3</v>
      </c>
    </row>
    <row r="901" spans="1:17" x14ac:dyDescent="0.25">
      <c r="A901">
        <v>2182</v>
      </c>
      <c r="B901" t="s">
        <v>1016</v>
      </c>
      <c r="C901" t="s">
        <v>103</v>
      </c>
      <c r="D901" t="s">
        <v>104</v>
      </c>
      <c r="E901" t="s">
        <v>114</v>
      </c>
      <c r="F901" t="s">
        <v>125</v>
      </c>
      <c r="G901">
        <v>35.04</v>
      </c>
      <c r="H901">
        <v>9</v>
      </c>
      <c r="I901">
        <v>15.768000000000001</v>
      </c>
      <c r="J901">
        <v>331.12799999999999</v>
      </c>
      <c r="K901" s="6">
        <v>43505</v>
      </c>
      <c r="L901" s="21">
        <v>0.80347222222222225</v>
      </c>
      <c r="M901" t="s">
        <v>107</v>
      </c>
      <c r="N901" s="22">
        <v>315.36</v>
      </c>
      <c r="O901">
        <v>4.7619047620000003</v>
      </c>
      <c r="P901" s="22">
        <v>15.768000000000001</v>
      </c>
      <c r="Q901">
        <v>4.5999999999999996</v>
      </c>
    </row>
    <row r="902" spans="1:17" x14ac:dyDescent="0.25">
      <c r="A902">
        <v>2719</v>
      </c>
      <c r="B902" t="s">
        <v>1017</v>
      </c>
      <c r="C902" t="s">
        <v>109</v>
      </c>
      <c r="D902" t="s">
        <v>104</v>
      </c>
      <c r="E902" t="s">
        <v>105</v>
      </c>
      <c r="F902" t="s">
        <v>111</v>
      </c>
      <c r="G902">
        <v>44.84</v>
      </c>
      <c r="H902">
        <v>9</v>
      </c>
      <c r="I902">
        <v>20.178000000000001</v>
      </c>
      <c r="J902">
        <v>423.738</v>
      </c>
      <c r="K902" s="6">
        <v>43479</v>
      </c>
      <c r="L902" s="21">
        <v>0.58333333333333337</v>
      </c>
      <c r="M902" t="s">
        <v>116</v>
      </c>
      <c r="N902" s="22">
        <v>403.56</v>
      </c>
      <c r="O902">
        <v>4.7619047620000003</v>
      </c>
      <c r="P902" s="22">
        <v>20.178000000000001</v>
      </c>
      <c r="Q902">
        <v>7.5</v>
      </c>
    </row>
    <row r="903" spans="1:17" x14ac:dyDescent="0.25">
      <c r="A903">
        <v>3188</v>
      </c>
      <c r="B903" t="s">
        <v>1018</v>
      </c>
      <c r="C903" t="s">
        <v>124</v>
      </c>
      <c r="D903" t="s">
        <v>110</v>
      </c>
      <c r="E903" t="s">
        <v>114</v>
      </c>
      <c r="F903" t="s">
        <v>115</v>
      </c>
      <c r="G903">
        <v>45.97</v>
      </c>
      <c r="H903">
        <v>4</v>
      </c>
      <c r="I903">
        <v>9.1940000000000008</v>
      </c>
      <c r="J903">
        <v>193.07400000000001</v>
      </c>
      <c r="K903" s="6">
        <v>43505</v>
      </c>
      <c r="L903" s="21">
        <v>0.50138888888888888</v>
      </c>
      <c r="M903" t="s">
        <v>107</v>
      </c>
      <c r="N903" s="22">
        <v>183.88</v>
      </c>
      <c r="O903">
        <v>4.7619047620000003</v>
      </c>
      <c r="P903" s="22">
        <v>9.1940000000000008</v>
      </c>
      <c r="Q903">
        <v>5.0999999999999996</v>
      </c>
    </row>
    <row r="904" spans="1:17" x14ac:dyDescent="0.25">
      <c r="A904">
        <v>3195</v>
      </c>
      <c r="B904" t="s">
        <v>1019</v>
      </c>
      <c r="C904" t="s">
        <v>103</v>
      </c>
      <c r="D904" t="s">
        <v>104</v>
      </c>
      <c r="E904" t="s">
        <v>105</v>
      </c>
      <c r="F904" t="s">
        <v>106</v>
      </c>
      <c r="G904">
        <v>27.73</v>
      </c>
      <c r="H904">
        <v>5</v>
      </c>
      <c r="I904">
        <v>6.9325000000000001</v>
      </c>
      <c r="J904">
        <v>145.58250000000001</v>
      </c>
      <c r="K904" s="6">
        <v>43550</v>
      </c>
      <c r="L904" s="21">
        <v>0.84791666666666676</v>
      </c>
      <c r="M904" t="s">
        <v>116</v>
      </c>
      <c r="N904" s="22">
        <v>138.65</v>
      </c>
      <c r="O904">
        <v>4.7619047620000003</v>
      </c>
      <c r="P904" s="22">
        <v>6.9325000000000001</v>
      </c>
      <c r="Q904">
        <v>4.2</v>
      </c>
    </row>
    <row r="905" spans="1:17" x14ac:dyDescent="0.25">
      <c r="A905">
        <v>1434</v>
      </c>
      <c r="B905" t="s">
        <v>1020</v>
      </c>
      <c r="C905" t="s">
        <v>103</v>
      </c>
      <c r="D905" t="s">
        <v>110</v>
      </c>
      <c r="E905" t="s">
        <v>114</v>
      </c>
      <c r="F905" t="s">
        <v>125</v>
      </c>
      <c r="G905">
        <v>11.53</v>
      </c>
      <c r="H905">
        <v>7</v>
      </c>
      <c r="I905">
        <v>4.0354999999999999</v>
      </c>
      <c r="J905">
        <v>84.745500000000007</v>
      </c>
      <c r="K905" s="6">
        <v>43493</v>
      </c>
      <c r="L905" s="21">
        <v>0.73263888888888884</v>
      </c>
      <c r="M905" t="s">
        <v>112</v>
      </c>
      <c r="N905" s="22">
        <v>80.709999999999994</v>
      </c>
      <c r="O905">
        <v>4.7619047620000003</v>
      </c>
      <c r="P905" s="22">
        <v>4.0354999999999999</v>
      </c>
      <c r="Q905">
        <v>8.1</v>
      </c>
    </row>
    <row r="906" spans="1:17" x14ac:dyDescent="0.25">
      <c r="A906">
        <v>2437</v>
      </c>
      <c r="B906" t="s">
        <v>1021</v>
      </c>
      <c r="C906" t="s">
        <v>109</v>
      </c>
      <c r="D906" t="s">
        <v>110</v>
      </c>
      <c r="E906" t="s">
        <v>105</v>
      </c>
      <c r="F906" t="s">
        <v>106</v>
      </c>
      <c r="G906">
        <v>58.32</v>
      </c>
      <c r="H906">
        <v>2</v>
      </c>
      <c r="I906">
        <v>5.8319999999999999</v>
      </c>
      <c r="J906">
        <v>122.47199999999999</v>
      </c>
      <c r="K906" s="6">
        <v>43510</v>
      </c>
      <c r="L906" s="21">
        <v>0.52916666666666667</v>
      </c>
      <c r="M906" t="s">
        <v>107</v>
      </c>
      <c r="N906" s="22">
        <v>116.64</v>
      </c>
      <c r="O906">
        <v>4.7619047620000003</v>
      </c>
      <c r="P906" s="22">
        <v>5.8319999999999999</v>
      </c>
      <c r="Q906">
        <v>6</v>
      </c>
    </row>
    <row r="907" spans="1:17" x14ac:dyDescent="0.25">
      <c r="A907">
        <v>1516</v>
      </c>
      <c r="B907" t="s">
        <v>1022</v>
      </c>
      <c r="C907" t="s">
        <v>109</v>
      </c>
      <c r="D907" t="s">
        <v>104</v>
      </c>
      <c r="E907" t="s">
        <v>105</v>
      </c>
      <c r="F907" t="s">
        <v>115</v>
      </c>
      <c r="G907">
        <v>78.38</v>
      </c>
      <c r="H907">
        <v>4</v>
      </c>
      <c r="I907">
        <v>15.676</v>
      </c>
      <c r="J907">
        <v>329.19600000000003</v>
      </c>
      <c r="K907" s="6">
        <v>43548</v>
      </c>
      <c r="L907" s="21">
        <v>0.74722222222222223</v>
      </c>
      <c r="M907" t="s">
        <v>112</v>
      </c>
      <c r="N907" s="22">
        <v>313.52</v>
      </c>
      <c r="O907">
        <v>4.7619047620000003</v>
      </c>
      <c r="P907" s="22">
        <v>15.676</v>
      </c>
      <c r="Q907">
        <v>7.9</v>
      </c>
    </row>
    <row r="908" spans="1:17" x14ac:dyDescent="0.25">
      <c r="A908">
        <v>1927</v>
      </c>
      <c r="B908" t="s">
        <v>1023</v>
      </c>
      <c r="C908" t="s">
        <v>109</v>
      </c>
      <c r="D908" t="s">
        <v>110</v>
      </c>
      <c r="E908" t="s">
        <v>114</v>
      </c>
      <c r="F908" t="s">
        <v>106</v>
      </c>
      <c r="G908">
        <v>84.61</v>
      </c>
      <c r="H908">
        <v>10</v>
      </c>
      <c r="I908">
        <v>42.305</v>
      </c>
      <c r="J908">
        <v>888.40499999999997</v>
      </c>
      <c r="K908" s="6">
        <v>43505</v>
      </c>
      <c r="L908" s="21">
        <v>0.79027777777777775</v>
      </c>
      <c r="M908" t="s">
        <v>116</v>
      </c>
      <c r="N908" s="22">
        <v>846.1</v>
      </c>
      <c r="O908">
        <v>4.7619047620000003</v>
      </c>
      <c r="P908" s="22">
        <v>42.305</v>
      </c>
      <c r="Q908">
        <v>8.8000000000000007</v>
      </c>
    </row>
    <row r="909" spans="1:17" x14ac:dyDescent="0.25">
      <c r="A909">
        <v>1286</v>
      </c>
      <c r="B909" t="s">
        <v>1024</v>
      </c>
      <c r="C909" t="s">
        <v>124</v>
      </c>
      <c r="D909" t="s">
        <v>110</v>
      </c>
      <c r="E909" t="s">
        <v>105</v>
      </c>
      <c r="F909" t="s">
        <v>106</v>
      </c>
      <c r="G909">
        <v>82.88</v>
      </c>
      <c r="H909">
        <v>5</v>
      </c>
      <c r="I909">
        <v>20.72</v>
      </c>
      <c r="J909">
        <v>435.12</v>
      </c>
      <c r="K909" s="6">
        <v>43548</v>
      </c>
      <c r="L909" s="21">
        <v>0.58888888888888891</v>
      </c>
      <c r="M909" t="s">
        <v>116</v>
      </c>
      <c r="N909" s="22">
        <v>414.4</v>
      </c>
      <c r="O909">
        <v>4.7619047620000003</v>
      </c>
      <c r="P909" s="22">
        <v>20.72</v>
      </c>
      <c r="Q909">
        <v>6.6</v>
      </c>
    </row>
    <row r="910" spans="1:17" x14ac:dyDescent="0.25">
      <c r="A910">
        <v>1846</v>
      </c>
      <c r="B910" t="s">
        <v>1025</v>
      </c>
      <c r="C910" t="s">
        <v>103</v>
      </c>
      <c r="D910" t="s">
        <v>104</v>
      </c>
      <c r="E910" t="s">
        <v>105</v>
      </c>
      <c r="F910" t="s">
        <v>125</v>
      </c>
      <c r="G910">
        <v>79.540000000000006</v>
      </c>
      <c r="H910">
        <v>2</v>
      </c>
      <c r="I910">
        <v>7.9539999999999997</v>
      </c>
      <c r="J910">
        <v>167.03399999999999</v>
      </c>
      <c r="K910" s="6">
        <v>43551</v>
      </c>
      <c r="L910" s="21">
        <v>0.6875</v>
      </c>
      <c r="M910" t="s">
        <v>107</v>
      </c>
      <c r="N910" s="22">
        <v>159.08000000000001</v>
      </c>
      <c r="O910">
        <v>4.7619047620000003</v>
      </c>
      <c r="P910" s="22">
        <v>7.9539999999999997</v>
      </c>
      <c r="Q910">
        <v>6.2</v>
      </c>
    </row>
    <row r="911" spans="1:17" x14ac:dyDescent="0.25">
      <c r="A911">
        <v>2469</v>
      </c>
      <c r="B911" t="s">
        <v>1026</v>
      </c>
      <c r="C911" t="s">
        <v>124</v>
      </c>
      <c r="D911" t="s">
        <v>110</v>
      </c>
      <c r="E911" t="s">
        <v>105</v>
      </c>
      <c r="F911" t="s">
        <v>115</v>
      </c>
      <c r="G911">
        <v>49.01</v>
      </c>
      <c r="H911">
        <v>10</v>
      </c>
      <c r="I911">
        <v>24.504999999999999</v>
      </c>
      <c r="J911">
        <v>514.60500000000002</v>
      </c>
      <c r="K911" s="6">
        <v>43492</v>
      </c>
      <c r="L911" s="21">
        <v>0.44722222222222219</v>
      </c>
      <c r="M911" t="s">
        <v>116</v>
      </c>
      <c r="N911" s="22">
        <v>490.1</v>
      </c>
      <c r="O911">
        <v>4.7619047620000003</v>
      </c>
      <c r="P911" s="22">
        <v>24.504999999999999</v>
      </c>
      <c r="Q911">
        <v>4.2</v>
      </c>
    </row>
    <row r="912" spans="1:17" x14ac:dyDescent="0.25">
      <c r="A912">
        <v>2278</v>
      </c>
      <c r="B912" t="s">
        <v>1027</v>
      </c>
      <c r="C912" t="s">
        <v>124</v>
      </c>
      <c r="D912" t="s">
        <v>104</v>
      </c>
      <c r="E912" t="s">
        <v>105</v>
      </c>
      <c r="F912" t="s">
        <v>125</v>
      </c>
      <c r="G912">
        <v>29.15</v>
      </c>
      <c r="H912">
        <v>3</v>
      </c>
      <c r="I912">
        <v>4.3724999999999996</v>
      </c>
      <c r="J912">
        <v>91.822500000000005</v>
      </c>
      <c r="K912" s="6">
        <v>43551</v>
      </c>
      <c r="L912" s="21">
        <v>0.8534722222222223</v>
      </c>
      <c r="M912" t="s">
        <v>116</v>
      </c>
      <c r="N912" s="22">
        <v>87.45</v>
      </c>
      <c r="O912">
        <v>4.7619047620000003</v>
      </c>
      <c r="P912" s="22">
        <v>4.3724999999999996</v>
      </c>
      <c r="Q912">
        <v>7.3</v>
      </c>
    </row>
    <row r="913" spans="1:17" x14ac:dyDescent="0.25">
      <c r="A913">
        <v>2129</v>
      </c>
      <c r="B913" t="s">
        <v>1028</v>
      </c>
      <c r="C913" t="s">
        <v>109</v>
      </c>
      <c r="D913" t="s">
        <v>110</v>
      </c>
      <c r="E913" t="s">
        <v>105</v>
      </c>
      <c r="F913" t="s">
        <v>111</v>
      </c>
      <c r="G913">
        <v>56.13</v>
      </c>
      <c r="H913">
        <v>4</v>
      </c>
      <c r="I913">
        <v>11.226000000000001</v>
      </c>
      <c r="J913">
        <v>235.74600000000001</v>
      </c>
      <c r="K913" s="6">
        <v>43484</v>
      </c>
      <c r="L913" s="21">
        <v>0.48819444444444443</v>
      </c>
      <c r="M913" t="s">
        <v>107</v>
      </c>
      <c r="N913" s="22">
        <v>224.52</v>
      </c>
      <c r="O913">
        <v>4.7619047620000003</v>
      </c>
      <c r="P913" s="22">
        <v>11.226000000000001</v>
      </c>
      <c r="Q913">
        <v>8.6</v>
      </c>
    </row>
    <row r="914" spans="1:17" x14ac:dyDescent="0.25">
      <c r="A914">
        <v>3169</v>
      </c>
      <c r="B914" t="s">
        <v>1029</v>
      </c>
      <c r="C914" t="s">
        <v>103</v>
      </c>
      <c r="D914" t="s">
        <v>110</v>
      </c>
      <c r="E914" t="s">
        <v>105</v>
      </c>
      <c r="F914" t="s">
        <v>115</v>
      </c>
      <c r="G914">
        <v>93.12</v>
      </c>
      <c r="H914">
        <v>8</v>
      </c>
      <c r="I914">
        <v>37.247999999999998</v>
      </c>
      <c r="J914">
        <v>782.20799999999997</v>
      </c>
      <c r="K914" s="6">
        <v>43503</v>
      </c>
      <c r="L914" s="21">
        <v>0.42291666666666666</v>
      </c>
      <c r="M914" t="s">
        <v>112</v>
      </c>
      <c r="N914" s="22">
        <v>744.96</v>
      </c>
      <c r="O914">
        <v>4.7619047620000003</v>
      </c>
      <c r="P914" s="22">
        <v>37.247999999999998</v>
      </c>
      <c r="Q914">
        <v>6.8</v>
      </c>
    </row>
    <row r="915" spans="1:17" x14ac:dyDescent="0.25">
      <c r="A915">
        <v>2823</v>
      </c>
      <c r="B915" t="s">
        <v>1030</v>
      </c>
      <c r="C915" t="s">
        <v>103</v>
      </c>
      <c r="D915" t="s">
        <v>104</v>
      </c>
      <c r="E915" t="s">
        <v>114</v>
      </c>
      <c r="F915" t="s">
        <v>127</v>
      </c>
      <c r="G915">
        <v>51.34</v>
      </c>
      <c r="H915">
        <v>8</v>
      </c>
      <c r="I915">
        <v>20.536000000000001</v>
      </c>
      <c r="J915">
        <v>431.25599999999997</v>
      </c>
      <c r="K915" s="6">
        <v>43496</v>
      </c>
      <c r="L915" s="21">
        <v>0.41666666666666669</v>
      </c>
      <c r="M915" t="s">
        <v>107</v>
      </c>
      <c r="N915" s="22">
        <v>410.72</v>
      </c>
      <c r="O915">
        <v>4.7619047620000003</v>
      </c>
      <c r="P915" s="22">
        <v>20.536000000000001</v>
      </c>
      <c r="Q915">
        <v>7.6</v>
      </c>
    </row>
    <row r="916" spans="1:17" x14ac:dyDescent="0.25">
      <c r="A916">
        <v>3192</v>
      </c>
      <c r="B916" t="s">
        <v>1031</v>
      </c>
      <c r="C916" t="s">
        <v>103</v>
      </c>
      <c r="D916" t="s">
        <v>104</v>
      </c>
      <c r="E916" t="s">
        <v>105</v>
      </c>
      <c r="F916" t="s">
        <v>125</v>
      </c>
      <c r="G916">
        <v>99.6</v>
      </c>
      <c r="H916">
        <v>3</v>
      </c>
      <c r="I916">
        <v>14.94</v>
      </c>
      <c r="J916">
        <v>313.74</v>
      </c>
      <c r="K916" s="6">
        <v>43521</v>
      </c>
      <c r="L916" s="21">
        <v>0.78125</v>
      </c>
      <c r="M916" t="s">
        <v>112</v>
      </c>
      <c r="N916" s="22">
        <v>298.8</v>
      </c>
      <c r="O916">
        <v>4.7619047620000003</v>
      </c>
      <c r="P916" s="22">
        <v>14.94</v>
      </c>
      <c r="Q916">
        <v>5.8</v>
      </c>
    </row>
    <row r="917" spans="1:17" x14ac:dyDescent="0.25">
      <c r="A917">
        <v>2391</v>
      </c>
      <c r="B917" t="s">
        <v>1032</v>
      </c>
      <c r="C917" t="s">
        <v>109</v>
      </c>
      <c r="D917" t="s">
        <v>110</v>
      </c>
      <c r="E917" t="s">
        <v>105</v>
      </c>
      <c r="F917" t="s">
        <v>111</v>
      </c>
      <c r="G917">
        <v>35.49</v>
      </c>
      <c r="H917">
        <v>6</v>
      </c>
      <c r="I917">
        <v>10.647</v>
      </c>
      <c r="J917">
        <v>223.58699999999999</v>
      </c>
      <c r="K917" s="6">
        <v>43498</v>
      </c>
      <c r="L917" s="21">
        <v>0.52777777777777779</v>
      </c>
      <c r="M917" t="s">
        <v>112</v>
      </c>
      <c r="N917" s="22">
        <v>212.94</v>
      </c>
      <c r="O917">
        <v>4.7619047620000003</v>
      </c>
      <c r="P917" s="22">
        <v>10.647</v>
      </c>
      <c r="Q917">
        <v>4.0999999999999996</v>
      </c>
    </row>
    <row r="918" spans="1:17" x14ac:dyDescent="0.25">
      <c r="A918">
        <v>2526</v>
      </c>
      <c r="B918" t="s">
        <v>1033</v>
      </c>
      <c r="C918" t="s">
        <v>109</v>
      </c>
      <c r="D918" t="s">
        <v>104</v>
      </c>
      <c r="E918" t="s">
        <v>114</v>
      </c>
      <c r="F918" t="s">
        <v>118</v>
      </c>
      <c r="G918">
        <v>42.85</v>
      </c>
      <c r="H918">
        <v>1</v>
      </c>
      <c r="I918">
        <v>2.1425000000000001</v>
      </c>
      <c r="J918">
        <v>44.9925</v>
      </c>
      <c r="K918" s="6">
        <v>43538</v>
      </c>
      <c r="L918" s="21">
        <v>0.65</v>
      </c>
      <c r="M918" t="s">
        <v>116</v>
      </c>
      <c r="N918" s="22">
        <v>42.85</v>
      </c>
      <c r="O918">
        <v>4.7619047620000003</v>
      </c>
      <c r="P918" s="22">
        <v>2.1425000000000001</v>
      </c>
      <c r="Q918">
        <v>9.3000000000000007</v>
      </c>
    </row>
    <row r="919" spans="1:17" x14ac:dyDescent="0.25">
      <c r="A919">
        <v>2131</v>
      </c>
      <c r="B919" t="s">
        <v>1034</v>
      </c>
      <c r="C919" t="s">
        <v>103</v>
      </c>
      <c r="D919" t="s">
        <v>110</v>
      </c>
      <c r="E919" t="s">
        <v>105</v>
      </c>
      <c r="F919" t="s">
        <v>127</v>
      </c>
      <c r="G919">
        <v>94.67</v>
      </c>
      <c r="H919">
        <v>4</v>
      </c>
      <c r="I919">
        <v>18.934000000000001</v>
      </c>
      <c r="J919">
        <v>397.61399999999998</v>
      </c>
      <c r="K919" s="6">
        <v>43535</v>
      </c>
      <c r="L919" s="21">
        <v>0.50277777777777777</v>
      </c>
      <c r="M919" t="s">
        <v>112</v>
      </c>
      <c r="N919" s="22">
        <v>378.68</v>
      </c>
      <c r="O919">
        <v>4.7619047620000003</v>
      </c>
      <c r="P919" s="22">
        <v>18.934000000000001</v>
      </c>
      <c r="Q919">
        <v>6.8</v>
      </c>
    </row>
    <row r="920" spans="1:17" x14ac:dyDescent="0.25">
      <c r="A920">
        <v>2358</v>
      </c>
      <c r="B920" t="s">
        <v>1035</v>
      </c>
      <c r="C920" t="s">
        <v>124</v>
      </c>
      <c r="D920" t="s">
        <v>110</v>
      </c>
      <c r="E920" t="s">
        <v>114</v>
      </c>
      <c r="F920" t="s">
        <v>115</v>
      </c>
      <c r="G920">
        <v>68.97</v>
      </c>
      <c r="H920">
        <v>3</v>
      </c>
      <c r="I920">
        <v>10.345499999999999</v>
      </c>
      <c r="J920">
        <v>217.25550000000001</v>
      </c>
      <c r="K920" s="6">
        <v>43518</v>
      </c>
      <c r="L920" s="21">
        <v>0.47638888888888892</v>
      </c>
      <c r="M920" t="s">
        <v>107</v>
      </c>
      <c r="N920" s="22">
        <v>206.91</v>
      </c>
      <c r="O920">
        <v>4.7619047620000003</v>
      </c>
      <c r="P920" s="22">
        <v>10.345499999999999</v>
      </c>
      <c r="Q920">
        <v>8.6999999999999993</v>
      </c>
    </row>
    <row r="921" spans="1:17" x14ac:dyDescent="0.25">
      <c r="A921">
        <v>2350</v>
      </c>
      <c r="B921" t="s">
        <v>1036</v>
      </c>
      <c r="C921" t="s">
        <v>124</v>
      </c>
      <c r="D921" t="s">
        <v>104</v>
      </c>
      <c r="E921" t="s">
        <v>105</v>
      </c>
      <c r="F921" t="s">
        <v>111</v>
      </c>
      <c r="G921">
        <v>26.26</v>
      </c>
      <c r="H921">
        <v>3</v>
      </c>
      <c r="I921">
        <v>3.9390000000000001</v>
      </c>
      <c r="J921">
        <v>82.718999999999994</v>
      </c>
      <c r="K921" s="6">
        <v>43526</v>
      </c>
      <c r="L921" s="21">
        <v>0.52500000000000002</v>
      </c>
      <c r="M921" t="s">
        <v>107</v>
      </c>
      <c r="N921" s="22">
        <v>78.78</v>
      </c>
      <c r="O921">
        <v>4.7619047620000003</v>
      </c>
      <c r="P921" s="22">
        <v>3.9390000000000001</v>
      </c>
      <c r="Q921">
        <v>6.3</v>
      </c>
    </row>
    <row r="922" spans="1:17" x14ac:dyDescent="0.25">
      <c r="A922">
        <v>2814</v>
      </c>
      <c r="B922" t="s">
        <v>1037</v>
      </c>
      <c r="C922" t="s">
        <v>109</v>
      </c>
      <c r="D922" t="s">
        <v>104</v>
      </c>
      <c r="E922" t="s">
        <v>105</v>
      </c>
      <c r="F922" t="s">
        <v>115</v>
      </c>
      <c r="G922">
        <v>35.79</v>
      </c>
      <c r="H922">
        <v>9</v>
      </c>
      <c r="I922">
        <v>16.105499999999999</v>
      </c>
      <c r="J922">
        <v>338.21550000000002</v>
      </c>
      <c r="K922" s="6">
        <v>43534</v>
      </c>
      <c r="L922" s="21">
        <v>0.62916666666666665</v>
      </c>
      <c r="M922" t="s">
        <v>116</v>
      </c>
      <c r="N922" s="22">
        <v>322.11</v>
      </c>
      <c r="O922">
        <v>4.7619047620000003</v>
      </c>
      <c r="P922" s="22">
        <v>16.105499999999999</v>
      </c>
      <c r="Q922">
        <v>5.0999999999999996</v>
      </c>
    </row>
    <row r="923" spans="1:17" x14ac:dyDescent="0.25">
      <c r="A923">
        <v>3209</v>
      </c>
      <c r="B923" t="s">
        <v>1038</v>
      </c>
      <c r="C923" t="s">
        <v>124</v>
      </c>
      <c r="D923" t="s">
        <v>110</v>
      </c>
      <c r="E923" t="s">
        <v>105</v>
      </c>
      <c r="F923" t="s">
        <v>115</v>
      </c>
      <c r="G923">
        <v>16.37</v>
      </c>
      <c r="H923">
        <v>6</v>
      </c>
      <c r="I923">
        <v>4.9109999999999996</v>
      </c>
      <c r="J923">
        <v>103.131</v>
      </c>
      <c r="K923" s="6">
        <v>43504</v>
      </c>
      <c r="L923" s="21">
        <v>0.45694444444444443</v>
      </c>
      <c r="M923" t="s">
        <v>112</v>
      </c>
      <c r="N923" s="22">
        <v>98.22</v>
      </c>
      <c r="O923">
        <v>4.7619047620000003</v>
      </c>
      <c r="P923" s="22">
        <v>4.9109999999999996</v>
      </c>
      <c r="Q923">
        <v>7</v>
      </c>
    </row>
    <row r="924" spans="1:17" x14ac:dyDescent="0.25">
      <c r="A924">
        <v>2140</v>
      </c>
      <c r="B924" t="s">
        <v>1039</v>
      </c>
      <c r="C924" t="s">
        <v>109</v>
      </c>
      <c r="D924" t="s">
        <v>104</v>
      </c>
      <c r="E924" t="s">
        <v>105</v>
      </c>
      <c r="F924" t="s">
        <v>115</v>
      </c>
      <c r="G924">
        <v>12.73</v>
      </c>
      <c r="H924">
        <v>2</v>
      </c>
      <c r="I924">
        <v>1.2729999999999999</v>
      </c>
      <c r="J924">
        <v>26.733000000000001</v>
      </c>
      <c r="K924" s="6">
        <v>43518</v>
      </c>
      <c r="L924" s="21">
        <v>0.50694444444444442</v>
      </c>
      <c r="M924" t="s">
        <v>116</v>
      </c>
      <c r="N924" s="22">
        <v>25.46</v>
      </c>
      <c r="O924">
        <v>4.7619047620000003</v>
      </c>
      <c r="P924" s="22">
        <v>1.2729999999999999</v>
      </c>
      <c r="Q924">
        <v>5.2</v>
      </c>
    </row>
    <row r="925" spans="1:17" x14ac:dyDescent="0.25">
      <c r="A925">
        <v>1104</v>
      </c>
      <c r="B925" t="s">
        <v>1040</v>
      </c>
      <c r="C925" t="s">
        <v>109</v>
      </c>
      <c r="D925" t="s">
        <v>110</v>
      </c>
      <c r="E925" t="s">
        <v>105</v>
      </c>
      <c r="F925" t="s">
        <v>118</v>
      </c>
      <c r="G925">
        <v>83.14</v>
      </c>
      <c r="H925">
        <v>7</v>
      </c>
      <c r="I925">
        <v>29.099</v>
      </c>
      <c r="J925">
        <v>611.07899999999995</v>
      </c>
      <c r="K925" s="6">
        <v>43475</v>
      </c>
      <c r="L925" s="21">
        <v>0.4381944444444445</v>
      </c>
      <c r="M925" t="s">
        <v>116</v>
      </c>
      <c r="N925" s="22">
        <v>581.98</v>
      </c>
      <c r="O925">
        <v>4.7619047620000003</v>
      </c>
      <c r="P925" s="22">
        <v>29.099</v>
      </c>
      <c r="Q925">
        <v>6.6</v>
      </c>
    </row>
    <row r="926" spans="1:17" x14ac:dyDescent="0.25">
      <c r="A926">
        <v>1522</v>
      </c>
      <c r="B926" t="s">
        <v>1041</v>
      </c>
      <c r="C926" t="s">
        <v>109</v>
      </c>
      <c r="D926" t="s">
        <v>104</v>
      </c>
      <c r="E926" t="s">
        <v>105</v>
      </c>
      <c r="F926" t="s">
        <v>118</v>
      </c>
      <c r="G926">
        <v>35.22</v>
      </c>
      <c r="H926">
        <v>6</v>
      </c>
      <c r="I926">
        <v>10.566000000000001</v>
      </c>
      <c r="J926">
        <v>221.886</v>
      </c>
      <c r="K926" s="6">
        <v>43538</v>
      </c>
      <c r="L926" s="21">
        <v>0.5756944444444444</v>
      </c>
      <c r="M926" t="s">
        <v>107</v>
      </c>
      <c r="N926" s="22">
        <v>211.32</v>
      </c>
      <c r="O926">
        <v>4.7619047620000003</v>
      </c>
      <c r="P926" s="22">
        <v>10.566000000000001</v>
      </c>
      <c r="Q926">
        <v>6.5</v>
      </c>
    </row>
    <row r="927" spans="1:17" x14ac:dyDescent="0.25">
      <c r="A927">
        <v>2075</v>
      </c>
      <c r="B927" t="s">
        <v>1042</v>
      </c>
      <c r="C927" t="s">
        <v>124</v>
      </c>
      <c r="D927" t="s">
        <v>110</v>
      </c>
      <c r="E927" t="s">
        <v>105</v>
      </c>
      <c r="F927" t="s">
        <v>111</v>
      </c>
      <c r="G927">
        <v>13.78</v>
      </c>
      <c r="H927">
        <v>4</v>
      </c>
      <c r="I927">
        <v>2.7559999999999998</v>
      </c>
      <c r="J927">
        <v>57.875999999999998</v>
      </c>
      <c r="K927" s="6">
        <v>43475</v>
      </c>
      <c r="L927" s="21">
        <v>0.46527777777777773</v>
      </c>
      <c r="M927" t="s">
        <v>107</v>
      </c>
      <c r="N927" s="22">
        <v>55.12</v>
      </c>
      <c r="O927">
        <v>4.7619047620000003</v>
      </c>
      <c r="P927" s="22">
        <v>2.7559999999999998</v>
      </c>
      <c r="Q927">
        <v>9</v>
      </c>
    </row>
    <row r="928" spans="1:17" x14ac:dyDescent="0.25">
      <c r="A928">
        <v>2254</v>
      </c>
      <c r="B928" t="s">
        <v>1043</v>
      </c>
      <c r="C928" t="s">
        <v>124</v>
      </c>
      <c r="D928" t="s">
        <v>104</v>
      </c>
      <c r="E928" t="s">
        <v>114</v>
      </c>
      <c r="F928" t="s">
        <v>118</v>
      </c>
      <c r="G928">
        <v>88.31</v>
      </c>
      <c r="H928">
        <v>1</v>
      </c>
      <c r="I928">
        <v>4.4154999999999998</v>
      </c>
      <c r="J928">
        <v>92.725499999999997</v>
      </c>
      <c r="K928" s="6">
        <v>43511</v>
      </c>
      <c r="L928" s="21">
        <v>0.73472222222222217</v>
      </c>
      <c r="M928" t="s">
        <v>116</v>
      </c>
      <c r="N928" s="22">
        <v>88.31</v>
      </c>
      <c r="O928">
        <v>4.7619047620000003</v>
      </c>
      <c r="P928" s="22">
        <v>4.4154999999999998</v>
      </c>
      <c r="Q928">
        <v>5.2</v>
      </c>
    </row>
    <row r="929" spans="1:17" x14ac:dyDescent="0.25">
      <c r="A929">
        <v>2624</v>
      </c>
      <c r="B929" t="s">
        <v>1044</v>
      </c>
      <c r="C929" t="s">
        <v>103</v>
      </c>
      <c r="D929" t="s">
        <v>104</v>
      </c>
      <c r="E929" t="s">
        <v>105</v>
      </c>
      <c r="F929" t="s">
        <v>106</v>
      </c>
      <c r="G929">
        <v>39.619999999999997</v>
      </c>
      <c r="H929">
        <v>9</v>
      </c>
      <c r="I929">
        <v>17.829000000000001</v>
      </c>
      <c r="J929">
        <v>374.40899999999999</v>
      </c>
      <c r="K929" s="6">
        <v>43478</v>
      </c>
      <c r="L929" s="21">
        <v>0.74583333333333324</v>
      </c>
      <c r="M929" t="s">
        <v>116</v>
      </c>
      <c r="N929" s="22">
        <v>356.58</v>
      </c>
      <c r="O929">
        <v>4.7619047620000003</v>
      </c>
      <c r="P929" s="22">
        <v>17.829000000000001</v>
      </c>
      <c r="Q929">
        <v>6.8</v>
      </c>
    </row>
    <row r="930" spans="1:17" x14ac:dyDescent="0.25">
      <c r="A930">
        <v>2482</v>
      </c>
      <c r="B930" t="s">
        <v>1045</v>
      </c>
      <c r="C930" t="s">
        <v>124</v>
      </c>
      <c r="D930" t="s">
        <v>110</v>
      </c>
      <c r="E930" t="s">
        <v>105</v>
      </c>
      <c r="F930" t="s">
        <v>111</v>
      </c>
      <c r="G930">
        <v>88.25</v>
      </c>
      <c r="H930">
        <v>9</v>
      </c>
      <c r="I930">
        <v>39.712499999999999</v>
      </c>
      <c r="J930">
        <v>833.96249999999998</v>
      </c>
      <c r="K930" s="6">
        <v>43511</v>
      </c>
      <c r="L930" s="21">
        <v>0.86875000000000002</v>
      </c>
      <c r="M930" t="s">
        <v>116</v>
      </c>
      <c r="N930" s="22">
        <v>794.25</v>
      </c>
      <c r="O930">
        <v>4.7619047620000003</v>
      </c>
      <c r="P930" s="22">
        <v>39.712499999999999</v>
      </c>
      <c r="Q930">
        <v>7.6</v>
      </c>
    </row>
    <row r="931" spans="1:17" x14ac:dyDescent="0.25">
      <c r="A931">
        <v>2961</v>
      </c>
      <c r="B931" t="s">
        <v>1046</v>
      </c>
      <c r="C931" t="s">
        <v>124</v>
      </c>
      <c r="D931" t="s">
        <v>110</v>
      </c>
      <c r="E931" t="s">
        <v>114</v>
      </c>
      <c r="F931" t="s">
        <v>118</v>
      </c>
      <c r="G931">
        <v>25.31</v>
      </c>
      <c r="H931">
        <v>2</v>
      </c>
      <c r="I931">
        <v>2.5310000000000001</v>
      </c>
      <c r="J931">
        <v>53.151000000000003</v>
      </c>
      <c r="K931" s="6">
        <v>43526</v>
      </c>
      <c r="L931" s="21">
        <v>0.80972222222222223</v>
      </c>
      <c r="M931" t="s">
        <v>107</v>
      </c>
      <c r="N931" s="22">
        <v>50.62</v>
      </c>
      <c r="O931">
        <v>4.7619047620000003</v>
      </c>
      <c r="P931" s="22">
        <v>2.5310000000000001</v>
      </c>
      <c r="Q931">
        <v>7.2</v>
      </c>
    </row>
    <row r="932" spans="1:17" x14ac:dyDescent="0.25">
      <c r="A932">
        <v>2890</v>
      </c>
      <c r="B932" t="s">
        <v>1047</v>
      </c>
      <c r="C932" t="s">
        <v>124</v>
      </c>
      <c r="D932" t="s">
        <v>110</v>
      </c>
      <c r="E932" t="s">
        <v>114</v>
      </c>
      <c r="F932" t="s">
        <v>115</v>
      </c>
      <c r="G932">
        <v>99.92</v>
      </c>
      <c r="H932">
        <v>6</v>
      </c>
      <c r="I932">
        <v>29.975999999999999</v>
      </c>
      <c r="J932">
        <v>629.49599999999998</v>
      </c>
      <c r="K932" s="6">
        <v>43548</v>
      </c>
      <c r="L932" s="21">
        <v>0.56458333333333333</v>
      </c>
      <c r="M932" t="s">
        <v>107</v>
      </c>
      <c r="N932" s="22">
        <v>599.52</v>
      </c>
      <c r="O932">
        <v>4.7619047620000003</v>
      </c>
      <c r="P932" s="22">
        <v>29.975999999999999</v>
      </c>
      <c r="Q932">
        <v>7.1</v>
      </c>
    </row>
    <row r="933" spans="1:17" x14ac:dyDescent="0.25">
      <c r="A933">
        <v>1884</v>
      </c>
      <c r="B933" t="s">
        <v>1048</v>
      </c>
      <c r="C933" t="s">
        <v>109</v>
      </c>
      <c r="D933" t="s">
        <v>104</v>
      </c>
      <c r="E933" t="s">
        <v>105</v>
      </c>
      <c r="F933" t="s">
        <v>127</v>
      </c>
      <c r="G933">
        <v>83.35</v>
      </c>
      <c r="H933">
        <v>2</v>
      </c>
      <c r="I933">
        <v>8.3350000000000009</v>
      </c>
      <c r="J933">
        <v>175.035</v>
      </c>
      <c r="K933" s="6">
        <v>43498</v>
      </c>
      <c r="L933" s="21">
        <v>0.58680555555555558</v>
      </c>
      <c r="M933" t="s">
        <v>116</v>
      </c>
      <c r="N933" s="22">
        <v>166.7</v>
      </c>
      <c r="O933">
        <v>4.7619047620000003</v>
      </c>
      <c r="P933" s="22">
        <v>8.3350000000000009</v>
      </c>
      <c r="Q933">
        <v>9.5</v>
      </c>
    </row>
    <row r="934" spans="1:17" x14ac:dyDescent="0.25">
      <c r="A934">
        <v>2593</v>
      </c>
      <c r="B934" t="s">
        <v>1049</v>
      </c>
      <c r="C934" t="s">
        <v>103</v>
      </c>
      <c r="D934" t="s">
        <v>110</v>
      </c>
      <c r="E934" t="s">
        <v>105</v>
      </c>
      <c r="F934" t="s">
        <v>125</v>
      </c>
      <c r="G934">
        <v>74.44</v>
      </c>
      <c r="H934">
        <v>10</v>
      </c>
      <c r="I934">
        <v>37.22</v>
      </c>
      <c r="J934">
        <v>781.62</v>
      </c>
      <c r="K934" s="6">
        <v>43523</v>
      </c>
      <c r="L934" s="21">
        <v>0.4861111111111111</v>
      </c>
      <c r="M934" t="s">
        <v>107</v>
      </c>
      <c r="N934" s="22">
        <v>744.4</v>
      </c>
      <c r="O934">
        <v>4.7619047620000003</v>
      </c>
      <c r="P934" s="22">
        <v>37.22</v>
      </c>
      <c r="Q934">
        <v>5.0999999999999996</v>
      </c>
    </row>
    <row r="935" spans="1:17" x14ac:dyDescent="0.25">
      <c r="A935">
        <v>1803</v>
      </c>
      <c r="B935" t="s">
        <v>1050</v>
      </c>
      <c r="C935" t="s">
        <v>109</v>
      </c>
      <c r="D935" t="s">
        <v>110</v>
      </c>
      <c r="E935" t="s">
        <v>114</v>
      </c>
      <c r="F935" t="s">
        <v>106</v>
      </c>
      <c r="G935">
        <v>64.08</v>
      </c>
      <c r="H935">
        <v>7</v>
      </c>
      <c r="I935">
        <v>22.428000000000001</v>
      </c>
      <c r="J935">
        <v>470.988</v>
      </c>
      <c r="K935" s="6">
        <v>43485</v>
      </c>
      <c r="L935" s="21">
        <v>0.51874999999999993</v>
      </c>
      <c r="M935" t="s">
        <v>107</v>
      </c>
      <c r="N935" s="22">
        <v>448.56</v>
      </c>
      <c r="O935">
        <v>4.7619047620000003</v>
      </c>
      <c r="P935" s="22">
        <v>22.428000000000001</v>
      </c>
      <c r="Q935">
        <v>7.6</v>
      </c>
    </row>
    <row r="936" spans="1:17" x14ac:dyDescent="0.25">
      <c r="A936">
        <v>2267</v>
      </c>
      <c r="B936" t="s">
        <v>1051</v>
      </c>
      <c r="C936" t="s">
        <v>124</v>
      </c>
      <c r="D936" t="s">
        <v>110</v>
      </c>
      <c r="E936" t="s">
        <v>105</v>
      </c>
      <c r="F936" t="s">
        <v>115</v>
      </c>
      <c r="G936">
        <v>63.15</v>
      </c>
      <c r="H936">
        <v>6</v>
      </c>
      <c r="I936">
        <v>18.945</v>
      </c>
      <c r="J936">
        <v>397.84500000000003</v>
      </c>
      <c r="K936" s="6">
        <v>43468</v>
      </c>
      <c r="L936" s="21">
        <v>0.85</v>
      </c>
      <c r="M936" t="s">
        <v>107</v>
      </c>
      <c r="N936" s="22">
        <v>378.9</v>
      </c>
      <c r="O936">
        <v>4.7619047620000003</v>
      </c>
      <c r="P936" s="22">
        <v>18.945</v>
      </c>
      <c r="Q936">
        <v>9.8000000000000007</v>
      </c>
    </row>
    <row r="937" spans="1:17" x14ac:dyDescent="0.25">
      <c r="A937">
        <v>2455</v>
      </c>
      <c r="B937" t="s">
        <v>1052</v>
      </c>
      <c r="C937" t="s">
        <v>109</v>
      </c>
      <c r="D937" t="s">
        <v>104</v>
      </c>
      <c r="E937" t="s">
        <v>114</v>
      </c>
      <c r="F937" t="s">
        <v>115</v>
      </c>
      <c r="G937">
        <v>85.72</v>
      </c>
      <c r="H937">
        <v>3</v>
      </c>
      <c r="I937">
        <v>12.858000000000001</v>
      </c>
      <c r="J937">
        <v>270.01799999999997</v>
      </c>
      <c r="K937" s="6">
        <v>43489</v>
      </c>
      <c r="L937" s="21">
        <v>0.87430555555555556</v>
      </c>
      <c r="M937" t="s">
        <v>107</v>
      </c>
      <c r="N937" s="22">
        <v>257.16000000000003</v>
      </c>
      <c r="O937">
        <v>4.7619047620000003</v>
      </c>
      <c r="P937" s="22">
        <v>12.858000000000001</v>
      </c>
      <c r="Q937">
        <v>5.0999999999999996</v>
      </c>
    </row>
    <row r="938" spans="1:17" x14ac:dyDescent="0.25">
      <c r="A938">
        <v>2506</v>
      </c>
      <c r="B938" t="s">
        <v>1053</v>
      </c>
      <c r="C938" t="s">
        <v>103</v>
      </c>
      <c r="D938" t="s">
        <v>110</v>
      </c>
      <c r="E938" t="s">
        <v>105</v>
      </c>
      <c r="F938" t="s">
        <v>118</v>
      </c>
      <c r="G938">
        <v>89.48</v>
      </c>
      <c r="H938">
        <v>5</v>
      </c>
      <c r="I938">
        <v>22.37</v>
      </c>
      <c r="J938">
        <v>469.77</v>
      </c>
      <c r="K938" s="6">
        <v>43554</v>
      </c>
      <c r="L938" s="21">
        <v>0.4291666666666667</v>
      </c>
      <c r="M938" t="s">
        <v>112</v>
      </c>
      <c r="N938" s="22">
        <v>447.4</v>
      </c>
      <c r="O938">
        <v>4.7619047620000003</v>
      </c>
      <c r="P938" s="22">
        <v>22.37</v>
      </c>
      <c r="Q938">
        <v>7.4</v>
      </c>
    </row>
    <row r="939" spans="1:17" x14ac:dyDescent="0.25">
      <c r="A939">
        <v>3203</v>
      </c>
      <c r="B939" t="s">
        <v>1054</v>
      </c>
      <c r="C939" t="s">
        <v>103</v>
      </c>
      <c r="D939" t="s">
        <v>104</v>
      </c>
      <c r="E939" t="s">
        <v>105</v>
      </c>
      <c r="F939" t="s">
        <v>106</v>
      </c>
      <c r="G939">
        <v>92.09</v>
      </c>
      <c r="H939">
        <v>3</v>
      </c>
      <c r="I939">
        <v>13.813499999999999</v>
      </c>
      <c r="J939">
        <v>290.08350000000002</v>
      </c>
      <c r="K939" s="6">
        <v>43513</v>
      </c>
      <c r="L939" s="21">
        <v>0.68541666666666667</v>
      </c>
      <c r="M939" t="s">
        <v>112</v>
      </c>
      <c r="N939" s="22">
        <v>276.27</v>
      </c>
      <c r="O939">
        <v>4.7619047620000003</v>
      </c>
      <c r="P939" s="22">
        <v>13.813499999999999</v>
      </c>
      <c r="Q939">
        <v>4.2</v>
      </c>
    </row>
    <row r="940" spans="1:17" x14ac:dyDescent="0.25">
      <c r="A940">
        <v>1709</v>
      </c>
      <c r="B940" t="s">
        <v>1055</v>
      </c>
      <c r="C940" t="s">
        <v>109</v>
      </c>
      <c r="D940" t="s">
        <v>110</v>
      </c>
      <c r="E940" t="s">
        <v>105</v>
      </c>
      <c r="F940" t="s">
        <v>125</v>
      </c>
      <c r="G940">
        <v>57.29</v>
      </c>
      <c r="H940">
        <v>6</v>
      </c>
      <c r="I940">
        <v>17.187000000000001</v>
      </c>
      <c r="J940">
        <v>360.92700000000002</v>
      </c>
      <c r="K940" s="6">
        <v>43545</v>
      </c>
      <c r="L940" s="21">
        <v>0.71111111111111114</v>
      </c>
      <c r="M940" t="s">
        <v>107</v>
      </c>
      <c r="N940" s="22">
        <v>343.74</v>
      </c>
      <c r="O940">
        <v>4.7619047620000003</v>
      </c>
      <c r="P940" s="22">
        <v>17.187000000000001</v>
      </c>
      <c r="Q940">
        <v>5.9</v>
      </c>
    </row>
    <row r="941" spans="1:17" x14ac:dyDescent="0.25">
      <c r="A941">
        <v>1958</v>
      </c>
      <c r="B941" t="s">
        <v>1056</v>
      </c>
      <c r="C941" t="s">
        <v>103</v>
      </c>
      <c r="D941" t="s">
        <v>110</v>
      </c>
      <c r="E941" t="s">
        <v>114</v>
      </c>
      <c r="F941" t="s">
        <v>125</v>
      </c>
      <c r="G941">
        <v>66.52</v>
      </c>
      <c r="H941">
        <v>4</v>
      </c>
      <c r="I941">
        <v>13.304</v>
      </c>
      <c r="J941">
        <v>279.38400000000001</v>
      </c>
      <c r="K941" s="6">
        <v>43526</v>
      </c>
      <c r="L941" s="21">
        <v>0.7597222222222223</v>
      </c>
      <c r="M941" t="s">
        <v>107</v>
      </c>
      <c r="N941" s="22">
        <v>266.08</v>
      </c>
      <c r="O941">
        <v>4.7619047620000003</v>
      </c>
      <c r="P941" s="22">
        <v>13.304</v>
      </c>
      <c r="Q941">
        <v>6.9</v>
      </c>
    </row>
    <row r="942" spans="1:17" x14ac:dyDescent="0.25">
      <c r="A942">
        <v>2926</v>
      </c>
      <c r="B942" t="s">
        <v>1057</v>
      </c>
      <c r="C942" t="s">
        <v>109</v>
      </c>
      <c r="D942" t="s">
        <v>104</v>
      </c>
      <c r="E942" t="s">
        <v>114</v>
      </c>
      <c r="F942" t="s">
        <v>127</v>
      </c>
      <c r="G942">
        <v>99.82</v>
      </c>
      <c r="H942">
        <v>9</v>
      </c>
      <c r="I942">
        <v>44.918999999999997</v>
      </c>
      <c r="J942">
        <v>943.29899999999998</v>
      </c>
      <c r="K942" s="6">
        <v>43551</v>
      </c>
      <c r="L942" s="21">
        <v>0.4465277777777778</v>
      </c>
      <c r="M942" t="s">
        <v>112</v>
      </c>
      <c r="N942" s="22">
        <v>898.38</v>
      </c>
      <c r="O942">
        <v>4.7619047620000003</v>
      </c>
      <c r="P942" s="22">
        <v>44.918999999999997</v>
      </c>
      <c r="Q942">
        <v>6.6</v>
      </c>
    </row>
    <row r="943" spans="1:17" x14ac:dyDescent="0.25">
      <c r="A943">
        <v>1456</v>
      </c>
      <c r="B943" t="s">
        <v>1058</v>
      </c>
      <c r="C943" t="s">
        <v>103</v>
      </c>
      <c r="D943" t="s">
        <v>110</v>
      </c>
      <c r="E943" t="s">
        <v>105</v>
      </c>
      <c r="F943" t="s">
        <v>115</v>
      </c>
      <c r="G943">
        <v>45.68</v>
      </c>
      <c r="H943">
        <v>10</v>
      </c>
      <c r="I943">
        <v>22.84</v>
      </c>
      <c r="J943">
        <v>479.64</v>
      </c>
      <c r="K943" s="6">
        <v>43484</v>
      </c>
      <c r="L943" s="21">
        <v>0.8125</v>
      </c>
      <c r="M943" t="s">
        <v>107</v>
      </c>
      <c r="N943" s="22">
        <v>456.8</v>
      </c>
      <c r="O943">
        <v>4.7619047620000003</v>
      </c>
      <c r="P943" s="22">
        <v>22.84</v>
      </c>
      <c r="Q943">
        <v>5.7</v>
      </c>
    </row>
    <row r="944" spans="1:17" x14ac:dyDescent="0.25">
      <c r="A944">
        <v>1787</v>
      </c>
      <c r="B944" t="s">
        <v>1059</v>
      </c>
      <c r="C944" t="s">
        <v>103</v>
      </c>
      <c r="D944" t="s">
        <v>110</v>
      </c>
      <c r="E944" t="s">
        <v>114</v>
      </c>
      <c r="F944" t="s">
        <v>106</v>
      </c>
      <c r="G944">
        <v>50.79</v>
      </c>
      <c r="H944">
        <v>5</v>
      </c>
      <c r="I944">
        <v>12.6975</v>
      </c>
      <c r="J944">
        <v>266.64749999999998</v>
      </c>
      <c r="K944" s="6">
        <v>43515</v>
      </c>
      <c r="L944" s="21">
        <v>0.62013888888888891</v>
      </c>
      <c r="M944" t="s">
        <v>116</v>
      </c>
      <c r="N944" s="22">
        <v>253.95</v>
      </c>
      <c r="O944">
        <v>4.7619047620000003</v>
      </c>
      <c r="P944" s="22">
        <v>12.6975</v>
      </c>
      <c r="Q944">
        <v>5.3</v>
      </c>
    </row>
    <row r="945" spans="1:17" x14ac:dyDescent="0.25">
      <c r="A945">
        <v>1435</v>
      </c>
      <c r="B945" t="s">
        <v>1060</v>
      </c>
      <c r="C945" t="s">
        <v>103</v>
      </c>
      <c r="D945" t="s">
        <v>104</v>
      </c>
      <c r="E945" t="s">
        <v>114</v>
      </c>
      <c r="F945" t="s">
        <v>106</v>
      </c>
      <c r="G945">
        <v>10.08</v>
      </c>
      <c r="H945">
        <v>7</v>
      </c>
      <c r="I945">
        <v>3.528</v>
      </c>
      <c r="J945">
        <v>74.087999999999994</v>
      </c>
      <c r="K945" s="6">
        <v>43552</v>
      </c>
      <c r="L945" s="21">
        <v>0.84305555555555556</v>
      </c>
      <c r="M945" t="s">
        <v>112</v>
      </c>
      <c r="N945" s="22">
        <v>70.56</v>
      </c>
      <c r="O945">
        <v>4.7619047620000003</v>
      </c>
      <c r="P945" s="22">
        <v>3.528</v>
      </c>
      <c r="Q945">
        <v>4.2</v>
      </c>
    </row>
    <row r="946" spans="1:17" x14ac:dyDescent="0.25">
      <c r="A946">
        <v>3054</v>
      </c>
      <c r="B946" t="s">
        <v>1061</v>
      </c>
      <c r="C946" t="s">
        <v>103</v>
      </c>
      <c r="D946" t="s">
        <v>110</v>
      </c>
      <c r="E946" t="s">
        <v>105</v>
      </c>
      <c r="F946" t="s">
        <v>111</v>
      </c>
      <c r="G946">
        <v>93.88</v>
      </c>
      <c r="H946">
        <v>7</v>
      </c>
      <c r="I946">
        <v>32.857999999999997</v>
      </c>
      <c r="J946">
        <v>690.01800000000003</v>
      </c>
      <c r="K946" s="6">
        <v>43470</v>
      </c>
      <c r="L946" s="21">
        <v>0.49374999999999997</v>
      </c>
      <c r="M946" t="s">
        <v>116</v>
      </c>
      <c r="N946" s="22">
        <v>657.16</v>
      </c>
      <c r="O946">
        <v>4.7619047620000003</v>
      </c>
      <c r="P946" s="22">
        <v>32.857999999999997</v>
      </c>
      <c r="Q946">
        <v>7.3</v>
      </c>
    </row>
    <row r="947" spans="1:17" x14ac:dyDescent="0.25">
      <c r="A947">
        <v>2080</v>
      </c>
      <c r="B947" t="s">
        <v>1062</v>
      </c>
      <c r="C947" t="s">
        <v>109</v>
      </c>
      <c r="D947" t="s">
        <v>104</v>
      </c>
      <c r="E947" t="s">
        <v>114</v>
      </c>
      <c r="F947" t="s">
        <v>111</v>
      </c>
      <c r="G947">
        <v>84.25</v>
      </c>
      <c r="H947">
        <v>2</v>
      </c>
      <c r="I947">
        <v>8.4250000000000007</v>
      </c>
      <c r="J947">
        <v>176.92500000000001</v>
      </c>
      <c r="K947" s="6">
        <v>43550</v>
      </c>
      <c r="L947" s="21">
        <v>0.59236111111111112</v>
      </c>
      <c r="M947" t="s">
        <v>116</v>
      </c>
      <c r="N947" s="22">
        <v>168.5</v>
      </c>
      <c r="O947">
        <v>4.7619047620000003</v>
      </c>
      <c r="P947" s="22">
        <v>8.4250000000000007</v>
      </c>
      <c r="Q947">
        <v>5.3</v>
      </c>
    </row>
    <row r="948" spans="1:17" x14ac:dyDescent="0.25">
      <c r="A948">
        <v>2195</v>
      </c>
      <c r="B948" t="s">
        <v>1063</v>
      </c>
      <c r="C948" t="s">
        <v>124</v>
      </c>
      <c r="D948" t="s">
        <v>104</v>
      </c>
      <c r="E948" t="s">
        <v>114</v>
      </c>
      <c r="F948" t="s">
        <v>127</v>
      </c>
      <c r="G948">
        <v>53.78</v>
      </c>
      <c r="H948">
        <v>1</v>
      </c>
      <c r="I948">
        <v>2.6890000000000001</v>
      </c>
      <c r="J948">
        <v>56.469000000000001</v>
      </c>
      <c r="K948" s="6">
        <v>43499</v>
      </c>
      <c r="L948" s="21">
        <v>0.84236111111111101</v>
      </c>
      <c r="M948" t="s">
        <v>107</v>
      </c>
      <c r="N948" s="22">
        <v>53.78</v>
      </c>
      <c r="O948">
        <v>4.7619047620000003</v>
      </c>
      <c r="P948" s="22">
        <v>2.6890000000000001</v>
      </c>
      <c r="Q948">
        <v>4.7</v>
      </c>
    </row>
    <row r="949" spans="1:17" x14ac:dyDescent="0.25">
      <c r="A949">
        <v>2138</v>
      </c>
      <c r="B949" t="s">
        <v>1064</v>
      </c>
      <c r="C949" t="s">
        <v>109</v>
      </c>
      <c r="D949" t="s">
        <v>104</v>
      </c>
      <c r="E949" t="s">
        <v>114</v>
      </c>
      <c r="F949" t="s">
        <v>115</v>
      </c>
      <c r="G949">
        <v>35.81</v>
      </c>
      <c r="H949">
        <v>5</v>
      </c>
      <c r="I949">
        <v>8.9525000000000006</v>
      </c>
      <c r="J949">
        <v>188.0025</v>
      </c>
      <c r="K949" s="6">
        <v>43502</v>
      </c>
      <c r="L949" s="21">
        <v>0.78055555555555556</v>
      </c>
      <c r="M949" t="s">
        <v>107</v>
      </c>
      <c r="N949" s="22">
        <v>179.05</v>
      </c>
      <c r="O949">
        <v>4.7619047620000003</v>
      </c>
      <c r="P949" s="22">
        <v>8.9525000000000006</v>
      </c>
      <c r="Q949">
        <v>7.9</v>
      </c>
    </row>
    <row r="950" spans="1:17" x14ac:dyDescent="0.25">
      <c r="A950">
        <v>1820</v>
      </c>
      <c r="B950" t="s">
        <v>1065</v>
      </c>
      <c r="C950" t="s">
        <v>124</v>
      </c>
      <c r="D950" t="s">
        <v>110</v>
      </c>
      <c r="E950" t="s">
        <v>105</v>
      </c>
      <c r="F950" t="s">
        <v>125</v>
      </c>
      <c r="G950">
        <v>26.43</v>
      </c>
      <c r="H950">
        <v>8</v>
      </c>
      <c r="I950">
        <v>10.571999999999999</v>
      </c>
      <c r="J950">
        <v>222.012</v>
      </c>
      <c r="K950" s="6">
        <v>43520</v>
      </c>
      <c r="L950" s="21">
        <v>0.60138888888888886</v>
      </c>
      <c r="M950" t="s">
        <v>107</v>
      </c>
      <c r="N950" s="22">
        <v>211.44</v>
      </c>
      <c r="O950">
        <v>4.7619047620000003</v>
      </c>
      <c r="P950" s="22">
        <v>10.571999999999999</v>
      </c>
      <c r="Q950">
        <v>8.9</v>
      </c>
    </row>
    <row r="951" spans="1:17" x14ac:dyDescent="0.25">
      <c r="A951">
        <v>1813</v>
      </c>
      <c r="B951" t="s">
        <v>1066</v>
      </c>
      <c r="C951" t="s">
        <v>124</v>
      </c>
      <c r="D951" t="s">
        <v>104</v>
      </c>
      <c r="E951" t="s">
        <v>114</v>
      </c>
      <c r="F951" t="s">
        <v>106</v>
      </c>
      <c r="G951">
        <v>39.909999999999997</v>
      </c>
      <c r="H951">
        <v>3</v>
      </c>
      <c r="I951">
        <v>5.9865000000000004</v>
      </c>
      <c r="J951">
        <v>125.7165</v>
      </c>
      <c r="K951" s="6">
        <v>43517</v>
      </c>
      <c r="L951" s="21">
        <v>0.52777777777777779</v>
      </c>
      <c r="M951" t="s">
        <v>107</v>
      </c>
      <c r="N951" s="22">
        <v>119.73</v>
      </c>
      <c r="O951">
        <v>4.7619047620000003</v>
      </c>
      <c r="P951" s="22">
        <v>5.9865000000000004</v>
      </c>
      <c r="Q951">
        <v>9.3000000000000007</v>
      </c>
    </row>
    <row r="952" spans="1:17" x14ac:dyDescent="0.25">
      <c r="A952">
        <v>2972</v>
      </c>
      <c r="B952" t="s">
        <v>1067</v>
      </c>
      <c r="C952" t="s">
        <v>124</v>
      </c>
      <c r="D952" t="s">
        <v>104</v>
      </c>
      <c r="E952" t="s">
        <v>105</v>
      </c>
      <c r="F952" t="s">
        <v>115</v>
      </c>
      <c r="G952">
        <v>21.9</v>
      </c>
      <c r="H952">
        <v>3</v>
      </c>
      <c r="I952">
        <v>3.2850000000000001</v>
      </c>
      <c r="J952">
        <v>68.984999999999999</v>
      </c>
      <c r="K952" s="6">
        <v>43474</v>
      </c>
      <c r="L952" s="21">
        <v>0.77986111111111101</v>
      </c>
      <c r="M952" t="s">
        <v>107</v>
      </c>
      <c r="N952" s="22">
        <v>65.7</v>
      </c>
      <c r="O952">
        <v>4.7619047620000003</v>
      </c>
      <c r="P952" s="22">
        <v>3.2850000000000001</v>
      </c>
      <c r="Q952">
        <v>4.7</v>
      </c>
    </row>
    <row r="953" spans="1:17" x14ac:dyDescent="0.25">
      <c r="A953">
        <v>2625</v>
      </c>
      <c r="B953" t="s">
        <v>1068</v>
      </c>
      <c r="C953" t="s">
        <v>124</v>
      </c>
      <c r="D953" t="s">
        <v>104</v>
      </c>
      <c r="E953" t="s">
        <v>105</v>
      </c>
      <c r="F953" t="s">
        <v>125</v>
      </c>
      <c r="G953">
        <v>62.85</v>
      </c>
      <c r="H953">
        <v>4</v>
      </c>
      <c r="I953">
        <v>12.57</v>
      </c>
      <c r="J953">
        <v>263.97000000000003</v>
      </c>
      <c r="K953" s="6">
        <v>43521</v>
      </c>
      <c r="L953" s="21">
        <v>0.55694444444444446</v>
      </c>
      <c r="M953" t="s">
        <v>107</v>
      </c>
      <c r="N953" s="22">
        <v>251.4</v>
      </c>
      <c r="O953">
        <v>4.7619047620000003</v>
      </c>
      <c r="P953" s="22">
        <v>12.57</v>
      </c>
      <c r="Q953">
        <v>8.6999999999999993</v>
      </c>
    </row>
    <row r="954" spans="1:17" x14ac:dyDescent="0.25">
      <c r="A954">
        <v>2934</v>
      </c>
      <c r="B954" t="s">
        <v>1069</v>
      </c>
      <c r="C954" t="s">
        <v>109</v>
      </c>
      <c r="D954" t="s">
        <v>104</v>
      </c>
      <c r="E954" t="s">
        <v>105</v>
      </c>
      <c r="F954" t="s">
        <v>125</v>
      </c>
      <c r="G954">
        <v>21.04</v>
      </c>
      <c r="H954">
        <v>4</v>
      </c>
      <c r="I954">
        <v>4.2080000000000002</v>
      </c>
      <c r="J954">
        <v>88.367999999999995</v>
      </c>
      <c r="K954" s="6">
        <v>43478</v>
      </c>
      <c r="L954" s="21">
        <v>0.58194444444444449</v>
      </c>
      <c r="M954" t="s">
        <v>112</v>
      </c>
      <c r="N954" s="22">
        <v>84.16</v>
      </c>
      <c r="O954">
        <v>4.7619047620000003</v>
      </c>
      <c r="P954" s="22">
        <v>4.2080000000000002</v>
      </c>
      <c r="Q954">
        <v>7.6</v>
      </c>
    </row>
    <row r="955" spans="1:17" x14ac:dyDescent="0.25">
      <c r="A955">
        <v>2662</v>
      </c>
      <c r="B955" t="s">
        <v>1070</v>
      </c>
      <c r="C955" t="s">
        <v>124</v>
      </c>
      <c r="D955" t="s">
        <v>104</v>
      </c>
      <c r="E955" t="s">
        <v>114</v>
      </c>
      <c r="F955" t="s">
        <v>115</v>
      </c>
      <c r="G955">
        <v>65.91</v>
      </c>
      <c r="H955">
        <v>6</v>
      </c>
      <c r="I955">
        <v>19.773</v>
      </c>
      <c r="J955">
        <v>415.233</v>
      </c>
      <c r="K955" s="6">
        <v>43505</v>
      </c>
      <c r="L955" s="21">
        <v>0.48958333333333331</v>
      </c>
      <c r="M955" t="s">
        <v>112</v>
      </c>
      <c r="N955" s="22">
        <v>395.46</v>
      </c>
      <c r="O955">
        <v>4.7619047620000003</v>
      </c>
      <c r="P955" s="22">
        <v>19.773</v>
      </c>
      <c r="Q955">
        <v>5.7</v>
      </c>
    </row>
    <row r="956" spans="1:17" x14ac:dyDescent="0.25">
      <c r="A956">
        <v>2618</v>
      </c>
      <c r="B956" t="s">
        <v>1071</v>
      </c>
      <c r="C956" t="s">
        <v>103</v>
      </c>
      <c r="D956" t="s">
        <v>110</v>
      </c>
      <c r="E956" t="s">
        <v>105</v>
      </c>
      <c r="F956" t="s">
        <v>127</v>
      </c>
      <c r="G956">
        <v>42.57</v>
      </c>
      <c r="H956">
        <v>7</v>
      </c>
      <c r="I956">
        <v>14.8995</v>
      </c>
      <c r="J956">
        <v>312.8895</v>
      </c>
      <c r="K956" s="6">
        <v>43471</v>
      </c>
      <c r="L956" s="21">
        <v>0.49374999999999997</v>
      </c>
      <c r="M956" t="s">
        <v>112</v>
      </c>
      <c r="N956" s="22">
        <v>297.99</v>
      </c>
      <c r="O956">
        <v>4.7619047620000003</v>
      </c>
      <c r="P956" s="22">
        <v>14.8995</v>
      </c>
      <c r="Q956">
        <v>6.8</v>
      </c>
    </row>
    <row r="957" spans="1:17" x14ac:dyDescent="0.25">
      <c r="A957">
        <v>1983</v>
      </c>
      <c r="B957" t="s">
        <v>1072</v>
      </c>
      <c r="C957" t="s">
        <v>109</v>
      </c>
      <c r="D957" t="s">
        <v>104</v>
      </c>
      <c r="E957" t="s">
        <v>114</v>
      </c>
      <c r="F957" t="s">
        <v>125</v>
      </c>
      <c r="G957">
        <v>50.49</v>
      </c>
      <c r="H957">
        <v>9</v>
      </c>
      <c r="I957">
        <v>22.720500000000001</v>
      </c>
      <c r="J957">
        <v>477.13049999999998</v>
      </c>
      <c r="K957" s="6">
        <v>43475</v>
      </c>
      <c r="L957" s="21">
        <v>0.71944444444444444</v>
      </c>
      <c r="M957" t="s">
        <v>112</v>
      </c>
      <c r="N957" s="22">
        <v>454.41</v>
      </c>
      <c r="O957">
        <v>4.7619047620000003</v>
      </c>
      <c r="P957" s="22">
        <v>22.720500000000001</v>
      </c>
      <c r="Q957">
        <v>5.4</v>
      </c>
    </row>
    <row r="958" spans="1:17" x14ac:dyDescent="0.25">
      <c r="A958">
        <v>2006</v>
      </c>
      <c r="B958" t="s">
        <v>1073</v>
      </c>
      <c r="C958" t="s">
        <v>124</v>
      </c>
      <c r="D958" t="s">
        <v>110</v>
      </c>
      <c r="E958" t="s">
        <v>114</v>
      </c>
      <c r="F958" t="s">
        <v>111</v>
      </c>
      <c r="G958">
        <v>46.02</v>
      </c>
      <c r="H958">
        <v>6</v>
      </c>
      <c r="I958">
        <v>13.805999999999999</v>
      </c>
      <c r="J958">
        <v>289.92599999999999</v>
      </c>
      <c r="K958" s="6">
        <v>43503</v>
      </c>
      <c r="L958" s="21">
        <v>0.66319444444444442</v>
      </c>
      <c r="M958" t="s">
        <v>112</v>
      </c>
      <c r="N958" s="22">
        <v>276.12</v>
      </c>
      <c r="O958">
        <v>4.7619047620000003</v>
      </c>
      <c r="P958" s="22">
        <v>13.805999999999999</v>
      </c>
      <c r="Q958">
        <v>7.1</v>
      </c>
    </row>
    <row r="959" spans="1:17" x14ac:dyDescent="0.25">
      <c r="A959">
        <v>1642</v>
      </c>
      <c r="B959" t="s">
        <v>1074</v>
      </c>
      <c r="C959" t="s">
        <v>109</v>
      </c>
      <c r="D959" t="s">
        <v>110</v>
      </c>
      <c r="E959" t="s">
        <v>105</v>
      </c>
      <c r="F959" t="s">
        <v>115</v>
      </c>
      <c r="G959">
        <v>15.8</v>
      </c>
      <c r="H959">
        <v>10</v>
      </c>
      <c r="I959">
        <v>7.9</v>
      </c>
      <c r="J959">
        <v>165.9</v>
      </c>
      <c r="K959" s="6">
        <v>43474</v>
      </c>
      <c r="L959" s="21">
        <v>0.50486111111111109</v>
      </c>
      <c r="M959" t="s">
        <v>112</v>
      </c>
      <c r="N959" s="22">
        <v>158</v>
      </c>
      <c r="O959">
        <v>4.7619047620000003</v>
      </c>
      <c r="P959" s="22">
        <v>7.9</v>
      </c>
      <c r="Q959">
        <v>7.8</v>
      </c>
    </row>
    <row r="960" spans="1:17" x14ac:dyDescent="0.25">
      <c r="A960">
        <v>2356</v>
      </c>
      <c r="B960" t="s">
        <v>1075</v>
      </c>
      <c r="C960" t="s">
        <v>103</v>
      </c>
      <c r="D960" t="s">
        <v>104</v>
      </c>
      <c r="E960" t="s">
        <v>105</v>
      </c>
      <c r="F960" t="s">
        <v>125</v>
      </c>
      <c r="G960">
        <v>98.66</v>
      </c>
      <c r="H960">
        <v>9</v>
      </c>
      <c r="I960">
        <v>44.396999999999998</v>
      </c>
      <c r="J960">
        <v>932.33699999999999</v>
      </c>
      <c r="K960" s="6">
        <v>43515</v>
      </c>
      <c r="L960" s="21">
        <v>0.62986111111111109</v>
      </c>
      <c r="M960" t="s">
        <v>112</v>
      </c>
      <c r="N960" s="22">
        <v>887.94</v>
      </c>
      <c r="O960">
        <v>4.7619047620000003</v>
      </c>
      <c r="P960" s="22">
        <v>44.396999999999998</v>
      </c>
      <c r="Q960">
        <v>8.4</v>
      </c>
    </row>
    <row r="961" spans="1:17" x14ac:dyDescent="0.25">
      <c r="A961">
        <v>2354</v>
      </c>
      <c r="B961" t="s">
        <v>1076</v>
      </c>
      <c r="C961" t="s">
        <v>109</v>
      </c>
      <c r="D961" t="s">
        <v>104</v>
      </c>
      <c r="E961" t="s">
        <v>114</v>
      </c>
      <c r="F961" t="s">
        <v>127</v>
      </c>
      <c r="G961">
        <v>91.98</v>
      </c>
      <c r="H961">
        <v>1</v>
      </c>
      <c r="I961">
        <v>4.5990000000000002</v>
      </c>
      <c r="J961">
        <v>96.578999999999994</v>
      </c>
      <c r="K961" s="6">
        <v>43542</v>
      </c>
      <c r="L961" s="21">
        <v>0.64513888888888882</v>
      </c>
      <c r="M961" t="s">
        <v>112</v>
      </c>
      <c r="N961" s="22">
        <v>91.98</v>
      </c>
      <c r="O961">
        <v>4.7619047620000003</v>
      </c>
      <c r="P961" s="22">
        <v>4.5990000000000002</v>
      </c>
      <c r="Q961">
        <v>9.8000000000000007</v>
      </c>
    </row>
    <row r="962" spans="1:17" x14ac:dyDescent="0.25">
      <c r="A962">
        <v>1425</v>
      </c>
      <c r="B962" t="s">
        <v>1077</v>
      </c>
      <c r="C962" t="s">
        <v>103</v>
      </c>
      <c r="D962" t="s">
        <v>104</v>
      </c>
      <c r="E962" t="s">
        <v>114</v>
      </c>
      <c r="F962" t="s">
        <v>111</v>
      </c>
      <c r="G962">
        <v>20.89</v>
      </c>
      <c r="H962">
        <v>2</v>
      </c>
      <c r="I962">
        <v>2.089</v>
      </c>
      <c r="J962">
        <v>43.869</v>
      </c>
      <c r="K962" s="6">
        <v>43501</v>
      </c>
      <c r="L962" s="21">
        <v>0.78125</v>
      </c>
      <c r="M962" t="s">
        <v>112</v>
      </c>
      <c r="N962" s="22">
        <v>41.78</v>
      </c>
      <c r="O962">
        <v>4.7619047620000003</v>
      </c>
      <c r="P962" s="22">
        <v>2.089</v>
      </c>
      <c r="Q962">
        <v>9.8000000000000007</v>
      </c>
    </row>
    <row r="963" spans="1:17" x14ac:dyDescent="0.25">
      <c r="A963">
        <v>3208</v>
      </c>
      <c r="B963" t="s">
        <v>1078</v>
      </c>
      <c r="C963" t="s">
        <v>103</v>
      </c>
      <c r="D963" t="s">
        <v>110</v>
      </c>
      <c r="E963" t="s">
        <v>105</v>
      </c>
      <c r="F963" t="s">
        <v>127</v>
      </c>
      <c r="G963">
        <v>15.5</v>
      </c>
      <c r="H963">
        <v>1</v>
      </c>
      <c r="I963">
        <v>0.77500000000000002</v>
      </c>
      <c r="J963">
        <v>16.274999999999999</v>
      </c>
      <c r="K963" s="6">
        <v>43543</v>
      </c>
      <c r="L963" s="21">
        <v>0.64097222222222217</v>
      </c>
      <c r="M963" t="s">
        <v>116</v>
      </c>
      <c r="N963" s="22">
        <v>15.5</v>
      </c>
      <c r="O963">
        <v>4.7619047620000003</v>
      </c>
      <c r="P963" s="22">
        <v>0.77500000000000002</v>
      </c>
      <c r="Q963">
        <v>7.4</v>
      </c>
    </row>
    <row r="964" spans="1:17" x14ac:dyDescent="0.25">
      <c r="A964">
        <v>1620</v>
      </c>
      <c r="B964" t="s">
        <v>1079</v>
      </c>
      <c r="C964" t="s">
        <v>109</v>
      </c>
      <c r="D964" t="s">
        <v>104</v>
      </c>
      <c r="E964" t="s">
        <v>114</v>
      </c>
      <c r="F964" t="s">
        <v>111</v>
      </c>
      <c r="G964">
        <v>96.82</v>
      </c>
      <c r="H964">
        <v>3</v>
      </c>
      <c r="I964">
        <v>14.523</v>
      </c>
      <c r="J964">
        <v>304.983</v>
      </c>
      <c r="K964" s="6">
        <v>43554</v>
      </c>
      <c r="L964" s="21">
        <v>0.85902777777777783</v>
      </c>
      <c r="M964" t="s">
        <v>112</v>
      </c>
      <c r="N964" s="22">
        <v>290.45999999999998</v>
      </c>
      <c r="O964">
        <v>4.7619047620000003</v>
      </c>
      <c r="P964" s="22">
        <v>14.523</v>
      </c>
      <c r="Q964">
        <v>6.7</v>
      </c>
    </row>
    <row r="965" spans="1:17" x14ac:dyDescent="0.25">
      <c r="A965">
        <v>1112</v>
      </c>
      <c r="B965" t="s">
        <v>1080</v>
      </c>
      <c r="C965" t="s">
        <v>124</v>
      </c>
      <c r="D965" t="s">
        <v>110</v>
      </c>
      <c r="E965" t="s">
        <v>114</v>
      </c>
      <c r="F965" t="s">
        <v>125</v>
      </c>
      <c r="G965">
        <v>33.33</v>
      </c>
      <c r="H965">
        <v>2</v>
      </c>
      <c r="I965">
        <v>3.3330000000000002</v>
      </c>
      <c r="J965">
        <v>69.992999999999995</v>
      </c>
      <c r="K965" s="6">
        <v>43491</v>
      </c>
      <c r="L965" s="21">
        <v>0.6118055555555556</v>
      </c>
      <c r="M965" t="s">
        <v>116</v>
      </c>
      <c r="N965" s="22">
        <v>66.66</v>
      </c>
      <c r="O965">
        <v>4.7619047620000003</v>
      </c>
      <c r="P965" s="22">
        <v>3.3330000000000002</v>
      </c>
      <c r="Q965">
        <v>6.4</v>
      </c>
    </row>
    <row r="966" spans="1:17" x14ac:dyDescent="0.25">
      <c r="A966">
        <v>2121</v>
      </c>
      <c r="B966" t="s">
        <v>1081</v>
      </c>
      <c r="C966" t="s">
        <v>124</v>
      </c>
      <c r="D966" t="s">
        <v>110</v>
      </c>
      <c r="E966" t="s">
        <v>105</v>
      </c>
      <c r="F966" t="s">
        <v>111</v>
      </c>
      <c r="G966">
        <v>38.270000000000003</v>
      </c>
      <c r="H966">
        <v>2</v>
      </c>
      <c r="I966">
        <v>3.827</v>
      </c>
      <c r="J966">
        <v>80.367000000000004</v>
      </c>
      <c r="K966" s="6">
        <v>43526</v>
      </c>
      <c r="L966" s="21">
        <v>0.76250000000000007</v>
      </c>
      <c r="M966" t="s">
        <v>116</v>
      </c>
      <c r="N966" s="22">
        <v>76.540000000000006</v>
      </c>
      <c r="O966">
        <v>4.7619047620000003</v>
      </c>
      <c r="P966" s="22">
        <v>3.827</v>
      </c>
      <c r="Q966">
        <v>5.8</v>
      </c>
    </row>
    <row r="967" spans="1:17" x14ac:dyDescent="0.25">
      <c r="A967">
        <v>1922</v>
      </c>
      <c r="B967" t="s">
        <v>1082</v>
      </c>
      <c r="C967" t="s">
        <v>103</v>
      </c>
      <c r="D967" t="s">
        <v>110</v>
      </c>
      <c r="E967" t="s">
        <v>105</v>
      </c>
      <c r="F967" t="s">
        <v>115</v>
      </c>
      <c r="G967">
        <v>33.299999999999997</v>
      </c>
      <c r="H967">
        <v>9</v>
      </c>
      <c r="I967">
        <v>14.984999999999999</v>
      </c>
      <c r="J967">
        <v>314.685</v>
      </c>
      <c r="K967" s="6">
        <v>43528</v>
      </c>
      <c r="L967" s="21">
        <v>0.64374999999999993</v>
      </c>
      <c r="M967" t="s">
        <v>107</v>
      </c>
      <c r="N967" s="22">
        <v>299.7</v>
      </c>
      <c r="O967">
        <v>4.7619047620000003</v>
      </c>
      <c r="P967" s="22">
        <v>14.984999999999999</v>
      </c>
      <c r="Q967">
        <v>7.2</v>
      </c>
    </row>
    <row r="968" spans="1:17" x14ac:dyDescent="0.25">
      <c r="A968">
        <v>1074</v>
      </c>
      <c r="B968" t="s">
        <v>1083</v>
      </c>
      <c r="C968" t="s">
        <v>103</v>
      </c>
      <c r="D968" t="s">
        <v>104</v>
      </c>
      <c r="E968" t="s">
        <v>114</v>
      </c>
      <c r="F968" t="s">
        <v>115</v>
      </c>
      <c r="G968">
        <v>81.010000000000005</v>
      </c>
      <c r="H968">
        <v>3</v>
      </c>
      <c r="I968">
        <v>12.1515</v>
      </c>
      <c r="J968">
        <v>255.1815</v>
      </c>
      <c r="K968" s="6">
        <v>43478</v>
      </c>
      <c r="L968" s="21">
        <v>0.53819444444444442</v>
      </c>
      <c r="M968" t="s">
        <v>116</v>
      </c>
      <c r="N968" s="22">
        <v>243.03</v>
      </c>
      <c r="O968">
        <v>4.7619047620000003</v>
      </c>
      <c r="P968" s="22">
        <v>12.1515</v>
      </c>
      <c r="Q968">
        <v>9.3000000000000007</v>
      </c>
    </row>
    <row r="969" spans="1:17" x14ac:dyDescent="0.25">
      <c r="A969">
        <v>2251</v>
      </c>
      <c r="B969" t="s">
        <v>1084</v>
      </c>
      <c r="C969" t="s">
        <v>103</v>
      </c>
      <c r="D969" t="s">
        <v>110</v>
      </c>
      <c r="E969" t="s">
        <v>105</v>
      </c>
      <c r="F969" t="s">
        <v>106</v>
      </c>
      <c r="G969">
        <v>15.8</v>
      </c>
      <c r="H969">
        <v>3</v>
      </c>
      <c r="I969">
        <v>2.37</v>
      </c>
      <c r="J969">
        <v>49.77</v>
      </c>
      <c r="K969" s="6">
        <v>43549</v>
      </c>
      <c r="L969" s="21">
        <v>0.75138888888888899</v>
      </c>
      <c r="M969" t="s">
        <v>112</v>
      </c>
      <c r="N969" s="22">
        <v>47.4</v>
      </c>
      <c r="O969">
        <v>4.7619047620000003</v>
      </c>
      <c r="P969" s="22">
        <v>2.37</v>
      </c>
      <c r="Q969">
        <v>9.5</v>
      </c>
    </row>
    <row r="970" spans="1:17" x14ac:dyDescent="0.25">
      <c r="A970">
        <v>1055</v>
      </c>
      <c r="B970" t="s">
        <v>1085</v>
      </c>
      <c r="C970" t="s">
        <v>124</v>
      </c>
      <c r="D970" t="s">
        <v>104</v>
      </c>
      <c r="E970" t="s">
        <v>105</v>
      </c>
      <c r="F970" t="s">
        <v>111</v>
      </c>
      <c r="G970">
        <v>34.49</v>
      </c>
      <c r="H970">
        <v>5</v>
      </c>
      <c r="I970">
        <v>8.6225000000000005</v>
      </c>
      <c r="J970">
        <v>181.07249999999999</v>
      </c>
      <c r="K970" s="6">
        <v>43535</v>
      </c>
      <c r="L970" s="21">
        <v>0.8222222222222223</v>
      </c>
      <c r="M970" t="s">
        <v>116</v>
      </c>
      <c r="N970" s="22">
        <v>172.45</v>
      </c>
      <c r="O970">
        <v>4.7619047620000003</v>
      </c>
      <c r="P970" s="22">
        <v>8.6225000000000005</v>
      </c>
      <c r="Q970">
        <v>9</v>
      </c>
    </row>
    <row r="971" spans="1:17" x14ac:dyDescent="0.25">
      <c r="A971">
        <v>1282</v>
      </c>
      <c r="B971" t="s">
        <v>1086</v>
      </c>
      <c r="C971" t="s">
        <v>124</v>
      </c>
      <c r="D971" t="s">
        <v>104</v>
      </c>
      <c r="E971" t="s">
        <v>105</v>
      </c>
      <c r="F971" t="s">
        <v>125</v>
      </c>
      <c r="G971">
        <v>84.63</v>
      </c>
      <c r="H971">
        <v>10</v>
      </c>
      <c r="I971">
        <v>42.314999999999998</v>
      </c>
      <c r="J971">
        <v>888.61500000000001</v>
      </c>
      <c r="K971" s="6">
        <v>43466</v>
      </c>
      <c r="L971" s="21">
        <v>0.48333333333333334</v>
      </c>
      <c r="M971" t="s">
        <v>116</v>
      </c>
      <c r="N971" s="22">
        <v>846.3</v>
      </c>
      <c r="O971">
        <v>4.7619047620000003</v>
      </c>
      <c r="P971" s="22">
        <v>42.314999999999998</v>
      </c>
      <c r="Q971">
        <v>9</v>
      </c>
    </row>
    <row r="972" spans="1:17" x14ac:dyDescent="0.25">
      <c r="A972">
        <v>3008</v>
      </c>
      <c r="B972" t="s">
        <v>1087</v>
      </c>
      <c r="C972" t="s">
        <v>124</v>
      </c>
      <c r="D972" t="s">
        <v>104</v>
      </c>
      <c r="E972" t="s">
        <v>114</v>
      </c>
      <c r="F972" t="s">
        <v>115</v>
      </c>
      <c r="G972">
        <v>36.909999999999997</v>
      </c>
      <c r="H972">
        <v>7</v>
      </c>
      <c r="I972">
        <v>12.9185</v>
      </c>
      <c r="J972">
        <v>271.2885</v>
      </c>
      <c r="K972" s="6">
        <v>43506</v>
      </c>
      <c r="L972" s="21">
        <v>0.57708333333333328</v>
      </c>
      <c r="M972" t="s">
        <v>107</v>
      </c>
      <c r="N972" s="22">
        <v>258.37</v>
      </c>
      <c r="O972">
        <v>4.7619047620000003</v>
      </c>
      <c r="P972" s="22">
        <v>12.9185</v>
      </c>
      <c r="Q972">
        <v>6.7</v>
      </c>
    </row>
    <row r="973" spans="1:17" x14ac:dyDescent="0.25">
      <c r="A973">
        <v>1461</v>
      </c>
      <c r="B973" t="s">
        <v>1088</v>
      </c>
      <c r="C973" t="s">
        <v>124</v>
      </c>
      <c r="D973" t="s">
        <v>110</v>
      </c>
      <c r="E973" t="s">
        <v>114</v>
      </c>
      <c r="F973" t="s">
        <v>111</v>
      </c>
      <c r="G973">
        <v>87.08</v>
      </c>
      <c r="H973">
        <v>7</v>
      </c>
      <c r="I973">
        <v>30.478000000000002</v>
      </c>
      <c r="J973">
        <v>640.03800000000001</v>
      </c>
      <c r="K973" s="6">
        <v>43491</v>
      </c>
      <c r="L973" s="21">
        <v>0.63680555555555551</v>
      </c>
      <c r="M973" t="s">
        <v>112</v>
      </c>
      <c r="N973" s="22">
        <v>609.55999999999995</v>
      </c>
      <c r="O973">
        <v>4.7619047620000003</v>
      </c>
      <c r="P973" s="22">
        <v>30.478000000000002</v>
      </c>
      <c r="Q973">
        <v>5.5</v>
      </c>
    </row>
    <row r="974" spans="1:17" x14ac:dyDescent="0.25">
      <c r="A974">
        <v>3026</v>
      </c>
      <c r="B974" t="s">
        <v>1089</v>
      </c>
      <c r="C974" t="s">
        <v>103</v>
      </c>
      <c r="D974" t="s">
        <v>110</v>
      </c>
      <c r="E974" t="s">
        <v>114</v>
      </c>
      <c r="F974" t="s">
        <v>115</v>
      </c>
      <c r="G974">
        <v>80.08</v>
      </c>
      <c r="H974">
        <v>3</v>
      </c>
      <c r="I974">
        <v>12.012</v>
      </c>
      <c r="J974">
        <v>252.25200000000001</v>
      </c>
      <c r="K974" s="6">
        <v>43507</v>
      </c>
      <c r="L974" s="21">
        <v>0.64513888888888882</v>
      </c>
      <c r="M974" t="s">
        <v>112</v>
      </c>
      <c r="N974" s="22">
        <v>240.24</v>
      </c>
      <c r="O974">
        <v>4.7619047620000003</v>
      </c>
      <c r="P974" s="22">
        <v>12.012</v>
      </c>
      <c r="Q974">
        <v>5.4</v>
      </c>
    </row>
    <row r="975" spans="1:17" x14ac:dyDescent="0.25">
      <c r="A975">
        <v>2715</v>
      </c>
      <c r="B975" t="s">
        <v>1090</v>
      </c>
      <c r="C975" t="s">
        <v>109</v>
      </c>
      <c r="D975" t="s">
        <v>110</v>
      </c>
      <c r="E975" t="s">
        <v>114</v>
      </c>
      <c r="F975" t="s">
        <v>127</v>
      </c>
      <c r="G975">
        <v>86.13</v>
      </c>
      <c r="H975">
        <v>2</v>
      </c>
      <c r="I975">
        <v>8.6129999999999995</v>
      </c>
      <c r="J975">
        <v>180.87299999999999</v>
      </c>
      <c r="K975" s="6">
        <v>43503</v>
      </c>
      <c r="L975" s="21">
        <v>0.74930555555555556</v>
      </c>
      <c r="M975" t="s">
        <v>112</v>
      </c>
      <c r="N975" s="22">
        <v>172.26</v>
      </c>
      <c r="O975">
        <v>4.7619047620000003</v>
      </c>
      <c r="P975" s="22">
        <v>8.6129999999999995</v>
      </c>
      <c r="Q975">
        <v>8.1999999999999993</v>
      </c>
    </row>
    <row r="976" spans="1:17" x14ac:dyDescent="0.25">
      <c r="A976">
        <v>2492</v>
      </c>
      <c r="B976" t="s">
        <v>1091</v>
      </c>
      <c r="C976" t="s">
        <v>124</v>
      </c>
      <c r="D976" t="s">
        <v>104</v>
      </c>
      <c r="E976" t="s">
        <v>114</v>
      </c>
      <c r="F976" t="s">
        <v>127</v>
      </c>
      <c r="G976">
        <v>49.92</v>
      </c>
      <c r="H976">
        <v>2</v>
      </c>
      <c r="I976">
        <v>4.992</v>
      </c>
      <c r="J976">
        <v>104.83199999999999</v>
      </c>
      <c r="K976" s="6">
        <v>43530</v>
      </c>
      <c r="L976" s="21">
        <v>0.49652777777777773</v>
      </c>
      <c r="M976" t="s">
        <v>116</v>
      </c>
      <c r="N976" s="22">
        <v>99.84</v>
      </c>
      <c r="O976">
        <v>4.7619047620000003</v>
      </c>
      <c r="P976" s="22">
        <v>4.992</v>
      </c>
      <c r="Q976">
        <v>7</v>
      </c>
    </row>
    <row r="977" spans="1:17" x14ac:dyDescent="0.25">
      <c r="A977">
        <v>1433</v>
      </c>
      <c r="B977" t="s">
        <v>1092</v>
      </c>
      <c r="C977" t="s">
        <v>103</v>
      </c>
      <c r="D977" t="s">
        <v>110</v>
      </c>
      <c r="E977" t="s">
        <v>105</v>
      </c>
      <c r="F977" t="s">
        <v>125</v>
      </c>
      <c r="G977">
        <v>74.66</v>
      </c>
      <c r="H977">
        <v>4</v>
      </c>
      <c r="I977">
        <v>14.932</v>
      </c>
      <c r="J977">
        <v>313.572</v>
      </c>
      <c r="K977" s="6">
        <v>43528</v>
      </c>
      <c r="L977" s="21">
        <v>0.44375000000000003</v>
      </c>
      <c r="M977" t="s">
        <v>112</v>
      </c>
      <c r="N977" s="22">
        <v>298.64</v>
      </c>
      <c r="O977">
        <v>4.7619047620000003</v>
      </c>
      <c r="P977" s="22">
        <v>14.932</v>
      </c>
      <c r="Q977">
        <v>8.5</v>
      </c>
    </row>
    <row r="978" spans="1:17" x14ac:dyDescent="0.25">
      <c r="A978">
        <v>2945</v>
      </c>
      <c r="B978" t="s">
        <v>1093</v>
      </c>
      <c r="C978" t="s">
        <v>124</v>
      </c>
      <c r="D978" t="s">
        <v>104</v>
      </c>
      <c r="E978" t="s">
        <v>114</v>
      </c>
      <c r="F978" t="s">
        <v>125</v>
      </c>
      <c r="G978">
        <v>26.6</v>
      </c>
      <c r="H978">
        <v>6</v>
      </c>
      <c r="I978">
        <v>7.98</v>
      </c>
      <c r="J978">
        <v>167.58</v>
      </c>
      <c r="K978" s="6">
        <v>43522</v>
      </c>
      <c r="L978" s="21">
        <v>0.63194444444444442</v>
      </c>
      <c r="M978" t="s">
        <v>107</v>
      </c>
      <c r="N978" s="22">
        <v>159.6</v>
      </c>
      <c r="O978">
        <v>4.7619047620000003</v>
      </c>
      <c r="P978" s="22">
        <v>7.98</v>
      </c>
      <c r="Q978">
        <v>4.9000000000000004</v>
      </c>
    </row>
    <row r="979" spans="1:17" x14ac:dyDescent="0.25">
      <c r="A979">
        <v>1007</v>
      </c>
      <c r="B979" t="s">
        <v>1094</v>
      </c>
      <c r="C979" t="s">
        <v>124</v>
      </c>
      <c r="D979" t="s">
        <v>110</v>
      </c>
      <c r="E979" t="s">
        <v>105</v>
      </c>
      <c r="F979" t="s">
        <v>111</v>
      </c>
      <c r="G979">
        <v>25.45</v>
      </c>
      <c r="H979">
        <v>1</v>
      </c>
      <c r="I979">
        <v>1.2725</v>
      </c>
      <c r="J979">
        <v>26.7225</v>
      </c>
      <c r="K979" s="6">
        <v>43534</v>
      </c>
      <c r="L979" s="21">
        <v>0.75694444444444453</v>
      </c>
      <c r="M979" t="s">
        <v>116</v>
      </c>
      <c r="N979" s="22">
        <v>25.45</v>
      </c>
      <c r="O979">
        <v>4.7619047620000003</v>
      </c>
      <c r="P979" s="22">
        <v>1.2725</v>
      </c>
      <c r="Q979">
        <v>5.0999999999999996</v>
      </c>
    </row>
    <row r="980" spans="1:17" x14ac:dyDescent="0.25">
      <c r="A980">
        <v>1478</v>
      </c>
      <c r="B980" t="s">
        <v>1095</v>
      </c>
      <c r="C980" t="s">
        <v>124</v>
      </c>
      <c r="D980" t="s">
        <v>110</v>
      </c>
      <c r="E980" t="s">
        <v>105</v>
      </c>
      <c r="F980" t="s">
        <v>125</v>
      </c>
      <c r="G980">
        <v>67.77</v>
      </c>
      <c r="H980">
        <v>1</v>
      </c>
      <c r="I980">
        <v>3.3885000000000001</v>
      </c>
      <c r="J980">
        <v>71.158500000000004</v>
      </c>
      <c r="K980" s="6">
        <v>43500</v>
      </c>
      <c r="L980" s="21">
        <v>0.86319444444444438</v>
      </c>
      <c r="M980" t="s">
        <v>116</v>
      </c>
      <c r="N980" s="22">
        <v>67.77</v>
      </c>
      <c r="O980">
        <v>4.7619047620000003</v>
      </c>
      <c r="P980" s="22">
        <v>3.3885000000000001</v>
      </c>
      <c r="Q980">
        <v>6.5</v>
      </c>
    </row>
    <row r="981" spans="1:17" x14ac:dyDescent="0.25">
      <c r="A981">
        <v>3165</v>
      </c>
      <c r="B981" t="s">
        <v>1096</v>
      </c>
      <c r="C981" t="s">
        <v>109</v>
      </c>
      <c r="D981" t="s">
        <v>104</v>
      </c>
      <c r="E981" t="s">
        <v>114</v>
      </c>
      <c r="F981" t="s">
        <v>125</v>
      </c>
      <c r="G981">
        <v>59.59</v>
      </c>
      <c r="H981">
        <v>4</v>
      </c>
      <c r="I981">
        <v>11.917999999999999</v>
      </c>
      <c r="J981">
        <v>250.27799999999999</v>
      </c>
      <c r="K981" s="6">
        <v>43484</v>
      </c>
      <c r="L981" s="21">
        <v>0.53194444444444444</v>
      </c>
      <c r="M981" t="s">
        <v>112</v>
      </c>
      <c r="N981" s="22">
        <v>238.36</v>
      </c>
      <c r="O981">
        <v>4.7619047620000003</v>
      </c>
      <c r="P981" s="22">
        <v>11.917999999999999</v>
      </c>
      <c r="Q981">
        <v>9.8000000000000007</v>
      </c>
    </row>
    <row r="982" spans="1:17" x14ac:dyDescent="0.25">
      <c r="A982">
        <v>1480</v>
      </c>
      <c r="B982" t="s">
        <v>1097</v>
      </c>
      <c r="C982" t="s">
        <v>103</v>
      </c>
      <c r="D982" t="s">
        <v>110</v>
      </c>
      <c r="E982" t="s">
        <v>114</v>
      </c>
      <c r="F982" t="s">
        <v>106</v>
      </c>
      <c r="G982">
        <v>58.15</v>
      </c>
      <c r="H982">
        <v>4</v>
      </c>
      <c r="I982">
        <v>11.63</v>
      </c>
      <c r="J982">
        <v>244.23</v>
      </c>
      <c r="K982" s="6">
        <v>43488</v>
      </c>
      <c r="L982" s="21">
        <v>0.73888888888888893</v>
      </c>
      <c r="M982" t="s">
        <v>112</v>
      </c>
      <c r="N982" s="22">
        <v>232.6</v>
      </c>
      <c r="O982">
        <v>4.7619047620000003</v>
      </c>
      <c r="P982" s="22">
        <v>11.63</v>
      </c>
      <c r="Q982">
        <v>8.4</v>
      </c>
    </row>
    <row r="983" spans="1:17" x14ac:dyDescent="0.25">
      <c r="A983">
        <v>1388</v>
      </c>
      <c r="B983" t="s">
        <v>1098</v>
      </c>
      <c r="C983" t="s">
        <v>103</v>
      </c>
      <c r="D983" t="s">
        <v>104</v>
      </c>
      <c r="E983" t="s">
        <v>105</v>
      </c>
      <c r="F983" t="s">
        <v>118</v>
      </c>
      <c r="G983">
        <v>97.48</v>
      </c>
      <c r="H983">
        <v>9</v>
      </c>
      <c r="I983">
        <v>43.866</v>
      </c>
      <c r="J983">
        <v>921.18600000000004</v>
      </c>
      <c r="K983" s="6">
        <v>43538</v>
      </c>
      <c r="L983" s="21">
        <v>0.59652777777777777</v>
      </c>
      <c r="M983" t="s">
        <v>107</v>
      </c>
      <c r="N983" s="22">
        <v>877.32</v>
      </c>
      <c r="O983">
        <v>4.7619047620000003</v>
      </c>
      <c r="P983" s="22">
        <v>43.866</v>
      </c>
      <c r="Q983">
        <v>7.4</v>
      </c>
    </row>
    <row r="984" spans="1:17" x14ac:dyDescent="0.25">
      <c r="A984">
        <v>2544</v>
      </c>
      <c r="B984" t="s">
        <v>1099</v>
      </c>
      <c r="C984" t="s">
        <v>109</v>
      </c>
      <c r="D984" t="s">
        <v>110</v>
      </c>
      <c r="E984" t="s">
        <v>114</v>
      </c>
      <c r="F984" t="s">
        <v>106</v>
      </c>
      <c r="G984">
        <v>99.96</v>
      </c>
      <c r="H984">
        <v>7</v>
      </c>
      <c r="I984">
        <v>34.985999999999997</v>
      </c>
      <c r="J984">
        <v>734.70600000000002</v>
      </c>
      <c r="K984" s="6">
        <v>43488</v>
      </c>
      <c r="L984" s="21">
        <v>0.43958333333333338</v>
      </c>
      <c r="M984" t="s">
        <v>112</v>
      </c>
      <c r="N984" s="22">
        <v>699.72</v>
      </c>
      <c r="O984">
        <v>4.7619047620000003</v>
      </c>
      <c r="P984" s="22">
        <v>34.985999999999997</v>
      </c>
      <c r="Q984">
        <v>6.1</v>
      </c>
    </row>
    <row r="985" spans="1:17" x14ac:dyDescent="0.25">
      <c r="A985">
        <v>2591</v>
      </c>
      <c r="B985" t="s">
        <v>1100</v>
      </c>
      <c r="C985" t="s">
        <v>109</v>
      </c>
      <c r="D985" t="s">
        <v>110</v>
      </c>
      <c r="E985" t="s">
        <v>114</v>
      </c>
      <c r="F985" t="s">
        <v>111</v>
      </c>
      <c r="G985">
        <v>96.37</v>
      </c>
      <c r="H985">
        <v>7</v>
      </c>
      <c r="I985">
        <v>33.729500000000002</v>
      </c>
      <c r="J985">
        <v>708.31949999999995</v>
      </c>
      <c r="K985" s="6">
        <v>43474</v>
      </c>
      <c r="L985" s="21">
        <v>0.4861111111111111</v>
      </c>
      <c r="M985" t="s">
        <v>112</v>
      </c>
      <c r="N985" s="22">
        <v>674.59</v>
      </c>
      <c r="O985">
        <v>4.7619047620000003</v>
      </c>
      <c r="P985" s="22">
        <v>33.729500000000002</v>
      </c>
      <c r="Q985">
        <v>6</v>
      </c>
    </row>
    <row r="986" spans="1:17" x14ac:dyDescent="0.25">
      <c r="A986">
        <v>2694</v>
      </c>
      <c r="B986" t="s">
        <v>1101</v>
      </c>
      <c r="C986" t="s">
        <v>124</v>
      </c>
      <c r="D986" t="s">
        <v>110</v>
      </c>
      <c r="E986" t="s">
        <v>105</v>
      </c>
      <c r="F986" t="s">
        <v>127</v>
      </c>
      <c r="G986">
        <v>63.71</v>
      </c>
      <c r="H986">
        <v>5</v>
      </c>
      <c r="I986">
        <v>15.9275</v>
      </c>
      <c r="J986">
        <v>334.47750000000002</v>
      </c>
      <c r="K986" s="6">
        <v>43503</v>
      </c>
      <c r="L986" s="21">
        <v>0.8125</v>
      </c>
      <c r="M986" t="s">
        <v>107</v>
      </c>
      <c r="N986" s="22">
        <v>318.55</v>
      </c>
      <c r="O986">
        <v>4.7619047620000003</v>
      </c>
      <c r="P986" s="22">
        <v>15.9275</v>
      </c>
      <c r="Q986">
        <v>8.5</v>
      </c>
    </row>
    <row r="987" spans="1:17" x14ac:dyDescent="0.25">
      <c r="A987">
        <v>1811</v>
      </c>
      <c r="B987" t="s">
        <v>1102</v>
      </c>
      <c r="C987" t="s">
        <v>124</v>
      </c>
      <c r="D987" t="s">
        <v>110</v>
      </c>
      <c r="E987" t="s">
        <v>105</v>
      </c>
      <c r="F987" t="s">
        <v>106</v>
      </c>
      <c r="G987">
        <v>14.76</v>
      </c>
      <c r="H987">
        <v>2</v>
      </c>
      <c r="I987">
        <v>1.476</v>
      </c>
      <c r="J987">
        <v>30.995999999999999</v>
      </c>
      <c r="K987" s="6">
        <v>43514</v>
      </c>
      <c r="L987" s="21">
        <v>0.61249999999999993</v>
      </c>
      <c r="M987" t="s">
        <v>107</v>
      </c>
      <c r="N987" s="22">
        <v>29.52</v>
      </c>
      <c r="O987">
        <v>4.7619047620000003</v>
      </c>
      <c r="P987" s="22">
        <v>1.476</v>
      </c>
      <c r="Q987">
        <v>4.3</v>
      </c>
    </row>
    <row r="988" spans="1:17" x14ac:dyDescent="0.25">
      <c r="A988">
        <v>1148</v>
      </c>
      <c r="B988" t="s">
        <v>1103</v>
      </c>
      <c r="C988" t="s">
        <v>124</v>
      </c>
      <c r="D988" t="s">
        <v>104</v>
      </c>
      <c r="E988" t="s">
        <v>114</v>
      </c>
      <c r="F988" t="s">
        <v>106</v>
      </c>
      <c r="G988">
        <v>62</v>
      </c>
      <c r="H988">
        <v>8</v>
      </c>
      <c r="I988">
        <v>24.8</v>
      </c>
      <c r="J988">
        <v>520.79999999999995</v>
      </c>
      <c r="K988" s="6">
        <v>43468</v>
      </c>
      <c r="L988" s="21">
        <v>0.79722222222222217</v>
      </c>
      <c r="M988" t="s">
        <v>116</v>
      </c>
      <c r="N988" s="22">
        <v>496</v>
      </c>
      <c r="O988">
        <v>4.7619047620000003</v>
      </c>
      <c r="P988" s="22">
        <v>24.8</v>
      </c>
      <c r="Q988">
        <v>6.2</v>
      </c>
    </row>
    <row r="989" spans="1:17" x14ac:dyDescent="0.25">
      <c r="A989">
        <v>1838</v>
      </c>
      <c r="B989" t="s">
        <v>1104</v>
      </c>
      <c r="C989" t="s">
        <v>109</v>
      </c>
      <c r="D989" t="s">
        <v>104</v>
      </c>
      <c r="E989" t="s">
        <v>114</v>
      </c>
      <c r="F989" t="s">
        <v>111</v>
      </c>
      <c r="G989">
        <v>82.34</v>
      </c>
      <c r="H989">
        <v>10</v>
      </c>
      <c r="I989">
        <v>41.17</v>
      </c>
      <c r="J989">
        <v>864.57</v>
      </c>
      <c r="K989" s="6">
        <v>43553</v>
      </c>
      <c r="L989" s="21">
        <v>0.79999999999999993</v>
      </c>
      <c r="M989" t="s">
        <v>107</v>
      </c>
      <c r="N989" s="22">
        <v>823.4</v>
      </c>
      <c r="O989">
        <v>4.7619047620000003</v>
      </c>
      <c r="P989" s="22">
        <v>41.17</v>
      </c>
      <c r="Q989">
        <v>4.3</v>
      </c>
    </row>
    <row r="990" spans="1:17" x14ac:dyDescent="0.25">
      <c r="A990">
        <v>1828</v>
      </c>
      <c r="B990" t="s">
        <v>1105</v>
      </c>
      <c r="C990" t="s">
        <v>124</v>
      </c>
      <c r="D990" t="s">
        <v>104</v>
      </c>
      <c r="E990" t="s">
        <v>114</v>
      </c>
      <c r="F990" t="s">
        <v>106</v>
      </c>
      <c r="G990">
        <v>75.37</v>
      </c>
      <c r="H990">
        <v>8</v>
      </c>
      <c r="I990">
        <v>30.148</v>
      </c>
      <c r="J990">
        <v>633.10799999999995</v>
      </c>
      <c r="K990" s="6">
        <v>43493</v>
      </c>
      <c r="L990" s="21">
        <v>0.65694444444444444</v>
      </c>
      <c r="M990" t="s">
        <v>116</v>
      </c>
      <c r="N990" s="22">
        <v>602.96</v>
      </c>
      <c r="O990">
        <v>4.7619047620000003</v>
      </c>
      <c r="P990" s="22">
        <v>30.148</v>
      </c>
      <c r="Q990">
        <v>8.4</v>
      </c>
    </row>
    <row r="991" spans="1:17" x14ac:dyDescent="0.25">
      <c r="A991">
        <v>1630</v>
      </c>
      <c r="B991" t="s">
        <v>1106</v>
      </c>
      <c r="C991" t="s">
        <v>103</v>
      </c>
      <c r="D991" t="s">
        <v>110</v>
      </c>
      <c r="E991" t="s">
        <v>105</v>
      </c>
      <c r="F991" t="s">
        <v>125</v>
      </c>
      <c r="G991">
        <v>56.56</v>
      </c>
      <c r="H991">
        <v>5</v>
      </c>
      <c r="I991">
        <v>14.14</v>
      </c>
      <c r="J991">
        <v>296.94</v>
      </c>
      <c r="K991" s="6">
        <v>43546</v>
      </c>
      <c r="L991" s="21">
        <v>0.79583333333333339</v>
      </c>
      <c r="M991" t="s">
        <v>116</v>
      </c>
      <c r="N991" s="22">
        <v>282.8</v>
      </c>
      <c r="O991">
        <v>4.7619047620000003</v>
      </c>
      <c r="P991" s="22">
        <v>14.14</v>
      </c>
      <c r="Q991">
        <v>4.5</v>
      </c>
    </row>
    <row r="992" spans="1:17" x14ac:dyDescent="0.25">
      <c r="A992">
        <v>1788</v>
      </c>
      <c r="B992" t="s">
        <v>1107</v>
      </c>
      <c r="C992" t="s">
        <v>124</v>
      </c>
      <c r="D992" t="s">
        <v>110</v>
      </c>
      <c r="E992" t="s">
        <v>105</v>
      </c>
      <c r="F992" t="s">
        <v>118</v>
      </c>
      <c r="G992">
        <v>76.599999999999994</v>
      </c>
      <c r="H992">
        <v>10</v>
      </c>
      <c r="I992">
        <v>38.299999999999997</v>
      </c>
      <c r="J992">
        <v>804.3</v>
      </c>
      <c r="K992" s="6">
        <v>43489</v>
      </c>
      <c r="L992" s="21">
        <v>0.75694444444444453</v>
      </c>
      <c r="M992" t="s">
        <v>107</v>
      </c>
      <c r="N992" s="22">
        <v>766</v>
      </c>
      <c r="O992">
        <v>4.7619047620000003</v>
      </c>
      <c r="P992" s="22">
        <v>38.299999999999997</v>
      </c>
      <c r="Q992">
        <v>6</v>
      </c>
    </row>
    <row r="993" spans="1:17" x14ac:dyDescent="0.25">
      <c r="A993">
        <v>1876</v>
      </c>
      <c r="B993" t="s">
        <v>1108</v>
      </c>
      <c r="C993" t="s">
        <v>103</v>
      </c>
      <c r="D993" t="s">
        <v>110</v>
      </c>
      <c r="E993" t="s">
        <v>114</v>
      </c>
      <c r="F993" t="s">
        <v>111</v>
      </c>
      <c r="G993">
        <v>58.03</v>
      </c>
      <c r="H993">
        <v>2</v>
      </c>
      <c r="I993">
        <v>5.8029999999999999</v>
      </c>
      <c r="J993">
        <v>121.863</v>
      </c>
      <c r="K993" s="6">
        <v>43534</v>
      </c>
      <c r="L993" s="21">
        <v>0.8652777777777777</v>
      </c>
      <c r="M993" t="s">
        <v>107</v>
      </c>
      <c r="N993" s="22">
        <v>116.06</v>
      </c>
      <c r="O993">
        <v>4.7619047620000003</v>
      </c>
      <c r="P993" s="22">
        <v>5.8029999999999999</v>
      </c>
      <c r="Q993">
        <v>8.8000000000000007</v>
      </c>
    </row>
    <row r="994" spans="1:17" x14ac:dyDescent="0.25">
      <c r="A994">
        <v>1692</v>
      </c>
      <c r="B994" t="s">
        <v>1109</v>
      </c>
      <c r="C994" t="s">
        <v>124</v>
      </c>
      <c r="D994" t="s">
        <v>110</v>
      </c>
      <c r="E994" t="s">
        <v>114</v>
      </c>
      <c r="F994" t="s">
        <v>127</v>
      </c>
      <c r="G994">
        <v>17.489999999999998</v>
      </c>
      <c r="H994">
        <v>10</v>
      </c>
      <c r="I994">
        <v>8.7449999999999992</v>
      </c>
      <c r="J994">
        <v>183.64500000000001</v>
      </c>
      <c r="K994" s="6">
        <v>43518</v>
      </c>
      <c r="L994" s="21">
        <v>0.77430555555555547</v>
      </c>
      <c r="M994" t="s">
        <v>107</v>
      </c>
      <c r="N994" s="22">
        <v>174.9</v>
      </c>
      <c r="O994">
        <v>4.7619047620000003</v>
      </c>
      <c r="P994" s="22">
        <v>8.7449999999999992</v>
      </c>
      <c r="Q994">
        <v>6.6</v>
      </c>
    </row>
    <row r="995" spans="1:17" x14ac:dyDescent="0.25">
      <c r="A995">
        <v>2217</v>
      </c>
      <c r="B995" t="s">
        <v>1110</v>
      </c>
      <c r="C995" t="s">
        <v>109</v>
      </c>
      <c r="D995" t="s">
        <v>104</v>
      </c>
      <c r="E995" t="s">
        <v>105</v>
      </c>
      <c r="F995" t="s">
        <v>111</v>
      </c>
      <c r="G995">
        <v>60.95</v>
      </c>
      <c r="H995">
        <v>1</v>
      </c>
      <c r="I995">
        <v>3.0474999999999999</v>
      </c>
      <c r="J995">
        <v>63.997500000000002</v>
      </c>
      <c r="K995" s="6">
        <v>43514</v>
      </c>
      <c r="L995" s="21">
        <v>0.4861111111111111</v>
      </c>
      <c r="M995" t="s">
        <v>107</v>
      </c>
      <c r="N995" s="22">
        <v>60.95</v>
      </c>
      <c r="O995">
        <v>4.7619047620000003</v>
      </c>
      <c r="P995" s="22">
        <v>3.0474999999999999</v>
      </c>
      <c r="Q995">
        <v>5.9</v>
      </c>
    </row>
    <row r="996" spans="1:17" x14ac:dyDescent="0.25">
      <c r="A996">
        <v>1919</v>
      </c>
      <c r="B996" t="s">
        <v>1111</v>
      </c>
      <c r="C996" t="s">
        <v>109</v>
      </c>
      <c r="D996" t="s">
        <v>110</v>
      </c>
      <c r="E996" t="s">
        <v>114</v>
      </c>
      <c r="F996" t="s">
        <v>106</v>
      </c>
      <c r="G996">
        <v>40.35</v>
      </c>
      <c r="H996">
        <v>1</v>
      </c>
      <c r="I996">
        <v>2.0175000000000001</v>
      </c>
      <c r="J996">
        <v>42.3675</v>
      </c>
      <c r="K996" s="6">
        <v>43494</v>
      </c>
      <c r="L996" s="21">
        <v>0.57361111111111118</v>
      </c>
      <c r="M996" t="s">
        <v>107</v>
      </c>
      <c r="N996" s="22">
        <v>40.35</v>
      </c>
      <c r="O996">
        <v>4.7619047620000003</v>
      </c>
      <c r="P996" s="22">
        <v>2.0175000000000001</v>
      </c>
      <c r="Q996">
        <v>6.2</v>
      </c>
    </row>
    <row r="997" spans="1:17" x14ac:dyDescent="0.25">
      <c r="A997">
        <v>1326</v>
      </c>
      <c r="B997" t="s">
        <v>1112</v>
      </c>
      <c r="C997" t="s">
        <v>124</v>
      </c>
      <c r="D997" t="s">
        <v>110</v>
      </c>
      <c r="E997" t="s">
        <v>105</v>
      </c>
      <c r="F997" t="s">
        <v>115</v>
      </c>
      <c r="G997">
        <v>97.38</v>
      </c>
      <c r="H997">
        <v>10</v>
      </c>
      <c r="I997">
        <v>48.69</v>
      </c>
      <c r="J997">
        <v>1022.49</v>
      </c>
      <c r="K997" s="6">
        <v>43526</v>
      </c>
      <c r="L997" s="21">
        <v>0.71944444444444444</v>
      </c>
      <c r="M997" t="s">
        <v>107</v>
      </c>
      <c r="N997" s="22">
        <v>973.8</v>
      </c>
      <c r="O997">
        <v>4.7619047620000003</v>
      </c>
      <c r="P997" s="22">
        <v>48.69</v>
      </c>
      <c r="Q997">
        <v>4.4000000000000004</v>
      </c>
    </row>
    <row r="998" spans="1:17" x14ac:dyDescent="0.25">
      <c r="A998">
        <v>2901</v>
      </c>
      <c r="B998" t="s">
        <v>1113</v>
      </c>
      <c r="C998" t="s">
        <v>103</v>
      </c>
      <c r="D998" t="s">
        <v>104</v>
      </c>
      <c r="E998" t="s">
        <v>114</v>
      </c>
      <c r="F998" t="s">
        <v>125</v>
      </c>
      <c r="G998">
        <v>31.84</v>
      </c>
      <c r="H998">
        <v>1</v>
      </c>
      <c r="I998">
        <v>1.5920000000000001</v>
      </c>
      <c r="J998">
        <v>33.432000000000002</v>
      </c>
      <c r="K998" s="6">
        <v>43505</v>
      </c>
      <c r="L998" s="21">
        <v>0.55694444444444446</v>
      </c>
      <c r="M998" t="s">
        <v>112</v>
      </c>
      <c r="N998" s="22">
        <v>31.84</v>
      </c>
      <c r="O998">
        <v>4.7619047620000003</v>
      </c>
      <c r="P998" s="22">
        <v>1.5920000000000001</v>
      </c>
      <c r="Q998">
        <v>7.7</v>
      </c>
    </row>
    <row r="999" spans="1:17" x14ac:dyDescent="0.25">
      <c r="A999">
        <v>2236</v>
      </c>
      <c r="B999" t="s">
        <v>1114</v>
      </c>
      <c r="C999" t="s">
        <v>103</v>
      </c>
      <c r="D999" t="s">
        <v>110</v>
      </c>
      <c r="E999" t="s">
        <v>114</v>
      </c>
      <c r="F999" t="s">
        <v>115</v>
      </c>
      <c r="G999">
        <v>65.819999999999993</v>
      </c>
      <c r="H999">
        <v>1</v>
      </c>
      <c r="I999">
        <v>3.2909999999999999</v>
      </c>
      <c r="J999">
        <v>69.111000000000004</v>
      </c>
      <c r="K999" s="6">
        <v>43518</v>
      </c>
      <c r="L999" s="21">
        <v>0.6479166666666667</v>
      </c>
      <c r="M999" t="s">
        <v>112</v>
      </c>
      <c r="N999" s="22">
        <v>65.819999999999993</v>
      </c>
      <c r="O999">
        <v>4.7619047620000003</v>
      </c>
      <c r="P999" s="22">
        <v>3.2909999999999999</v>
      </c>
      <c r="Q999">
        <v>4.0999999999999996</v>
      </c>
    </row>
    <row r="1000" spans="1:17" x14ac:dyDescent="0.25">
      <c r="A1000">
        <v>2678</v>
      </c>
      <c r="B1000" t="s">
        <v>1115</v>
      </c>
      <c r="C1000" t="s">
        <v>103</v>
      </c>
      <c r="D1000" t="s">
        <v>104</v>
      </c>
      <c r="E1000" t="s">
        <v>105</v>
      </c>
      <c r="F1000" t="s">
        <v>127</v>
      </c>
      <c r="G1000">
        <v>88.34</v>
      </c>
      <c r="H1000">
        <v>7</v>
      </c>
      <c r="I1000">
        <v>30.919</v>
      </c>
      <c r="J1000">
        <v>649.29899999999998</v>
      </c>
      <c r="K1000" s="6">
        <v>43514</v>
      </c>
      <c r="L1000" s="21">
        <v>0.56111111111111112</v>
      </c>
      <c r="M1000" t="s">
        <v>112</v>
      </c>
      <c r="N1000" s="22">
        <v>618.38</v>
      </c>
      <c r="O1000">
        <v>4.7619047620000003</v>
      </c>
      <c r="P1000" s="22">
        <v>30.919</v>
      </c>
      <c r="Q1000">
        <v>6.6</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66"/>
  <sheetViews>
    <sheetView zoomScale="110" zoomScaleNormal="110" workbookViewId="0">
      <selection activeCell="C75" sqref="C75"/>
    </sheetView>
  </sheetViews>
  <sheetFormatPr defaultRowHeight="15" x14ac:dyDescent="0.25"/>
  <cols>
    <col min="1" max="1" width="14.5703125" bestFit="1" customWidth="1"/>
    <col min="2" max="2" width="78" bestFit="1" customWidth="1"/>
    <col min="3" max="3" width="58.28515625" bestFit="1" customWidth="1"/>
    <col min="4" max="4" width="10.7109375" bestFit="1" customWidth="1"/>
  </cols>
  <sheetData>
    <row r="1" spans="1:3" x14ac:dyDescent="0.25">
      <c r="A1" s="3" t="s">
        <v>41</v>
      </c>
      <c r="B1" s="3"/>
      <c r="C1" s="3"/>
    </row>
    <row r="2" spans="1:3" x14ac:dyDescent="0.25">
      <c r="A2" s="4" t="s">
        <v>42</v>
      </c>
      <c r="B2" t="s">
        <v>43</v>
      </c>
      <c r="C2" s="4" t="s">
        <v>44</v>
      </c>
    </row>
    <row r="3" spans="1:3" x14ac:dyDescent="0.25">
      <c r="A3" t="s">
        <v>45</v>
      </c>
      <c r="B3" s="8" t="s">
        <v>0</v>
      </c>
      <c r="C3" t="s">
        <v>46</v>
      </c>
    </row>
    <row r="4" spans="1:3" x14ac:dyDescent="0.25">
      <c r="A4" t="s">
        <v>45</v>
      </c>
      <c r="B4" s="8" t="s">
        <v>1</v>
      </c>
      <c r="C4" t="s">
        <v>47</v>
      </c>
    </row>
    <row r="5" spans="1:3" x14ac:dyDescent="0.25">
      <c r="A5" t="s">
        <v>45</v>
      </c>
      <c r="B5" s="8" t="s">
        <v>2</v>
      </c>
      <c r="C5" t="s">
        <v>48</v>
      </c>
    </row>
    <row r="6" spans="1:3" x14ac:dyDescent="0.25">
      <c r="A6" t="s">
        <v>45</v>
      </c>
      <c r="B6" s="8" t="s">
        <v>3</v>
      </c>
      <c r="C6" t="s">
        <v>49</v>
      </c>
    </row>
    <row r="7" spans="1:3" x14ac:dyDescent="0.25">
      <c r="A7" t="s">
        <v>45</v>
      </c>
      <c r="B7" s="8" t="s">
        <v>4</v>
      </c>
      <c r="C7" t="s">
        <v>50</v>
      </c>
    </row>
    <row r="8" spans="1:3" x14ac:dyDescent="0.25">
      <c r="A8" t="s">
        <v>45</v>
      </c>
      <c r="B8" s="8" t="s">
        <v>5</v>
      </c>
      <c r="C8" t="s">
        <v>51</v>
      </c>
    </row>
    <row r="9" spans="1:3" x14ac:dyDescent="0.25">
      <c r="A9" t="s">
        <v>45</v>
      </c>
      <c r="B9" s="8" t="s">
        <v>6</v>
      </c>
      <c r="C9" t="s">
        <v>52</v>
      </c>
    </row>
    <row r="10" spans="1:3" x14ac:dyDescent="0.25">
      <c r="A10" t="s">
        <v>45</v>
      </c>
      <c r="B10" s="8" t="s">
        <v>7</v>
      </c>
      <c r="C10" t="s">
        <v>53</v>
      </c>
    </row>
    <row r="11" spans="1:3" x14ac:dyDescent="0.25">
      <c r="A11" t="s">
        <v>45</v>
      </c>
      <c r="B11" s="8" t="s">
        <v>8</v>
      </c>
      <c r="C11" t="s">
        <v>54</v>
      </c>
    </row>
    <row r="12" spans="1:3" x14ac:dyDescent="0.25">
      <c r="A12" t="s">
        <v>45</v>
      </c>
      <c r="B12" s="8" t="s">
        <v>9</v>
      </c>
      <c r="C12" t="s">
        <v>55</v>
      </c>
    </row>
    <row r="13" spans="1:3" x14ac:dyDescent="0.25">
      <c r="A13" t="s">
        <v>45</v>
      </c>
      <c r="B13" s="8" t="s">
        <v>10</v>
      </c>
      <c r="C13" t="s">
        <v>56</v>
      </c>
    </row>
    <row r="14" spans="1:3" x14ac:dyDescent="0.25">
      <c r="A14" t="s">
        <v>45</v>
      </c>
      <c r="B14" s="8" t="s">
        <v>40</v>
      </c>
      <c r="C14" t="s">
        <v>57</v>
      </c>
    </row>
    <row r="15" spans="1:3" x14ac:dyDescent="0.25">
      <c r="A15" t="s">
        <v>45</v>
      </c>
      <c r="B15" s="8" t="s">
        <v>11</v>
      </c>
      <c r="C15" t="s">
        <v>58</v>
      </c>
    </row>
    <row r="16" spans="1:3" x14ac:dyDescent="0.25">
      <c r="A16" t="s">
        <v>45</v>
      </c>
      <c r="B16" s="8" t="s">
        <v>12</v>
      </c>
      <c r="C16" t="s">
        <v>59</v>
      </c>
    </row>
    <row r="17" spans="1:3" x14ac:dyDescent="0.25">
      <c r="A17" t="s">
        <v>45</v>
      </c>
      <c r="B17" s="8" t="s">
        <v>13</v>
      </c>
      <c r="C17" t="s">
        <v>60</v>
      </c>
    </row>
    <row r="18" spans="1:3" x14ac:dyDescent="0.25">
      <c r="B18" s="1"/>
    </row>
    <row r="19" spans="1:3" x14ac:dyDescent="0.25">
      <c r="A19" s="3" t="s">
        <v>61</v>
      </c>
      <c r="B19" s="3"/>
      <c r="C19" s="3"/>
    </row>
    <row r="20" spans="1:3" x14ac:dyDescent="0.25">
      <c r="A20" s="4" t="s">
        <v>42</v>
      </c>
      <c r="B20" t="s">
        <v>43</v>
      </c>
      <c r="C20" s="4" t="s">
        <v>44</v>
      </c>
    </row>
    <row r="21" spans="1:3" x14ac:dyDescent="0.25">
      <c r="A21" t="s">
        <v>62</v>
      </c>
      <c r="B21" s="8" t="s">
        <v>0</v>
      </c>
      <c r="C21" t="s">
        <v>46</v>
      </c>
    </row>
    <row r="22" spans="1:3" x14ac:dyDescent="0.25">
      <c r="A22" t="s">
        <v>62</v>
      </c>
      <c r="B22" s="8" t="s">
        <v>14</v>
      </c>
      <c r="C22" t="s">
        <v>63</v>
      </c>
    </row>
    <row r="23" spans="1:3" x14ac:dyDescent="0.25">
      <c r="A23" t="s">
        <v>62</v>
      </c>
      <c r="B23" s="8" t="s">
        <v>85</v>
      </c>
      <c r="C23" t="s">
        <v>1117</v>
      </c>
    </row>
    <row r="24" spans="1:3" x14ac:dyDescent="0.25">
      <c r="A24" t="s">
        <v>62</v>
      </c>
      <c r="B24" s="8" t="s">
        <v>15</v>
      </c>
      <c r="C24" t="s">
        <v>64</v>
      </c>
    </row>
    <row r="25" spans="1:3" x14ac:dyDescent="0.25">
      <c r="A25" t="s">
        <v>62</v>
      </c>
      <c r="B25" s="8" t="s">
        <v>16</v>
      </c>
      <c r="C25" t="s">
        <v>65</v>
      </c>
    </row>
    <row r="26" spans="1:3" x14ac:dyDescent="0.25">
      <c r="A26" t="s">
        <v>62</v>
      </c>
      <c r="B26" s="8" t="s">
        <v>17</v>
      </c>
      <c r="C26" t="s">
        <v>66</v>
      </c>
    </row>
    <row r="27" spans="1:3" x14ac:dyDescent="0.25">
      <c r="A27" t="s">
        <v>62</v>
      </c>
      <c r="B27" s="8" t="s">
        <v>18</v>
      </c>
      <c r="C27" t="s">
        <v>67</v>
      </c>
    </row>
    <row r="28" spans="1:3" x14ac:dyDescent="0.25">
      <c r="A28" t="s">
        <v>62</v>
      </c>
      <c r="B28" s="8" t="s">
        <v>19</v>
      </c>
      <c r="C28" t="s">
        <v>68</v>
      </c>
    </row>
    <row r="29" spans="1:3" x14ac:dyDescent="0.25">
      <c r="A29" t="s">
        <v>62</v>
      </c>
      <c r="B29" s="8" t="s">
        <v>20</v>
      </c>
      <c r="C29" t="s">
        <v>69</v>
      </c>
    </row>
    <row r="30" spans="1:3" x14ac:dyDescent="0.25">
      <c r="A30" t="s">
        <v>62</v>
      </c>
      <c r="B30" s="8" t="s">
        <v>21</v>
      </c>
      <c r="C30" t="s">
        <v>70</v>
      </c>
    </row>
    <row r="31" spans="1:3" x14ac:dyDescent="0.25">
      <c r="A31" t="s">
        <v>62</v>
      </c>
      <c r="B31" s="8" t="s">
        <v>22</v>
      </c>
      <c r="C31" t="s">
        <v>71</v>
      </c>
    </row>
    <row r="32" spans="1:3" x14ac:dyDescent="0.25">
      <c r="A32" t="s">
        <v>62</v>
      </c>
      <c r="B32" s="8" t="s">
        <v>23</v>
      </c>
      <c r="C32" t="s">
        <v>72</v>
      </c>
    </row>
    <row r="33" spans="1:3" x14ac:dyDescent="0.25">
      <c r="A33" t="s">
        <v>62</v>
      </c>
      <c r="B33" s="8" t="s">
        <v>24</v>
      </c>
      <c r="C33" t="s">
        <v>73</v>
      </c>
    </row>
    <row r="34" spans="1:3" x14ac:dyDescent="0.25">
      <c r="A34" t="s">
        <v>62</v>
      </c>
      <c r="B34" s="8" t="s">
        <v>25</v>
      </c>
      <c r="C34" t="s">
        <v>74</v>
      </c>
    </row>
    <row r="36" spans="1:3" x14ac:dyDescent="0.25">
      <c r="A36" s="3" t="s">
        <v>75</v>
      </c>
      <c r="B36" s="3"/>
      <c r="C36" s="3"/>
    </row>
    <row r="37" spans="1:3" x14ac:dyDescent="0.25">
      <c r="A37" s="4" t="s">
        <v>42</v>
      </c>
      <c r="B37" s="4" t="s">
        <v>43</v>
      </c>
      <c r="C37" s="4" t="s">
        <v>44</v>
      </c>
    </row>
    <row r="38" spans="1:3" x14ac:dyDescent="0.25">
      <c r="A38" t="s">
        <v>76</v>
      </c>
      <c r="B38" s="8" t="s">
        <v>0</v>
      </c>
      <c r="C38" t="s">
        <v>46</v>
      </c>
    </row>
    <row r="39" spans="1:3" x14ac:dyDescent="0.25">
      <c r="A39" t="s">
        <v>76</v>
      </c>
      <c r="B39" s="8" t="s">
        <v>26</v>
      </c>
      <c r="C39" t="s">
        <v>77</v>
      </c>
    </row>
    <row r="40" spans="1:3" x14ac:dyDescent="0.25">
      <c r="A40" t="s">
        <v>76</v>
      </c>
      <c r="B40" s="8" t="s">
        <v>27</v>
      </c>
      <c r="C40" t="s">
        <v>78</v>
      </c>
    </row>
    <row r="41" spans="1:3" x14ac:dyDescent="0.25">
      <c r="A41" t="s">
        <v>76</v>
      </c>
      <c r="B41" s="8" t="s">
        <v>28</v>
      </c>
      <c r="C41" t="s">
        <v>79</v>
      </c>
    </row>
    <row r="42" spans="1:3" x14ac:dyDescent="0.25">
      <c r="A42" t="s">
        <v>76</v>
      </c>
      <c r="B42" s="8" t="s">
        <v>29</v>
      </c>
      <c r="C42" t="s">
        <v>80</v>
      </c>
    </row>
    <row r="43" spans="1:3" x14ac:dyDescent="0.25">
      <c r="A43" t="s">
        <v>76</v>
      </c>
      <c r="B43" s="8" t="s">
        <v>30</v>
      </c>
      <c r="C43" t="s">
        <v>81</v>
      </c>
    </row>
    <row r="44" spans="1:3" x14ac:dyDescent="0.25">
      <c r="A44" t="s">
        <v>76</v>
      </c>
      <c r="B44" s="8" t="s">
        <v>31</v>
      </c>
      <c r="C44" t="s">
        <v>82</v>
      </c>
    </row>
    <row r="45" spans="1:3" x14ac:dyDescent="0.25">
      <c r="A45" t="s">
        <v>76</v>
      </c>
      <c r="B45" s="8" t="s">
        <v>32</v>
      </c>
      <c r="C45" t="s">
        <v>83</v>
      </c>
    </row>
    <row r="46" spans="1:3" x14ac:dyDescent="0.25">
      <c r="A46" t="s">
        <v>76</v>
      </c>
      <c r="B46" s="8" t="s">
        <v>33</v>
      </c>
      <c r="C46" t="s">
        <v>84</v>
      </c>
    </row>
    <row r="48" spans="1:3" x14ac:dyDescent="0.25">
      <c r="A48" s="3" t="s">
        <v>1121</v>
      </c>
      <c r="B48" s="3"/>
      <c r="C48" s="3"/>
    </row>
    <row r="49" spans="1:3" x14ac:dyDescent="0.25">
      <c r="A49" s="4" t="s">
        <v>42</v>
      </c>
      <c r="B49" s="4" t="s">
        <v>43</v>
      </c>
      <c r="C49" s="4" t="s">
        <v>44</v>
      </c>
    </row>
    <row r="50" spans="1:3" x14ac:dyDescent="0.25">
      <c r="A50" t="s">
        <v>24</v>
      </c>
      <c r="B50" s="8" t="s">
        <v>0</v>
      </c>
      <c r="C50" t="s">
        <v>46</v>
      </c>
    </row>
    <row r="51" spans="1:3" x14ac:dyDescent="0.25">
      <c r="A51" t="s">
        <v>24</v>
      </c>
      <c r="B51" s="8" t="s">
        <v>86</v>
      </c>
      <c r="C51" t="s">
        <v>1132</v>
      </c>
    </row>
    <row r="52" spans="1:3" x14ac:dyDescent="0.25">
      <c r="A52" t="s">
        <v>24</v>
      </c>
      <c r="B52" s="12" t="s">
        <v>87</v>
      </c>
      <c r="C52" t="s">
        <v>1127</v>
      </c>
    </row>
    <row r="53" spans="1:3" x14ac:dyDescent="0.25">
      <c r="A53" t="s">
        <v>24</v>
      </c>
      <c r="B53" s="8" t="s">
        <v>1133</v>
      </c>
      <c r="C53" t="s">
        <v>1134</v>
      </c>
    </row>
    <row r="54" spans="1:3" x14ac:dyDescent="0.25">
      <c r="A54" t="s">
        <v>24</v>
      </c>
      <c r="B54" s="8" t="s">
        <v>89</v>
      </c>
      <c r="C54" t="s">
        <v>1128</v>
      </c>
    </row>
    <row r="55" spans="1:3" ht="41.25" customHeight="1" x14ac:dyDescent="0.25">
      <c r="A55" s="11" t="s">
        <v>24</v>
      </c>
      <c r="B55" s="13" t="s">
        <v>90</v>
      </c>
      <c r="C55" s="10" t="s">
        <v>1129</v>
      </c>
    </row>
    <row r="56" spans="1:3" x14ac:dyDescent="0.25">
      <c r="A56" t="s">
        <v>24</v>
      </c>
      <c r="B56" s="8" t="s">
        <v>91</v>
      </c>
      <c r="C56" t="s">
        <v>1130</v>
      </c>
    </row>
    <row r="57" spans="1:3" x14ac:dyDescent="0.25">
      <c r="A57" t="s">
        <v>24</v>
      </c>
      <c r="B57" s="8" t="s">
        <v>92</v>
      </c>
      <c r="C57" t="s">
        <v>1131</v>
      </c>
    </row>
    <row r="58" spans="1:3" x14ac:dyDescent="0.25">
      <c r="A58" t="s">
        <v>24</v>
      </c>
      <c r="B58" s="8" t="s">
        <v>93</v>
      </c>
      <c r="C58" t="s">
        <v>1135</v>
      </c>
    </row>
    <row r="59" spans="1:3" x14ac:dyDescent="0.25">
      <c r="A59" t="s">
        <v>24</v>
      </c>
      <c r="B59" s="8" t="s">
        <v>94</v>
      </c>
      <c r="C59" t="s">
        <v>1136</v>
      </c>
    </row>
    <row r="60" spans="1:3" x14ac:dyDescent="0.25">
      <c r="A60" t="s">
        <v>24</v>
      </c>
      <c r="B60" s="8" t="s">
        <v>95</v>
      </c>
      <c r="C60" t="s">
        <v>1122</v>
      </c>
    </row>
    <row r="61" spans="1:3" x14ac:dyDescent="0.25">
      <c r="A61" t="s">
        <v>24</v>
      </c>
      <c r="B61" s="8" t="s">
        <v>96</v>
      </c>
      <c r="C61" t="s">
        <v>1123</v>
      </c>
    </row>
    <row r="62" spans="1:3" x14ac:dyDescent="0.25">
      <c r="A62" t="s">
        <v>24</v>
      </c>
      <c r="B62" s="8" t="s">
        <v>97</v>
      </c>
      <c r="C62" t="s">
        <v>1124</v>
      </c>
    </row>
    <row r="63" spans="1:3" x14ac:dyDescent="0.25">
      <c r="A63" t="s">
        <v>24</v>
      </c>
      <c r="B63" s="8" t="s">
        <v>98</v>
      </c>
      <c r="C63" t="s">
        <v>1137</v>
      </c>
    </row>
    <row r="64" spans="1:3" x14ac:dyDescent="0.25">
      <c r="A64" t="s">
        <v>24</v>
      </c>
      <c r="B64" s="8" t="s">
        <v>99</v>
      </c>
      <c r="C64" t="s">
        <v>1138</v>
      </c>
    </row>
    <row r="65" spans="1:3" x14ac:dyDescent="0.25">
      <c r="A65" t="s">
        <v>24</v>
      </c>
      <c r="B65" s="8" t="s">
        <v>100</v>
      </c>
      <c r="C65" t="s">
        <v>1125</v>
      </c>
    </row>
    <row r="66" spans="1:3" x14ac:dyDescent="0.25">
      <c r="A66" t="s">
        <v>24</v>
      </c>
      <c r="B66" s="8" t="s">
        <v>101</v>
      </c>
      <c r="C66" t="s">
        <v>1126</v>
      </c>
    </row>
  </sheetData>
  <hyperlinks>
    <hyperlink ref="B3" location="'Customer data'!A1" display="ID" xr:uid="{42F0D22F-53EC-41B3-8335-2CE777E47C53}"/>
    <hyperlink ref="B4" location="'Customer data'!B1" display="Income" xr:uid="{A78ABFB1-90F5-4CE1-BFD2-4F8A5D72EB71}"/>
    <hyperlink ref="B5" location="'Customer data'!C1" display="Kids" xr:uid="{072C1067-60B3-4109-95FD-35E6ABA9503D}"/>
    <hyperlink ref="B6" location="'Customer data'!D1" display="Teens" xr:uid="{7CD1FB98-CD14-4336-902E-AD7A22709484}"/>
    <hyperlink ref="B7" location="'Customer data'!E1" display="Age" xr:uid="{CC586C5E-3372-4010-AE16-40A9F5AE8842}"/>
    <hyperlink ref="B8" location="'Customer data'!F1" display="Divorced" xr:uid="{BBF34A5B-78D0-4EFF-AF0E-A150DBE7F591}"/>
    <hyperlink ref="B9" location="'Customer data'!G1" display="Married" xr:uid="{AF9DEC4F-DA2E-4B9A-B1BC-0EE13E8A1253}"/>
    <hyperlink ref="B10" location="'Customer data'!H1" display="Single" xr:uid="{F4F56B1C-5198-4135-994E-1EA1A836835B}"/>
    <hyperlink ref="B11" location="'Customer data'!I1" display="Together" xr:uid="{9F9E869E-168F-4A44-A52F-65A90E7AE13F}"/>
    <hyperlink ref="B12" location="'Customer data'!J1" display="Widow" xr:uid="{4DB58A99-C19A-4502-93E9-7669EFFE5365}"/>
    <hyperlink ref="B13" location="'Customer data'!K1" display="Basic" xr:uid="{C7AC0E44-E34C-4ECF-9AE9-8D493EB283A8}"/>
    <hyperlink ref="B14" location="'Customer data'!L1" display="Graduate" xr:uid="{D7CBCB23-1A83-480B-8F67-D1C411C0ADE9}"/>
    <hyperlink ref="B15" location="'Customer data'!M1" display="Master" xr:uid="{43131FA3-5FFF-4CB2-BD93-BF3765BFD3BB}"/>
    <hyperlink ref="B16" location="'Customer data'!N1" display="PhD" xr:uid="{0830DDDA-21E2-4908-AF0B-2EF20B883D66}"/>
    <hyperlink ref="B17" location="'Customer data'!O1" display="State" xr:uid="{65FB3779-24FE-4B17-889E-ADE1836CBFB2}"/>
    <hyperlink ref="B21" location="'Sales data'!A1" display="ID" xr:uid="{FC5AF77D-A824-49CA-9C3C-6274E95CE173}"/>
    <hyperlink ref="B22" location="'Sales data'!B1" display="Recency" xr:uid="{8C55E907-4923-41A4-885A-5CF570770DB6}"/>
    <hyperlink ref="B23" location="'Sales data'!C1" display="Wines" xr:uid="{7B827BF0-422C-48C8-9769-C28BCD54003B}"/>
    <hyperlink ref="B24" location="'Sales data'!D1" display="Fruits" xr:uid="{A9A09550-FA0D-49A2-B696-DC02E64215A1}"/>
    <hyperlink ref="B25" location="'Sales data'!E1" display="Meats" xr:uid="{E4610087-DAD9-4521-BC9B-27E93ED9D102}"/>
    <hyperlink ref="B26" location="'Sales data'!F1" display="Seafood" xr:uid="{6FF6600E-C3A3-43AE-B9AD-00FC8D05FD8B}"/>
    <hyperlink ref="B27" location="'Sales data'!G1" display="Sweets" xr:uid="{A619094B-B6E0-4804-8FB8-21806C75F1E3}"/>
    <hyperlink ref="B28" location="'Sales data'!H1" display="Premium" xr:uid="{2925B8AA-F2F6-4CA4-A52C-A3FE82EC7075}"/>
    <hyperlink ref="B29" location="'Sales data'!I1" display="Regular" xr:uid="{9D68E214-5A0A-4328-B6A2-39A22D254B12}"/>
    <hyperlink ref="B30" location="'Sales data'!J1" display="Deals" xr:uid="{52EA2517-E98E-455A-BA54-99710762B132}"/>
    <hyperlink ref="B31" location="'Sales data'!K1" display="Website" xr:uid="{F2EC4FEF-808B-476E-ABC9-F86D23D6EDF4}"/>
    <hyperlink ref="B32" location="'Sales data'!L1" display="Catalog" xr:uid="{68A03FB3-D0FB-402D-864B-0AC080D3582B}"/>
    <hyperlink ref="B33" location="'Sales data'!M1" display="Store" xr:uid="{CF4E1D76-97D2-4E7A-A1DB-5B7163793ED0}"/>
    <hyperlink ref="B34" location="'Sales data'!N1" display="Visits" xr:uid="{36902A8C-45C4-4A80-9ED2-194A966AD3F1}"/>
    <hyperlink ref="B38" location="'Marketing data'!B1" display="ID" xr:uid="{25369AA7-7067-4B20-A4A9-82B174BF7FDD}"/>
    <hyperlink ref="B39" location="'Marketing data'!A1" display="MC3" xr:uid="{ED0A63F4-D59F-4F6A-88AC-B75D35C19365}"/>
    <hyperlink ref="B40" location="'Marketing data'!C1" display="MC4" xr:uid="{1B459411-589A-4395-9977-9ED69707CDB8}"/>
    <hyperlink ref="B41" location="'Marketing data'!D1" display="MC5" xr:uid="{1BEC2C92-3475-4256-8790-837BBEC455B3}"/>
    <hyperlink ref="B42" location="'Marketing data'!E1" display="MC1" xr:uid="{8A058C4D-09D6-4037-9146-CC83BC0BC235}"/>
    <hyperlink ref="B43" location="'Marketing data'!F1" display="MC2" xr:uid="{F0002B19-7D3B-40DC-A54B-74177B120358}"/>
    <hyperlink ref="B44" location="'Marketing data'!G1" display="Complaint" xr:uid="{871297F7-2D91-432F-9B0E-590F73A5B65B}"/>
    <hyperlink ref="B45" location="'Marketing data'!H1" display="Pilot" xr:uid="{5353822D-B9B2-42F4-A6B7-F494CF80B83D}"/>
    <hyperlink ref="B46" location="'Marketing data'!I1" display="Enrollment" xr:uid="{3FE4EDD9-C8CC-4D6F-853C-E632642B88A2}"/>
    <hyperlink ref="B50" location="'Store Data - Additional'!A1" display="ID" xr:uid="{6BF41AC9-F6F7-4D25-961E-D19EB4477CA6}"/>
    <hyperlink ref="B51" location="'Store Data - Additional'!B1" display="Invoice ID" xr:uid="{41E05025-0353-4902-A947-75BEA8D1EB28}"/>
    <hyperlink ref="B52" location="'Store Data - Additional'!C1" display="Branch" xr:uid="{7886FDDB-3B49-4F68-8263-0A791C6EB8E0}"/>
    <hyperlink ref="B53" location="'Store Data - Additional'!D1" display="Customer type " xr:uid="{59B5464C-8A6C-4292-9A1E-86D1D6834BC5}"/>
    <hyperlink ref="B54" location="'Store Data - Additional'!E1" display="Gender" xr:uid="{1E304422-F6C5-4FDB-A638-1A75D9346F5D}"/>
    <hyperlink ref="B55" location="'Store Data - Additional'!F1" display="Product line" xr:uid="{BBAE2E2B-338A-48F8-B65D-B9D86E6D9D78}"/>
    <hyperlink ref="B56" location="'Store Data - Additional'!G1" display="Unit price" xr:uid="{C189E6D4-CF2F-4984-B48A-D44973DC804F}"/>
    <hyperlink ref="B57" location="'Store Data - Additional'!H1" display="Quantity" xr:uid="{6947DA1C-E145-41E0-9AD9-E64E75D0A96E}"/>
    <hyperlink ref="B58" location="'Store Data - Additional'!I1" display="Tax 5%" xr:uid="{7590B0DB-2B4E-4457-921C-F31F150D554D}"/>
    <hyperlink ref="B59" location="'Store Data - Additional'!J1" display="Total" xr:uid="{98980CEE-FC39-4BA9-9C5E-4087C585C9A6}"/>
    <hyperlink ref="B60" location="'Store Data - Additional'!K1" display="Date" xr:uid="{267D6722-BB5B-46E2-ABBA-2833753D6DEA}"/>
    <hyperlink ref="B61" location="'Store Data - Additional'!L1" display="Time" xr:uid="{2C1CA96F-0B06-4C5A-8B53-7B1D2D130EE8}"/>
    <hyperlink ref="B62" location="'Store Data - Additional'!M1" display="Payment" xr:uid="{390D89EB-DDC4-43FF-99ED-157BBCE3F018}"/>
    <hyperlink ref="B63" location="'Store Data - Additional'!N1" display="COGS" xr:uid="{8D3E8DD4-6079-4964-A406-DF17B64AA74F}"/>
    <hyperlink ref="B64" location="'Store Data - Additional'!O1" display="Gross Margin Percentage" xr:uid="{C14CB971-7D0E-45CB-A4AE-3B5CDE81EBE1}"/>
    <hyperlink ref="B65" location="'Store Data - Additional'!P1" display="Gross Income" xr:uid="{E8203249-C5FB-401C-AEDF-C0AEDD60032A}"/>
    <hyperlink ref="B66" location="'Store Data - Additional'!Q1" display="Rating" xr:uid="{B877DFAC-D937-4DBC-8ECB-286ACE82D35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Sheet2</vt:lpstr>
      <vt:lpstr>Sheet10</vt:lpstr>
      <vt:lpstr>Sheet11</vt:lpstr>
      <vt:lpstr>Sheet12</vt:lpstr>
      <vt:lpstr>Sheet13</vt:lpstr>
      <vt:lpstr>Sheet14</vt:lpstr>
      <vt:lpstr>Sheet15</vt:lpstr>
      <vt:lpstr>Sheet16</vt:lpstr>
      <vt:lpstr>Sheet17</vt:lpstr>
      <vt:lpstr>Sheet18</vt:lpstr>
      <vt:lpstr>Master Data</vt:lpstr>
      <vt:lpstr>Dashboard</vt:lpstr>
      <vt:lpstr>Sheet3</vt:lpstr>
      <vt:lpstr>Sheet4</vt:lpstr>
      <vt:lpstr>Sheet1</vt:lpstr>
      <vt:lpstr>Sheet5</vt:lpstr>
      <vt:lpstr>Sales data</vt:lpstr>
      <vt:lpstr>Customer data</vt:lpstr>
      <vt:lpstr>Marketing data</vt:lpstr>
      <vt:lpstr>Store Data - Additional</vt:lpstr>
      <vt:lpstr>Data 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dc:creator>
  <cp:keywords/>
  <dc:description/>
  <cp:lastModifiedBy>عمر حسن محمود المصري</cp:lastModifiedBy>
  <cp:revision/>
  <dcterms:created xsi:type="dcterms:W3CDTF">2022-11-17T14:27:43Z</dcterms:created>
  <dcterms:modified xsi:type="dcterms:W3CDTF">2025-10-19T11:15:56Z</dcterms:modified>
  <cp:category/>
  <cp:contentStatus/>
</cp:coreProperties>
</file>